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eLivro" defaultThemeVersion="124226"/>
  <mc:AlternateContent xmlns:mc="http://schemas.openxmlformats.org/markup-compatibility/2006">
    <mc:Choice Requires="x15">
      <x15ac:absPath xmlns:x15ac="http://schemas.microsoft.com/office/spreadsheetml/2010/11/ac" url="G:\Informação_Gestão\2018\Info site\10. Outubro\"/>
    </mc:Choice>
  </mc:AlternateContent>
  <bookViews>
    <workbookView xWindow="120" yWindow="150" windowWidth="15570" windowHeight="8520" tabRatio="929" activeTab="1"/>
  </bookViews>
  <sheets>
    <sheet name="Informação" sheetId="29" r:id="rId1"/>
    <sheet name="Média Mensal" sheetId="1" r:id="rId2"/>
    <sheet name="Média 24h-6h" sheetId="4" r:id="rId3"/>
    <sheet name="Média 6h-7h" sheetId="9" r:id="rId4"/>
    <sheet name="Média 7h-8h" sheetId="12" r:id="rId5"/>
    <sheet name="Média 8h-9h" sheetId="13" r:id="rId6"/>
    <sheet name="Média 9h-10h" sheetId="14" r:id="rId7"/>
    <sheet name="Média 10h-11h" sheetId="15" r:id="rId8"/>
    <sheet name="Média 11h-12h" sheetId="16" r:id="rId9"/>
    <sheet name="Média 12h-13h" sheetId="17" r:id="rId10"/>
    <sheet name="Média 13h-14h" sheetId="18" r:id="rId11"/>
    <sheet name="Média 14h-15h" sheetId="19" r:id="rId12"/>
    <sheet name="Média 15h-16h" sheetId="10" r:id="rId13"/>
    <sheet name="Média 16h-17h" sheetId="11" r:id="rId14"/>
    <sheet name="Média 17h-18h" sheetId="28" r:id="rId15"/>
    <sheet name="Média 18h-19h" sheetId="22" r:id="rId16"/>
    <sheet name="Média 19h-20h" sheetId="23" r:id="rId17"/>
    <sheet name="Média 20h-21h" sheetId="24" r:id="rId18"/>
    <sheet name="Média 21h-22h" sheetId="25" r:id="rId19"/>
    <sheet name="Média 22h-23h" sheetId="26" r:id="rId20"/>
    <sheet name="Média 23h-0h" sheetId="27" r:id="rId21"/>
  </sheets>
  <definedNames>
    <definedName name="Circulações" localSheetId="0">Informação!$B$5</definedName>
  </definedNames>
  <calcPr calcId="162913"/>
</workbook>
</file>

<file path=xl/calcChain.xml><?xml version="1.0" encoding="utf-8"?>
<calcChain xmlns="http://schemas.openxmlformats.org/spreadsheetml/2006/main">
  <c r="J86" i="27" l="1"/>
  <c r="J85" i="27"/>
  <c r="J84" i="27"/>
  <c r="J83" i="27"/>
  <c r="J81" i="27"/>
  <c r="J78" i="27"/>
  <c r="J76" i="27"/>
  <c r="J74" i="27"/>
  <c r="J73" i="27"/>
  <c r="J72" i="27"/>
  <c r="J69" i="27"/>
  <c r="J66" i="27"/>
  <c r="J65" i="27"/>
  <c r="J64" i="27"/>
  <c r="J62" i="27"/>
  <c r="J60" i="27"/>
  <c r="J57" i="27"/>
  <c r="J54" i="27"/>
  <c r="J52" i="27"/>
  <c r="J50" i="27"/>
  <c r="J49" i="27"/>
  <c r="J48" i="27"/>
  <c r="J45" i="27"/>
  <c r="J42" i="27"/>
  <c r="J41" i="27"/>
  <c r="J40" i="27"/>
  <c r="J38" i="27"/>
  <c r="J36" i="27"/>
  <c r="J34" i="27"/>
  <c r="J33" i="27"/>
  <c r="J32" i="27"/>
  <c r="J28" i="27"/>
  <c r="J26" i="27"/>
  <c r="J24" i="27"/>
  <c r="J22" i="27"/>
  <c r="J21" i="27"/>
  <c r="J20" i="27"/>
  <c r="J17" i="27"/>
  <c r="J14" i="27"/>
  <c r="J13" i="27"/>
  <c r="J12" i="27"/>
  <c r="J10" i="27"/>
  <c r="J8" i="27"/>
  <c r="J6" i="27"/>
  <c r="J5" i="27"/>
  <c r="J85" i="26"/>
  <c r="J83" i="26"/>
  <c r="J81" i="26"/>
  <c r="J79" i="26"/>
  <c r="J77" i="26"/>
  <c r="J75" i="26"/>
  <c r="J73" i="26"/>
  <c r="J71" i="26"/>
  <c r="J69" i="26"/>
  <c r="J67" i="26"/>
  <c r="J65" i="26"/>
  <c r="J63" i="26"/>
  <c r="J61" i="26"/>
  <c r="J59" i="26"/>
  <c r="J57" i="26"/>
  <c r="J55" i="26"/>
  <c r="J53" i="26"/>
  <c r="J51" i="26"/>
  <c r="J49" i="26"/>
  <c r="J47" i="26"/>
  <c r="J45" i="26"/>
  <c r="J43" i="26"/>
  <c r="J41" i="26"/>
  <c r="J39" i="26"/>
  <c r="J37" i="26"/>
  <c r="J35" i="26"/>
  <c r="J33" i="26"/>
  <c r="J31" i="26"/>
  <c r="J29" i="26"/>
  <c r="J27" i="26"/>
  <c r="J25" i="26"/>
  <c r="J23" i="26"/>
  <c r="J21" i="26"/>
  <c r="J19" i="26"/>
  <c r="J17" i="26"/>
  <c r="J15" i="26"/>
  <c r="J13" i="26"/>
  <c r="J11" i="26"/>
  <c r="J9" i="26"/>
  <c r="J7" i="26"/>
  <c r="J6" i="26"/>
  <c r="J5" i="26"/>
  <c r="J86" i="25"/>
  <c r="J85" i="25"/>
  <c r="J84" i="25"/>
  <c r="J83" i="25"/>
  <c r="J82" i="25"/>
  <c r="J81" i="25"/>
  <c r="J79" i="25"/>
  <c r="J77" i="25"/>
  <c r="J76" i="25"/>
  <c r="J75" i="25"/>
  <c r="J74" i="25"/>
  <c r="J72" i="25"/>
  <c r="J70" i="25"/>
  <c r="J68" i="25"/>
  <c r="J66" i="25"/>
  <c r="J64" i="25"/>
  <c r="J62" i="25"/>
  <c r="J60" i="25"/>
  <c r="J58" i="25"/>
  <c r="J56" i="25"/>
  <c r="J54" i="25"/>
  <c r="J52" i="25"/>
  <c r="J50" i="25"/>
  <c r="J48" i="25"/>
  <c r="J47" i="25"/>
  <c r="J46" i="25"/>
  <c r="J45" i="25"/>
  <c r="J43" i="25"/>
  <c r="J42" i="25"/>
  <c r="J40" i="25"/>
  <c r="J39" i="25"/>
  <c r="J38" i="25"/>
  <c r="J37" i="25"/>
  <c r="J35" i="25"/>
  <c r="J34" i="25"/>
  <c r="J32" i="25"/>
  <c r="J31" i="25"/>
  <c r="J30" i="25"/>
  <c r="J29" i="25"/>
  <c r="J27" i="25"/>
  <c r="J26" i="25"/>
  <c r="J24" i="25"/>
  <c r="J23" i="25"/>
  <c r="J22" i="25"/>
  <c r="J21" i="25"/>
  <c r="J19" i="25"/>
  <c r="J18" i="25"/>
  <c r="J17" i="25"/>
  <c r="J16" i="25"/>
  <c r="J15" i="25"/>
  <c r="J14" i="25"/>
  <c r="J13" i="25"/>
  <c r="J12" i="25"/>
  <c r="J11" i="25"/>
  <c r="J10" i="25"/>
  <c r="J8" i="25"/>
  <c r="J7" i="25"/>
  <c r="J6" i="25"/>
  <c r="J5" i="25"/>
  <c r="J84" i="24"/>
  <c r="J83" i="24"/>
  <c r="J82" i="24"/>
  <c r="J80" i="24"/>
  <c r="J78" i="24"/>
  <c r="J76" i="24"/>
  <c r="J75" i="24"/>
  <c r="J74" i="24"/>
  <c r="J70" i="24"/>
  <c r="J68" i="24"/>
  <c r="J67" i="24"/>
  <c r="J66" i="24"/>
  <c r="J64" i="24"/>
  <c r="J63" i="24"/>
  <c r="J62" i="24"/>
  <c r="J60" i="24"/>
  <c r="J59" i="24"/>
  <c r="J58" i="24"/>
  <c r="J56" i="24"/>
  <c r="J55" i="24"/>
  <c r="J54" i="24"/>
  <c r="J53" i="24"/>
  <c r="J52" i="24"/>
  <c r="J51" i="24"/>
  <c r="J50" i="24"/>
  <c r="J49" i="24"/>
  <c r="J48" i="24"/>
  <c r="J47" i="24"/>
  <c r="J46" i="24"/>
  <c r="J45" i="24"/>
  <c r="J44" i="24"/>
  <c r="J43" i="24"/>
  <c r="J42" i="24"/>
  <c r="J41" i="24"/>
  <c r="J40" i="24"/>
  <c r="J39" i="24"/>
  <c r="J38" i="24"/>
  <c r="J37" i="24"/>
  <c r="J36" i="24"/>
  <c r="J35" i="24"/>
  <c r="J34" i="24"/>
  <c r="J33" i="24"/>
  <c r="J32" i="24"/>
  <c r="J31" i="24"/>
  <c r="J30" i="24"/>
  <c r="J29" i="24"/>
  <c r="J28" i="24"/>
  <c r="J27" i="24"/>
  <c r="J26" i="24"/>
  <c r="J25" i="24"/>
  <c r="J24" i="24"/>
  <c r="J23" i="24"/>
  <c r="J22" i="24"/>
  <c r="J20" i="24"/>
  <c r="J19" i="24"/>
  <c r="J18" i="24"/>
  <c r="J16" i="24"/>
  <c r="J15" i="24"/>
  <c r="J14" i="24"/>
  <c r="J12" i="24"/>
  <c r="J11" i="24"/>
  <c r="J8" i="24"/>
  <c r="J7" i="24"/>
  <c r="J6" i="24"/>
  <c r="M86" i="25"/>
  <c r="M84" i="25"/>
  <c r="M83" i="25"/>
  <c r="M82" i="25"/>
  <c r="M80" i="25"/>
  <c r="J80" i="25"/>
  <c r="M79" i="25"/>
  <c r="M78" i="25"/>
  <c r="J78" i="25"/>
  <c r="M76" i="25"/>
  <c r="M75" i="25"/>
  <c r="M74" i="25"/>
  <c r="J73" i="25"/>
  <c r="M72" i="25"/>
  <c r="M71" i="25"/>
  <c r="J71" i="25"/>
  <c r="M70" i="25"/>
  <c r="M69" i="25"/>
  <c r="J69" i="25"/>
  <c r="M68" i="25"/>
  <c r="M67" i="25"/>
  <c r="J67" i="25"/>
  <c r="M66" i="25"/>
  <c r="M65" i="25"/>
  <c r="J65" i="25"/>
  <c r="M64" i="25"/>
  <c r="M63" i="25"/>
  <c r="J63" i="25"/>
  <c r="M62" i="25"/>
  <c r="M61" i="25"/>
  <c r="J61" i="25"/>
  <c r="M60" i="25"/>
  <c r="M59" i="25"/>
  <c r="J59" i="25"/>
  <c r="M58" i="25"/>
  <c r="M57" i="25"/>
  <c r="J57" i="25"/>
  <c r="M56" i="25"/>
  <c r="M55" i="25"/>
  <c r="J55" i="25"/>
  <c r="M54" i="25"/>
  <c r="M53" i="25"/>
  <c r="J53" i="25"/>
  <c r="M52" i="25"/>
  <c r="M51" i="25"/>
  <c r="J51" i="25"/>
  <c r="M50" i="25"/>
  <c r="M49" i="25"/>
  <c r="J49" i="25"/>
  <c r="M48" i="25"/>
  <c r="M46" i="25"/>
  <c r="M44" i="25"/>
  <c r="J44" i="25"/>
  <c r="M42" i="25"/>
  <c r="J41" i="25"/>
  <c r="M40" i="25"/>
  <c r="M38" i="25"/>
  <c r="M36" i="25"/>
  <c r="J36" i="25"/>
  <c r="M34" i="25"/>
  <c r="J33" i="25"/>
  <c r="M32" i="25"/>
  <c r="M30" i="25"/>
  <c r="M28" i="25"/>
  <c r="J28" i="25"/>
  <c r="M26" i="25"/>
  <c r="J25" i="25"/>
  <c r="M24" i="25"/>
  <c r="M22" i="25"/>
  <c r="M20" i="25"/>
  <c r="J20" i="25"/>
  <c r="M18" i="25"/>
  <c r="M16" i="25"/>
  <c r="M14" i="25"/>
  <c r="M12" i="25"/>
  <c r="M10" i="25"/>
  <c r="J9" i="25"/>
  <c r="M8" i="25"/>
  <c r="M6" i="25"/>
  <c r="M5" i="25"/>
  <c r="M86" i="26"/>
  <c r="J86" i="26"/>
  <c r="M85" i="26"/>
  <c r="M84" i="26"/>
  <c r="J84" i="26"/>
  <c r="M83" i="26"/>
  <c r="M82" i="26"/>
  <c r="J82" i="26"/>
  <c r="M81" i="26"/>
  <c r="M80" i="26"/>
  <c r="J80" i="26"/>
  <c r="M79" i="26"/>
  <c r="M78" i="26"/>
  <c r="J78" i="26"/>
  <c r="M77" i="26"/>
  <c r="M76" i="26"/>
  <c r="J76" i="26"/>
  <c r="M75" i="26"/>
  <c r="M74" i="26"/>
  <c r="J74" i="26"/>
  <c r="M73" i="26"/>
  <c r="M72" i="26"/>
  <c r="J72" i="26"/>
  <c r="M71" i="26"/>
  <c r="M70" i="26"/>
  <c r="J70" i="26"/>
  <c r="M69" i="26"/>
  <c r="M68" i="26"/>
  <c r="J68" i="26"/>
  <c r="M67" i="26"/>
  <c r="M66" i="26"/>
  <c r="J66" i="26"/>
  <c r="M65" i="26"/>
  <c r="M64" i="26"/>
  <c r="J64" i="26"/>
  <c r="M63" i="26"/>
  <c r="M62" i="26"/>
  <c r="J62" i="26"/>
  <c r="M61" i="26"/>
  <c r="M60" i="26"/>
  <c r="J60" i="26"/>
  <c r="M59" i="26"/>
  <c r="M58" i="26"/>
  <c r="J58" i="26"/>
  <c r="M57" i="26"/>
  <c r="M56" i="26"/>
  <c r="J56" i="26"/>
  <c r="M55" i="26"/>
  <c r="M54" i="26"/>
  <c r="J54" i="26"/>
  <c r="M53" i="26"/>
  <c r="M52" i="26"/>
  <c r="J52" i="26"/>
  <c r="M51" i="26"/>
  <c r="M50" i="26"/>
  <c r="J50" i="26"/>
  <c r="M49" i="26"/>
  <c r="M48" i="26"/>
  <c r="J48" i="26"/>
  <c r="M47" i="26"/>
  <c r="M46" i="26"/>
  <c r="J46" i="26"/>
  <c r="M45" i="26"/>
  <c r="M44" i="26"/>
  <c r="J44" i="26"/>
  <c r="M43" i="26"/>
  <c r="M42" i="26"/>
  <c r="J42" i="26"/>
  <c r="M41" i="26"/>
  <c r="M40" i="26"/>
  <c r="J40" i="26"/>
  <c r="M39" i="26"/>
  <c r="M38" i="26"/>
  <c r="J38" i="26"/>
  <c r="M37" i="26"/>
  <c r="M36" i="26"/>
  <c r="J36" i="26"/>
  <c r="M35" i="26"/>
  <c r="M34" i="26"/>
  <c r="J34" i="26"/>
  <c r="M33" i="26"/>
  <c r="M32" i="26"/>
  <c r="J32" i="26"/>
  <c r="M31" i="26"/>
  <c r="M30" i="26"/>
  <c r="J30" i="26"/>
  <c r="M29" i="26"/>
  <c r="M28" i="26"/>
  <c r="J28" i="26"/>
  <c r="M27" i="26"/>
  <c r="M26" i="26"/>
  <c r="J26" i="26"/>
  <c r="M25" i="26"/>
  <c r="M24" i="26"/>
  <c r="J24" i="26"/>
  <c r="M23" i="26"/>
  <c r="M22" i="26"/>
  <c r="J22" i="26"/>
  <c r="M21" i="26"/>
  <c r="M20" i="26"/>
  <c r="J20" i="26"/>
  <c r="M19" i="26"/>
  <c r="M18" i="26"/>
  <c r="J18" i="26"/>
  <c r="M17" i="26"/>
  <c r="M16" i="26"/>
  <c r="J16" i="26"/>
  <c r="M15" i="26"/>
  <c r="M14" i="26"/>
  <c r="J14" i="26"/>
  <c r="M13" i="26"/>
  <c r="M12" i="26"/>
  <c r="J12" i="26"/>
  <c r="M11" i="26"/>
  <c r="M10" i="26"/>
  <c r="J10" i="26"/>
  <c r="M9" i="26"/>
  <c r="M8" i="26"/>
  <c r="J8" i="26"/>
  <c r="M6" i="26"/>
  <c r="M5" i="26"/>
  <c r="M86" i="27"/>
  <c r="M85" i="27"/>
  <c r="M84" i="27"/>
  <c r="M82" i="27"/>
  <c r="J82" i="27"/>
  <c r="M81" i="27"/>
  <c r="M80" i="27"/>
  <c r="J80" i="27"/>
  <c r="M79" i="27"/>
  <c r="M78" i="27"/>
  <c r="M77" i="27"/>
  <c r="M76" i="27"/>
  <c r="M75" i="27"/>
  <c r="M74" i="27"/>
  <c r="M73" i="27"/>
  <c r="M72" i="27"/>
  <c r="M71" i="27"/>
  <c r="M70" i="27"/>
  <c r="J70" i="27"/>
  <c r="M69" i="27"/>
  <c r="M68" i="27"/>
  <c r="J68" i="27"/>
  <c r="M67" i="27"/>
  <c r="M66" i="27"/>
  <c r="M65" i="27"/>
  <c r="M64" i="27"/>
  <c r="M63" i="27"/>
  <c r="M62" i="27"/>
  <c r="M61" i="27"/>
  <c r="M60" i="27"/>
  <c r="M59" i="27"/>
  <c r="M58" i="27"/>
  <c r="J58" i="27"/>
  <c r="M57" i="27"/>
  <c r="M56" i="27"/>
  <c r="J56" i="27"/>
  <c r="M55" i="27"/>
  <c r="M54" i="27"/>
  <c r="M53" i="27"/>
  <c r="M52" i="27"/>
  <c r="M51" i="27"/>
  <c r="M50" i="27"/>
  <c r="M49" i="27"/>
  <c r="M48" i="27"/>
  <c r="M47" i="27"/>
  <c r="M46" i="27"/>
  <c r="J46" i="27"/>
  <c r="M45" i="27"/>
  <c r="M44" i="27"/>
  <c r="J44" i="27"/>
  <c r="M43" i="27"/>
  <c r="M42" i="27"/>
  <c r="M41" i="27"/>
  <c r="M40" i="27"/>
  <c r="M39" i="27"/>
  <c r="M38" i="27"/>
  <c r="M37" i="27"/>
  <c r="J37" i="27"/>
  <c r="M36" i="27"/>
  <c r="M35" i="27"/>
  <c r="M34" i="27"/>
  <c r="M33" i="27"/>
  <c r="M32" i="27"/>
  <c r="M31" i="27"/>
  <c r="M30" i="27"/>
  <c r="J30" i="27"/>
  <c r="M29" i="27"/>
  <c r="M28" i="27"/>
  <c r="M27" i="27"/>
  <c r="M26" i="27"/>
  <c r="M25" i="27"/>
  <c r="J25" i="27"/>
  <c r="M24" i="27"/>
  <c r="M23" i="27"/>
  <c r="M22" i="27"/>
  <c r="M21" i="27"/>
  <c r="M20" i="27"/>
  <c r="M19" i="27"/>
  <c r="M18" i="27"/>
  <c r="J18" i="27"/>
  <c r="M17" i="27"/>
  <c r="M16" i="27"/>
  <c r="J16" i="27"/>
  <c r="M15" i="27"/>
  <c r="M14" i="27"/>
  <c r="M13" i="27"/>
  <c r="M12" i="27"/>
  <c r="M11" i="27"/>
  <c r="M10" i="27"/>
  <c r="M9" i="27"/>
  <c r="J9" i="27"/>
  <c r="M8" i="27"/>
  <c r="M7" i="27"/>
  <c r="M6" i="27"/>
  <c r="M5" i="27"/>
  <c r="M86" i="24"/>
  <c r="J86" i="24"/>
  <c r="M85" i="24"/>
  <c r="M84" i="24"/>
  <c r="M83" i="24"/>
  <c r="M82" i="24"/>
  <c r="M81" i="24"/>
  <c r="M80" i="24"/>
  <c r="M79" i="24"/>
  <c r="J79" i="24"/>
  <c r="M78" i="24"/>
  <c r="M77" i="24"/>
  <c r="M76" i="24"/>
  <c r="M75" i="24"/>
  <c r="M74" i="24"/>
  <c r="M73" i="24"/>
  <c r="M72" i="24"/>
  <c r="J72" i="24"/>
  <c r="M71" i="24"/>
  <c r="M70" i="24"/>
  <c r="M69" i="24"/>
  <c r="M68" i="24"/>
  <c r="M67" i="24"/>
  <c r="M66" i="24"/>
  <c r="M65" i="24"/>
  <c r="M64" i="24"/>
  <c r="M63" i="24"/>
  <c r="M62" i="24"/>
  <c r="M61" i="24"/>
  <c r="M60" i="24"/>
  <c r="M59" i="24"/>
  <c r="M58" i="24"/>
  <c r="M57" i="24"/>
  <c r="M56" i="24"/>
  <c r="M55" i="24"/>
  <c r="M54" i="24"/>
  <c r="M53" i="24"/>
  <c r="M52" i="24"/>
  <c r="M51" i="24"/>
  <c r="M50" i="24"/>
  <c r="M49" i="24"/>
  <c r="M48" i="24"/>
  <c r="M47" i="24"/>
  <c r="M46" i="24"/>
  <c r="M45" i="24"/>
  <c r="M44" i="24"/>
  <c r="M43" i="24"/>
  <c r="M42" i="24"/>
  <c r="M41" i="24"/>
  <c r="M40" i="24"/>
  <c r="M39" i="24"/>
  <c r="M38" i="24"/>
  <c r="M37" i="24"/>
  <c r="M36" i="24"/>
  <c r="M35" i="24"/>
  <c r="M34" i="24"/>
  <c r="M33" i="24"/>
  <c r="M32" i="24"/>
  <c r="M31" i="24"/>
  <c r="M30" i="24"/>
  <c r="M29" i="24"/>
  <c r="M28" i="24"/>
  <c r="M27" i="24"/>
  <c r="M26" i="24"/>
  <c r="M25" i="24"/>
  <c r="M24" i="24"/>
  <c r="M23" i="24"/>
  <c r="M22" i="24"/>
  <c r="M21" i="24"/>
  <c r="M20" i="24"/>
  <c r="M19" i="24"/>
  <c r="M18" i="24"/>
  <c r="M17" i="24"/>
  <c r="M16" i="24"/>
  <c r="M15" i="24"/>
  <c r="M14" i="24"/>
  <c r="M13" i="24"/>
  <c r="M12" i="24"/>
  <c r="M11" i="24"/>
  <c r="M10" i="24"/>
  <c r="J10" i="24"/>
  <c r="M9" i="24"/>
  <c r="M8" i="24"/>
  <c r="M7" i="24"/>
  <c r="M6" i="24"/>
  <c r="M5" i="24"/>
  <c r="J83" i="23"/>
  <c r="J81" i="23"/>
  <c r="J79" i="23"/>
  <c r="J75" i="23"/>
  <c r="J73" i="23"/>
  <c r="J71" i="23"/>
  <c r="J67" i="23"/>
  <c r="J65" i="23"/>
  <c r="J63" i="23"/>
  <c r="J59" i="23"/>
  <c r="J57" i="23"/>
  <c r="J55" i="23"/>
  <c r="J51" i="23"/>
  <c r="J49" i="23"/>
  <c r="J47" i="23"/>
  <c r="J43" i="23"/>
  <c r="J41" i="23"/>
  <c r="J39" i="23"/>
  <c r="J35" i="23"/>
  <c r="J33" i="23"/>
  <c r="J31" i="23"/>
  <c r="J27" i="23"/>
  <c r="J25" i="23"/>
  <c r="J23" i="23"/>
  <c r="J19" i="23"/>
  <c r="J17" i="23"/>
  <c r="J15" i="23"/>
  <c r="J11" i="23"/>
  <c r="J9" i="23"/>
  <c r="J7" i="23"/>
  <c r="M86" i="23"/>
  <c r="M85" i="23"/>
  <c r="J85" i="23"/>
  <c r="M84" i="23"/>
  <c r="M83" i="23"/>
  <c r="M82" i="23"/>
  <c r="M81" i="23"/>
  <c r="M80" i="23"/>
  <c r="M79" i="23"/>
  <c r="M78" i="23"/>
  <c r="M77" i="23"/>
  <c r="J77" i="23"/>
  <c r="M76" i="23"/>
  <c r="M75" i="23"/>
  <c r="M74" i="23"/>
  <c r="M73" i="23"/>
  <c r="M72" i="23"/>
  <c r="M71" i="23"/>
  <c r="M70" i="23"/>
  <c r="M69" i="23"/>
  <c r="J69" i="23"/>
  <c r="M68" i="23"/>
  <c r="M67" i="23"/>
  <c r="M66" i="23"/>
  <c r="M65" i="23"/>
  <c r="M64" i="23"/>
  <c r="M63" i="23"/>
  <c r="M62" i="23"/>
  <c r="M61" i="23"/>
  <c r="J61" i="23"/>
  <c r="M60" i="23"/>
  <c r="M59" i="23"/>
  <c r="M58" i="23"/>
  <c r="M57" i="23"/>
  <c r="M56" i="23"/>
  <c r="M55" i="23"/>
  <c r="M54" i="23"/>
  <c r="M53" i="23"/>
  <c r="J53" i="23"/>
  <c r="M52" i="23"/>
  <c r="M51" i="23"/>
  <c r="M50" i="23"/>
  <c r="M49" i="23"/>
  <c r="M48" i="23"/>
  <c r="M47" i="23"/>
  <c r="M46" i="23"/>
  <c r="M45" i="23"/>
  <c r="J45" i="23"/>
  <c r="M44" i="23"/>
  <c r="M43" i="23"/>
  <c r="M42" i="23"/>
  <c r="M41" i="23"/>
  <c r="M40" i="23"/>
  <c r="M39" i="23"/>
  <c r="M38" i="23"/>
  <c r="M37" i="23"/>
  <c r="J37" i="23"/>
  <c r="M36" i="23"/>
  <c r="M35" i="23"/>
  <c r="M34" i="23"/>
  <c r="M33" i="23"/>
  <c r="M32" i="23"/>
  <c r="M31" i="23"/>
  <c r="M30" i="23"/>
  <c r="M29" i="23"/>
  <c r="J29" i="23"/>
  <c r="M28" i="23"/>
  <c r="M27" i="23"/>
  <c r="M26" i="23"/>
  <c r="M25" i="23"/>
  <c r="M24" i="23"/>
  <c r="M23" i="23"/>
  <c r="M22" i="23"/>
  <c r="M21" i="23"/>
  <c r="J21" i="23"/>
  <c r="M20" i="23"/>
  <c r="M19" i="23"/>
  <c r="M18" i="23"/>
  <c r="M17" i="23"/>
  <c r="M16" i="23"/>
  <c r="M15" i="23"/>
  <c r="M14" i="23"/>
  <c r="M13" i="23"/>
  <c r="J13" i="23"/>
  <c r="M12" i="23"/>
  <c r="M11" i="23"/>
  <c r="M10" i="23"/>
  <c r="M9" i="23"/>
  <c r="M8" i="23"/>
  <c r="M7" i="23"/>
  <c r="M6" i="23"/>
  <c r="M5" i="23"/>
  <c r="J5" i="23"/>
  <c r="J86" i="22"/>
  <c r="J85" i="22"/>
  <c r="J84" i="22"/>
  <c r="J83" i="22"/>
  <c r="J82" i="22"/>
  <c r="J81" i="22"/>
  <c r="J80" i="22"/>
  <c r="J78" i="22"/>
  <c r="J77" i="22"/>
  <c r="J76" i="22"/>
  <c r="J75" i="22"/>
  <c r="J74" i="22"/>
  <c r="J73" i="22"/>
  <c r="J72" i="22"/>
  <c r="J70" i="22"/>
  <c r="J69" i="22"/>
  <c r="J68" i="22"/>
  <c r="J67" i="22"/>
  <c r="J66" i="22"/>
  <c r="J65" i="22"/>
  <c r="J64" i="22"/>
  <c r="J62" i="22"/>
  <c r="J61" i="22"/>
  <c r="J60" i="22"/>
  <c r="J59" i="22"/>
  <c r="J58" i="22"/>
  <c r="J57" i="22"/>
  <c r="J56" i="22"/>
  <c r="J54" i="22"/>
  <c r="J53" i="22"/>
  <c r="J52" i="22"/>
  <c r="J51" i="22"/>
  <c r="J50" i="22"/>
  <c r="J49" i="22"/>
  <c r="J48" i="22"/>
  <c r="J46" i="22"/>
  <c r="J45" i="22"/>
  <c r="J44" i="22"/>
  <c r="J43" i="22"/>
  <c r="J42" i="22"/>
  <c r="J41" i="22"/>
  <c r="J40" i="22"/>
  <c r="J38" i="22"/>
  <c r="J37" i="22"/>
  <c r="J36" i="22"/>
  <c r="J35" i="22"/>
  <c r="J34" i="22"/>
  <c r="J33" i="22"/>
  <c r="J32" i="22"/>
  <c r="J30" i="22"/>
  <c r="J29" i="22"/>
  <c r="J28" i="22"/>
  <c r="J27" i="22"/>
  <c r="J26" i="22"/>
  <c r="J25" i="22"/>
  <c r="J24" i="22"/>
  <c r="J22" i="22"/>
  <c r="J21" i="22"/>
  <c r="J20" i="22"/>
  <c r="J19" i="22"/>
  <c r="J18" i="22"/>
  <c r="J17" i="22"/>
  <c r="J16" i="22"/>
  <c r="J14" i="22"/>
  <c r="J13" i="22"/>
  <c r="J12" i="22"/>
  <c r="J11" i="22"/>
  <c r="J10" i="22"/>
  <c r="J9" i="22"/>
  <c r="J8" i="22"/>
  <c r="J6" i="22"/>
  <c r="J5" i="22"/>
  <c r="M86" i="22"/>
  <c r="M85" i="22"/>
  <c r="M84" i="22"/>
  <c r="M83" i="22"/>
  <c r="M82" i="22"/>
  <c r="M81" i="22"/>
  <c r="M80" i="22"/>
  <c r="M79" i="22"/>
  <c r="J79" i="22"/>
  <c r="M78" i="22"/>
  <c r="M77" i="22"/>
  <c r="M76" i="22"/>
  <c r="M75" i="22"/>
  <c r="M74" i="22"/>
  <c r="M73" i="22"/>
  <c r="M72" i="22"/>
  <c r="M71" i="22"/>
  <c r="J71" i="22"/>
  <c r="M70" i="22"/>
  <c r="M69" i="22"/>
  <c r="M68" i="22"/>
  <c r="M67" i="22"/>
  <c r="M66" i="22"/>
  <c r="M65" i="22"/>
  <c r="M64" i="22"/>
  <c r="M63" i="22"/>
  <c r="J63" i="22"/>
  <c r="M62" i="22"/>
  <c r="M61" i="22"/>
  <c r="M60" i="22"/>
  <c r="M59" i="22"/>
  <c r="M58" i="22"/>
  <c r="M57" i="22"/>
  <c r="M56" i="22"/>
  <c r="M55" i="22"/>
  <c r="J55" i="22"/>
  <c r="M54" i="22"/>
  <c r="M53" i="22"/>
  <c r="M52" i="22"/>
  <c r="M51" i="22"/>
  <c r="M50" i="22"/>
  <c r="M49" i="22"/>
  <c r="M48" i="22"/>
  <c r="M47" i="22"/>
  <c r="J47" i="22"/>
  <c r="M46" i="22"/>
  <c r="M45" i="22"/>
  <c r="M44" i="22"/>
  <c r="M43" i="22"/>
  <c r="M42" i="22"/>
  <c r="M41" i="22"/>
  <c r="M40" i="22"/>
  <c r="M39" i="22"/>
  <c r="J39" i="22"/>
  <c r="M38" i="22"/>
  <c r="M37" i="22"/>
  <c r="M36" i="22"/>
  <c r="M35" i="22"/>
  <c r="M34" i="22"/>
  <c r="M33" i="22"/>
  <c r="M32" i="22"/>
  <c r="M31" i="22"/>
  <c r="J31" i="22"/>
  <c r="M30" i="22"/>
  <c r="M29" i="22"/>
  <c r="M28" i="22"/>
  <c r="M27" i="22"/>
  <c r="M26" i="22"/>
  <c r="M25" i="22"/>
  <c r="M24" i="22"/>
  <c r="M23" i="22"/>
  <c r="J23" i="22"/>
  <c r="M22" i="22"/>
  <c r="M21" i="22"/>
  <c r="M20" i="22"/>
  <c r="M19" i="22"/>
  <c r="M18" i="22"/>
  <c r="M17" i="22"/>
  <c r="M16" i="22"/>
  <c r="M15" i="22"/>
  <c r="J15" i="22"/>
  <c r="M14" i="22"/>
  <c r="M13" i="22"/>
  <c r="M12" i="22"/>
  <c r="M11" i="22"/>
  <c r="M10" i="22"/>
  <c r="M9" i="22"/>
  <c r="M8" i="22"/>
  <c r="M7" i="22"/>
  <c r="J7" i="22"/>
  <c r="M6" i="22"/>
  <c r="M5" i="22"/>
  <c r="M85" i="28"/>
  <c r="M83" i="28"/>
  <c r="M81" i="28"/>
  <c r="M79" i="28"/>
  <c r="M77" i="28"/>
  <c r="M75" i="28"/>
  <c r="M73" i="28"/>
  <c r="M71" i="28"/>
  <c r="M69" i="28"/>
  <c r="M67" i="28"/>
  <c r="M65" i="28"/>
  <c r="M63" i="28"/>
  <c r="M61" i="28"/>
  <c r="M59" i="28"/>
  <c r="M57" i="28"/>
  <c r="M55" i="28"/>
  <c r="M53" i="28"/>
  <c r="M51" i="28"/>
  <c r="M49" i="28"/>
  <c r="M47" i="28"/>
  <c r="M45" i="28"/>
  <c r="M43" i="28"/>
  <c r="M41" i="28"/>
  <c r="M39" i="28"/>
  <c r="M37" i="28"/>
  <c r="M35" i="28"/>
  <c r="M33" i="28"/>
  <c r="M31" i="28"/>
  <c r="M29" i="28"/>
  <c r="M27" i="28"/>
  <c r="M25" i="28"/>
  <c r="M23" i="28"/>
  <c r="M21" i="28"/>
  <c r="M19" i="28"/>
  <c r="M17" i="28"/>
  <c r="M15" i="28"/>
  <c r="M13" i="28"/>
  <c r="M11" i="28"/>
  <c r="M9" i="28"/>
  <c r="M7" i="28"/>
  <c r="M5" i="28"/>
  <c r="M86" i="28"/>
  <c r="J86" i="28"/>
  <c r="J85" i="28"/>
  <c r="M84" i="28"/>
  <c r="J84" i="28"/>
  <c r="J83" i="28"/>
  <c r="M82" i="28"/>
  <c r="J82" i="28"/>
  <c r="J81" i="28"/>
  <c r="M80" i="28"/>
  <c r="J80" i="28"/>
  <c r="J79" i="28"/>
  <c r="M78" i="28"/>
  <c r="J78" i="28"/>
  <c r="J77" i="28"/>
  <c r="M76" i="28"/>
  <c r="J76" i="28"/>
  <c r="J75" i="28"/>
  <c r="M74" i="28"/>
  <c r="J74" i="28"/>
  <c r="J73" i="28"/>
  <c r="M72" i="28"/>
  <c r="J72" i="28"/>
  <c r="J71" i="28"/>
  <c r="M70" i="28"/>
  <c r="J70" i="28"/>
  <c r="J69" i="28"/>
  <c r="M68" i="28"/>
  <c r="J68" i="28"/>
  <c r="J67" i="28"/>
  <c r="M66" i="28"/>
  <c r="J66" i="28"/>
  <c r="J65" i="28"/>
  <c r="M64" i="28"/>
  <c r="J64" i="28"/>
  <c r="J63" i="28"/>
  <c r="M62" i="28"/>
  <c r="J62" i="28"/>
  <c r="J61" i="28"/>
  <c r="M60" i="28"/>
  <c r="J60" i="28"/>
  <c r="J59" i="28"/>
  <c r="M58" i="28"/>
  <c r="J58" i="28"/>
  <c r="J57" i="28"/>
  <c r="M56" i="28"/>
  <c r="J56" i="28"/>
  <c r="J55" i="28"/>
  <c r="M54" i="28"/>
  <c r="J54" i="28"/>
  <c r="J53" i="28"/>
  <c r="M52" i="28"/>
  <c r="J52" i="28"/>
  <c r="J51" i="28"/>
  <c r="M50" i="28"/>
  <c r="J50" i="28"/>
  <c r="J49" i="28"/>
  <c r="M48" i="28"/>
  <c r="J48" i="28"/>
  <c r="J47" i="28"/>
  <c r="M46" i="28"/>
  <c r="J46" i="28"/>
  <c r="J45" i="28"/>
  <c r="M44" i="28"/>
  <c r="J44" i="28"/>
  <c r="J43" i="28"/>
  <c r="M42" i="28"/>
  <c r="J42" i="28"/>
  <c r="J41" i="28"/>
  <c r="M40" i="28"/>
  <c r="J40" i="28"/>
  <c r="J39" i="28"/>
  <c r="M38" i="28"/>
  <c r="J38" i="28"/>
  <c r="J37" i="28"/>
  <c r="M36" i="28"/>
  <c r="J36" i="28"/>
  <c r="J35" i="28"/>
  <c r="M34" i="28"/>
  <c r="J34" i="28"/>
  <c r="J33" i="28"/>
  <c r="M32" i="28"/>
  <c r="J32" i="28"/>
  <c r="J31" i="28"/>
  <c r="M30" i="28"/>
  <c r="J30" i="28"/>
  <c r="J29" i="28"/>
  <c r="M28" i="28"/>
  <c r="J28" i="28"/>
  <c r="J27" i="28"/>
  <c r="M26" i="28"/>
  <c r="J26" i="28"/>
  <c r="J25" i="28"/>
  <c r="M24" i="28"/>
  <c r="J24" i="28"/>
  <c r="J23" i="28"/>
  <c r="M22" i="28"/>
  <c r="J22" i="28"/>
  <c r="J21" i="28"/>
  <c r="M20" i="28"/>
  <c r="J20" i="28"/>
  <c r="J19" i="28"/>
  <c r="M18" i="28"/>
  <c r="J18" i="28"/>
  <c r="J17" i="28"/>
  <c r="M16" i="28"/>
  <c r="J16" i="28"/>
  <c r="J15" i="28"/>
  <c r="M14" i="28"/>
  <c r="J14" i="28"/>
  <c r="J13" i="28"/>
  <c r="M12" i="28"/>
  <c r="J12" i="28"/>
  <c r="J11" i="28"/>
  <c r="M10" i="28"/>
  <c r="J10" i="28"/>
  <c r="J9" i="28"/>
  <c r="M8" i="28"/>
  <c r="J8" i="28"/>
  <c r="J7" i="28"/>
  <c r="M6" i="28"/>
  <c r="J6" i="28"/>
  <c r="J5" i="28"/>
  <c r="M86" i="11"/>
  <c r="J86" i="11"/>
  <c r="M85" i="11"/>
  <c r="J85" i="11"/>
  <c r="M84" i="11"/>
  <c r="J84" i="11"/>
  <c r="M83" i="11"/>
  <c r="J83" i="11"/>
  <c r="M82" i="11"/>
  <c r="J82" i="11"/>
  <c r="M81" i="11"/>
  <c r="J81" i="11"/>
  <c r="M80" i="11"/>
  <c r="J80" i="11"/>
  <c r="M79" i="11"/>
  <c r="J79" i="11"/>
  <c r="M78" i="11"/>
  <c r="J78" i="11"/>
  <c r="M77" i="11"/>
  <c r="J77" i="11"/>
  <c r="M76" i="11"/>
  <c r="J76" i="11"/>
  <c r="M75" i="11"/>
  <c r="J75" i="11"/>
  <c r="M74" i="11"/>
  <c r="J74" i="11"/>
  <c r="M73" i="11"/>
  <c r="J73" i="11"/>
  <c r="M72" i="11"/>
  <c r="J72" i="11"/>
  <c r="M71" i="11"/>
  <c r="J71" i="11"/>
  <c r="M70" i="11"/>
  <c r="J70" i="11"/>
  <c r="M69" i="11"/>
  <c r="J69" i="11"/>
  <c r="M68" i="11"/>
  <c r="J68" i="11"/>
  <c r="M67" i="11"/>
  <c r="J67" i="11"/>
  <c r="M66" i="11"/>
  <c r="J66" i="11"/>
  <c r="M65" i="11"/>
  <c r="J65" i="11"/>
  <c r="M64" i="11"/>
  <c r="J64" i="11"/>
  <c r="M63" i="11"/>
  <c r="J63" i="11"/>
  <c r="M62" i="11"/>
  <c r="J62" i="11"/>
  <c r="M61" i="11"/>
  <c r="J61" i="11"/>
  <c r="M60" i="11"/>
  <c r="J60" i="11"/>
  <c r="M59" i="11"/>
  <c r="J59" i="11"/>
  <c r="M58" i="11"/>
  <c r="J58" i="11"/>
  <c r="M57" i="11"/>
  <c r="J57" i="11"/>
  <c r="M56" i="11"/>
  <c r="J56" i="11"/>
  <c r="M55" i="11"/>
  <c r="J55" i="11"/>
  <c r="M54" i="11"/>
  <c r="J54" i="11"/>
  <c r="M53" i="11"/>
  <c r="J53" i="11"/>
  <c r="M52" i="11"/>
  <c r="J52" i="11"/>
  <c r="M51" i="11"/>
  <c r="J51" i="11"/>
  <c r="M50" i="11"/>
  <c r="J50" i="11"/>
  <c r="M49" i="11"/>
  <c r="J49" i="11"/>
  <c r="M48" i="11"/>
  <c r="J48" i="11"/>
  <c r="M47" i="11"/>
  <c r="J47" i="11"/>
  <c r="M46" i="11"/>
  <c r="J46" i="11"/>
  <c r="M45" i="11"/>
  <c r="J45" i="11"/>
  <c r="M44" i="11"/>
  <c r="J44" i="11"/>
  <c r="M43" i="11"/>
  <c r="J43" i="11"/>
  <c r="M42" i="11"/>
  <c r="J42" i="11"/>
  <c r="M41" i="11"/>
  <c r="J41" i="11"/>
  <c r="M40" i="11"/>
  <c r="J40" i="11"/>
  <c r="M39" i="11"/>
  <c r="J39" i="11"/>
  <c r="M38" i="11"/>
  <c r="J38" i="11"/>
  <c r="M37" i="11"/>
  <c r="J37" i="11"/>
  <c r="M36" i="11"/>
  <c r="J36" i="11"/>
  <c r="M35" i="11"/>
  <c r="J35" i="11"/>
  <c r="M34" i="11"/>
  <c r="J34" i="11"/>
  <c r="M33" i="11"/>
  <c r="J33" i="11"/>
  <c r="M32" i="11"/>
  <c r="J32" i="11"/>
  <c r="M31" i="11"/>
  <c r="J31" i="11"/>
  <c r="M30" i="11"/>
  <c r="J30" i="11"/>
  <c r="M29" i="11"/>
  <c r="J29" i="11"/>
  <c r="M28" i="11"/>
  <c r="J28" i="11"/>
  <c r="M27" i="11"/>
  <c r="J27" i="11"/>
  <c r="M26" i="11"/>
  <c r="J26" i="11"/>
  <c r="M25" i="11"/>
  <c r="J25" i="11"/>
  <c r="M24" i="11"/>
  <c r="J24" i="11"/>
  <c r="M23" i="11"/>
  <c r="J23" i="11"/>
  <c r="M22" i="11"/>
  <c r="J22" i="11"/>
  <c r="M21" i="11"/>
  <c r="J21" i="11"/>
  <c r="M20" i="11"/>
  <c r="J20" i="11"/>
  <c r="M19" i="11"/>
  <c r="J19" i="11"/>
  <c r="M18" i="11"/>
  <c r="J18" i="11"/>
  <c r="M17" i="11"/>
  <c r="J17" i="11"/>
  <c r="M16" i="11"/>
  <c r="J16" i="11"/>
  <c r="M15" i="11"/>
  <c r="J15" i="11"/>
  <c r="M14" i="11"/>
  <c r="J14" i="11"/>
  <c r="M13" i="11"/>
  <c r="J13" i="11"/>
  <c r="M12" i="11"/>
  <c r="J12" i="11"/>
  <c r="M11" i="11"/>
  <c r="J11" i="11"/>
  <c r="M10" i="11"/>
  <c r="J10" i="11"/>
  <c r="M9" i="11"/>
  <c r="J9" i="11"/>
  <c r="M8" i="11"/>
  <c r="J8" i="11"/>
  <c r="M7" i="11"/>
  <c r="J7" i="11"/>
  <c r="M6" i="11"/>
  <c r="J6" i="11"/>
  <c r="M5" i="11"/>
  <c r="J5" i="11"/>
  <c r="J86" i="10"/>
  <c r="J84" i="10"/>
  <c r="J82" i="10"/>
  <c r="J80" i="10"/>
  <c r="J78" i="10"/>
  <c r="J76" i="10"/>
  <c r="J74" i="10"/>
  <c r="J72" i="10"/>
  <c r="J70" i="10"/>
  <c r="J68" i="10"/>
  <c r="J66" i="10"/>
  <c r="J64" i="10"/>
  <c r="J62" i="10"/>
  <c r="J60" i="10"/>
  <c r="J58" i="10"/>
  <c r="J56" i="10"/>
  <c r="J54" i="10"/>
  <c r="J52" i="10"/>
  <c r="J50" i="10"/>
  <c r="J48" i="10"/>
  <c r="J46" i="10"/>
  <c r="J44" i="10"/>
  <c r="J42" i="10"/>
  <c r="J40" i="10"/>
  <c r="J38" i="10"/>
  <c r="J36" i="10"/>
  <c r="J35" i="10"/>
  <c r="J34" i="10"/>
  <c r="J32" i="10"/>
  <c r="J30" i="10"/>
  <c r="J28" i="10"/>
  <c r="J27" i="10"/>
  <c r="J26" i="10"/>
  <c r="J24" i="10"/>
  <c r="J22" i="10"/>
  <c r="J20" i="10"/>
  <c r="J19" i="10"/>
  <c r="J18" i="10"/>
  <c r="J17" i="10"/>
  <c r="J16" i="10"/>
  <c r="J14" i="10"/>
  <c r="J12" i="10"/>
  <c r="J11" i="10"/>
  <c r="J10" i="10"/>
  <c r="J9" i="10"/>
  <c r="J8" i="10"/>
  <c r="J6" i="10"/>
  <c r="J5" i="10"/>
  <c r="M86" i="10"/>
  <c r="M85" i="10"/>
  <c r="J85" i="10"/>
  <c r="M84" i="10"/>
  <c r="M83" i="10"/>
  <c r="J83" i="10"/>
  <c r="M82" i="10"/>
  <c r="M81" i="10"/>
  <c r="J81" i="10"/>
  <c r="M80" i="10"/>
  <c r="M79" i="10"/>
  <c r="J79" i="10"/>
  <c r="M78" i="10"/>
  <c r="M77" i="10"/>
  <c r="J77" i="10"/>
  <c r="M76" i="10"/>
  <c r="M75" i="10"/>
  <c r="J75" i="10"/>
  <c r="M74" i="10"/>
  <c r="M73" i="10"/>
  <c r="J73" i="10"/>
  <c r="M72" i="10"/>
  <c r="M71" i="10"/>
  <c r="J71" i="10"/>
  <c r="M70" i="10"/>
  <c r="M69" i="10"/>
  <c r="J69" i="10"/>
  <c r="M68" i="10"/>
  <c r="M67" i="10"/>
  <c r="J67" i="10"/>
  <c r="M66" i="10"/>
  <c r="M65" i="10"/>
  <c r="J65" i="10"/>
  <c r="M64" i="10"/>
  <c r="M63" i="10"/>
  <c r="J63" i="10"/>
  <c r="M62" i="10"/>
  <c r="M61" i="10"/>
  <c r="J61" i="10"/>
  <c r="M60" i="10"/>
  <c r="M59" i="10"/>
  <c r="J59" i="10"/>
  <c r="M58" i="10"/>
  <c r="M57" i="10"/>
  <c r="J57" i="10"/>
  <c r="M56" i="10"/>
  <c r="M55" i="10"/>
  <c r="J55" i="10"/>
  <c r="M54" i="10"/>
  <c r="M53" i="10"/>
  <c r="J53" i="10"/>
  <c r="M52" i="10"/>
  <c r="M51" i="10"/>
  <c r="J51" i="10"/>
  <c r="M50" i="10"/>
  <c r="M49" i="10"/>
  <c r="J49" i="10"/>
  <c r="M48" i="10"/>
  <c r="M47" i="10"/>
  <c r="J47" i="10"/>
  <c r="M46" i="10"/>
  <c r="M45" i="10"/>
  <c r="J45" i="10"/>
  <c r="M44" i="10"/>
  <c r="M43" i="10"/>
  <c r="J43" i="10"/>
  <c r="M42" i="10"/>
  <c r="M41" i="10"/>
  <c r="J41" i="10"/>
  <c r="M40" i="10"/>
  <c r="M39" i="10"/>
  <c r="J39" i="10"/>
  <c r="M38" i="10"/>
  <c r="M37" i="10"/>
  <c r="J37" i="10"/>
  <c r="M36" i="10"/>
  <c r="M35" i="10"/>
  <c r="M34" i="10"/>
  <c r="M33" i="10"/>
  <c r="J33" i="10"/>
  <c r="M32" i="10"/>
  <c r="M31" i="10"/>
  <c r="J31" i="10"/>
  <c r="M30" i="10"/>
  <c r="M29" i="10"/>
  <c r="J29" i="10"/>
  <c r="M28" i="10"/>
  <c r="M27" i="10"/>
  <c r="M26" i="10"/>
  <c r="M25" i="10"/>
  <c r="J25" i="10"/>
  <c r="M24" i="10"/>
  <c r="M23" i="10"/>
  <c r="J23" i="10"/>
  <c r="M22" i="10"/>
  <c r="M21" i="10"/>
  <c r="J21" i="10"/>
  <c r="M20" i="10"/>
  <c r="M19" i="10"/>
  <c r="M18" i="10"/>
  <c r="M17" i="10"/>
  <c r="M16" i="10"/>
  <c r="M15" i="10"/>
  <c r="J15" i="10"/>
  <c r="M14" i="10"/>
  <c r="M13" i="10"/>
  <c r="J13" i="10"/>
  <c r="M12" i="10"/>
  <c r="M11" i="10"/>
  <c r="M10" i="10"/>
  <c r="M9" i="10"/>
  <c r="M8" i="10"/>
  <c r="M7" i="10"/>
  <c r="J7" i="10"/>
  <c r="M6" i="10"/>
  <c r="M5" i="10"/>
  <c r="J86" i="19"/>
  <c r="J84" i="19"/>
  <c r="J82" i="19"/>
  <c r="J80" i="19"/>
  <c r="J78" i="19"/>
  <c r="J76" i="19"/>
  <c r="J74" i="19"/>
  <c r="J72" i="19"/>
  <c r="J70" i="19"/>
  <c r="J68" i="19"/>
  <c r="J66" i="19"/>
  <c r="J64" i="19"/>
  <c r="J62" i="19"/>
  <c r="J60" i="19"/>
  <c r="J58" i="19"/>
  <c r="J56" i="19"/>
  <c r="J54" i="19"/>
  <c r="J52" i="19"/>
  <c r="J50" i="19"/>
  <c r="J48" i="19"/>
  <c r="J46" i="19"/>
  <c r="J44" i="19"/>
  <c r="J42" i="19"/>
  <c r="J40" i="19"/>
  <c r="J38" i="19"/>
  <c r="J36" i="19"/>
  <c r="J34" i="19"/>
  <c r="J32" i="19"/>
  <c r="J30" i="19"/>
  <c r="J28" i="19"/>
  <c r="J27" i="19"/>
  <c r="J26" i="19"/>
  <c r="J24" i="19"/>
  <c r="J22" i="19"/>
  <c r="J20" i="19"/>
  <c r="J19" i="19"/>
  <c r="J18" i="19"/>
  <c r="J17" i="19"/>
  <c r="J16" i="19"/>
  <c r="J14" i="19"/>
  <c r="J13" i="19"/>
  <c r="J12" i="19"/>
  <c r="J11" i="19"/>
  <c r="J10" i="19"/>
  <c r="J9" i="19"/>
  <c r="J8" i="19"/>
  <c r="J6" i="19"/>
  <c r="J5" i="19"/>
  <c r="M86" i="19"/>
  <c r="M85" i="19"/>
  <c r="J85" i="19"/>
  <c r="M84" i="19"/>
  <c r="M83" i="19"/>
  <c r="J83" i="19"/>
  <c r="M82" i="19"/>
  <c r="M81" i="19"/>
  <c r="J81" i="19"/>
  <c r="M80" i="19"/>
  <c r="M79" i="19"/>
  <c r="J79" i="19"/>
  <c r="M78" i="19"/>
  <c r="M77" i="19"/>
  <c r="J77" i="19"/>
  <c r="M76" i="19"/>
  <c r="M75" i="19"/>
  <c r="J75" i="19"/>
  <c r="M74" i="19"/>
  <c r="M73" i="19"/>
  <c r="J73" i="19"/>
  <c r="M72" i="19"/>
  <c r="M71" i="19"/>
  <c r="J71" i="19"/>
  <c r="M70" i="19"/>
  <c r="M69" i="19"/>
  <c r="J69" i="19"/>
  <c r="M68" i="19"/>
  <c r="M67" i="19"/>
  <c r="J67" i="19"/>
  <c r="M66" i="19"/>
  <c r="M65" i="19"/>
  <c r="J65" i="19"/>
  <c r="M64" i="19"/>
  <c r="M63" i="19"/>
  <c r="J63" i="19"/>
  <c r="M62" i="19"/>
  <c r="M61" i="19"/>
  <c r="J61" i="19"/>
  <c r="M60" i="19"/>
  <c r="M59" i="19"/>
  <c r="J59" i="19"/>
  <c r="M58" i="19"/>
  <c r="M57" i="19"/>
  <c r="J57" i="19"/>
  <c r="M56" i="19"/>
  <c r="M55" i="19"/>
  <c r="J55" i="19"/>
  <c r="M54" i="19"/>
  <c r="M53" i="19"/>
  <c r="J53" i="19"/>
  <c r="M52" i="19"/>
  <c r="M51" i="19"/>
  <c r="J51" i="19"/>
  <c r="M50" i="19"/>
  <c r="M49" i="19"/>
  <c r="J49" i="19"/>
  <c r="M48" i="19"/>
  <c r="M47" i="19"/>
  <c r="J47" i="19"/>
  <c r="M46" i="19"/>
  <c r="M45" i="19"/>
  <c r="J45" i="19"/>
  <c r="M44" i="19"/>
  <c r="M43" i="19"/>
  <c r="J43" i="19"/>
  <c r="M42" i="19"/>
  <c r="M41" i="19"/>
  <c r="J41" i="19"/>
  <c r="M40" i="19"/>
  <c r="M39" i="19"/>
  <c r="J39" i="19"/>
  <c r="M38" i="19"/>
  <c r="M37" i="19"/>
  <c r="J37" i="19"/>
  <c r="M36" i="19"/>
  <c r="M35" i="19"/>
  <c r="J35" i="19"/>
  <c r="M34" i="19"/>
  <c r="M33" i="19"/>
  <c r="J33" i="19"/>
  <c r="M32" i="19"/>
  <c r="M31" i="19"/>
  <c r="J31" i="19"/>
  <c r="M30" i="19"/>
  <c r="M29" i="19"/>
  <c r="J29" i="19"/>
  <c r="M28" i="19"/>
  <c r="M27" i="19"/>
  <c r="M26" i="19"/>
  <c r="M25" i="19"/>
  <c r="J25" i="19"/>
  <c r="M24" i="19"/>
  <c r="M23" i="19"/>
  <c r="J23" i="19"/>
  <c r="M22" i="19"/>
  <c r="M21" i="19"/>
  <c r="J21" i="19"/>
  <c r="M20" i="19"/>
  <c r="M19" i="19"/>
  <c r="M18" i="19"/>
  <c r="M17" i="19"/>
  <c r="M16" i="19"/>
  <c r="M15" i="19"/>
  <c r="J15" i="19"/>
  <c r="M14" i="19"/>
  <c r="M13" i="19"/>
  <c r="M12" i="19"/>
  <c r="M11" i="19"/>
  <c r="M10" i="19"/>
  <c r="M9" i="19"/>
  <c r="M8" i="19"/>
  <c r="M7" i="19"/>
  <c r="J7" i="19"/>
  <c r="M6" i="19"/>
  <c r="M5" i="19"/>
  <c r="J86" i="18"/>
  <c r="J84" i="18"/>
  <c r="J82" i="18"/>
  <c r="J80" i="18"/>
  <c r="J78" i="18"/>
  <c r="J76" i="18"/>
  <c r="J74" i="18"/>
  <c r="J72" i="18"/>
  <c r="J70" i="18"/>
  <c r="J68" i="18"/>
  <c r="J66" i="18"/>
  <c r="J64" i="18"/>
  <c r="J62" i="18"/>
  <c r="J60" i="18"/>
  <c r="J58" i="18"/>
  <c r="J56" i="18"/>
  <c r="J54" i="18"/>
  <c r="J52" i="18"/>
  <c r="J50" i="18"/>
  <c r="J48" i="18"/>
  <c r="J46" i="18"/>
  <c r="J44" i="18"/>
  <c r="J42" i="18"/>
  <c r="J40" i="18"/>
  <c r="J38" i="18"/>
  <c r="J36" i="18"/>
  <c r="M35" i="18"/>
  <c r="M34" i="18"/>
  <c r="J34" i="18"/>
  <c r="M33" i="18"/>
  <c r="M32" i="18"/>
  <c r="J32" i="18"/>
  <c r="M31" i="18"/>
  <c r="M30" i="18"/>
  <c r="J30" i="18"/>
  <c r="M29" i="18"/>
  <c r="M28" i="18"/>
  <c r="J28" i="18"/>
  <c r="M27" i="18"/>
  <c r="M26" i="18"/>
  <c r="J26" i="18"/>
  <c r="M25" i="18"/>
  <c r="M24" i="18"/>
  <c r="J24" i="18"/>
  <c r="M23" i="18"/>
  <c r="M22" i="18"/>
  <c r="J22" i="18"/>
  <c r="M21" i="18"/>
  <c r="M20" i="18"/>
  <c r="J20" i="18"/>
  <c r="M19" i="18"/>
  <c r="M18" i="18"/>
  <c r="J18" i="18"/>
  <c r="M17" i="18"/>
  <c r="M16" i="18"/>
  <c r="J16" i="18"/>
  <c r="M15" i="18"/>
  <c r="M14" i="18"/>
  <c r="J14" i="18"/>
  <c r="M13" i="18"/>
  <c r="J13" i="18"/>
  <c r="M12" i="18"/>
  <c r="J12" i="18"/>
  <c r="M11" i="18"/>
  <c r="M10" i="18"/>
  <c r="J10" i="18"/>
  <c r="M9" i="18"/>
  <c r="M8" i="18"/>
  <c r="J8" i="18"/>
  <c r="M7" i="18"/>
  <c r="M6" i="18"/>
  <c r="J6" i="18"/>
  <c r="M5" i="18"/>
  <c r="J5" i="18"/>
  <c r="J85" i="18"/>
  <c r="J83" i="18"/>
  <c r="J81" i="18"/>
  <c r="J79" i="18"/>
  <c r="J77" i="18"/>
  <c r="J75" i="18"/>
  <c r="J73" i="18"/>
  <c r="J71" i="18"/>
  <c r="J69" i="18"/>
  <c r="J67" i="18"/>
  <c r="J65" i="18"/>
  <c r="J63" i="18"/>
  <c r="J61" i="18"/>
  <c r="J59" i="18"/>
  <c r="J57" i="18"/>
  <c r="J55" i="18"/>
  <c r="J53" i="18"/>
  <c r="J51" i="18"/>
  <c r="J49" i="18"/>
  <c r="J47" i="18"/>
  <c r="J45" i="18"/>
  <c r="J43" i="18"/>
  <c r="J41" i="18"/>
  <c r="J39" i="18"/>
  <c r="J37" i="18"/>
  <c r="J35" i="18"/>
  <c r="J33" i="18"/>
  <c r="J31" i="18"/>
  <c r="J29" i="18"/>
  <c r="J27" i="18"/>
  <c r="J25" i="18"/>
  <c r="J23" i="18"/>
  <c r="J21" i="18"/>
  <c r="J19" i="18"/>
  <c r="J17" i="18"/>
  <c r="J15" i="18"/>
  <c r="J11" i="18"/>
  <c r="J9" i="18"/>
  <c r="J7" i="18"/>
  <c r="M85" i="17"/>
  <c r="M84" i="17"/>
  <c r="M83" i="17"/>
  <c r="M82" i="17"/>
  <c r="M81" i="17"/>
  <c r="M80" i="17"/>
  <c r="M79" i="17"/>
  <c r="M78" i="17"/>
  <c r="M77" i="17"/>
  <c r="M76" i="17"/>
  <c r="M75" i="17"/>
  <c r="M74" i="17"/>
  <c r="M73" i="17"/>
  <c r="M72" i="17"/>
  <c r="M71" i="17"/>
  <c r="M70" i="17"/>
  <c r="M69" i="17"/>
  <c r="M68" i="17"/>
  <c r="M67" i="17"/>
  <c r="M66" i="17"/>
  <c r="M65" i="17"/>
  <c r="M64" i="17"/>
  <c r="M63" i="17"/>
  <c r="M62" i="17"/>
  <c r="M61" i="17"/>
  <c r="M60" i="17"/>
  <c r="M59" i="17"/>
  <c r="M58" i="17"/>
  <c r="J58" i="17"/>
  <c r="M57" i="17"/>
  <c r="M56" i="17"/>
  <c r="J56" i="17"/>
  <c r="M55" i="17"/>
  <c r="M54" i="17"/>
  <c r="J54" i="17"/>
  <c r="M53" i="17"/>
  <c r="M52" i="17"/>
  <c r="J52" i="17"/>
  <c r="M51" i="17"/>
  <c r="M50" i="17"/>
  <c r="J50" i="17"/>
  <c r="M49" i="17"/>
  <c r="M48" i="17"/>
  <c r="J48" i="17"/>
  <c r="M47" i="17"/>
  <c r="M46" i="17"/>
  <c r="J46" i="17"/>
  <c r="M45" i="17"/>
  <c r="M44" i="17"/>
  <c r="J44" i="17"/>
  <c r="M43" i="17"/>
  <c r="M42" i="17"/>
  <c r="J42" i="17"/>
  <c r="M41" i="17"/>
  <c r="M40" i="17"/>
  <c r="J40" i="17"/>
  <c r="M39" i="17"/>
  <c r="M38" i="17"/>
  <c r="J38" i="17"/>
  <c r="M37" i="17"/>
  <c r="M36" i="17"/>
  <c r="J36" i="17"/>
  <c r="M35" i="17"/>
  <c r="M34" i="17"/>
  <c r="J34" i="17"/>
  <c r="M33" i="17"/>
  <c r="M32" i="17"/>
  <c r="J32" i="17"/>
  <c r="M31" i="17"/>
  <c r="M30" i="17"/>
  <c r="J30" i="17"/>
  <c r="M29" i="17"/>
  <c r="M28" i="17"/>
  <c r="J28" i="17"/>
  <c r="M27" i="17"/>
  <c r="M26" i="17"/>
  <c r="J26" i="17"/>
  <c r="M25" i="17"/>
  <c r="M24" i="17"/>
  <c r="J24" i="17"/>
  <c r="M23" i="17"/>
  <c r="M22" i="17"/>
  <c r="J22" i="17"/>
  <c r="M21" i="17"/>
  <c r="M20" i="17"/>
  <c r="J20" i="17"/>
  <c r="M19" i="17"/>
  <c r="M18" i="17"/>
  <c r="J18" i="17"/>
  <c r="M17" i="17"/>
  <c r="M16" i="17"/>
  <c r="J16" i="17"/>
  <c r="M15" i="17"/>
  <c r="M14" i="17"/>
  <c r="J14" i="17"/>
  <c r="M13" i="17"/>
  <c r="J13" i="17"/>
  <c r="M12" i="17"/>
  <c r="J12" i="17"/>
  <c r="M11" i="17"/>
  <c r="M10" i="17"/>
  <c r="J10" i="17"/>
  <c r="M9" i="17"/>
  <c r="M8" i="17"/>
  <c r="J8" i="17"/>
  <c r="M7" i="17"/>
  <c r="M6" i="17"/>
  <c r="J6" i="17"/>
  <c r="M5" i="17"/>
  <c r="J5" i="17"/>
  <c r="J85" i="17"/>
  <c r="J83" i="17"/>
  <c r="J81" i="17"/>
  <c r="J79" i="17"/>
  <c r="J77" i="17"/>
  <c r="J75" i="17"/>
  <c r="J73" i="17"/>
  <c r="J71" i="17"/>
  <c r="J69" i="17"/>
  <c r="J67" i="17"/>
  <c r="J65" i="17"/>
  <c r="J63" i="17"/>
  <c r="J61" i="17"/>
  <c r="J59" i="17"/>
  <c r="J57" i="17"/>
  <c r="J55" i="17"/>
  <c r="J53" i="17"/>
  <c r="J51" i="17"/>
  <c r="J49" i="17"/>
  <c r="J47" i="17"/>
  <c r="J45" i="17"/>
  <c r="J43" i="17"/>
  <c r="J41" i="17"/>
  <c r="J39" i="17"/>
  <c r="J37" i="17"/>
  <c r="J35" i="17"/>
  <c r="J33" i="17"/>
  <c r="J31" i="17"/>
  <c r="J29" i="17"/>
  <c r="J27" i="17"/>
  <c r="J25" i="17"/>
  <c r="J23" i="17"/>
  <c r="J21" i="17"/>
  <c r="J19" i="17"/>
  <c r="J17" i="17"/>
  <c r="J15" i="17"/>
  <c r="J11" i="17"/>
  <c r="J9" i="17"/>
  <c r="J7" i="17"/>
  <c r="J54" i="16"/>
  <c r="J50" i="16"/>
  <c r="J48" i="16"/>
  <c r="J46" i="16"/>
  <c r="J44" i="16"/>
  <c r="J42" i="16"/>
  <c r="J40" i="16"/>
  <c r="J38" i="16"/>
  <c r="J36" i="16"/>
  <c r="J34" i="16"/>
  <c r="J32" i="16"/>
  <c r="J30" i="16"/>
  <c r="J28" i="16"/>
  <c r="J26" i="16"/>
  <c r="J24" i="16"/>
  <c r="J22" i="16"/>
  <c r="J20" i="16"/>
  <c r="J18" i="16"/>
  <c r="J16" i="16"/>
  <c r="J14" i="16"/>
  <c r="J12" i="16"/>
  <c r="J11" i="16"/>
  <c r="J10" i="16"/>
  <c r="J9" i="16"/>
  <c r="J8" i="16"/>
  <c r="J6" i="16"/>
  <c r="M86" i="16"/>
  <c r="M85" i="16"/>
  <c r="J85" i="16"/>
  <c r="M84" i="16"/>
  <c r="M83" i="16"/>
  <c r="J83" i="16"/>
  <c r="M82" i="16"/>
  <c r="M81" i="16"/>
  <c r="J81" i="16"/>
  <c r="M80" i="16"/>
  <c r="M79" i="16"/>
  <c r="J79" i="16"/>
  <c r="M78" i="16"/>
  <c r="M77" i="16"/>
  <c r="J77" i="16"/>
  <c r="M76" i="16"/>
  <c r="M75" i="16"/>
  <c r="J75" i="16"/>
  <c r="M74" i="16"/>
  <c r="M73" i="16"/>
  <c r="J73" i="16"/>
  <c r="M72" i="16"/>
  <c r="M71" i="16"/>
  <c r="J71" i="16"/>
  <c r="M70" i="16"/>
  <c r="M69" i="16"/>
  <c r="J69" i="16"/>
  <c r="M68" i="16"/>
  <c r="M67" i="16"/>
  <c r="J67" i="16"/>
  <c r="M66" i="16"/>
  <c r="M65" i="16"/>
  <c r="J65" i="16"/>
  <c r="M64" i="16"/>
  <c r="M63" i="16"/>
  <c r="J63" i="16"/>
  <c r="M62" i="16"/>
  <c r="M61" i="16"/>
  <c r="J61" i="16"/>
  <c r="M60" i="16"/>
  <c r="M59" i="16"/>
  <c r="J59" i="16"/>
  <c r="M58" i="16"/>
  <c r="M57" i="16"/>
  <c r="J57" i="16"/>
  <c r="M56" i="16"/>
  <c r="M55" i="16"/>
  <c r="J55" i="16"/>
  <c r="M54" i="16"/>
  <c r="M53" i="16"/>
  <c r="J53" i="16"/>
  <c r="M52" i="16"/>
  <c r="M51" i="16"/>
  <c r="J51" i="16"/>
  <c r="M50" i="16"/>
  <c r="M49" i="16"/>
  <c r="J49" i="16"/>
  <c r="M48" i="16"/>
  <c r="M47" i="16"/>
  <c r="J47" i="16"/>
  <c r="M46" i="16"/>
  <c r="M45" i="16"/>
  <c r="J45" i="16"/>
  <c r="M44" i="16"/>
  <c r="M43" i="16"/>
  <c r="J43" i="16"/>
  <c r="M42" i="16"/>
  <c r="M41" i="16"/>
  <c r="J41" i="16"/>
  <c r="M40" i="16"/>
  <c r="M39" i="16"/>
  <c r="J39" i="16"/>
  <c r="M38" i="16"/>
  <c r="M37" i="16"/>
  <c r="J37" i="16"/>
  <c r="M36" i="16"/>
  <c r="M35" i="16"/>
  <c r="J35" i="16"/>
  <c r="M34" i="16"/>
  <c r="M33" i="16"/>
  <c r="J33" i="16"/>
  <c r="M32" i="16"/>
  <c r="M31" i="16"/>
  <c r="J31" i="16"/>
  <c r="M30" i="16"/>
  <c r="M29" i="16"/>
  <c r="J29" i="16"/>
  <c r="M28" i="16"/>
  <c r="M27" i="16"/>
  <c r="J27" i="16"/>
  <c r="M26" i="16"/>
  <c r="M25" i="16"/>
  <c r="J25" i="16"/>
  <c r="M24" i="16"/>
  <c r="M23" i="16"/>
  <c r="J23" i="16"/>
  <c r="M22" i="16"/>
  <c r="M21" i="16"/>
  <c r="J21" i="16"/>
  <c r="M20" i="16"/>
  <c r="M19" i="16"/>
  <c r="J19" i="16"/>
  <c r="M18" i="16"/>
  <c r="M17" i="16"/>
  <c r="J17" i="16"/>
  <c r="M16" i="16"/>
  <c r="M15" i="16"/>
  <c r="J15" i="16"/>
  <c r="M14" i="16"/>
  <c r="M13" i="16"/>
  <c r="J13" i="16"/>
  <c r="M12" i="16"/>
  <c r="M11" i="16"/>
  <c r="M10" i="16"/>
  <c r="M9" i="16"/>
  <c r="M8" i="16"/>
  <c r="M7" i="16"/>
  <c r="J7" i="16"/>
  <c r="M6" i="16"/>
  <c r="M5" i="16"/>
  <c r="J5" i="16"/>
  <c r="J86" i="15"/>
  <c r="J84" i="15"/>
  <c r="J82" i="15"/>
  <c r="J80" i="15"/>
  <c r="J78" i="15"/>
  <c r="J76" i="15"/>
  <c r="J74" i="15"/>
  <c r="J72" i="15"/>
  <c r="J70" i="15"/>
  <c r="J68" i="15"/>
  <c r="J66" i="15"/>
  <c r="J64" i="15"/>
  <c r="J62" i="15"/>
  <c r="J60" i="15"/>
  <c r="J58" i="15"/>
  <c r="J56" i="15"/>
  <c r="J54" i="15"/>
  <c r="J52" i="15"/>
  <c r="J50" i="15"/>
  <c r="J48" i="15"/>
  <c r="J46" i="15"/>
  <c r="J44" i="15"/>
  <c r="J42" i="15"/>
  <c r="J40" i="15"/>
  <c r="J38" i="15"/>
  <c r="J36" i="15"/>
  <c r="J34" i="15"/>
  <c r="J32" i="15"/>
  <c r="J30" i="15"/>
  <c r="J28" i="15"/>
  <c r="J27" i="15"/>
  <c r="J26" i="15"/>
  <c r="J25" i="15"/>
  <c r="J24" i="15"/>
  <c r="J22" i="15"/>
  <c r="J20" i="15"/>
  <c r="J19" i="15"/>
  <c r="J18" i="15"/>
  <c r="J17" i="15"/>
  <c r="J16" i="15"/>
  <c r="J14" i="15"/>
  <c r="J13" i="15"/>
  <c r="J12" i="15"/>
  <c r="J11" i="15"/>
  <c r="J10" i="15"/>
  <c r="J9" i="15"/>
  <c r="J8" i="15"/>
  <c r="J6" i="15"/>
  <c r="J5" i="15"/>
  <c r="M86" i="15"/>
  <c r="M85" i="15"/>
  <c r="J85" i="15"/>
  <c r="M84" i="15"/>
  <c r="M83" i="15"/>
  <c r="J83" i="15"/>
  <c r="M82" i="15"/>
  <c r="M81" i="15"/>
  <c r="J81" i="15"/>
  <c r="M80" i="15"/>
  <c r="M79" i="15"/>
  <c r="J79" i="15"/>
  <c r="M78" i="15"/>
  <c r="M77" i="15"/>
  <c r="J77" i="15"/>
  <c r="M76" i="15"/>
  <c r="M75" i="15"/>
  <c r="J75" i="15"/>
  <c r="M74" i="15"/>
  <c r="M73" i="15"/>
  <c r="J73" i="15"/>
  <c r="M72" i="15"/>
  <c r="M71" i="15"/>
  <c r="J71" i="15"/>
  <c r="M70" i="15"/>
  <c r="M69" i="15"/>
  <c r="J69" i="15"/>
  <c r="M68" i="15"/>
  <c r="M67" i="15"/>
  <c r="J67" i="15"/>
  <c r="M66" i="15"/>
  <c r="M65" i="15"/>
  <c r="J65" i="15"/>
  <c r="M64" i="15"/>
  <c r="M63" i="15"/>
  <c r="J63" i="15"/>
  <c r="M62" i="15"/>
  <c r="M61" i="15"/>
  <c r="J61" i="15"/>
  <c r="M60" i="15"/>
  <c r="M59" i="15"/>
  <c r="J59" i="15"/>
  <c r="M58" i="15"/>
  <c r="M57" i="15"/>
  <c r="J57" i="15"/>
  <c r="M56" i="15"/>
  <c r="M55" i="15"/>
  <c r="J55" i="15"/>
  <c r="M54" i="15"/>
  <c r="M53" i="15"/>
  <c r="J53" i="15"/>
  <c r="M52" i="15"/>
  <c r="M51" i="15"/>
  <c r="J51" i="15"/>
  <c r="M50" i="15"/>
  <c r="M49" i="15"/>
  <c r="J49" i="15"/>
  <c r="M48" i="15"/>
  <c r="M47" i="15"/>
  <c r="J47" i="15"/>
  <c r="M46" i="15"/>
  <c r="M45" i="15"/>
  <c r="J45" i="15"/>
  <c r="M44" i="15"/>
  <c r="M43" i="15"/>
  <c r="J43" i="15"/>
  <c r="M42" i="15"/>
  <c r="M41" i="15"/>
  <c r="J41" i="15"/>
  <c r="M40" i="15"/>
  <c r="M39" i="15"/>
  <c r="J39" i="15"/>
  <c r="M38" i="15"/>
  <c r="M37" i="15"/>
  <c r="J37" i="15"/>
  <c r="M36" i="15"/>
  <c r="M35" i="15"/>
  <c r="J35" i="15"/>
  <c r="M34" i="15"/>
  <c r="M33" i="15"/>
  <c r="J33" i="15"/>
  <c r="M32" i="15"/>
  <c r="M31" i="15"/>
  <c r="J31" i="15"/>
  <c r="M30" i="15"/>
  <c r="M29" i="15"/>
  <c r="J29" i="15"/>
  <c r="M28" i="15"/>
  <c r="M27" i="15"/>
  <c r="M26" i="15"/>
  <c r="M25" i="15"/>
  <c r="M24" i="15"/>
  <c r="M23" i="15"/>
  <c r="J23" i="15"/>
  <c r="M22" i="15"/>
  <c r="M21" i="15"/>
  <c r="J21" i="15"/>
  <c r="M20" i="15"/>
  <c r="M19" i="15"/>
  <c r="M18" i="15"/>
  <c r="M17" i="15"/>
  <c r="M16" i="15"/>
  <c r="M15" i="15"/>
  <c r="J15" i="15"/>
  <c r="M14" i="15"/>
  <c r="M13" i="15"/>
  <c r="M12" i="15"/>
  <c r="M11" i="15"/>
  <c r="M10" i="15"/>
  <c r="M9" i="15"/>
  <c r="M8" i="15"/>
  <c r="M7" i="15"/>
  <c r="J7" i="15"/>
  <c r="M6" i="15"/>
  <c r="M5" i="15"/>
  <c r="M86" i="14"/>
  <c r="J86" i="14"/>
  <c r="M85" i="14"/>
  <c r="J85" i="14"/>
  <c r="M84" i="14"/>
  <c r="J84" i="14"/>
  <c r="M83" i="14"/>
  <c r="J83" i="14"/>
  <c r="M82" i="14"/>
  <c r="J82" i="14"/>
  <c r="M81" i="14"/>
  <c r="J81" i="14"/>
  <c r="M80" i="14"/>
  <c r="J80" i="14"/>
  <c r="M79" i="14"/>
  <c r="J79" i="14"/>
  <c r="M78" i="14"/>
  <c r="J78" i="14"/>
  <c r="M77" i="14"/>
  <c r="J77" i="14"/>
  <c r="M76" i="14"/>
  <c r="J76" i="14"/>
  <c r="M75" i="14"/>
  <c r="J75" i="14"/>
  <c r="M74" i="14"/>
  <c r="J74" i="14"/>
  <c r="M73" i="14"/>
  <c r="J73" i="14"/>
  <c r="M72" i="14"/>
  <c r="J72" i="14"/>
  <c r="M71" i="14"/>
  <c r="J71" i="14"/>
  <c r="M70" i="14"/>
  <c r="J70" i="14"/>
  <c r="M69" i="14"/>
  <c r="J69" i="14"/>
  <c r="M68" i="14"/>
  <c r="J68" i="14"/>
  <c r="M67" i="14"/>
  <c r="J67" i="14"/>
  <c r="M66" i="14"/>
  <c r="J66" i="14"/>
  <c r="M65" i="14"/>
  <c r="J65" i="14"/>
  <c r="M64" i="14"/>
  <c r="J64" i="14"/>
  <c r="M63" i="14"/>
  <c r="J63" i="14"/>
  <c r="M62" i="14"/>
  <c r="J62" i="14"/>
  <c r="M61" i="14"/>
  <c r="J61" i="14"/>
  <c r="M60" i="14"/>
  <c r="J60" i="14"/>
  <c r="M59" i="14"/>
  <c r="J59" i="14"/>
  <c r="M58" i="14"/>
  <c r="J58" i="14"/>
  <c r="M57" i="14"/>
  <c r="J57" i="14"/>
  <c r="M56" i="14"/>
  <c r="J56" i="14"/>
  <c r="M55" i="14"/>
  <c r="J55" i="14"/>
  <c r="M54" i="14"/>
  <c r="J54" i="14"/>
  <c r="M53" i="14"/>
  <c r="J53" i="14"/>
  <c r="M52" i="14"/>
  <c r="J52" i="14"/>
  <c r="M51" i="14"/>
  <c r="J51" i="14"/>
  <c r="M50" i="14"/>
  <c r="J50" i="14"/>
  <c r="M49" i="14"/>
  <c r="J49" i="14"/>
  <c r="M48" i="14"/>
  <c r="J48" i="14"/>
  <c r="M47" i="14"/>
  <c r="J47" i="14"/>
  <c r="M46" i="14"/>
  <c r="J46" i="14"/>
  <c r="M45" i="14"/>
  <c r="J45" i="14"/>
  <c r="M44" i="14"/>
  <c r="J44" i="14"/>
  <c r="M43" i="14"/>
  <c r="J43" i="14"/>
  <c r="M42" i="14"/>
  <c r="J42" i="14"/>
  <c r="M41" i="14"/>
  <c r="J41" i="14"/>
  <c r="M40" i="14"/>
  <c r="J40" i="14"/>
  <c r="M39" i="14"/>
  <c r="J39" i="14"/>
  <c r="M38" i="14"/>
  <c r="J38" i="14"/>
  <c r="M37" i="14"/>
  <c r="J37" i="14"/>
  <c r="M36" i="14"/>
  <c r="J36" i="14"/>
  <c r="M35" i="14"/>
  <c r="J35" i="14"/>
  <c r="M34" i="14"/>
  <c r="J34" i="14"/>
  <c r="M33" i="14"/>
  <c r="J33" i="14"/>
  <c r="M32" i="14"/>
  <c r="J32" i="14"/>
  <c r="M31" i="14"/>
  <c r="J31" i="14"/>
  <c r="M30" i="14"/>
  <c r="J30" i="14"/>
  <c r="M29" i="14"/>
  <c r="J29" i="14"/>
  <c r="M28" i="14"/>
  <c r="J28" i="14"/>
  <c r="M27" i="14"/>
  <c r="J27" i="14"/>
  <c r="M26" i="14"/>
  <c r="J26" i="14"/>
  <c r="M25" i="14"/>
  <c r="J25" i="14"/>
  <c r="M24" i="14"/>
  <c r="J24" i="14"/>
  <c r="M23" i="14"/>
  <c r="J23" i="14"/>
  <c r="M22" i="14"/>
  <c r="J22" i="14"/>
  <c r="M21" i="14"/>
  <c r="J21" i="14"/>
  <c r="M20" i="14"/>
  <c r="J20" i="14"/>
  <c r="M19" i="14"/>
  <c r="J19" i="14"/>
  <c r="M18" i="14"/>
  <c r="J18" i="14"/>
  <c r="M17" i="14"/>
  <c r="J17" i="14"/>
  <c r="M16" i="14"/>
  <c r="J16" i="14"/>
  <c r="M15" i="14"/>
  <c r="J15" i="14"/>
  <c r="M14" i="14"/>
  <c r="J14" i="14"/>
  <c r="M13" i="14"/>
  <c r="J13" i="14"/>
  <c r="M12" i="14"/>
  <c r="J12" i="14"/>
  <c r="M11" i="14"/>
  <c r="J11" i="14"/>
  <c r="M10" i="14"/>
  <c r="J10" i="14"/>
  <c r="M9" i="14"/>
  <c r="J9" i="14"/>
  <c r="M8" i="14"/>
  <c r="J8" i="14"/>
  <c r="M7" i="14"/>
  <c r="J7" i="14"/>
  <c r="M6" i="14"/>
  <c r="J6" i="14"/>
  <c r="M5" i="14"/>
  <c r="J5" i="14"/>
  <c r="J86" i="13"/>
  <c r="J84" i="13"/>
  <c r="J82" i="13"/>
  <c r="J80" i="13"/>
  <c r="J78" i="13"/>
  <c r="J76" i="13"/>
  <c r="J74" i="13"/>
  <c r="J72" i="13"/>
  <c r="J70" i="13"/>
  <c r="J68" i="13"/>
  <c r="J66" i="13"/>
  <c r="J64" i="13"/>
  <c r="J62" i="13"/>
  <c r="J60" i="13"/>
  <c r="J58" i="13"/>
  <c r="J56" i="13"/>
  <c r="J54" i="13"/>
  <c r="J52" i="13"/>
  <c r="J50" i="13"/>
  <c r="J48" i="13"/>
  <c r="J46" i="13"/>
  <c r="J44" i="13"/>
  <c r="J42" i="13"/>
  <c r="J40" i="13"/>
  <c r="J38" i="13"/>
  <c r="J36" i="13"/>
  <c r="J34" i="13"/>
  <c r="J32" i="13"/>
  <c r="J30" i="13"/>
  <c r="J28" i="13"/>
  <c r="J26" i="13"/>
  <c r="J24" i="13"/>
  <c r="J22" i="13"/>
  <c r="J20" i="13"/>
  <c r="J19" i="13"/>
  <c r="J18" i="13"/>
  <c r="J17" i="13"/>
  <c r="J16" i="13"/>
  <c r="J14" i="13"/>
  <c r="J12" i="13"/>
  <c r="J11" i="13"/>
  <c r="J10" i="13"/>
  <c r="J9" i="13"/>
  <c r="J8" i="13"/>
  <c r="J6" i="13"/>
  <c r="J5" i="13"/>
  <c r="M86" i="13"/>
  <c r="M85" i="13"/>
  <c r="J85" i="13"/>
  <c r="M84" i="13"/>
  <c r="M83" i="13"/>
  <c r="J83" i="13"/>
  <c r="M82" i="13"/>
  <c r="M81" i="13"/>
  <c r="J81" i="13"/>
  <c r="M80" i="13"/>
  <c r="M79" i="13"/>
  <c r="J79" i="13"/>
  <c r="M78" i="13"/>
  <c r="M77" i="13"/>
  <c r="J77" i="13"/>
  <c r="M76" i="13"/>
  <c r="M75" i="13"/>
  <c r="J75" i="13"/>
  <c r="M74" i="13"/>
  <c r="M73" i="13"/>
  <c r="J73" i="13"/>
  <c r="M72" i="13"/>
  <c r="M71" i="13"/>
  <c r="J71" i="13"/>
  <c r="M70" i="13"/>
  <c r="M69" i="13"/>
  <c r="J69" i="13"/>
  <c r="M68" i="13"/>
  <c r="M67" i="13"/>
  <c r="J67" i="13"/>
  <c r="M66" i="13"/>
  <c r="M65" i="13"/>
  <c r="J65" i="13"/>
  <c r="M64" i="13"/>
  <c r="M63" i="13"/>
  <c r="J63" i="13"/>
  <c r="M62" i="13"/>
  <c r="M61" i="13"/>
  <c r="J61" i="13"/>
  <c r="M60" i="13"/>
  <c r="M59" i="13"/>
  <c r="J59" i="13"/>
  <c r="M58" i="13"/>
  <c r="M57" i="13"/>
  <c r="J57" i="13"/>
  <c r="M56" i="13"/>
  <c r="M55" i="13"/>
  <c r="J55" i="13"/>
  <c r="M54" i="13"/>
  <c r="M53" i="13"/>
  <c r="J53" i="13"/>
  <c r="M52" i="13"/>
  <c r="M51" i="13"/>
  <c r="J51" i="13"/>
  <c r="M50" i="13"/>
  <c r="M49" i="13"/>
  <c r="J49" i="13"/>
  <c r="M48" i="13"/>
  <c r="M47" i="13"/>
  <c r="J47" i="13"/>
  <c r="M46" i="13"/>
  <c r="M45" i="13"/>
  <c r="J45" i="13"/>
  <c r="M44" i="13"/>
  <c r="M43" i="13"/>
  <c r="J43" i="13"/>
  <c r="M42" i="13"/>
  <c r="M41" i="13"/>
  <c r="J41" i="13"/>
  <c r="M40" i="13"/>
  <c r="M39" i="13"/>
  <c r="J39" i="13"/>
  <c r="M38" i="13"/>
  <c r="M37" i="13"/>
  <c r="J37" i="13"/>
  <c r="M36" i="13"/>
  <c r="M35" i="13"/>
  <c r="J35" i="13"/>
  <c r="M34" i="13"/>
  <c r="M33" i="13"/>
  <c r="J33" i="13"/>
  <c r="M32" i="13"/>
  <c r="M31" i="13"/>
  <c r="J31" i="13"/>
  <c r="M30" i="13"/>
  <c r="M29" i="13"/>
  <c r="J29" i="13"/>
  <c r="M28" i="13"/>
  <c r="M27" i="13"/>
  <c r="J27" i="13"/>
  <c r="M26" i="13"/>
  <c r="M25" i="13"/>
  <c r="J25" i="13"/>
  <c r="M24" i="13"/>
  <c r="M23" i="13"/>
  <c r="J23" i="13"/>
  <c r="M22" i="13"/>
  <c r="M21" i="13"/>
  <c r="J21" i="13"/>
  <c r="M20" i="13"/>
  <c r="M19" i="13"/>
  <c r="M18" i="13"/>
  <c r="M17" i="13"/>
  <c r="M16" i="13"/>
  <c r="M15" i="13"/>
  <c r="J15" i="13"/>
  <c r="M14" i="13"/>
  <c r="M13" i="13"/>
  <c r="J13" i="13"/>
  <c r="M12" i="13"/>
  <c r="M11" i="13"/>
  <c r="M10" i="13"/>
  <c r="M9" i="13"/>
  <c r="M8" i="13"/>
  <c r="M7" i="13"/>
  <c r="J7" i="13"/>
  <c r="M6" i="13"/>
  <c r="M5" i="13"/>
  <c r="J86" i="12"/>
  <c r="J84" i="12"/>
  <c r="J82" i="12"/>
  <c r="J80" i="12"/>
  <c r="J78" i="12"/>
  <c r="J76" i="12"/>
  <c r="J74" i="12"/>
  <c r="J72" i="12"/>
  <c r="J70" i="12"/>
  <c r="J68" i="12"/>
  <c r="J66" i="12"/>
  <c r="J64" i="12"/>
  <c r="J62" i="12"/>
  <c r="J60" i="12"/>
  <c r="J58" i="12"/>
  <c r="J56" i="12"/>
  <c r="J54" i="12"/>
  <c r="J52" i="12"/>
  <c r="J50" i="12"/>
  <c r="J48" i="12"/>
  <c r="J46" i="12"/>
  <c r="J44" i="12"/>
  <c r="J42" i="12"/>
  <c r="J40" i="12"/>
  <c r="J38" i="12"/>
  <c r="J36" i="12"/>
  <c r="J34" i="12"/>
  <c r="J32" i="12"/>
  <c r="J30" i="12"/>
  <c r="J28" i="12"/>
  <c r="J27" i="12"/>
  <c r="J26" i="12"/>
  <c r="J25" i="12"/>
  <c r="J24" i="12"/>
  <c r="J22" i="12"/>
  <c r="J20" i="12"/>
  <c r="J19" i="12"/>
  <c r="J18" i="12"/>
  <c r="J17" i="12"/>
  <c r="J16" i="12"/>
  <c r="J14" i="12"/>
  <c r="J13" i="12"/>
  <c r="J12" i="12"/>
  <c r="J11" i="12"/>
  <c r="J10" i="12"/>
  <c r="J9" i="12"/>
  <c r="J8" i="12"/>
  <c r="J6" i="12"/>
  <c r="J5" i="12"/>
  <c r="M86" i="12"/>
  <c r="M85" i="12"/>
  <c r="J85" i="12"/>
  <c r="M84" i="12"/>
  <c r="M83" i="12"/>
  <c r="J83" i="12"/>
  <c r="M82" i="12"/>
  <c r="M81" i="12"/>
  <c r="J81" i="12"/>
  <c r="M80" i="12"/>
  <c r="M79" i="12"/>
  <c r="J79" i="12"/>
  <c r="M78" i="12"/>
  <c r="M77" i="12"/>
  <c r="J77" i="12"/>
  <c r="M76" i="12"/>
  <c r="M75" i="12"/>
  <c r="J75" i="12"/>
  <c r="M74" i="12"/>
  <c r="M73" i="12"/>
  <c r="J73" i="12"/>
  <c r="M72" i="12"/>
  <c r="M71" i="12"/>
  <c r="J71" i="12"/>
  <c r="M70" i="12"/>
  <c r="M69" i="12"/>
  <c r="J69" i="12"/>
  <c r="M68" i="12"/>
  <c r="M67" i="12"/>
  <c r="J67" i="12"/>
  <c r="M66" i="12"/>
  <c r="M65" i="12"/>
  <c r="J65" i="12"/>
  <c r="M64" i="12"/>
  <c r="M63" i="12"/>
  <c r="J63" i="12"/>
  <c r="M62" i="12"/>
  <c r="M61" i="12"/>
  <c r="J61" i="12"/>
  <c r="M60" i="12"/>
  <c r="M59" i="12"/>
  <c r="J59" i="12"/>
  <c r="M58" i="12"/>
  <c r="M57" i="12"/>
  <c r="J57" i="12"/>
  <c r="M56" i="12"/>
  <c r="M55" i="12"/>
  <c r="J55" i="12"/>
  <c r="M54" i="12"/>
  <c r="M53" i="12"/>
  <c r="J53" i="12"/>
  <c r="M52" i="12"/>
  <c r="M51" i="12"/>
  <c r="J51" i="12"/>
  <c r="M50" i="12"/>
  <c r="M49" i="12"/>
  <c r="J49" i="12"/>
  <c r="M48" i="12"/>
  <c r="M47" i="12"/>
  <c r="J47" i="12"/>
  <c r="M46" i="12"/>
  <c r="M45" i="12"/>
  <c r="J45" i="12"/>
  <c r="M44" i="12"/>
  <c r="M43" i="12"/>
  <c r="J43" i="12"/>
  <c r="M42" i="12"/>
  <c r="M41" i="12"/>
  <c r="J41" i="12"/>
  <c r="M40" i="12"/>
  <c r="M39" i="12"/>
  <c r="J39" i="12"/>
  <c r="M38" i="12"/>
  <c r="M37" i="12"/>
  <c r="J37" i="12"/>
  <c r="M36" i="12"/>
  <c r="M35" i="12"/>
  <c r="J35" i="12"/>
  <c r="M34" i="12"/>
  <c r="M33" i="12"/>
  <c r="J33" i="12"/>
  <c r="M32" i="12"/>
  <c r="M31" i="12"/>
  <c r="J31" i="12"/>
  <c r="M30" i="12"/>
  <c r="M29" i="12"/>
  <c r="J29" i="12"/>
  <c r="M28" i="12"/>
  <c r="M27" i="12"/>
  <c r="M26" i="12"/>
  <c r="M25" i="12"/>
  <c r="M24" i="12"/>
  <c r="M23" i="12"/>
  <c r="J23" i="12"/>
  <c r="M22" i="12"/>
  <c r="M21" i="12"/>
  <c r="J21" i="12"/>
  <c r="M20" i="12"/>
  <c r="M19" i="12"/>
  <c r="M18" i="12"/>
  <c r="M17" i="12"/>
  <c r="M16" i="12"/>
  <c r="M15" i="12"/>
  <c r="J15" i="12"/>
  <c r="M14" i="12"/>
  <c r="M13" i="12"/>
  <c r="M12" i="12"/>
  <c r="M11" i="12"/>
  <c r="M10" i="12"/>
  <c r="M9" i="12"/>
  <c r="M8" i="12"/>
  <c r="M7" i="12"/>
  <c r="J7" i="12"/>
  <c r="M6" i="12"/>
  <c r="M5" i="12"/>
  <c r="J85" i="9"/>
  <c r="M79" i="9"/>
  <c r="M71" i="9"/>
  <c r="M64" i="9"/>
  <c r="M68" i="9"/>
  <c r="M59" i="9"/>
  <c r="M40" i="9"/>
  <c r="M45" i="9"/>
  <c r="M48" i="9"/>
  <c r="M53" i="9"/>
  <c r="M57" i="9"/>
  <c r="M37" i="9"/>
  <c r="M8" i="9"/>
  <c r="M9" i="9"/>
  <c r="M13" i="9"/>
  <c r="M16" i="9"/>
  <c r="M17" i="9"/>
  <c r="M20" i="9"/>
  <c r="M25" i="9"/>
  <c r="M28" i="9"/>
  <c r="M29" i="9"/>
  <c r="M33" i="9"/>
  <c r="M36" i="9"/>
  <c r="M5" i="9"/>
  <c r="M83" i="9"/>
  <c r="M51" i="9"/>
  <c r="M47" i="9"/>
  <c r="M43" i="9"/>
  <c r="M31" i="9"/>
  <c r="M11" i="9"/>
  <c r="J86" i="9"/>
  <c r="J77" i="9"/>
  <c r="J78" i="9"/>
  <c r="J82" i="9"/>
  <c r="J70" i="9"/>
  <c r="J68" i="9"/>
  <c r="J59" i="9"/>
  <c r="J47" i="9"/>
  <c r="J55" i="9"/>
  <c r="M86" i="9"/>
  <c r="M84" i="9"/>
  <c r="J83" i="9"/>
  <c r="M81" i="9"/>
  <c r="J81" i="9"/>
  <c r="M80" i="9"/>
  <c r="J79" i="9"/>
  <c r="M77" i="9"/>
  <c r="M76" i="9"/>
  <c r="M75" i="9"/>
  <c r="J75" i="9"/>
  <c r="M74" i="9"/>
  <c r="J74" i="9"/>
  <c r="M73" i="9"/>
  <c r="J73" i="9"/>
  <c r="M72" i="9"/>
  <c r="J71" i="9"/>
  <c r="M70" i="9"/>
  <c r="M69" i="9"/>
  <c r="J69" i="9"/>
  <c r="M66" i="9"/>
  <c r="J66" i="9"/>
  <c r="M65" i="9"/>
  <c r="J65" i="9"/>
  <c r="J64" i="9"/>
  <c r="M62" i="9"/>
  <c r="M61" i="9"/>
  <c r="J61" i="9"/>
  <c r="J60" i="9"/>
  <c r="J58" i="9"/>
  <c r="M56" i="9"/>
  <c r="J56" i="9"/>
  <c r="M55" i="9"/>
  <c r="J54" i="9"/>
  <c r="M52" i="9"/>
  <c r="J51" i="9"/>
  <c r="J50" i="9"/>
  <c r="M49" i="9"/>
  <c r="M46" i="9"/>
  <c r="J46" i="9"/>
  <c r="J45" i="9"/>
  <c r="M44" i="9"/>
  <c r="J43" i="9"/>
  <c r="J42" i="9"/>
  <c r="M41" i="9"/>
  <c r="M39" i="9"/>
  <c r="J38" i="9"/>
  <c r="J36" i="9"/>
  <c r="J35" i="9"/>
  <c r="M34" i="9"/>
  <c r="J34" i="9"/>
  <c r="M32" i="9"/>
  <c r="J32" i="9"/>
  <c r="J31" i="9"/>
  <c r="M30" i="9"/>
  <c r="J30" i="9"/>
  <c r="J28" i="9"/>
  <c r="J27" i="9"/>
  <c r="M26" i="9"/>
  <c r="J26" i="9"/>
  <c r="M24" i="9"/>
  <c r="J24" i="9"/>
  <c r="M23" i="9"/>
  <c r="J23" i="9"/>
  <c r="M22" i="9"/>
  <c r="J22" i="9"/>
  <c r="M21" i="9"/>
  <c r="J20" i="9"/>
  <c r="J19" i="9"/>
  <c r="M18" i="9"/>
  <c r="J18" i="9"/>
  <c r="J16" i="9"/>
  <c r="J15" i="9"/>
  <c r="M14" i="9"/>
  <c r="J14" i="9"/>
  <c r="M12" i="9"/>
  <c r="J12" i="9"/>
  <c r="J11" i="9"/>
  <c r="M10" i="9"/>
  <c r="J10" i="9"/>
  <c r="J8" i="9"/>
  <c r="J7" i="9"/>
  <c r="M6" i="9"/>
  <c r="J6" i="9"/>
  <c r="J63" i="9" l="1"/>
  <c r="M35" i="9"/>
  <c r="M27" i="9"/>
  <c r="M19" i="9"/>
  <c r="M15" i="9"/>
  <c r="M7" i="9"/>
  <c r="J52" i="16"/>
  <c r="J56" i="16"/>
  <c r="J58" i="16"/>
  <c r="J60" i="16"/>
  <c r="J62" i="16"/>
  <c r="J64" i="16"/>
  <c r="J66" i="16"/>
  <c r="J68" i="16"/>
  <c r="J53" i="9"/>
  <c r="J62" i="9"/>
  <c r="J84" i="9"/>
  <c r="J80" i="9"/>
  <c r="J76" i="9"/>
  <c r="J72" i="9"/>
  <c r="J48" i="9"/>
  <c r="J40" i="9"/>
  <c r="M60" i="9"/>
  <c r="M85" i="9"/>
  <c r="J17" i="9"/>
  <c r="J39" i="9"/>
  <c r="M54" i="9"/>
  <c r="M67" i="9"/>
  <c r="M86" i="17"/>
  <c r="J70" i="16"/>
  <c r="J72" i="16"/>
  <c r="J74" i="16"/>
  <c r="J76" i="16"/>
  <c r="J78" i="16"/>
  <c r="J80" i="16"/>
  <c r="J82" i="16"/>
  <c r="J84" i="16"/>
  <c r="J86" i="16"/>
  <c r="M36" i="18"/>
  <c r="M37" i="18"/>
  <c r="M38" i="18"/>
  <c r="M39" i="18"/>
  <c r="M40" i="18"/>
  <c r="M41" i="18"/>
  <c r="M42" i="18"/>
  <c r="M43" i="18"/>
  <c r="M44" i="18"/>
  <c r="M45" i="18"/>
  <c r="M46" i="18"/>
  <c r="M47" i="18"/>
  <c r="M48" i="18"/>
  <c r="M49" i="18"/>
  <c r="M50" i="18"/>
  <c r="M51" i="18"/>
  <c r="M52" i="18"/>
  <c r="M53" i="18"/>
  <c r="M54" i="18"/>
  <c r="M55" i="18"/>
  <c r="M56" i="18"/>
  <c r="M57" i="18"/>
  <c r="M58" i="18"/>
  <c r="M59" i="18"/>
  <c r="M60" i="18"/>
  <c r="M61" i="18"/>
  <c r="M62" i="18"/>
  <c r="M63" i="18"/>
  <c r="M64" i="18"/>
  <c r="M65" i="18"/>
  <c r="M66" i="18"/>
  <c r="M67" i="18"/>
  <c r="M68" i="18"/>
  <c r="M69" i="18"/>
  <c r="M70" i="18"/>
  <c r="M71" i="18"/>
  <c r="M72" i="18"/>
  <c r="M73" i="18"/>
  <c r="M74" i="18"/>
  <c r="M75" i="18"/>
  <c r="M76" i="18"/>
  <c r="M77" i="18"/>
  <c r="M78" i="18"/>
  <c r="M79" i="18"/>
  <c r="M80" i="18"/>
  <c r="M81" i="18"/>
  <c r="M82" i="18"/>
  <c r="M83" i="18"/>
  <c r="M84" i="18"/>
  <c r="M85" i="18"/>
  <c r="M86" i="18"/>
  <c r="J60" i="17"/>
  <c r="J62" i="17"/>
  <c r="J64" i="17"/>
  <c r="J66" i="17"/>
  <c r="J68" i="17"/>
  <c r="J70" i="17"/>
  <c r="J72" i="17"/>
  <c r="J74" i="17"/>
  <c r="J76" i="17"/>
  <c r="J78" i="17"/>
  <c r="J80" i="17"/>
  <c r="J82" i="17"/>
  <c r="J84" i="17"/>
  <c r="J86" i="17"/>
  <c r="J6" i="23"/>
  <c r="J8" i="23"/>
  <c r="J10" i="23"/>
  <c r="J12" i="23"/>
  <c r="J14" i="23"/>
  <c r="J16" i="23"/>
  <c r="J18" i="23"/>
  <c r="J20" i="23"/>
  <c r="J22" i="23"/>
  <c r="J24" i="23"/>
  <c r="J26" i="23"/>
  <c r="J28" i="23"/>
  <c r="J30" i="23"/>
  <c r="J32" i="23"/>
  <c r="J34" i="23"/>
  <c r="J36" i="23"/>
  <c r="J38" i="23"/>
  <c r="J40" i="23"/>
  <c r="J42" i="23"/>
  <c r="J44" i="23"/>
  <c r="J46" i="23"/>
  <c r="J48" i="23"/>
  <c r="J50" i="23"/>
  <c r="J52" i="23"/>
  <c r="J54" i="23"/>
  <c r="J56" i="23"/>
  <c r="J58" i="23"/>
  <c r="J60" i="23"/>
  <c r="J62" i="23"/>
  <c r="J64" i="23"/>
  <c r="J66" i="23"/>
  <c r="J68" i="23"/>
  <c r="J70" i="23"/>
  <c r="J72" i="23"/>
  <c r="J74" i="23"/>
  <c r="J76" i="23"/>
  <c r="J78" i="23"/>
  <c r="J80" i="23"/>
  <c r="J82" i="23"/>
  <c r="J84" i="23"/>
  <c r="J86" i="23"/>
  <c r="J5" i="24"/>
  <c r="J13" i="24"/>
  <c r="J21" i="24"/>
  <c r="J61" i="24"/>
  <c r="J69" i="24"/>
  <c r="J77" i="24"/>
  <c r="J85" i="24"/>
  <c r="J11" i="27"/>
  <c r="J19" i="27"/>
  <c r="J27" i="27"/>
  <c r="J35" i="27"/>
  <c r="J43" i="27"/>
  <c r="J51" i="27"/>
  <c r="J59" i="27"/>
  <c r="J67" i="27"/>
  <c r="J75" i="27"/>
  <c r="J57" i="24"/>
  <c r="J71" i="24"/>
  <c r="J29" i="27"/>
  <c r="J53" i="27"/>
  <c r="J61" i="27"/>
  <c r="J77" i="27"/>
  <c r="J9" i="24"/>
  <c r="J17" i="24"/>
  <c r="J65" i="24"/>
  <c r="J73" i="24"/>
  <c r="J81" i="24"/>
  <c r="J7" i="27"/>
  <c r="J15" i="27"/>
  <c r="J23" i="27"/>
  <c r="J31" i="27"/>
  <c r="J39" i="27"/>
  <c r="J47" i="27"/>
  <c r="J55" i="27"/>
  <c r="J63" i="27"/>
  <c r="J71" i="27"/>
  <c r="J79" i="27"/>
  <c r="M9" i="25"/>
  <c r="M13" i="25"/>
  <c r="M17" i="25"/>
  <c r="M21" i="25"/>
  <c r="M25" i="25"/>
  <c r="M29" i="25"/>
  <c r="M33" i="25"/>
  <c r="M37" i="25"/>
  <c r="M41" i="25"/>
  <c r="M45" i="25"/>
  <c r="M77" i="25"/>
  <c r="M85" i="25"/>
  <c r="M83" i="27"/>
  <c r="M7" i="26"/>
  <c r="M7" i="25"/>
  <c r="M11" i="25"/>
  <c r="M15" i="25"/>
  <c r="M19" i="25"/>
  <c r="M23" i="25"/>
  <c r="M27" i="25"/>
  <c r="M31" i="25"/>
  <c r="M35" i="25"/>
  <c r="M39" i="25"/>
  <c r="M43" i="25"/>
  <c r="M47" i="25"/>
  <c r="M73" i="25"/>
  <c r="M81" i="25"/>
  <c r="M82" i="9"/>
  <c r="M78" i="9"/>
  <c r="M63" i="9"/>
  <c r="M38" i="9"/>
  <c r="M58" i="9"/>
  <c r="M50" i="9"/>
  <c r="M42" i="9"/>
  <c r="J67" i="9"/>
  <c r="J57" i="9"/>
  <c r="J49" i="9"/>
  <c r="J41" i="9"/>
  <c r="J52" i="9"/>
  <c r="J44" i="9"/>
  <c r="J37" i="9"/>
  <c r="J33" i="9"/>
  <c r="J29" i="9"/>
  <c r="J25" i="9"/>
  <c r="J21" i="9"/>
  <c r="J13" i="9"/>
  <c r="J9" i="9"/>
  <c r="J5" i="9"/>
  <c r="M5" i="1" l="1"/>
  <c r="M81" i="4" l="1"/>
  <c r="M79" i="4"/>
  <c r="M77" i="4"/>
  <c r="M75" i="4"/>
  <c r="M73" i="4"/>
  <c r="M71" i="4"/>
  <c r="M68" i="4"/>
  <c r="M66" i="4"/>
  <c r="M64" i="4"/>
  <c r="M62" i="4"/>
  <c r="M60" i="4"/>
  <c r="M57" i="4"/>
  <c r="M55" i="4"/>
  <c r="M53" i="4"/>
  <c r="M52" i="4"/>
  <c r="M51" i="4"/>
  <c r="M50" i="4"/>
  <c r="M49" i="4"/>
  <c r="M48" i="4"/>
  <c r="M47" i="4"/>
  <c r="M46" i="4"/>
  <c r="M45" i="4"/>
  <c r="M44" i="4"/>
  <c r="M43" i="4"/>
  <c r="M42" i="4"/>
  <c r="M41" i="4"/>
  <c r="M40" i="4"/>
  <c r="M39" i="4"/>
  <c r="M38" i="4"/>
  <c r="M37" i="4"/>
  <c r="M36" i="4"/>
  <c r="M35" i="4"/>
  <c r="M34" i="4"/>
  <c r="M33" i="4"/>
  <c r="M32" i="4"/>
  <c r="M31" i="4"/>
  <c r="M30" i="4"/>
  <c r="M28" i="4"/>
  <c r="M27" i="4"/>
  <c r="M26" i="4"/>
  <c r="M25" i="4"/>
  <c r="M24" i="4"/>
  <c r="M23" i="4"/>
  <c r="M22" i="4"/>
  <c r="M21" i="4"/>
  <c r="M20" i="4"/>
  <c r="M19" i="4"/>
  <c r="M18" i="4"/>
  <c r="M17" i="4"/>
  <c r="M16" i="4"/>
  <c r="M15" i="4"/>
  <c r="M14" i="4"/>
  <c r="M13" i="4"/>
  <c r="M12" i="4"/>
  <c r="M11" i="4"/>
  <c r="M10" i="4"/>
  <c r="M9" i="4"/>
  <c r="M8" i="4"/>
  <c r="M7" i="4"/>
  <c r="M6" i="4"/>
  <c r="M5" i="4"/>
  <c r="J86" i="4"/>
  <c r="J84" i="4"/>
  <c r="M85" i="4"/>
  <c r="J85" i="4"/>
  <c r="M83" i="4"/>
  <c r="J83" i="4"/>
  <c r="J82" i="4"/>
  <c r="J81" i="4"/>
  <c r="J80" i="4"/>
  <c r="J79" i="4"/>
  <c r="J78" i="4"/>
  <c r="J77" i="4"/>
  <c r="J76" i="4"/>
  <c r="J75" i="4"/>
  <c r="J74" i="4"/>
  <c r="J73" i="4"/>
  <c r="J72" i="4"/>
  <c r="J71" i="4"/>
  <c r="J70" i="4"/>
  <c r="J69" i="4"/>
  <c r="J68" i="4"/>
  <c r="M67" i="4"/>
  <c r="J67" i="4"/>
  <c r="J66" i="4"/>
  <c r="M65" i="4"/>
  <c r="J65" i="4"/>
  <c r="J64" i="4"/>
  <c r="M63" i="4"/>
  <c r="J63" i="4"/>
  <c r="J62" i="4"/>
  <c r="M61" i="4"/>
  <c r="J61" i="4"/>
  <c r="J60" i="4"/>
  <c r="M59" i="4"/>
  <c r="J59" i="4"/>
  <c r="J58" i="4"/>
  <c r="J57" i="4"/>
  <c r="J56" i="4"/>
  <c r="J55" i="4"/>
  <c r="J54" i="4"/>
  <c r="J53" i="4"/>
  <c r="J52" i="4"/>
  <c r="J51" i="4"/>
  <c r="J50" i="4"/>
  <c r="J49" i="4"/>
  <c r="J48" i="4"/>
  <c r="J47" i="4"/>
  <c r="J46" i="4"/>
  <c r="J45" i="4"/>
  <c r="J44" i="4"/>
  <c r="J43" i="4"/>
  <c r="J42" i="4"/>
  <c r="J41" i="4"/>
  <c r="J40" i="4"/>
  <c r="J39" i="4"/>
  <c r="J38" i="4"/>
  <c r="J37" i="4"/>
  <c r="J36" i="4"/>
  <c r="J35" i="4"/>
  <c r="J34" i="4"/>
  <c r="J33" i="4"/>
  <c r="J32" i="4"/>
  <c r="J31" i="4"/>
  <c r="J30" i="4"/>
  <c r="M29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M58" i="4" l="1"/>
  <c r="M84" i="4"/>
  <c r="M54" i="4"/>
  <c r="M56" i="4"/>
  <c r="M70" i="4"/>
  <c r="M72" i="4"/>
  <c r="M74" i="4"/>
  <c r="M76" i="4"/>
  <c r="M78" i="4"/>
  <c r="M80" i="4"/>
  <c r="M82" i="4"/>
  <c r="M69" i="4"/>
  <c r="D5" i="4" l="1"/>
  <c r="M86" i="4" l="1"/>
  <c r="M86" i="1"/>
  <c r="M84" i="1"/>
  <c r="M69" i="1"/>
  <c r="M59" i="1"/>
  <c r="M58" i="1"/>
  <c r="J86" i="1"/>
  <c r="J84" i="1"/>
  <c r="J69" i="1"/>
  <c r="J58" i="1"/>
  <c r="J5" i="1"/>
  <c r="M85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8" i="1"/>
  <c r="M67" i="1"/>
  <c r="M66" i="1"/>
  <c r="M65" i="1"/>
  <c r="M64" i="1"/>
  <c r="M63" i="1"/>
  <c r="M62" i="1"/>
  <c r="M61" i="1"/>
  <c r="M60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J85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8" i="1"/>
  <c r="J67" i="1"/>
  <c r="J66" i="1"/>
  <c r="J65" i="1"/>
  <c r="J64" i="1"/>
  <c r="J63" i="1"/>
  <c r="J62" i="1"/>
  <c r="J61" i="1"/>
  <c r="J60" i="1"/>
  <c r="J59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D90" i="1" l="1"/>
  <c r="D91" i="1"/>
  <c r="B47" i="4"/>
  <c r="B47" i="9"/>
  <c r="B47" i="12"/>
  <c r="B47" i="13"/>
  <c r="B47" i="14"/>
  <c r="B47" i="15"/>
  <c r="B47" i="16"/>
  <c r="B47" i="17"/>
  <c r="B47" i="18"/>
  <c r="B47" i="19"/>
  <c r="B47" i="10"/>
  <c r="B47" i="11"/>
  <c r="B47" i="28"/>
  <c r="B47" i="22"/>
  <c r="B47" i="23"/>
  <c r="B47" i="24"/>
  <c r="B47" i="25"/>
  <c r="B47" i="26"/>
  <c r="B47" i="27"/>
  <c r="C73" i="4" l="1"/>
  <c r="B73" i="4"/>
  <c r="C73" i="9"/>
  <c r="B73" i="9"/>
  <c r="C73" i="12"/>
  <c r="B73" i="12"/>
  <c r="C73" i="13"/>
  <c r="B73" i="13"/>
  <c r="C73" i="14"/>
  <c r="B73" i="14"/>
  <c r="C73" i="15"/>
  <c r="B73" i="15"/>
  <c r="C73" i="16"/>
  <c r="B73" i="16"/>
  <c r="C73" i="17"/>
  <c r="B73" i="17"/>
  <c r="C73" i="18"/>
  <c r="B73" i="18"/>
  <c r="C73" i="19"/>
  <c r="B73" i="19"/>
  <c r="C73" i="10"/>
  <c r="B73" i="10"/>
  <c r="C73" i="11"/>
  <c r="B73" i="11"/>
  <c r="C73" i="28"/>
  <c r="B73" i="28"/>
  <c r="C73" i="22"/>
  <c r="B73" i="22"/>
  <c r="C73" i="23"/>
  <c r="B73" i="23"/>
  <c r="C73" i="24"/>
  <c r="B73" i="24"/>
  <c r="C73" i="25"/>
  <c r="B73" i="25"/>
  <c r="C73" i="26"/>
  <c r="B73" i="26"/>
  <c r="C73" i="27"/>
  <c r="B73" i="27"/>
  <c r="C16" i="4" l="1"/>
  <c r="B16" i="4"/>
  <c r="C15" i="4"/>
  <c r="B15" i="4"/>
  <c r="C14" i="4"/>
  <c r="B14" i="4"/>
  <c r="C13" i="4"/>
  <c r="B13" i="4"/>
  <c r="C12" i="4"/>
  <c r="B12" i="4"/>
  <c r="C11" i="4"/>
  <c r="B11" i="4"/>
  <c r="C10" i="4"/>
  <c r="B10" i="4"/>
  <c r="C9" i="4"/>
  <c r="B9" i="4"/>
  <c r="C8" i="4"/>
  <c r="B8" i="4"/>
  <c r="C7" i="4"/>
  <c r="B7" i="4"/>
  <c r="C6" i="4"/>
  <c r="B6" i="4"/>
  <c r="C16" i="9"/>
  <c r="B16" i="9"/>
  <c r="C15" i="9"/>
  <c r="B15" i="9"/>
  <c r="C14" i="9"/>
  <c r="B14" i="9"/>
  <c r="C13" i="9"/>
  <c r="B13" i="9"/>
  <c r="C12" i="9"/>
  <c r="B12" i="9"/>
  <c r="C11" i="9"/>
  <c r="B11" i="9"/>
  <c r="C10" i="9"/>
  <c r="B10" i="9"/>
  <c r="C9" i="9"/>
  <c r="B9" i="9"/>
  <c r="C8" i="9"/>
  <c r="B8" i="9"/>
  <c r="C7" i="9"/>
  <c r="B7" i="9"/>
  <c r="C6" i="9"/>
  <c r="B6" i="9"/>
  <c r="C16" i="12"/>
  <c r="B16" i="12"/>
  <c r="C15" i="12"/>
  <c r="B15" i="12"/>
  <c r="C14" i="12"/>
  <c r="B14" i="12"/>
  <c r="C13" i="12"/>
  <c r="B13" i="12"/>
  <c r="C12" i="12"/>
  <c r="B12" i="12"/>
  <c r="C11" i="12"/>
  <c r="B11" i="12"/>
  <c r="C10" i="12"/>
  <c r="B10" i="12"/>
  <c r="C9" i="12"/>
  <c r="B9" i="12"/>
  <c r="C8" i="12"/>
  <c r="B8" i="12"/>
  <c r="C7" i="12"/>
  <c r="B7" i="12"/>
  <c r="C6" i="12"/>
  <c r="B6" i="12"/>
  <c r="C16" i="13"/>
  <c r="B16" i="13"/>
  <c r="C15" i="13"/>
  <c r="B15" i="13"/>
  <c r="C14" i="13"/>
  <c r="B14" i="13"/>
  <c r="C13" i="13"/>
  <c r="B13" i="13"/>
  <c r="C12" i="13"/>
  <c r="B12" i="13"/>
  <c r="C11" i="13"/>
  <c r="B11" i="13"/>
  <c r="C10" i="13"/>
  <c r="B10" i="13"/>
  <c r="C9" i="13"/>
  <c r="B9" i="13"/>
  <c r="C8" i="13"/>
  <c r="B8" i="13"/>
  <c r="C7" i="13"/>
  <c r="B7" i="13"/>
  <c r="C6" i="13"/>
  <c r="B6" i="13"/>
  <c r="C16" i="14"/>
  <c r="B16" i="14"/>
  <c r="C15" i="14"/>
  <c r="B15" i="14"/>
  <c r="C14" i="14"/>
  <c r="B14" i="14"/>
  <c r="C13" i="14"/>
  <c r="B13" i="14"/>
  <c r="C12" i="14"/>
  <c r="B12" i="14"/>
  <c r="C11" i="14"/>
  <c r="B11" i="14"/>
  <c r="C10" i="14"/>
  <c r="B10" i="14"/>
  <c r="C9" i="14"/>
  <c r="B9" i="14"/>
  <c r="C8" i="14"/>
  <c r="B8" i="14"/>
  <c r="C7" i="14"/>
  <c r="B7" i="14"/>
  <c r="C6" i="14"/>
  <c r="B6" i="14"/>
  <c r="C16" i="15"/>
  <c r="B16" i="15"/>
  <c r="C15" i="15"/>
  <c r="B15" i="15"/>
  <c r="C14" i="15"/>
  <c r="B14" i="15"/>
  <c r="C13" i="15"/>
  <c r="B13" i="15"/>
  <c r="C12" i="15"/>
  <c r="B12" i="15"/>
  <c r="C11" i="15"/>
  <c r="B11" i="15"/>
  <c r="C10" i="15"/>
  <c r="B10" i="15"/>
  <c r="C9" i="15"/>
  <c r="B9" i="15"/>
  <c r="C8" i="15"/>
  <c r="B8" i="15"/>
  <c r="C7" i="15"/>
  <c r="B7" i="15"/>
  <c r="C6" i="15"/>
  <c r="B6" i="15"/>
  <c r="C16" i="16"/>
  <c r="B16" i="16"/>
  <c r="C15" i="16"/>
  <c r="B15" i="16"/>
  <c r="C14" i="16"/>
  <c r="B14" i="16"/>
  <c r="C13" i="16"/>
  <c r="B13" i="16"/>
  <c r="C12" i="16"/>
  <c r="B12" i="16"/>
  <c r="C11" i="16"/>
  <c r="B11" i="16"/>
  <c r="C10" i="16"/>
  <c r="B10" i="16"/>
  <c r="C9" i="16"/>
  <c r="B9" i="16"/>
  <c r="C8" i="16"/>
  <c r="B8" i="16"/>
  <c r="C7" i="16"/>
  <c r="B7" i="16"/>
  <c r="C6" i="16"/>
  <c r="B6" i="16"/>
  <c r="C16" i="17"/>
  <c r="B16" i="17"/>
  <c r="C15" i="17"/>
  <c r="B15" i="17"/>
  <c r="C14" i="17"/>
  <c r="B14" i="17"/>
  <c r="C13" i="17"/>
  <c r="B13" i="17"/>
  <c r="C12" i="17"/>
  <c r="B12" i="17"/>
  <c r="C11" i="17"/>
  <c r="B11" i="17"/>
  <c r="C10" i="17"/>
  <c r="B10" i="17"/>
  <c r="C9" i="17"/>
  <c r="B9" i="17"/>
  <c r="C8" i="17"/>
  <c r="B8" i="17"/>
  <c r="C7" i="17"/>
  <c r="B7" i="17"/>
  <c r="C6" i="17"/>
  <c r="B6" i="17"/>
  <c r="C16" i="18"/>
  <c r="B16" i="18"/>
  <c r="C15" i="18"/>
  <c r="B15" i="18"/>
  <c r="C14" i="18"/>
  <c r="B14" i="18"/>
  <c r="C13" i="18"/>
  <c r="B13" i="18"/>
  <c r="C12" i="18"/>
  <c r="B12" i="18"/>
  <c r="C11" i="18"/>
  <c r="B11" i="18"/>
  <c r="C10" i="18"/>
  <c r="B10" i="18"/>
  <c r="C9" i="18"/>
  <c r="B9" i="18"/>
  <c r="C8" i="18"/>
  <c r="B8" i="18"/>
  <c r="C7" i="18"/>
  <c r="B7" i="18"/>
  <c r="C6" i="18"/>
  <c r="B6" i="18"/>
  <c r="C16" i="19"/>
  <c r="B16" i="19"/>
  <c r="C15" i="19"/>
  <c r="B15" i="19"/>
  <c r="C14" i="19"/>
  <c r="B14" i="19"/>
  <c r="C13" i="19"/>
  <c r="B13" i="19"/>
  <c r="C12" i="19"/>
  <c r="B12" i="19"/>
  <c r="C11" i="19"/>
  <c r="B11" i="19"/>
  <c r="C10" i="19"/>
  <c r="B10" i="19"/>
  <c r="C9" i="19"/>
  <c r="B9" i="19"/>
  <c r="C8" i="19"/>
  <c r="B8" i="19"/>
  <c r="C7" i="19"/>
  <c r="B7" i="19"/>
  <c r="C6" i="19"/>
  <c r="B6" i="19"/>
  <c r="C16" i="10"/>
  <c r="B16" i="10"/>
  <c r="C15" i="10"/>
  <c r="B15" i="10"/>
  <c r="C14" i="10"/>
  <c r="B14" i="10"/>
  <c r="C13" i="10"/>
  <c r="B13" i="10"/>
  <c r="C12" i="10"/>
  <c r="B12" i="10"/>
  <c r="C11" i="10"/>
  <c r="B11" i="10"/>
  <c r="C10" i="10"/>
  <c r="B10" i="10"/>
  <c r="C9" i="10"/>
  <c r="B9" i="10"/>
  <c r="C8" i="10"/>
  <c r="B8" i="10"/>
  <c r="C7" i="10"/>
  <c r="B7" i="10"/>
  <c r="C6" i="10"/>
  <c r="B6" i="10"/>
  <c r="C16" i="11"/>
  <c r="B16" i="11"/>
  <c r="C15" i="11"/>
  <c r="B15" i="11"/>
  <c r="C14" i="11"/>
  <c r="B14" i="11"/>
  <c r="C13" i="11"/>
  <c r="B13" i="11"/>
  <c r="C12" i="11"/>
  <c r="B12" i="11"/>
  <c r="C11" i="11"/>
  <c r="B11" i="11"/>
  <c r="C10" i="11"/>
  <c r="B10" i="11"/>
  <c r="C9" i="11"/>
  <c r="B9" i="11"/>
  <c r="C8" i="11"/>
  <c r="B8" i="11"/>
  <c r="C7" i="11"/>
  <c r="B7" i="11"/>
  <c r="C6" i="11"/>
  <c r="B6" i="11"/>
  <c r="C16" i="28"/>
  <c r="B16" i="28"/>
  <c r="C15" i="28"/>
  <c r="B15" i="28"/>
  <c r="C14" i="28"/>
  <c r="B14" i="28"/>
  <c r="C13" i="28"/>
  <c r="B13" i="28"/>
  <c r="C12" i="28"/>
  <c r="B12" i="28"/>
  <c r="C11" i="28"/>
  <c r="B11" i="28"/>
  <c r="C10" i="28"/>
  <c r="B10" i="28"/>
  <c r="C9" i="28"/>
  <c r="B9" i="28"/>
  <c r="C8" i="28"/>
  <c r="B8" i="28"/>
  <c r="C7" i="28"/>
  <c r="B7" i="28"/>
  <c r="C6" i="28"/>
  <c r="B6" i="28"/>
  <c r="C16" i="22"/>
  <c r="B16" i="22"/>
  <c r="C15" i="22"/>
  <c r="B15" i="22"/>
  <c r="C14" i="22"/>
  <c r="B14" i="22"/>
  <c r="C13" i="22"/>
  <c r="B13" i="22"/>
  <c r="C12" i="22"/>
  <c r="B12" i="22"/>
  <c r="C11" i="22"/>
  <c r="B11" i="22"/>
  <c r="C10" i="22"/>
  <c r="B10" i="22"/>
  <c r="C9" i="22"/>
  <c r="B9" i="22"/>
  <c r="C8" i="22"/>
  <c r="B8" i="22"/>
  <c r="C7" i="22"/>
  <c r="B7" i="22"/>
  <c r="C6" i="22"/>
  <c r="B6" i="22"/>
  <c r="C16" i="23"/>
  <c r="B16" i="23"/>
  <c r="C15" i="23"/>
  <c r="B15" i="23"/>
  <c r="C14" i="23"/>
  <c r="B14" i="23"/>
  <c r="C13" i="23"/>
  <c r="B13" i="23"/>
  <c r="C12" i="23"/>
  <c r="B12" i="23"/>
  <c r="C11" i="23"/>
  <c r="B11" i="23"/>
  <c r="C10" i="23"/>
  <c r="B10" i="23"/>
  <c r="C9" i="23"/>
  <c r="B9" i="23"/>
  <c r="C8" i="23"/>
  <c r="B8" i="23"/>
  <c r="C7" i="23"/>
  <c r="B7" i="23"/>
  <c r="C6" i="23"/>
  <c r="B6" i="23"/>
  <c r="C16" i="24"/>
  <c r="B16" i="24"/>
  <c r="C15" i="24"/>
  <c r="B15" i="24"/>
  <c r="C14" i="24"/>
  <c r="B14" i="24"/>
  <c r="C13" i="24"/>
  <c r="B13" i="24"/>
  <c r="C12" i="24"/>
  <c r="B12" i="24"/>
  <c r="C11" i="24"/>
  <c r="B11" i="24"/>
  <c r="C10" i="24"/>
  <c r="B10" i="24"/>
  <c r="C9" i="24"/>
  <c r="B9" i="24"/>
  <c r="C8" i="24"/>
  <c r="B8" i="24"/>
  <c r="C7" i="24"/>
  <c r="B7" i="24"/>
  <c r="C6" i="24"/>
  <c r="B6" i="24"/>
  <c r="C16" i="25"/>
  <c r="B16" i="25"/>
  <c r="C15" i="25"/>
  <c r="B15" i="25"/>
  <c r="C14" i="25"/>
  <c r="B14" i="25"/>
  <c r="C13" i="25"/>
  <c r="B13" i="25"/>
  <c r="C12" i="25"/>
  <c r="B12" i="25"/>
  <c r="C11" i="25"/>
  <c r="B11" i="25"/>
  <c r="C10" i="25"/>
  <c r="B10" i="25"/>
  <c r="C9" i="25"/>
  <c r="B9" i="25"/>
  <c r="C8" i="25"/>
  <c r="B8" i="25"/>
  <c r="C7" i="25"/>
  <c r="B7" i="25"/>
  <c r="C6" i="25"/>
  <c r="B6" i="25"/>
  <c r="C16" i="26"/>
  <c r="B16" i="26"/>
  <c r="C15" i="26"/>
  <c r="B15" i="26"/>
  <c r="C14" i="26"/>
  <c r="B14" i="26"/>
  <c r="C13" i="26"/>
  <c r="B13" i="26"/>
  <c r="C12" i="26"/>
  <c r="B12" i="26"/>
  <c r="C11" i="26"/>
  <c r="B11" i="26"/>
  <c r="C10" i="26"/>
  <c r="B10" i="26"/>
  <c r="C9" i="26"/>
  <c r="B9" i="26"/>
  <c r="C8" i="26"/>
  <c r="B8" i="26"/>
  <c r="C7" i="26"/>
  <c r="B7" i="26"/>
  <c r="C6" i="26"/>
  <c r="B6" i="26"/>
  <c r="C16" i="27"/>
  <c r="B16" i="27"/>
  <c r="C15" i="27"/>
  <c r="B15" i="27"/>
  <c r="C14" i="27"/>
  <c r="B14" i="27"/>
  <c r="C13" i="27"/>
  <c r="B13" i="27"/>
  <c r="C12" i="27"/>
  <c r="B12" i="27"/>
  <c r="C11" i="27"/>
  <c r="B11" i="27"/>
  <c r="C10" i="27"/>
  <c r="B10" i="27"/>
  <c r="C9" i="27"/>
  <c r="B9" i="27"/>
  <c r="C8" i="27"/>
  <c r="B8" i="27"/>
  <c r="C7" i="27"/>
  <c r="B7" i="27"/>
  <c r="C6" i="27"/>
  <c r="B6" i="27"/>
  <c r="C86" i="28" l="1"/>
  <c r="B86" i="28"/>
  <c r="C85" i="28"/>
  <c r="B85" i="28"/>
  <c r="C84" i="28"/>
  <c r="B84" i="28"/>
  <c r="C83" i="28"/>
  <c r="B83" i="28"/>
  <c r="C82" i="28"/>
  <c r="B82" i="28"/>
  <c r="C81" i="28"/>
  <c r="B81" i="28"/>
  <c r="C80" i="28"/>
  <c r="B80" i="28"/>
  <c r="C79" i="28"/>
  <c r="B79" i="28"/>
  <c r="C78" i="28"/>
  <c r="B78" i="28"/>
  <c r="C77" i="28"/>
  <c r="B77" i="28"/>
  <c r="C76" i="28"/>
  <c r="B76" i="28"/>
  <c r="C75" i="28"/>
  <c r="B75" i="28"/>
  <c r="C74" i="28"/>
  <c r="B74" i="28"/>
  <c r="C72" i="28"/>
  <c r="B72" i="28"/>
  <c r="C71" i="28"/>
  <c r="B71" i="28"/>
  <c r="C70" i="28"/>
  <c r="B70" i="28"/>
  <c r="C69" i="28"/>
  <c r="B69" i="28"/>
  <c r="C68" i="28"/>
  <c r="B68" i="28"/>
  <c r="C67" i="28"/>
  <c r="B67" i="28"/>
  <c r="C66" i="28"/>
  <c r="B66" i="28"/>
  <c r="C65" i="28"/>
  <c r="B65" i="28"/>
  <c r="C64" i="28"/>
  <c r="B64" i="28"/>
  <c r="C63" i="28"/>
  <c r="B63" i="28"/>
  <c r="C62" i="28"/>
  <c r="B62" i="28"/>
  <c r="C61" i="28"/>
  <c r="B61" i="28"/>
  <c r="C60" i="28"/>
  <c r="B60" i="28"/>
  <c r="C59" i="28"/>
  <c r="B59" i="28"/>
  <c r="C58" i="28"/>
  <c r="B58" i="28"/>
  <c r="C57" i="28"/>
  <c r="B57" i="28"/>
  <c r="C56" i="28"/>
  <c r="B56" i="28"/>
  <c r="C55" i="28"/>
  <c r="B55" i="28"/>
  <c r="C54" i="28"/>
  <c r="B54" i="28"/>
  <c r="C53" i="28"/>
  <c r="B53" i="28"/>
  <c r="C52" i="28"/>
  <c r="B52" i="28"/>
  <c r="C51" i="28"/>
  <c r="B51" i="28"/>
  <c r="C50" i="28"/>
  <c r="B50" i="28"/>
  <c r="C49" i="28"/>
  <c r="B49" i="28"/>
  <c r="C48" i="28"/>
  <c r="C46" i="28"/>
  <c r="B46" i="28"/>
  <c r="C45" i="28"/>
  <c r="B45" i="28"/>
  <c r="C44" i="28"/>
  <c r="B44" i="28"/>
  <c r="C43" i="28"/>
  <c r="B43" i="28"/>
  <c r="C42" i="28"/>
  <c r="B42" i="28"/>
  <c r="C41" i="28"/>
  <c r="B41" i="28"/>
  <c r="C40" i="28"/>
  <c r="B40" i="28"/>
  <c r="C39" i="28"/>
  <c r="B39" i="28"/>
  <c r="C38" i="28"/>
  <c r="B38" i="28"/>
  <c r="C37" i="28"/>
  <c r="B37" i="28"/>
  <c r="C36" i="28"/>
  <c r="B36" i="28"/>
  <c r="C35" i="28"/>
  <c r="B35" i="28"/>
  <c r="C34" i="28"/>
  <c r="B34" i="28"/>
  <c r="C33" i="28"/>
  <c r="B33" i="28"/>
  <c r="C32" i="28"/>
  <c r="B32" i="28"/>
  <c r="C31" i="28"/>
  <c r="B31" i="28"/>
  <c r="C30" i="28"/>
  <c r="B30" i="28"/>
  <c r="C29" i="28"/>
  <c r="B29" i="28"/>
  <c r="C28" i="28"/>
  <c r="B28" i="28"/>
  <c r="C27" i="28"/>
  <c r="B27" i="28"/>
  <c r="C26" i="28"/>
  <c r="B26" i="28"/>
  <c r="C25" i="28"/>
  <c r="B25" i="28"/>
  <c r="C24" i="28"/>
  <c r="B24" i="28"/>
  <c r="C23" i="28"/>
  <c r="B23" i="28"/>
  <c r="C22" i="28"/>
  <c r="B22" i="28"/>
  <c r="C21" i="28"/>
  <c r="B21" i="28"/>
  <c r="C20" i="28"/>
  <c r="B20" i="28"/>
  <c r="C19" i="28"/>
  <c r="B19" i="28"/>
  <c r="C18" i="28"/>
  <c r="B18" i="28"/>
  <c r="C17" i="28"/>
  <c r="B17" i="28"/>
  <c r="C5" i="28"/>
  <c r="B5" i="28"/>
  <c r="C86" i="9"/>
  <c r="B86" i="9"/>
  <c r="C85" i="9"/>
  <c r="B85" i="9"/>
  <c r="C84" i="9"/>
  <c r="B84" i="9"/>
  <c r="C83" i="9"/>
  <c r="B83" i="9"/>
  <c r="C82" i="9"/>
  <c r="B82" i="9"/>
  <c r="C81" i="9"/>
  <c r="B81" i="9"/>
  <c r="C80" i="9"/>
  <c r="B80" i="9"/>
  <c r="C79" i="9"/>
  <c r="B79" i="9"/>
  <c r="C78" i="9"/>
  <c r="B78" i="9"/>
  <c r="C77" i="9"/>
  <c r="B77" i="9"/>
  <c r="C76" i="9"/>
  <c r="B76" i="9"/>
  <c r="C75" i="9"/>
  <c r="B75" i="9"/>
  <c r="C74" i="9"/>
  <c r="B74" i="9"/>
  <c r="C72" i="9"/>
  <c r="B72" i="9"/>
  <c r="C71" i="9"/>
  <c r="B71" i="9"/>
  <c r="C70" i="9"/>
  <c r="B70" i="9"/>
  <c r="C69" i="9"/>
  <c r="B69" i="9"/>
  <c r="C68" i="9"/>
  <c r="B68" i="9"/>
  <c r="C67" i="9"/>
  <c r="B67" i="9"/>
  <c r="C66" i="9"/>
  <c r="B66" i="9"/>
  <c r="C65" i="9"/>
  <c r="B65" i="9"/>
  <c r="C64" i="9"/>
  <c r="B64" i="9"/>
  <c r="C63" i="9"/>
  <c r="B63" i="9"/>
  <c r="C62" i="9"/>
  <c r="B62" i="9"/>
  <c r="C61" i="9"/>
  <c r="B61" i="9"/>
  <c r="C60" i="9"/>
  <c r="B60" i="9"/>
  <c r="C59" i="9"/>
  <c r="B59" i="9"/>
  <c r="C58" i="9"/>
  <c r="B58" i="9"/>
  <c r="C57" i="9"/>
  <c r="B57" i="9"/>
  <c r="C56" i="9"/>
  <c r="B56" i="9"/>
  <c r="C55" i="9"/>
  <c r="B55" i="9"/>
  <c r="C54" i="9"/>
  <c r="B54" i="9"/>
  <c r="C53" i="9"/>
  <c r="B53" i="9"/>
  <c r="C52" i="9"/>
  <c r="B52" i="9"/>
  <c r="C51" i="9"/>
  <c r="B51" i="9"/>
  <c r="C50" i="9"/>
  <c r="B50" i="9"/>
  <c r="C49" i="9"/>
  <c r="B49" i="9"/>
  <c r="C48" i="9"/>
  <c r="C46" i="9"/>
  <c r="B46" i="9"/>
  <c r="C45" i="9"/>
  <c r="B45" i="9"/>
  <c r="C44" i="9"/>
  <c r="B44" i="9"/>
  <c r="C43" i="9"/>
  <c r="B43" i="9"/>
  <c r="C42" i="9"/>
  <c r="B42" i="9"/>
  <c r="C41" i="9"/>
  <c r="B41" i="9"/>
  <c r="C40" i="9"/>
  <c r="B40" i="9"/>
  <c r="C39" i="9"/>
  <c r="B39" i="9"/>
  <c r="C38" i="9"/>
  <c r="B38" i="9"/>
  <c r="C37" i="9"/>
  <c r="B37" i="9"/>
  <c r="C36" i="9"/>
  <c r="B36" i="9"/>
  <c r="C35" i="9"/>
  <c r="B35" i="9"/>
  <c r="C34" i="9"/>
  <c r="B34" i="9"/>
  <c r="C33" i="9"/>
  <c r="B33" i="9"/>
  <c r="C32" i="9"/>
  <c r="B32" i="9"/>
  <c r="C31" i="9"/>
  <c r="B31" i="9"/>
  <c r="C30" i="9"/>
  <c r="B30" i="9"/>
  <c r="C29" i="9"/>
  <c r="B29" i="9"/>
  <c r="C28" i="9"/>
  <c r="B28" i="9"/>
  <c r="C27" i="9"/>
  <c r="B27" i="9"/>
  <c r="C26" i="9"/>
  <c r="B26" i="9"/>
  <c r="C25" i="9"/>
  <c r="B25" i="9"/>
  <c r="C24" i="9"/>
  <c r="B24" i="9"/>
  <c r="C23" i="9"/>
  <c r="B23" i="9"/>
  <c r="C22" i="9"/>
  <c r="B22" i="9"/>
  <c r="C21" i="9"/>
  <c r="B21" i="9"/>
  <c r="C20" i="9"/>
  <c r="B20" i="9"/>
  <c r="C19" i="9"/>
  <c r="B19" i="9"/>
  <c r="C18" i="9"/>
  <c r="B18" i="9"/>
  <c r="C17" i="9"/>
  <c r="B17" i="9"/>
  <c r="C5" i="9"/>
  <c r="B5" i="9"/>
  <c r="C86" i="12"/>
  <c r="B86" i="12"/>
  <c r="C85" i="12"/>
  <c r="B85" i="12"/>
  <c r="C84" i="12"/>
  <c r="B84" i="12"/>
  <c r="C83" i="12"/>
  <c r="B83" i="12"/>
  <c r="C82" i="12"/>
  <c r="B82" i="12"/>
  <c r="C81" i="12"/>
  <c r="B81" i="12"/>
  <c r="C80" i="12"/>
  <c r="B80" i="12"/>
  <c r="C79" i="12"/>
  <c r="B79" i="12"/>
  <c r="C78" i="12"/>
  <c r="B78" i="12"/>
  <c r="C77" i="12"/>
  <c r="B77" i="12"/>
  <c r="C76" i="12"/>
  <c r="B76" i="12"/>
  <c r="C75" i="12"/>
  <c r="B75" i="12"/>
  <c r="C74" i="12"/>
  <c r="B74" i="12"/>
  <c r="C72" i="12"/>
  <c r="B72" i="12"/>
  <c r="C71" i="12"/>
  <c r="B71" i="12"/>
  <c r="C70" i="12"/>
  <c r="B70" i="12"/>
  <c r="C69" i="12"/>
  <c r="B69" i="12"/>
  <c r="C68" i="12"/>
  <c r="B68" i="12"/>
  <c r="C67" i="12"/>
  <c r="B67" i="12"/>
  <c r="C66" i="12"/>
  <c r="B66" i="12"/>
  <c r="C65" i="12"/>
  <c r="B65" i="12"/>
  <c r="C64" i="12"/>
  <c r="B64" i="12"/>
  <c r="C63" i="12"/>
  <c r="B63" i="12"/>
  <c r="C62" i="12"/>
  <c r="B62" i="12"/>
  <c r="C61" i="12"/>
  <c r="B61" i="12"/>
  <c r="C60" i="12"/>
  <c r="B60" i="12"/>
  <c r="C59" i="12"/>
  <c r="B59" i="12"/>
  <c r="C58" i="12"/>
  <c r="B58" i="12"/>
  <c r="C57" i="12"/>
  <c r="B57" i="12"/>
  <c r="C56" i="12"/>
  <c r="B56" i="12"/>
  <c r="C55" i="12"/>
  <c r="B55" i="12"/>
  <c r="C54" i="12"/>
  <c r="B54" i="12"/>
  <c r="C53" i="12"/>
  <c r="B53" i="12"/>
  <c r="C52" i="12"/>
  <c r="B52" i="12"/>
  <c r="C51" i="12"/>
  <c r="B51" i="12"/>
  <c r="C50" i="12"/>
  <c r="B50" i="12"/>
  <c r="C49" i="12"/>
  <c r="B49" i="12"/>
  <c r="C48" i="12"/>
  <c r="C46" i="12"/>
  <c r="B46" i="12"/>
  <c r="C45" i="12"/>
  <c r="B45" i="12"/>
  <c r="C44" i="12"/>
  <c r="B44" i="12"/>
  <c r="C43" i="12"/>
  <c r="B43" i="12"/>
  <c r="C42" i="12"/>
  <c r="B42" i="12"/>
  <c r="C41" i="12"/>
  <c r="B41" i="12"/>
  <c r="C40" i="12"/>
  <c r="B40" i="12"/>
  <c r="C39" i="12"/>
  <c r="B39" i="12"/>
  <c r="C38" i="12"/>
  <c r="B38" i="12"/>
  <c r="C37" i="12"/>
  <c r="B37" i="12"/>
  <c r="C36" i="12"/>
  <c r="B36" i="12"/>
  <c r="C35" i="12"/>
  <c r="B35" i="12"/>
  <c r="C34" i="12"/>
  <c r="B34" i="12"/>
  <c r="C33" i="12"/>
  <c r="B33" i="12"/>
  <c r="C32" i="12"/>
  <c r="B32" i="12"/>
  <c r="C31" i="12"/>
  <c r="B31" i="12"/>
  <c r="C30" i="12"/>
  <c r="B30" i="12"/>
  <c r="C29" i="12"/>
  <c r="B29" i="12"/>
  <c r="C28" i="12"/>
  <c r="B28" i="12"/>
  <c r="C27" i="12"/>
  <c r="B27" i="12"/>
  <c r="C26" i="12"/>
  <c r="B26" i="12"/>
  <c r="C25" i="12"/>
  <c r="B25" i="12"/>
  <c r="C24" i="12"/>
  <c r="B24" i="12"/>
  <c r="C23" i="12"/>
  <c r="B23" i="12"/>
  <c r="C22" i="12"/>
  <c r="B22" i="12"/>
  <c r="C21" i="12"/>
  <c r="B21" i="12"/>
  <c r="C20" i="12"/>
  <c r="B20" i="12"/>
  <c r="C19" i="12"/>
  <c r="B19" i="12"/>
  <c r="C18" i="12"/>
  <c r="B18" i="12"/>
  <c r="C17" i="12"/>
  <c r="B17" i="12"/>
  <c r="C5" i="12"/>
  <c r="B5" i="12"/>
  <c r="C86" i="13"/>
  <c r="B86" i="13"/>
  <c r="C85" i="13"/>
  <c r="B85" i="13"/>
  <c r="C84" i="13"/>
  <c r="B84" i="13"/>
  <c r="C83" i="13"/>
  <c r="B83" i="13"/>
  <c r="C82" i="13"/>
  <c r="B82" i="13"/>
  <c r="C81" i="13"/>
  <c r="B81" i="13"/>
  <c r="C80" i="13"/>
  <c r="B80" i="13"/>
  <c r="C79" i="13"/>
  <c r="B79" i="13"/>
  <c r="C78" i="13"/>
  <c r="B78" i="13"/>
  <c r="C77" i="13"/>
  <c r="B77" i="13"/>
  <c r="C76" i="13"/>
  <c r="B76" i="13"/>
  <c r="C75" i="13"/>
  <c r="B75" i="13"/>
  <c r="C74" i="13"/>
  <c r="B74" i="13"/>
  <c r="C72" i="13"/>
  <c r="B72" i="13"/>
  <c r="C71" i="13"/>
  <c r="B71" i="13"/>
  <c r="C70" i="13"/>
  <c r="B70" i="13"/>
  <c r="C69" i="13"/>
  <c r="B69" i="13"/>
  <c r="C68" i="13"/>
  <c r="B68" i="13"/>
  <c r="C67" i="13"/>
  <c r="B67" i="13"/>
  <c r="C66" i="13"/>
  <c r="B66" i="13"/>
  <c r="C65" i="13"/>
  <c r="B65" i="13"/>
  <c r="C64" i="13"/>
  <c r="B64" i="13"/>
  <c r="C63" i="13"/>
  <c r="B63" i="13"/>
  <c r="C62" i="13"/>
  <c r="B62" i="13"/>
  <c r="C61" i="13"/>
  <c r="B61" i="13"/>
  <c r="C60" i="13"/>
  <c r="B60" i="13"/>
  <c r="C59" i="13"/>
  <c r="B59" i="13"/>
  <c r="C58" i="13"/>
  <c r="B58" i="13"/>
  <c r="C57" i="13"/>
  <c r="B57" i="13"/>
  <c r="C56" i="13"/>
  <c r="B56" i="13"/>
  <c r="C55" i="13"/>
  <c r="B55" i="13"/>
  <c r="C54" i="13"/>
  <c r="B54" i="13"/>
  <c r="C53" i="13"/>
  <c r="B53" i="13"/>
  <c r="C52" i="13"/>
  <c r="B52" i="13"/>
  <c r="C51" i="13"/>
  <c r="B51" i="13"/>
  <c r="C50" i="13"/>
  <c r="B50" i="13"/>
  <c r="C49" i="13"/>
  <c r="B49" i="13"/>
  <c r="C48" i="13"/>
  <c r="C46" i="13"/>
  <c r="B46" i="13"/>
  <c r="C45" i="13"/>
  <c r="B45" i="13"/>
  <c r="C44" i="13"/>
  <c r="B44" i="13"/>
  <c r="C43" i="13"/>
  <c r="B43" i="13"/>
  <c r="C42" i="13"/>
  <c r="B42" i="13"/>
  <c r="C41" i="13"/>
  <c r="B41" i="13"/>
  <c r="C40" i="13"/>
  <c r="B40" i="13"/>
  <c r="C39" i="13"/>
  <c r="B39" i="13"/>
  <c r="C38" i="13"/>
  <c r="B38" i="13"/>
  <c r="C37" i="13"/>
  <c r="B37" i="13"/>
  <c r="C36" i="13"/>
  <c r="B36" i="13"/>
  <c r="C35" i="13"/>
  <c r="B35" i="13"/>
  <c r="C34" i="13"/>
  <c r="B34" i="13"/>
  <c r="C33" i="13"/>
  <c r="B33" i="13"/>
  <c r="C32" i="13"/>
  <c r="B32" i="13"/>
  <c r="C31" i="13"/>
  <c r="B31" i="13"/>
  <c r="C30" i="13"/>
  <c r="B30" i="13"/>
  <c r="C29" i="13"/>
  <c r="B29" i="13"/>
  <c r="C28" i="13"/>
  <c r="B28" i="13"/>
  <c r="C27" i="13"/>
  <c r="B27" i="13"/>
  <c r="C26" i="13"/>
  <c r="B26" i="13"/>
  <c r="C25" i="13"/>
  <c r="B25" i="13"/>
  <c r="C24" i="13"/>
  <c r="B24" i="13"/>
  <c r="C23" i="13"/>
  <c r="B23" i="13"/>
  <c r="C22" i="13"/>
  <c r="B22" i="13"/>
  <c r="C21" i="13"/>
  <c r="B21" i="13"/>
  <c r="C20" i="13"/>
  <c r="B20" i="13"/>
  <c r="C19" i="13"/>
  <c r="B19" i="13"/>
  <c r="C18" i="13"/>
  <c r="B18" i="13"/>
  <c r="C17" i="13"/>
  <c r="B17" i="13"/>
  <c r="C5" i="13"/>
  <c r="B5" i="13"/>
  <c r="C86" i="14"/>
  <c r="B86" i="14"/>
  <c r="C85" i="14"/>
  <c r="B85" i="14"/>
  <c r="C84" i="14"/>
  <c r="B84" i="14"/>
  <c r="C83" i="14"/>
  <c r="B83" i="14"/>
  <c r="C82" i="14"/>
  <c r="B82" i="14"/>
  <c r="C81" i="14"/>
  <c r="B81" i="14"/>
  <c r="C80" i="14"/>
  <c r="B80" i="14"/>
  <c r="C79" i="14"/>
  <c r="B79" i="14"/>
  <c r="C78" i="14"/>
  <c r="B78" i="14"/>
  <c r="C77" i="14"/>
  <c r="B77" i="14"/>
  <c r="C76" i="14"/>
  <c r="B76" i="14"/>
  <c r="C75" i="14"/>
  <c r="B75" i="14"/>
  <c r="C74" i="14"/>
  <c r="B74" i="14"/>
  <c r="C72" i="14"/>
  <c r="B72" i="14"/>
  <c r="C71" i="14"/>
  <c r="B71" i="14"/>
  <c r="C70" i="14"/>
  <c r="B70" i="14"/>
  <c r="C69" i="14"/>
  <c r="B69" i="14"/>
  <c r="C68" i="14"/>
  <c r="B68" i="14"/>
  <c r="C67" i="14"/>
  <c r="B67" i="14"/>
  <c r="C66" i="14"/>
  <c r="B66" i="14"/>
  <c r="C65" i="14"/>
  <c r="B65" i="14"/>
  <c r="C64" i="14"/>
  <c r="B64" i="14"/>
  <c r="C63" i="14"/>
  <c r="B63" i="14"/>
  <c r="C62" i="14"/>
  <c r="B62" i="14"/>
  <c r="C61" i="14"/>
  <c r="B61" i="14"/>
  <c r="C60" i="14"/>
  <c r="B60" i="14"/>
  <c r="C59" i="14"/>
  <c r="B59" i="14"/>
  <c r="C58" i="14"/>
  <c r="B58" i="14"/>
  <c r="C57" i="14"/>
  <c r="B57" i="14"/>
  <c r="C56" i="14"/>
  <c r="B56" i="14"/>
  <c r="C55" i="14"/>
  <c r="B55" i="14"/>
  <c r="C54" i="14"/>
  <c r="B54" i="14"/>
  <c r="C53" i="14"/>
  <c r="B53" i="14"/>
  <c r="C52" i="14"/>
  <c r="B52" i="14"/>
  <c r="C51" i="14"/>
  <c r="B51" i="14"/>
  <c r="C50" i="14"/>
  <c r="B50" i="14"/>
  <c r="C49" i="14"/>
  <c r="B49" i="14"/>
  <c r="C48" i="14"/>
  <c r="C46" i="14"/>
  <c r="B46" i="14"/>
  <c r="C45" i="14"/>
  <c r="B45" i="14"/>
  <c r="C44" i="14"/>
  <c r="B44" i="14"/>
  <c r="C43" i="14"/>
  <c r="B43" i="14"/>
  <c r="C42" i="14"/>
  <c r="B42" i="14"/>
  <c r="C41" i="14"/>
  <c r="B41" i="14"/>
  <c r="C40" i="14"/>
  <c r="B40" i="14"/>
  <c r="C39" i="14"/>
  <c r="B39" i="14"/>
  <c r="C38" i="14"/>
  <c r="B38" i="14"/>
  <c r="C37" i="14"/>
  <c r="B37" i="14"/>
  <c r="C36" i="14"/>
  <c r="B36" i="14"/>
  <c r="C35" i="14"/>
  <c r="B35" i="14"/>
  <c r="C34" i="14"/>
  <c r="B34" i="14"/>
  <c r="C33" i="14"/>
  <c r="B33" i="14"/>
  <c r="C32" i="14"/>
  <c r="B32" i="14"/>
  <c r="C31" i="14"/>
  <c r="B31" i="14"/>
  <c r="C30" i="14"/>
  <c r="B30" i="14"/>
  <c r="C29" i="14"/>
  <c r="B29" i="14"/>
  <c r="C28" i="14"/>
  <c r="B28" i="14"/>
  <c r="C27" i="14"/>
  <c r="B27" i="14"/>
  <c r="C26" i="14"/>
  <c r="B26" i="14"/>
  <c r="C25" i="14"/>
  <c r="B25" i="14"/>
  <c r="C24" i="14"/>
  <c r="B24" i="14"/>
  <c r="C23" i="14"/>
  <c r="B23" i="14"/>
  <c r="C22" i="14"/>
  <c r="B22" i="14"/>
  <c r="C21" i="14"/>
  <c r="B21" i="14"/>
  <c r="C20" i="14"/>
  <c r="B20" i="14"/>
  <c r="C19" i="14"/>
  <c r="B19" i="14"/>
  <c r="C18" i="14"/>
  <c r="B18" i="14"/>
  <c r="C17" i="14"/>
  <c r="B17" i="14"/>
  <c r="C5" i="14"/>
  <c r="B5" i="14"/>
  <c r="C86" i="15"/>
  <c r="B86" i="15"/>
  <c r="C85" i="15"/>
  <c r="B85" i="15"/>
  <c r="C84" i="15"/>
  <c r="B84" i="15"/>
  <c r="C83" i="15"/>
  <c r="B83" i="15"/>
  <c r="C82" i="15"/>
  <c r="B82" i="15"/>
  <c r="C81" i="15"/>
  <c r="B81" i="15"/>
  <c r="C80" i="15"/>
  <c r="B80" i="15"/>
  <c r="C79" i="15"/>
  <c r="B79" i="15"/>
  <c r="C78" i="15"/>
  <c r="B78" i="15"/>
  <c r="C77" i="15"/>
  <c r="B77" i="15"/>
  <c r="C76" i="15"/>
  <c r="B76" i="15"/>
  <c r="C75" i="15"/>
  <c r="B75" i="15"/>
  <c r="C74" i="15"/>
  <c r="B74" i="15"/>
  <c r="C72" i="15"/>
  <c r="B72" i="15"/>
  <c r="C71" i="15"/>
  <c r="B71" i="15"/>
  <c r="C70" i="15"/>
  <c r="B70" i="15"/>
  <c r="C69" i="15"/>
  <c r="B69" i="15"/>
  <c r="C68" i="15"/>
  <c r="B68" i="15"/>
  <c r="C67" i="15"/>
  <c r="B67" i="15"/>
  <c r="C66" i="15"/>
  <c r="B66" i="15"/>
  <c r="C65" i="15"/>
  <c r="B65" i="15"/>
  <c r="C64" i="15"/>
  <c r="B64" i="15"/>
  <c r="C63" i="15"/>
  <c r="B63" i="15"/>
  <c r="C62" i="15"/>
  <c r="B62" i="15"/>
  <c r="C61" i="15"/>
  <c r="B61" i="15"/>
  <c r="C60" i="15"/>
  <c r="B60" i="15"/>
  <c r="C59" i="15"/>
  <c r="B59" i="15"/>
  <c r="C58" i="15"/>
  <c r="B58" i="15"/>
  <c r="C57" i="15"/>
  <c r="B57" i="15"/>
  <c r="C56" i="15"/>
  <c r="B56" i="15"/>
  <c r="C55" i="15"/>
  <c r="B55" i="15"/>
  <c r="C54" i="15"/>
  <c r="B54" i="15"/>
  <c r="C53" i="15"/>
  <c r="B53" i="15"/>
  <c r="C52" i="15"/>
  <c r="B52" i="15"/>
  <c r="C51" i="15"/>
  <c r="B51" i="15"/>
  <c r="C50" i="15"/>
  <c r="B50" i="15"/>
  <c r="C49" i="15"/>
  <c r="B49" i="15"/>
  <c r="C48" i="15"/>
  <c r="C46" i="15"/>
  <c r="B46" i="15"/>
  <c r="C45" i="15"/>
  <c r="B45" i="15"/>
  <c r="C44" i="15"/>
  <c r="B44" i="15"/>
  <c r="C43" i="15"/>
  <c r="B43" i="15"/>
  <c r="C42" i="15"/>
  <c r="B42" i="15"/>
  <c r="C41" i="15"/>
  <c r="B41" i="15"/>
  <c r="C40" i="15"/>
  <c r="B40" i="15"/>
  <c r="C39" i="15"/>
  <c r="B39" i="15"/>
  <c r="C38" i="15"/>
  <c r="B38" i="15"/>
  <c r="C37" i="15"/>
  <c r="B37" i="15"/>
  <c r="C36" i="15"/>
  <c r="B36" i="15"/>
  <c r="C35" i="15"/>
  <c r="B35" i="15"/>
  <c r="C34" i="15"/>
  <c r="B34" i="15"/>
  <c r="C33" i="15"/>
  <c r="B33" i="15"/>
  <c r="C32" i="15"/>
  <c r="B32" i="15"/>
  <c r="C31" i="15"/>
  <c r="B31" i="15"/>
  <c r="C30" i="15"/>
  <c r="B30" i="15"/>
  <c r="C29" i="15"/>
  <c r="B29" i="15"/>
  <c r="C28" i="15"/>
  <c r="B28" i="15"/>
  <c r="C27" i="15"/>
  <c r="B27" i="15"/>
  <c r="C26" i="15"/>
  <c r="B26" i="15"/>
  <c r="C25" i="15"/>
  <c r="B25" i="15"/>
  <c r="C24" i="15"/>
  <c r="B24" i="15"/>
  <c r="C23" i="15"/>
  <c r="B23" i="15"/>
  <c r="C22" i="15"/>
  <c r="B22" i="15"/>
  <c r="C21" i="15"/>
  <c r="B21" i="15"/>
  <c r="C20" i="15"/>
  <c r="B20" i="15"/>
  <c r="C19" i="15"/>
  <c r="B19" i="15"/>
  <c r="C18" i="15"/>
  <c r="B18" i="15"/>
  <c r="C17" i="15"/>
  <c r="B17" i="15"/>
  <c r="C5" i="15"/>
  <c r="B5" i="15"/>
  <c r="C86" i="16"/>
  <c r="B86" i="16"/>
  <c r="C85" i="16"/>
  <c r="B85" i="16"/>
  <c r="C84" i="16"/>
  <c r="B84" i="16"/>
  <c r="C83" i="16"/>
  <c r="B83" i="16"/>
  <c r="C82" i="16"/>
  <c r="B82" i="16"/>
  <c r="C81" i="16"/>
  <c r="B81" i="16"/>
  <c r="C80" i="16"/>
  <c r="B80" i="16"/>
  <c r="C79" i="16"/>
  <c r="B79" i="16"/>
  <c r="C78" i="16"/>
  <c r="B78" i="16"/>
  <c r="C77" i="16"/>
  <c r="B77" i="16"/>
  <c r="C76" i="16"/>
  <c r="B76" i="16"/>
  <c r="C75" i="16"/>
  <c r="B75" i="16"/>
  <c r="C74" i="16"/>
  <c r="B74" i="16"/>
  <c r="C72" i="16"/>
  <c r="B72" i="16"/>
  <c r="C71" i="16"/>
  <c r="B71" i="16"/>
  <c r="C70" i="16"/>
  <c r="B70" i="16"/>
  <c r="C69" i="16"/>
  <c r="B69" i="16"/>
  <c r="C68" i="16"/>
  <c r="B68" i="16"/>
  <c r="C67" i="16"/>
  <c r="B67" i="16"/>
  <c r="C66" i="16"/>
  <c r="B66" i="16"/>
  <c r="C65" i="16"/>
  <c r="B65" i="16"/>
  <c r="C64" i="16"/>
  <c r="B64" i="16"/>
  <c r="C63" i="16"/>
  <c r="B63" i="16"/>
  <c r="C62" i="16"/>
  <c r="B62" i="16"/>
  <c r="C61" i="16"/>
  <c r="B61" i="16"/>
  <c r="C60" i="16"/>
  <c r="B60" i="16"/>
  <c r="C59" i="16"/>
  <c r="B59" i="16"/>
  <c r="C58" i="16"/>
  <c r="B58" i="16"/>
  <c r="C57" i="16"/>
  <c r="B57" i="16"/>
  <c r="C56" i="16"/>
  <c r="B56" i="16"/>
  <c r="C55" i="16"/>
  <c r="B55" i="16"/>
  <c r="C54" i="16"/>
  <c r="B54" i="16"/>
  <c r="C53" i="16"/>
  <c r="B53" i="16"/>
  <c r="C52" i="16"/>
  <c r="B52" i="16"/>
  <c r="C51" i="16"/>
  <c r="B51" i="16"/>
  <c r="C50" i="16"/>
  <c r="B50" i="16"/>
  <c r="C49" i="16"/>
  <c r="B49" i="16"/>
  <c r="C48" i="16"/>
  <c r="C46" i="16"/>
  <c r="B46" i="16"/>
  <c r="C45" i="16"/>
  <c r="B45" i="16"/>
  <c r="C44" i="16"/>
  <c r="B44" i="16"/>
  <c r="C43" i="16"/>
  <c r="B43" i="16"/>
  <c r="C42" i="16"/>
  <c r="B42" i="16"/>
  <c r="C41" i="16"/>
  <c r="B41" i="16"/>
  <c r="C40" i="16"/>
  <c r="B40" i="16"/>
  <c r="C39" i="16"/>
  <c r="B39" i="16"/>
  <c r="C38" i="16"/>
  <c r="B38" i="16"/>
  <c r="C37" i="16"/>
  <c r="B37" i="16"/>
  <c r="C36" i="16"/>
  <c r="B36" i="16"/>
  <c r="C35" i="16"/>
  <c r="B35" i="16"/>
  <c r="C34" i="16"/>
  <c r="B34" i="16"/>
  <c r="C33" i="16"/>
  <c r="B33" i="16"/>
  <c r="C32" i="16"/>
  <c r="B32" i="16"/>
  <c r="C31" i="16"/>
  <c r="B31" i="16"/>
  <c r="C30" i="16"/>
  <c r="B30" i="16"/>
  <c r="C29" i="16"/>
  <c r="B29" i="16"/>
  <c r="C28" i="16"/>
  <c r="B28" i="16"/>
  <c r="C27" i="16"/>
  <c r="B27" i="16"/>
  <c r="C26" i="16"/>
  <c r="B26" i="16"/>
  <c r="C25" i="16"/>
  <c r="B25" i="16"/>
  <c r="C24" i="16"/>
  <c r="B24" i="16"/>
  <c r="C23" i="16"/>
  <c r="B23" i="16"/>
  <c r="C22" i="16"/>
  <c r="B22" i="16"/>
  <c r="C21" i="16"/>
  <c r="B21" i="16"/>
  <c r="C20" i="16"/>
  <c r="B20" i="16"/>
  <c r="C19" i="16"/>
  <c r="B19" i="16"/>
  <c r="C18" i="16"/>
  <c r="B18" i="16"/>
  <c r="C17" i="16"/>
  <c r="B17" i="16"/>
  <c r="C5" i="16"/>
  <c r="B5" i="16"/>
  <c r="C86" i="17"/>
  <c r="B86" i="17"/>
  <c r="C85" i="17"/>
  <c r="B85" i="17"/>
  <c r="C84" i="17"/>
  <c r="B84" i="17"/>
  <c r="C83" i="17"/>
  <c r="B83" i="17"/>
  <c r="C82" i="17"/>
  <c r="B82" i="17"/>
  <c r="C81" i="17"/>
  <c r="B81" i="17"/>
  <c r="C80" i="17"/>
  <c r="B80" i="17"/>
  <c r="C79" i="17"/>
  <c r="B79" i="17"/>
  <c r="C78" i="17"/>
  <c r="B78" i="17"/>
  <c r="C77" i="17"/>
  <c r="B77" i="17"/>
  <c r="C76" i="17"/>
  <c r="B76" i="17"/>
  <c r="C75" i="17"/>
  <c r="B75" i="17"/>
  <c r="C74" i="17"/>
  <c r="B74" i="17"/>
  <c r="C72" i="17"/>
  <c r="B72" i="17"/>
  <c r="C71" i="17"/>
  <c r="B71" i="17"/>
  <c r="C70" i="17"/>
  <c r="B70" i="17"/>
  <c r="C69" i="17"/>
  <c r="B69" i="17"/>
  <c r="C68" i="17"/>
  <c r="B68" i="17"/>
  <c r="C67" i="17"/>
  <c r="B67" i="17"/>
  <c r="C66" i="17"/>
  <c r="B66" i="17"/>
  <c r="C65" i="17"/>
  <c r="B65" i="17"/>
  <c r="C64" i="17"/>
  <c r="B64" i="17"/>
  <c r="C63" i="17"/>
  <c r="B63" i="17"/>
  <c r="C62" i="17"/>
  <c r="B62" i="17"/>
  <c r="C61" i="17"/>
  <c r="B61" i="17"/>
  <c r="C60" i="17"/>
  <c r="B60" i="17"/>
  <c r="C59" i="17"/>
  <c r="B59" i="17"/>
  <c r="C58" i="17"/>
  <c r="B58" i="17"/>
  <c r="C57" i="17"/>
  <c r="B57" i="17"/>
  <c r="C56" i="17"/>
  <c r="B56" i="17"/>
  <c r="C55" i="17"/>
  <c r="B55" i="17"/>
  <c r="C54" i="17"/>
  <c r="B54" i="17"/>
  <c r="C53" i="17"/>
  <c r="B53" i="17"/>
  <c r="C52" i="17"/>
  <c r="B52" i="17"/>
  <c r="C51" i="17"/>
  <c r="B51" i="17"/>
  <c r="C50" i="17"/>
  <c r="B50" i="17"/>
  <c r="C49" i="17"/>
  <c r="B49" i="17"/>
  <c r="C48" i="17"/>
  <c r="C46" i="17"/>
  <c r="B46" i="17"/>
  <c r="C45" i="17"/>
  <c r="B45" i="17"/>
  <c r="C44" i="17"/>
  <c r="B44" i="17"/>
  <c r="C43" i="17"/>
  <c r="B43" i="17"/>
  <c r="C42" i="17"/>
  <c r="B42" i="17"/>
  <c r="C41" i="17"/>
  <c r="B41" i="17"/>
  <c r="C40" i="17"/>
  <c r="B40" i="17"/>
  <c r="C39" i="17"/>
  <c r="B39" i="17"/>
  <c r="C38" i="17"/>
  <c r="B38" i="17"/>
  <c r="C37" i="17"/>
  <c r="B37" i="17"/>
  <c r="C36" i="17"/>
  <c r="B36" i="17"/>
  <c r="C35" i="17"/>
  <c r="B35" i="17"/>
  <c r="C34" i="17"/>
  <c r="B34" i="17"/>
  <c r="C33" i="17"/>
  <c r="B33" i="17"/>
  <c r="C32" i="17"/>
  <c r="B32" i="17"/>
  <c r="C31" i="17"/>
  <c r="B31" i="17"/>
  <c r="C30" i="17"/>
  <c r="B30" i="17"/>
  <c r="C29" i="17"/>
  <c r="B29" i="17"/>
  <c r="C28" i="17"/>
  <c r="B28" i="17"/>
  <c r="C27" i="17"/>
  <c r="B27" i="17"/>
  <c r="C26" i="17"/>
  <c r="B26" i="17"/>
  <c r="C25" i="17"/>
  <c r="B25" i="17"/>
  <c r="C24" i="17"/>
  <c r="B24" i="17"/>
  <c r="C23" i="17"/>
  <c r="B23" i="17"/>
  <c r="C22" i="17"/>
  <c r="B22" i="17"/>
  <c r="C21" i="17"/>
  <c r="B21" i="17"/>
  <c r="C20" i="17"/>
  <c r="B20" i="17"/>
  <c r="C19" i="17"/>
  <c r="B19" i="17"/>
  <c r="C18" i="17"/>
  <c r="B18" i="17"/>
  <c r="C17" i="17"/>
  <c r="B17" i="17"/>
  <c r="C5" i="17"/>
  <c r="B5" i="17"/>
  <c r="C86" i="18"/>
  <c r="B86" i="18"/>
  <c r="C85" i="18"/>
  <c r="B85" i="18"/>
  <c r="C84" i="18"/>
  <c r="B84" i="18"/>
  <c r="C83" i="18"/>
  <c r="B83" i="18"/>
  <c r="C82" i="18"/>
  <c r="B82" i="18"/>
  <c r="C81" i="18"/>
  <c r="B81" i="18"/>
  <c r="C80" i="18"/>
  <c r="B80" i="18"/>
  <c r="C79" i="18"/>
  <c r="B79" i="18"/>
  <c r="C78" i="18"/>
  <c r="B78" i="18"/>
  <c r="C77" i="18"/>
  <c r="B77" i="18"/>
  <c r="C76" i="18"/>
  <c r="B76" i="18"/>
  <c r="C75" i="18"/>
  <c r="B75" i="18"/>
  <c r="C74" i="18"/>
  <c r="B74" i="18"/>
  <c r="C72" i="18"/>
  <c r="B72" i="18"/>
  <c r="C71" i="18"/>
  <c r="B71" i="18"/>
  <c r="C70" i="18"/>
  <c r="B70" i="18"/>
  <c r="C69" i="18"/>
  <c r="B69" i="18"/>
  <c r="C68" i="18"/>
  <c r="B68" i="18"/>
  <c r="C67" i="18"/>
  <c r="B67" i="18"/>
  <c r="C66" i="18"/>
  <c r="B66" i="18"/>
  <c r="C65" i="18"/>
  <c r="B65" i="18"/>
  <c r="C64" i="18"/>
  <c r="B64" i="18"/>
  <c r="C63" i="18"/>
  <c r="B63" i="18"/>
  <c r="C62" i="18"/>
  <c r="B62" i="18"/>
  <c r="C61" i="18"/>
  <c r="B61" i="18"/>
  <c r="C60" i="18"/>
  <c r="B60" i="18"/>
  <c r="C59" i="18"/>
  <c r="B59" i="18"/>
  <c r="C58" i="18"/>
  <c r="B58" i="18"/>
  <c r="C57" i="18"/>
  <c r="B57" i="18"/>
  <c r="C56" i="18"/>
  <c r="B56" i="18"/>
  <c r="C55" i="18"/>
  <c r="B55" i="18"/>
  <c r="C54" i="18"/>
  <c r="B54" i="18"/>
  <c r="C53" i="18"/>
  <c r="B53" i="18"/>
  <c r="C52" i="18"/>
  <c r="B52" i="18"/>
  <c r="C51" i="18"/>
  <c r="B51" i="18"/>
  <c r="C50" i="18"/>
  <c r="B50" i="18"/>
  <c r="C49" i="18"/>
  <c r="B49" i="18"/>
  <c r="C48" i="18"/>
  <c r="C46" i="18"/>
  <c r="B46" i="18"/>
  <c r="C45" i="18"/>
  <c r="B45" i="18"/>
  <c r="C44" i="18"/>
  <c r="B44" i="18"/>
  <c r="C43" i="18"/>
  <c r="B43" i="18"/>
  <c r="C42" i="18"/>
  <c r="B42" i="18"/>
  <c r="C41" i="18"/>
  <c r="B41" i="18"/>
  <c r="C40" i="18"/>
  <c r="B40" i="18"/>
  <c r="C39" i="18"/>
  <c r="B39" i="18"/>
  <c r="C38" i="18"/>
  <c r="B38" i="18"/>
  <c r="C37" i="18"/>
  <c r="B37" i="18"/>
  <c r="C36" i="18"/>
  <c r="B36" i="18"/>
  <c r="C35" i="18"/>
  <c r="B35" i="18"/>
  <c r="C34" i="18"/>
  <c r="B34" i="18"/>
  <c r="C33" i="18"/>
  <c r="B33" i="18"/>
  <c r="C32" i="18"/>
  <c r="B32" i="18"/>
  <c r="C31" i="18"/>
  <c r="B31" i="18"/>
  <c r="C30" i="18"/>
  <c r="B30" i="18"/>
  <c r="C29" i="18"/>
  <c r="B29" i="18"/>
  <c r="C28" i="18"/>
  <c r="B28" i="18"/>
  <c r="C27" i="18"/>
  <c r="B27" i="18"/>
  <c r="C26" i="18"/>
  <c r="B26" i="18"/>
  <c r="C25" i="18"/>
  <c r="B25" i="18"/>
  <c r="C24" i="18"/>
  <c r="B24" i="18"/>
  <c r="C23" i="18"/>
  <c r="B23" i="18"/>
  <c r="C22" i="18"/>
  <c r="B22" i="18"/>
  <c r="C21" i="18"/>
  <c r="B21" i="18"/>
  <c r="C20" i="18"/>
  <c r="B20" i="18"/>
  <c r="C19" i="18"/>
  <c r="B19" i="18"/>
  <c r="C18" i="18"/>
  <c r="B18" i="18"/>
  <c r="C17" i="18"/>
  <c r="B17" i="18"/>
  <c r="C5" i="18"/>
  <c r="B5" i="18"/>
  <c r="C86" i="19"/>
  <c r="B86" i="19"/>
  <c r="C85" i="19"/>
  <c r="B85" i="19"/>
  <c r="C84" i="19"/>
  <c r="B84" i="19"/>
  <c r="C83" i="19"/>
  <c r="B83" i="19"/>
  <c r="C82" i="19"/>
  <c r="B82" i="19"/>
  <c r="C81" i="19"/>
  <c r="B81" i="19"/>
  <c r="C80" i="19"/>
  <c r="B80" i="19"/>
  <c r="C79" i="19"/>
  <c r="B79" i="19"/>
  <c r="C78" i="19"/>
  <c r="B78" i="19"/>
  <c r="C77" i="19"/>
  <c r="B77" i="19"/>
  <c r="C76" i="19"/>
  <c r="B76" i="19"/>
  <c r="C75" i="19"/>
  <c r="B75" i="19"/>
  <c r="C74" i="19"/>
  <c r="B74" i="19"/>
  <c r="C72" i="19"/>
  <c r="B72" i="19"/>
  <c r="C71" i="19"/>
  <c r="B71" i="19"/>
  <c r="C70" i="19"/>
  <c r="B70" i="19"/>
  <c r="C69" i="19"/>
  <c r="B69" i="19"/>
  <c r="C68" i="19"/>
  <c r="B68" i="19"/>
  <c r="C67" i="19"/>
  <c r="B67" i="19"/>
  <c r="C66" i="19"/>
  <c r="B66" i="19"/>
  <c r="C65" i="19"/>
  <c r="B65" i="19"/>
  <c r="C64" i="19"/>
  <c r="B64" i="19"/>
  <c r="C63" i="19"/>
  <c r="B63" i="19"/>
  <c r="C62" i="19"/>
  <c r="B62" i="19"/>
  <c r="C61" i="19"/>
  <c r="B61" i="19"/>
  <c r="C60" i="19"/>
  <c r="B60" i="19"/>
  <c r="C59" i="19"/>
  <c r="B59" i="19"/>
  <c r="C58" i="19"/>
  <c r="B58" i="19"/>
  <c r="C57" i="19"/>
  <c r="B57" i="19"/>
  <c r="C56" i="19"/>
  <c r="B56" i="19"/>
  <c r="C55" i="19"/>
  <c r="B55" i="19"/>
  <c r="C54" i="19"/>
  <c r="B54" i="19"/>
  <c r="C53" i="19"/>
  <c r="B53" i="19"/>
  <c r="C52" i="19"/>
  <c r="B52" i="19"/>
  <c r="C51" i="19"/>
  <c r="B51" i="19"/>
  <c r="C50" i="19"/>
  <c r="B50" i="19"/>
  <c r="C49" i="19"/>
  <c r="B49" i="19"/>
  <c r="C48" i="19"/>
  <c r="C46" i="19"/>
  <c r="B46" i="19"/>
  <c r="C45" i="19"/>
  <c r="B45" i="19"/>
  <c r="C44" i="19"/>
  <c r="B44" i="19"/>
  <c r="C43" i="19"/>
  <c r="B43" i="19"/>
  <c r="C42" i="19"/>
  <c r="B42" i="19"/>
  <c r="C41" i="19"/>
  <c r="B41" i="19"/>
  <c r="C40" i="19"/>
  <c r="B40" i="19"/>
  <c r="C39" i="19"/>
  <c r="B39" i="19"/>
  <c r="C38" i="19"/>
  <c r="B38" i="19"/>
  <c r="C37" i="19"/>
  <c r="B37" i="19"/>
  <c r="C36" i="19"/>
  <c r="B36" i="19"/>
  <c r="C35" i="19"/>
  <c r="B35" i="19"/>
  <c r="C34" i="19"/>
  <c r="B34" i="19"/>
  <c r="C33" i="19"/>
  <c r="B33" i="19"/>
  <c r="C32" i="19"/>
  <c r="B32" i="19"/>
  <c r="C31" i="19"/>
  <c r="B31" i="19"/>
  <c r="C30" i="19"/>
  <c r="B30" i="19"/>
  <c r="C29" i="19"/>
  <c r="B29" i="19"/>
  <c r="C28" i="19"/>
  <c r="B28" i="19"/>
  <c r="C27" i="19"/>
  <c r="B27" i="19"/>
  <c r="C26" i="19"/>
  <c r="B26" i="19"/>
  <c r="C25" i="19"/>
  <c r="B25" i="19"/>
  <c r="C24" i="19"/>
  <c r="B24" i="19"/>
  <c r="C23" i="19"/>
  <c r="B23" i="19"/>
  <c r="C22" i="19"/>
  <c r="B22" i="19"/>
  <c r="C21" i="19"/>
  <c r="B21" i="19"/>
  <c r="C20" i="19"/>
  <c r="B20" i="19"/>
  <c r="C19" i="19"/>
  <c r="B19" i="19"/>
  <c r="C18" i="19"/>
  <c r="B18" i="19"/>
  <c r="C17" i="19"/>
  <c r="B17" i="19"/>
  <c r="C5" i="19"/>
  <c r="B5" i="19"/>
  <c r="C86" i="10"/>
  <c r="B86" i="10"/>
  <c r="C85" i="10"/>
  <c r="B85" i="10"/>
  <c r="C84" i="10"/>
  <c r="B84" i="10"/>
  <c r="C83" i="10"/>
  <c r="B83" i="10"/>
  <c r="C82" i="10"/>
  <c r="B82" i="10"/>
  <c r="C81" i="10"/>
  <c r="B81" i="10"/>
  <c r="C80" i="10"/>
  <c r="B80" i="10"/>
  <c r="C79" i="10"/>
  <c r="B79" i="10"/>
  <c r="C78" i="10"/>
  <c r="B78" i="10"/>
  <c r="C77" i="10"/>
  <c r="B77" i="10"/>
  <c r="C76" i="10"/>
  <c r="B76" i="10"/>
  <c r="C75" i="10"/>
  <c r="B75" i="10"/>
  <c r="C74" i="10"/>
  <c r="B74" i="10"/>
  <c r="C72" i="10"/>
  <c r="B72" i="10"/>
  <c r="C71" i="10"/>
  <c r="B71" i="10"/>
  <c r="C70" i="10"/>
  <c r="B70" i="10"/>
  <c r="C69" i="10"/>
  <c r="B69" i="10"/>
  <c r="C68" i="10"/>
  <c r="B68" i="10"/>
  <c r="C67" i="10"/>
  <c r="B67" i="10"/>
  <c r="C66" i="10"/>
  <c r="B66" i="10"/>
  <c r="C65" i="10"/>
  <c r="B65" i="10"/>
  <c r="C64" i="10"/>
  <c r="B64" i="10"/>
  <c r="C63" i="10"/>
  <c r="B63" i="10"/>
  <c r="C62" i="10"/>
  <c r="B62" i="10"/>
  <c r="C61" i="10"/>
  <c r="B61" i="10"/>
  <c r="C60" i="10"/>
  <c r="B60" i="10"/>
  <c r="C59" i="10"/>
  <c r="B59" i="10"/>
  <c r="C58" i="10"/>
  <c r="B58" i="10"/>
  <c r="C57" i="10"/>
  <c r="B57" i="10"/>
  <c r="C56" i="10"/>
  <c r="B56" i="10"/>
  <c r="C55" i="10"/>
  <c r="B55" i="10"/>
  <c r="C54" i="10"/>
  <c r="B54" i="10"/>
  <c r="C53" i="10"/>
  <c r="B53" i="10"/>
  <c r="C52" i="10"/>
  <c r="B52" i="10"/>
  <c r="C51" i="10"/>
  <c r="B51" i="10"/>
  <c r="C50" i="10"/>
  <c r="B50" i="10"/>
  <c r="C49" i="10"/>
  <c r="B49" i="10"/>
  <c r="C48" i="10"/>
  <c r="C46" i="10"/>
  <c r="B46" i="10"/>
  <c r="C45" i="10"/>
  <c r="B45" i="10"/>
  <c r="C44" i="10"/>
  <c r="B44" i="10"/>
  <c r="C43" i="10"/>
  <c r="B43" i="10"/>
  <c r="C42" i="10"/>
  <c r="B42" i="10"/>
  <c r="C41" i="10"/>
  <c r="B41" i="10"/>
  <c r="C40" i="10"/>
  <c r="B40" i="10"/>
  <c r="C39" i="10"/>
  <c r="B39" i="10"/>
  <c r="C38" i="10"/>
  <c r="B38" i="10"/>
  <c r="C37" i="10"/>
  <c r="B37" i="10"/>
  <c r="C36" i="10"/>
  <c r="B36" i="10"/>
  <c r="C35" i="10"/>
  <c r="B35" i="10"/>
  <c r="C34" i="10"/>
  <c r="B34" i="10"/>
  <c r="C33" i="10"/>
  <c r="B33" i="10"/>
  <c r="C32" i="10"/>
  <c r="B32" i="10"/>
  <c r="C31" i="10"/>
  <c r="B31" i="10"/>
  <c r="C30" i="10"/>
  <c r="B30" i="10"/>
  <c r="C29" i="10"/>
  <c r="B29" i="10"/>
  <c r="C28" i="10"/>
  <c r="B28" i="10"/>
  <c r="C27" i="10"/>
  <c r="B27" i="10"/>
  <c r="C26" i="10"/>
  <c r="B26" i="10"/>
  <c r="C25" i="10"/>
  <c r="B25" i="10"/>
  <c r="C24" i="10"/>
  <c r="B24" i="10"/>
  <c r="C23" i="10"/>
  <c r="B23" i="10"/>
  <c r="C22" i="10"/>
  <c r="B22" i="10"/>
  <c r="C21" i="10"/>
  <c r="B21" i="10"/>
  <c r="C20" i="10"/>
  <c r="B20" i="10"/>
  <c r="C19" i="10"/>
  <c r="B19" i="10"/>
  <c r="C18" i="10"/>
  <c r="B18" i="10"/>
  <c r="C17" i="10"/>
  <c r="B17" i="10"/>
  <c r="C5" i="10"/>
  <c r="B5" i="10"/>
  <c r="C86" i="11"/>
  <c r="B86" i="11"/>
  <c r="C85" i="11"/>
  <c r="B85" i="11"/>
  <c r="C84" i="11"/>
  <c r="B84" i="11"/>
  <c r="C83" i="11"/>
  <c r="B83" i="11"/>
  <c r="C82" i="11"/>
  <c r="B82" i="11"/>
  <c r="C81" i="11"/>
  <c r="B81" i="11"/>
  <c r="C80" i="11"/>
  <c r="B80" i="11"/>
  <c r="C79" i="11"/>
  <c r="B79" i="11"/>
  <c r="C78" i="11"/>
  <c r="B78" i="11"/>
  <c r="C77" i="11"/>
  <c r="B77" i="11"/>
  <c r="C76" i="11"/>
  <c r="B76" i="11"/>
  <c r="C75" i="11"/>
  <c r="B75" i="11"/>
  <c r="C74" i="11"/>
  <c r="B74" i="11"/>
  <c r="C72" i="11"/>
  <c r="B72" i="11"/>
  <c r="C71" i="11"/>
  <c r="B71" i="11"/>
  <c r="C70" i="11"/>
  <c r="B70" i="11"/>
  <c r="C69" i="11"/>
  <c r="B69" i="11"/>
  <c r="C68" i="11"/>
  <c r="B68" i="11"/>
  <c r="C67" i="11"/>
  <c r="B67" i="11"/>
  <c r="C66" i="11"/>
  <c r="B66" i="11"/>
  <c r="C65" i="11"/>
  <c r="B65" i="11"/>
  <c r="C64" i="11"/>
  <c r="B64" i="11"/>
  <c r="C63" i="11"/>
  <c r="B63" i="11"/>
  <c r="C62" i="11"/>
  <c r="B62" i="11"/>
  <c r="C61" i="11"/>
  <c r="B61" i="11"/>
  <c r="C60" i="11"/>
  <c r="B60" i="11"/>
  <c r="C59" i="11"/>
  <c r="B59" i="11"/>
  <c r="C58" i="11"/>
  <c r="B58" i="11"/>
  <c r="C57" i="11"/>
  <c r="B57" i="11"/>
  <c r="C56" i="11"/>
  <c r="B56" i="11"/>
  <c r="C55" i="11"/>
  <c r="B55" i="11"/>
  <c r="C54" i="11"/>
  <c r="B54" i="11"/>
  <c r="C53" i="11"/>
  <c r="B53" i="11"/>
  <c r="C52" i="11"/>
  <c r="B52" i="11"/>
  <c r="C51" i="11"/>
  <c r="B51" i="11"/>
  <c r="C50" i="11"/>
  <c r="B50" i="11"/>
  <c r="C49" i="11"/>
  <c r="B49" i="11"/>
  <c r="C48" i="11"/>
  <c r="C46" i="11"/>
  <c r="B46" i="11"/>
  <c r="C45" i="11"/>
  <c r="B45" i="11"/>
  <c r="C44" i="11"/>
  <c r="B44" i="11"/>
  <c r="C43" i="11"/>
  <c r="B43" i="11"/>
  <c r="C42" i="11"/>
  <c r="B42" i="11"/>
  <c r="C41" i="11"/>
  <c r="B41" i="11"/>
  <c r="C40" i="11"/>
  <c r="B40" i="11"/>
  <c r="C39" i="11"/>
  <c r="B39" i="11"/>
  <c r="C38" i="11"/>
  <c r="B38" i="11"/>
  <c r="C37" i="11"/>
  <c r="B37" i="11"/>
  <c r="C36" i="11"/>
  <c r="B36" i="11"/>
  <c r="C35" i="11"/>
  <c r="B35" i="11"/>
  <c r="C34" i="11"/>
  <c r="B34" i="11"/>
  <c r="C33" i="11"/>
  <c r="B33" i="11"/>
  <c r="C32" i="11"/>
  <c r="B32" i="11"/>
  <c r="C31" i="11"/>
  <c r="B31" i="11"/>
  <c r="C30" i="11"/>
  <c r="B30" i="11"/>
  <c r="C29" i="11"/>
  <c r="B29" i="11"/>
  <c r="C28" i="11"/>
  <c r="B28" i="11"/>
  <c r="C27" i="11"/>
  <c r="B27" i="11"/>
  <c r="C26" i="11"/>
  <c r="B26" i="11"/>
  <c r="C25" i="11"/>
  <c r="B25" i="11"/>
  <c r="C24" i="11"/>
  <c r="B24" i="11"/>
  <c r="C23" i="11"/>
  <c r="B23" i="11"/>
  <c r="C22" i="11"/>
  <c r="B22" i="11"/>
  <c r="C21" i="11"/>
  <c r="B21" i="11"/>
  <c r="C20" i="11"/>
  <c r="B20" i="11"/>
  <c r="C19" i="11"/>
  <c r="B19" i="11"/>
  <c r="C18" i="11"/>
  <c r="B18" i="11"/>
  <c r="C17" i="11"/>
  <c r="B17" i="11"/>
  <c r="C5" i="11"/>
  <c r="B5" i="11"/>
  <c r="C86" i="22"/>
  <c r="B86" i="22"/>
  <c r="C85" i="22"/>
  <c r="B85" i="22"/>
  <c r="C84" i="22"/>
  <c r="B84" i="22"/>
  <c r="C83" i="22"/>
  <c r="B83" i="22"/>
  <c r="C82" i="22"/>
  <c r="B82" i="22"/>
  <c r="C81" i="22"/>
  <c r="B81" i="22"/>
  <c r="C80" i="22"/>
  <c r="B80" i="22"/>
  <c r="C79" i="22"/>
  <c r="B79" i="22"/>
  <c r="C78" i="22"/>
  <c r="B78" i="22"/>
  <c r="C77" i="22"/>
  <c r="B77" i="22"/>
  <c r="C76" i="22"/>
  <c r="B76" i="22"/>
  <c r="C75" i="22"/>
  <c r="B75" i="22"/>
  <c r="C74" i="22"/>
  <c r="B74" i="22"/>
  <c r="C72" i="22"/>
  <c r="B72" i="22"/>
  <c r="C71" i="22"/>
  <c r="B71" i="22"/>
  <c r="C70" i="22"/>
  <c r="B70" i="22"/>
  <c r="C69" i="22"/>
  <c r="B69" i="22"/>
  <c r="C68" i="22"/>
  <c r="B68" i="22"/>
  <c r="C67" i="22"/>
  <c r="B67" i="22"/>
  <c r="C66" i="22"/>
  <c r="B66" i="22"/>
  <c r="C65" i="22"/>
  <c r="B65" i="22"/>
  <c r="C64" i="22"/>
  <c r="B64" i="22"/>
  <c r="C63" i="22"/>
  <c r="B63" i="22"/>
  <c r="C62" i="22"/>
  <c r="B62" i="22"/>
  <c r="C61" i="22"/>
  <c r="B61" i="22"/>
  <c r="C60" i="22"/>
  <c r="B60" i="22"/>
  <c r="C59" i="22"/>
  <c r="B59" i="22"/>
  <c r="C58" i="22"/>
  <c r="B58" i="22"/>
  <c r="C57" i="22"/>
  <c r="B57" i="22"/>
  <c r="C56" i="22"/>
  <c r="B56" i="22"/>
  <c r="C55" i="22"/>
  <c r="B55" i="22"/>
  <c r="C54" i="22"/>
  <c r="B54" i="22"/>
  <c r="C53" i="22"/>
  <c r="B53" i="22"/>
  <c r="C52" i="22"/>
  <c r="B52" i="22"/>
  <c r="C51" i="22"/>
  <c r="B51" i="22"/>
  <c r="C50" i="22"/>
  <c r="B50" i="22"/>
  <c r="C49" i="22"/>
  <c r="B49" i="22"/>
  <c r="C48" i="22"/>
  <c r="C46" i="22"/>
  <c r="B46" i="22"/>
  <c r="C45" i="22"/>
  <c r="B45" i="22"/>
  <c r="C44" i="22"/>
  <c r="B44" i="22"/>
  <c r="C43" i="22"/>
  <c r="B43" i="22"/>
  <c r="C42" i="22"/>
  <c r="B42" i="22"/>
  <c r="C41" i="22"/>
  <c r="B41" i="22"/>
  <c r="C40" i="22"/>
  <c r="B40" i="22"/>
  <c r="C39" i="22"/>
  <c r="B39" i="22"/>
  <c r="C38" i="22"/>
  <c r="B38" i="22"/>
  <c r="C37" i="22"/>
  <c r="B37" i="22"/>
  <c r="C36" i="22"/>
  <c r="B36" i="22"/>
  <c r="C35" i="22"/>
  <c r="B35" i="22"/>
  <c r="C34" i="22"/>
  <c r="B34" i="22"/>
  <c r="C33" i="22"/>
  <c r="B33" i="22"/>
  <c r="C32" i="22"/>
  <c r="B32" i="22"/>
  <c r="C31" i="22"/>
  <c r="B31" i="22"/>
  <c r="C30" i="22"/>
  <c r="B30" i="22"/>
  <c r="C29" i="22"/>
  <c r="B29" i="22"/>
  <c r="C28" i="22"/>
  <c r="B28" i="22"/>
  <c r="C27" i="22"/>
  <c r="B27" i="22"/>
  <c r="C26" i="22"/>
  <c r="B26" i="22"/>
  <c r="C25" i="22"/>
  <c r="B25" i="22"/>
  <c r="C24" i="22"/>
  <c r="B24" i="22"/>
  <c r="C23" i="22"/>
  <c r="B23" i="22"/>
  <c r="C22" i="22"/>
  <c r="B22" i="22"/>
  <c r="C21" i="22"/>
  <c r="B21" i="22"/>
  <c r="C20" i="22"/>
  <c r="B20" i="22"/>
  <c r="C19" i="22"/>
  <c r="B19" i="22"/>
  <c r="C18" i="22"/>
  <c r="B18" i="22"/>
  <c r="C17" i="22"/>
  <c r="B17" i="22"/>
  <c r="C5" i="22"/>
  <c r="B5" i="22"/>
  <c r="C86" i="23"/>
  <c r="B86" i="23"/>
  <c r="C85" i="23"/>
  <c r="B85" i="23"/>
  <c r="C84" i="23"/>
  <c r="B84" i="23"/>
  <c r="C83" i="23"/>
  <c r="B83" i="23"/>
  <c r="C82" i="23"/>
  <c r="B82" i="23"/>
  <c r="C81" i="23"/>
  <c r="B81" i="23"/>
  <c r="C80" i="23"/>
  <c r="B80" i="23"/>
  <c r="C79" i="23"/>
  <c r="B79" i="23"/>
  <c r="C78" i="23"/>
  <c r="B78" i="23"/>
  <c r="C77" i="23"/>
  <c r="B77" i="23"/>
  <c r="C76" i="23"/>
  <c r="B76" i="23"/>
  <c r="C75" i="23"/>
  <c r="B75" i="23"/>
  <c r="C74" i="23"/>
  <c r="B74" i="23"/>
  <c r="C72" i="23"/>
  <c r="B72" i="23"/>
  <c r="C71" i="23"/>
  <c r="B71" i="23"/>
  <c r="C70" i="23"/>
  <c r="B70" i="23"/>
  <c r="C69" i="23"/>
  <c r="B69" i="23"/>
  <c r="C68" i="23"/>
  <c r="B68" i="23"/>
  <c r="C67" i="23"/>
  <c r="B67" i="23"/>
  <c r="C66" i="23"/>
  <c r="B66" i="23"/>
  <c r="C65" i="23"/>
  <c r="B65" i="23"/>
  <c r="C64" i="23"/>
  <c r="B64" i="23"/>
  <c r="C63" i="23"/>
  <c r="B63" i="23"/>
  <c r="C62" i="23"/>
  <c r="B62" i="23"/>
  <c r="C61" i="23"/>
  <c r="B61" i="23"/>
  <c r="C60" i="23"/>
  <c r="B60" i="23"/>
  <c r="C59" i="23"/>
  <c r="B59" i="23"/>
  <c r="C58" i="23"/>
  <c r="B58" i="23"/>
  <c r="C57" i="23"/>
  <c r="B57" i="23"/>
  <c r="C56" i="23"/>
  <c r="B56" i="23"/>
  <c r="C55" i="23"/>
  <c r="B55" i="23"/>
  <c r="C54" i="23"/>
  <c r="B54" i="23"/>
  <c r="C53" i="23"/>
  <c r="B53" i="23"/>
  <c r="C52" i="23"/>
  <c r="B52" i="23"/>
  <c r="C51" i="23"/>
  <c r="B51" i="23"/>
  <c r="C50" i="23"/>
  <c r="B50" i="23"/>
  <c r="C49" i="23"/>
  <c r="B49" i="23"/>
  <c r="C48" i="23"/>
  <c r="C46" i="23"/>
  <c r="B46" i="23"/>
  <c r="C45" i="23"/>
  <c r="B45" i="23"/>
  <c r="C44" i="23"/>
  <c r="B44" i="23"/>
  <c r="C43" i="23"/>
  <c r="B43" i="23"/>
  <c r="C42" i="23"/>
  <c r="B42" i="23"/>
  <c r="C41" i="23"/>
  <c r="B41" i="23"/>
  <c r="C40" i="23"/>
  <c r="B40" i="23"/>
  <c r="C39" i="23"/>
  <c r="B39" i="23"/>
  <c r="C38" i="23"/>
  <c r="B38" i="23"/>
  <c r="C37" i="23"/>
  <c r="B37" i="23"/>
  <c r="C36" i="23"/>
  <c r="B36" i="23"/>
  <c r="C35" i="23"/>
  <c r="B35" i="23"/>
  <c r="C34" i="23"/>
  <c r="B34" i="23"/>
  <c r="C33" i="23"/>
  <c r="B33" i="23"/>
  <c r="C32" i="23"/>
  <c r="B32" i="23"/>
  <c r="C31" i="23"/>
  <c r="B31" i="23"/>
  <c r="C30" i="23"/>
  <c r="B30" i="23"/>
  <c r="C29" i="23"/>
  <c r="B29" i="23"/>
  <c r="C28" i="23"/>
  <c r="B28" i="23"/>
  <c r="C27" i="23"/>
  <c r="B27" i="23"/>
  <c r="C26" i="23"/>
  <c r="B26" i="23"/>
  <c r="C25" i="23"/>
  <c r="B25" i="23"/>
  <c r="C24" i="23"/>
  <c r="B24" i="23"/>
  <c r="C23" i="23"/>
  <c r="B23" i="23"/>
  <c r="C22" i="23"/>
  <c r="B22" i="23"/>
  <c r="C21" i="23"/>
  <c r="B21" i="23"/>
  <c r="C20" i="23"/>
  <c r="B20" i="23"/>
  <c r="C19" i="23"/>
  <c r="B19" i="23"/>
  <c r="C18" i="23"/>
  <c r="B18" i="23"/>
  <c r="C17" i="23"/>
  <c r="B17" i="23"/>
  <c r="C5" i="23"/>
  <c r="B5" i="23"/>
  <c r="C86" i="24"/>
  <c r="B86" i="24"/>
  <c r="C85" i="24"/>
  <c r="B85" i="24"/>
  <c r="C84" i="24"/>
  <c r="B84" i="24"/>
  <c r="C83" i="24"/>
  <c r="B83" i="24"/>
  <c r="C82" i="24"/>
  <c r="B82" i="24"/>
  <c r="C81" i="24"/>
  <c r="B81" i="24"/>
  <c r="C80" i="24"/>
  <c r="B80" i="24"/>
  <c r="C79" i="24"/>
  <c r="B79" i="24"/>
  <c r="C78" i="24"/>
  <c r="B78" i="24"/>
  <c r="C77" i="24"/>
  <c r="B77" i="24"/>
  <c r="C76" i="24"/>
  <c r="B76" i="24"/>
  <c r="C75" i="24"/>
  <c r="B75" i="24"/>
  <c r="C74" i="24"/>
  <c r="B74" i="24"/>
  <c r="C72" i="24"/>
  <c r="B72" i="24"/>
  <c r="C71" i="24"/>
  <c r="B71" i="24"/>
  <c r="C70" i="24"/>
  <c r="B70" i="24"/>
  <c r="C69" i="24"/>
  <c r="B69" i="24"/>
  <c r="C68" i="24"/>
  <c r="B68" i="24"/>
  <c r="C67" i="24"/>
  <c r="B67" i="24"/>
  <c r="C66" i="24"/>
  <c r="B66" i="24"/>
  <c r="C65" i="24"/>
  <c r="B65" i="24"/>
  <c r="C64" i="24"/>
  <c r="B64" i="24"/>
  <c r="C63" i="24"/>
  <c r="B63" i="24"/>
  <c r="C62" i="24"/>
  <c r="B62" i="24"/>
  <c r="C61" i="24"/>
  <c r="B61" i="24"/>
  <c r="C60" i="24"/>
  <c r="B60" i="24"/>
  <c r="C59" i="24"/>
  <c r="B59" i="24"/>
  <c r="C58" i="24"/>
  <c r="B58" i="24"/>
  <c r="C57" i="24"/>
  <c r="B57" i="24"/>
  <c r="C56" i="24"/>
  <c r="B56" i="24"/>
  <c r="C55" i="24"/>
  <c r="B55" i="24"/>
  <c r="C54" i="24"/>
  <c r="B54" i="24"/>
  <c r="C53" i="24"/>
  <c r="B53" i="24"/>
  <c r="C52" i="24"/>
  <c r="B52" i="24"/>
  <c r="C51" i="24"/>
  <c r="B51" i="24"/>
  <c r="C50" i="24"/>
  <c r="B50" i="24"/>
  <c r="C49" i="24"/>
  <c r="B49" i="24"/>
  <c r="C48" i="24"/>
  <c r="C46" i="24"/>
  <c r="B46" i="24"/>
  <c r="C45" i="24"/>
  <c r="B45" i="24"/>
  <c r="C44" i="24"/>
  <c r="B44" i="24"/>
  <c r="C43" i="24"/>
  <c r="B43" i="24"/>
  <c r="C42" i="24"/>
  <c r="B42" i="24"/>
  <c r="C41" i="24"/>
  <c r="B41" i="24"/>
  <c r="C40" i="24"/>
  <c r="B40" i="24"/>
  <c r="C39" i="24"/>
  <c r="B39" i="24"/>
  <c r="C38" i="24"/>
  <c r="B38" i="24"/>
  <c r="C37" i="24"/>
  <c r="B37" i="24"/>
  <c r="C36" i="24"/>
  <c r="B36" i="24"/>
  <c r="C35" i="24"/>
  <c r="B35" i="24"/>
  <c r="C34" i="24"/>
  <c r="B34" i="24"/>
  <c r="C33" i="24"/>
  <c r="B33" i="24"/>
  <c r="C32" i="24"/>
  <c r="B32" i="24"/>
  <c r="C31" i="24"/>
  <c r="B31" i="24"/>
  <c r="C30" i="24"/>
  <c r="B30" i="24"/>
  <c r="C29" i="24"/>
  <c r="B29" i="24"/>
  <c r="C28" i="24"/>
  <c r="B28" i="24"/>
  <c r="C27" i="24"/>
  <c r="B27" i="24"/>
  <c r="C26" i="24"/>
  <c r="B26" i="24"/>
  <c r="C25" i="24"/>
  <c r="B25" i="24"/>
  <c r="C24" i="24"/>
  <c r="B24" i="24"/>
  <c r="C23" i="24"/>
  <c r="B23" i="24"/>
  <c r="C22" i="24"/>
  <c r="B22" i="24"/>
  <c r="C21" i="24"/>
  <c r="B21" i="24"/>
  <c r="C20" i="24"/>
  <c r="B20" i="24"/>
  <c r="C19" i="24"/>
  <c r="B19" i="24"/>
  <c r="C18" i="24"/>
  <c r="B18" i="24"/>
  <c r="C17" i="24"/>
  <c r="B17" i="24"/>
  <c r="C5" i="24"/>
  <c r="B5" i="24"/>
  <c r="C86" i="25"/>
  <c r="B86" i="25"/>
  <c r="C85" i="25"/>
  <c r="B85" i="25"/>
  <c r="C84" i="25"/>
  <c r="B84" i="25"/>
  <c r="C83" i="25"/>
  <c r="B83" i="25"/>
  <c r="C82" i="25"/>
  <c r="B82" i="25"/>
  <c r="C81" i="25"/>
  <c r="B81" i="25"/>
  <c r="C80" i="25"/>
  <c r="B80" i="25"/>
  <c r="C79" i="25"/>
  <c r="B79" i="25"/>
  <c r="C78" i="25"/>
  <c r="B78" i="25"/>
  <c r="C77" i="25"/>
  <c r="B77" i="25"/>
  <c r="C76" i="25"/>
  <c r="B76" i="25"/>
  <c r="C75" i="25"/>
  <c r="B75" i="25"/>
  <c r="C74" i="25"/>
  <c r="B74" i="25"/>
  <c r="C72" i="25"/>
  <c r="B72" i="25"/>
  <c r="C71" i="25"/>
  <c r="B71" i="25"/>
  <c r="C70" i="25"/>
  <c r="B70" i="25"/>
  <c r="C69" i="25"/>
  <c r="B69" i="25"/>
  <c r="C68" i="25"/>
  <c r="B68" i="25"/>
  <c r="C67" i="25"/>
  <c r="B67" i="25"/>
  <c r="C66" i="25"/>
  <c r="B66" i="25"/>
  <c r="C65" i="25"/>
  <c r="B65" i="25"/>
  <c r="C64" i="25"/>
  <c r="B64" i="25"/>
  <c r="C63" i="25"/>
  <c r="B63" i="25"/>
  <c r="C62" i="25"/>
  <c r="B62" i="25"/>
  <c r="C61" i="25"/>
  <c r="B61" i="25"/>
  <c r="C60" i="25"/>
  <c r="B60" i="25"/>
  <c r="C59" i="25"/>
  <c r="B59" i="25"/>
  <c r="C58" i="25"/>
  <c r="B58" i="25"/>
  <c r="C57" i="25"/>
  <c r="B57" i="25"/>
  <c r="C56" i="25"/>
  <c r="B56" i="25"/>
  <c r="C55" i="25"/>
  <c r="B55" i="25"/>
  <c r="C54" i="25"/>
  <c r="B54" i="25"/>
  <c r="C53" i="25"/>
  <c r="B53" i="25"/>
  <c r="C52" i="25"/>
  <c r="B52" i="25"/>
  <c r="C51" i="25"/>
  <c r="B51" i="25"/>
  <c r="C50" i="25"/>
  <c r="B50" i="25"/>
  <c r="C49" i="25"/>
  <c r="B49" i="25"/>
  <c r="C48" i="25"/>
  <c r="C46" i="25"/>
  <c r="B46" i="25"/>
  <c r="C45" i="25"/>
  <c r="B45" i="25"/>
  <c r="C44" i="25"/>
  <c r="B44" i="25"/>
  <c r="C43" i="25"/>
  <c r="B43" i="25"/>
  <c r="C42" i="25"/>
  <c r="B42" i="25"/>
  <c r="C41" i="25"/>
  <c r="B41" i="25"/>
  <c r="C40" i="25"/>
  <c r="B40" i="25"/>
  <c r="C39" i="25"/>
  <c r="B39" i="25"/>
  <c r="C38" i="25"/>
  <c r="B38" i="25"/>
  <c r="C37" i="25"/>
  <c r="B37" i="25"/>
  <c r="C36" i="25"/>
  <c r="B36" i="25"/>
  <c r="C35" i="25"/>
  <c r="B35" i="25"/>
  <c r="C34" i="25"/>
  <c r="B34" i="25"/>
  <c r="C33" i="25"/>
  <c r="B33" i="25"/>
  <c r="C32" i="25"/>
  <c r="B32" i="25"/>
  <c r="C31" i="25"/>
  <c r="B31" i="25"/>
  <c r="C30" i="25"/>
  <c r="B30" i="25"/>
  <c r="C29" i="25"/>
  <c r="B29" i="25"/>
  <c r="C28" i="25"/>
  <c r="B28" i="25"/>
  <c r="C27" i="25"/>
  <c r="B27" i="25"/>
  <c r="C26" i="25"/>
  <c r="B26" i="25"/>
  <c r="C25" i="25"/>
  <c r="B25" i="25"/>
  <c r="C24" i="25"/>
  <c r="B24" i="25"/>
  <c r="C23" i="25"/>
  <c r="B23" i="25"/>
  <c r="C22" i="25"/>
  <c r="B22" i="25"/>
  <c r="C21" i="25"/>
  <c r="B21" i="25"/>
  <c r="C20" i="25"/>
  <c r="B20" i="25"/>
  <c r="C19" i="25"/>
  <c r="B19" i="25"/>
  <c r="C18" i="25"/>
  <c r="B18" i="25"/>
  <c r="C17" i="25"/>
  <c r="B17" i="25"/>
  <c r="C5" i="25"/>
  <c r="B5" i="25"/>
  <c r="C86" i="26"/>
  <c r="B86" i="26"/>
  <c r="C85" i="26"/>
  <c r="B85" i="26"/>
  <c r="C84" i="26"/>
  <c r="B84" i="26"/>
  <c r="C83" i="26"/>
  <c r="B83" i="26"/>
  <c r="C82" i="26"/>
  <c r="B82" i="26"/>
  <c r="C81" i="26"/>
  <c r="B81" i="26"/>
  <c r="C80" i="26"/>
  <c r="B80" i="26"/>
  <c r="C79" i="26"/>
  <c r="B79" i="26"/>
  <c r="C78" i="26"/>
  <c r="B78" i="26"/>
  <c r="C77" i="26"/>
  <c r="B77" i="26"/>
  <c r="C76" i="26"/>
  <c r="B76" i="26"/>
  <c r="C75" i="26"/>
  <c r="B75" i="26"/>
  <c r="C74" i="26"/>
  <c r="B74" i="26"/>
  <c r="C72" i="26"/>
  <c r="B72" i="26"/>
  <c r="C71" i="26"/>
  <c r="B71" i="26"/>
  <c r="C70" i="26"/>
  <c r="B70" i="26"/>
  <c r="C69" i="26"/>
  <c r="B69" i="26"/>
  <c r="C68" i="26"/>
  <c r="B68" i="26"/>
  <c r="C67" i="26"/>
  <c r="B67" i="26"/>
  <c r="C66" i="26"/>
  <c r="B66" i="26"/>
  <c r="C65" i="26"/>
  <c r="B65" i="26"/>
  <c r="C64" i="26"/>
  <c r="B64" i="26"/>
  <c r="C63" i="26"/>
  <c r="B63" i="26"/>
  <c r="C62" i="26"/>
  <c r="B62" i="26"/>
  <c r="C61" i="26"/>
  <c r="B61" i="26"/>
  <c r="C60" i="26"/>
  <c r="B60" i="26"/>
  <c r="C59" i="26"/>
  <c r="B59" i="26"/>
  <c r="C58" i="26"/>
  <c r="B58" i="26"/>
  <c r="C57" i="26"/>
  <c r="B57" i="26"/>
  <c r="C56" i="26"/>
  <c r="B56" i="26"/>
  <c r="C55" i="26"/>
  <c r="B55" i="26"/>
  <c r="C54" i="26"/>
  <c r="B54" i="26"/>
  <c r="C53" i="26"/>
  <c r="B53" i="26"/>
  <c r="C52" i="26"/>
  <c r="B52" i="26"/>
  <c r="C51" i="26"/>
  <c r="B51" i="26"/>
  <c r="C50" i="26"/>
  <c r="B50" i="26"/>
  <c r="C49" i="26"/>
  <c r="B49" i="26"/>
  <c r="C48" i="26"/>
  <c r="C46" i="26"/>
  <c r="B46" i="26"/>
  <c r="C45" i="26"/>
  <c r="B45" i="26"/>
  <c r="C44" i="26"/>
  <c r="B44" i="26"/>
  <c r="C43" i="26"/>
  <c r="B43" i="26"/>
  <c r="C42" i="26"/>
  <c r="B42" i="26"/>
  <c r="C41" i="26"/>
  <c r="B41" i="26"/>
  <c r="C40" i="26"/>
  <c r="B40" i="26"/>
  <c r="C39" i="26"/>
  <c r="B39" i="26"/>
  <c r="C38" i="26"/>
  <c r="B38" i="26"/>
  <c r="C37" i="26"/>
  <c r="B37" i="26"/>
  <c r="C36" i="26"/>
  <c r="B36" i="26"/>
  <c r="C35" i="26"/>
  <c r="B35" i="26"/>
  <c r="C34" i="26"/>
  <c r="B34" i="26"/>
  <c r="C33" i="26"/>
  <c r="B33" i="26"/>
  <c r="C32" i="26"/>
  <c r="B32" i="26"/>
  <c r="C31" i="26"/>
  <c r="B31" i="26"/>
  <c r="C30" i="26"/>
  <c r="B30" i="26"/>
  <c r="C29" i="26"/>
  <c r="B29" i="26"/>
  <c r="C28" i="26"/>
  <c r="B28" i="26"/>
  <c r="C27" i="26"/>
  <c r="B27" i="26"/>
  <c r="C26" i="26"/>
  <c r="B26" i="26"/>
  <c r="C25" i="26"/>
  <c r="B25" i="26"/>
  <c r="C24" i="26"/>
  <c r="B24" i="26"/>
  <c r="C23" i="26"/>
  <c r="B23" i="26"/>
  <c r="C22" i="26"/>
  <c r="B22" i="26"/>
  <c r="C21" i="26"/>
  <c r="B21" i="26"/>
  <c r="C20" i="26"/>
  <c r="B20" i="26"/>
  <c r="C19" i="26"/>
  <c r="B19" i="26"/>
  <c r="C18" i="26"/>
  <c r="B18" i="26"/>
  <c r="C17" i="26"/>
  <c r="B17" i="26"/>
  <c r="C5" i="26"/>
  <c r="B5" i="26"/>
  <c r="C86" i="27"/>
  <c r="B86" i="27"/>
  <c r="C85" i="27"/>
  <c r="B85" i="27"/>
  <c r="C84" i="27"/>
  <c r="B84" i="27"/>
  <c r="C83" i="27"/>
  <c r="B83" i="27"/>
  <c r="C82" i="27"/>
  <c r="B82" i="27"/>
  <c r="C81" i="27"/>
  <c r="B81" i="27"/>
  <c r="C80" i="27"/>
  <c r="B80" i="27"/>
  <c r="C79" i="27"/>
  <c r="B79" i="27"/>
  <c r="C78" i="27"/>
  <c r="B78" i="27"/>
  <c r="C77" i="27"/>
  <c r="B77" i="27"/>
  <c r="C76" i="27"/>
  <c r="B76" i="27"/>
  <c r="C75" i="27"/>
  <c r="B75" i="27"/>
  <c r="C74" i="27"/>
  <c r="B74" i="27"/>
  <c r="C72" i="27"/>
  <c r="B72" i="27"/>
  <c r="C71" i="27"/>
  <c r="B71" i="27"/>
  <c r="C70" i="27"/>
  <c r="B70" i="27"/>
  <c r="C69" i="27"/>
  <c r="B69" i="27"/>
  <c r="C68" i="27"/>
  <c r="B68" i="27"/>
  <c r="C67" i="27"/>
  <c r="B67" i="27"/>
  <c r="C66" i="27"/>
  <c r="B66" i="27"/>
  <c r="C65" i="27"/>
  <c r="B65" i="27"/>
  <c r="C64" i="27"/>
  <c r="B64" i="27"/>
  <c r="C63" i="27"/>
  <c r="B63" i="27"/>
  <c r="C62" i="27"/>
  <c r="B62" i="27"/>
  <c r="C61" i="27"/>
  <c r="B61" i="27"/>
  <c r="C60" i="27"/>
  <c r="B60" i="27"/>
  <c r="C59" i="27"/>
  <c r="B59" i="27"/>
  <c r="C58" i="27"/>
  <c r="B58" i="27"/>
  <c r="C57" i="27"/>
  <c r="B57" i="27"/>
  <c r="C56" i="27"/>
  <c r="B56" i="27"/>
  <c r="C55" i="27"/>
  <c r="B55" i="27"/>
  <c r="C54" i="27"/>
  <c r="B54" i="27"/>
  <c r="C53" i="27"/>
  <c r="B53" i="27"/>
  <c r="C52" i="27"/>
  <c r="B52" i="27"/>
  <c r="C51" i="27"/>
  <c r="B51" i="27"/>
  <c r="C50" i="27"/>
  <c r="B50" i="27"/>
  <c r="C49" i="27"/>
  <c r="B49" i="27"/>
  <c r="C48" i="27"/>
  <c r="C46" i="27"/>
  <c r="B46" i="27"/>
  <c r="C45" i="27"/>
  <c r="B45" i="27"/>
  <c r="C44" i="27"/>
  <c r="B44" i="27"/>
  <c r="C43" i="27"/>
  <c r="B43" i="27"/>
  <c r="C42" i="27"/>
  <c r="B42" i="27"/>
  <c r="C41" i="27"/>
  <c r="B41" i="27"/>
  <c r="C40" i="27"/>
  <c r="B40" i="27"/>
  <c r="C39" i="27"/>
  <c r="B39" i="27"/>
  <c r="C38" i="27"/>
  <c r="B38" i="27"/>
  <c r="C37" i="27"/>
  <c r="B37" i="27"/>
  <c r="C36" i="27"/>
  <c r="B36" i="27"/>
  <c r="C35" i="27"/>
  <c r="B35" i="27"/>
  <c r="C34" i="27"/>
  <c r="B34" i="27"/>
  <c r="C33" i="27"/>
  <c r="B33" i="27"/>
  <c r="C32" i="27"/>
  <c r="B32" i="27"/>
  <c r="C31" i="27"/>
  <c r="B31" i="27"/>
  <c r="C30" i="27"/>
  <c r="B30" i="27"/>
  <c r="C29" i="27"/>
  <c r="B29" i="27"/>
  <c r="C28" i="27"/>
  <c r="B28" i="27"/>
  <c r="C27" i="27"/>
  <c r="B27" i="27"/>
  <c r="C26" i="27"/>
  <c r="B26" i="27"/>
  <c r="C25" i="27"/>
  <c r="B25" i="27"/>
  <c r="C24" i="27"/>
  <c r="B24" i="27"/>
  <c r="C23" i="27"/>
  <c r="B23" i="27"/>
  <c r="C22" i="27"/>
  <c r="B22" i="27"/>
  <c r="C21" i="27"/>
  <c r="B21" i="27"/>
  <c r="C20" i="27"/>
  <c r="B20" i="27"/>
  <c r="C19" i="27"/>
  <c r="B19" i="27"/>
  <c r="C18" i="27"/>
  <c r="B18" i="27"/>
  <c r="C17" i="27"/>
  <c r="B17" i="27"/>
  <c r="C5" i="27"/>
  <c r="B5" i="27"/>
  <c r="B5" i="4"/>
  <c r="C5" i="4"/>
  <c r="B17" i="4"/>
  <c r="C17" i="4"/>
  <c r="B18" i="4"/>
  <c r="C18" i="4"/>
  <c r="B19" i="4"/>
  <c r="C19" i="4"/>
  <c r="B20" i="4"/>
  <c r="C20" i="4"/>
  <c r="B21" i="4"/>
  <c r="C21" i="4"/>
  <c r="B22" i="4"/>
  <c r="C22" i="4"/>
  <c r="B23" i="4"/>
  <c r="C23" i="4"/>
  <c r="B24" i="4"/>
  <c r="C24" i="4"/>
  <c r="B25" i="4"/>
  <c r="C25" i="4"/>
  <c r="B26" i="4"/>
  <c r="C26" i="4"/>
  <c r="B27" i="4"/>
  <c r="C27" i="4"/>
  <c r="B28" i="4"/>
  <c r="C28" i="4"/>
  <c r="B29" i="4"/>
  <c r="C29" i="4"/>
  <c r="B30" i="4"/>
  <c r="C30" i="4"/>
  <c r="B31" i="4"/>
  <c r="C31" i="4"/>
  <c r="B32" i="4"/>
  <c r="C32" i="4"/>
  <c r="B33" i="4"/>
  <c r="C33" i="4"/>
  <c r="B34" i="4"/>
  <c r="C34" i="4"/>
  <c r="B35" i="4"/>
  <c r="C35" i="4"/>
  <c r="B36" i="4"/>
  <c r="C36" i="4"/>
  <c r="B37" i="4"/>
  <c r="C37" i="4"/>
  <c r="B38" i="4"/>
  <c r="C38" i="4"/>
  <c r="B39" i="4"/>
  <c r="C39" i="4"/>
  <c r="B40" i="4"/>
  <c r="C40" i="4"/>
  <c r="B41" i="4"/>
  <c r="C41" i="4"/>
  <c r="B42" i="4"/>
  <c r="C42" i="4"/>
  <c r="B43" i="4"/>
  <c r="C43" i="4"/>
  <c r="B44" i="4"/>
  <c r="C44" i="4"/>
  <c r="B45" i="4"/>
  <c r="C45" i="4"/>
  <c r="B46" i="4"/>
  <c r="C46" i="4"/>
  <c r="C48" i="4"/>
  <c r="B49" i="4"/>
  <c r="C49" i="4"/>
  <c r="B50" i="4"/>
  <c r="C50" i="4"/>
  <c r="B51" i="4"/>
  <c r="C51" i="4"/>
  <c r="B52" i="4"/>
  <c r="C52" i="4"/>
  <c r="B53" i="4"/>
  <c r="C53" i="4"/>
  <c r="B54" i="4"/>
  <c r="C54" i="4"/>
  <c r="B55" i="4"/>
  <c r="C55" i="4"/>
  <c r="B56" i="4"/>
  <c r="C56" i="4"/>
  <c r="B57" i="4"/>
  <c r="C57" i="4"/>
  <c r="B58" i="4"/>
  <c r="C58" i="4"/>
  <c r="B59" i="4"/>
  <c r="C59" i="4"/>
  <c r="B60" i="4"/>
  <c r="C60" i="4"/>
  <c r="B61" i="4"/>
  <c r="C61" i="4"/>
  <c r="B62" i="4"/>
  <c r="C62" i="4"/>
  <c r="B63" i="4"/>
  <c r="C63" i="4"/>
  <c r="B64" i="4"/>
  <c r="C64" i="4"/>
  <c r="B65" i="4"/>
  <c r="C65" i="4"/>
  <c r="B66" i="4"/>
  <c r="C66" i="4"/>
  <c r="B67" i="4"/>
  <c r="C67" i="4"/>
  <c r="B68" i="4"/>
  <c r="C68" i="4"/>
  <c r="B69" i="4"/>
  <c r="C69" i="4"/>
  <c r="B70" i="4"/>
  <c r="C70" i="4"/>
  <c r="B71" i="4"/>
  <c r="C71" i="4"/>
  <c r="B72" i="4"/>
  <c r="C72" i="4"/>
  <c r="B74" i="4"/>
  <c r="C74" i="4"/>
  <c r="B75" i="4"/>
  <c r="C75" i="4"/>
  <c r="B76" i="4"/>
  <c r="C76" i="4"/>
  <c r="B77" i="4"/>
  <c r="C77" i="4"/>
  <c r="B78" i="4"/>
  <c r="C78" i="4"/>
  <c r="B79" i="4"/>
  <c r="C79" i="4"/>
  <c r="B80" i="4"/>
  <c r="C80" i="4"/>
  <c r="B81" i="4"/>
  <c r="C81" i="4"/>
  <c r="B82" i="4"/>
  <c r="C82" i="4"/>
  <c r="B83" i="4"/>
  <c r="C83" i="4"/>
  <c r="B84" i="4"/>
  <c r="C84" i="4"/>
  <c r="B85" i="4"/>
  <c r="C85" i="4"/>
  <c r="B86" i="4"/>
  <c r="C86" i="4"/>
  <c r="D85" i="14" l="1"/>
  <c r="D85" i="28"/>
  <c r="D85" i="10"/>
  <c r="D85" i="11"/>
  <c r="D85" i="26"/>
  <c r="D85" i="4"/>
  <c r="D85" i="13"/>
  <c r="D85" i="16"/>
  <c r="D85" i="19"/>
  <c r="D85" i="27"/>
  <c r="D85" i="24"/>
  <c r="D85" i="9"/>
  <c r="D85" i="17"/>
  <c r="D85" i="22"/>
  <c r="D85" i="18"/>
  <c r="D85" i="25"/>
  <c r="D85" i="23"/>
  <c r="D85" i="15"/>
  <c r="D85" i="12"/>
  <c r="D7" i="4"/>
  <c r="D7" i="19"/>
  <c r="D7" i="11"/>
  <c r="D7" i="9"/>
  <c r="D7" i="26"/>
  <c r="D7" i="28"/>
  <c r="D7" i="22"/>
  <c r="D7" i="25"/>
  <c r="D7" i="12"/>
  <c r="D7" i="18"/>
  <c r="D7" i="24"/>
  <c r="D7" i="16"/>
  <c r="D7" i="23"/>
  <c r="D7" i="15"/>
  <c r="D7" i="10"/>
  <c r="D7" i="17"/>
  <c r="D7" i="27"/>
  <c r="D7" i="13"/>
  <c r="D7" i="14"/>
  <c r="D11" i="11"/>
  <c r="D11" i="27"/>
  <c r="D11" i="22"/>
  <c r="D11" i="10"/>
  <c r="D11" i="25"/>
  <c r="D11" i="18"/>
  <c r="D11" i="19"/>
  <c r="D11" i="15"/>
  <c r="D11" i="9"/>
  <c r="D11" i="23"/>
  <c r="D11" i="14"/>
  <c r="D11" i="4"/>
  <c r="D11" i="26"/>
  <c r="D11" i="17"/>
  <c r="D11" i="24"/>
  <c r="D11" i="16"/>
  <c r="D11" i="13"/>
  <c r="D11" i="28"/>
  <c r="D11" i="12"/>
  <c r="D15" i="4"/>
  <c r="D15" i="17"/>
  <c r="D15" i="22"/>
  <c r="D15" i="24"/>
  <c r="D15" i="11"/>
  <c r="D15" i="26"/>
  <c r="D15" i="13"/>
  <c r="D15" i="10"/>
  <c r="D15" i="25"/>
  <c r="D15" i="12"/>
  <c r="D15" i="23"/>
  <c r="D15" i="9"/>
  <c r="D15" i="27"/>
  <c r="D15" i="15"/>
  <c r="D15" i="14"/>
  <c r="D15" i="18"/>
  <c r="D15" i="28"/>
  <c r="D15" i="16"/>
  <c r="D15" i="19"/>
  <c r="D19" i="16"/>
  <c r="D19" i="9"/>
  <c r="D19" i="4"/>
  <c r="D19" i="11"/>
  <c r="D19" i="26"/>
  <c r="D19" i="23"/>
  <c r="D19" i="10"/>
  <c r="D19" i="28"/>
  <c r="D19" i="12"/>
  <c r="D19" i="15"/>
  <c r="D19" i="18"/>
  <c r="D19" i="17"/>
  <c r="D19" i="19"/>
  <c r="D19" i="13"/>
  <c r="D19" i="14"/>
  <c r="D19" i="24"/>
  <c r="D19" i="22"/>
  <c r="D19" i="27"/>
  <c r="D19" i="25"/>
  <c r="D23" i="27"/>
  <c r="D23" i="15"/>
  <c r="D23" i="14"/>
  <c r="D23" i="28"/>
  <c r="D23" i="22"/>
  <c r="D23" i="12"/>
  <c r="D23" i="9"/>
  <c r="D23" i="18"/>
  <c r="D23" i="17"/>
  <c r="D23" i="23"/>
  <c r="D23" i="10"/>
  <c r="D23" i="11"/>
  <c r="D23" i="24"/>
  <c r="D23" i="26"/>
  <c r="D23" i="16"/>
  <c r="D23" i="25"/>
  <c r="D23" i="4"/>
  <c r="D23" i="19"/>
  <c r="D23" i="13"/>
  <c r="D27" i="23"/>
  <c r="D27" i="24"/>
  <c r="D27" i="18"/>
  <c r="D27" i="27"/>
  <c r="D27" i="10"/>
  <c r="D27" i="11"/>
  <c r="D27" i="26"/>
  <c r="D27" i="12"/>
  <c r="D27" i="9"/>
  <c r="D27" i="14"/>
  <c r="D27" i="13"/>
  <c r="D27" i="4"/>
  <c r="D27" i="22"/>
  <c r="D27" i="19"/>
  <c r="D27" i="28"/>
  <c r="D27" i="25"/>
  <c r="D27" i="16"/>
  <c r="D27" i="15"/>
  <c r="D27" i="17"/>
  <c r="D31" i="27"/>
  <c r="D31" i="15"/>
  <c r="D31" i="14"/>
  <c r="D31" i="28"/>
  <c r="D31" i="22"/>
  <c r="D31" i="12"/>
  <c r="D31" i="19"/>
  <c r="D31" i="10"/>
  <c r="D31" i="25"/>
  <c r="D31" i="17"/>
  <c r="D31" i="24"/>
  <c r="D31" i="13"/>
  <c r="D31" i="23"/>
  <c r="D31" i="18"/>
  <c r="D31" i="4"/>
  <c r="D31" i="16"/>
  <c r="D31" i="26"/>
  <c r="D31" i="9"/>
  <c r="D31" i="11"/>
  <c r="D35" i="23"/>
  <c r="D35" i="24"/>
  <c r="D35" i="18"/>
  <c r="D35" i="13"/>
  <c r="D35" i="16"/>
  <c r="D35" i="9"/>
  <c r="D35" i="4"/>
  <c r="D35" i="11"/>
  <c r="D35" i="26"/>
  <c r="D35" i="19"/>
  <c r="D35" i="25"/>
  <c r="D35" i="12"/>
  <c r="D35" i="10"/>
  <c r="D35" i="17"/>
  <c r="D35" i="15"/>
  <c r="D35" i="28"/>
  <c r="D35" i="27"/>
  <c r="D35" i="22"/>
  <c r="D35" i="14"/>
  <c r="D38" i="26"/>
  <c r="D38" i="27"/>
  <c r="D38" i="19"/>
  <c r="D38" i="14"/>
  <c r="D38" i="13"/>
  <c r="D38" i="16"/>
  <c r="D38" i="24"/>
  <c r="D38" i="25"/>
  <c r="D38" i="22"/>
  <c r="D38" i="9"/>
  <c r="D38" i="4"/>
  <c r="D38" i="17"/>
  <c r="D38" i="10"/>
  <c r="D38" i="12"/>
  <c r="D38" i="18"/>
  <c r="D38" i="23"/>
  <c r="D38" i="11"/>
  <c r="D38" i="28"/>
  <c r="D38" i="15"/>
  <c r="D42" i="28"/>
  <c r="D42" i="22"/>
  <c r="D42" i="23"/>
  <c r="D42" i="24"/>
  <c r="D42" i="18"/>
  <c r="D42" i="26"/>
  <c r="D42" i="9"/>
  <c r="D42" i="4"/>
  <c r="D42" i="13"/>
  <c r="D42" i="16"/>
  <c r="D42" i="19"/>
  <c r="D42" i="25"/>
  <c r="D42" i="12"/>
  <c r="D42" i="14"/>
  <c r="D42" i="27"/>
  <c r="D42" i="11"/>
  <c r="D42" i="15"/>
  <c r="D42" i="17"/>
  <c r="D42" i="10"/>
  <c r="D46" i="13"/>
  <c r="D46" i="12"/>
  <c r="D46" i="9"/>
  <c r="D46" i="10"/>
  <c r="D46" i="25"/>
  <c r="D46" i="28"/>
  <c r="D46" i="16"/>
  <c r="D46" i="19"/>
  <c r="D46" i="18"/>
  <c r="D46" i="26"/>
  <c r="D46" i="23"/>
  <c r="D46" i="4"/>
  <c r="D46" i="27"/>
  <c r="D46" i="11"/>
  <c r="D46" i="15"/>
  <c r="D46" i="17"/>
  <c r="D46" i="24"/>
  <c r="D46" i="22"/>
  <c r="D46" i="14"/>
  <c r="D51" i="17"/>
  <c r="D51" i="16"/>
  <c r="D51" i="15"/>
  <c r="D51" i="4"/>
  <c r="D51" i="11"/>
  <c r="D51" i="26"/>
  <c r="D51" i="23"/>
  <c r="D51" i="10"/>
  <c r="D51" i="28"/>
  <c r="D51" i="12"/>
  <c r="D51" i="19"/>
  <c r="D51" i="18"/>
  <c r="D51" i="9"/>
  <c r="D51" i="13"/>
  <c r="D51" i="24"/>
  <c r="D51" i="22"/>
  <c r="D51" i="14"/>
  <c r="D51" i="27"/>
  <c r="D51" i="25"/>
  <c r="D55" i="26"/>
  <c r="D55" i="27"/>
  <c r="D55" i="19"/>
  <c r="D55" i="14"/>
  <c r="D55" i="28"/>
  <c r="D55" i="12"/>
  <c r="D55" i="15"/>
  <c r="D55" i="18"/>
  <c r="D55" i="17"/>
  <c r="D55" i="23"/>
  <c r="D55" i="10"/>
  <c r="D55" i="11"/>
  <c r="D55" i="13"/>
  <c r="D55" i="24"/>
  <c r="D55" i="22"/>
  <c r="D55" i="4"/>
  <c r="D55" i="16"/>
  <c r="D55" i="25"/>
  <c r="D55" i="9"/>
  <c r="D62" i="16"/>
  <c r="D62" i="11"/>
  <c r="D62" i="26"/>
  <c r="D62" i="18"/>
  <c r="D62" i="13"/>
  <c r="D62" i="25"/>
  <c r="D62" i="22"/>
  <c r="D62" i="23"/>
  <c r="D62" i="10"/>
  <c r="D62" i="15"/>
  <c r="D62" i="14"/>
  <c r="D62" i="17"/>
  <c r="D62" i="9"/>
  <c r="D62" i="28"/>
  <c r="D62" i="4"/>
  <c r="D62" i="12"/>
  <c r="D62" i="27"/>
  <c r="D62" i="19"/>
  <c r="D62" i="24"/>
  <c r="D66" i="12"/>
  <c r="D66" i="9"/>
  <c r="D66" i="22"/>
  <c r="D66" i="27"/>
  <c r="D66" i="17"/>
  <c r="D66" i="15"/>
  <c r="D66" i="14"/>
  <c r="D66" i="13"/>
  <c r="D66" i="25"/>
  <c r="D66" i="26"/>
  <c r="D66" i="23"/>
  <c r="D66" i="10"/>
  <c r="D66" i="19"/>
  <c r="D66" i="24"/>
  <c r="D66" i="16"/>
  <c r="D66" i="18"/>
  <c r="D66" i="11"/>
  <c r="D66" i="28"/>
  <c r="D66" i="4"/>
  <c r="D73" i="9"/>
  <c r="D73" i="23"/>
  <c r="D73" i="16"/>
  <c r="D73" i="26"/>
  <c r="D73" i="19"/>
  <c r="D73" i="28"/>
  <c r="D73" i="14"/>
  <c r="D73" i="24"/>
  <c r="D73" i="17"/>
  <c r="D73" i="27"/>
  <c r="D73" i="10"/>
  <c r="D73" i="12"/>
  <c r="D73" i="22"/>
  <c r="D73" i="15"/>
  <c r="D73" i="25"/>
  <c r="D73" i="18"/>
  <c r="D73" i="4"/>
  <c r="D73" i="11"/>
  <c r="D73" i="13"/>
  <c r="D77" i="18"/>
  <c r="D77" i="13"/>
  <c r="D77" i="12"/>
  <c r="D77" i="9"/>
  <c r="D77" i="22"/>
  <c r="D77" i="4"/>
  <c r="D77" i="28"/>
  <c r="D77" i="16"/>
  <c r="D77" i="19"/>
  <c r="D77" i="14"/>
  <c r="D77" i="26"/>
  <c r="D77" i="27"/>
  <c r="D77" i="24"/>
  <c r="D77" i="11"/>
  <c r="D77" i="23"/>
  <c r="D77" i="10"/>
  <c r="D77" i="15"/>
  <c r="D77" i="17"/>
  <c r="D77" i="25"/>
  <c r="D81" i="27"/>
  <c r="D81" i="17"/>
  <c r="D81" i="16"/>
  <c r="D81" i="15"/>
  <c r="D81" i="18"/>
  <c r="D81" i="24"/>
  <c r="D81" i="11"/>
  <c r="D81" i="22"/>
  <c r="D81" i="10"/>
  <c r="D81" i="4"/>
  <c r="D81" i="28"/>
  <c r="D81" i="12"/>
  <c r="D81" i="19"/>
  <c r="D81" i="14"/>
  <c r="D81" i="13"/>
  <c r="D81" i="25"/>
  <c r="D81" i="26"/>
  <c r="D81" i="23"/>
  <c r="D81" i="9"/>
  <c r="D12" i="23"/>
  <c r="D12" i="10"/>
  <c r="D12" i="16"/>
  <c r="D12" i="27"/>
  <c r="D12" i="19"/>
  <c r="D12" i="25"/>
  <c r="D12" i="18"/>
  <c r="D12" i="24"/>
  <c r="D12" i="13"/>
  <c r="D12" i="4"/>
  <c r="D12" i="9"/>
  <c r="D12" i="12"/>
  <c r="D12" i="26"/>
  <c r="D12" i="14"/>
  <c r="D12" i="28"/>
  <c r="D12" i="11"/>
  <c r="D12" i="22"/>
  <c r="D12" i="15"/>
  <c r="D12" i="17"/>
  <c r="D20" i="14"/>
  <c r="D20" i="28"/>
  <c r="D20" i="11"/>
  <c r="D20" i="22"/>
  <c r="D20" i="23"/>
  <c r="D20" i="24"/>
  <c r="D20" i="17"/>
  <c r="D20" i="16"/>
  <c r="D20" i="15"/>
  <c r="D20" i="18"/>
  <c r="D20" i="12"/>
  <c r="D20" i="19"/>
  <c r="D20" i="10"/>
  <c r="D20" i="13"/>
  <c r="D20" i="9"/>
  <c r="D20" i="4"/>
  <c r="D20" i="25"/>
  <c r="D20" i="27"/>
  <c r="D20" i="26"/>
  <c r="D28" i="24"/>
  <c r="D28" i="17"/>
  <c r="D28" i="16"/>
  <c r="D28" i="15"/>
  <c r="D28" i="14"/>
  <c r="D28" i="28"/>
  <c r="D28" i="11"/>
  <c r="D28" i="22"/>
  <c r="D28" i="23"/>
  <c r="D28" i="10"/>
  <c r="D28" i="26"/>
  <c r="D28" i="9"/>
  <c r="D28" i="4"/>
  <c r="D28" i="25"/>
  <c r="D28" i="27"/>
  <c r="D28" i="18"/>
  <c r="D28" i="12"/>
  <c r="D28" i="19"/>
  <c r="D28" i="13"/>
  <c r="D36" i="14"/>
  <c r="D36" i="28"/>
  <c r="D36" i="11"/>
  <c r="D36" i="22"/>
  <c r="D36" i="23"/>
  <c r="D36" i="24"/>
  <c r="D36" i="17"/>
  <c r="D36" i="16"/>
  <c r="D36" i="15"/>
  <c r="D36" i="13"/>
  <c r="D36" i="9"/>
  <c r="D36" i="25"/>
  <c r="D36" i="18"/>
  <c r="D36" i="12"/>
  <c r="D36" i="19"/>
  <c r="D36" i="10"/>
  <c r="D36" i="26"/>
  <c r="D36" i="4"/>
  <c r="D36" i="27"/>
  <c r="D43" i="14"/>
  <c r="D43" i="28"/>
  <c r="D43" i="10"/>
  <c r="D43" i="11"/>
  <c r="D43" i="26"/>
  <c r="D43" i="18"/>
  <c r="D43" i="13"/>
  <c r="D43" i="12"/>
  <c r="D43" i="9"/>
  <c r="D43" i="22"/>
  <c r="D43" i="17"/>
  <c r="D43" i="15"/>
  <c r="D43" i="27"/>
  <c r="D43" i="16"/>
  <c r="D43" i="24"/>
  <c r="D43" i="4"/>
  <c r="D43" i="19"/>
  <c r="D43" i="25"/>
  <c r="D43" i="23"/>
  <c r="D52" i="27"/>
  <c r="D52" i="17"/>
  <c r="D52" i="16"/>
  <c r="D52" i="15"/>
  <c r="D52" i="4"/>
  <c r="D52" i="23"/>
  <c r="D52" i="24"/>
  <c r="D52" i="25"/>
  <c r="D52" i="19"/>
  <c r="D52" i="14"/>
  <c r="D52" i="10"/>
  <c r="D52" i="26"/>
  <c r="D52" i="28"/>
  <c r="D52" i="11"/>
  <c r="D52" i="18"/>
  <c r="D52" i="22"/>
  <c r="D52" i="12"/>
  <c r="D52" i="13"/>
  <c r="D52" i="9"/>
  <c r="D56" i="4"/>
  <c r="D56" i="23"/>
  <c r="D56" i="24"/>
  <c r="D56" i="25"/>
  <c r="D56" i="19"/>
  <c r="D56" i="14"/>
  <c r="D56" i="28"/>
  <c r="D56" i="10"/>
  <c r="D56" i="11"/>
  <c r="D56" i="26"/>
  <c r="D56" i="13"/>
  <c r="D56" i="9"/>
  <c r="D56" i="18"/>
  <c r="D56" i="12"/>
  <c r="D56" i="22"/>
  <c r="D56" i="15"/>
  <c r="D56" i="17"/>
  <c r="D56" i="27"/>
  <c r="D56" i="16"/>
  <c r="D63" i="13"/>
  <c r="D63" i="12"/>
  <c r="D63" i="9"/>
  <c r="D63" i="10"/>
  <c r="D63" i="26"/>
  <c r="D63" i="27"/>
  <c r="D63" i="19"/>
  <c r="D63" i="14"/>
  <c r="D63" i="16"/>
  <c r="D63" i="4"/>
  <c r="D63" i="23"/>
  <c r="D63" i="17"/>
  <c r="D63" i="15"/>
  <c r="D63" i="25"/>
  <c r="D63" i="22"/>
  <c r="D63" i="24"/>
  <c r="D63" i="11"/>
  <c r="D63" i="28"/>
  <c r="D63" i="18"/>
  <c r="D70" i="16"/>
  <c r="D70" i="15"/>
  <c r="D70" i="4"/>
  <c r="D70" i="23"/>
  <c r="D70" i="24"/>
  <c r="D70" i="9"/>
  <c r="D70" i="14"/>
  <c r="D70" i="13"/>
  <c r="D70" i="25"/>
  <c r="D70" i="26"/>
  <c r="D70" i="27"/>
  <c r="D70" i="10"/>
  <c r="D70" i="19"/>
  <c r="D70" i="17"/>
  <c r="D70" i="12"/>
  <c r="D70" i="18"/>
  <c r="D70" i="22"/>
  <c r="D70" i="11"/>
  <c r="D70" i="28"/>
  <c r="D78" i="9"/>
  <c r="D78" i="10"/>
  <c r="D78" i="25"/>
  <c r="D78" i="17"/>
  <c r="D78" i="16"/>
  <c r="D78" i="15"/>
  <c r="D78" i="14"/>
  <c r="D78" i="13"/>
  <c r="D78" i="27"/>
  <c r="D78" i="24"/>
  <c r="D78" i="11"/>
  <c r="D78" i="22"/>
  <c r="D78" i="19"/>
  <c r="D78" i="26"/>
  <c r="D78" i="4"/>
  <c r="D78" i="12"/>
  <c r="D78" i="18"/>
  <c r="D78" i="23"/>
  <c r="D78" i="28"/>
  <c r="D5" i="18"/>
  <c r="D5" i="13"/>
  <c r="D5" i="12"/>
  <c r="D5" i="24"/>
  <c r="D5" i="25"/>
  <c r="D5" i="22"/>
  <c r="D5" i="23"/>
  <c r="D5" i="28"/>
  <c r="D5" i="16"/>
  <c r="D5" i="15"/>
  <c r="D5" i="11"/>
  <c r="D5" i="19"/>
  <c r="D5" i="10"/>
  <c r="D5" i="9"/>
  <c r="D5" i="17"/>
  <c r="D5" i="27"/>
  <c r="D5" i="14"/>
  <c r="D5" i="26"/>
  <c r="D9" i="25"/>
  <c r="D9" i="10"/>
  <c r="D9" i="26"/>
  <c r="D9" i="27"/>
  <c r="D9" i="9"/>
  <c r="D9" i="12"/>
  <c r="D9" i="15"/>
  <c r="D9" i="28"/>
  <c r="D9" i="18"/>
  <c r="D9" i="19"/>
  <c r="D9" i="16"/>
  <c r="D9" i="14"/>
  <c r="D9" i="4"/>
  <c r="D9" i="24"/>
  <c r="D9" i="11"/>
  <c r="D9" i="22"/>
  <c r="D9" i="17"/>
  <c r="D9" i="23"/>
  <c r="D9" i="13"/>
  <c r="D13" i="28"/>
  <c r="D13" i="11"/>
  <c r="D13" i="14"/>
  <c r="D13" i="13"/>
  <c r="D13" i="17"/>
  <c r="D13" i="9"/>
  <c r="D13" i="27"/>
  <c r="D13" i="25"/>
  <c r="D13" i="12"/>
  <c r="D13" i="18"/>
  <c r="D13" i="19"/>
  <c r="D13" i="15"/>
  <c r="D13" i="26"/>
  <c r="D13" i="22"/>
  <c r="D13" i="23"/>
  <c r="D13" i="10"/>
  <c r="D13" i="4"/>
  <c r="D13" i="16"/>
  <c r="D13" i="24"/>
  <c r="D17" i="25"/>
  <c r="D17" i="26"/>
  <c r="D17" i="18"/>
  <c r="D17" i="28"/>
  <c r="D17" i="10"/>
  <c r="D17" i="12"/>
  <c r="D17" i="15"/>
  <c r="D17" i="27"/>
  <c r="D17" i="17"/>
  <c r="D17" i="11"/>
  <c r="D17" i="4"/>
  <c r="D17" i="19"/>
  <c r="D17" i="9"/>
  <c r="D17" i="14"/>
  <c r="D17" i="13"/>
  <c r="D17" i="24"/>
  <c r="D17" i="16"/>
  <c r="D17" i="22"/>
  <c r="D17" i="23"/>
  <c r="D21" i="11"/>
  <c r="D21" i="22"/>
  <c r="D21" i="27"/>
  <c r="D21" i="13"/>
  <c r="D21" i="25"/>
  <c r="D21" i="4"/>
  <c r="D21" i="19"/>
  <c r="D21" i="10"/>
  <c r="D21" i="12"/>
  <c r="D21" i="15"/>
  <c r="D21" i="18"/>
  <c r="D21" i="17"/>
  <c r="D21" i="16"/>
  <c r="D21" i="26"/>
  <c r="D21" i="28"/>
  <c r="D21" i="9"/>
  <c r="D21" i="24"/>
  <c r="D21" i="14"/>
  <c r="D21" i="23"/>
  <c r="D25" i="12"/>
  <c r="D25" i="9"/>
  <c r="D25" i="4"/>
  <c r="D25" i="23"/>
  <c r="D25" i="17"/>
  <c r="D25" i="15"/>
  <c r="D25" i="18"/>
  <c r="D25" i="13"/>
  <c r="D25" i="25"/>
  <c r="D25" i="22"/>
  <c r="D25" i="19"/>
  <c r="D25" i="10"/>
  <c r="D25" i="26"/>
  <c r="D25" i="24"/>
  <c r="D25" i="14"/>
  <c r="D25" i="16"/>
  <c r="D25" i="27"/>
  <c r="D25" i="11"/>
  <c r="D25" i="28"/>
  <c r="D29" i="16"/>
  <c r="D29" i="15"/>
  <c r="D29" i="14"/>
  <c r="D29" i="19"/>
  <c r="D29" i="24"/>
  <c r="D29" i="25"/>
  <c r="D29" i="22"/>
  <c r="D29" i="23"/>
  <c r="D29" i="10"/>
  <c r="D29" i="9"/>
  <c r="D29" i="18"/>
  <c r="D29" i="13"/>
  <c r="D29" i="4"/>
  <c r="D29" i="12"/>
  <c r="D29" i="27"/>
  <c r="D29" i="11"/>
  <c r="D29" i="28"/>
  <c r="D29" i="26"/>
  <c r="D29" i="17"/>
  <c r="D33" i="25"/>
  <c r="D33" i="26"/>
  <c r="D33" i="18"/>
  <c r="D33" i="28"/>
  <c r="D33" i="10"/>
  <c r="D33" i="9"/>
  <c r="D33" i="14"/>
  <c r="D33" i="13"/>
  <c r="D33" i="16"/>
  <c r="D33" i="22"/>
  <c r="D33" i="23"/>
  <c r="D33" i="24"/>
  <c r="D33" i="12"/>
  <c r="D33" i="27"/>
  <c r="D33" i="11"/>
  <c r="D33" i="19"/>
  <c r="D33" i="15"/>
  <c r="D33" i="17"/>
  <c r="D33" i="4"/>
  <c r="D40" i="9"/>
  <c r="D40" i="10"/>
  <c r="D40" i="25"/>
  <c r="D40" i="17"/>
  <c r="D40" i="16"/>
  <c r="D40" i="19"/>
  <c r="D40" i="14"/>
  <c r="D40" i="28"/>
  <c r="D40" i="22"/>
  <c r="D40" i="23"/>
  <c r="D40" i="15"/>
  <c r="D40" i="11"/>
  <c r="D40" i="27"/>
  <c r="D40" i="4"/>
  <c r="D40" i="26"/>
  <c r="D40" i="24"/>
  <c r="D40" i="13"/>
  <c r="D40" i="12"/>
  <c r="D40" i="18"/>
  <c r="D44" i="15"/>
  <c r="D44" i="4"/>
  <c r="D44" i="11"/>
  <c r="D44" i="26"/>
  <c r="D44" i="27"/>
  <c r="D44" i="24"/>
  <c r="D44" i="18"/>
  <c r="D44" i="13"/>
  <c r="D44" i="12"/>
  <c r="D44" i="14"/>
  <c r="D44" i="22"/>
  <c r="D44" i="19"/>
  <c r="D44" i="28"/>
  <c r="D44" i="23"/>
  <c r="D44" i="9"/>
  <c r="D44" i="16"/>
  <c r="D44" i="25"/>
  <c r="D44" i="17"/>
  <c r="D44" i="10"/>
  <c r="D49" i="19"/>
  <c r="D49" i="14"/>
  <c r="D49" i="28"/>
  <c r="D49" i="22"/>
  <c r="D49" i="23"/>
  <c r="D49" i="9"/>
  <c r="D49" i="10"/>
  <c r="D49" i="25"/>
  <c r="D49" i="17"/>
  <c r="D49" i="16"/>
  <c r="D49" i="24"/>
  <c r="D49" i="13"/>
  <c r="D49" i="18"/>
  <c r="D49" i="12"/>
  <c r="D49" i="26"/>
  <c r="D49" i="4"/>
  <c r="D49" i="11"/>
  <c r="D49" i="15"/>
  <c r="D49" i="27"/>
  <c r="D53" i="24"/>
  <c r="D53" i="18"/>
  <c r="D53" i="13"/>
  <c r="D53" i="12"/>
  <c r="D53" i="15"/>
  <c r="D53" i="4"/>
  <c r="D53" i="11"/>
  <c r="D53" i="26"/>
  <c r="D53" i="27"/>
  <c r="D53" i="9"/>
  <c r="D53" i="25"/>
  <c r="D53" i="16"/>
  <c r="D53" i="10"/>
  <c r="D53" i="17"/>
  <c r="D53" i="28"/>
  <c r="D53" i="19"/>
  <c r="D53" i="23"/>
  <c r="D53" i="14"/>
  <c r="D53" i="22"/>
  <c r="D57" i="9"/>
  <c r="D57" i="10"/>
  <c r="D57" i="25"/>
  <c r="D57" i="17"/>
  <c r="D57" i="16"/>
  <c r="D57" i="19"/>
  <c r="D57" i="14"/>
  <c r="D57" i="28"/>
  <c r="D57" i="22"/>
  <c r="D57" i="23"/>
  <c r="D57" i="4"/>
  <c r="D57" i="26"/>
  <c r="D57" i="15"/>
  <c r="D57" i="11"/>
  <c r="D57" i="27"/>
  <c r="D57" i="18"/>
  <c r="D57" i="12"/>
  <c r="D57" i="24"/>
  <c r="D57" i="13"/>
  <c r="D60" i="4"/>
  <c r="D60" i="23"/>
  <c r="D60" i="24"/>
  <c r="D60" i="25"/>
  <c r="D60" i="19"/>
  <c r="D60" i="18"/>
  <c r="D60" i="17"/>
  <c r="D60" i="11"/>
  <c r="D60" i="22"/>
  <c r="D60" i="28"/>
  <c r="D60" i="12"/>
  <c r="D60" i="15"/>
  <c r="D60" i="27"/>
  <c r="D60" i="9"/>
  <c r="D60" i="13"/>
  <c r="D60" i="26"/>
  <c r="D60" i="10"/>
  <c r="D60" i="14"/>
  <c r="D60" i="16"/>
  <c r="D64" i="14"/>
  <c r="D64" i="28"/>
  <c r="D64" i="10"/>
  <c r="D64" i="11"/>
  <c r="D64" i="26"/>
  <c r="D64" i="23"/>
  <c r="D64" i="12"/>
  <c r="D64" i="15"/>
  <c r="D64" i="18"/>
  <c r="D64" i="17"/>
  <c r="D64" i="25"/>
  <c r="D64" i="22"/>
  <c r="D64" i="13"/>
  <c r="D64" i="19"/>
  <c r="D64" i="24"/>
  <c r="D64" i="4"/>
  <c r="D64" i="16"/>
  <c r="D64" i="27"/>
  <c r="D64" i="9"/>
  <c r="D68" i="18"/>
  <c r="D68" i="13"/>
  <c r="D68" i="12"/>
  <c r="D68" i="9"/>
  <c r="D68" i="22"/>
  <c r="D68" i="14"/>
  <c r="D68" i="17"/>
  <c r="D68" i="25"/>
  <c r="D68" i="26"/>
  <c r="D68" i="23"/>
  <c r="D68" i="10"/>
  <c r="D68" i="15"/>
  <c r="D68" i="24"/>
  <c r="D68" i="4"/>
  <c r="D68" i="16"/>
  <c r="D68" i="27"/>
  <c r="D68" i="11"/>
  <c r="D68" i="28"/>
  <c r="D68" i="19"/>
  <c r="D71" i="13"/>
  <c r="D71" i="12"/>
  <c r="D71" i="9"/>
  <c r="D71" i="10"/>
  <c r="D71" i="25"/>
  <c r="D71" i="17"/>
  <c r="D71" i="27"/>
  <c r="D71" i="24"/>
  <c r="D71" i="11"/>
  <c r="D71" i="22"/>
  <c r="D71" i="15"/>
  <c r="D71" i="14"/>
  <c r="D71" i="23"/>
  <c r="D71" i="26"/>
  <c r="D71" i="4"/>
  <c r="D71" i="16"/>
  <c r="D71" i="18"/>
  <c r="D71" i="28"/>
  <c r="D71" i="19"/>
  <c r="D75" i="25"/>
  <c r="D75" i="19"/>
  <c r="D75" i="14"/>
  <c r="D75" i="28"/>
  <c r="D75" i="16"/>
  <c r="D75" i="26"/>
  <c r="D75" i="27"/>
  <c r="D75" i="24"/>
  <c r="D75" i="9"/>
  <c r="D75" i="4"/>
  <c r="D75" i="13"/>
  <c r="D75" i="22"/>
  <c r="D75" i="10"/>
  <c r="D75" i="11"/>
  <c r="D75" i="23"/>
  <c r="D75" i="12"/>
  <c r="D75" i="18"/>
  <c r="D75" i="15"/>
  <c r="D75" i="17"/>
  <c r="D79" i="25"/>
  <c r="D79" i="19"/>
  <c r="D79" i="14"/>
  <c r="D79" i="28"/>
  <c r="D79" i="10"/>
  <c r="D79" i="12"/>
  <c r="D79" i="9"/>
  <c r="D79" i="22"/>
  <c r="D79" i="27"/>
  <c r="D79" i="17"/>
  <c r="D79" i="26"/>
  <c r="D79" i="13"/>
  <c r="D79" i="11"/>
  <c r="D79" i="18"/>
  <c r="D79" i="16"/>
  <c r="D79" i="24"/>
  <c r="D79" i="4"/>
  <c r="D79" i="15"/>
  <c r="D79" i="23"/>
  <c r="D83" i="11"/>
  <c r="D83" i="26"/>
  <c r="D83" i="18"/>
  <c r="D83" i="13"/>
  <c r="D83" i="16"/>
  <c r="D83" i="15"/>
  <c r="D83" i="4"/>
  <c r="D83" i="23"/>
  <c r="D83" i="24"/>
  <c r="D83" i="9"/>
  <c r="D83" i="27"/>
  <c r="D83" i="12"/>
  <c r="D83" i="22"/>
  <c r="D83" i="17"/>
  <c r="D83" i="28"/>
  <c r="D83" i="19"/>
  <c r="D83" i="10"/>
  <c r="D83" i="25"/>
  <c r="D83" i="14"/>
  <c r="D86" i="9"/>
  <c r="D86" i="10"/>
  <c r="D86" i="25"/>
  <c r="D86" i="17"/>
  <c r="D86" i="16"/>
  <c r="D86" i="4"/>
  <c r="D86" i="28"/>
  <c r="D86" i="12"/>
  <c r="D86" i="15"/>
  <c r="D86" i="13"/>
  <c r="D86" i="19"/>
  <c r="D86" i="18"/>
  <c r="D86" i="26"/>
  <c r="D86" i="23"/>
  <c r="D86" i="24"/>
  <c r="D86" i="11"/>
  <c r="D86" i="22"/>
  <c r="D86" i="14"/>
  <c r="D86" i="27"/>
  <c r="D8" i="22"/>
  <c r="D8" i="18"/>
  <c r="D8" i="4"/>
  <c r="D8" i="26"/>
  <c r="D8" i="24"/>
  <c r="D8" i="13"/>
  <c r="D8" i="17"/>
  <c r="D8" i="15"/>
  <c r="D8" i="16"/>
  <c r="D8" i="27"/>
  <c r="D8" i="19"/>
  <c r="D8" i="25"/>
  <c r="D8" i="14"/>
  <c r="D8" i="11"/>
  <c r="D8" i="23"/>
  <c r="D8" i="28"/>
  <c r="D8" i="10"/>
  <c r="D8" i="12"/>
  <c r="D8" i="9"/>
  <c r="D16" i="13"/>
  <c r="D16" i="24"/>
  <c r="D16" i="9"/>
  <c r="D16" i="27"/>
  <c r="D16" i="23"/>
  <c r="D16" i="25"/>
  <c r="D16" i="18"/>
  <c r="D16" i="19"/>
  <c r="D16" i="15"/>
  <c r="D16" i="26"/>
  <c r="D16" i="12"/>
  <c r="D16" i="17"/>
  <c r="D16" i="4"/>
  <c r="D16" i="22"/>
  <c r="D16" i="10"/>
  <c r="D16" i="14"/>
  <c r="D16" i="28"/>
  <c r="D16" i="16"/>
  <c r="D16" i="11"/>
  <c r="D24" i="18"/>
  <c r="D24" i="13"/>
  <c r="D24" i="12"/>
  <c r="D24" i="9"/>
  <c r="D24" i="19"/>
  <c r="D24" i="4"/>
  <c r="D24" i="10"/>
  <c r="D24" i="25"/>
  <c r="D24" i="26"/>
  <c r="D24" i="27"/>
  <c r="D24" i="17"/>
  <c r="D24" i="15"/>
  <c r="D24" i="14"/>
  <c r="D24" i="23"/>
  <c r="D24" i="24"/>
  <c r="D24" i="16"/>
  <c r="D24" i="28"/>
  <c r="D24" i="22"/>
  <c r="D24" i="11"/>
  <c r="D32" i="4"/>
  <c r="D32" i="10"/>
  <c r="D32" i="25"/>
  <c r="D32" i="26"/>
  <c r="D32" i="27"/>
  <c r="D32" i="18"/>
  <c r="D32" i="13"/>
  <c r="D32" i="12"/>
  <c r="D32" i="9"/>
  <c r="D32" i="19"/>
  <c r="D32" i="14"/>
  <c r="D32" i="11"/>
  <c r="D32" i="23"/>
  <c r="D32" i="16"/>
  <c r="D32" i="28"/>
  <c r="D32" i="22"/>
  <c r="D32" i="17"/>
  <c r="D32" i="15"/>
  <c r="D32" i="24"/>
  <c r="D39" i="4"/>
  <c r="D39" i="23"/>
  <c r="D39" i="24"/>
  <c r="D39" i="25"/>
  <c r="D39" i="19"/>
  <c r="D39" i="14"/>
  <c r="D39" i="28"/>
  <c r="D39" i="10"/>
  <c r="D39" i="11"/>
  <c r="D39" i="26"/>
  <c r="D39" i="18"/>
  <c r="D39" i="12"/>
  <c r="D39" i="22"/>
  <c r="D39" i="13"/>
  <c r="D39" i="9"/>
  <c r="D39" i="16"/>
  <c r="D39" i="27"/>
  <c r="D39" i="15"/>
  <c r="D39" i="17"/>
  <c r="D59" i="28"/>
  <c r="D59" i="22"/>
  <c r="D59" i="23"/>
  <c r="D59" i="24"/>
  <c r="D59" i="18"/>
  <c r="D59" i="17"/>
  <c r="D59" i="16"/>
  <c r="D59" i="15"/>
  <c r="D59" i="4"/>
  <c r="D59" i="11"/>
  <c r="D59" i="13"/>
  <c r="D59" i="9"/>
  <c r="D59" i="25"/>
  <c r="D59" i="19"/>
  <c r="D59" i="12"/>
  <c r="D59" i="10"/>
  <c r="D59" i="27"/>
  <c r="D59" i="14"/>
  <c r="D59" i="26"/>
  <c r="D67" i="28"/>
  <c r="D67" i="22"/>
  <c r="D67" i="23"/>
  <c r="D67" i="24"/>
  <c r="D67" i="18"/>
  <c r="D67" i="13"/>
  <c r="D67" i="16"/>
  <c r="D67" i="19"/>
  <c r="D67" i="25"/>
  <c r="D67" i="17"/>
  <c r="D67" i="10"/>
  <c r="D67" i="26"/>
  <c r="D67" i="9"/>
  <c r="D67" i="4"/>
  <c r="D67" i="12"/>
  <c r="D67" i="15"/>
  <c r="D67" i="14"/>
  <c r="D67" i="27"/>
  <c r="D67" i="11"/>
  <c r="D74" i="24"/>
  <c r="D74" i="18"/>
  <c r="D74" i="13"/>
  <c r="D74" i="12"/>
  <c r="D74" i="10"/>
  <c r="D74" i="11"/>
  <c r="D74" i="22"/>
  <c r="D74" i="15"/>
  <c r="D74" i="14"/>
  <c r="D74" i="17"/>
  <c r="D74" i="27"/>
  <c r="D74" i="9"/>
  <c r="D74" i="28"/>
  <c r="D74" i="26"/>
  <c r="D74" i="4"/>
  <c r="D74" i="16"/>
  <c r="D74" i="25"/>
  <c r="D74" i="23"/>
  <c r="D74" i="19"/>
  <c r="D82" i="15"/>
  <c r="D82" i="4"/>
  <c r="D82" i="11"/>
  <c r="D82" i="26"/>
  <c r="D82" i="27"/>
  <c r="D82" i="24"/>
  <c r="D82" i="25"/>
  <c r="D82" i="22"/>
  <c r="D82" i="9"/>
  <c r="D82" i="14"/>
  <c r="D82" i="13"/>
  <c r="D82" i="16"/>
  <c r="D82" i="10"/>
  <c r="D82" i="12"/>
  <c r="D82" i="18"/>
  <c r="D82" i="23"/>
  <c r="D82" i="28"/>
  <c r="D82" i="19"/>
  <c r="D82" i="17"/>
  <c r="D6" i="9"/>
  <c r="D6" i="26"/>
  <c r="D6" i="18"/>
  <c r="D6" i="19"/>
  <c r="D6" i="25"/>
  <c r="D6" i="10"/>
  <c r="D6" i="22"/>
  <c r="D6" i="12"/>
  <c r="D6" i="27"/>
  <c r="D6" i="4"/>
  <c r="D6" i="17"/>
  <c r="D6" i="24"/>
  <c r="D6" i="15"/>
  <c r="D6" i="16"/>
  <c r="D6" i="23"/>
  <c r="D6" i="28"/>
  <c r="D6" i="14"/>
  <c r="D6" i="13"/>
  <c r="D6" i="11"/>
  <c r="D10" i="16"/>
  <c r="D10" i="22"/>
  <c r="D10" i="14"/>
  <c r="D10" i="25"/>
  <c r="D10" i="28"/>
  <c r="D10" i="12"/>
  <c r="D10" i="19"/>
  <c r="D10" i="15"/>
  <c r="D10" i="4"/>
  <c r="D10" i="26"/>
  <c r="D10" i="27"/>
  <c r="D10" i="10"/>
  <c r="D10" i="13"/>
  <c r="D10" i="23"/>
  <c r="D10" i="9"/>
  <c r="D10" i="17"/>
  <c r="D10" i="24"/>
  <c r="D10" i="18"/>
  <c r="D10" i="11"/>
  <c r="D14" i="24"/>
  <c r="D14" i="26"/>
  <c r="D14" i="10"/>
  <c r="D14" i="12"/>
  <c r="D14" i="15"/>
  <c r="D14" i="14"/>
  <c r="D14" i="23"/>
  <c r="D14" i="16"/>
  <c r="D14" i="13"/>
  <c r="D14" i="19"/>
  <c r="D14" i="17"/>
  <c r="D14" i="9"/>
  <c r="D14" i="11"/>
  <c r="D14" i="18"/>
  <c r="D14" i="28"/>
  <c r="D14" i="4"/>
  <c r="D14" i="27"/>
  <c r="D14" i="22"/>
  <c r="D14" i="25"/>
  <c r="D18" i="26"/>
  <c r="D18" i="17"/>
  <c r="D18" i="12"/>
  <c r="D18" i="9"/>
  <c r="D18" i="4"/>
  <c r="D18" i="22"/>
  <c r="D18" i="27"/>
  <c r="D18" i="16"/>
  <c r="D18" i="15"/>
  <c r="D18" i="14"/>
  <c r="D18" i="23"/>
  <c r="D18" i="25"/>
  <c r="D18" i="28"/>
  <c r="D18" i="24"/>
  <c r="D18" i="19"/>
  <c r="D18" i="18"/>
  <c r="D18" i="11"/>
  <c r="D18" i="10"/>
  <c r="D18" i="13"/>
  <c r="D22" i="4"/>
  <c r="D22" i="22"/>
  <c r="D22" i="27"/>
  <c r="D22" i="16"/>
  <c r="D22" i="15"/>
  <c r="D22" i="14"/>
  <c r="D22" i="28"/>
  <c r="D22" i="23"/>
  <c r="D22" i="24"/>
  <c r="D22" i="25"/>
  <c r="D22" i="13"/>
  <c r="D22" i="10"/>
  <c r="D22" i="18"/>
  <c r="D22" i="19"/>
  <c r="D22" i="11"/>
  <c r="D22" i="17"/>
  <c r="D22" i="9"/>
  <c r="D22" i="12"/>
  <c r="D22" i="26"/>
  <c r="D26" i="14"/>
  <c r="D26" i="28"/>
  <c r="D26" i="23"/>
  <c r="D26" i="24"/>
  <c r="D26" i="25"/>
  <c r="D26" i="18"/>
  <c r="D26" i="13"/>
  <c r="D26" i="19"/>
  <c r="D26" i="10"/>
  <c r="D26" i="11"/>
  <c r="D26" i="26"/>
  <c r="D26" i="12"/>
  <c r="D26" i="17"/>
  <c r="D26" i="9"/>
  <c r="D26" i="22"/>
  <c r="D26" i="16"/>
  <c r="D26" i="27"/>
  <c r="D26" i="15"/>
  <c r="D26" i="4"/>
  <c r="D30" i="18"/>
  <c r="D30" i="13"/>
  <c r="D30" i="19"/>
  <c r="D30" i="10"/>
  <c r="D30" i="11"/>
  <c r="D30" i="26"/>
  <c r="D30" i="17"/>
  <c r="D30" i="12"/>
  <c r="D30" i="9"/>
  <c r="D30" i="4"/>
  <c r="D30" i="27"/>
  <c r="D30" i="15"/>
  <c r="D30" i="22"/>
  <c r="D30" i="16"/>
  <c r="D30" i="14"/>
  <c r="D30" i="25"/>
  <c r="D30" i="23"/>
  <c r="D30" i="28"/>
  <c r="D30" i="24"/>
  <c r="D34" i="26"/>
  <c r="D34" i="17"/>
  <c r="D34" i="12"/>
  <c r="D34" i="9"/>
  <c r="D34" i="4"/>
  <c r="D34" i="22"/>
  <c r="D34" i="27"/>
  <c r="D34" i="16"/>
  <c r="D34" i="15"/>
  <c r="D34" i="28"/>
  <c r="D34" i="24"/>
  <c r="D34" i="14"/>
  <c r="D34" i="23"/>
  <c r="D34" i="25"/>
  <c r="D34" i="10"/>
  <c r="D34" i="13"/>
  <c r="D34" i="18"/>
  <c r="D34" i="11"/>
  <c r="D34" i="19"/>
  <c r="D37" i="25"/>
  <c r="D37" i="19"/>
  <c r="D37" i="14"/>
  <c r="D37" i="28"/>
  <c r="D37" i="10"/>
  <c r="D37" i="12"/>
  <c r="D37" i="9"/>
  <c r="D37" i="22"/>
  <c r="D37" i="27"/>
  <c r="D37" i="17"/>
  <c r="D37" i="11"/>
  <c r="D37" i="18"/>
  <c r="D37" i="23"/>
  <c r="D37" i="26"/>
  <c r="D37" i="13"/>
  <c r="D37" i="16"/>
  <c r="D37" i="4"/>
  <c r="D37" i="24"/>
  <c r="D37" i="15"/>
  <c r="D41" i="11"/>
  <c r="D41" i="26"/>
  <c r="D41" i="18"/>
  <c r="D41" i="13"/>
  <c r="D41" i="16"/>
  <c r="D41" i="15"/>
  <c r="D41" i="4"/>
  <c r="D41" i="23"/>
  <c r="D41" i="24"/>
  <c r="D41" i="12"/>
  <c r="D41" i="22"/>
  <c r="D41" i="17"/>
  <c r="D41" i="14"/>
  <c r="D41" i="9"/>
  <c r="D41" i="27"/>
  <c r="D41" i="19"/>
  <c r="D41" i="28"/>
  <c r="D41" i="25"/>
  <c r="D41" i="10"/>
  <c r="D45" i="12"/>
  <c r="D45" i="9"/>
  <c r="D45" i="22"/>
  <c r="D45" i="27"/>
  <c r="D45" i="17"/>
  <c r="D45" i="25"/>
  <c r="D45" i="19"/>
  <c r="D45" i="14"/>
  <c r="D45" i="28"/>
  <c r="D45" i="10"/>
  <c r="D45" i="15"/>
  <c r="D45" i="23"/>
  <c r="D45" i="26"/>
  <c r="D45" i="16"/>
  <c r="D45" i="4"/>
  <c r="D45" i="24"/>
  <c r="D45" i="11"/>
  <c r="D45" i="18"/>
  <c r="D45" i="13"/>
  <c r="D50" i="16"/>
  <c r="D50" i="15"/>
  <c r="D50" i="4"/>
  <c r="D50" i="23"/>
  <c r="D50" i="24"/>
  <c r="D50" i="11"/>
  <c r="D50" i="26"/>
  <c r="D50" i="18"/>
  <c r="D50" i="13"/>
  <c r="D50" i="25"/>
  <c r="D50" i="14"/>
  <c r="D50" i="10"/>
  <c r="D50" i="27"/>
  <c r="D50" i="19"/>
  <c r="D50" i="28"/>
  <c r="D50" i="12"/>
  <c r="D50" i="22"/>
  <c r="D50" i="17"/>
  <c r="D50" i="9"/>
  <c r="D54" i="25"/>
  <c r="D54" i="19"/>
  <c r="D54" i="14"/>
  <c r="D54" i="28"/>
  <c r="D54" i="10"/>
  <c r="D54" i="12"/>
  <c r="D54" i="9"/>
  <c r="D54" i="22"/>
  <c r="D54" i="27"/>
  <c r="D54" i="17"/>
  <c r="D54" i="26"/>
  <c r="D54" i="13"/>
  <c r="D54" i="24"/>
  <c r="D54" i="11"/>
  <c r="D54" i="18"/>
  <c r="D54" i="15"/>
  <c r="D54" i="23"/>
  <c r="D54" i="16"/>
  <c r="D54" i="4"/>
  <c r="D58" i="11"/>
  <c r="D58" i="26"/>
  <c r="D58" i="18"/>
  <c r="D58" i="13"/>
  <c r="D58" i="16"/>
  <c r="D58" i="15"/>
  <c r="D58" i="4"/>
  <c r="D58" i="23"/>
  <c r="D58" i="24"/>
  <c r="D58" i="9"/>
  <c r="D58" i="27"/>
  <c r="D58" i="12"/>
  <c r="D58" i="22"/>
  <c r="D58" i="17"/>
  <c r="D58" i="25"/>
  <c r="D58" i="14"/>
  <c r="D58" i="10"/>
  <c r="D58" i="19"/>
  <c r="D58" i="28"/>
  <c r="D61" i="15"/>
  <c r="D61" i="19"/>
  <c r="D61" i="14"/>
  <c r="D61" i="28"/>
  <c r="D61" i="22"/>
  <c r="D61" i="23"/>
  <c r="D61" i="24"/>
  <c r="D61" i="25"/>
  <c r="D61" i="26"/>
  <c r="D61" i="4"/>
  <c r="D61" i="13"/>
  <c r="D61" i="16"/>
  <c r="D61" i="11"/>
  <c r="D61" i="10"/>
  <c r="D61" i="12"/>
  <c r="D61" i="17"/>
  <c r="D61" i="9"/>
  <c r="D61" i="27"/>
  <c r="D61" i="18"/>
  <c r="D65" i="24"/>
  <c r="D65" i="18"/>
  <c r="D65" i="13"/>
  <c r="D65" i="12"/>
  <c r="D65" i="9"/>
  <c r="D65" i="4"/>
  <c r="D65" i="28"/>
  <c r="D65" i="16"/>
  <c r="D65" i="19"/>
  <c r="D65" i="25"/>
  <c r="D65" i="26"/>
  <c r="D65" i="23"/>
  <c r="D65" i="15"/>
  <c r="D65" i="17"/>
  <c r="D65" i="14"/>
  <c r="D65" i="27"/>
  <c r="D65" i="22"/>
  <c r="D65" i="10"/>
  <c r="D65" i="11"/>
  <c r="D69" i="9"/>
  <c r="D69" i="10"/>
  <c r="D69" i="25"/>
  <c r="D69" i="17"/>
  <c r="D69" i="16"/>
  <c r="D69" i="19"/>
  <c r="D69" i="18"/>
  <c r="D69" i="26"/>
  <c r="D69" i="23"/>
  <c r="D69" i="4"/>
  <c r="D69" i="28"/>
  <c r="D69" i="12"/>
  <c r="D69" i="24"/>
  <c r="D69" i="22"/>
  <c r="D69" i="11"/>
  <c r="D69" i="27"/>
  <c r="D69" i="14"/>
  <c r="D69" i="15"/>
  <c r="D69" i="13"/>
  <c r="D72" i="14"/>
  <c r="D72" i="28"/>
  <c r="D72" i="10"/>
  <c r="D72" i="11"/>
  <c r="D72" i="26"/>
  <c r="D72" i="27"/>
  <c r="D72" i="24"/>
  <c r="D72" i="9"/>
  <c r="D72" i="12"/>
  <c r="D72" i="4"/>
  <c r="D72" i="13"/>
  <c r="D72" i="16"/>
  <c r="D72" i="19"/>
  <c r="D72" i="18"/>
  <c r="D72" i="17"/>
  <c r="D72" i="25"/>
  <c r="D72" i="22"/>
  <c r="D72" i="23"/>
  <c r="D72" i="15"/>
  <c r="D76" i="17"/>
  <c r="D76" i="16"/>
  <c r="D76" i="15"/>
  <c r="D76" i="4"/>
  <c r="D76" i="11"/>
  <c r="D76" i="22"/>
  <c r="D76" i="9"/>
  <c r="D76" i="14"/>
  <c r="D76" i="13"/>
  <c r="D76" i="27"/>
  <c r="D76" i="24"/>
  <c r="D76" i="25"/>
  <c r="D76" i="28"/>
  <c r="D76" i="19"/>
  <c r="D76" i="12"/>
  <c r="D76" i="18"/>
  <c r="D76" i="23"/>
  <c r="D76" i="26"/>
  <c r="D76" i="10"/>
  <c r="D80" i="26"/>
  <c r="D80" i="27"/>
  <c r="D80" i="19"/>
  <c r="D80" i="14"/>
  <c r="D80" i="13"/>
  <c r="D80" i="16"/>
  <c r="D80" i="24"/>
  <c r="D80" i="25"/>
  <c r="D80" i="22"/>
  <c r="D80" i="9"/>
  <c r="D80" i="4"/>
  <c r="D80" i="17"/>
  <c r="D80" i="10"/>
  <c r="D80" i="23"/>
  <c r="D80" i="11"/>
  <c r="D80" i="28"/>
  <c r="D80" i="15"/>
  <c r="D80" i="12"/>
  <c r="D80" i="18"/>
  <c r="D84" i="28"/>
  <c r="D84" i="22"/>
  <c r="D84" i="23"/>
  <c r="D84" i="24"/>
  <c r="D84" i="18"/>
  <c r="D84" i="26"/>
  <c r="D84" i="9"/>
  <c r="D84" i="4"/>
  <c r="D84" i="13"/>
  <c r="D84" i="16"/>
  <c r="D84" i="19"/>
  <c r="D84" i="25"/>
  <c r="D84" i="12"/>
  <c r="D84" i="14"/>
  <c r="D84" i="15"/>
  <c r="D84" i="17"/>
  <c r="D84" i="10"/>
  <c r="D84" i="27"/>
  <c r="D84" i="11"/>
  <c r="O45" i="4" l="1"/>
  <c r="S45" i="4"/>
  <c r="N74" i="16"/>
  <c r="R74" i="16"/>
  <c r="S8" i="10"/>
  <c r="O8" i="10"/>
  <c r="R72" i="19"/>
  <c r="N72" i="19"/>
  <c r="N71" i="17"/>
  <c r="R71" i="17"/>
  <c r="R77" i="27"/>
  <c r="N77" i="27"/>
  <c r="R76" i="27"/>
  <c r="N76" i="27"/>
  <c r="R71" i="14"/>
  <c r="N71" i="14"/>
  <c r="R73" i="23"/>
  <c r="N73" i="23"/>
  <c r="O47" i="4"/>
  <c r="S47" i="4"/>
  <c r="O5" i="18"/>
  <c r="S5" i="18"/>
  <c r="N71" i="10"/>
  <c r="R71" i="10"/>
  <c r="N77" i="14"/>
  <c r="R77" i="14"/>
  <c r="R76" i="28"/>
  <c r="N76" i="28"/>
  <c r="N75" i="28"/>
  <c r="R75" i="28"/>
  <c r="N76" i="24"/>
  <c r="R76" i="24"/>
  <c r="R72" i="22"/>
  <c r="N72" i="22"/>
  <c r="R74" i="22"/>
  <c r="N74" i="22"/>
  <c r="R75" i="22"/>
  <c r="N75" i="22"/>
  <c r="R77" i="23"/>
  <c r="N77" i="23"/>
  <c r="R70" i="9"/>
  <c r="N70" i="9"/>
  <c r="N77" i="18"/>
  <c r="R77" i="18"/>
  <c r="R77" i="19"/>
  <c r="N77" i="19"/>
  <c r="R72" i="26"/>
  <c r="N72" i="26"/>
  <c r="N77" i="25"/>
  <c r="R77" i="25"/>
  <c r="R76" i="25"/>
  <c r="N76" i="25"/>
  <c r="N74" i="17"/>
  <c r="R74" i="17"/>
  <c r="N72" i="14"/>
  <c r="R72" i="14"/>
  <c r="R76" i="11"/>
  <c r="N76" i="11"/>
  <c r="N77" i="11"/>
  <c r="R77" i="11"/>
  <c r="N70" i="16"/>
  <c r="R70" i="16"/>
  <c r="N71" i="12"/>
  <c r="R71" i="12"/>
  <c r="R76" i="18"/>
  <c r="N76" i="18"/>
  <c r="R70" i="19"/>
  <c r="N70" i="19"/>
  <c r="N71" i="26"/>
  <c r="R71" i="26"/>
  <c r="R70" i="13"/>
  <c r="N70" i="13"/>
  <c r="R71" i="13"/>
  <c r="N71" i="13"/>
  <c r="N73" i="24"/>
  <c r="R73" i="24"/>
  <c r="O81" i="4"/>
  <c r="S81" i="4"/>
  <c r="S86" i="4"/>
  <c r="O86" i="4"/>
  <c r="R77" i="4"/>
  <c r="N77" i="4"/>
  <c r="N73" i="12"/>
  <c r="R73" i="12"/>
  <c r="N73" i="19"/>
  <c r="R73" i="19"/>
  <c r="R72" i="10"/>
  <c r="N72" i="10"/>
  <c r="N70" i="17"/>
  <c r="R70" i="17"/>
  <c r="R75" i="27"/>
  <c r="N75" i="27"/>
  <c r="R74" i="27"/>
  <c r="N74" i="27"/>
  <c r="R75" i="24"/>
  <c r="N75" i="24"/>
  <c r="N72" i="16"/>
  <c r="R72" i="16"/>
  <c r="R76" i="19"/>
  <c r="N76" i="19"/>
  <c r="N77" i="15"/>
  <c r="R77" i="15"/>
  <c r="N70" i="10"/>
  <c r="R70" i="10"/>
  <c r="R74" i="14"/>
  <c r="N74" i="14"/>
  <c r="R71" i="28"/>
  <c r="N71" i="28"/>
  <c r="R77" i="28"/>
  <c r="N77" i="28"/>
  <c r="N70" i="22"/>
  <c r="R70" i="22"/>
  <c r="N73" i="22"/>
  <c r="R73" i="22"/>
  <c r="N71" i="23"/>
  <c r="R71" i="23"/>
  <c r="R73" i="16"/>
  <c r="N73" i="16"/>
  <c r="R75" i="9"/>
  <c r="N75" i="9"/>
  <c r="R74" i="12"/>
  <c r="N74" i="12"/>
  <c r="N71" i="18"/>
  <c r="R71" i="18"/>
  <c r="R73" i="26"/>
  <c r="N73" i="26"/>
  <c r="N73" i="25"/>
  <c r="R73" i="25"/>
  <c r="R75" i="25"/>
  <c r="N75" i="25"/>
  <c r="R74" i="25"/>
  <c r="N74" i="25"/>
  <c r="N75" i="10"/>
  <c r="R75" i="10"/>
  <c r="R75" i="17"/>
  <c r="N75" i="17"/>
  <c r="N73" i="14"/>
  <c r="R73" i="14"/>
  <c r="R70" i="24"/>
  <c r="N70" i="24"/>
  <c r="R72" i="11"/>
  <c r="N72" i="11"/>
  <c r="R74" i="11"/>
  <c r="N74" i="11"/>
  <c r="N75" i="11"/>
  <c r="R75" i="11"/>
  <c r="N77" i="13"/>
  <c r="R77" i="13"/>
  <c r="S18" i="4"/>
  <c r="O18" i="4"/>
  <c r="R72" i="23"/>
  <c r="N72" i="23"/>
  <c r="N76" i="4"/>
  <c r="R76" i="4"/>
  <c r="R77" i="9"/>
  <c r="N77" i="9"/>
  <c r="N76" i="12"/>
  <c r="R76" i="12"/>
  <c r="S55" i="4"/>
  <c r="O55" i="4"/>
  <c r="R74" i="26"/>
  <c r="N74" i="26"/>
  <c r="O8" i="9"/>
  <c r="S8" i="9"/>
  <c r="N73" i="10"/>
  <c r="R73" i="10"/>
  <c r="S49" i="4"/>
  <c r="O49" i="4"/>
  <c r="N72" i="27"/>
  <c r="R72" i="27"/>
  <c r="R73" i="27"/>
  <c r="N73" i="27"/>
  <c r="N74" i="24"/>
  <c r="R74" i="24"/>
  <c r="R75" i="16"/>
  <c r="N75" i="16"/>
  <c r="R77" i="12"/>
  <c r="N77" i="12"/>
  <c r="N73" i="18"/>
  <c r="R73" i="18"/>
  <c r="N74" i="19"/>
  <c r="R74" i="19"/>
  <c r="R75" i="26"/>
  <c r="N75" i="26"/>
  <c r="R72" i="17"/>
  <c r="N72" i="17"/>
  <c r="R73" i="28"/>
  <c r="N73" i="28"/>
  <c r="N70" i="28"/>
  <c r="R70" i="28"/>
  <c r="R71" i="22"/>
  <c r="N71" i="22"/>
  <c r="N76" i="16"/>
  <c r="R76" i="16"/>
  <c r="N70" i="12"/>
  <c r="R70" i="12"/>
  <c r="R71" i="25"/>
  <c r="N71" i="25"/>
  <c r="N72" i="25"/>
  <c r="R72" i="25"/>
  <c r="N77" i="10"/>
  <c r="R77" i="10"/>
  <c r="O7" i="15"/>
  <c r="S7" i="15"/>
  <c r="N71" i="24"/>
  <c r="R71" i="24"/>
  <c r="N70" i="11"/>
  <c r="R70" i="11"/>
  <c r="R73" i="11"/>
  <c r="N73" i="11"/>
  <c r="N74" i="23"/>
  <c r="R74" i="23"/>
  <c r="N77" i="16"/>
  <c r="R77" i="16"/>
  <c r="R73" i="9"/>
  <c r="N73" i="9"/>
  <c r="R72" i="12"/>
  <c r="N72" i="12"/>
  <c r="R76" i="26"/>
  <c r="N76" i="26"/>
  <c r="R77" i="17"/>
  <c r="N77" i="17"/>
  <c r="N75" i="13"/>
  <c r="R75" i="13"/>
  <c r="R74" i="13"/>
  <c r="N74" i="13"/>
  <c r="N76" i="13"/>
  <c r="R76" i="13"/>
  <c r="O86" i="22"/>
  <c r="S86" i="22"/>
  <c r="R75" i="14"/>
  <c r="N75" i="14"/>
  <c r="O63" i="4"/>
  <c r="S63" i="4"/>
  <c r="N72" i="24"/>
  <c r="R72" i="24"/>
  <c r="N71" i="16"/>
  <c r="R71" i="16"/>
  <c r="O78" i="4"/>
  <c r="S78" i="4"/>
  <c r="N74" i="18"/>
  <c r="R74" i="18"/>
  <c r="N77" i="26"/>
  <c r="R77" i="26"/>
  <c r="S16" i="4"/>
  <c r="O16" i="4"/>
  <c r="R70" i="27"/>
  <c r="N70" i="27"/>
  <c r="N71" i="27"/>
  <c r="R71" i="27"/>
  <c r="R70" i="14"/>
  <c r="N70" i="14"/>
  <c r="S48" i="4"/>
  <c r="O48" i="4"/>
  <c r="R70" i="23"/>
  <c r="N70" i="23"/>
  <c r="R76" i="9"/>
  <c r="N76" i="9"/>
  <c r="N72" i="18"/>
  <c r="R72" i="18"/>
  <c r="R75" i="19"/>
  <c r="N75" i="19"/>
  <c r="R72" i="15"/>
  <c r="N72" i="15"/>
  <c r="N73" i="17"/>
  <c r="R73" i="17"/>
  <c r="R74" i="28"/>
  <c r="N74" i="28"/>
  <c r="N72" i="28"/>
  <c r="R72" i="28"/>
  <c r="N77" i="24"/>
  <c r="R77" i="24"/>
  <c r="O6" i="13"/>
  <c r="S6" i="13"/>
  <c r="N76" i="22"/>
  <c r="R76" i="22"/>
  <c r="R77" i="22"/>
  <c r="N77" i="22"/>
  <c r="R76" i="23"/>
  <c r="N76" i="23"/>
  <c r="S5" i="13"/>
  <c r="O5" i="13"/>
  <c r="N70" i="25"/>
  <c r="R70" i="25"/>
  <c r="R76" i="17"/>
  <c r="N76" i="17"/>
  <c r="R76" i="14"/>
  <c r="N76" i="14"/>
  <c r="R71" i="11"/>
  <c r="N71" i="11"/>
  <c r="N75" i="23"/>
  <c r="R75" i="23"/>
  <c r="R74" i="9"/>
  <c r="N74" i="9"/>
  <c r="N75" i="12"/>
  <c r="R75" i="12"/>
  <c r="R75" i="18"/>
  <c r="N75" i="18"/>
  <c r="N71" i="19"/>
  <c r="R71" i="19"/>
  <c r="R70" i="26"/>
  <c r="N70" i="26"/>
  <c r="N74" i="10"/>
  <c r="R74" i="10"/>
  <c r="R73" i="13"/>
  <c r="N73" i="13"/>
  <c r="R72" i="13"/>
  <c r="N72" i="13"/>
  <c r="S66" i="1" l="1"/>
  <c r="O66" i="1"/>
  <c r="S56" i="1"/>
  <c r="O56" i="1"/>
  <c r="R51" i="4"/>
  <c r="G51" i="4"/>
  <c r="N51" i="4"/>
  <c r="G11" i="4"/>
  <c r="R11" i="4"/>
  <c r="N11" i="4"/>
  <c r="G19" i="4"/>
  <c r="R19" i="4"/>
  <c r="N19" i="4"/>
  <c r="N41" i="4"/>
  <c r="G41" i="4"/>
  <c r="R41" i="4"/>
  <c r="R45" i="4"/>
  <c r="N45" i="4"/>
  <c r="G45" i="4"/>
  <c r="N86" i="4"/>
  <c r="G86" i="4"/>
  <c r="R86" i="4"/>
  <c r="R52" i="16"/>
  <c r="G52" i="16"/>
  <c r="N52" i="16"/>
  <c r="R11" i="16"/>
  <c r="G11" i="16"/>
  <c r="N11" i="16"/>
  <c r="N15" i="16"/>
  <c r="G15" i="16"/>
  <c r="R15" i="16"/>
  <c r="G52" i="9"/>
  <c r="N52" i="9"/>
  <c r="R52" i="9"/>
  <c r="G22" i="9"/>
  <c r="R22" i="9"/>
  <c r="N22" i="9"/>
  <c r="N12" i="9"/>
  <c r="G12" i="9"/>
  <c r="R12" i="9"/>
  <c r="G78" i="9"/>
  <c r="N78" i="9"/>
  <c r="R78" i="9"/>
  <c r="G62" i="9"/>
  <c r="R62" i="9"/>
  <c r="N62" i="9"/>
  <c r="N53" i="25"/>
  <c r="R53" i="25"/>
  <c r="G53" i="25"/>
  <c r="N20" i="25"/>
  <c r="G20" i="25"/>
  <c r="R20" i="25"/>
  <c r="R61" i="25"/>
  <c r="N61" i="25"/>
  <c r="G61" i="25"/>
  <c r="G14" i="25"/>
  <c r="N14" i="25"/>
  <c r="R14" i="25"/>
  <c r="R33" i="25"/>
  <c r="N33" i="25"/>
  <c r="G33" i="25"/>
  <c r="N64" i="25"/>
  <c r="R64" i="25"/>
  <c r="G64" i="25"/>
  <c r="N37" i="25"/>
  <c r="R37" i="25"/>
  <c r="G37" i="25"/>
  <c r="R22" i="25"/>
  <c r="G22" i="25"/>
  <c r="N22" i="25"/>
  <c r="N25" i="25"/>
  <c r="G25" i="25"/>
  <c r="R25" i="25"/>
  <c r="S70" i="15"/>
  <c r="O70" i="15"/>
  <c r="N57" i="26"/>
  <c r="R57" i="26"/>
  <c r="G57" i="26"/>
  <c r="R63" i="26"/>
  <c r="G63" i="26"/>
  <c r="N63" i="26"/>
  <c r="N86" i="26"/>
  <c r="R86" i="26"/>
  <c r="G86" i="26"/>
  <c r="G65" i="26"/>
  <c r="R65" i="26"/>
  <c r="N65" i="26"/>
  <c r="N23" i="26"/>
  <c r="G23" i="26"/>
  <c r="R23" i="26"/>
  <c r="R36" i="26"/>
  <c r="G36" i="26"/>
  <c r="N36" i="26"/>
  <c r="N33" i="26"/>
  <c r="R33" i="26"/>
  <c r="G33" i="26"/>
  <c r="G29" i="26"/>
  <c r="N29" i="26"/>
  <c r="R29" i="26"/>
  <c r="R82" i="26"/>
  <c r="G82" i="26"/>
  <c r="N82" i="26"/>
  <c r="S50" i="1"/>
  <c r="O50" i="1"/>
  <c r="O12" i="1"/>
  <c r="S12" i="1"/>
  <c r="N55" i="14"/>
  <c r="R55" i="14"/>
  <c r="G55" i="14"/>
  <c r="G8" i="14"/>
  <c r="N8" i="14"/>
  <c r="R8" i="14"/>
  <c r="G29" i="14"/>
  <c r="N29" i="14"/>
  <c r="R29" i="14"/>
  <c r="R34" i="14"/>
  <c r="G34" i="14"/>
  <c r="N34" i="14"/>
  <c r="R30" i="14"/>
  <c r="N30" i="14"/>
  <c r="G30" i="14"/>
  <c r="N43" i="14"/>
  <c r="R43" i="14"/>
  <c r="G43" i="14"/>
  <c r="G47" i="14"/>
  <c r="R47" i="14"/>
  <c r="N47" i="14"/>
  <c r="N24" i="14"/>
  <c r="R24" i="14"/>
  <c r="G24" i="14"/>
  <c r="R62" i="14"/>
  <c r="N62" i="14"/>
  <c r="G62" i="14"/>
  <c r="S85" i="1"/>
  <c r="O85" i="1"/>
  <c r="G49" i="22"/>
  <c r="N49" i="22"/>
  <c r="R49" i="22"/>
  <c r="R62" i="22"/>
  <c r="G62" i="22"/>
  <c r="N62" i="22"/>
  <c r="N36" i="22"/>
  <c r="G36" i="22"/>
  <c r="R36" i="22"/>
  <c r="N13" i="22"/>
  <c r="G13" i="22"/>
  <c r="R13" i="22"/>
  <c r="G17" i="22"/>
  <c r="R17" i="22"/>
  <c r="N17" i="22"/>
  <c r="R34" i="22"/>
  <c r="N34" i="22"/>
  <c r="G34" i="22"/>
  <c r="R43" i="22"/>
  <c r="N43" i="22"/>
  <c r="G43" i="22"/>
  <c r="N20" i="22"/>
  <c r="G20" i="22"/>
  <c r="R20" i="22"/>
  <c r="R9" i="22"/>
  <c r="G9" i="22"/>
  <c r="N9" i="22"/>
  <c r="G49" i="23"/>
  <c r="R49" i="23"/>
  <c r="N49" i="23"/>
  <c r="G40" i="23"/>
  <c r="N40" i="23"/>
  <c r="R40" i="23"/>
  <c r="G83" i="23"/>
  <c r="N83" i="23"/>
  <c r="R83" i="23"/>
  <c r="G81" i="23"/>
  <c r="N81" i="23"/>
  <c r="R81" i="23"/>
  <c r="N22" i="23"/>
  <c r="G22" i="23"/>
  <c r="R22" i="23"/>
  <c r="R61" i="23"/>
  <c r="G61" i="23"/>
  <c r="N61" i="23"/>
  <c r="N8" i="23"/>
  <c r="R8" i="23"/>
  <c r="G8" i="23"/>
  <c r="N44" i="23"/>
  <c r="R44" i="23"/>
  <c r="G44" i="23"/>
  <c r="R19" i="23"/>
  <c r="G19" i="23"/>
  <c r="N19" i="23"/>
  <c r="G63" i="23"/>
  <c r="N63" i="23"/>
  <c r="R63" i="23"/>
  <c r="R57" i="15"/>
  <c r="N57" i="15"/>
  <c r="G57" i="15"/>
  <c r="G68" i="15"/>
  <c r="N68" i="15"/>
  <c r="R68" i="15"/>
  <c r="G81" i="15"/>
  <c r="N81" i="15"/>
  <c r="R81" i="15"/>
  <c r="N59" i="15"/>
  <c r="R59" i="15"/>
  <c r="G59" i="15"/>
  <c r="N79" i="15"/>
  <c r="R79" i="15"/>
  <c r="G79" i="15"/>
  <c r="R33" i="15"/>
  <c r="G33" i="15"/>
  <c r="N33" i="15"/>
  <c r="G84" i="15"/>
  <c r="N84" i="15"/>
  <c r="R84" i="15"/>
  <c r="S65" i="1"/>
  <c r="O65" i="1"/>
  <c r="G51" i="28"/>
  <c r="R51" i="28"/>
  <c r="N51" i="28"/>
  <c r="R56" i="28"/>
  <c r="G56" i="28"/>
  <c r="N56" i="28"/>
  <c r="N25" i="28"/>
  <c r="G25" i="28"/>
  <c r="R25" i="28"/>
  <c r="R12" i="28"/>
  <c r="N12" i="28"/>
  <c r="G12" i="28"/>
  <c r="R61" i="28"/>
  <c r="G61" i="28"/>
  <c r="N61" i="28"/>
  <c r="N26" i="28"/>
  <c r="R26" i="28"/>
  <c r="G26" i="28"/>
  <c r="G40" i="28"/>
  <c r="N40" i="28"/>
  <c r="R40" i="28"/>
  <c r="N60" i="28"/>
  <c r="R60" i="28"/>
  <c r="G60" i="28"/>
  <c r="R31" i="28"/>
  <c r="N31" i="28"/>
  <c r="G31" i="28"/>
  <c r="G14" i="28"/>
  <c r="N14" i="28"/>
  <c r="R14" i="28"/>
  <c r="N51" i="11"/>
  <c r="G51" i="11"/>
  <c r="R51" i="11"/>
  <c r="G58" i="11"/>
  <c r="N58" i="11"/>
  <c r="R58" i="11"/>
  <c r="G28" i="11"/>
  <c r="N28" i="11"/>
  <c r="R28" i="11"/>
  <c r="G9" i="11"/>
  <c r="R9" i="11"/>
  <c r="N9" i="11"/>
  <c r="G7" i="11"/>
  <c r="N7" i="11"/>
  <c r="R7" i="11"/>
  <c r="G13" i="11"/>
  <c r="N13" i="11"/>
  <c r="R13" i="11"/>
  <c r="N41" i="11"/>
  <c r="G41" i="11"/>
  <c r="R41" i="11"/>
  <c r="R6" i="11"/>
  <c r="N6" i="11"/>
  <c r="G6" i="11"/>
  <c r="G52" i="13"/>
  <c r="R52" i="13"/>
  <c r="N52" i="13"/>
  <c r="R10" i="13"/>
  <c r="G10" i="13"/>
  <c r="N10" i="13"/>
  <c r="N39" i="13"/>
  <c r="R39" i="13"/>
  <c r="G39" i="13"/>
  <c r="G35" i="13"/>
  <c r="N35" i="13"/>
  <c r="R35" i="13"/>
  <c r="G27" i="13"/>
  <c r="N27" i="13"/>
  <c r="R27" i="13"/>
  <c r="R38" i="13"/>
  <c r="G38" i="13"/>
  <c r="N38" i="13"/>
  <c r="N66" i="13"/>
  <c r="R66" i="13"/>
  <c r="G66" i="13"/>
  <c r="R59" i="13"/>
  <c r="G59" i="13"/>
  <c r="N59" i="13"/>
  <c r="N52" i="17"/>
  <c r="R52" i="17"/>
  <c r="G52" i="17"/>
  <c r="G30" i="17"/>
  <c r="R30" i="17"/>
  <c r="N30" i="17"/>
  <c r="G18" i="17"/>
  <c r="R18" i="17"/>
  <c r="N18" i="17"/>
  <c r="N6" i="17"/>
  <c r="R6" i="17"/>
  <c r="G6" i="17"/>
  <c r="G47" i="17"/>
  <c r="N47" i="17"/>
  <c r="R47" i="17"/>
  <c r="G35" i="17"/>
  <c r="N35" i="17"/>
  <c r="R35" i="17"/>
  <c r="R60" i="17"/>
  <c r="N60" i="17"/>
  <c r="G60" i="17"/>
  <c r="R24" i="17"/>
  <c r="G24" i="17"/>
  <c r="N24" i="17"/>
  <c r="R37" i="17"/>
  <c r="G37" i="17"/>
  <c r="N37" i="17"/>
  <c r="N19" i="17"/>
  <c r="R19" i="17"/>
  <c r="G19" i="17"/>
  <c r="G52" i="12"/>
  <c r="R52" i="12"/>
  <c r="N52" i="12"/>
  <c r="R38" i="12"/>
  <c r="N38" i="12"/>
  <c r="G38" i="12"/>
  <c r="N41" i="12"/>
  <c r="G41" i="12"/>
  <c r="R41" i="12"/>
  <c r="G42" i="12"/>
  <c r="N42" i="12"/>
  <c r="R42" i="12"/>
  <c r="R34" i="12"/>
  <c r="G34" i="12"/>
  <c r="N34" i="12"/>
  <c r="N51" i="12"/>
  <c r="G51" i="12"/>
  <c r="R51" i="12"/>
  <c r="R55" i="12"/>
  <c r="N55" i="12"/>
  <c r="G55" i="12"/>
  <c r="N30" i="12"/>
  <c r="R30" i="12"/>
  <c r="G30" i="12"/>
  <c r="G14" i="12"/>
  <c r="R14" i="12"/>
  <c r="N14" i="12"/>
  <c r="G79" i="12"/>
  <c r="R79" i="12"/>
  <c r="N79" i="12"/>
  <c r="R8" i="12"/>
  <c r="G8" i="12"/>
  <c r="N8" i="12"/>
  <c r="G37" i="12"/>
  <c r="N37" i="12"/>
  <c r="R37" i="12"/>
  <c r="R23" i="12"/>
  <c r="G23" i="12"/>
  <c r="N23" i="12"/>
  <c r="R12" i="12"/>
  <c r="N12" i="12"/>
  <c r="G12" i="12"/>
  <c r="S69" i="1"/>
  <c r="O69" i="1"/>
  <c r="G82" i="4"/>
  <c r="N82" i="4"/>
  <c r="R82" i="4"/>
  <c r="N9" i="4"/>
  <c r="G9" i="4"/>
  <c r="R9" i="4"/>
  <c r="O75" i="15"/>
  <c r="S75" i="15"/>
  <c r="G55" i="16"/>
  <c r="N55" i="16"/>
  <c r="R55" i="16"/>
  <c r="N14" i="16"/>
  <c r="R14" i="16"/>
  <c r="G14" i="16"/>
  <c r="R33" i="16"/>
  <c r="N33" i="16"/>
  <c r="G33" i="16"/>
  <c r="N40" i="16"/>
  <c r="G40" i="16"/>
  <c r="R40" i="16"/>
  <c r="R61" i="16"/>
  <c r="G61" i="16"/>
  <c r="N61" i="16"/>
  <c r="G79" i="16"/>
  <c r="N79" i="16"/>
  <c r="R79" i="16"/>
  <c r="G46" i="16"/>
  <c r="N46" i="16"/>
  <c r="R46" i="16"/>
  <c r="R35" i="16"/>
  <c r="N35" i="16"/>
  <c r="G35" i="16"/>
  <c r="N13" i="16"/>
  <c r="R13" i="16"/>
  <c r="G13" i="16"/>
  <c r="G54" i="25"/>
  <c r="N54" i="25"/>
  <c r="R54" i="25"/>
  <c r="G55" i="25"/>
  <c r="N55" i="25"/>
  <c r="R55" i="25"/>
  <c r="G6" i="25"/>
  <c r="R6" i="25"/>
  <c r="N6" i="25"/>
  <c r="R65" i="25"/>
  <c r="G65" i="25"/>
  <c r="N65" i="25"/>
  <c r="N23" i="25"/>
  <c r="G23" i="25"/>
  <c r="R23" i="25"/>
  <c r="G85" i="25"/>
  <c r="N85" i="25"/>
  <c r="R85" i="25"/>
  <c r="G82" i="25"/>
  <c r="R82" i="25"/>
  <c r="N82" i="25"/>
  <c r="G8" i="25"/>
  <c r="R8" i="25"/>
  <c r="N8" i="25"/>
  <c r="N59" i="25"/>
  <c r="G59" i="25"/>
  <c r="R59" i="25"/>
  <c r="N15" i="25"/>
  <c r="R15" i="25"/>
  <c r="G15" i="25"/>
  <c r="R27" i="25"/>
  <c r="G27" i="25"/>
  <c r="N27" i="25"/>
  <c r="S34" i="1"/>
  <c r="O34" i="1"/>
  <c r="R56" i="27"/>
  <c r="G56" i="27"/>
  <c r="N56" i="27"/>
  <c r="R82" i="27"/>
  <c r="N82" i="27"/>
  <c r="G82" i="27"/>
  <c r="R38" i="27"/>
  <c r="N38" i="27"/>
  <c r="G38" i="27"/>
  <c r="N41" i="27"/>
  <c r="G41" i="27"/>
  <c r="R41" i="27"/>
  <c r="N43" i="27"/>
  <c r="R43" i="27"/>
  <c r="G43" i="27"/>
  <c r="N81" i="27"/>
  <c r="R81" i="27"/>
  <c r="G81" i="27"/>
  <c r="N34" i="27"/>
  <c r="R34" i="27"/>
  <c r="G34" i="27"/>
  <c r="R12" i="27"/>
  <c r="G12" i="27"/>
  <c r="N12" i="27"/>
  <c r="R68" i="27"/>
  <c r="N68" i="27"/>
  <c r="G68" i="27"/>
  <c r="S45" i="1"/>
  <c r="O45" i="1"/>
  <c r="N53" i="22"/>
  <c r="R53" i="22"/>
  <c r="G53" i="22"/>
  <c r="N8" i="22"/>
  <c r="R8" i="22"/>
  <c r="G8" i="22"/>
  <c r="G60" i="22"/>
  <c r="N60" i="22"/>
  <c r="R60" i="22"/>
  <c r="N5" i="22"/>
  <c r="G5" i="22"/>
  <c r="R5" i="22"/>
  <c r="S11" i="1"/>
  <c r="O11" i="1"/>
  <c r="G55" i="23"/>
  <c r="N55" i="23"/>
  <c r="R55" i="23"/>
  <c r="R11" i="23"/>
  <c r="G11" i="23"/>
  <c r="N11" i="23"/>
  <c r="N64" i="23"/>
  <c r="R64" i="23"/>
  <c r="G64" i="23"/>
  <c r="N68" i="23"/>
  <c r="R68" i="23"/>
  <c r="G68" i="23"/>
  <c r="N67" i="23"/>
  <c r="R67" i="23"/>
  <c r="G67" i="23"/>
  <c r="R69" i="23"/>
  <c r="G69" i="23"/>
  <c r="N69" i="23"/>
  <c r="G62" i="23"/>
  <c r="R62" i="23"/>
  <c r="N62" i="23"/>
  <c r="G14" i="23"/>
  <c r="N14" i="23"/>
  <c r="R14" i="23"/>
  <c r="R25" i="23"/>
  <c r="G25" i="23"/>
  <c r="N25" i="23"/>
  <c r="G85" i="23"/>
  <c r="R85" i="23"/>
  <c r="N85" i="23"/>
  <c r="O14" i="1"/>
  <c r="S14" i="1"/>
  <c r="N5" i="15"/>
  <c r="R5" i="15"/>
  <c r="G5" i="15"/>
  <c r="N57" i="10"/>
  <c r="G57" i="10"/>
  <c r="R57" i="10"/>
  <c r="N16" i="10"/>
  <c r="R16" i="10"/>
  <c r="G16" i="10"/>
  <c r="G6" i="10"/>
  <c r="R6" i="10"/>
  <c r="N6" i="10"/>
  <c r="G15" i="10"/>
  <c r="N15" i="10"/>
  <c r="R15" i="10"/>
  <c r="G32" i="10"/>
  <c r="N32" i="10"/>
  <c r="R32" i="10"/>
  <c r="G81" i="10"/>
  <c r="N81" i="10"/>
  <c r="R81" i="10"/>
  <c r="R25" i="10"/>
  <c r="G25" i="10"/>
  <c r="N25" i="10"/>
  <c r="N7" i="10"/>
  <c r="R7" i="10"/>
  <c r="G7" i="10"/>
  <c r="R47" i="10"/>
  <c r="G47" i="10"/>
  <c r="N47" i="10"/>
  <c r="R36" i="18"/>
  <c r="N36" i="18"/>
  <c r="G36" i="18"/>
  <c r="R30" i="18"/>
  <c r="N30" i="18"/>
  <c r="G30" i="18"/>
  <c r="R41" i="18"/>
  <c r="G41" i="18"/>
  <c r="N41" i="18"/>
  <c r="G55" i="28"/>
  <c r="N55" i="28"/>
  <c r="R55" i="28"/>
  <c r="R81" i="28"/>
  <c r="G81" i="28"/>
  <c r="N81" i="28"/>
  <c r="G79" i="28"/>
  <c r="N79" i="28"/>
  <c r="R79" i="28"/>
  <c r="G20" i="28"/>
  <c r="N20" i="28"/>
  <c r="R20" i="28"/>
  <c r="R66" i="28"/>
  <c r="G66" i="28"/>
  <c r="N66" i="28"/>
  <c r="G35" i="28"/>
  <c r="N35" i="28"/>
  <c r="R35" i="28"/>
  <c r="G7" i="28"/>
  <c r="N7" i="28"/>
  <c r="R7" i="28"/>
  <c r="R67" i="28"/>
  <c r="G67" i="28"/>
  <c r="N67" i="28"/>
  <c r="G37" i="28"/>
  <c r="N37" i="28"/>
  <c r="R37" i="28"/>
  <c r="S10" i="1"/>
  <c r="O10" i="1"/>
  <c r="G51" i="13"/>
  <c r="R51" i="13"/>
  <c r="N51" i="13"/>
  <c r="N55" i="13"/>
  <c r="R55" i="13"/>
  <c r="G55" i="13"/>
  <c r="G80" i="13"/>
  <c r="N80" i="13"/>
  <c r="R80" i="13"/>
  <c r="G26" i="13"/>
  <c r="N26" i="13"/>
  <c r="R26" i="13"/>
  <c r="N46" i="13"/>
  <c r="R46" i="13"/>
  <c r="G46" i="13"/>
  <c r="G33" i="13"/>
  <c r="N33" i="13"/>
  <c r="R33" i="13"/>
  <c r="R15" i="13"/>
  <c r="G15" i="13"/>
  <c r="N15" i="13"/>
  <c r="G60" i="13"/>
  <c r="N60" i="13"/>
  <c r="R60" i="13"/>
  <c r="G29" i="13"/>
  <c r="N29" i="13"/>
  <c r="R29" i="13"/>
  <c r="R31" i="13"/>
  <c r="N31" i="13"/>
  <c r="G31" i="13"/>
  <c r="S35" i="1"/>
  <c r="O35" i="1"/>
  <c r="N50" i="17"/>
  <c r="R50" i="17"/>
  <c r="G50" i="17"/>
  <c r="R56" i="17"/>
  <c r="G56" i="17"/>
  <c r="N56" i="17"/>
  <c r="G79" i="17"/>
  <c r="R79" i="17"/>
  <c r="N79" i="17"/>
  <c r="N63" i="17"/>
  <c r="R63" i="17"/>
  <c r="G63" i="17"/>
  <c r="G44" i="17"/>
  <c r="N44" i="17"/>
  <c r="R44" i="17"/>
  <c r="G67" i="17"/>
  <c r="N67" i="17"/>
  <c r="R67" i="17"/>
  <c r="R8" i="17"/>
  <c r="N8" i="17"/>
  <c r="G8" i="17"/>
  <c r="G59" i="17"/>
  <c r="N59" i="17"/>
  <c r="R59" i="17"/>
  <c r="R29" i="17"/>
  <c r="G29" i="17"/>
  <c r="N29" i="17"/>
  <c r="R22" i="17"/>
  <c r="N22" i="17"/>
  <c r="G22" i="17"/>
  <c r="N84" i="4"/>
  <c r="R84" i="4"/>
  <c r="G84" i="4"/>
  <c r="S6" i="1"/>
  <c r="O6" i="1"/>
  <c r="N86" i="9"/>
  <c r="R86" i="9"/>
  <c r="G86" i="9"/>
  <c r="N48" i="25"/>
  <c r="R48" i="25"/>
  <c r="G48" i="25"/>
  <c r="N17" i="25"/>
  <c r="G17" i="25"/>
  <c r="R17" i="25"/>
  <c r="G63" i="25"/>
  <c r="N63" i="25"/>
  <c r="R63" i="25"/>
  <c r="N81" i="25"/>
  <c r="G81" i="25"/>
  <c r="R81" i="25"/>
  <c r="G39" i="25"/>
  <c r="N39" i="25"/>
  <c r="R39" i="25"/>
  <c r="N66" i="25"/>
  <c r="G66" i="25"/>
  <c r="R66" i="25"/>
  <c r="O8" i="1"/>
  <c r="S8" i="1"/>
  <c r="N74" i="1"/>
  <c r="R74" i="1"/>
  <c r="R70" i="1"/>
  <c r="N70" i="1"/>
  <c r="N5" i="26"/>
  <c r="R5" i="26"/>
  <c r="G5" i="26"/>
  <c r="R58" i="24"/>
  <c r="N58" i="24"/>
  <c r="G58" i="24"/>
  <c r="G39" i="24"/>
  <c r="N39" i="24"/>
  <c r="R39" i="24"/>
  <c r="G37" i="24"/>
  <c r="R37" i="24"/>
  <c r="N37" i="24"/>
  <c r="R60" i="24"/>
  <c r="G60" i="24"/>
  <c r="N60" i="24"/>
  <c r="G84" i="24"/>
  <c r="N84" i="24"/>
  <c r="R84" i="24"/>
  <c r="R28" i="24"/>
  <c r="G28" i="24"/>
  <c r="N28" i="24"/>
  <c r="G40" i="24"/>
  <c r="N40" i="24"/>
  <c r="R40" i="24"/>
  <c r="N45" i="24"/>
  <c r="G45" i="24"/>
  <c r="R45" i="24"/>
  <c r="R12" i="24"/>
  <c r="G12" i="24"/>
  <c r="N12" i="24"/>
  <c r="R33" i="24"/>
  <c r="G33" i="24"/>
  <c r="N33" i="24"/>
  <c r="R53" i="27"/>
  <c r="N53" i="27"/>
  <c r="G53" i="27"/>
  <c r="R58" i="27"/>
  <c r="G58" i="27"/>
  <c r="N58" i="27"/>
  <c r="R55" i="22"/>
  <c r="G55" i="22"/>
  <c r="N55" i="22"/>
  <c r="G65" i="22"/>
  <c r="R65" i="22"/>
  <c r="N65" i="22"/>
  <c r="N80" i="22"/>
  <c r="R80" i="22"/>
  <c r="G80" i="22"/>
  <c r="R46" i="22"/>
  <c r="G46" i="22"/>
  <c r="N46" i="22"/>
  <c r="N61" i="22"/>
  <c r="R61" i="22"/>
  <c r="G61" i="22"/>
  <c r="R14" i="22"/>
  <c r="G14" i="22"/>
  <c r="N14" i="22"/>
  <c r="N79" i="22"/>
  <c r="R79" i="22"/>
  <c r="G79" i="22"/>
  <c r="R6" i="22"/>
  <c r="N6" i="22"/>
  <c r="G6" i="22"/>
  <c r="G58" i="23"/>
  <c r="N58" i="23"/>
  <c r="R58" i="23"/>
  <c r="N42" i="23"/>
  <c r="R42" i="23"/>
  <c r="G42" i="23"/>
  <c r="R15" i="23"/>
  <c r="N15" i="23"/>
  <c r="G15" i="23"/>
  <c r="N38" i="23"/>
  <c r="R38" i="23"/>
  <c r="G38" i="23"/>
  <c r="N24" i="23"/>
  <c r="R24" i="23"/>
  <c r="G24" i="23"/>
  <c r="G12" i="23"/>
  <c r="N12" i="23"/>
  <c r="R12" i="23"/>
  <c r="N27" i="23"/>
  <c r="R27" i="23"/>
  <c r="G27" i="23"/>
  <c r="G84" i="23"/>
  <c r="R84" i="23"/>
  <c r="N84" i="23"/>
  <c r="N43" i="23"/>
  <c r="R43" i="23"/>
  <c r="G43" i="23"/>
  <c r="R51" i="15"/>
  <c r="G51" i="15"/>
  <c r="N51" i="15"/>
  <c r="R56" i="15"/>
  <c r="N56" i="15"/>
  <c r="G56" i="15"/>
  <c r="N46" i="15"/>
  <c r="R46" i="15"/>
  <c r="G46" i="15"/>
  <c r="N60" i="15"/>
  <c r="R60" i="15"/>
  <c r="G60" i="15"/>
  <c r="N27" i="15"/>
  <c r="R27" i="15"/>
  <c r="G27" i="15"/>
  <c r="G16" i="15"/>
  <c r="N16" i="15"/>
  <c r="R16" i="15"/>
  <c r="G43" i="15"/>
  <c r="N43" i="15"/>
  <c r="R43" i="15"/>
  <c r="R23" i="15"/>
  <c r="G23" i="15"/>
  <c r="N23" i="15"/>
  <c r="N26" i="15"/>
  <c r="G26" i="15"/>
  <c r="R26" i="15"/>
  <c r="R22" i="15"/>
  <c r="G22" i="15"/>
  <c r="N22" i="15"/>
  <c r="G56" i="10"/>
  <c r="N56" i="10"/>
  <c r="R56" i="10"/>
  <c r="G67" i="10"/>
  <c r="N67" i="10"/>
  <c r="R67" i="10"/>
  <c r="R23" i="10"/>
  <c r="N23" i="10"/>
  <c r="G23" i="10"/>
  <c r="N34" i="10"/>
  <c r="R34" i="10"/>
  <c r="G34" i="10"/>
  <c r="G86" i="10"/>
  <c r="N86" i="10"/>
  <c r="R86" i="10"/>
  <c r="R42" i="10"/>
  <c r="N42" i="10"/>
  <c r="G42" i="10"/>
  <c r="N12" i="10"/>
  <c r="G12" i="10"/>
  <c r="R12" i="10"/>
  <c r="N30" i="10"/>
  <c r="G30" i="10"/>
  <c r="R30" i="10"/>
  <c r="R85" i="18"/>
  <c r="G85" i="18"/>
  <c r="N85" i="18"/>
  <c r="N59" i="18"/>
  <c r="R59" i="18"/>
  <c r="G59" i="18"/>
  <c r="G23" i="18"/>
  <c r="R23" i="18"/>
  <c r="N23" i="18"/>
  <c r="N37" i="18"/>
  <c r="G37" i="18"/>
  <c r="R37" i="18"/>
  <c r="G32" i="18"/>
  <c r="N32" i="18"/>
  <c r="R32" i="18"/>
  <c r="R86" i="18"/>
  <c r="N86" i="18"/>
  <c r="G86" i="18"/>
  <c r="N12" i="18"/>
  <c r="G12" i="18"/>
  <c r="R12" i="18"/>
  <c r="O82" i="1"/>
  <c r="S82" i="1"/>
  <c r="S20" i="1"/>
  <c r="O20" i="1"/>
  <c r="G53" i="11"/>
  <c r="N53" i="11"/>
  <c r="R53" i="11"/>
  <c r="N69" i="11"/>
  <c r="R69" i="11"/>
  <c r="G69" i="11"/>
  <c r="N21" i="11"/>
  <c r="R21" i="11"/>
  <c r="G21" i="11"/>
  <c r="R31" i="11"/>
  <c r="N31" i="11"/>
  <c r="G31" i="11"/>
  <c r="G39" i="11"/>
  <c r="N39" i="11"/>
  <c r="R39" i="11"/>
  <c r="N12" i="11"/>
  <c r="R12" i="11"/>
  <c r="G12" i="11"/>
  <c r="R29" i="11"/>
  <c r="G29" i="11"/>
  <c r="N29" i="11"/>
  <c r="R24" i="11"/>
  <c r="G24" i="11"/>
  <c r="N24" i="11"/>
  <c r="N36" i="11"/>
  <c r="R36" i="11"/>
  <c r="G36" i="11"/>
  <c r="O83" i="1"/>
  <c r="S83" i="1"/>
  <c r="N58" i="17"/>
  <c r="R58" i="17"/>
  <c r="G58" i="17"/>
  <c r="G84" i="17"/>
  <c r="N84" i="17"/>
  <c r="R84" i="17"/>
  <c r="N78" i="17"/>
  <c r="R78" i="17"/>
  <c r="G78" i="17"/>
  <c r="R9" i="17"/>
  <c r="G9" i="17"/>
  <c r="N9" i="17"/>
  <c r="N41" i="17"/>
  <c r="G41" i="17"/>
  <c r="R41" i="17"/>
  <c r="G61" i="17"/>
  <c r="N61" i="17"/>
  <c r="R61" i="17"/>
  <c r="N7" i="17"/>
  <c r="G7" i="17"/>
  <c r="R7" i="17"/>
  <c r="N42" i="17"/>
  <c r="R42" i="17"/>
  <c r="G42" i="17"/>
  <c r="N50" i="12"/>
  <c r="G50" i="12"/>
  <c r="R50" i="12"/>
  <c r="R56" i="12"/>
  <c r="G56" i="12"/>
  <c r="N56" i="12"/>
  <c r="R24" i="12"/>
  <c r="G24" i="12"/>
  <c r="N24" i="12"/>
  <c r="G26" i="12"/>
  <c r="N26" i="12"/>
  <c r="R26" i="12"/>
  <c r="G7" i="12"/>
  <c r="R7" i="12"/>
  <c r="N7" i="12"/>
  <c r="R17" i="12"/>
  <c r="G17" i="12"/>
  <c r="N17" i="12"/>
  <c r="N47" i="12"/>
  <c r="R47" i="12"/>
  <c r="G47" i="12"/>
  <c r="G52" i="26"/>
  <c r="R52" i="26"/>
  <c r="N52" i="26"/>
  <c r="R27" i="26"/>
  <c r="G27" i="26"/>
  <c r="N27" i="26"/>
  <c r="G32" i="26"/>
  <c r="N32" i="26"/>
  <c r="R32" i="26"/>
  <c r="G59" i="26"/>
  <c r="N59" i="26"/>
  <c r="R59" i="26"/>
  <c r="N17" i="26"/>
  <c r="R17" i="26"/>
  <c r="G17" i="26"/>
  <c r="N22" i="26"/>
  <c r="G22" i="26"/>
  <c r="R22" i="26"/>
  <c r="N69" i="26"/>
  <c r="R69" i="26"/>
  <c r="G69" i="26"/>
  <c r="N42" i="26"/>
  <c r="G42" i="26"/>
  <c r="R42" i="26"/>
  <c r="G64" i="26"/>
  <c r="N64" i="26"/>
  <c r="R64" i="26"/>
  <c r="R51" i="24"/>
  <c r="G51" i="24"/>
  <c r="N51" i="24"/>
  <c r="N55" i="24"/>
  <c r="R55" i="24"/>
  <c r="G55" i="24"/>
  <c r="G30" i="24"/>
  <c r="N30" i="24"/>
  <c r="R30" i="24"/>
  <c r="R85" i="24"/>
  <c r="N85" i="24"/>
  <c r="G85" i="24"/>
  <c r="G24" i="24"/>
  <c r="R24" i="24"/>
  <c r="N24" i="24"/>
  <c r="R43" i="24"/>
  <c r="G43" i="24"/>
  <c r="N43" i="24"/>
  <c r="N17" i="24"/>
  <c r="R17" i="24"/>
  <c r="G17" i="24"/>
  <c r="R13" i="24"/>
  <c r="N13" i="24"/>
  <c r="G13" i="24"/>
  <c r="N42" i="24"/>
  <c r="G42" i="24"/>
  <c r="R42" i="24"/>
  <c r="R15" i="24"/>
  <c r="N15" i="24"/>
  <c r="G15" i="24"/>
  <c r="O76" i="10"/>
  <c r="S76" i="10"/>
  <c r="S71" i="15"/>
  <c r="O71" i="15"/>
  <c r="S38" i="1"/>
  <c r="O38" i="1"/>
  <c r="R48" i="23"/>
  <c r="G48" i="23"/>
  <c r="N48" i="23"/>
  <c r="R7" i="23"/>
  <c r="N7" i="23"/>
  <c r="G7" i="23"/>
  <c r="R78" i="23"/>
  <c r="G78" i="23"/>
  <c r="N78" i="23"/>
  <c r="G13" i="23"/>
  <c r="N13" i="23"/>
  <c r="R13" i="23"/>
  <c r="G47" i="23"/>
  <c r="N47" i="23"/>
  <c r="R47" i="23"/>
  <c r="G29" i="23"/>
  <c r="N29" i="23"/>
  <c r="R29" i="23"/>
  <c r="R26" i="23"/>
  <c r="G26" i="23"/>
  <c r="N26" i="23"/>
  <c r="G46" i="23"/>
  <c r="N46" i="23"/>
  <c r="R46" i="23"/>
  <c r="R55" i="15"/>
  <c r="N55" i="15"/>
  <c r="G55" i="15"/>
  <c r="R44" i="15"/>
  <c r="G44" i="15"/>
  <c r="N44" i="15"/>
  <c r="R9" i="15"/>
  <c r="G9" i="15"/>
  <c r="N9" i="15"/>
  <c r="N35" i="15"/>
  <c r="R35" i="15"/>
  <c r="G35" i="15"/>
  <c r="R30" i="15"/>
  <c r="G30" i="15"/>
  <c r="N30" i="15"/>
  <c r="N15" i="15"/>
  <c r="R15" i="15"/>
  <c r="G15" i="15"/>
  <c r="G38" i="15"/>
  <c r="N38" i="15"/>
  <c r="R38" i="15"/>
  <c r="R25" i="15"/>
  <c r="G25" i="15"/>
  <c r="N25" i="15"/>
  <c r="R28" i="15"/>
  <c r="G28" i="15"/>
  <c r="N28" i="15"/>
  <c r="G51" i="10"/>
  <c r="N51" i="10"/>
  <c r="R51" i="10"/>
  <c r="R55" i="10"/>
  <c r="G55" i="10"/>
  <c r="N55" i="10"/>
  <c r="N78" i="10"/>
  <c r="R78" i="10"/>
  <c r="G78" i="10"/>
  <c r="N59" i="10"/>
  <c r="G59" i="10"/>
  <c r="R59" i="10"/>
  <c r="G66" i="10"/>
  <c r="N66" i="10"/>
  <c r="R66" i="10"/>
  <c r="G38" i="10"/>
  <c r="N38" i="10"/>
  <c r="R38" i="10"/>
  <c r="N19" i="10"/>
  <c r="R19" i="10"/>
  <c r="G19" i="10"/>
  <c r="R24" i="10"/>
  <c r="N24" i="10"/>
  <c r="G24" i="10"/>
  <c r="G18" i="10"/>
  <c r="N18" i="10"/>
  <c r="R18" i="10"/>
  <c r="G13" i="10"/>
  <c r="N13" i="10"/>
  <c r="R13" i="10"/>
  <c r="N51" i="18"/>
  <c r="G51" i="18"/>
  <c r="R51" i="18"/>
  <c r="R48" i="18"/>
  <c r="G48" i="18"/>
  <c r="N48" i="18"/>
  <c r="N35" i="18"/>
  <c r="R35" i="18"/>
  <c r="G35" i="18"/>
  <c r="G68" i="18"/>
  <c r="R68" i="18"/>
  <c r="N68" i="18"/>
  <c r="R10" i="18"/>
  <c r="N10" i="18"/>
  <c r="G10" i="18"/>
  <c r="R65" i="18"/>
  <c r="N65" i="18"/>
  <c r="G65" i="18"/>
  <c r="N8" i="18"/>
  <c r="R8" i="18"/>
  <c r="G8" i="18"/>
  <c r="R81" i="18"/>
  <c r="G81" i="18"/>
  <c r="N81" i="18"/>
  <c r="R40" i="18"/>
  <c r="N40" i="18"/>
  <c r="G40" i="18"/>
  <c r="R10" i="11"/>
  <c r="N10" i="11"/>
  <c r="G10" i="11"/>
  <c r="R19" i="11"/>
  <c r="N19" i="11"/>
  <c r="G19" i="11"/>
  <c r="G58" i="13"/>
  <c r="N58" i="13"/>
  <c r="R58" i="13"/>
  <c r="R61" i="13"/>
  <c r="G61" i="13"/>
  <c r="N61" i="13"/>
  <c r="R47" i="13"/>
  <c r="G47" i="13"/>
  <c r="N47" i="13"/>
  <c r="N19" i="13"/>
  <c r="G19" i="13"/>
  <c r="R19" i="13"/>
  <c r="R17" i="13"/>
  <c r="N17" i="13"/>
  <c r="G17" i="13"/>
  <c r="R37" i="13"/>
  <c r="N37" i="13"/>
  <c r="G37" i="13"/>
  <c r="N9" i="13"/>
  <c r="R9" i="13"/>
  <c r="G9" i="13"/>
  <c r="R16" i="13"/>
  <c r="N16" i="13"/>
  <c r="G16" i="13"/>
  <c r="R65" i="13"/>
  <c r="G65" i="13"/>
  <c r="N65" i="13"/>
  <c r="R49" i="12"/>
  <c r="G49" i="12"/>
  <c r="N49" i="12"/>
  <c r="R85" i="12"/>
  <c r="G85" i="12"/>
  <c r="N85" i="12"/>
  <c r="G78" i="12"/>
  <c r="N78" i="12"/>
  <c r="R78" i="12"/>
  <c r="G84" i="12"/>
  <c r="N84" i="12"/>
  <c r="R84" i="12"/>
  <c r="G13" i="12"/>
  <c r="N13" i="12"/>
  <c r="R13" i="12"/>
  <c r="N69" i="12"/>
  <c r="R69" i="12"/>
  <c r="G69" i="12"/>
  <c r="N29" i="12"/>
  <c r="R29" i="12"/>
  <c r="G29" i="12"/>
  <c r="G59" i="12"/>
  <c r="N59" i="12"/>
  <c r="R59" i="12"/>
  <c r="N15" i="12"/>
  <c r="R15" i="12"/>
  <c r="G15" i="12"/>
  <c r="S71" i="9"/>
  <c r="O71" i="9"/>
  <c r="R36" i="9"/>
  <c r="G36" i="9"/>
  <c r="N36" i="9"/>
  <c r="O28" i="4"/>
  <c r="S28" i="4"/>
  <c r="O83" i="4"/>
  <c r="S83" i="4"/>
  <c r="S24" i="22"/>
  <c r="O24" i="22"/>
  <c r="O68" i="15"/>
  <c r="S68" i="15"/>
  <c r="S18" i="28"/>
  <c r="O18" i="28"/>
  <c r="O55" i="18"/>
  <c r="S55" i="18"/>
  <c r="S44" i="10"/>
  <c r="O44" i="10"/>
  <c r="O50" i="17"/>
  <c r="S50" i="17"/>
  <c r="O55" i="10"/>
  <c r="S55" i="10"/>
  <c r="S20" i="26"/>
  <c r="O20" i="26"/>
  <c r="S13" i="18"/>
  <c r="O13" i="18"/>
  <c r="S66" i="13"/>
  <c r="O66" i="13"/>
  <c r="O52" i="18"/>
  <c r="S52" i="18"/>
  <c r="S6" i="24"/>
  <c r="O6" i="24"/>
  <c r="S29" i="16"/>
  <c r="O29" i="16"/>
  <c r="S20" i="15"/>
  <c r="O20" i="15"/>
  <c r="O59" i="19"/>
  <c r="S59" i="19"/>
  <c r="S50" i="27"/>
  <c r="O50" i="27"/>
  <c r="S61" i="28"/>
  <c r="O61" i="28"/>
  <c r="S31" i="11"/>
  <c r="O31" i="11"/>
  <c r="S69" i="11"/>
  <c r="O69" i="11"/>
  <c r="O81" i="16"/>
  <c r="S81" i="16"/>
  <c r="S62" i="14"/>
  <c r="O62" i="14"/>
  <c r="S67" i="10"/>
  <c r="O67" i="10"/>
  <c r="S36" i="26"/>
  <c r="O36" i="26"/>
  <c r="S69" i="10"/>
  <c r="O69" i="10"/>
  <c r="O56" i="24"/>
  <c r="S56" i="24"/>
  <c r="O34" i="23"/>
  <c r="S34" i="23"/>
  <c r="O36" i="25"/>
  <c r="S36" i="25"/>
  <c r="O49" i="22"/>
  <c r="S49" i="22"/>
  <c r="S79" i="11"/>
  <c r="O79" i="11"/>
  <c r="S31" i="9"/>
  <c r="O31" i="9"/>
  <c r="O78" i="14"/>
  <c r="S78" i="14"/>
  <c r="O8" i="17"/>
  <c r="S8" i="17"/>
  <c r="O66" i="18"/>
  <c r="S66" i="18"/>
  <c r="O69" i="16"/>
  <c r="S69" i="16"/>
  <c r="S82" i="12"/>
  <c r="O82" i="12"/>
  <c r="S56" i="27"/>
  <c r="O56" i="27"/>
  <c r="S16" i="9"/>
  <c r="O16" i="9"/>
  <c r="O64" i="4"/>
  <c r="S64" i="4"/>
  <c r="O12" i="23"/>
  <c r="S12" i="23"/>
  <c r="S78" i="16"/>
  <c r="O78" i="16"/>
  <c r="S26" i="26"/>
  <c r="O26" i="26"/>
  <c r="O65" i="18"/>
  <c r="S65" i="18"/>
  <c r="O49" i="15"/>
  <c r="S49" i="15"/>
  <c r="O84" i="13"/>
  <c r="S84" i="13"/>
  <c r="S55" i="24"/>
  <c r="O55" i="24"/>
  <c r="O52" i="10"/>
  <c r="S52" i="10"/>
  <c r="S67" i="18"/>
  <c r="O67" i="18"/>
  <c r="S52" i="14"/>
  <c r="O52" i="14"/>
  <c r="O17" i="22"/>
  <c r="S17" i="22"/>
  <c r="S27" i="22"/>
  <c r="O27" i="22"/>
  <c r="O42" i="27"/>
  <c r="S42" i="27"/>
  <c r="S32" i="24"/>
  <c r="O32" i="24"/>
  <c r="S54" i="25"/>
  <c r="O54" i="25"/>
  <c r="O6" i="22"/>
  <c r="S6" i="22"/>
  <c r="O30" i="27"/>
  <c r="S30" i="27"/>
  <c r="O37" i="14"/>
  <c r="S37" i="14"/>
  <c r="O23" i="9"/>
  <c r="S23" i="9"/>
  <c r="S32" i="26"/>
  <c r="O32" i="26"/>
  <c r="O35" i="14"/>
  <c r="S35" i="14"/>
  <c r="S64" i="27"/>
  <c r="O64" i="27"/>
  <c r="O13" i="24"/>
  <c r="S13" i="24"/>
  <c r="S68" i="19"/>
  <c r="O68" i="19"/>
  <c r="O23" i="16"/>
  <c r="S23" i="16"/>
  <c r="S10" i="9"/>
  <c r="O10" i="9"/>
  <c r="O86" i="26"/>
  <c r="S86" i="26"/>
  <c r="S40" i="10"/>
  <c r="O40" i="10"/>
  <c r="O47" i="28"/>
  <c r="S47" i="28"/>
  <c r="S17" i="24"/>
  <c r="O17" i="24"/>
  <c r="S86" i="10"/>
  <c r="O86" i="10"/>
  <c r="S18" i="26"/>
  <c r="O18" i="26"/>
  <c r="O21" i="23"/>
  <c r="S21" i="23"/>
  <c r="S56" i="22"/>
  <c r="O56" i="22"/>
  <c r="O37" i="22"/>
  <c r="S37" i="22"/>
  <c r="S39" i="16"/>
  <c r="O39" i="16"/>
  <c r="S14" i="12"/>
  <c r="O14" i="12"/>
  <c r="O5" i="19"/>
  <c r="S5" i="19"/>
  <c r="O82" i="9"/>
  <c r="S82" i="9"/>
  <c r="O5" i="28"/>
  <c r="S5" i="28"/>
  <c r="O66" i="27"/>
  <c r="S66" i="27"/>
  <c r="S13" i="13"/>
  <c r="O13" i="13"/>
  <c r="S63" i="12"/>
  <c r="O63" i="12"/>
  <c r="S16" i="15"/>
  <c r="O16" i="15"/>
  <c r="O57" i="24"/>
  <c r="S57" i="24"/>
  <c r="S44" i="4"/>
  <c r="O44" i="4"/>
  <c r="O38" i="22"/>
  <c r="S38" i="22"/>
  <c r="S36" i="4"/>
  <c r="O36" i="4"/>
  <c r="S79" i="10"/>
  <c r="O79" i="10"/>
  <c r="S60" i="9"/>
  <c r="O60" i="9"/>
  <c r="O54" i="24"/>
  <c r="S54" i="24"/>
  <c r="O25" i="27"/>
  <c r="S25" i="27"/>
  <c r="S55" i="9"/>
  <c r="O55" i="9"/>
  <c r="O40" i="18"/>
  <c r="S40" i="18"/>
  <c r="S64" i="9"/>
  <c r="O64" i="9"/>
  <c r="S28" i="24"/>
  <c r="O28" i="24"/>
  <c r="O32" i="18"/>
  <c r="S32" i="18"/>
  <c r="S47" i="11"/>
  <c r="O47" i="11"/>
  <c r="O36" i="22"/>
  <c r="S36" i="22"/>
  <c r="S17" i="15"/>
  <c r="O17" i="15"/>
  <c r="S65" i="26"/>
  <c r="O65" i="26"/>
  <c r="S17" i="18"/>
  <c r="O17" i="18"/>
  <c r="S19" i="19"/>
  <c r="O19" i="19"/>
  <c r="S78" i="27"/>
  <c r="O78" i="27"/>
  <c r="O41" i="26"/>
  <c r="S41" i="26"/>
  <c r="O65" i="10"/>
  <c r="S65" i="10"/>
  <c r="S84" i="24"/>
  <c r="O84" i="24"/>
  <c r="S67" i="28"/>
  <c r="O67" i="28"/>
  <c r="O46" i="10"/>
  <c r="S46" i="10"/>
  <c r="S60" i="10"/>
  <c r="O60" i="10"/>
  <c r="S14" i="28"/>
  <c r="O14" i="28"/>
  <c r="O41" i="19"/>
  <c r="S41" i="19"/>
  <c r="S10" i="22"/>
  <c r="O10" i="22"/>
  <c r="S12" i="27"/>
  <c r="O12" i="27"/>
  <c r="O60" i="24"/>
  <c r="S60" i="24"/>
  <c r="O62" i="4"/>
  <c r="S62" i="4"/>
  <c r="O28" i="12"/>
  <c r="S28" i="12"/>
  <c r="S19" i="10"/>
  <c r="O19" i="10"/>
  <c r="O62" i="26"/>
  <c r="S62" i="26"/>
  <c r="S79" i="28"/>
  <c r="O79" i="28"/>
  <c r="S31" i="12"/>
  <c r="O31" i="12"/>
  <c r="S12" i="16"/>
  <c r="O12" i="16"/>
  <c r="O18" i="14"/>
  <c r="S18" i="14"/>
  <c r="O32" i="22"/>
  <c r="S32" i="22"/>
  <c r="S42" i="22"/>
  <c r="O42" i="22"/>
  <c r="S62" i="22"/>
  <c r="O62" i="22"/>
  <c r="O47" i="17"/>
  <c r="S47" i="17"/>
  <c r="S8" i="4"/>
  <c r="O8" i="4"/>
  <c r="S63" i="9"/>
  <c r="O63" i="9"/>
  <c r="O12" i="4"/>
  <c r="S12" i="4"/>
  <c r="O82" i="11"/>
  <c r="S82" i="11"/>
  <c r="S61" i="11"/>
  <c r="O61" i="11"/>
  <c r="S29" i="28"/>
  <c r="O29" i="28"/>
  <c r="O84" i="23"/>
  <c r="S84" i="23"/>
  <c r="O8" i="16"/>
  <c r="S8" i="16"/>
  <c r="S14" i="16"/>
  <c r="O14" i="16"/>
  <c r="O22" i="18"/>
  <c r="S22" i="18"/>
  <c r="S58" i="22"/>
  <c r="O58" i="22"/>
  <c r="R70" i="15"/>
  <c r="N70" i="15"/>
  <c r="G70" i="15"/>
  <c r="S49" i="26"/>
  <c r="O49" i="26"/>
  <c r="S82" i="28"/>
  <c r="O82" i="28"/>
  <c r="O20" i="23"/>
  <c r="S20" i="23"/>
  <c r="S50" i="9"/>
  <c r="O50" i="9"/>
  <c r="S17" i="28"/>
  <c r="O17" i="28"/>
  <c r="S28" i="9"/>
  <c r="O28" i="9"/>
  <c r="O78" i="12"/>
  <c r="S78" i="12"/>
  <c r="O24" i="23"/>
  <c r="S24" i="23"/>
  <c r="S22" i="28"/>
  <c r="O22" i="28"/>
  <c r="O31" i="14"/>
  <c r="S31" i="14"/>
  <c r="O62" i="25"/>
  <c r="S62" i="25"/>
  <c r="O22" i="22"/>
  <c r="S22" i="22"/>
  <c r="S33" i="17"/>
  <c r="O33" i="17"/>
  <c r="S83" i="23"/>
  <c r="O83" i="23"/>
  <c r="O18" i="27"/>
  <c r="S18" i="27"/>
  <c r="O41" i="4"/>
  <c r="S41" i="4"/>
  <c r="O45" i="19"/>
  <c r="S45" i="19"/>
  <c r="S11" i="17"/>
  <c r="O11" i="17"/>
  <c r="S40" i="16"/>
  <c r="O40" i="16"/>
  <c r="O50" i="23"/>
  <c r="S50" i="23"/>
  <c r="O63" i="23"/>
  <c r="S63" i="23"/>
  <c r="O52" i="19"/>
  <c r="S52" i="19"/>
  <c r="S57" i="27"/>
  <c r="O57" i="27"/>
  <c r="S35" i="19"/>
  <c r="O35" i="19"/>
  <c r="O38" i="12"/>
  <c r="S38" i="12"/>
  <c r="O50" i="25"/>
  <c r="S50" i="25"/>
  <c r="O85" i="25"/>
  <c r="S85" i="25"/>
  <c r="O12" i="15"/>
  <c r="S12" i="15"/>
  <c r="O13" i="26"/>
  <c r="S13" i="26"/>
  <c r="O80" i="22"/>
  <c r="S80" i="22"/>
  <c r="S38" i="19"/>
  <c r="O38" i="19"/>
  <c r="O41" i="28"/>
  <c r="S41" i="28"/>
  <c r="S49" i="11"/>
  <c r="O49" i="11"/>
  <c r="O5" i="26"/>
  <c r="S5" i="26"/>
  <c r="O58" i="4"/>
  <c r="S58" i="4"/>
  <c r="O37" i="9"/>
  <c r="S37" i="9"/>
  <c r="S39" i="10"/>
  <c r="O39" i="10"/>
  <c r="S26" i="15"/>
  <c r="O26" i="15"/>
  <c r="S68" i="26"/>
  <c r="O68" i="26"/>
  <c r="O14" i="23"/>
  <c r="S14" i="23"/>
  <c r="S27" i="11"/>
  <c r="O27" i="11"/>
  <c r="O48" i="25"/>
  <c r="S48" i="25"/>
  <c r="O32" i="23"/>
  <c r="S32" i="23"/>
  <c r="S64" i="26"/>
  <c r="O64" i="26"/>
  <c r="S67" i="4"/>
  <c r="O67" i="4"/>
  <c r="O53" i="10"/>
  <c r="S53" i="10"/>
  <c r="S27" i="9"/>
  <c r="O27" i="9"/>
  <c r="S30" i="26"/>
  <c r="O30" i="26"/>
  <c r="O10" i="12"/>
  <c r="S10" i="12"/>
  <c r="O45" i="23"/>
  <c r="S45" i="23"/>
  <c r="S61" i="15"/>
  <c r="O61" i="15"/>
  <c r="S50" i="10"/>
  <c r="O50" i="10"/>
  <c r="O5" i="27"/>
  <c r="S5" i="27"/>
  <c r="O49" i="14"/>
  <c r="S49" i="14"/>
  <c r="O80" i="19"/>
  <c r="S80" i="19"/>
  <c r="O51" i="16"/>
  <c r="S51" i="16"/>
  <c r="O16" i="14"/>
  <c r="S16" i="14"/>
  <c r="S19" i="18"/>
  <c r="O19" i="18"/>
  <c r="O6" i="14"/>
  <c r="S6" i="14"/>
  <c r="S42" i="15"/>
  <c r="O42" i="15"/>
  <c r="O50" i="28"/>
  <c r="S50" i="28"/>
  <c r="O31" i="27"/>
  <c r="S31" i="27"/>
  <c r="O39" i="12"/>
  <c r="S39" i="12"/>
  <c r="O47" i="9"/>
  <c r="S47" i="9"/>
  <c r="S82" i="26"/>
  <c r="O82" i="26"/>
  <c r="S43" i="14"/>
  <c r="O43" i="14"/>
  <c r="S31" i="19"/>
  <c r="O31" i="19"/>
  <c r="O84" i="11"/>
  <c r="S84" i="11"/>
  <c r="S39" i="22"/>
  <c r="O39" i="22"/>
  <c r="S9" i="23"/>
  <c r="O9" i="23"/>
  <c r="S45" i="16"/>
  <c r="O45" i="16"/>
  <c r="S82" i="17"/>
  <c r="O82" i="17"/>
  <c r="S10" i="23"/>
  <c r="O10" i="23"/>
  <c r="S42" i="9"/>
  <c r="O42" i="9"/>
  <c r="S67" i="13"/>
  <c r="O67" i="13"/>
  <c r="S59" i="12"/>
  <c r="O59" i="12"/>
  <c r="S59" i="24"/>
  <c r="O59" i="24"/>
  <c r="O39" i="11"/>
  <c r="S39" i="11"/>
  <c r="O67" i="22"/>
  <c r="S67" i="22"/>
  <c r="N74" i="15"/>
  <c r="R74" i="15"/>
  <c r="G74" i="15"/>
  <c r="O32" i="9"/>
  <c r="S32" i="9"/>
  <c r="O54" i="14"/>
  <c r="S54" i="14"/>
  <c r="S41" i="22"/>
  <c r="O41" i="22"/>
  <c r="S11" i="9"/>
  <c r="O11" i="9"/>
  <c r="O24" i="24"/>
  <c r="S24" i="24"/>
  <c r="O37" i="19"/>
  <c r="S37" i="19"/>
  <c r="S57" i="12"/>
  <c r="O57" i="12"/>
  <c r="S18" i="15"/>
  <c r="O18" i="15"/>
  <c r="S85" i="4"/>
  <c r="O85" i="4"/>
  <c r="S68" i="28"/>
  <c r="O68" i="28"/>
  <c r="O11" i="23"/>
  <c r="S11" i="23"/>
  <c r="S39" i="15"/>
  <c r="O39" i="15"/>
  <c r="S12" i="18"/>
  <c r="O12" i="18"/>
  <c r="O79" i="26"/>
  <c r="S79" i="26"/>
  <c r="S20" i="18"/>
  <c r="O20" i="18"/>
  <c r="O82" i="27"/>
  <c r="S82" i="27"/>
  <c r="S20" i="9"/>
  <c r="O20" i="9"/>
  <c r="S8" i="18"/>
  <c r="O8" i="18"/>
  <c r="S24" i="11"/>
  <c r="O24" i="11"/>
  <c r="O20" i="16"/>
  <c r="S20" i="16"/>
  <c r="O46" i="4"/>
  <c r="S46" i="4"/>
  <c r="O84" i="12"/>
  <c r="S84" i="12"/>
  <c r="S22" i="17"/>
  <c r="O22" i="17"/>
  <c r="S86" i="16"/>
  <c r="O86" i="16"/>
  <c r="S80" i="26"/>
  <c r="O80" i="26"/>
  <c r="O5" i="14"/>
  <c r="S5" i="14"/>
  <c r="O29" i="11"/>
  <c r="S29" i="11"/>
  <c r="S83" i="18"/>
  <c r="O83" i="18"/>
  <c r="S27" i="14"/>
  <c r="O27" i="14"/>
  <c r="O46" i="19"/>
  <c r="S46" i="19"/>
  <c r="S19" i="15"/>
  <c r="O19" i="15"/>
  <c r="O66" i="19"/>
  <c r="S66" i="19"/>
  <c r="S48" i="27"/>
  <c r="O48" i="27"/>
  <c r="S37" i="27"/>
  <c r="O37" i="27"/>
  <c r="S7" i="23"/>
  <c r="O7" i="23"/>
  <c r="O17" i="27"/>
  <c r="S17" i="27"/>
  <c r="O11" i="18"/>
  <c r="S11" i="18"/>
  <c r="O27" i="18"/>
  <c r="S27" i="18"/>
  <c r="O22" i="14"/>
  <c r="S22" i="14"/>
  <c r="O53" i="4"/>
  <c r="S53" i="4"/>
  <c r="O79" i="27"/>
  <c r="S79" i="27"/>
  <c r="O21" i="28"/>
  <c r="S21" i="28"/>
  <c r="S15" i="17"/>
  <c r="O15" i="17"/>
  <c r="S40" i="15"/>
  <c r="O40" i="15"/>
  <c r="S80" i="28"/>
  <c r="O80" i="28"/>
  <c r="S25" i="25"/>
  <c r="O25" i="25"/>
  <c r="O60" i="25"/>
  <c r="S60" i="25"/>
  <c r="S45" i="24"/>
  <c r="O45" i="24"/>
  <c r="S13" i="23"/>
  <c r="O13" i="23"/>
  <c r="O31" i="23"/>
  <c r="S31" i="23"/>
  <c r="S57" i="9"/>
  <c r="O57" i="9"/>
  <c r="O69" i="13"/>
  <c r="S69" i="13"/>
  <c r="S85" i="18"/>
  <c r="O85" i="18"/>
  <c r="S49" i="25"/>
  <c r="O49" i="25"/>
  <c r="O19" i="9"/>
  <c r="S19" i="9"/>
  <c r="S50" i="18"/>
  <c r="O50" i="18"/>
  <c r="O48" i="23"/>
  <c r="S48" i="23"/>
  <c r="S16" i="24"/>
  <c r="O16" i="24"/>
  <c r="O35" i="13"/>
  <c r="S35" i="13"/>
  <c r="S7" i="24"/>
  <c r="O7" i="24"/>
  <c r="O12" i="13"/>
  <c r="S12" i="13"/>
  <c r="S60" i="23"/>
  <c r="O60" i="23"/>
  <c r="S41" i="17"/>
  <c r="O41" i="17"/>
  <c r="S16" i="26"/>
  <c r="O16" i="26"/>
  <c r="O30" i="18"/>
  <c r="S30" i="18"/>
  <c r="O46" i="25"/>
  <c r="S46" i="25"/>
  <c r="O25" i="17"/>
  <c r="S25" i="17"/>
  <c r="O64" i="15"/>
  <c r="S64" i="15"/>
  <c r="O31" i="26"/>
  <c r="S31" i="26"/>
  <c r="S36" i="24"/>
  <c r="O36" i="24"/>
  <c r="O78" i="9"/>
  <c r="S78" i="9"/>
  <c r="S34" i="12"/>
  <c r="O34" i="12"/>
  <c r="S61" i="10"/>
  <c r="O61" i="10"/>
  <c r="S20" i="27"/>
  <c r="O20" i="27"/>
  <c r="S31" i="25"/>
  <c r="O31" i="25"/>
  <c r="O69" i="15"/>
  <c r="S69" i="15"/>
  <c r="S38" i="23"/>
  <c r="O38" i="23"/>
  <c r="S69" i="19"/>
  <c r="O69" i="19"/>
  <c r="O54" i="9"/>
  <c r="S54" i="9"/>
  <c r="S65" i="13"/>
  <c r="O65" i="13"/>
  <c r="O10" i="19"/>
  <c r="S10" i="19"/>
  <c r="O53" i="9"/>
  <c r="S53" i="9"/>
  <c r="O63" i="25"/>
  <c r="S63" i="25"/>
  <c r="S6" i="11"/>
  <c r="O6" i="11"/>
  <c r="S43" i="27"/>
  <c r="O43" i="27"/>
  <c r="S61" i="26"/>
  <c r="O61" i="26"/>
  <c r="O56" i="28"/>
  <c r="S56" i="28"/>
  <c r="O56" i="9"/>
  <c r="S56" i="9"/>
  <c r="O80" i="24"/>
  <c r="S80" i="24"/>
  <c r="O28" i="23"/>
  <c r="S28" i="23"/>
  <c r="O13" i="27"/>
  <c r="S13" i="27"/>
  <c r="O43" i="10"/>
  <c r="S43" i="10"/>
  <c r="O50" i="16"/>
  <c r="S50" i="16"/>
  <c r="O59" i="26"/>
  <c r="S59" i="26"/>
  <c r="O57" i="28"/>
  <c r="S57" i="28"/>
  <c r="O63" i="14"/>
  <c r="S63" i="14"/>
  <c r="O27" i="27"/>
  <c r="S27" i="27"/>
  <c r="S48" i="16"/>
  <c r="O48" i="16"/>
  <c r="O58" i="14"/>
  <c r="S58" i="14"/>
  <c r="S44" i="11"/>
  <c r="O44" i="11"/>
  <c r="O83" i="25"/>
  <c r="S83" i="25"/>
  <c r="S40" i="12"/>
  <c r="O40" i="12"/>
  <c r="S15" i="15"/>
  <c r="O15" i="15"/>
  <c r="O39" i="24"/>
  <c r="S39" i="24"/>
  <c r="S83" i="19"/>
  <c r="O83" i="19"/>
  <c r="O42" i="17"/>
  <c r="S42" i="17"/>
  <c r="S18" i="23"/>
  <c r="O18" i="23"/>
  <c r="S35" i="23"/>
  <c r="O35" i="23"/>
  <c r="O13" i="12"/>
  <c r="S13" i="12"/>
  <c r="O62" i="9"/>
  <c r="S62" i="9"/>
  <c r="S19" i="14"/>
  <c r="O19" i="14"/>
  <c r="S26" i="19"/>
  <c r="O26" i="19"/>
  <c r="S23" i="11"/>
  <c r="O23" i="11"/>
  <c r="S7" i="26"/>
  <c r="O7" i="26"/>
  <c r="S63" i="18"/>
  <c r="O63" i="18"/>
  <c r="S16" i="17"/>
  <c r="O16" i="17"/>
  <c r="O69" i="17"/>
  <c r="S69" i="17"/>
  <c r="S55" i="26"/>
  <c r="O55" i="26"/>
  <c r="O58" i="16"/>
  <c r="S58" i="16"/>
  <c r="S19" i="1"/>
  <c r="O19" i="1"/>
  <c r="O79" i="1"/>
  <c r="S79" i="1"/>
  <c r="S72" i="9"/>
  <c r="O72" i="9"/>
  <c r="N13" i="4"/>
  <c r="R13" i="4"/>
  <c r="G13" i="4"/>
  <c r="G67" i="4"/>
  <c r="N67" i="4"/>
  <c r="R67" i="4"/>
  <c r="N20" i="4"/>
  <c r="G20" i="4"/>
  <c r="R20" i="4"/>
  <c r="G65" i="4"/>
  <c r="R65" i="4"/>
  <c r="N65" i="4"/>
  <c r="N12" i="4"/>
  <c r="G12" i="4"/>
  <c r="R12" i="4"/>
  <c r="N68" i="9"/>
  <c r="R68" i="9"/>
  <c r="G68" i="9"/>
  <c r="N83" i="16"/>
  <c r="R83" i="16"/>
  <c r="G83" i="16"/>
  <c r="N45" i="16"/>
  <c r="G45" i="16"/>
  <c r="R45" i="16"/>
  <c r="G64" i="16"/>
  <c r="N64" i="16"/>
  <c r="R64" i="16"/>
  <c r="G9" i="16"/>
  <c r="N9" i="16"/>
  <c r="R9" i="16"/>
  <c r="N28" i="16"/>
  <c r="G28" i="16"/>
  <c r="R28" i="16"/>
  <c r="R33" i="9"/>
  <c r="G33" i="9"/>
  <c r="N33" i="9"/>
  <c r="R16" i="9"/>
  <c r="N16" i="9"/>
  <c r="G16" i="9"/>
  <c r="G31" i="9"/>
  <c r="N31" i="9"/>
  <c r="R31" i="9"/>
  <c r="S54" i="1"/>
  <c r="O54" i="1"/>
  <c r="S13" i="1"/>
  <c r="O13" i="1"/>
  <c r="N5" i="19"/>
  <c r="G5" i="19"/>
  <c r="R5" i="19"/>
  <c r="G55" i="19"/>
  <c r="N55" i="19"/>
  <c r="R55" i="19"/>
  <c r="G84" i="19"/>
  <c r="R84" i="19"/>
  <c r="N84" i="19"/>
  <c r="G60" i="19"/>
  <c r="R60" i="19"/>
  <c r="N60" i="19"/>
  <c r="G65" i="19"/>
  <c r="N65" i="19"/>
  <c r="R65" i="19"/>
  <c r="N36" i="19"/>
  <c r="G36" i="19"/>
  <c r="R36" i="19"/>
  <c r="R15" i="19"/>
  <c r="N15" i="19"/>
  <c r="G15" i="19"/>
  <c r="R14" i="19"/>
  <c r="N14" i="19"/>
  <c r="G14" i="19"/>
  <c r="R41" i="19"/>
  <c r="G41" i="19"/>
  <c r="N41" i="19"/>
  <c r="N86" i="19"/>
  <c r="R86" i="19"/>
  <c r="G86" i="19"/>
  <c r="G57" i="24"/>
  <c r="R57" i="24"/>
  <c r="N57" i="24"/>
  <c r="R52" i="24"/>
  <c r="N52" i="24"/>
  <c r="G52" i="24"/>
  <c r="N44" i="24"/>
  <c r="R44" i="24"/>
  <c r="G44" i="24"/>
  <c r="R18" i="24"/>
  <c r="G18" i="24"/>
  <c r="N18" i="24"/>
  <c r="G34" i="24"/>
  <c r="N34" i="24"/>
  <c r="R34" i="24"/>
  <c r="G16" i="24"/>
  <c r="N16" i="24"/>
  <c r="R16" i="24"/>
  <c r="N6" i="24"/>
  <c r="G6" i="24"/>
  <c r="R6" i="24"/>
  <c r="G27" i="24"/>
  <c r="N27" i="24"/>
  <c r="R27" i="24"/>
  <c r="G35" i="24"/>
  <c r="N35" i="24"/>
  <c r="R35" i="24"/>
  <c r="R5" i="27"/>
  <c r="N5" i="27"/>
  <c r="G5" i="27"/>
  <c r="N55" i="27"/>
  <c r="R55" i="27"/>
  <c r="G55" i="27"/>
  <c r="G13" i="27"/>
  <c r="R13" i="27"/>
  <c r="N13" i="27"/>
  <c r="N7" i="27"/>
  <c r="G7" i="27"/>
  <c r="R7" i="27"/>
  <c r="R14" i="27"/>
  <c r="N14" i="27"/>
  <c r="G14" i="27"/>
  <c r="R36" i="27"/>
  <c r="G36" i="27"/>
  <c r="N36" i="27"/>
  <c r="G85" i="27"/>
  <c r="R85" i="27"/>
  <c r="N85" i="27"/>
  <c r="R26" i="27"/>
  <c r="N26" i="27"/>
  <c r="G26" i="27"/>
  <c r="R17" i="27"/>
  <c r="N17" i="27"/>
  <c r="G17" i="27"/>
  <c r="S52" i="1"/>
  <c r="O52" i="1"/>
  <c r="N49" i="10"/>
  <c r="G49" i="10"/>
  <c r="R49" i="10"/>
  <c r="N14" i="10"/>
  <c r="R14" i="10"/>
  <c r="G14" i="10"/>
  <c r="N22" i="10"/>
  <c r="R22" i="10"/>
  <c r="G22" i="10"/>
  <c r="R39" i="10"/>
  <c r="N39" i="10"/>
  <c r="G39" i="10"/>
  <c r="N37" i="10"/>
  <c r="R37" i="10"/>
  <c r="G37" i="10"/>
  <c r="G82" i="10"/>
  <c r="N82" i="10"/>
  <c r="R82" i="10"/>
  <c r="G27" i="10"/>
  <c r="N27" i="10"/>
  <c r="R27" i="10"/>
  <c r="G43" i="10"/>
  <c r="N43" i="10"/>
  <c r="R43" i="10"/>
  <c r="O47" i="1"/>
  <c r="S47" i="1"/>
  <c r="G53" i="18"/>
  <c r="N53" i="18"/>
  <c r="R53" i="18"/>
  <c r="R56" i="18"/>
  <c r="G56" i="18"/>
  <c r="N56" i="18"/>
  <c r="N7" i="18"/>
  <c r="R7" i="18"/>
  <c r="G7" i="18"/>
  <c r="G15" i="18"/>
  <c r="N15" i="18"/>
  <c r="R15" i="18"/>
  <c r="G79" i="18"/>
  <c r="N79" i="18"/>
  <c r="R79" i="18"/>
  <c r="N25" i="18"/>
  <c r="R25" i="18"/>
  <c r="G25" i="18"/>
  <c r="R22" i="18"/>
  <c r="G22" i="18"/>
  <c r="N22" i="18"/>
  <c r="G82" i="18"/>
  <c r="N82" i="18"/>
  <c r="R82" i="18"/>
  <c r="G38" i="11"/>
  <c r="N38" i="11"/>
  <c r="R38" i="11"/>
  <c r="G66" i="11"/>
  <c r="R66" i="11"/>
  <c r="N66" i="11"/>
  <c r="O57" i="1"/>
  <c r="S57" i="1"/>
  <c r="S44" i="1"/>
  <c r="O44" i="1"/>
  <c r="O64" i="1"/>
  <c r="S64" i="1"/>
  <c r="G61" i="4"/>
  <c r="R61" i="4"/>
  <c r="N61" i="4"/>
  <c r="G48" i="9"/>
  <c r="N48" i="9"/>
  <c r="R48" i="9"/>
  <c r="G35" i="9"/>
  <c r="N35" i="9"/>
  <c r="R35" i="9"/>
  <c r="R14" i="9"/>
  <c r="G14" i="9"/>
  <c r="N14" i="9"/>
  <c r="R64" i="9"/>
  <c r="G64" i="9"/>
  <c r="N64" i="9"/>
  <c r="R25" i="9"/>
  <c r="N25" i="9"/>
  <c r="G25" i="9"/>
  <c r="R81" i="9"/>
  <c r="G81" i="9"/>
  <c r="N81" i="9"/>
  <c r="G24" i="9"/>
  <c r="R24" i="9"/>
  <c r="N24" i="9"/>
  <c r="R46" i="9"/>
  <c r="N46" i="9"/>
  <c r="G46" i="9"/>
  <c r="O42" i="1"/>
  <c r="S42" i="1"/>
  <c r="N56" i="26"/>
  <c r="R56" i="26"/>
  <c r="G56" i="26"/>
  <c r="N6" i="26"/>
  <c r="G6" i="26"/>
  <c r="R6" i="26"/>
  <c r="R80" i="26"/>
  <c r="G80" i="26"/>
  <c r="N80" i="26"/>
  <c r="R35" i="26"/>
  <c r="G35" i="26"/>
  <c r="N35" i="26"/>
  <c r="R68" i="26"/>
  <c r="N68" i="26"/>
  <c r="G68" i="26"/>
  <c r="R13" i="26"/>
  <c r="N13" i="26"/>
  <c r="G13" i="26"/>
  <c r="G12" i="26"/>
  <c r="N12" i="26"/>
  <c r="R12" i="26"/>
  <c r="R16" i="26"/>
  <c r="N16" i="26"/>
  <c r="G16" i="26"/>
  <c r="N19" i="26"/>
  <c r="R19" i="26"/>
  <c r="G19" i="26"/>
  <c r="O62" i="1"/>
  <c r="S62" i="1"/>
  <c r="N58" i="19"/>
  <c r="R58" i="19"/>
  <c r="G58" i="19"/>
  <c r="R31" i="19"/>
  <c r="N31" i="19"/>
  <c r="G31" i="19"/>
  <c r="N63" i="19"/>
  <c r="R63" i="19"/>
  <c r="G63" i="19"/>
  <c r="G80" i="19"/>
  <c r="N80" i="19"/>
  <c r="R80" i="19"/>
  <c r="R22" i="19"/>
  <c r="G22" i="19"/>
  <c r="N22" i="19"/>
  <c r="G66" i="19"/>
  <c r="N66" i="19"/>
  <c r="R66" i="19"/>
  <c r="N83" i="19"/>
  <c r="R83" i="19"/>
  <c r="G83" i="19"/>
  <c r="G27" i="19"/>
  <c r="N27" i="19"/>
  <c r="R27" i="19"/>
  <c r="N8" i="19"/>
  <c r="R8" i="19"/>
  <c r="G8" i="19"/>
  <c r="O30" i="1"/>
  <c r="S30" i="1"/>
  <c r="R56" i="24"/>
  <c r="N56" i="24"/>
  <c r="G56" i="24"/>
  <c r="N47" i="24"/>
  <c r="G47" i="24"/>
  <c r="R47" i="24"/>
  <c r="R86" i="24"/>
  <c r="G86" i="24"/>
  <c r="N86" i="24"/>
  <c r="N79" i="24"/>
  <c r="R79" i="24"/>
  <c r="G79" i="24"/>
  <c r="G69" i="24"/>
  <c r="N69" i="24"/>
  <c r="R69" i="24"/>
  <c r="R22" i="24"/>
  <c r="G22" i="24"/>
  <c r="N22" i="24"/>
  <c r="N9" i="24"/>
  <c r="G9" i="24"/>
  <c r="R9" i="24"/>
  <c r="G26" i="24"/>
  <c r="R26" i="24"/>
  <c r="N26" i="24"/>
  <c r="R50" i="14"/>
  <c r="N50" i="14"/>
  <c r="G50" i="14"/>
  <c r="G48" i="14"/>
  <c r="R48" i="14"/>
  <c r="N48" i="14"/>
  <c r="N25" i="14"/>
  <c r="G25" i="14"/>
  <c r="R25" i="14"/>
  <c r="R38" i="14"/>
  <c r="N38" i="14"/>
  <c r="G38" i="14"/>
  <c r="R20" i="14"/>
  <c r="G20" i="14"/>
  <c r="N20" i="14"/>
  <c r="G19" i="14"/>
  <c r="R19" i="14"/>
  <c r="N19" i="14"/>
  <c r="N22" i="14"/>
  <c r="R22" i="14"/>
  <c r="G22" i="14"/>
  <c r="R44" i="14"/>
  <c r="G44" i="14"/>
  <c r="N44" i="14"/>
  <c r="N64" i="14"/>
  <c r="R64" i="14"/>
  <c r="G64" i="14"/>
  <c r="R66" i="14"/>
  <c r="G66" i="14"/>
  <c r="N66" i="14"/>
  <c r="R68" i="22"/>
  <c r="G68" i="22"/>
  <c r="N68" i="22"/>
  <c r="N19" i="22"/>
  <c r="R19" i="22"/>
  <c r="G19" i="22"/>
  <c r="R26" i="22"/>
  <c r="G26" i="22"/>
  <c r="N26" i="22"/>
  <c r="N38" i="22"/>
  <c r="R38" i="22"/>
  <c r="G38" i="22"/>
  <c r="R47" i="22"/>
  <c r="G47" i="22"/>
  <c r="N47" i="22"/>
  <c r="N85" i="22"/>
  <c r="R85" i="22"/>
  <c r="G85" i="22"/>
  <c r="O43" i="1"/>
  <c r="S43" i="1"/>
  <c r="N52" i="15"/>
  <c r="R52" i="15"/>
  <c r="G52" i="15"/>
  <c r="R24" i="15"/>
  <c r="G24" i="15"/>
  <c r="N24" i="15"/>
  <c r="N10" i="15"/>
  <c r="G10" i="15"/>
  <c r="R10" i="15"/>
  <c r="N85" i="15"/>
  <c r="R85" i="15"/>
  <c r="G85" i="15"/>
  <c r="G18" i="15"/>
  <c r="N18" i="15"/>
  <c r="R18" i="15"/>
  <c r="N67" i="15"/>
  <c r="G67" i="15"/>
  <c r="R67" i="15"/>
  <c r="G14" i="15"/>
  <c r="N14" i="15"/>
  <c r="R14" i="15"/>
  <c r="G29" i="15"/>
  <c r="R29" i="15"/>
  <c r="N29" i="15"/>
  <c r="N40" i="15"/>
  <c r="R40" i="15"/>
  <c r="G40" i="15"/>
  <c r="N50" i="18"/>
  <c r="R50" i="18"/>
  <c r="G50" i="18"/>
  <c r="R42" i="18"/>
  <c r="G42" i="18"/>
  <c r="N42" i="18"/>
  <c r="N44" i="18"/>
  <c r="G44" i="18"/>
  <c r="R44" i="18"/>
  <c r="R31" i="18"/>
  <c r="N31" i="18"/>
  <c r="G31" i="18"/>
  <c r="R28" i="18"/>
  <c r="N28" i="18"/>
  <c r="G28" i="18"/>
  <c r="N78" i="18"/>
  <c r="R78" i="18"/>
  <c r="G78" i="18"/>
  <c r="G50" i="11"/>
  <c r="R50" i="11"/>
  <c r="N50" i="11"/>
  <c r="R48" i="11"/>
  <c r="G48" i="11"/>
  <c r="N48" i="11"/>
  <c r="R68" i="11"/>
  <c r="G68" i="11"/>
  <c r="N68" i="11"/>
  <c r="R40" i="11"/>
  <c r="N40" i="11"/>
  <c r="G40" i="11"/>
  <c r="G64" i="11"/>
  <c r="N64" i="11"/>
  <c r="R64" i="11"/>
  <c r="R82" i="11"/>
  <c r="G82" i="11"/>
  <c r="N82" i="11"/>
  <c r="N83" i="11"/>
  <c r="G83" i="11"/>
  <c r="R83" i="11"/>
  <c r="G20" i="11"/>
  <c r="N20" i="11"/>
  <c r="R20" i="11"/>
  <c r="N85" i="11"/>
  <c r="R85" i="11"/>
  <c r="G85" i="11"/>
  <c r="N84" i="13"/>
  <c r="R84" i="13"/>
  <c r="G84" i="13"/>
  <c r="R82" i="12"/>
  <c r="G82" i="12"/>
  <c r="N82" i="12"/>
  <c r="S27" i="1"/>
  <c r="O27" i="1"/>
  <c r="O84" i="1"/>
  <c r="S84" i="1"/>
  <c r="S41" i="1"/>
  <c r="O41" i="1"/>
  <c r="N53" i="16"/>
  <c r="R53" i="16"/>
  <c r="G53" i="16"/>
  <c r="G22" i="16"/>
  <c r="R22" i="16"/>
  <c r="N22" i="16"/>
  <c r="R36" i="16"/>
  <c r="N36" i="16"/>
  <c r="G36" i="16"/>
  <c r="N62" i="16"/>
  <c r="R62" i="16"/>
  <c r="G62" i="16"/>
  <c r="R25" i="16"/>
  <c r="G25" i="16"/>
  <c r="N25" i="16"/>
  <c r="R44" i="16"/>
  <c r="G44" i="16"/>
  <c r="N44" i="16"/>
  <c r="N18" i="16"/>
  <c r="R18" i="16"/>
  <c r="G18" i="16"/>
  <c r="R60" i="16"/>
  <c r="G60" i="16"/>
  <c r="N60" i="16"/>
  <c r="R21" i="16"/>
  <c r="G21" i="16"/>
  <c r="N21" i="16"/>
  <c r="G58" i="9"/>
  <c r="R58" i="9"/>
  <c r="N58" i="9"/>
  <c r="R60" i="9"/>
  <c r="N60" i="9"/>
  <c r="G60" i="9"/>
  <c r="N83" i="9"/>
  <c r="R83" i="9"/>
  <c r="G83" i="9"/>
  <c r="G20" i="9"/>
  <c r="R20" i="9"/>
  <c r="N20" i="9"/>
  <c r="R29" i="9"/>
  <c r="G29" i="9"/>
  <c r="N29" i="9"/>
  <c r="N42" i="9"/>
  <c r="R42" i="9"/>
  <c r="G42" i="9"/>
  <c r="N45" i="9"/>
  <c r="G45" i="9"/>
  <c r="R45" i="9"/>
  <c r="R23" i="9"/>
  <c r="N23" i="9"/>
  <c r="G23" i="9"/>
  <c r="G12" i="25"/>
  <c r="N12" i="25"/>
  <c r="R12" i="25"/>
  <c r="R16" i="25"/>
  <c r="G16" i="25"/>
  <c r="N16" i="25"/>
  <c r="N68" i="25"/>
  <c r="R68" i="25"/>
  <c r="G68" i="25"/>
  <c r="R75" i="1"/>
  <c r="N75" i="1"/>
  <c r="R71" i="1"/>
  <c r="N71" i="1"/>
  <c r="G54" i="26"/>
  <c r="N54" i="26"/>
  <c r="R54" i="26"/>
  <c r="G26" i="26"/>
  <c r="N26" i="26"/>
  <c r="R26" i="26"/>
  <c r="R47" i="26"/>
  <c r="N47" i="26"/>
  <c r="G47" i="26"/>
  <c r="N45" i="26"/>
  <c r="R45" i="26"/>
  <c r="G45" i="26"/>
  <c r="G31" i="26"/>
  <c r="N31" i="26"/>
  <c r="R31" i="26"/>
  <c r="N15" i="26"/>
  <c r="R15" i="26"/>
  <c r="G15" i="26"/>
  <c r="N9" i="26"/>
  <c r="R9" i="26"/>
  <c r="G9" i="26"/>
  <c r="R21" i="26"/>
  <c r="N21" i="26"/>
  <c r="G21" i="26"/>
  <c r="O70" i="18"/>
  <c r="S70" i="18"/>
  <c r="G52" i="19"/>
  <c r="N52" i="19"/>
  <c r="R52" i="19"/>
  <c r="N35" i="19"/>
  <c r="R35" i="19"/>
  <c r="G35" i="19"/>
  <c r="G34" i="19"/>
  <c r="N34" i="19"/>
  <c r="R34" i="19"/>
  <c r="R37" i="19"/>
  <c r="N37" i="19"/>
  <c r="G37" i="19"/>
  <c r="R38" i="19"/>
  <c r="G38" i="19"/>
  <c r="N38" i="19"/>
  <c r="R18" i="19"/>
  <c r="G18" i="19"/>
  <c r="N18" i="19"/>
  <c r="R10" i="19"/>
  <c r="G10" i="19"/>
  <c r="N10" i="19"/>
  <c r="G12" i="19"/>
  <c r="R12" i="19"/>
  <c r="N12" i="19"/>
  <c r="N59" i="19"/>
  <c r="R59" i="19"/>
  <c r="G59" i="19"/>
  <c r="O15" i="1"/>
  <c r="S15" i="1"/>
  <c r="N54" i="14"/>
  <c r="G54" i="14"/>
  <c r="R54" i="14"/>
  <c r="R52" i="14"/>
  <c r="N52" i="14"/>
  <c r="G52" i="14"/>
  <c r="N45" i="14"/>
  <c r="G45" i="14"/>
  <c r="R45" i="14"/>
  <c r="R84" i="14"/>
  <c r="N84" i="14"/>
  <c r="G84" i="14"/>
  <c r="R63" i="14"/>
  <c r="G63" i="14"/>
  <c r="N63" i="14"/>
  <c r="R81" i="14"/>
  <c r="N81" i="14"/>
  <c r="G81" i="14"/>
  <c r="G16" i="14"/>
  <c r="N16" i="14"/>
  <c r="R16" i="14"/>
  <c r="G65" i="14"/>
  <c r="N65" i="14"/>
  <c r="R65" i="14"/>
  <c r="G6" i="27"/>
  <c r="R6" i="27"/>
  <c r="N6" i="27"/>
  <c r="R79" i="27"/>
  <c r="N79" i="27"/>
  <c r="G79" i="27"/>
  <c r="G46" i="27"/>
  <c r="N46" i="27"/>
  <c r="R46" i="27"/>
  <c r="N21" i="27"/>
  <c r="R21" i="27"/>
  <c r="G21" i="27"/>
  <c r="N9" i="27"/>
  <c r="R9" i="27"/>
  <c r="G9" i="27"/>
  <c r="G64" i="27"/>
  <c r="R64" i="27"/>
  <c r="N64" i="27"/>
  <c r="N22" i="27"/>
  <c r="R22" i="27"/>
  <c r="G22" i="27"/>
  <c r="N31" i="27"/>
  <c r="R31" i="27"/>
  <c r="G31" i="27"/>
  <c r="R86" i="15"/>
  <c r="G86" i="15"/>
  <c r="N86" i="15"/>
  <c r="R54" i="18"/>
  <c r="G54" i="18"/>
  <c r="N54" i="18"/>
  <c r="N58" i="28"/>
  <c r="G58" i="28"/>
  <c r="R58" i="28"/>
  <c r="G68" i="28"/>
  <c r="N68" i="28"/>
  <c r="R68" i="28"/>
  <c r="R43" i="28"/>
  <c r="G43" i="28"/>
  <c r="N43" i="28"/>
  <c r="G23" i="28"/>
  <c r="N23" i="28"/>
  <c r="R23" i="28"/>
  <c r="G64" i="28"/>
  <c r="N64" i="28"/>
  <c r="R64" i="28"/>
  <c r="R21" i="28"/>
  <c r="G21" i="28"/>
  <c r="N21" i="28"/>
  <c r="G27" i="28"/>
  <c r="R27" i="28"/>
  <c r="N27" i="28"/>
  <c r="R11" i="28"/>
  <c r="G11" i="28"/>
  <c r="N11" i="28"/>
  <c r="G46" i="28"/>
  <c r="R46" i="28"/>
  <c r="N46" i="28"/>
  <c r="G48" i="13"/>
  <c r="R48" i="13"/>
  <c r="N48" i="13"/>
  <c r="G82" i="13"/>
  <c r="N82" i="13"/>
  <c r="R82" i="13"/>
  <c r="R41" i="13"/>
  <c r="G41" i="13"/>
  <c r="N41" i="13"/>
  <c r="R30" i="13"/>
  <c r="G30" i="13"/>
  <c r="N30" i="13"/>
  <c r="G42" i="13"/>
  <c r="N42" i="13"/>
  <c r="R42" i="13"/>
  <c r="G21" i="13"/>
  <c r="N21" i="13"/>
  <c r="R21" i="13"/>
  <c r="N20" i="13"/>
  <c r="G20" i="13"/>
  <c r="R20" i="13"/>
  <c r="N62" i="13"/>
  <c r="R62" i="13"/>
  <c r="G62" i="13"/>
  <c r="N18" i="13"/>
  <c r="R18" i="13"/>
  <c r="G18" i="13"/>
  <c r="N32" i="12"/>
  <c r="R32" i="12"/>
  <c r="G32" i="12"/>
  <c r="N36" i="12"/>
  <c r="R36" i="12"/>
  <c r="G36" i="12"/>
  <c r="S53" i="1"/>
  <c r="O53" i="1"/>
  <c r="R57" i="16"/>
  <c r="N57" i="16"/>
  <c r="G57" i="16"/>
  <c r="R43" i="16"/>
  <c r="G43" i="16"/>
  <c r="N43" i="16"/>
  <c r="R16" i="16"/>
  <c r="G16" i="16"/>
  <c r="N16" i="16"/>
  <c r="N12" i="16"/>
  <c r="G12" i="16"/>
  <c r="R12" i="16"/>
  <c r="G85" i="16"/>
  <c r="N85" i="16"/>
  <c r="R85" i="16"/>
  <c r="N6" i="16"/>
  <c r="G6" i="16"/>
  <c r="R6" i="16"/>
  <c r="N30" i="16"/>
  <c r="R30" i="16"/>
  <c r="G30" i="16"/>
  <c r="G24" i="16"/>
  <c r="N24" i="16"/>
  <c r="R24" i="16"/>
  <c r="R63" i="16"/>
  <c r="N63" i="16"/>
  <c r="G63" i="16"/>
  <c r="N67" i="16"/>
  <c r="G67" i="16"/>
  <c r="R67" i="16"/>
  <c r="N56" i="9"/>
  <c r="R56" i="9"/>
  <c r="G56" i="9"/>
  <c r="R30" i="9"/>
  <c r="N30" i="9"/>
  <c r="G30" i="9"/>
  <c r="G84" i="9"/>
  <c r="N84" i="9"/>
  <c r="R84" i="9"/>
  <c r="R44" i="9"/>
  <c r="G44" i="9"/>
  <c r="N44" i="9"/>
  <c r="R85" i="9"/>
  <c r="N85" i="9"/>
  <c r="G85" i="9"/>
  <c r="N21" i="9"/>
  <c r="G21" i="9"/>
  <c r="R21" i="9"/>
  <c r="G37" i="9"/>
  <c r="R37" i="9"/>
  <c r="N37" i="9"/>
  <c r="N13" i="9"/>
  <c r="G13" i="9"/>
  <c r="R13" i="9"/>
  <c r="N6" i="9"/>
  <c r="G6" i="9"/>
  <c r="R6" i="9"/>
  <c r="N52" i="25"/>
  <c r="R52" i="25"/>
  <c r="G52" i="25"/>
  <c r="R42" i="25"/>
  <c r="N42" i="25"/>
  <c r="G42" i="25"/>
  <c r="G26" i="25"/>
  <c r="R26" i="25"/>
  <c r="N26" i="25"/>
  <c r="R47" i="25"/>
  <c r="N47" i="25"/>
  <c r="G47" i="25"/>
  <c r="G21" i="25"/>
  <c r="N21" i="25"/>
  <c r="R21" i="25"/>
  <c r="R79" i="25"/>
  <c r="N79" i="25"/>
  <c r="G79" i="25"/>
  <c r="R35" i="25"/>
  <c r="N35" i="25"/>
  <c r="G35" i="25"/>
  <c r="R11" i="25"/>
  <c r="G11" i="25"/>
  <c r="N11" i="25"/>
  <c r="G37" i="26"/>
  <c r="R37" i="26"/>
  <c r="N37" i="26"/>
  <c r="G51" i="19"/>
  <c r="N51" i="19"/>
  <c r="R51" i="19"/>
  <c r="G57" i="19"/>
  <c r="N57" i="19"/>
  <c r="R57" i="19"/>
  <c r="G25" i="19"/>
  <c r="N25" i="19"/>
  <c r="R25" i="19"/>
  <c r="R21" i="19"/>
  <c r="G21" i="19"/>
  <c r="N21" i="19"/>
  <c r="G20" i="19"/>
  <c r="N20" i="19"/>
  <c r="R20" i="19"/>
  <c r="R62" i="19"/>
  <c r="G62" i="19"/>
  <c r="N62" i="19"/>
  <c r="R44" i="19"/>
  <c r="G44" i="19"/>
  <c r="N44" i="19"/>
  <c r="N46" i="19"/>
  <c r="R46" i="19"/>
  <c r="G46" i="19"/>
  <c r="N23" i="19"/>
  <c r="R23" i="19"/>
  <c r="G23" i="19"/>
  <c r="G58" i="14"/>
  <c r="N58" i="14"/>
  <c r="R58" i="14"/>
  <c r="N26" i="14"/>
  <c r="R26" i="14"/>
  <c r="G26" i="14"/>
  <c r="R18" i="14"/>
  <c r="N18" i="14"/>
  <c r="G18" i="14"/>
  <c r="N60" i="14"/>
  <c r="R60" i="14"/>
  <c r="G60" i="14"/>
  <c r="G83" i="14"/>
  <c r="N83" i="14"/>
  <c r="R83" i="14"/>
  <c r="R78" i="14"/>
  <c r="N78" i="14"/>
  <c r="G78" i="14"/>
  <c r="N23" i="14"/>
  <c r="R23" i="14"/>
  <c r="G23" i="14"/>
  <c r="R13" i="14"/>
  <c r="G13" i="14"/>
  <c r="N13" i="14"/>
  <c r="N39" i="14"/>
  <c r="R39" i="14"/>
  <c r="G39" i="14"/>
  <c r="R57" i="27"/>
  <c r="G57" i="27"/>
  <c r="N57" i="27"/>
  <c r="N80" i="27"/>
  <c r="R80" i="27"/>
  <c r="G80" i="27"/>
  <c r="R24" i="27"/>
  <c r="G24" i="27"/>
  <c r="N24" i="27"/>
  <c r="R40" i="27"/>
  <c r="N40" i="27"/>
  <c r="G40" i="27"/>
  <c r="R32" i="27"/>
  <c r="N32" i="27"/>
  <c r="G32" i="27"/>
  <c r="G20" i="27"/>
  <c r="R20" i="27"/>
  <c r="N20" i="27"/>
  <c r="N18" i="27"/>
  <c r="R18" i="27"/>
  <c r="G18" i="27"/>
  <c r="N59" i="27"/>
  <c r="R59" i="27"/>
  <c r="G59" i="27"/>
  <c r="N23" i="27"/>
  <c r="R23" i="27"/>
  <c r="G23" i="27"/>
  <c r="G54" i="22"/>
  <c r="N54" i="22"/>
  <c r="R54" i="22"/>
  <c r="G64" i="22"/>
  <c r="N64" i="22"/>
  <c r="R64" i="22"/>
  <c r="N41" i="22"/>
  <c r="R41" i="22"/>
  <c r="G41" i="22"/>
  <c r="G67" i="22"/>
  <c r="N67" i="22"/>
  <c r="R67" i="22"/>
  <c r="N12" i="22"/>
  <c r="R12" i="22"/>
  <c r="G12" i="22"/>
  <c r="N59" i="22"/>
  <c r="G59" i="22"/>
  <c r="R59" i="22"/>
  <c r="G63" i="22"/>
  <c r="N63" i="22"/>
  <c r="R63" i="22"/>
  <c r="R35" i="22"/>
  <c r="G35" i="22"/>
  <c r="N35" i="22"/>
  <c r="G18" i="22"/>
  <c r="N18" i="22"/>
  <c r="R18" i="22"/>
  <c r="R69" i="15"/>
  <c r="N69" i="15"/>
  <c r="G69" i="15"/>
  <c r="N57" i="28"/>
  <c r="R57" i="28"/>
  <c r="G57" i="28"/>
  <c r="N38" i="28"/>
  <c r="G38" i="28"/>
  <c r="R38" i="28"/>
  <c r="R62" i="28"/>
  <c r="G62" i="28"/>
  <c r="N62" i="28"/>
  <c r="N84" i="28"/>
  <c r="G84" i="28"/>
  <c r="R84" i="28"/>
  <c r="G63" i="28"/>
  <c r="R63" i="28"/>
  <c r="N63" i="28"/>
  <c r="R6" i="28"/>
  <c r="N6" i="28"/>
  <c r="G6" i="28"/>
  <c r="R9" i="28"/>
  <c r="N9" i="28"/>
  <c r="G9" i="28"/>
  <c r="N22" i="28"/>
  <c r="R22" i="28"/>
  <c r="G22" i="28"/>
  <c r="R44" i="28"/>
  <c r="G44" i="28"/>
  <c r="N44" i="28"/>
  <c r="R57" i="11"/>
  <c r="G57" i="11"/>
  <c r="N57" i="11"/>
  <c r="R55" i="11"/>
  <c r="N55" i="11"/>
  <c r="G55" i="11"/>
  <c r="R18" i="11"/>
  <c r="N18" i="11"/>
  <c r="G18" i="11"/>
  <c r="N44" i="11"/>
  <c r="R44" i="11"/>
  <c r="G44" i="11"/>
  <c r="R34" i="11"/>
  <c r="N34" i="11"/>
  <c r="G34" i="11"/>
  <c r="N37" i="11"/>
  <c r="G37" i="11"/>
  <c r="R37" i="11"/>
  <c r="R61" i="11"/>
  <c r="G61" i="11"/>
  <c r="N61" i="11"/>
  <c r="G47" i="11"/>
  <c r="R47" i="11"/>
  <c r="N47" i="11"/>
  <c r="N5" i="11"/>
  <c r="R5" i="11"/>
  <c r="G5" i="11"/>
  <c r="G36" i="13"/>
  <c r="N36" i="13"/>
  <c r="R36" i="13"/>
  <c r="S24" i="1"/>
  <c r="O24" i="1"/>
  <c r="G54" i="17"/>
  <c r="N54" i="17"/>
  <c r="R54" i="17"/>
  <c r="N55" i="17"/>
  <c r="R55" i="17"/>
  <c r="G55" i="17"/>
  <c r="R43" i="17"/>
  <c r="G43" i="17"/>
  <c r="N43" i="17"/>
  <c r="R15" i="17"/>
  <c r="G15" i="17"/>
  <c r="N15" i="17"/>
  <c r="G21" i="17"/>
  <c r="R21" i="17"/>
  <c r="N21" i="17"/>
  <c r="R39" i="17"/>
  <c r="G39" i="17"/>
  <c r="N39" i="17"/>
  <c r="R11" i="17"/>
  <c r="N11" i="17"/>
  <c r="G11" i="17"/>
  <c r="G81" i="17"/>
  <c r="N81" i="17"/>
  <c r="R81" i="17"/>
  <c r="N32" i="17"/>
  <c r="R32" i="17"/>
  <c r="G32" i="17"/>
  <c r="G46" i="12"/>
  <c r="N46" i="12"/>
  <c r="R46" i="12"/>
  <c r="N19" i="12"/>
  <c r="R19" i="12"/>
  <c r="G19" i="12"/>
  <c r="R16" i="12"/>
  <c r="G16" i="12"/>
  <c r="N16" i="12"/>
  <c r="O40" i="11"/>
  <c r="S40" i="11"/>
  <c r="O8" i="22"/>
  <c r="S8" i="22"/>
  <c r="S57" i="4"/>
  <c r="O57" i="4"/>
  <c r="S43" i="13"/>
  <c r="O43" i="13"/>
  <c r="S6" i="15"/>
  <c r="O6" i="15"/>
  <c r="O36" i="10"/>
  <c r="S36" i="10"/>
  <c r="O6" i="25"/>
  <c r="S6" i="25"/>
  <c r="O47" i="24"/>
  <c r="S47" i="24"/>
  <c r="S64" i="24"/>
  <c r="O64" i="24"/>
  <c r="S35" i="12"/>
  <c r="O35" i="12"/>
  <c r="S10" i="27"/>
  <c r="O10" i="27"/>
  <c r="S86" i="28"/>
  <c r="O86" i="28"/>
  <c r="O12" i="26"/>
  <c r="S12" i="26"/>
  <c r="S16" i="18"/>
  <c r="O16" i="18"/>
  <c r="S60" i="19"/>
  <c r="O60" i="19"/>
  <c r="O5" i="25"/>
  <c r="S5" i="25"/>
  <c r="O58" i="12"/>
  <c r="S58" i="12"/>
  <c r="S53" i="27"/>
  <c r="O53" i="27"/>
  <c r="S28" i="13"/>
  <c r="O28" i="13"/>
  <c r="S32" i="14"/>
  <c r="O32" i="14"/>
  <c r="O24" i="9"/>
  <c r="S24" i="9"/>
  <c r="O26" i="24"/>
  <c r="S26" i="24"/>
  <c r="S51" i="10"/>
  <c r="O51" i="10"/>
  <c r="S64" i="23"/>
  <c r="O64" i="23"/>
  <c r="S30" i="11"/>
  <c r="O30" i="11"/>
  <c r="O10" i="25"/>
  <c r="S10" i="25"/>
  <c r="O59" i="22"/>
  <c r="S59" i="22"/>
  <c r="O81" i="15"/>
  <c r="S81" i="15"/>
  <c r="O41" i="12"/>
  <c r="S41" i="12"/>
  <c r="S5" i="10"/>
  <c r="O5" i="10"/>
  <c r="S41" i="9"/>
  <c r="O41" i="9"/>
  <c r="O47" i="16"/>
  <c r="S47" i="16"/>
  <c r="O11" i="28"/>
  <c r="S11" i="28"/>
  <c r="S27" i="15"/>
  <c r="O27" i="15"/>
  <c r="O39" i="19"/>
  <c r="S39" i="19"/>
  <c r="S86" i="24"/>
  <c r="O86" i="24"/>
  <c r="S34" i="11"/>
  <c r="O34" i="11"/>
  <c r="O33" i="22"/>
  <c r="S33" i="22"/>
  <c r="S16" i="25"/>
  <c r="O16" i="25"/>
  <c r="S42" i="24"/>
  <c r="O42" i="24"/>
  <c r="S85" i="14"/>
  <c r="O85" i="14"/>
  <c r="O40" i="24"/>
  <c r="S40" i="24"/>
  <c r="O54" i="10"/>
  <c r="S54" i="10"/>
  <c r="O54" i="16"/>
  <c r="S54" i="16"/>
  <c r="O25" i="10"/>
  <c r="S25" i="10"/>
  <c r="R73" i="15"/>
  <c r="N73" i="15"/>
  <c r="G73" i="15"/>
  <c r="O50" i="14"/>
  <c r="S50" i="14"/>
  <c r="S56" i="12"/>
  <c r="O56" i="12"/>
  <c r="O69" i="26"/>
  <c r="S69" i="26"/>
  <c r="S58" i="28"/>
  <c r="O58" i="28"/>
  <c r="O17" i="17"/>
  <c r="S17" i="17"/>
  <c r="O66" i="9"/>
  <c r="S66" i="9"/>
  <c r="O39" i="26"/>
  <c r="S39" i="26"/>
  <c r="S52" i="4"/>
  <c r="O52" i="4"/>
  <c r="O63" i="28"/>
  <c r="S63" i="28"/>
  <c r="S85" i="10"/>
  <c r="O85" i="10"/>
  <c r="O38" i="28"/>
  <c r="S38" i="28"/>
  <c r="O11" i="10"/>
  <c r="S11" i="10"/>
  <c r="S68" i="11"/>
  <c r="O68" i="11"/>
  <c r="S47" i="13"/>
  <c r="O47" i="13"/>
  <c r="S46" i="18"/>
  <c r="O46" i="18"/>
  <c r="O9" i="19"/>
  <c r="S9" i="19"/>
  <c r="S83" i="28"/>
  <c r="O83" i="28"/>
  <c r="S22" i="12"/>
  <c r="O22" i="12"/>
  <c r="O69" i="25"/>
  <c r="S69" i="25"/>
  <c r="S14" i="24"/>
  <c r="O14" i="24"/>
  <c r="S38" i="14"/>
  <c r="O38" i="14"/>
  <c r="S42" i="13"/>
  <c r="O42" i="13"/>
  <c r="O56" i="13"/>
  <c r="S56" i="13"/>
  <c r="S68" i="18"/>
  <c r="O68" i="18"/>
  <c r="O18" i="17"/>
  <c r="S18" i="17"/>
  <c r="S31" i="13"/>
  <c r="O31" i="13"/>
  <c r="O17" i="11"/>
  <c r="S17" i="11"/>
  <c r="S41" i="16"/>
  <c r="O41" i="16"/>
  <c r="S13" i="28"/>
  <c r="O13" i="28"/>
  <c r="S66" i="10"/>
  <c r="O66" i="10"/>
  <c r="S10" i="15"/>
  <c r="O10" i="15"/>
  <c r="O85" i="12"/>
  <c r="S85" i="12"/>
  <c r="O16" i="19"/>
  <c r="S16" i="19"/>
  <c r="S7" i="11"/>
  <c r="O7" i="11"/>
  <c r="O15" i="11"/>
  <c r="S15" i="11"/>
  <c r="O78" i="22"/>
  <c r="S78" i="22"/>
  <c r="S47" i="26"/>
  <c r="O47" i="26"/>
  <c r="O48" i="13"/>
  <c r="S48" i="13"/>
  <c r="O7" i="17"/>
  <c r="S7" i="17"/>
  <c r="O5" i="4"/>
  <c r="S5" i="4"/>
  <c r="S68" i="10"/>
  <c r="O68" i="10"/>
  <c r="S79" i="4"/>
  <c r="O79" i="4"/>
  <c r="O68" i="4"/>
  <c r="S68" i="4"/>
  <c r="O47" i="14"/>
  <c r="S47" i="14"/>
  <c r="S21" i="10"/>
  <c r="O21" i="10"/>
  <c r="S35" i="18"/>
  <c r="O35" i="18"/>
  <c r="S31" i="10"/>
  <c r="O31" i="10"/>
  <c r="O12" i="22"/>
  <c r="S12" i="22"/>
  <c r="S26" i="17"/>
  <c r="O26" i="17"/>
  <c r="S19" i="28"/>
  <c r="O19" i="28"/>
  <c r="O61" i="14"/>
  <c r="S61" i="14"/>
  <c r="S62" i="27"/>
  <c r="O62" i="27"/>
  <c r="S58" i="9"/>
  <c r="O58" i="9"/>
  <c r="O52" i="12"/>
  <c r="S52" i="12"/>
  <c r="S23" i="10"/>
  <c r="O23" i="10"/>
  <c r="O21" i="9"/>
  <c r="S21" i="9"/>
  <c r="S84" i="26"/>
  <c r="O84" i="26"/>
  <c r="O35" i="10"/>
  <c r="S35" i="10"/>
  <c r="S63" i="17"/>
  <c r="O63" i="17"/>
  <c r="O60" i="13"/>
  <c r="S60" i="13"/>
  <c r="O51" i="14"/>
  <c r="S51" i="14"/>
  <c r="O23" i="19"/>
  <c r="S23" i="19"/>
  <c r="S13" i="4"/>
  <c r="O13" i="4"/>
  <c r="O18" i="11"/>
  <c r="S18" i="11"/>
  <c r="O86" i="11"/>
  <c r="S86" i="11"/>
  <c r="S27" i="25"/>
  <c r="O27" i="25"/>
  <c r="S55" i="17"/>
  <c r="O55" i="17"/>
  <c r="S50" i="12"/>
  <c r="O50" i="12"/>
  <c r="S83" i="10"/>
  <c r="O83" i="10"/>
  <c r="O43" i="24"/>
  <c r="S43" i="24"/>
  <c r="S83" i="15"/>
  <c r="O83" i="15"/>
  <c r="S15" i="13"/>
  <c r="O15" i="13"/>
  <c r="S7" i="28"/>
  <c r="O7" i="28"/>
  <c r="S48" i="15"/>
  <c r="O48" i="15"/>
  <c r="S27" i="28"/>
  <c r="O27" i="28"/>
  <c r="O29" i="4"/>
  <c r="S29" i="4"/>
  <c r="S85" i="23"/>
  <c r="O85" i="23"/>
  <c r="O43" i="23"/>
  <c r="S43" i="23"/>
  <c r="O57" i="23"/>
  <c r="S57" i="23"/>
  <c r="O64" i="17"/>
  <c r="S64" i="17"/>
  <c r="O51" i="13"/>
  <c r="S51" i="13"/>
  <c r="S44" i="26"/>
  <c r="O44" i="26"/>
  <c r="O35" i="11"/>
  <c r="S35" i="11"/>
  <c r="S51" i="19"/>
  <c r="O51" i="19"/>
  <c r="O38" i="13"/>
  <c r="S38" i="13"/>
  <c r="O32" i="28"/>
  <c r="S32" i="28"/>
  <c r="S56" i="14"/>
  <c r="O56" i="14"/>
  <c r="S23" i="12"/>
  <c r="O23" i="12"/>
  <c r="S49" i="18"/>
  <c r="O49" i="18"/>
  <c r="S13" i="22"/>
  <c r="O13" i="22"/>
  <c r="O38" i="25"/>
  <c r="S38" i="25"/>
  <c r="S19" i="27"/>
  <c r="O19" i="27"/>
  <c r="S9" i="18"/>
  <c r="O9" i="18"/>
  <c r="O30" i="12"/>
  <c r="S30" i="12"/>
  <c r="O43" i="4"/>
  <c r="S43" i="4"/>
  <c r="S35" i="16"/>
  <c r="O35" i="16"/>
  <c r="S52" i="26"/>
  <c r="O52" i="26"/>
  <c r="O82" i="4"/>
  <c r="S82" i="4"/>
  <c r="S44" i="23"/>
  <c r="O44" i="23"/>
  <c r="S63" i="19"/>
  <c r="O63" i="19"/>
  <c r="S85" i="27"/>
  <c r="O85" i="27"/>
  <c r="O38" i="16"/>
  <c r="S38" i="16"/>
  <c r="S12" i="24"/>
  <c r="O12" i="24"/>
  <c r="S55" i="14"/>
  <c r="O55" i="14"/>
  <c r="O7" i="25"/>
  <c r="S7" i="25"/>
  <c r="O23" i="28"/>
  <c r="S23" i="28"/>
  <c r="O64" i="14"/>
  <c r="S64" i="14"/>
  <c r="O45" i="17"/>
  <c r="S45" i="17"/>
  <c r="S33" i="13"/>
  <c r="O33" i="13"/>
  <c r="S52" i="28"/>
  <c r="O52" i="28"/>
  <c r="O17" i="4"/>
  <c r="S17" i="4"/>
  <c r="O12" i="14"/>
  <c r="S12" i="14"/>
  <c r="S41" i="25"/>
  <c r="O41" i="25"/>
  <c r="O85" i="22"/>
  <c r="S85" i="22"/>
  <c r="O54" i="11"/>
  <c r="S54" i="11"/>
  <c r="S57" i="17"/>
  <c r="O57" i="17"/>
  <c r="S38" i="9"/>
  <c r="O38" i="9"/>
  <c r="S79" i="24"/>
  <c r="O79" i="24"/>
  <c r="S6" i="9"/>
  <c r="O6" i="9"/>
  <c r="S29" i="12"/>
  <c r="O29" i="12"/>
  <c r="O46" i="15"/>
  <c r="S46" i="15"/>
  <c r="O59" i="25"/>
  <c r="S59" i="25"/>
  <c r="S31" i="22"/>
  <c r="O31" i="22"/>
  <c r="O10" i="17"/>
  <c r="S10" i="17"/>
  <c r="S33" i="16"/>
  <c r="O33" i="16"/>
  <c r="O44" i="27"/>
  <c r="S44" i="27"/>
  <c r="O36" i="17"/>
  <c r="S36" i="17"/>
  <c r="O6" i="18"/>
  <c r="S6" i="18"/>
  <c r="O80" i="10"/>
  <c r="S80" i="10"/>
  <c r="O83" i="17"/>
  <c r="S83" i="17"/>
  <c r="S16" i="10"/>
  <c r="O16" i="10"/>
  <c r="O44" i="14"/>
  <c r="S44" i="14"/>
  <c r="S29" i="25"/>
  <c r="O29" i="25"/>
  <c r="S48" i="11"/>
  <c r="O48" i="11"/>
  <c r="O30" i="17"/>
  <c r="S30" i="17"/>
  <c r="O53" i="16"/>
  <c r="S53" i="16"/>
  <c r="S78" i="24"/>
  <c r="O78" i="24"/>
  <c r="O38" i="27"/>
  <c r="S38" i="27"/>
  <c r="S19" i="16"/>
  <c r="O19" i="16"/>
  <c r="S36" i="12"/>
  <c r="O36" i="12"/>
  <c r="O60" i="18"/>
  <c r="S60" i="18"/>
  <c r="S43" i="12"/>
  <c r="O43" i="12"/>
  <c r="O62" i="12"/>
  <c r="S62" i="12"/>
  <c r="S35" i="22"/>
  <c r="O35" i="22"/>
  <c r="S28" i="22"/>
  <c r="O28" i="22"/>
  <c r="S31" i="17"/>
  <c r="O31" i="17"/>
  <c r="O9" i="26"/>
  <c r="S9" i="26"/>
  <c r="O34" i="4"/>
  <c r="S34" i="4"/>
  <c r="S9" i="25"/>
  <c r="O9" i="25"/>
  <c r="O47" i="15"/>
  <c r="S47" i="15"/>
  <c r="S83" i="12"/>
  <c r="O83" i="12"/>
  <c r="S11" i="15"/>
  <c r="O11" i="15"/>
  <c r="O44" i="24"/>
  <c r="S44" i="24"/>
  <c r="O25" i="28"/>
  <c r="S25" i="28"/>
  <c r="S40" i="19"/>
  <c r="O40" i="19"/>
  <c r="S34" i="25"/>
  <c r="O34" i="25"/>
  <c r="O43" i="11"/>
  <c r="S43" i="11"/>
  <c r="O63" i="15"/>
  <c r="S63" i="15"/>
  <c r="S78" i="18"/>
  <c r="O78" i="18"/>
  <c r="S19" i="17"/>
  <c r="O19" i="17"/>
  <c r="O27" i="26"/>
  <c r="S27" i="26"/>
  <c r="O64" i="28"/>
  <c r="S64" i="28"/>
  <c r="O28" i="16"/>
  <c r="S28" i="16"/>
  <c r="O18" i="18"/>
  <c r="S18" i="18"/>
  <c r="O12" i="10"/>
  <c r="S12" i="10"/>
  <c r="S60" i="22"/>
  <c r="O60" i="22"/>
  <c r="S80" i="16"/>
  <c r="O80" i="16"/>
  <c r="O7" i="4"/>
  <c r="S7" i="4"/>
  <c r="S84" i="28"/>
  <c r="O84" i="28"/>
  <c r="O68" i="25"/>
  <c r="S68" i="25"/>
  <c r="S23" i="25"/>
  <c r="O23" i="25"/>
  <c r="O21" i="27"/>
  <c r="S21" i="27"/>
  <c r="S83" i="26"/>
  <c r="O83" i="26"/>
  <c r="O29" i="14"/>
  <c r="S29" i="14"/>
  <c r="O15" i="27"/>
  <c r="S15" i="27"/>
  <c r="O9" i="15"/>
  <c r="S9" i="15"/>
  <c r="O37" i="16"/>
  <c r="S37" i="16"/>
  <c r="O16" i="28"/>
  <c r="S16" i="28"/>
  <c r="S18" i="9"/>
  <c r="O18" i="9"/>
  <c r="S82" i="13"/>
  <c r="O82" i="13"/>
  <c r="O20" i="25"/>
  <c r="S20" i="25"/>
  <c r="S22" i="11"/>
  <c r="O22" i="11"/>
  <c r="O29" i="9"/>
  <c r="S29" i="9"/>
  <c r="O28" i="14"/>
  <c r="S28" i="14"/>
  <c r="O49" i="12"/>
  <c r="S49" i="12"/>
  <c r="O24" i="17"/>
  <c r="S24" i="17"/>
  <c r="O30" i="24"/>
  <c r="S30" i="24"/>
  <c r="O20" i="14"/>
  <c r="S20" i="14"/>
  <c r="O32" i="17"/>
  <c r="S32" i="17"/>
  <c r="S51" i="28"/>
  <c r="O51" i="28"/>
  <c r="O41" i="14"/>
  <c r="S41" i="14"/>
  <c r="S32" i="15"/>
  <c r="O32" i="15"/>
  <c r="S31" i="28"/>
  <c r="O31" i="28"/>
  <c r="S42" i="14"/>
  <c r="O42" i="14"/>
  <c r="O59" i="15"/>
  <c r="S59" i="15"/>
  <c r="S86" i="13"/>
  <c r="O86" i="13"/>
  <c r="O24" i="12"/>
  <c r="S24" i="12"/>
  <c r="O7" i="12"/>
  <c r="S7" i="12"/>
  <c r="O83" i="16"/>
  <c r="S83" i="16"/>
  <c r="S8" i="19"/>
  <c r="O8" i="19"/>
  <c r="O82" i="22"/>
  <c r="S82" i="22"/>
  <c r="O40" i="17"/>
  <c r="S40" i="17"/>
  <c r="O46" i="16"/>
  <c r="S46" i="16"/>
  <c r="S60" i="28"/>
  <c r="O60" i="28"/>
  <c r="O85" i="24"/>
  <c r="S85" i="24"/>
  <c r="O43" i="25"/>
  <c r="S43" i="25"/>
  <c r="S53" i="11"/>
  <c r="O53" i="11"/>
  <c r="S64" i="22"/>
  <c r="O64" i="22"/>
  <c r="O52" i="15"/>
  <c r="S52" i="15"/>
  <c r="S39" i="23"/>
  <c r="O39" i="23"/>
  <c r="S14" i="10"/>
  <c r="O14" i="10"/>
  <c r="S64" i="13"/>
  <c r="O64" i="13"/>
  <c r="O68" i="17"/>
  <c r="S68" i="17"/>
  <c r="S20" i="28"/>
  <c r="O20" i="28"/>
  <c r="S85" i="11"/>
  <c r="O85" i="11"/>
  <c r="S44" i="25"/>
  <c r="O44" i="25"/>
  <c r="O31" i="16"/>
  <c r="S31" i="16"/>
  <c r="O25" i="13"/>
  <c r="S25" i="13"/>
  <c r="O57" i="14"/>
  <c r="S57" i="14"/>
  <c r="O11" i="24"/>
  <c r="S11" i="24"/>
  <c r="S9" i="14"/>
  <c r="O9" i="14"/>
  <c r="R72" i="9"/>
  <c r="N72" i="9"/>
  <c r="G72" i="9"/>
  <c r="U77" i="1"/>
  <c r="O5" i="15"/>
  <c r="S5" i="15"/>
  <c r="O14" i="25"/>
  <c r="S14" i="25"/>
  <c r="S21" i="22"/>
  <c r="O21" i="22"/>
  <c r="O83" i="11"/>
  <c r="S83" i="11"/>
  <c r="O40" i="27"/>
  <c r="S40" i="27"/>
  <c r="O24" i="16"/>
  <c r="S24" i="16"/>
  <c r="O80" i="15"/>
  <c r="S80" i="15"/>
  <c r="O56" i="26"/>
  <c r="S56" i="26"/>
  <c r="S86" i="19"/>
  <c r="O86" i="19"/>
  <c r="O81" i="9"/>
  <c r="S81" i="9"/>
  <c r="S45" i="18"/>
  <c r="O45" i="18"/>
  <c r="S84" i="10"/>
  <c r="O84" i="10"/>
  <c r="S79" i="25"/>
  <c r="O79" i="25"/>
  <c r="O43" i="18"/>
  <c r="S43" i="18"/>
  <c r="O10" i="13"/>
  <c r="S10" i="13"/>
  <c r="S6" i="27"/>
  <c r="O6" i="27"/>
  <c r="S46" i="24"/>
  <c r="O46" i="24"/>
  <c r="O29" i="27"/>
  <c r="S29" i="27"/>
  <c r="O54" i="23"/>
  <c r="S54" i="23"/>
  <c r="O84" i="9"/>
  <c r="S84" i="9"/>
  <c r="S36" i="28"/>
  <c r="O36" i="28"/>
  <c r="S16" i="23"/>
  <c r="O16" i="23"/>
  <c r="S28" i="11"/>
  <c r="O28" i="11"/>
  <c r="S38" i="17"/>
  <c r="O38" i="17"/>
  <c r="S49" i="9"/>
  <c r="O49" i="9"/>
  <c r="O13" i="16"/>
  <c r="S13" i="16"/>
  <c r="O60" i="4"/>
  <c r="S60" i="4"/>
  <c r="O25" i="26"/>
  <c r="S25" i="26"/>
  <c r="S66" i="12"/>
  <c r="O66" i="12"/>
  <c r="S50" i="11"/>
  <c r="O50" i="11"/>
  <c r="O53" i="22"/>
  <c r="S53" i="22"/>
  <c r="S15" i="25"/>
  <c r="O15" i="25"/>
  <c r="S55" i="13"/>
  <c r="O55" i="13"/>
  <c r="O46" i="27"/>
  <c r="S46" i="27"/>
  <c r="S78" i="15"/>
  <c r="O78" i="15"/>
  <c r="O6" i="10"/>
  <c r="S6" i="10"/>
  <c r="G73" i="4"/>
  <c r="R73" i="4"/>
  <c r="N73" i="4"/>
  <c r="S58" i="10"/>
  <c r="O58" i="10"/>
  <c r="O15" i="18"/>
  <c r="S15" i="18"/>
  <c r="S67" i="14"/>
  <c r="O67" i="14"/>
  <c r="S18" i="19"/>
  <c r="O18" i="19"/>
  <c r="O80" i="9"/>
  <c r="S80" i="9"/>
  <c r="S35" i="26"/>
  <c r="O35" i="26"/>
  <c r="S53" i="25"/>
  <c r="O53" i="25"/>
  <c r="S22" i="25"/>
  <c r="O22" i="25"/>
  <c r="S84" i="25"/>
  <c r="O84" i="25"/>
  <c r="N75" i="15"/>
  <c r="R75" i="15"/>
  <c r="G75" i="15"/>
  <c r="S64" i="12"/>
  <c r="O64" i="12"/>
  <c r="S33" i="15"/>
  <c r="O33" i="15"/>
  <c r="O24" i="15"/>
  <c r="S24" i="15"/>
  <c r="O81" i="26"/>
  <c r="S81" i="26"/>
  <c r="O62" i="28"/>
  <c r="S62" i="28"/>
  <c r="S42" i="12"/>
  <c r="O42" i="12"/>
  <c r="O85" i="19"/>
  <c r="S85" i="19"/>
  <c r="O81" i="24"/>
  <c r="S81" i="24"/>
  <c r="O79" i="12"/>
  <c r="S79" i="12"/>
  <c r="O7" i="22"/>
  <c r="S7" i="22"/>
  <c r="O59" i="27"/>
  <c r="S59" i="27"/>
  <c r="S28" i="26"/>
  <c r="O28" i="26"/>
  <c r="O35" i="17"/>
  <c r="S35" i="17"/>
  <c r="S9" i="16"/>
  <c r="O9" i="16"/>
  <c r="S25" i="24"/>
  <c r="O25" i="24"/>
  <c r="S60" i="16"/>
  <c r="O60" i="16"/>
  <c r="O44" i="18"/>
  <c r="S44" i="18"/>
  <c r="S13" i="17"/>
  <c r="O13" i="17"/>
  <c r="O82" i="24"/>
  <c r="S82" i="24"/>
  <c r="O13" i="25"/>
  <c r="S13" i="25"/>
  <c r="S8" i="11"/>
  <c r="O8" i="11"/>
  <c r="S30" i="25"/>
  <c r="O30" i="25"/>
  <c r="S23" i="22"/>
  <c r="O23" i="22"/>
  <c r="O33" i="28"/>
  <c r="S33" i="28"/>
  <c r="O65" i="17"/>
  <c r="S65" i="17"/>
  <c r="O36" i="13"/>
  <c r="S36" i="13"/>
  <c r="O36" i="14"/>
  <c r="S36" i="14"/>
  <c r="O48" i="10"/>
  <c r="S48" i="10"/>
  <c r="S14" i="17"/>
  <c r="O14" i="17"/>
  <c r="O78" i="26"/>
  <c r="S78" i="26"/>
  <c r="S69" i="4"/>
  <c r="O69" i="4"/>
  <c r="O28" i="19"/>
  <c r="S28" i="19"/>
  <c r="S58" i="13"/>
  <c r="O58" i="13"/>
  <c r="O27" i="19"/>
  <c r="S27" i="19"/>
  <c r="S56" i="25"/>
  <c r="O56" i="25"/>
  <c r="S16" i="22"/>
  <c r="O16" i="22"/>
  <c r="O67" i="9"/>
  <c r="S67" i="9"/>
  <c r="O51" i="4"/>
  <c r="S51" i="4"/>
  <c r="S57" i="19"/>
  <c r="O57" i="19"/>
  <c r="O51" i="9"/>
  <c r="S51" i="9"/>
  <c r="S48" i="18"/>
  <c r="O48" i="18"/>
  <c r="S23" i="23"/>
  <c r="O23" i="23"/>
  <c r="O23" i="17"/>
  <c r="S23" i="17"/>
  <c r="O48" i="19"/>
  <c r="S48" i="19"/>
  <c r="O25" i="18"/>
  <c r="S25" i="18"/>
  <c r="S7" i="19"/>
  <c r="O7" i="19"/>
  <c r="S16" i="11"/>
  <c r="O16" i="11"/>
  <c r="S21" i="17"/>
  <c r="O21" i="17"/>
  <c r="O21" i="18"/>
  <c r="S21" i="18"/>
  <c r="S42" i="19"/>
  <c r="O42" i="19"/>
  <c r="O5" i="24"/>
  <c r="S5" i="24"/>
  <c r="O46" i="23"/>
  <c r="S46" i="23"/>
  <c r="S43" i="9"/>
  <c r="O43" i="9"/>
  <c r="S25" i="1"/>
  <c r="O25" i="1"/>
  <c r="S49" i="1"/>
  <c r="O49" i="1"/>
  <c r="S36" i="1"/>
  <c r="O36" i="1"/>
  <c r="R52" i="4"/>
  <c r="N52" i="4"/>
  <c r="G52" i="4"/>
  <c r="R16" i="4"/>
  <c r="N16" i="4"/>
  <c r="G16" i="4"/>
  <c r="G42" i="4"/>
  <c r="N42" i="4"/>
  <c r="R42" i="4"/>
  <c r="G85" i="4"/>
  <c r="R85" i="4"/>
  <c r="N85" i="4"/>
  <c r="G50" i="16"/>
  <c r="N50" i="16"/>
  <c r="R50" i="16"/>
  <c r="G56" i="16"/>
  <c r="N56" i="16"/>
  <c r="R56" i="16"/>
  <c r="G78" i="16"/>
  <c r="N78" i="16"/>
  <c r="R78" i="16"/>
  <c r="G53" i="9"/>
  <c r="N53" i="9"/>
  <c r="R53" i="9"/>
  <c r="R57" i="9"/>
  <c r="N57" i="9"/>
  <c r="G57" i="9"/>
  <c r="R80" i="9"/>
  <c r="N80" i="9"/>
  <c r="G80" i="9"/>
  <c r="G79" i="9"/>
  <c r="N79" i="9"/>
  <c r="R79" i="9"/>
  <c r="R34" i="9"/>
  <c r="G34" i="9"/>
  <c r="N34" i="9"/>
  <c r="N57" i="25"/>
  <c r="R57" i="25"/>
  <c r="G57" i="25"/>
  <c r="G86" i="25"/>
  <c r="N86" i="25"/>
  <c r="R86" i="25"/>
  <c r="R36" i="25"/>
  <c r="G36" i="25"/>
  <c r="N36" i="25"/>
  <c r="R7" i="25"/>
  <c r="G7" i="25"/>
  <c r="N7" i="25"/>
  <c r="N80" i="25"/>
  <c r="R80" i="25"/>
  <c r="G80" i="25"/>
  <c r="R69" i="25"/>
  <c r="G69" i="25"/>
  <c r="N69" i="25"/>
  <c r="N9" i="25"/>
  <c r="R9" i="25"/>
  <c r="G9" i="25"/>
  <c r="G29" i="25"/>
  <c r="N29" i="25"/>
  <c r="R29" i="25"/>
  <c r="R51" i="26"/>
  <c r="N51" i="26"/>
  <c r="G51" i="26"/>
  <c r="G48" i="26"/>
  <c r="N48" i="26"/>
  <c r="R48" i="26"/>
  <c r="G79" i="26"/>
  <c r="N79" i="26"/>
  <c r="R79" i="26"/>
  <c r="G46" i="26"/>
  <c r="R46" i="26"/>
  <c r="N46" i="26"/>
  <c r="G30" i="26"/>
  <c r="N30" i="26"/>
  <c r="R30" i="26"/>
  <c r="G18" i="26"/>
  <c r="N18" i="26"/>
  <c r="R18" i="26"/>
  <c r="G67" i="26"/>
  <c r="N67" i="26"/>
  <c r="R67" i="26"/>
  <c r="R81" i="26"/>
  <c r="G81" i="26"/>
  <c r="N81" i="26"/>
  <c r="N39" i="26"/>
  <c r="R39" i="26"/>
  <c r="G39" i="26"/>
  <c r="G8" i="26"/>
  <c r="N8" i="26"/>
  <c r="R8" i="26"/>
  <c r="O7" i="1"/>
  <c r="S7" i="1"/>
  <c r="G51" i="14"/>
  <c r="N51" i="14"/>
  <c r="R51" i="14"/>
  <c r="G53" i="14"/>
  <c r="R53" i="14"/>
  <c r="N53" i="14"/>
  <c r="G9" i="14"/>
  <c r="N9" i="14"/>
  <c r="R9" i="14"/>
  <c r="R85" i="14"/>
  <c r="G85" i="14"/>
  <c r="N85" i="14"/>
  <c r="R80" i="14"/>
  <c r="N80" i="14"/>
  <c r="G80" i="14"/>
  <c r="N82" i="14"/>
  <c r="R82" i="14"/>
  <c r="G82" i="14"/>
  <c r="G15" i="14"/>
  <c r="R15" i="14"/>
  <c r="N15" i="14"/>
  <c r="G7" i="14"/>
  <c r="R7" i="14"/>
  <c r="N7" i="14"/>
  <c r="R37" i="14"/>
  <c r="G37" i="14"/>
  <c r="N37" i="14"/>
  <c r="N35" i="14"/>
  <c r="R35" i="14"/>
  <c r="G35" i="14"/>
  <c r="N5" i="14"/>
  <c r="G5" i="14"/>
  <c r="R5" i="14"/>
  <c r="R58" i="22"/>
  <c r="G58" i="22"/>
  <c r="N58" i="22"/>
  <c r="R86" i="22"/>
  <c r="G86" i="22"/>
  <c r="N86" i="22"/>
  <c r="R24" i="22"/>
  <c r="G24" i="22"/>
  <c r="N24" i="22"/>
  <c r="N10" i="22"/>
  <c r="R10" i="22"/>
  <c r="G10" i="22"/>
  <c r="G23" i="22"/>
  <c r="N23" i="22"/>
  <c r="R23" i="22"/>
  <c r="R22" i="22"/>
  <c r="N22" i="22"/>
  <c r="G22" i="22"/>
  <c r="G44" i="22"/>
  <c r="N44" i="22"/>
  <c r="R44" i="22"/>
  <c r="N42" i="22"/>
  <c r="R42" i="22"/>
  <c r="G42" i="22"/>
  <c r="G11" i="22"/>
  <c r="R11" i="22"/>
  <c r="N11" i="22"/>
  <c r="G78" i="22"/>
  <c r="N78" i="22"/>
  <c r="R78" i="22"/>
  <c r="G50" i="23"/>
  <c r="R50" i="23"/>
  <c r="N50" i="23"/>
  <c r="R54" i="23"/>
  <c r="N54" i="23"/>
  <c r="G54" i="23"/>
  <c r="N6" i="23"/>
  <c r="G6" i="23"/>
  <c r="R6" i="23"/>
  <c r="N36" i="23"/>
  <c r="R36" i="23"/>
  <c r="G36" i="23"/>
  <c r="R30" i="23"/>
  <c r="G30" i="23"/>
  <c r="N30" i="23"/>
  <c r="N32" i="23"/>
  <c r="R32" i="23"/>
  <c r="G32" i="23"/>
  <c r="R60" i="23"/>
  <c r="G60" i="23"/>
  <c r="N60" i="23"/>
  <c r="N86" i="23"/>
  <c r="G86" i="23"/>
  <c r="R86" i="23"/>
  <c r="R9" i="23"/>
  <c r="G9" i="23"/>
  <c r="N9" i="23"/>
  <c r="N18" i="23"/>
  <c r="R18" i="23"/>
  <c r="G18" i="23"/>
  <c r="S74" i="15"/>
  <c r="O74" i="15"/>
  <c r="R54" i="15"/>
  <c r="G54" i="15"/>
  <c r="N54" i="15"/>
  <c r="N12" i="15"/>
  <c r="R12" i="15"/>
  <c r="G12" i="15"/>
  <c r="R41" i="15"/>
  <c r="G41" i="15"/>
  <c r="N41" i="15"/>
  <c r="R21" i="15"/>
  <c r="G21" i="15"/>
  <c r="N21" i="15"/>
  <c r="G19" i="15"/>
  <c r="N19" i="15"/>
  <c r="R19" i="15"/>
  <c r="G80" i="15"/>
  <c r="R80" i="15"/>
  <c r="N80" i="15"/>
  <c r="N37" i="15"/>
  <c r="G37" i="15"/>
  <c r="R37" i="15"/>
  <c r="R39" i="15"/>
  <c r="G39" i="15"/>
  <c r="N39" i="15"/>
  <c r="R63" i="15"/>
  <c r="G63" i="15"/>
  <c r="N63" i="15"/>
  <c r="R47" i="18"/>
  <c r="G47" i="18"/>
  <c r="N47" i="18"/>
  <c r="R52" i="28"/>
  <c r="G52" i="28"/>
  <c r="N52" i="28"/>
  <c r="N78" i="28"/>
  <c r="G78" i="28"/>
  <c r="R78" i="28"/>
  <c r="R85" i="28"/>
  <c r="N85" i="28"/>
  <c r="G85" i="28"/>
  <c r="G15" i="28"/>
  <c r="R15" i="28"/>
  <c r="N15" i="28"/>
  <c r="G59" i="28"/>
  <c r="N59" i="28"/>
  <c r="R59" i="28"/>
  <c r="G33" i="28"/>
  <c r="N33" i="28"/>
  <c r="R33" i="28"/>
  <c r="N24" i="28"/>
  <c r="R24" i="28"/>
  <c r="G24" i="28"/>
  <c r="R36" i="28"/>
  <c r="G36" i="28"/>
  <c r="N36" i="28"/>
  <c r="N39" i="28"/>
  <c r="R39" i="28"/>
  <c r="G39" i="28"/>
  <c r="G42" i="28"/>
  <c r="R42" i="28"/>
  <c r="N42" i="28"/>
  <c r="R52" i="11"/>
  <c r="N52" i="11"/>
  <c r="G52" i="11"/>
  <c r="R22" i="11"/>
  <c r="G22" i="11"/>
  <c r="N22" i="11"/>
  <c r="N81" i="11"/>
  <c r="G81" i="11"/>
  <c r="R81" i="11"/>
  <c r="G30" i="11"/>
  <c r="R30" i="11"/>
  <c r="N30" i="11"/>
  <c r="G25" i="11"/>
  <c r="N25" i="11"/>
  <c r="R25" i="11"/>
  <c r="R26" i="11"/>
  <c r="G26" i="11"/>
  <c r="N26" i="11"/>
  <c r="R65" i="11"/>
  <c r="G65" i="11"/>
  <c r="N65" i="11"/>
  <c r="R86" i="11"/>
  <c r="G86" i="11"/>
  <c r="N86" i="11"/>
  <c r="N49" i="13"/>
  <c r="R49" i="13"/>
  <c r="G49" i="13"/>
  <c r="R79" i="13"/>
  <c r="G79" i="13"/>
  <c r="N79" i="13"/>
  <c r="N63" i="13"/>
  <c r="R63" i="13"/>
  <c r="G63" i="13"/>
  <c r="G24" i="13"/>
  <c r="N24" i="13"/>
  <c r="R24" i="13"/>
  <c r="G86" i="13"/>
  <c r="R86" i="13"/>
  <c r="N86" i="13"/>
  <c r="G7" i="13"/>
  <c r="N7" i="13"/>
  <c r="R7" i="13"/>
  <c r="R68" i="13"/>
  <c r="N68" i="13"/>
  <c r="G68" i="13"/>
  <c r="N5" i="17"/>
  <c r="G5" i="17"/>
  <c r="R5" i="17"/>
  <c r="R49" i="17"/>
  <c r="G49" i="17"/>
  <c r="N49" i="17"/>
  <c r="G65" i="17"/>
  <c r="N65" i="17"/>
  <c r="R65" i="17"/>
  <c r="R25" i="17"/>
  <c r="G25" i="17"/>
  <c r="N25" i="17"/>
  <c r="N26" i="17"/>
  <c r="R26" i="17"/>
  <c r="G26" i="17"/>
  <c r="R64" i="17"/>
  <c r="G64" i="17"/>
  <c r="N64" i="17"/>
  <c r="N62" i="17"/>
  <c r="R62" i="17"/>
  <c r="G62" i="17"/>
  <c r="R45" i="17"/>
  <c r="G45" i="17"/>
  <c r="N45" i="17"/>
  <c r="G17" i="17"/>
  <c r="N17" i="17"/>
  <c r="R17" i="17"/>
  <c r="G33" i="17"/>
  <c r="N33" i="17"/>
  <c r="R33" i="17"/>
  <c r="R68" i="17"/>
  <c r="G68" i="17"/>
  <c r="N68" i="17"/>
  <c r="G54" i="12"/>
  <c r="N54" i="12"/>
  <c r="R54" i="12"/>
  <c r="R22" i="12"/>
  <c r="G22" i="12"/>
  <c r="N22" i="12"/>
  <c r="G65" i="12"/>
  <c r="N65" i="12"/>
  <c r="R65" i="12"/>
  <c r="N25" i="12"/>
  <c r="R25" i="12"/>
  <c r="G25" i="12"/>
  <c r="G66" i="12"/>
  <c r="N66" i="12"/>
  <c r="R66" i="12"/>
  <c r="N35" i="12"/>
  <c r="G35" i="12"/>
  <c r="R35" i="12"/>
  <c r="G58" i="12"/>
  <c r="R58" i="12"/>
  <c r="N58" i="12"/>
  <c r="R60" i="12"/>
  <c r="N60" i="12"/>
  <c r="G60" i="12"/>
  <c r="R20" i="12"/>
  <c r="G20" i="12"/>
  <c r="N20" i="12"/>
  <c r="N33" i="12"/>
  <c r="R33" i="12"/>
  <c r="G33" i="12"/>
  <c r="G81" i="12"/>
  <c r="N81" i="12"/>
  <c r="R81" i="12"/>
  <c r="G67" i="12"/>
  <c r="N67" i="12"/>
  <c r="R67" i="12"/>
  <c r="R21" i="12"/>
  <c r="G21" i="12"/>
  <c r="N21" i="12"/>
  <c r="G9" i="12"/>
  <c r="N9" i="12"/>
  <c r="R9" i="12"/>
  <c r="R32" i="4"/>
  <c r="N32" i="4"/>
  <c r="G32" i="4"/>
  <c r="N51" i="16"/>
  <c r="R51" i="16"/>
  <c r="G51" i="16"/>
  <c r="G58" i="16"/>
  <c r="N58" i="16"/>
  <c r="R58" i="16"/>
  <c r="G37" i="16"/>
  <c r="N37" i="16"/>
  <c r="R37" i="16"/>
  <c r="R31" i="16"/>
  <c r="G31" i="16"/>
  <c r="N31" i="16"/>
  <c r="R32" i="16"/>
  <c r="G32" i="16"/>
  <c r="N32" i="16"/>
  <c r="R82" i="16"/>
  <c r="G82" i="16"/>
  <c r="N82" i="16"/>
  <c r="R17" i="16"/>
  <c r="G17" i="16"/>
  <c r="N17" i="16"/>
  <c r="R68" i="16"/>
  <c r="G68" i="16"/>
  <c r="N68" i="16"/>
  <c r="N41" i="16"/>
  <c r="R41" i="16"/>
  <c r="G41" i="16"/>
  <c r="S29" i="1"/>
  <c r="O29" i="1"/>
  <c r="R56" i="25"/>
  <c r="G56" i="25"/>
  <c r="N56" i="25"/>
  <c r="N18" i="25"/>
  <c r="R18" i="25"/>
  <c r="G18" i="25"/>
  <c r="R31" i="25"/>
  <c r="N31" i="25"/>
  <c r="G31" i="25"/>
  <c r="R44" i="25"/>
  <c r="N44" i="25"/>
  <c r="G44" i="25"/>
  <c r="N40" i="25"/>
  <c r="R40" i="25"/>
  <c r="G40" i="25"/>
  <c r="N24" i="25"/>
  <c r="R24" i="25"/>
  <c r="G24" i="25"/>
  <c r="N78" i="25"/>
  <c r="R78" i="25"/>
  <c r="G78" i="25"/>
  <c r="N28" i="25"/>
  <c r="R28" i="25"/>
  <c r="G28" i="25"/>
  <c r="R83" i="25"/>
  <c r="N83" i="25"/>
  <c r="G83" i="25"/>
  <c r="N84" i="25"/>
  <c r="R84" i="25"/>
  <c r="G84" i="25"/>
  <c r="N50" i="27"/>
  <c r="R50" i="27"/>
  <c r="G50" i="27"/>
  <c r="R52" i="27"/>
  <c r="N52" i="27"/>
  <c r="G52" i="27"/>
  <c r="R44" i="27"/>
  <c r="N44" i="27"/>
  <c r="G44" i="27"/>
  <c r="G15" i="27"/>
  <c r="N15" i="27"/>
  <c r="R15" i="27"/>
  <c r="N45" i="27"/>
  <c r="R45" i="27"/>
  <c r="G45" i="27"/>
  <c r="G84" i="27"/>
  <c r="R84" i="27"/>
  <c r="N84" i="27"/>
  <c r="R78" i="27"/>
  <c r="N78" i="27"/>
  <c r="G78" i="27"/>
  <c r="N35" i="27"/>
  <c r="R35" i="27"/>
  <c r="G35" i="27"/>
  <c r="R10" i="27"/>
  <c r="N10" i="27"/>
  <c r="G10" i="27"/>
  <c r="N66" i="27"/>
  <c r="G66" i="27"/>
  <c r="R66" i="27"/>
  <c r="G51" i="22"/>
  <c r="N51" i="22"/>
  <c r="R51" i="22"/>
  <c r="G56" i="22"/>
  <c r="R56" i="22"/>
  <c r="N56" i="22"/>
  <c r="G27" i="22"/>
  <c r="N27" i="22"/>
  <c r="R27" i="22"/>
  <c r="G53" i="23"/>
  <c r="R53" i="23"/>
  <c r="N53" i="23"/>
  <c r="N52" i="23"/>
  <c r="G52" i="23"/>
  <c r="R52" i="23"/>
  <c r="R79" i="23"/>
  <c r="G79" i="23"/>
  <c r="N79" i="23"/>
  <c r="N45" i="23"/>
  <c r="R45" i="23"/>
  <c r="G45" i="23"/>
  <c r="R65" i="23"/>
  <c r="G65" i="23"/>
  <c r="N65" i="23"/>
  <c r="N59" i="23"/>
  <c r="G59" i="23"/>
  <c r="R59" i="23"/>
  <c r="R17" i="23"/>
  <c r="G17" i="23"/>
  <c r="N17" i="23"/>
  <c r="N28" i="23"/>
  <c r="G28" i="23"/>
  <c r="R28" i="23"/>
  <c r="R23" i="23"/>
  <c r="G23" i="23"/>
  <c r="N23" i="23"/>
  <c r="O59" i="1"/>
  <c r="S59" i="1"/>
  <c r="N5" i="10"/>
  <c r="G5" i="10"/>
  <c r="R5" i="10"/>
  <c r="G58" i="10"/>
  <c r="N58" i="10"/>
  <c r="R58" i="10"/>
  <c r="G9" i="10"/>
  <c r="N9" i="10"/>
  <c r="R9" i="10"/>
  <c r="R28" i="10"/>
  <c r="G28" i="10"/>
  <c r="N28" i="10"/>
  <c r="R26" i="10"/>
  <c r="G26" i="10"/>
  <c r="N26" i="10"/>
  <c r="R35" i="10"/>
  <c r="N35" i="10"/>
  <c r="G35" i="10"/>
  <c r="R31" i="10"/>
  <c r="G31" i="10"/>
  <c r="N31" i="10"/>
  <c r="G11" i="10"/>
  <c r="N11" i="10"/>
  <c r="R11" i="10"/>
  <c r="N40" i="10"/>
  <c r="R40" i="10"/>
  <c r="G40" i="10"/>
  <c r="R79" i="10"/>
  <c r="G79" i="10"/>
  <c r="N79" i="10"/>
  <c r="R18" i="18"/>
  <c r="N18" i="18"/>
  <c r="G18" i="18"/>
  <c r="N19" i="18"/>
  <c r="G19" i="18"/>
  <c r="R19" i="18"/>
  <c r="G45" i="18"/>
  <c r="R45" i="18"/>
  <c r="N45" i="18"/>
  <c r="R50" i="28"/>
  <c r="G50" i="28"/>
  <c r="N50" i="28"/>
  <c r="R54" i="28"/>
  <c r="G54" i="28"/>
  <c r="N54" i="28"/>
  <c r="G16" i="28"/>
  <c r="R16" i="28"/>
  <c r="N16" i="28"/>
  <c r="R83" i="28"/>
  <c r="G83" i="28"/>
  <c r="N83" i="28"/>
  <c r="R17" i="28"/>
  <c r="N17" i="28"/>
  <c r="G17" i="28"/>
  <c r="R13" i="28"/>
  <c r="G13" i="28"/>
  <c r="N13" i="28"/>
  <c r="R30" i="28"/>
  <c r="G30" i="28"/>
  <c r="N30" i="28"/>
  <c r="G8" i="28"/>
  <c r="R8" i="28"/>
  <c r="N8" i="28"/>
  <c r="N18" i="28"/>
  <c r="R18" i="28"/>
  <c r="G18" i="28"/>
  <c r="N56" i="13"/>
  <c r="R56" i="13"/>
  <c r="G56" i="13"/>
  <c r="R28" i="13"/>
  <c r="G28" i="13"/>
  <c r="N28" i="13"/>
  <c r="R45" i="13"/>
  <c r="G45" i="13"/>
  <c r="N45" i="13"/>
  <c r="R12" i="13"/>
  <c r="G12" i="13"/>
  <c r="N12" i="13"/>
  <c r="N25" i="13"/>
  <c r="R25" i="13"/>
  <c r="G25" i="13"/>
  <c r="N11" i="13"/>
  <c r="R11" i="13"/>
  <c r="G11" i="13"/>
  <c r="G13" i="13"/>
  <c r="R13" i="13"/>
  <c r="N13" i="13"/>
  <c r="G81" i="13"/>
  <c r="N81" i="13"/>
  <c r="R81" i="13"/>
  <c r="R85" i="13"/>
  <c r="G85" i="13"/>
  <c r="N85" i="13"/>
  <c r="N48" i="17"/>
  <c r="G48" i="17"/>
  <c r="R48" i="17"/>
  <c r="G82" i="17"/>
  <c r="N82" i="17"/>
  <c r="R82" i="17"/>
  <c r="N69" i="17"/>
  <c r="R69" i="17"/>
  <c r="G69" i="17"/>
  <c r="R40" i="17"/>
  <c r="G40" i="17"/>
  <c r="N40" i="17"/>
  <c r="R23" i="17"/>
  <c r="G23" i="17"/>
  <c r="N23" i="17"/>
  <c r="G85" i="17"/>
  <c r="N85" i="17"/>
  <c r="R85" i="17"/>
  <c r="N36" i="17"/>
  <c r="R36" i="17"/>
  <c r="G36" i="17"/>
  <c r="G66" i="17"/>
  <c r="R66" i="17"/>
  <c r="N66" i="17"/>
  <c r="R83" i="17"/>
  <c r="G83" i="17"/>
  <c r="N83" i="17"/>
  <c r="O51" i="1"/>
  <c r="S51" i="1"/>
  <c r="N50" i="25"/>
  <c r="G50" i="25"/>
  <c r="R50" i="25"/>
  <c r="R58" i="25"/>
  <c r="G58" i="25"/>
  <c r="N58" i="25"/>
  <c r="N45" i="25"/>
  <c r="G45" i="25"/>
  <c r="R45" i="25"/>
  <c r="N13" i="25"/>
  <c r="R13" i="25"/>
  <c r="G13" i="25"/>
  <c r="N10" i="25"/>
  <c r="R10" i="25"/>
  <c r="G10" i="25"/>
  <c r="N62" i="25"/>
  <c r="R62" i="25"/>
  <c r="G62" i="25"/>
  <c r="G41" i="25"/>
  <c r="N41" i="25"/>
  <c r="R41" i="25"/>
  <c r="R5" i="25"/>
  <c r="N5" i="25"/>
  <c r="G5" i="25"/>
  <c r="R73" i="1"/>
  <c r="N73" i="1"/>
  <c r="N72" i="1"/>
  <c r="R72" i="1"/>
  <c r="N85" i="26"/>
  <c r="R85" i="26"/>
  <c r="G85" i="26"/>
  <c r="N48" i="24"/>
  <c r="G48" i="24"/>
  <c r="R48" i="24"/>
  <c r="R10" i="24"/>
  <c r="G10" i="24"/>
  <c r="N10" i="24"/>
  <c r="N46" i="24"/>
  <c r="R46" i="24"/>
  <c r="G46" i="24"/>
  <c r="N38" i="24"/>
  <c r="R38" i="24"/>
  <c r="G38" i="24"/>
  <c r="N80" i="24"/>
  <c r="R80" i="24"/>
  <c r="G80" i="24"/>
  <c r="R23" i="24"/>
  <c r="N23" i="24"/>
  <c r="G23" i="24"/>
  <c r="N64" i="24"/>
  <c r="G64" i="24"/>
  <c r="R64" i="24"/>
  <c r="N66" i="24"/>
  <c r="R66" i="24"/>
  <c r="G66" i="24"/>
  <c r="G11" i="24"/>
  <c r="R11" i="24"/>
  <c r="N11" i="24"/>
  <c r="N59" i="24"/>
  <c r="R59" i="24"/>
  <c r="G59" i="24"/>
  <c r="O78" i="1"/>
  <c r="S78" i="1"/>
  <c r="R54" i="27"/>
  <c r="G54" i="27"/>
  <c r="N54" i="27"/>
  <c r="R63" i="27"/>
  <c r="G63" i="27"/>
  <c r="N63" i="27"/>
  <c r="G50" i="22"/>
  <c r="N50" i="22"/>
  <c r="R50" i="22"/>
  <c r="N48" i="22"/>
  <c r="G48" i="22"/>
  <c r="R48" i="22"/>
  <c r="G31" i="22"/>
  <c r="N31" i="22"/>
  <c r="R31" i="22"/>
  <c r="G25" i="22"/>
  <c r="R25" i="22"/>
  <c r="N25" i="22"/>
  <c r="R69" i="22"/>
  <c r="G69" i="22"/>
  <c r="N69" i="22"/>
  <c r="R66" i="22"/>
  <c r="G66" i="22"/>
  <c r="N66" i="22"/>
  <c r="G81" i="22"/>
  <c r="N81" i="22"/>
  <c r="R81" i="22"/>
  <c r="G45" i="22"/>
  <c r="N45" i="22"/>
  <c r="R45" i="22"/>
  <c r="N37" i="22"/>
  <c r="G37" i="22"/>
  <c r="R37" i="22"/>
  <c r="G51" i="23"/>
  <c r="N51" i="23"/>
  <c r="R51" i="23"/>
  <c r="N57" i="23"/>
  <c r="R57" i="23"/>
  <c r="G57" i="23"/>
  <c r="N37" i="23"/>
  <c r="R37" i="23"/>
  <c r="G37" i="23"/>
  <c r="G82" i="23"/>
  <c r="N82" i="23"/>
  <c r="R82" i="23"/>
  <c r="N39" i="23"/>
  <c r="G39" i="23"/>
  <c r="R39" i="23"/>
  <c r="R16" i="23"/>
  <c r="N16" i="23"/>
  <c r="G16" i="23"/>
  <c r="G66" i="23"/>
  <c r="N66" i="23"/>
  <c r="R66" i="23"/>
  <c r="G33" i="23"/>
  <c r="N33" i="23"/>
  <c r="R33" i="23"/>
  <c r="R31" i="23"/>
  <c r="G31" i="23"/>
  <c r="N31" i="23"/>
  <c r="G41" i="23"/>
  <c r="R41" i="23"/>
  <c r="N41" i="23"/>
  <c r="O68" i="1"/>
  <c r="S68" i="1"/>
  <c r="N53" i="15"/>
  <c r="R53" i="15"/>
  <c r="G53" i="15"/>
  <c r="G47" i="15"/>
  <c r="N47" i="15"/>
  <c r="R47" i="15"/>
  <c r="N61" i="15"/>
  <c r="R61" i="15"/>
  <c r="G61" i="15"/>
  <c r="G6" i="15"/>
  <c r="N6" i="15"/>
  <c r="R6" i="15"/>
  <c r="R11" i="15"/>
  <c r="G11" i="15"/>
  <c r="N11" i="15"/>
  <c r="G42" i="15"/>
  <c r="N42" i="15"/>
  <c r="R42" i="15"/>
  <c r="N66" i="15"/>
  <c r="R66" i="15"/>
  <c r="G66" i="15"/>
  <c r="R45" i="15"/>
  <c r="G45" i="15"/>
  <c r="N45" i="15"/>
  <c r="R53" i="10"/>
  <c r="N53" i="10"/>
  <c r="G53" i="10"/>
  <c r="R52" i="10"/>
  <c r="G52" i="10"/>
  <c r="N52" i="10"/>
  <c r="N33" i="10"/>
  <c r="R33" i="10"/>
  <c r="G33" i="10"/>
  <c r="G68" i="10"/>
  <c r="N68" i="10"/>
  <c r="R68" i="10"/>
  <c r="N44" i="10"/>
  <c r="R44" i="10"/>
  <c r="G44" i="10"/>
  <c r="G63" i="10"/>
  <c r="N63" i="10"/>
  <c r="R63" i="10"/>
  <c r="R83" i="10"/>
  <c r="G83" i="10"/>
  <c r="N83" i="10"/>
  <c r="N60" i="10"/>
  <c r="G60" i="10"/>
  <c r="R60" i="10"/>
  <c r="N20" i="10"/>
  <c r="R20" i="10"/>
  <c r="G20" i="10"/>
  <c r="G29" i="18"/>
  <c r="N29" i="18"/>
  <c r="R29" i="18"/>
  <c r="G38" i="18"/>
  <c r="N38" i="18"/>
  <c r="R38" i="18"/>
  <c r="G9" i="18"/>
  <c r="N9" i="18"/>
  <c r="R9" i="18"/>
  <c r="R39" i="18"/>
  <c r="G39" i="18"/>
  <c r="N39" i="18"/>
  <c r="N69" i="18"/>
  <c r="R69" i="18"/>
  <c r="G69" i="18"/>
  <c r="N80" i="18"/>
  <c r="R80" i="18"/>
  <c r="G80" i="18"/>
  <c r="G33" i="18"/>
  <c r="N33" i="18"/>
  <c r="R33" i="18"/>
  <c r="R56" i="11"/>
  <c r="G56" i="11"/>
  <c r="N56" i="11"/>
  <c r="R32" i="11"/>
  <c r="N32" i="11"/>
  <c r="G32" i="11"/>
  <c r="R60" i="11"/>
  <c r="G60" i="11"/>
  <c r="N60" i="11"/>
  <c r="R62" i="11"/>
  <c r="G62" i="11"/>
  <c r="N62" i="11"/>
  <c r="G67" i="11"/>
  <c r="N67" i="11"/>
  <c r="R67" i="11"/>
  <c r="R8" i="11"/>
  <c r="N8" i="11"/>
  <c r="G8" i="11"/>
  <c r="G35" i="11"/>
  <c r="N35" i="11"/>
  <c r="R35" i="11"/>
  <c r="G84" i="11"/>
  <c r="R84" i="11"/>
  <c r="N84" i="11"/>
  <c r="G46" i="11"/>
  <c r="N46" i="11"/>
  <c r="R46" i="11"/>
  <c r="O37" i="1"/>
  <c r="S37" i="1"/>
  <c r="R51" i="17"/>
  <c r="G51" i="17"/>
  <c r="N51" i="17"/>
  <c r="R53" i="17"/>
  <c r="G53" i="17"/>
  <c r="N53" i="17"/>
  <c r="G80" i="17"/>
  <c r="N80" i="17"/>
  <c r="R80" i="17"/>
  <c r="R14" i="17"/>
  <c r="G14" i="17"/>
  <c r="N14" i="17"/>
  <c r="R12" i="17"/>
  <c r="G12" i="17"/>
  <c r="N12" i="17"/>
  <c r="N16" i="17"/>
  <c r="G16" i="17"/>
  <c r="R16" i="17"/>
  <c r="N31" i="17"/>
  <c r="R31" i="17"/>
  <c r="G31" i="17"/>
  <c r="G28" i="17"/>
  <c r="N28" i="17"/>
  <c r="R28" i="17"/>
  <c r="S48" i="1"/>
  <c r="O48" i="1"/>
  <c r="R53" i="12"/>
  <c r="G53" i="12"/>
  <c r="N53" i="12"/>
  <c r="R64" i="12"/>
  <c r="N64" i="12"/>
  <c r="G64" i="12"/>
  <c r="N18" i="12"/>
  <c r="R18" i="12"/>
  <c r="G18" i="12"/>
  <c r="N43" i="12"/>
  <c r="R43" i="12"/>
  <c r="G43" i="12"/>
  <c r="N83" i="12"/>
  <c r="R83" i="12"/>
  <c r="G83" i="12"/>
  <c r="G31" i="12"/>
  <c r="N31" i="12"/>
  <c r="R31" i="12"/>
  <c r="N40" i="12"/>
  <c r="R40" i="12"/>
  <c r="G40" i="12"/>
  <c r="R5" i="12"/>
  <c r="G5" i="12"/>
  <c r="N5" i="12"/>
  <c r="S33" i="1"/>
  <c r="O33" i="1"/>
  <c r="G50" i="26"/>
  <c r="N50" i="26"/>
  <c r="R50" i="26"/>
  <c r="R49" i="26"/>
  <c r="N49" i="26"/>
  <c r="G49" i="26"/>
  <c r="N62" i="26"/>
  <c r="R62" i="26"/>
  <c r="G62" i="26"/>
  <c r="R7" i="26"/>
  <c r="N7" i="26"/>
  <c r="G7" i="26"/>
  <c r="G11" i="26"/>
  <c r="R11" i="26"/>
  <c r="N11" i="26"/>
  <c r="N78" i="26"/>
  <c r="R78" i="26"/>
  <c r="G78" i="26"/>
  <c r="R24" i="26"/>
  <c r="G24" i="26"/>
  <c r="N24" i="26"/>
  <c r="N41" i="26"/>
  <c r="R41" i="26"/>
  <c r="G41" i="26"/>
  <c r="N54" i="24"/>
  <c r="R54" i="24"/>
  <c r="G54" i="24"/>
  <c r="G29" i="24"/>
  <c r="N29" i="24"/>
  <c r="R29" i="24"/>
  <c r="N63" i="24"/>
  <c r="R63" i="24"/>
  <c r="G63" i="24"/>
  <c r="G68" i="24"/>
  <c r="N68" i="24"/>
  <c r="R68" i="24"/>
  <c r="R31" i="24"/>
  <c r="N31" i="24"/>
  <c r="G31" i="24"/>
  <c r="G41" i="24"/>
  <c r="N41" i="24"/>
  <c r="R41" i="24"/>
  <c r="N61" i="24"/>
  <c r="G61" i="24"/>
  <c r="R61" i="24"/>
  <c r="R78" i="24"/>
  <c r="G78" i="24"/>
  <c r="N78" i="24"/>
  <c r="N81" i="24"/>
  <c r="R81" i="24"/>
  <c r="G81" i="24"/>
  <c r="S86" i="1"/>
  <c r="O86" i="1"/>
  <c r="R5" i="23"/>
  <c r="N5" i="23"/>
  <c r="G5" i="23"/>
  <c r="R56" i="23"/>
  <c r="G56" i="23"/>
  <c r="N56" i="23"/>
  <c r="G21" i="23"/>
  <c r="N21" i="23"/>
  <c r="R21" i="23"/>
  <c r="N80" i="23"/>
  <c r="R80" i="23"/>
  <c r="G80" i="23"/>
  <c r="N10" i="23"/>
  <c r="G10" i="23"/>
  <c r="R10" i="23"/>
  <c r="G20" i="23"/>
  <c r="R20" i="23"/>
  <c r="N20" i="23"/>
  <c r="R34" i="23"/>
  <c r="N34" i="23"/>
  <c r="G34" i="23"/>
  <c r="N35" i="23"/>
  <c r="R35" i="23"/>
  <c r="G35" i="23"/>
  <c r="G50" i="15"/>
  <c r="N50" i="15"/>
  <c r="R50" i="15"/>
  <c r="G48" i="15"/>
  <c r="R48" i="15"/>
  <c r="N48" i="15"/>
  <c r="R31" i="15"/>
  <c r="N31" i="15"/>
  <c r="G31" i="15"/>
  <c r="R65" i="15"/>
  <c r="G65" i="15"/>
  <c r="N65" i="15"/>
  <c r="G62" i="15"/>
  <c r="R62" i="15"/>
  <c r="N62" i="15"/>
  <c r="G78" i="15"/>
  <c r="N78" i="15"/>
  <c r="R78" i="15"/>
  <c r="G83" i="15"/>
  <c r="R83" i="15"/>
  <c r="N83" i="15"/>
  <c r="R13" i="15"/>
  <c r="G13" i="15"/>
  <c r="N13" i="15"/>
  <c r="G48" i="10"/>
  <c r="N48" i="10"/>
  <c r="R48" i="10"/>
  <c r="G46" i="10"/>
  <c r="N46" i="10"/>
  <c r="R46" i="10"/>
  <c r="G41" i="10"/>
  <c r="N41" i="10"/>
  <c r="R41" i="10"/>
  <c r="N85" i="10"/>
  <c r="G85" i="10"/>
  <c r="R85" i="10"/>
  <c r="N62" i="10"/>
  <c r="G62" i="10"/>
  <c r="R62" i="10"/>
  <c r="N10" i="10"/>
  <c r="R10" i="10"/>
  <c r="G10" i="10"/>
  <c r="N21" i="10"/>
  <c r="R21" i="10"/>
  <c r="G21" i="10"/>
  <c r="G36" i="10"/>
  <c r="R36" i="10"/>
  <c r="N36" i="10"/>
  <c r="G17" i="10"/>
  <c r="R17" i="10"/>
  <c r="N17" i="10"/>
  <c r="R29" i="10"/>
  <c r="N29" i="10"/>
  <c r="G29" i="10"/>
  <c r="R49" i="18"/>
  <c r="N49" i="18"/>
  <c r="G49" i="18"/>
  <c r="G27" i="18"/>
  <c r="N27" i="18"/>
  <c r="R27" i="18"/>
  <c r="G63" i="18"/>
  <c r="N63" i="18"/>
  <c r="R63" i="18"/>
  <c r="N61" i="18"/>
  <c r="G61" i="18"/>
  <c r="R61" i="18"/>
  <c r="N17" i="18"/>
  <c r="R17" i="18"/>
  <c r="G17" i="18"/>
  <c r="R60" i="18"/>
  <c r="G60" i="18"/>
  <c r="N60" i="18"/>
  <c r="N66" i="18"/>
  <c r="R66" i="18"/>
  <c r="G66" i="18"/>
  <c r="N64" i="18"/>
  <c r="R64" i="18"/>
  <c r="G64" i="18"/>
  <c r="G34" i="18"/>
  <c r="R34" i="18"/>
  <c r="N34" i="18"/>
  <c r="N5" i="28"/>
  <c r="R5" i="28"/>
  <c r="G5" i="28"/>
  <c r="R63" i="11"/>
  <c r="N63" i="11"/>
  <c r="G63" i="11"/>
  <c r="N33" i="11"/>
  <c r="G33" i="11"/>
  <c r="R33" i="11"/>
  <c r="N53" i="13"/>
  <c r="R53" i="13"/>
  <c r="G53" i="13"/>
  <c r="N54" i="13"/>
  <c r="R54" i="13"/>
  <c r="G54" i="13"/>
  <c r="G44" i="13"/>
  <c r="N44" i="13"/>
  <c r="R44" i="13"/>
  <c r="G67" i="13"/>
  <c r="N67" i="13"/>
  <c r="R67" i="13"/>
  <c r="N23" i="13"/>
  <c r="G23" i="13"/>
  <c r="R23" i="13"/>
  <c r="N32" i="13"/>
  <c r="R32" i="13"/>
  <c r="G32" i="13"/>
  <c r="N64" i="13"/>
  <c r="G64" i="13"/>
  <c r="R64" i="13"/>
  <c r="N22" i="13"/>
  <c r="G22" i="13"/>
  <c r="R22" i="13"/>
  <c r="G78" i="13"/>
  <c r="N78" i="13"/>
  <c r="R78" i="13"/>
  <c r="G57" i="12"/>
  <c r="N57" i="12"/>
  <c r="R57" i="12"/>
  <c r="G48" i="12"/>
  <c r="R48" i="12"/>
  <c r="N48" i="12"/>
  <c r="N39" i="12"/>
  <c r="R39" i="12"/>
  <c r="G39" i="12"/>
  <c r="R62" i="12"/>
  <c r="N62" i="12"/>
  <c r="G62" i="12"/>
  <c r="N68" i="12"/>
  <c r="R68" i="12"/>
  <c r="G68" i="12"/>
  <c r="N63" i="12"/>
  <c r="R63" i="12"/>
  <c r="G63" i="12"/>
  <c r="N28" i="12"/>
  <c r="R28" i="12"/>
  <c r="G28" i="12"/>
  <c r="N80" i="12"/>
  <c r="R80" i="12"/>
  <c r="G80" i="12"/>
  <c r="N86" i="12"/>
  <c r="R86" i="12"/>
  <c r="G86" i="12"/>
  <c r="R44" i="12"/>
  <c r="G44" i="12"/>
  <c r="N44" i="12"/>
  <c r="S38" i="24"/>
  <c r="O38" i="24"/>
  <c r="O28" i="25"/>
  <c r="S28" i="25"/>
  <c r="O30" i="15"/>
  <c r="S30" i="15"/>
  <c r="S14" i="9"/>
  <c r="O14" i="9"/>
  <c r="S65" i="9"/>
  <c r="O65" i="9"/>
  <c r="S47" i="18"/>
  <c r="O47" i="18"/>
  <c r="S69" i="23"/>
  <c r="O69" i="23"/>
  <c r="O68" i="27"/>
  <c r="S68" i="27"/>
  <c r="S84" i="15"/>
  <c r="O84" i="15"/>
  <c r="O39" i="13"/>
  <c r="S39" i="13"/>
  <c r="S66" i="14"/>
  <c r="O66" i="14"/>
  <c r="O79" i="18"/>
  <c r="S79" i="18"/>
  <c r="S80" i="4"/>
  <c r="O80" i="4"/>
  <c r="S66" i="15"/>
  <c r="O66" i="15"/>
  <c r="O84" i="19"/>
  <c r="S84" i="19"/>
  <c r="O66" i="23"/>
  <c r="S66" i="23"/>
  <c r="O22" i="10"/>
  <c r="S22" i="10"/>
  <c r="S38" i="15"/>
  <c r="O38" i="15"/>
  <c r="S37" i="4"/>
  <c r="O37" i="4"/>
  <c r="S18" i="25"/>
  <c r="O18" i="25"/>
  <c r="O69" i="22"/>
  <c r="S69" i="22"/>
  <c r="S5" i="16"/>
  <c r="O5" i="16"/>
  <c r="O44" i="19"/>
  <c r="S44" i="19"/>
  <c r="S49" i="17"/>
  <c r="O49" i="17"/>
  <c r="S44" i="28"/>
  <c r="O44" i="28"/>
  <c r="S80" i="13"/>
  <c r="O80" i="13"/>
  <c r="S45" i="12"/>
  <c r="O45" i="12"/>
  <c r="O81" i="22"/>
  <c r="S81" i="22"/>
  <c r="O45" i="25"/>
  <c r="S45" i="25"/>
  <c r="S27" i="17"/>
  <c r="O27" i="17"/>
  <c r="O49" i="13"/>
  <c r="S49" i="13"/>
  <c r="O17" i="19"/>
  <c r="S17" i="19"/>
  <c r="S33" i="18"/>
  <c r="O33" i="18"/>
  <c r="S20" i="12"/>
  <c r="O20" i="12"/>
  <c r="O36" i="23"/>
  <c r="S36" i="23"/>
  <c r="O24" i="10"/>
  <c r="S24" i="10"/>
  <c r="S83" i="22"/>
  <c r="O83" i="22"/>
  <c r="O53" i="13"/>
  <c r="S53" i="13"/>
  <c r="O53" i="12"/>
  <c r="S53" i="12"/>
  <c r="S55" i="28"/>
  <c r="O55" i="28"/>
  <c r="N70" i="4"/>
  <c r="R70" i="4"/>
  <c r="O67" i="17"/>
  <c r="S67" i="17"/>
  <c r="S34" i="13"/>
  <c r="O34" i="13"/>
  <c r="S42" i="26"/>
  <c r="O42" i="26"/>
  <c r="S24" i="4"/>
  <c r="O24" i="4"/>
  <c r="S27" i="12"/>
  <c r="O27" i="12"/>
  <c r="O81" i="28"/>
  <c r="S81" i="28"/>
  <c r="O66" i="4"/>
  <c r="S66" i="4"/>
  <c r="S86" i="9"/>
  <c r="O86" i="9"/>
  <c r="O42" i="23"/>
  <c r="S42" i="23"/>
  <c r="S41" i="11"/>
  <c r="O41" i="11"/>
  <c r="S52" i="16"/>
  <c r="O52" i="16"/>
  <c r="S29" i="23"/>
  <c r="O29" i="23"/>
  <c r="O44" i="22"/>
  <c r="S44" i="22"/>
  <c r="S19" i="11"/>
  <c r="O19" i="11"/>
  <c r="S23" i="24"/>
  <c r="O23" i="24"/>
  <c r="O8" i="12"/>
  <c r="S8" i="12"/>
  <c r="S85" i="16"/>
  <c r="O85" i="16"/>
  <c r="S50" i="24"/>
  <c r="O50" i="24"/>
  <c r="O23" i="15"/>
  <c r="S23" i="15"/>
  <c r="S30" i="14"/>
  <c r="O30" i="14"/>
  <c r="O81" i="17"/>
  <c r="S81" i="17"/>
  <c r="S62" i="18"/>
  <c r="O62" i="18"/>
  <c r="O20" i="13"/>
  <c r="S20" i="13"/>
  <c r="O50" i="26"/>
  <c r="S50" i="26"/>
  <c r="S66" i="26"/>
  <c r="O66" i="26"/>
  <c r="O61" i="13"/>
  <c r="S61" i="13"/>
  <c r="S22" i="19"/>
  <c r="O22" i="19"/>
  <c r="O21" i="16"/>
  <c r="S21" i="16"/>
  <c r="S7" i="18"/>
  <c r="O7" i="18"/>
  <c r="O9" i="10"/>
  <c r="S9" i="10"/>
  <c r="O51" i="11"/>
  <c r="S51" i="11"/>
  <c r="S57" i="25"/>
  <c r="O57" i="25"/>
  <c r="S8" i="26"/>
  <c r="O8" i="26"/>
  <c r="O11" i="16"/>
  <c r="S11" i="16"/>
  <c r="S6" i="12"/>
  <c r="O6" i="12"/>
  <c r="S35" i="9"/>
  <c r="O35" i="9"/>
  <c r="S33" i="26"/>
  <c r="O33" i="26"/>
  <c r="S12" i="19"/>
  <c r="O12" i="19"/>
  <c r="S51" i="15"/>
  <c r="O51" i="15"/>
  <c r="S8" i="25"/>
  <c r="O8" i="25"/>
  <c r="S14" i="27"/>
  <c r="O14" i="27"/>
  <c r="O17" i="26"/>
  <c r="S17" i="26"/>
  <c r="O20" i="4"/>
  <c r="S20" i="4"/>
  <c r="O67" i="25"/>
  <c r="S67" i="25"/>
  <c r="O6" i="26"/>
  <c r="S6" i="26"/>
  <c r="O23" i="26"/>
  <c r="S23" i="26"/>
  <c r="O23" i="27"/>
  <c r="S23" i="27"/>
  <c r="S21" i="12"/>
  <c r="O21" i="12"/>
  <c r="O15" i="14"/>
  <c r="S15" i="14"/>
  <c r="S62" i="15"/>
  <c r="O62" i="15"/>
  <c r="S24" i="13"/>
  <c r="O24" i="13"/>
  <c r="S86" i="27"/>
  <c r="O86" i="27"/>
  <c r="S41" i="13"/>
  <c r="O41" i="13"/>
  <c r="S49" i="28"/>
  <c r="O49" i="28"/>
  <c r="S52" i="25"/>
  <c r="O52" i="25"/>
  <c r="O65" i="11"/>
  <c r="S65" i="11"/>
  <c r="O36" i="27"/>
  <c r="S36" i="27"/>
  <c r="S30" i="9"/>
  <c r="O30" i="9"/>
  <c r="O31" i="24"/>
  <c r="S31" i="24"/>
  <c r="O54" i="4"/>
  <c r="S54" i="4"/>
  <c r="O7" i="10"/>
  <c r="S7" i="10"/>
  <c r="S26" i="13"/>
  <c r="O26" i="13"/>
  <c r="S24" i="18"/>
  <c r="O24" i="18"/>
  <c r="O68" i="9"/>
  <c r="S68" i="9"/>
  <c r="S7" i="13"/>
  <c r="O7" i="13"/>
  <c r="S65" i="19"/>
  <c r="O65" i="19"/>
  <c r="S69" i="14"/>
  <c r="O69" i="14"/>
  <c r="O34" i="27"/>
  <c r="S34" i="27"/>
  <c r="O13" i="14"/>
  <c r="S13" i="14"/>
  <c r="S54" i="22"/>
  <c r="O54" i="22"/>
  <c r="O52" i="22"/>
  <c r="S52" i="22"/>
  <c r="S54" i="13"/>
  <c r="O54" i="13"/>
  <c r="S41" i="18"/>
  <c r="O41" i="18"/>
  <c r="O86" i="23"/>
  <c r="S86" i="23"/>
  <c r="O8" i="13"/>
  <c r="S8" i="13"/>
  <c r="O45" i="9"/>
  <c r="S45" i="9"/>
  <c r="S51" i="24"/>
  <c r="O51" i="24"/>
  <c r="S32" i="4"/>
  <c r="O32" i="4"/>
  <c r="S20" i="17"/>
  <c r="O20" i="17"/>
  <c r="S32" i="16"/>
  <c r="O32" i="16"/>
  <c r="S30" i="28"/>
  <c r="O30" i="28"/>
  <c r="S41" i="10"/>
  <c r="O41" i="10"/>
  <c r="S79" i="22"/>
  <c r="O79" i="22"/>
  <c r="S32" i="11"/>
  <c r="O32" i="11"/>
  <c r="S26" i="27"/>
  <c r="O26" i="27"/>
  <c r="S26" i="9"/>
  <c r="O26" i="9"/>
  <c r="S58" i="27"/>
  <c r="O58" i="27"/>
  <c r="S16" i="16"/>
  <c r="O16" i="16"/>
  <c r="O39" i="4"/>
  <c r="S39" i="4"/>
  <c r="O26" i="22"/>
  <c r="S26" i="22"/>
  <c r="O45" i="28"/>
  <c r="S45" i="28"/>
  <c r="O34" i="14"/>
  <c r="S34" i="14"/>
  <c r="O67" i="19"/>
  <c r="S67" i="19"/>
  <c r="S54" i="26"/>
  <c r="O54" i="26"/>
  <c r="S38" i="4"/>
  <c r="O38" i="4"/>
  <c r="S39" i="14"/>
  <c r="O39" i="14"/>
  <c r="O22" i="13"/>
  <c r="S22" i="13"/>
  <c r="O68" i="23"/>
  <c r="S68" i="23"/>
  <c r="N76" i="15"/>
  <c r="R76" i="15"/>
  <c r="G76" i="15"/>
  <c r="N71" i="15"/>
  <c r="R71" i="15"/>
  <c r="G71" i="15"/>
  <c r="O12" i="28"/>
  <c r="S12" i="28"/>
  <c r="O10" i="18"/>
  <c r="S10" i="18"/>
  <c r="O44" i="17"/>
  <c r="S44" i="17"/>
  <c r="S9" i="27"/>
  <c r="O9" i="27"/>
  <c r="O8" i="24"/>
  <c r="S8" i="24"/>
  <c r="S36" i="18"/>
  <c r="O36" i="18"/>
  <c r="O18" i="10"/>
  <c r="S18" i="10"/>
  <c r="O7" i="16"/>
  <c r="S7" i="16"/>
  <c r="S57" i="18"/>
  <c r="O57" i="18"/>
  <c r="O82" i="25"/>
  <c r="S82" i="25"/>
  <c r="O33" i="11"/>
  <c r="S33" i="11"/>
  <c r="S66" i="11"/>
  <c r="O66" i="11"/>
  <c r="O65" i="28"/>
  <c r="S65" i="28"/>
  <c r="O27" i="10"/>
  <c r="S27" i="10"/>
  <c r="S13" i="9"/>
  <c r="O13" i="9"/>
  <c r="O84" i="17"/>
  <c r="S84" i="17"/>
  <c r="S67" i="15"/>
  <c r="O67" i="15"/>
  <c r="S40" i="28"/>
  <c r="O40" i="28"/>
  <c r="O40" i="14"/>
  <c r="S40" i="14"/>
  <c r="S47" i="12"/>
  <c r="O47" i="12"/>
  <c r="S18" i="24"/>
  <c r="O18" i="24"/>
  <c r="O56" i="23"/>
  <c r="S56" i="23"/>
  <c r="O22" i="27"/>
  <c r="S22" i="27"/>
  <c r="O10" i="26"/>
  <c r="S10" i="26"/>
  <c r="O21" i="24"/>
  <c r="S21" i="24"/>
  <c r="S12" i="25"/>
  <c r="O12" i="25"/>
  <c r="S9" i="22"/>
  <c r="O9" i="22"/>
  <c r="O81" i="11"/>
  <c r="S81" i="11"/>
  <c r="S85" i="28"/>
  <c r="O85" i="28"/>
  <c r="O43" i="17"/>
  <c r="S43" i="17"/>
  <c r="S63" i="11"/>
  <c r="O63" i="11"/>
  <c r="S48" i="9"/>
  <c r="O48" i="9"/>
  <c r="O30" i="13"/>
  <c r="S30" i="13"/>
  <c r="S51" i="12"/>
  <c r="O51" i="12"/>
  <c r="S69" i="27"/>
  <c r="O69" i="27"/>
  <c r="O10" i="4"/>
  <c r="S10" i="4"/>
  <c r="N71" i="4"/>
  <c r="R71" i="4"/>
  <c r="G71" i="4"/>
  <c r="O58" i="26"/>
  <c r="S58" i="26"/>
  <c r="O78" i="23"/>
  <c r="S78" i="23"/>
  <c r="O61" i="17"/>
  <c r="S61" i="17"/>
  <c r="O66" i="16"/>
  <c r="S66" i="16"/>
  <c r="O41" i="24"/>
  <c r="S41" i="24"/>
  <c r="O78" i="19"/>
  <c r="S78" i="19"/>
  <c r="O86" i="25"/>
  <c r="S86" i="25"/>
  <c r="O85" i="13"/>
  <c r="S85" i="13"/>
  <c r="S37" i="23"/>
  <c r="O37" i="23"/>
  <c r="O78" i="28"/>
  <c r="S78" i="28"/>
  <c r="S46" i="14"/>
  <c r="O46" i="14"/>
  <c r="S59" i="17"/>
  <c r="O59" i="17"/>
  <c r="O25" i="16"/>
  <c r="S25" i="16"/>
  <c r="S37" i="24"/>
  <c r="O37" i="24"/>
  <c r="S43" i="28"/>
  <c r="O43" i="28"/>
  <c r="S65" i="12"/>
  <c r="O65" i="12"/>
  <c r="O26" i="18"/>
  <c r="S26" i="18"/>
  <c r="O59" i="14"/>
  <c r="S59" i="14"/>
  <c r="O13" i="15"/>
  <c r="S13" i="15"/>
  <c r="S14" i="14"/>
  <c r="O14" i="14"/>
  <c r="O54" i="27"/>
  <c r="S54" i="27"/>
  <c r="O55" i="11"/>
  <c r="S55" i="11"/>
  <c r="S20" i="10"/>
  <c r="O20" i="10"/>
  <c r="S62" i="23"/>
  <c r="O62" i="23"/>
  <c r="S15" i="4"/>
  <c r="O15" i="4"/>
  <c r="S14" i="19"/>
  <c r="O14" i="19"/>
  <c r="O14" i="13"/>
  <c r="S14" i="13"/>
  <c r="S25" i="12"/>
  <c r="O25" i="12"/>
  <c r="O10" i="16"/>
  <c r="S10" i="16"/>
  <c r="O45" i="27"/>
  <c r="S45" i="27"/>
  <c r="S52" i="24"/>
  <c r="O52" i="24"/>
  <c r="S26" i="12"/>
  <c r="O26" i="12"/>
  <c r="S26" i="25"/>
  <c r="O26" i="25"/>
  <c r="S17" i="25"/>
  <c r="O17" i="25"/>
  <c r="O78" i="25"/>
  <c r="S78" i="25"/>
  <c r="S45" i="13"/>
  <c r="O45" i="13"/>
  <c r="O29" i="26"/>
  <c r="S29" i="26"/>
  <c r="S24" i="14"/>
  <c r="O24" i="14"/>
  <c r="S61" i="19"/>
  <c r="O61" i="19"/>
  <c r="S59" i="16"/>
  <c r="O59" i="16"/>
  <c r="O42" i="18"/>
  <c r="S42" i="18"/>
  <c r="O55" i="16"/>
  <c r="S55" i="16"/>
  <c r="S6" i="4"/>
  <c r="O6" i="4"/>
  <c r="S25" i="11"/>
  <c r="O25" i="11"/>
  <c r="S54" i="15"/>
  <c r="O54" i="15"/>
  <c r="S65" i="27"/>
  <c r="O65" i="27"/>
  <c r="O61" i="24"/>
  <c r="S61" i="24"/>
  <c r="S51" i="22"/>
  <c r="O51" i="22"/>
  <c r="O49" i="27"/>
  <c r="S49" i="27"/>
  <c r="O33" i="9"/>
  <c r="S33" i="9"/>
  <c r="S49" i="23"/>
  <c r="O49" i="23"/>
  <c r="S79" i="17"/>
  <c r="O79" i="17"/>
  <c r="O46" i="17"/>
  <c r="S46" i="17"/>
  <c r="R71" i="9"/>
  <c r="G71" i="9"/>
  <c r="N71" i="9"/>
  <c r="O17" i="14"/>
  <c r="S17" i="14"/>
  <c r="S55" i="19"/>
  <c r="O55" i="19"/>
  <c r="S15" i="24"/>
  <c r="O15" i="24"/>
  <c r="S65" i="4"/>
  <c r="O65" i="4"/>
  <c r="S35" i="28"/>
  <c r="O35" i="28"/>
  <c r="O18" i="12"/>
  <c r="S18" i="12"/>
  <c r="S29" i="10"/>
  <c r="O29" i="10"/>
  <c r="O65" i="15"/>
  <c r="S65" i="15"/>
  <c r="O21" i="13"/>
  <c r="S21" i="13"/>
  <c r="S37" i="12"/>
  <c r="O37" i="12"/>
  <c r="G70" i="4"/>
  <c r="O39" i="18"/>
  <c r="S39" i="18"/>
  <c r="O6" i="23"/>
  <c r="S6" i="23"/>
  <c r="O5" i="17"/>
  <c r="S5" i="17"/>
  <c r="S29" i="15"/>
  <c r="O29" i="15"/>
  <c r="S81" i="13"/>
  <c r="O81" i="13"/>
  <c r="O24" i="19"/>
  <c r="S24" i="19"/>
  <c r="O53" i="15"/>
  <c r="S53" i="15"/>
  <c r="O41" i="15"/>
  <c r="S41" i="15"/>
  <c r="S11" i="14"/>
  <c r="O11" i="14"/>
  <c r="S80" i="17"/>
  <c r="O80" i="17"/>
  <c r="O21" i="26"/>
  <c r="S21" i="26"/>
  <c r="O49" i="10"/>
  <c r="S49" i="10"/>
  <c r="O36" i="9"/>
  <c r="S36" i="9"/>
  <c r="S47" i="10"/>
  <c r="O47" i="10"/>
  <c r="O34" i="15"/>
  <c r="S34" i="15"/>
  <c r="O30" i="19"/>
  <c r="S30" i="19"/>
  <c r="S17" i="9"/>
  <c r="O17" i="9"/>
  <c r="S12" i="9"/>
  <c r="O12" i="9"/>
  <c r="O9" i="9"/>
  <c r="S9" i="9"/>
  <c r="O5" i="12"/>
  <c r="S5" i="12"/>
  <c r="S27" i="4"/>
  <c r="O27" i="4"/>
  <c r="O15" i="12"/>
  <c r="S15" i="12"/>
  <c r="S28" i="17"/>
  <c r="O28" i="17"/>
  <c r="S40" i="26"/>
  <c r="O40" i="26"/>
  <c r="S79" i="14"/>
  <c r="O79" i="14"/>
  <c r="S52" i="23"/>
  <c r="O52" i="23"/>
  <c r="S20" i="11"/>
  <c r="O20" i="11"/>
  <c r="S60" i="27"/>
  <c r="O60" i="27"/>
  <c r="O31" i="18"/>
  <c r="S31" i="18"/>
  <c r="S11" i="12"/>
  <c r="O11" i="12"/>
  <c r="O43" i="16"/>
  <c r="S43" i="16"/>
  <c r="S49" i="24"/>
  <c r="O49" i="24"/>
  <c r="O30" i="10"/>
  <c r="S30" i="10"/>
  <c r="S67" i="11"/>
  <c r="O67" i="11"/>
  <c r="O40" i="22"/>
  <c r="S40" i="22"/>
  <c r="O10" i="28"/>
  <c r="S10" i="28"/>
  <c r="S23" i="4"/>
  <c r="O23" i="4"/>
  <c r="O29" i="24"/>
  <c r="S29" i="24"/>
  <c r="O82" i="16"/>
  <c r="S82" i="16"/>
  <c r="S45" i="26"/>
  <c r="O45" i="26"/>
  <c r="S82" i="10"/>
  <c r="O82" i="10"/>
  <c r="S63" i="24"/>
  <c r="O63" i="24"/>
  <c r="S78" i="17"/>
  <c r="O78" i="17"/>
  <c r="O83" i="14"/>
  <c r="S83" i="14"/>
  <c r="S42" i="16"/>
  <c r="O42" i="16"/>
  <c r="S69" i="28"/>
  <c r="O69" i="28"/>
  <c r="O33" i="12"/>
  <c r="S33" i="12"/>
  <c r="O45" i="11"/>
  <c r="S45" i="11"/>
  <c r="O14" i="15"/>
  <c r="S14" i="15"/>
  <c r="S32" i="13"/>
  <c r="O32" i="13"/>
  <c r="S33" i="24"/>
  <c r="O33" i="24"/>
  <c r="S64" i="18"/>
  <c r="O64" i="18"/>
  <c r="S53" i="26"/>
  <c r="O53" i="26"/>
  <c r="O15" i="10"/>
  <c r="S15" i="10"/>
  <c r="O37" i="10"/>
  <c r="S37" i="10"/>
  <c r="O8" i="15"/>
  <c r="S8" i="15"/>
  <c r="S37" i="25"/>
  <c r="O37" i="25"/>
  <c r="O9" i="13"/>
  <c r="S9" i="13"/>
  <c r="S69" i="12"/>
  <c r="O69" i="12"/>
  <c r="S11" i="27"/>
  <c r="O11" i="27"/>
  <c r="O37" i="13"/>
  <c r="S37" i="13"/>
  <c r="S46" i="26"/>
  <c r="O46" i="26"/>
  <c r="O16" i="12"/>
  <c r="S16" i="12"/>
  <c r="O52" i="27"/>
  <c r="S52" i="27"/>
  <c r="S61" i="12"/>
  <c r="O61" i="12"/>
  <c r="S50" i="22"/>
  <c r="O50" i="22"/>
  <c r="S32" i="27"/>
  <c r="O32" i="27"/>
  <c r="O26" i="16"/>
  <c r="S26" i="16"/>
  <c r="S83" i="24"/>
  <c r="O83" i="24"/>
  <c r="S9" i="12"/>
  <c r="O9" i="12"/>
  <c r="S34" i="16"/>
  <c r="O34" i="16"/>
  <c r="S54" i="28"/>
  <c r="O54" i="28"/>
  <c r="O17" i="10"/>
  <c r="S17" i="10"/>
  <c r="S81" i="12"/>
  <c r="O81" i="12"/>
  <c r="S9" i="17"/>
  <c r="O9" i="17"/>
  <c r="O27" i="13"/>
  <c r="S27" i="13"/>
  <c r="S68" i="24"/>
  <c r="O68" i="24"/>
  <c r="O79" i="19"/>
  <c r="S79" i="19"/>
  <c r="S44" i="9"/>
  <c r="O44" i="9"/>
  <c r="S61" i="4"/>
  <c r="O61" i="4"/>
  <c r="S22" i="15"/>
  <c r="O22" i="15"/>
  <c r="S64" i="10"/>
  <c r="O64" i="10"/>
  <c r="O46" i="11"/>
  <c r="S46" i="11"/>
  <c r="O65" i="22"/>
  <c r="S65" i="22"/>
  <c r="S48" i="17"/>
  <c r="O48" i="17"/>
  <c r="S11" i="13"/>
  <c r="O11" i="13"/>
  <c r="S48" i="28"/>
  <c r="O48" i="28"/>
  <c r="S62" i="10"/>
  <c r="O62" i="10"/>
  <c r="O8" i="14"/>
  <c r="S8" i="14"/>
  <c r="O33" i="14"/>
  <c r="S33" i="14"/>
  <c r="O59" i="23"/>
  <c r="S59" i="23"/>
  <c r="S54" i="17"/>
  <c r="O54" i="17"/>
  <c r="O67" i="24"/>
  <c r="S67" i="24"/>
  <c r="O55" i="12"/>
  <c r="S55" i="12"/>
  <c r="S26" i="10"/>
  <c r="O26" i="10"/>
  <c r="S18" i="13"/>
  <c r="O18" i="13"/>
  <c r="O58" i="18"/>
  <c r="S58" i="18"/>
  <c r="S80" i="27"/>
  <c r="O80" i="27"/>
  <c r="O34" i="18"/>
  <c r="S34" i="18"/>
  <c r="S21" i="15"/>
  <c r="O21" i="15"/>
  <c r="S42" i="11"/>
  <c r="O42" i="11"/>
  <c r="S46" i="1"/>
  <c r="O46" i="1"/>
  <c r="R48" i="4"/>
  <c r="G48" i="4"/>
  <c r="N48" i="4"/>
  <c r="N33" i="4"/>
  <c r="R33" i="4"/>
  <c r="G33" i="4"/>
  <c r="N40" i="4"/>
  <c r="R40" i="4"/>
  <c r="G40" i="4"/>
  <c r="R83" i="4"/>
  <c r="G83" i="4"/>
  <c r="N83" i="4"/>
  <c r="R44" i="4"/>
  <c r="N44" i="4"/>
  <c r="G44" i="4"/>
  <c r="S67" i="1"/>
  <c r="O67" i="1"/>
  <c r="G29" i="16"/>
  <c r="R29" i="16"/>
  <c r="N29" i="16"/>
  <c r="N66" i="16"/>
  <c r="G66" i="16"/>
  <c r="R66" i="16"/>
  <c r="N65" i="16"/>
  <c r="R65" i="16"/>
  <c r="G65" i="16"/>
  <c r="G27" i="16"/>
  <c r="N27" i="16"/>
  <c r="R27" i="16"/>
  <c r="G8" i="16"/>
  <c r="N8" i="16"/>
  <c r="R8" i="16"/>
  <c r="N47" i="16"/>
  <c r="G47" i="16"/>
  <c r="R47" i="16"/>
  <c r="G32" i="9"/>
  <c r="N32" i="9"/>
  <c r="R32" i="9"/>
  <c r="G7" i="9"/>
  <c r="R7" i="9"/>
  <c r="N7" i="9"/>
  <c r="N18" i="9"/>
  <c r="G18" i="9"/>
  <c r="R18" i="9"/>
  <c r="G34" i="25"/>
  <c r="R34" i="25"/>
  <c r="N34" i="25"/>
  <c r="G49" i="19"/>
  <c r="N49" i="19"/>
  <c r="R49" i="19"/>
  <c r="N39" i="19"/>
  <c r="R39" i="19"/>
  <c r="G39" i="19"/>
  <c r="G11" i="19"/>
  <c r="R11" i="19"/>
  <c r="N11" i="19"/>
  <c r="G16" i="19"/>
  <c r="N16" i="19"/>
  <c r="R16" i="19"/>
  <c r="G40" i="19"/>
  <c r="N40" i="19"/>
  <c r="R40" i="19"/>
  <c r="G45" i="19"/>
  <c r="N45" i="19"/>
  <c r="R45" i="19"/>
  <c r="N78" i="19"/>
  <c r="G78" i="19"/>
  <c r="R78" i="19"/>
  <c r="G68" i="19"/>
  <c r="R68" i="19"/>
  <c r="N68" i="19"/>
  <c r="N24" i="19"/>
  <c r="G24" i="19"/>
  <c r="R24" i="19"/>
  <c r="G49" i="24"/>
  <c r="N49" i="24"/>
  <c r="R49" i="24"/>
  <c r="G32" i="24"/>
  <c r="R32" i="24"/>
  <c r="N32" i="24"/>
  <c r="G67" i="24"/>
  <c r="N67" i="24"/>
  <c r="R67" i="24"/>
  <c r="G65" i="24"/>
  <c r="N65" i="24"/>
  <c r="R65" i="24"/>
  <c r="N19" i="24"/>
  <c r="R19" i="24"/>
  <c r="G19" i="24"/>
  <c r="R14" i="24"/>
  <c r="G14" i="24"/>
  <c r="N14" i="24"/>
  <c r="R20" i="24"/>
  <c r="G20" i="24"/>
  <c r="N20" i="24"/>
  <c r="R36" i="24"/>
  <c r="G36" i="24"/>
  <c r="N36" i="24"/>
  <c r="R25" i="24"/>
  <c r="G25" i="24"/>
  <c r="N25" i="24"/>
  <c r="N48" i="27"/>
  <c r="G48" i="27"/>
  <c r="R48" i="27"/>
  <c r="N11" i="27"/>
  <c r="R11" i="27"/>
  <c r="G11" i="27"/>
  <c r="N69" i="27"/>
  <c r="G69" i="27"/>
  <c r="R69" i="27"/>
  <c r="G30" i="27"/>
  <c r="N30" i="27"/>
  <c r="R30" i="27"/>
  <c r="N27" i="27"/>
  <c r="G27" i="27"/>
  <c r="R27" i="27"/>
  <c r="N42" i="27"/>
  <c r="G42" i="27"/>
  <c r="R42" i="27"/>
  <c r="G60" i="27"/>
  <c r="N60" i="27"/>
  <c r="R60" i="27"/>
  <c r="G39" i="27"/>
  <c r="N39" i="27"/>
  <c r="R39" i="27"/>
  <c r="G47" i="27"/>
  <c r="N47" i="27"/>
  <c r="R47" i="27"/>
  <c r="S32" i="1"/>
  <c r="O32" i="1"/>
  <c r="N36" i="15"/>
  <c r="G36" i="15"/>
  <c r="R36" i="15"/>
  <c r="R50" i="10"/>
  <c r="G50" i="10"/>
  <c r="N50" i="10"/>
  <c r="G54" i="10"/>
  <c r="R54" i="10"/>
  <c r="N54" i="10"/>
  <c r="R80" i="10"/>
  <c r="N80" i="10"/>
  <c r="G80" i="10"/>
  <c r="R61" i="10"/>
  <c r="N61" i="10"/>
  <c r="G61" i="10"/>
  <c r="G45" i="10"/>
  <c r="N45" i="10"/>
  <c r="R45" i="10"/>
  <c r="R69" i="10"/>
  <c r="G69" i="10"/>
  <c r="N69" i="10"/>
  <c r="N65" i="10"/>
  <c r="R65" i="10"/>
  <c r="G65" i="10"/>
  <c r="N64" i="10"/>
  <c r="G64" i="10"/>
  <c r="R64" i="10"/>
  <c r="N52" i="18"/>
  <c r="G52" i="18"/>
  <c r="R52" i="18"/>
  <c r="G46" i="18"/>
  <c r="N46" i="18"/>
  <c r="R46" i="18"/>
  <c r="R16" i="18"/>
  <c r="G16" i="18"/>
  <c r="N16" i="18"/>
  <c r="N26" i="18"/>
  <c r="R26" i="18"/>
  <c r="G26" i="18"/>
  <c r="R13" i="18"/>
  <c r="G13" i="18"/>
  <c r="N13" i="18"/>
  <c r="N6" i="18"/>
  <c r="R6" i="18"/>
  <c r="G6" i="18"/>
  <c r="R62" i="18"/>
  <c r="N62" i="18"/>
  <c r="G62" i="18"/>
  <c r="G21" i="18"/>
  <c r="R21" i="18"/>
  <c r="N21" i="18"/>
  <c r="R27" i="11"/>
  <c r="N27" i="11"/>
  <c r="G27" i="11"/>
  <c r="O22" i="1"/>
  <c r="S22" i="1"/>
  <c r="G51" i="9"/>
  <c r="N51" i="9"/>
  <c r="R51" i="9"/>
  <c r="N55" i="9"/>
  <c r="G55" i="9"/>
  <c r="R55" i="9"/>
  <c r="N9" i="9"/>
  <c r="R9" i="9"/>
  <c r="G9" i="9"/>
  <c r="R67" i="9"/>
  <c r="G67" i="9"/>
  <c r="N67" i="9"/>
  <c r="N41" i="9"/>
  <c r="G41" i="9"/>
  <c r="R41" i="9"/>
  <c r="N43" i="9"/>
  <c r="R43" i="9"/>
  <c r="G43" i="9"/>
  <c r="G15" i="9"/>
  <c r="N15" i="9"/>
  <c r="R15" i="9"/>
  <c r="R28" i="9"/>
  <c r="G28" i="9"/>
  <c r="N28" i="9"/>
  <c r="G19" i="9"/>
  <c r="R19" i="9"/>
  <c r="N19" i="9"/>
  <c r="O23" i="1"/>
  <c r="S23" i="1"/>
  <c r="G58" i="26"/>
  <c r="N58" i="26"/>
  <c r="R58" i="26"/>
  <c r="R53" i="26"/>
  <c r="N53" i="26"/>
  <c r="G53" i="26"/>
  <c r="R25" i="26"/>
  <c r="G25" i="26"/>
  <c r="N25" i="26"/>
  <c r="N20" i="26"/>
  <c r="R20" i="26"/>
  <c r="G20" i="26"/>
  <c r="G10" i="26"/>
  <c r="N10" i="26"/>
  <c r="R10" i="26"/>
  <c r="N34" i="26"/>
  <c r="R34" i="26"/>
  <c r="G34" i="26"/>
  <c r="G14" i="26"/>
  <c r="N14" i="26"/>
  <c r="R14" i="26"/>
  <c r="R44" i="26"/>
  <c r="N44" i="26"/>
  <c r="G44" i="26"/>
  <c r="R40" i="26"/>
  <c r="G40" i="26"/>
  <c r="N40" i="26"/>
  <c r="S17" i="1"/>
  <c r="O17" i="1"/>
  <c r="O61" i="1"/>
  <c r="S61" i="1"/>
  <c r="G54" i="19"/>
  <c r="N54" i="19"/>
  <c r="R54" i="19"/>
  <c r="G48" i="19"/>
  <c r="N48" i="19"/>
  <c r="R48" i="19"/>
  <c r="G17" i="19"/>
  <c r="R17" i="19"/>
  <c r="N17" i="19"/>
  <c r="G82" i="19"/>
  <c r="N82" i="19"/>
  <c r="R82" i="19"/>
  <c r="N69" i="19"/>
  <c r="G69" i="19"/>
  <c r="R69" i="19"/>
  <c r="R7" i="19"/>
  <c r="G7" i="19"/>
  <c r="N7" i="19"/>
  <c r="G30" i="19"/>
  <c r="N30" i="19"/>
  <c r="R30" i="19"/>
  <c r="N29" i="19"/>
  <c r="R29" i="19"/>
  <c r="G29" i="19"/>
  <c r="R64" i="19"/>
  <c r="N64" i="19"/>
  <c r="G64" i="19"/>
  <c r="R61" i="19"/>
  <c r="G61" i="19"/>
  <c r="N61" i="19"/>
  <c r="R50" i="24"/>
  <c r="G50" i="24"/>
  <c r="N50" i="24"/>
  <c r="G53" i="24"/>
  <c r="R53" i="24"/>
  <c r="N53" i="24"/>
  <c r="G62" i="24"/>
  <c r="R62" i="24"/>
  <c r="N62" i="24"/>
  <c r="N82" i="24"/>
  <c r="R82" i="24"/>
  <c r="G82" i="24"/>
  <c r="R7" i="24"/>
  <c r="N7" i="24"/>
  <c r="G7" i="24"/>
  <c r="G8" i="24"/>
  <c r="N8" i="24"/>
  <c r="R8" i="24"/>
  <c r="R83" i="24"/>
  <c r="G83" i="24"/>
  <c r="N83" i="24"/>
  <c r="N21" i="24"/>
  <c r="R21" i="24"/>
  <c r="G21" i="24"/>
  <c r="N49" i="14"/>
  <c r="R49" i="14"/>
  <c r="G49" i="14"/>
  <c r="N17" i="14"/>
  <c r="R17" i="14"/>
  <c r="G17" i="14"/>
  <c r="N68" i="14"/>
  <c r="G68" i="14"/>
  <c r="R68" i="14"/>
  <c r="N32" i="14"/>
  <c r="G32" i="14"/>
  <c r="R32" i="14"/>
  <c r="R86" i="14"/>
  <c r="G86" i="14"/>
  <c r="N86" i="14"/>
  <c r="N59" i="14"/>
  <c r="G59" i="14"/>
  <c r="R59" i="14"/>
  <c r="N41" i="14"/>
  <c r="R41" i="14"/>
  <c r="G41" i="14"/>
  <c r="N21" i="14"/>
  <c r="G21" i="14"/>
  <c r="R21" i="14"/>
  <c r="N67" i="14"/>
  <c r="R67" i="14"/>
  <c r="G67" i="14"/>
  <c r="G21" i="22"/>
  <c r="N21" i="22"/>
  <c r="R21" i="22"/>
  <c r="G15" i="22"/>
  <c r="N15" i="22"/>
  <c r="R15" i="22"/>
  <c r="N33" i="22"/>
  <c r="R33" i="22"/>
  <c r="G33" i="22"/>
  <c r="G30" i="22"/>
  <c r="N30" i="22"/>
  <c r="R30" i="22"/>
  <c r="R32" i="22"/>
  <c r="G32" i="22"/>
  <c r="N32" i="22"/>
  <c r="R84" i="22"/>
  <c r="N84" i="22"/>
  <c r="G84" i="22"/>
  <c r="G83" i="22"/>
  <c r="N83" i="22"/>
  <c r="R83" i="22"/>
  <c r="G49" i="15"/>
  <c r="R49" i="15"/>
  <c r="N49" i="15"/>
  <c r="G20" i="15"/>
  <c r="N20" i="15"/>
  <c r="R20" i="15"/>
  <c r="G82" i="15"/>
  <c r="R82" i="15"/>
  <c r="N82" i="15"/>
  <c r="N64" i="15"/>
  <c r="R64" i="15"/>
  <c r="G64" i="15"/>
  <c r="R32" i="15"/>
  <c r="G32" i="15"/>
  <c r="N32" i="15"/>
  <c r="G34" i="15"/>
  <c r="N34" i="15"/>
  <c r="R34" i="15"/>
  <c r="G8" i="15"/>
  <c r="N8" i="15"/>
  <c r="R8" i="15"/>
  <c r="G17" i="15"/>
  <c r="R17" i="15"/>
  <c r="N17" i="15"/>
  <c r="R55" i="18"/>
  <c r="G55" i="18"/>
  <c r="N55" i="18"/>
  <c r="R43" i="18"/>
  <c r="G43" i="18"/>
  <c r="N43" i="18"/>
  <c r="R11" i="18"/>
  <c r="G11" i="18"/>
  <c r="N11" i="18"/>
  <c r="N20" i="18"/>
  <c r="R20" i="18"/>
  <c r="G20" i="18"/>
  <c r="R14" i="18"/>
  <c r="N14" i="18"/>
  <c r="G14" i="18"/>
  <c r="N67" i="18"/>
  <c r="R67" i="18"/>
  <c r="G67" i="18"/>
  <c r="R24" i="18"/>
  <c r="G24" i="18"/>
  <c r="N24" i="18"/>
  <c r="G54" i="11"/>
  <c r="N54" i="11"/>
  <c r="R54" i="11"/>
  <c r="R79" i="11"/>
  <c r="G79" i="11"/>
  <c r="N79" i="11"/>
  <c r="G42" i="11"/>
  <c r="N42" i="11"/>
  <c r="R42" i="11"/>
  <c r="R78" i="11"/>
  <c r="N78" i="11"/>
  <c r="G78" i="11"/>
  <c r="N16" i="11"/>
  <c r="R16" i="11"/>
  <c r="G16" i="11"/>
  <c r="R11" i="11"/>
  <c r="N11" i="11"/>
  <c r="G11" i="11"/>
  <c r="R17" i="11"/>
  <c r="G17" i="11"/>
  <c r="N17" i="11"/>
  <c r="G14" i="11"/>
  <c r="N14" i="11"/>
  <c r="R14" i="11"/>
  <c r="R61" i="12"/>
  <c r="G61" i="12"/>
  <c r="N61" i="12"/>
  <c r="O40" i="1"/>
  <c r="S40" i="1"/>
  <c r="O63" i="1"/>
  <c r="S63" i="1"/>
  <c r="S18" i="1"/>
  <c r="O18" i="1"/>
  <c r="R54" i="16"/>
  <c r="G54" i="16"/>
  <c r="N54" i="16"/>
  <c r="G48" i="16"/>
  <c r="N48" i="16"/>
  <c r="R48" i="16"/>
  <c r="N42" i="16"/>
  <c r="R42" i="16"/>
  <c r="G42" i="16"/>
  <c r="G23" i="16"/>
  <c r="N23" i="16"/>
  <c r="R23" i="16"/>
  <c r="R19" i="16"/>
  <c r="N19" i="16"/>
  <c r="G19" i="16"/>
  <c r="R7" i="16"/>
  <c r="N7" i="16"/>
  <c r="G7" i="16"/>
  <c r="R69" i="16"/>
  <c r="G69" i="16"/>
  <c r="N69" i="16"/>
  <c r="N59" i="16"/>
  <c r="R59" i="16"/>
  <c r="G59" i="16"/>
  <c r="N34" i="16"/>
  <c r="G34" i="16"/>
  <c r="R34" i="16"/>
  <c r="G81" i="16"/>
  <c r="R81" i="16"/>
  <c r="N81" i="16"/>
  <c r="N50" i="9"/>
  <c r="R50" i="9"/>
  <c r="G50" i="9"/>
  <c r="R54" i="9"/>
  <c r="G54" i="9"/>
  <c r="N54" i="9"/>
  <c r="N39" i="9"/>
  <c r="R39" i="9"/>
  <c r="G39" i="9"/>
  <c r="N59" i="9"/>
  <c r="R59" i="9"/>
  <c r="G59" i="9"/>
  <c r="N66" i="9"/>
  <c r="R66" i="9"/>
  <c r="G66" i="9"/>
  <c r="N10" i="9"/>
  <c r="G10" i="9"/>
  <c r="R10" i="9"/>
  <c r="R63" i="9"/>
  <c r="G63" i="9"/>
  <c r="N63" i="9"/>
  <c r="R40" i="9"/>
  <c r="G40" i="9"/>
  <c r="N40" i="9"/>
  <c r="G17" i="9"/>
  <c r="N17" i="9"/>
  <c r="R17" i="9"/>
  <c r="R61" i="9"/>
  <c r="G61" i="9"/>
  <c r="N61" i="9"/>
  <c r="G43" i="25"/>
  <c r="N43" i="25"/>
  <c r="R43" i="25"/>
  <c r="G38" i="25"/>
  <c r="N38" i="25"/>
  <c r="R38" i="25"/>
  <c r="R76" i="1"/>
  <c r="N76" i="1"/>
  <c r="N77" i="1"/>
  <c r="R77" i="1"/>
  <c r="R55" i="26"/>
  <c r="N55" i="26"/>
  <c r="G55" i="26"/>
  <c r="G38" i="26"/>
  <c r="R38" i="26"/>
  <c r="N38" i="26"/>
  <c r="G84" i="26"/>
  <c r="N84" i="26"/>
  <c r="R84" i="26"/>
  <c r="G61" i="26"/>
  <c r="R61" i="26"/>
  <c r="N61" i="26"/>
  <c r="G28" i="26"/>
  <c r="N28" i="26"/>
  <c r="R28" i="26"/>
  <c r="R43" i="26"/>
  <c r="G43" i="26"/>
  <c r="N43" i="26"/>
  <c r="G83" i="26"/>
  <c r="R83" i="26"/>
  <c r="N83" i="26"/>
  <c r="N60" i="26"/>
  <c r="G60" i="26"/>
  <c r="R60" i="26"/>
  <c r="S58" i="1"/>
  <c r="O58" i="1"/>
  <c r="S21" i="1"/>
  <c r="O21" i="1"/>
  <c r="G50" i="19"/>
  <c r="N50" i="19"/>
  <c r="R50" i="19"/>
  <c r="G53" i="19"/>
  <c r="N53" i="19"/>
  <c r="R53" i="19"/>
  <c r="G32" i="19"/>
  <c r="N32" i="19"/>
  <c r="R32" i="19"/>
  <c r="R6" i="19"/>
  <c r="N6" i="19"/>
  <c r="G6" i="19"/>
  <c r="N47" i="19"/>
  <c r="R47" i="19"/>
  <c r="G47" i="19"/>
  <c r="R13" i="19"/>
  <c r="G13" i="19"/>
  <c r="N13" i="19"/>
  <c r="N28" i="19"/>
  <c r="R28" i="19"/>
  <c r="G28" i="19"/>
  <c r="G85" i="19"/>
  <c r="R85" i="19"/>
  <c r="N85" i="19"/>
  <c r="N81" i="19"/>
  <c r="R81" i="19"/>
  <c r="G81" i="19"/>
  <c r="O9" i="1"/>
  <c r="S9" i="1"/>
  <c r="G5" i="24"/>
  <c r="R5" i="24"/>
  <c r="N5" i="24"/>
  <c r="O31" i="1"/>
  <c r="S31" i="1"/>
  <c r="G56" i="14"/>
  <c r="N56" i="14"/>
  <c r="R56" i="14"/>
  <c r="G6" i="14"/>
  <c r="R6" i="14"/>
  <c r="N6" i="14"/>
  <c r="R14" i="14"/>
  <c r="N14" i="14"/>
  <c r="G14" i="14"/>
  <c r="N46" i="14"/>
  <c r="R46" i="14"/>
  <c r="G46" i="14"/>
  <c r="G61" i="14"/>
  <c r="N61" i="14"/>
  <c r="R61" i="14"/>
  <c r="N79" i="14"/>
  <c r="R79" i="14"/>
  <c r="G79" i="14"/>
  <c r="N12" i="14"/>
  <c r="R12" i="14"/>
  <c r="G12" i="14"/>
  <c r="G69" i="14"/>
  <c r="N69" i="14"/>
  <c r="R69" i="14"/>
  <c r="N28" i="27"/>
  <c r="G28" i="27"/>
  <c r="R28" i="27"/>
  <c r="G65" i="27"/>
  <c r="N65" i="27"/>
  <c r="R65" i="27"/>
  <c r="G67" i="27"/>
  <c r="R67" i="27"/>
  <c r="N67" i="27"/>
  <c r="N61" i="27"/>
  <c r="G61" i="27"/>
  <c r="R61" i="27"/>
  <c r="R25" i="27"/>
  <c r="N25" i="27"/>
  <c r="G25" i="27"/>
  <c r="N86" i="27"/>
  <c r="R86" i="27"/>
  <c r="G86" i="27"/>
  <c r="N8" i="27"/>
  <c r="G8" i="27"/>
  <c r="R8" i="27"/>
  <c r="R84" i="10"/>
  <c r="G84" i="10"/>
  <c r="N84" i="10"/>
  <c r="G57" i="18"/>
  <c r="N57" i="18"/>
  <c r="R57" i="18"/>
  <c r="R83" i="18"/>
  <c r="G83" i="18"/>
  <c r="N83" i="18"/>
  <c r="O39" i="1"/>
  <c r="S39" i="1"/>
  <c r="S26" i="1"/>
  <c r="O26" i="1"/>
  <c r="R48" i="28"/>
  <c r="G48" i="28"/>
  <c r="N48" i="28"/>
  <c r="G49" i="28"/>
  <c r="N49" i="28"/>
  <c r="R49" i="28"/>
  <c r="R80" i="28"/>
  <c r="G80" i="28"/>
  <c r="N80" i="28"/>
  <c r="R65" i="28"/>
  <c r="G65" i="28"/>
  <c r="N65" i="28"/>
  <c r="N32" i="28"/>
  <c r="G32" i="28"/>
  <c r="R32" i="28"/>
  <c r="R28" i="28"/>
  <c r="G28" i="28"/>
  <c r="N28" i="28"/>
  <c r="N41" i="28"/>
  <c r="G41" i="28"/>
  <c r="R41" i="28"/>
  <c r="N45" i="28"/>
  <c r="R45" i="28"/>
  <c r="G45" i="28"/>
  <c r="N29" i="28"/>
  <c r="R29" i="28"/>
  <c r="G29" i="28"/>
  <c r="O28" i="1"/>
  <c r="S28" i="1"/>
  <c r="N50" i="13"/>
  <c r="G50" i="13"/>
  <c r="R50" i="13"/>
  <c r="N57" i="13"/>
  <c r="R57" i="13"/>
  <c r="G57" i="13"/>
  <c r="R34" i="13"/>
  <c r="N34" i="13"/>
  <c r="G34" i="13"/>
  <c r="N43" i="13"/>
  <c r="R43" i="13"/>
  <c r="G43" i="13"/>
  <c r="N83" i="13"/>
  <c r="R83" i="13"/>
  <c r="G83" i="13"/>
  <c r="R8" i="13"/>
  <c r="G8" i="13"/>
  <c r="N8" i="13"/>
  <c r="R40" i="13"/>
  <c r="N40" i="13"/>
  <c r="G40" i="13"/>
  <c r="N14" i="13"/>
  <c r="R14" i="13"/>
  <c r="G14" i="13"/>
  <c r="R69" i="13"/>
  <c r="N69" i="13"/>
  <c r="G69" i="13"/>
  <c r="S5" i="1"/>
  <c r="O5" i="1"/>
  <c r="G6" i="12"/>
  <c r="N6" i="12"/>
  <c r="R6" i="12"/>
  <c r="N27" i="12"/>
  <c r="R27" i="12"/>
  <c r="G27" i="12"/>
  <c r="G5" i="16"/>
  <c r="R5" i="16"/>
  <c r="N5" i="16"/>
  <c r="N49" i="16"/>
  <c r="R49" i="16"/>
  <c r="G49" i="16"/>
  <c r="G10" i="16"/>
  <c r="N10" i="16"/>
  <c r="R10" i="16"/>
  <c r="G80" i="16"/>
  <c r="R80" i="16"/>
  <c r="N80" i="16"/>
  <c r="G26" i="16"/>
  <c r="N26" i="16"/>
  <c r="R26" i="16"/>
  <c r="R20" i="16"/>
  <c r="G20" i="16"/>
  <c r="N20" i="16"/>
  <c r="R39" i="16"/>
  <c r="G39" i="16"/>
  <c r="N39" i="16"/>
  <c r="N84" i="16"/>
  <c r="R84" i="16"/>
  <c r="G84" i="16"/>
  <c r="G86" i="16"/>
  <c r="N86" i="16"/>
  <c r="R86" i="16"/>
  <c r="G38" i="16"/>
  <c r="N38" i="16"/>
  <c r="R38" i="16"/>
  <c r="O80" i="1"/>
  <c r="S80" i="1"/>
  <c r="G5" i="9"/>
  <c r="N5" i="9"/>
  <c r="R5" i="9"/>
  <c r="G49" i="9"/>
  <c r="N49" i="9"/>
  <c r="R49" i="9"/>
  <c r="N26" i="9"/>
  <c r="R26" i="9"/>
  <c r="G26" i="9"/>
  <c r="N47" i="9"/>
  <c r="R47" i="9"/>
  <c r="G47" i="9"/>
  <c r="R11" i="9"/>
  <c r="G11" i="9"/>
  <c r="N11" i="9"/>
  <c r="R69" i="9"/>
  <c r="G69" i="9"/>
  <c r="N69" i="9"/>
  <c r="R38" i="9"/>
  <c r="N38" i="9"/>
  <c r="G38" i="9"/>
  <c r="N27" i="9"/>
  <c r="R27" i="9"/>
  <c r="G27" i="9"/>
  <c r="G65" i="9"/>
  <c r="N65" i="9"/>
  <c r="R65" i="9"/>
  <c r="G82" i="9"/>
  <c r="R82" i="9"/>
  <c r="N82" i="9"/>
  <c r="R51" i="25"/>
  <c r="G51" i="25"/>
  <c r="N51" i="25"/>
  <c r="G49" i="25"/>
  <c r="N49" i="25"/>
  <c r="R49" i="25"/>
  <c r="R19" i="25"/>
  <c r="N19" i="25"/>
  <c r="G19" i="25"/>
  <c r="N67" i="25"/>
  <c r="G67" i="25"/>
  <c r="R67" i="25"/>
  <c r="N46" i="25"/>
  <c r="R46" i="25"/>
  <c r="G46" i="25"/>
  <c r="R32" i="25"/>
  <c r="G32" i="25"/>
  <c r="N32" i="25"/>
  <c r="N60" i="25"/>
  <c r="G60" i="25"/>
  <c r="R60" i="25"/>
  <c r="G30" i="25"/>
  <c r="N30" i="25"/>
  <c r="R30" i="25"/>
  <c r="N56" i="19"/>
  <c r="G56" i="19"/>
  <c r="R56" i="19"/>
  <c r="G67" i="19"/>
  <c r="N67" i="19"/>
  <c r="R67" i="19"/>
  <c r="R33" i="19"/>
  <c r="G33" i="19"/>
  <c r="N33" i="19"/>
  <c r="G26" i="19"/>
  <c r="R26" i="19"/>
  <c r="N26" i="19"/>
  <c r="G19" i="19"/>
  <c r="R19" i="19"/>
  <c r="N19" i="19"/>
  <c r="N79" i="19"/>
  <c r="R79" i="19"/>
  <c r="G79" i="19"/>
  <c r="G43" i="19"/>
  <c r="R43" i="19"/>
  <c r="N43" i="19"/>
  <c r="N9" i="19"/>
  <c r="R9" i="19"/>
  <c r="G9" i="19"/>
  <c r="R42" i="19"/>
  <c r="G42" i="19"/>
  <c r="N42" i="19"/>
  <c r="R57" i="14"/>
  <c r="G57" i="14"/>
  <c r="N57" i="14"/>
  <c r="G10" i="14"/>
  <c r="R10" i="14"/>
  <c r="N10" i="14"/>
  <c r="G42" i="14"/>
  <c r="N42" i="14"/>
  <c r="R42" i="14"/>
  <c r="N11" i="14"/>
  <c r="R11" i="14"/>
  <c r="G11" i="14"/>
  <c r="G40" i="14"/>
  <c r="N40" i="14"/>
  <c r="R40" i="14"/>
  <c r="G27" i="14"/>
  <c r="N27" i="14"/>
  <c r="R27" i="14"/>
  <c r="G28" i="14"/>
  <c r="N28" i="14"/>
  <c r="R28" i="14"/>
  <c r="R31" i="14"/>
  <c r="N31" i="14"/>
  <c r="G31" i="14"/>
  <c r="G36" i="14"/>
  <c r="N36" i="14"/>
  <c r="R36" i="14"/>
  <c r="R33" i="14"/>
  <c r="G33" i="14"/>
  <c r="N33" i="14"/>
  <c r="N51" i="27"/>
  <c r="R51" i="27"/>
  <c r="G51" i="27"/>
  <c r="G49" i="27"/>
  <c r="N49" i="27"/>
  <c r="R49" i="27"/>
  <c r="G83" i="27"/>
  <c r="R83" i="27"/>
  <c r="N83" i="27"/>
  <c r="R16" i="27"/>
  <c r="G16" i="27"/>
  <c r="N16" i="27"/>
  <c r="R33" i="27"/>
  <c r="N33" i="27"/>
  <c r="G33" i="27"/>
  <c r="N29" i="27"/>
  <c r="G29" i="27"/>
  <c r="R29" i="27"/>
  <c r="G37" i="27"/>
  <c r="R37" i="27"/>
  <c r="N37" i="27"/>
  <c r="N19" i="27"/>
  <c r="G19" i="27"/>
  <c r="R19" i="27"/>
  <c r="G62" i="27"/>
  <c r="N62" i="27"/>
  <c r="R62" i="27"/>
  <c r="G52" i="22"/>
  <c r="R52" i="22"/>
  <c r="N52" i="22"/>
  <c r="G57" i="22"/>
  <c r="N57" i="22"/>
  <c r="R57" i="22"/>
  <c r="N16" i="22"/>
  <c r="R16" i="22"/>
  <c r="G16" i="22"/>
  <c r="R29" i="22"/>
  <c r="N29" i="22"/>
  <c r="G29" i="22"/>
  <c r="R82" i="22"/>
  <c r="N82" i="22"/>
  <c r="G82" i="22"/>
  <c r="G40" i="22"/>
  <c r="N40" i="22"/>
  <c r="R40" i="22"/>
  <c r="R28" i="22"/>
  <c r="G28" i="22"/>
  <c r="N28" i="22"/>
  <c r="G39" i="22"/>
  <c r="N39" i="22"/>
  <c r="R39" i="22"/>
  <c r="R7" i="22"/>
  <c r="G7" i="22"/>
  <c r="N7" i="22"/>
  <c r="S81" i="1"/>
  <c r="O81" i="1"/>
  <c r="O16" i="1"/>
  <c r="S16" i="1"/>
  <c r="G53" i="28"/>
  <c r="N53" i="28"/>
  <c r="R53" i="28"/>
  <c r="R47" i="28"/>
  <c r="G47" i="28"/>
  <c r="N47" i="28"/>
  <c r="G10" i="28"/>
  <c r="N10" i="28"/>
  <c r="R10" i="28"/>
  <c r="N86" i="28"/>
  <c r="R86" i="28"/>
  <c r="G86" i="28"/>
  <c r="N34" i="28"/>
  <c r="G34" i="28"/>
  <c r="R34" i="28"/>
  <c r="G69" i="28"/>
  <c r="N69" i="28"/>
  <c r="R69" i="28"/>
  <c r="N19" i="28"/>
  <c r="R19" i="28"/>
  <c r="G19" i="28"/>
  <c r="N82" i="28"/>
  <c r="R82" i="28"/>
  <c r="G82" i="28"/>
  <c r="O60" i="1"/>
  <c r="S60" i="1"/>
  <c r="G49" i="11"/>
  <c r="N49" i="11"/>
  <c r="R49" i="11"/>
  <c r="G80" i="11"/>
  <c r="N80" i="11"/>
  <c r="R80" i="11"/>
  <c r="R59" i="11"/>
  <c r="G59" i="11"/>
  <c r="N59" i="11"/>
  <c r="G43" i="11"/>
  <c r="N43" i="11"/>
  <c r="R43" i="11"/>
  <c r="R23" i="11"/>
  <c r="G23" i="11"/>
  <c r="N23" i="11"/>
  <c r="N15" i="11"/>
  <c r="R15" i="11"/>
  <c r="G15" i="11"/>
  <c r="G45" i="11"/>
  <c r="R45" i="11"/>
  <c r="N45" i="11"/>
  <c r="O55" i="1"/>
  <c r="S55" i="1"/>
  <c r="N57" i="17"/>
  <c r="G57" i="17"/>
  <c r="R57" i="17"/>
  <c r="R10" i="17"/>
  <c r="N10" i="17"/>
  <c r="G10" i="17"/>
  <c r="R86" i="17"/>
  <c r="G86" i="17"/>
  <c r="N86" i="17"/>
  <c r="R27" i="17"/>
  <c r="G27" i="17"/>
  <c r="N27" i="17"/>
  <c r="R20" i="17"/>
  <c r="N20" i="17"/>
  <c r="G20" i="17"/>
  <c r="N46" i="17"/>
  <c r="G46" i="17"/>
  <c r="R46" i="17"/>
  <c r="R34" i="17"/>
  <c r="G34" i="17"/>
  <c r="N34" i="17"/>
  <c r="G13" i="17"/>
  <c r="N13" i="17"/>
  <c r="R13" i="17"/>
  <c r="R38" i="17"/>
  <c r="N38" i="17"/>
  <c r="G38" i="17"/>
  <c r="R11" i="12"/>
  <c r="G11" i="12"/>
  <c r="N11" i="12"/>
  <c r="N10" i="12"/>
  <c r="G10" i="12"/>
  <c r="R10" i="12"/>
  <c r="G45" i="12"/>
  <c r="R45" i="12"/>
  <c r="N45" i="12"/>
  <c r="S76" i="15"/>
  <c r="O76" i="15"/>
  <c r="R58" i="18"/>
  <c r="N58" i="18"/>
  <c r="G58" i="18"/>
  <c r="G58" i="15"/>
  <c r="N58" i="15"/>
  <c r="R58" i="15"/>
  <c r="S59" i="4"/>
  <c r="O59" i="4"/>
  <c r="S79" i="16"/>
  <c r="O79" i="16"/>
  <c r="S53" i="28"/>
  <c r="O53" i="28"/>
  <c r="S67" i="26"/>
  <c r="O67" i="26"/>
  <c r="O11" i="22"/>
  <c r="S11" i="22"/>
  <c r="O69" i="9"/>
  <c r="S69" i="9"/>
  <c r="O48" i="14"/>
  <c r="S48" i="14"/>
  <c r="O61" i="23"/>
  <c r="S61" i="23"/>
  <c r="O13" i="10"/>
  <c r="S13" i="10"/>
  <c r="S51" i="26"/>
  <c r="O51" i="26"/>
  <c r="S40" i="4"/>
  <c r="O40" i="4"/>
  <c r="O6" i="28"/>
  <c r="S6" i="28"/>
  <c r="O25" i="14"/>
  <c r="S25" i="14"/>
  <c r="R76" i="10"/>
  <c r="N76" i="10"/>
  <c r="G76" i="10"/>
  <c r="S32" i="10"/>
  <c r="O32" i="10"/>
  <c r="O47" i="27"/>
  <c r="S47" i="27"/>
  <c r="O34" i="28"/>
  <c r="S34" i="28"/>
  <c r="S54" i="12"/>
  <c r="O54" i="12"/>
  <c r="S15" i="26"/>
  <c r="O15" i="26"/>
  <c r="S84" i="14"/>
  <c r="O84" i="14"/>
  <c r="O56" i="17"/>
  <c r="S56" i="17"/>
  <c r="S81" i="25"/>
  <c r="O81" i="25"/>
  <c r="O52" i="11"/>
  <c r="S52" i="11"/>
  <c r="O55" i="25"/>
  <c r="S55" i="25"/>
  <c r="S82" i="15"/>
  <c r="O82" i="15"/>
  <c r="S35" i="24"/>
  <c r="O35" i="24"/>
  <c r="O81" i="19"/>
  <c r="S81" i="19"/>
  <c r="O83" i="9"/>
  <c r="S83" i="9"/>
  <c r="O31" i="4"/>
  <c r="S31" i="4"/>
  <c r="S58" i="25"/>
  <c r="O58" i="25"/>
  <c r="S84" i="22"/>
  <c r="O84" i="22"/>
  <c r="S81" i="10"/>
  <c r="O81" i="10"/>
  <c r="O19" i="26"/>
  <c r="S19" i="26"/>
  <c r="O51" i="23"/>
  <c r="S51" i="23"/>
  <c r="O58" i="15"/>
  <c r="S58" i="15"/>
  <c r="O56" i="10"/>
  <c r="S56" i="10"/>
  <c r="S60" i="11"/>
  <c r="O60" i="11"/>
  <c r="S30" i="22"/>
  <c r="O30" i="22"/>
  <c r="S6" i="17"/>
  <c r="O6" i="17"/>
  <c r="O9" i="24"/>
  <c r="S9" i="24"/>
  <c r="O64" i="19"/>
  <c r="S64" i="19"/>
  <c r="O58" i="23"/>
  <c r="S58" i="23"/>
  <c r="O55" i="27"/>
  <c r="S55" i="27"/>
  <c r="S19" i="23"/>
  <c r="O19" i="23"/>
  <c r="S18" i="16"/>
  <c r="O18" i="16"/>
  <c r="O17" i="23"/>
  <c r="S17" i="23"/>
  <c r="S38" i="10"/>
  <c r="O38" i="10"/>
  <c r="O20" i="24"/>
  <c r="S20" i="24"/>
  <c r="S12" i="12"/>
  <c r="O12" i="12"/>
  <c r="S57" i="15"/>
  <c r="O57" i="15"/>
  <c r="S19" i="13"/>
  <c r="O19" i="13"/>
  <c r="O82" i="18"/>
  <c r="S82" i="18"/>
  <c r="O85" i="26"/>
  <c r="S85" i="26"/>
  <c r="S22" i="4"/>
  <c r="O22" i="4"/>
  <c r="O56" i="15"/>
  <c r="S56" i="15"/>
  <c r="S15" i="23"/>
  <c r="O15" i="23"/>
  <c r="S21" i="25"/>
  <c r="O21" i="25"/>
  <c r="S29" i="22"/>
  <c r="O29" i="22"/>
  <c r="O66" i="28"/>
  <c r="S66" i="28"/>
  <c r="S26" i="4"/>
  <c r="O26" i="4"/>
  <c r="S51" i="27"/>
  <c r="O51" i="27"/>
  <c r="O61" i="18"/>
  <c r="S61" i="18"/>
  <c r="S63" i="22"/>
  <c r="O63" i="22"/>
  <c r="S84" i="27"/>
  <c r="O84" i="27"/>
  <c r="O49" i="19"/>
  <c r="S49" i="19"/>
  <c r="O10" i="24"/>
  <c r="S10" i="24"/>
  <c r="S40" i="23"/>
  <c r="O40" i="23"/>
  <c r="S52" i="9"/>
  <c r="O52" i="9"/>
  <c r="O54" i="19"/>
  <c r="S54" i="19"/>
  <c r="O58" i="11"/>
  <c r="S58" i="11"/>
  <c r="O42" i="28"/>
  <c r="S42" i="28"/>
  <c r="O34" i="19"/>
  <c r="S34" i="19"/>
  <c r="S39" i="17"/>
  <c r="O39" i="17"/>
  <c r="S52" i="13"/>
  <c r="O52" i="13"/>
  <c r="S81" i="23"/>
  <c r="O81" i="23"/>
  <c r="S53" i="19"/>
  <c r="O53" i="19"/>
  <c r="S34" i="22"/>
  <c r="O34" i="22"/>
  <c r="O42" i="25"/>
  <c r="S42" i="25"/>
  <c r="S26" i="11"/>
  <c r="O26" i="11"/>
  <c r="S43" i="26"/>
  <c r="O43" i="26"/>
  <c r="S10" i="14"/>
  <c r="O10" i="14"/>
  <c r="O16" i="27"/>
  <c r="S16" i="27"/>
  <c r="O35" i="4"/>
  <c r="S35" i="4"/>
  <c r="S13" i="19"/>
  <c r="O13" i="19"/>
  <c r="S61" i="9"/>
  <c r="O61" i="9"/>
  <c r="S44" i="13"/>
  <c r="O44" i="13"/>
  <c r="S82" i="23"/>
  <c r="O82" i="23"/>
  <c r="O21" i="11"/>
  <c r="S21" i="11"/>
  <c r="O5" i="22"/>
  <c r="S5" i="22"/>
  <c r="O27" i="16"/>
  <c r="S27" i="16"/>
  <c r="S29" i="18"/>
  <c r="O29" i="18"/>
  <c r="S50" i="19"/>
  <c r="O50" i="19"/>
  <c r="S31" i="15"/>
  <c r="O31" i="15"/>
  <c r="O68" i="13"/>
  <c r="S68" i="13"/>
  <c r="O55" i="23"/>
  <c r="S55" i="23"/>
  <c r="O6" i="19"/>
  <c r="S6" i="19"/>
  <c r="O45" i="10"/>
  <c r="S45" i="10"/>
  <c r="O63" i="13"/>
  <c r="S63" i="13"/>
  <c r="O41" i="23"/>
  <c r="S41" i="23"/>
  <c r="O64" i="16"/>
  <c r="S64" i="16"/>
  <c r="S62" i="24"/>
  <c r="O62" i="24"/>
  <c r="O67" i="23"/>
  <c r="S67" i="23"/>
  <c r="S79" i="15"/>
  <c r="O79" i="15"/>
  <c r="S84" i="4"/>
  <c r="O84" i="4"/>
  <c r="O18" i="22"/>
  <c r="S18" i="22"/>
  <c r="S60" i="17"/>
  <c r="O60" i="17"/>
  <c r="O17" i="16"/>
  <c r="S17" i="16"/>
  <c r="O78" i="10"/>
  <c r="S78" i="10"/>
  <c r="O57" i="26"/>
  <c r="S57" i="26"/>
  <c r="O23" i="18"/>
  <c r="S23" i="18"/>
  <c r="O63" i="16"/>
  <c r="S63" i="16"/>
  <c r="O48" i="24"/>
  <c r="S48" i="24"/>
  <c r="O21" i="19"/>
  <c r="S21" i="19"/>
  <c r="O68" i="16"/>
  <c r="S68" i="16"/>
  <c r="N70" i="18"/>
  <c r="R70" i="18"/>
  <c r="G70" i="18"/>
  <c r="O22" i="23"/>
  <c r="S22" i="23"/>
  <c r="O81" i="27"/>
  <c r="S81" i="27"/>
  <c r="S37" i="17"/>
  <c r="O37" i="17"/>
  <c r="O48" i="26"/>
  <c r="S48" i="26"/>
  <c r="O15" i="19"/>
  <c r="S15" i="19"/>
  <c r="O14" i="11"/>
  <c r="S14" i="11"/>
  <c r="S27" i="23"/>
  <c r="O27" i="23"/>
  <c r="O43" i="15"/>
  <c r="S43" i="15"/>
  <c r="S24" i="26"/>
  <c r="O24" i="26"/>
  <c r="S69" i="18"/>
  <c r="O69" i="18"/>
  <c r="S53" i="14"/>
  <c r="O53" i="14"/>
  <c r="O57" i="16"/>
  <c r="S57" i="16"/>
  <c r="S19" i="12"/>
  <c r="O19" i="12"/>
  <c r="S14" i="22"/>
  <c r="O14" i="22"/>
  <c r="S56" i="11"/>
  <c r="O56" i="11"/>
  <c r="S40" i="9"/>
  <c r="O40" i="9"/>
  <c r="O23" i="14"/>
  <c r="S23" i="14"/>
  <c r="S32" i="19"/>
  <c r="O32" i="19"/>
  <c r="O60" i="26"/>
  <c r="S60" i="26"/>
  <c r="S81" i="18"/>
  <c r="O81" i="18"/>
  <c r="S69" i="24"/>
  <c r="O69" i="24"/>
  <c r="O82" i="19"/>
  <c r="S82" i="19"/>
  <c r="S42" i="10"/>
  <c r="O42" i="10"/>
  <c r="O61" i="16"/>
  <c r="S61" i="16"/>
  <c r="S57" i="13"/>
  <c r="O57" i="13"/>
  <c r="S64" i="25"/>
  <c r="O64" i="25"/>
  <c r="O65" i="14"/>
  <c r="S65" i="14"/>
  <c r="N74" i="4"/>
  <c r="R74" i="4"/>
  <c r="U74" i="1" s="1"/>
  <c r="G74" i="4"/>
  <c r="O38" i="18"/>
  <c r="S38" i="18"/>
  <c r="S52" i="17"/>
  <c r="O52" i="17"/>
  <c r="S56" i="16"/>
  <c r="O56" i="16"/>
  <c r="S19" i="24"/>
  <c r="O19" i="24"/>
  <c r="O24" i="28"/>
  <c r="S24" i="28"/>
  <c r="S59" i="10"/>
  <c r="O59" i="10"/>
  <c r="S61" i="22"/>
  <c r="O61" i="22"/>
  <c r="O80" i="11"/>
  <c r="S80" i="11"/>
  <c r="S55" i="15"/>
  <c r="O55" i="15"/>
  <c r="O34" i="26"/>
  <c r="S34" i="26"/>
  <c r="O29" i="17"/>
  <c r="S29" i="17"/>
  <c r="S30" i="16"/>
  <c r="O30" i="16"/>
  <c r="O57" i="10"/>
  <c r="S57" i="10"/>
  <c r="S21" i="4"/>
  <c r="O21" i="4"/>
  <c r="O32" i="25"/>
  <c r="S32" i="25"/>
  <c r="O13" i="11"/>
  <c r="S13" i="11"/>
  <c r="O35" i="25"/>
  <c r="S35" i="25"/>
  <c r="S40" i="13"/>
  <c r="O40" i="13"/>
  <c r="O17" i="12"/>
  <c r="S17" i="12"/>
  <c r="S53" i="17"/>
  <c r="O53" i="17"/>
  <c r="S65" i="23"/>
  <c r="O65" i="23"/>
  <c r="O76" i="25"/>
  <c r="S76" i="25"/>
  <c r="S56" i="4"/>
  <c r="O56" i="4"/>
  <c r="O6" i="16"/>
  <c r="S6" i="16"/>
  <c r="O25" i="4"/>
  <c r="S25" i="4"/>
  <c r="O57" i="11"/>
  <c r="S57" i="11"/>
  <c r="S19" i="22"/>
  <c r="O19" i="22"/>
  <c r="O33" i="27"/>
  <c r="S33" i="27"/>
  <c r="S28" i="15"/>
  <c r="O28" i="15"/>
  <c r="O22" i="26"/>
  <c r="S22" i="26"/>
  <c r="S54" i="18"/>
  <c r="O54" i="18"/>
  <c r="O22" i="9"/>
  <c r="S22" i="9"/>
  <c r="S33" i="19"/>
  <c r="O33" i="19"/>
  <c r="S26" i="14"/>
  <c r="O26" i="14"/>
  <c r="O85" i="9"/>
  <c r="S85" i="9"/>
  <c r="S61" i="25"/>
  <c r="O61" i="25"/>
  <c r="S43" i="22"/>
  <c r="O43" i="22"/>
  <c r="O28" i="27"/>
  <c r="S28" i="27"/>
  <c r="O59" i="13"/>
  <c r="S59" i="13"/>
  <c r="S66" i="24"/>
  <c r="O66" i="24"/>
  <c r="O59" i="11"/>
  <c r="S59" i="11"/>
  <c r="O51" i="25"/>
  <c r="S51" i="25"/>
  <c r="S60" i="14"/>
  <c r="O60" i="14"/>
  <c r="O41" i="27"/>
  <c r="S41" i="27"/>
  <c r="O62" i="13"/>
  <c r="S62" i="13"/>
  <c r="S22" i="24"/>
  <c r="O22" i="24"/>
  <c r="O47" i="23"/>
  <c r="S47" i="23"/>
  <c r="S15" i="22"/>
  <c r="O15" i="22"/>
  <c r="S64" i="11"/>
  <c r="O64" i="11"/>
  <c r="S12" i="17"/>
  <c r="O12" i="17"/>
  <c r="O53" i="24"/>
  <c r="S53" i="24"/>
  <c r="S48" i="12"/>
  <c r="O48" i="12"/>
  <c r="S79" i="9"/>
  <c r="O79" i="9"/>
  <c r="O27" i="24"/>
  <c r="S27" i="24"/>
  <c r="O50" i="4"/>
  <c r="S50" i="4"/>
  <c r="O25" i="15"/>
  <c r="S25" i="15"/>
  <c r="S23" i="13"/>
  <c r="O23" i="13"/>
  <c r="S68" i="14"/>
  <c r="O68" i="14"/>
  <c r="S34" i="17"/>
  <c r="O34" i="17"/>
  <c r="S16" i="13"/>
  <c r="O16" i="13"/>
  <c r="S30" i="4"/>
  <c r="O30" i="4"/>
  <c r="S9" i="4"/>
  <c r="O9" i="4"/>
  <c r="O78" i="11"/>
  <c r="S78" i="11"/>
  <c r="S37" i="11"/>
  <c r="O37" i="11"/>
  <c r="S7" i="9"/>
  <c r="O7" i="9"/>
  <c r="O59" i="28"/>
  <c r="S59" i="28"/>
  <c r="O34" i="10"/>
  <c r="S34" i="10"/>
  <c r="O85" i="17"/>
  <c r="S85" i="17"/>
  <c r="O25" i="9"/>
  <c r="S25" i="9"/>
  <c r="S14" i="26"/>
  <c r="O14" i="26"/>
  <c r="O19" i="4"/>
  <c r="S19" i="4"/>
  <c r="O28" i="10"/>
  <c r="S28" i="10"/>
  <c r="S22" i="16"/>
  <c r="O22" i="16"/>
  <c r="O58" i="19"/>
  <c r="S58" i="19"/>
  <c r="O11" i="11"/>
  <c r="S11" i="11"/>
  <c r="S34" i="9"/>
  <c r="O34" i="9"/>
  <c r="O37" i="26"/>
  <c r="S37" i="26"/>
  <c r="O80" i="23"/>
  <c r="S80" i="23"/>
  <c r="O33" i="10"/>
  <c r="S33" i="10"/>
  <c r="O65" i="16"/>
  <c r="S65" i="16"/>
  <c r="S84" i="18"/>
  <c r="O84" i="18"/>
  <c r="S32" i="12"/>
  <c r="O32" i="12"/>
  <c r="S9" i="28"/>
  <c r="O9" i="28"/>
  <c r="S11" i="4"/>
  <c r="O11" i="4"/>
  <c r="O62" i="19"/>
  <c r="S62" i="19"/>
  <c r="S11" i="19"/>
  <c r="O11" i="19"/>
  <c r="S85" i="15"/>
  <c r="O85" i="15"/>
  <c r="O53" i="18"/>
  <c r="S53" i="18"/>
  <c r="O25" i="23"/>
  <c r="S25" i="23"/>
  <c r="S62" i="16"/>
  <c r="O62" i="16"/>
  <c r="S7" i="14"/>
  <c r="O7" i="14"/>
  <c r="R75" i="4"/>
  <c r="U75" i="1" s="1"/>
  <c r="G75" i="4"/>
  <c r="N75" i="4"/>
  <c r="O25" i="19"/>
  <c r="S25" i="19"/>
  <c r="S11" i="26"/>
  <c r="O11" i="26"/>
  <c r="O19" i="25"/>
  <c r="S19" i="25"/>
  <c r="O20" i="22"/>
  <c r="S20" i="22"/>
  <c r="S60" i="15"/>
  <c r="O60" i="15"/>
  <c r="S15" i="16"/>
  <c r="O15" i="16"/>
  <c r="S10" i="10"/>
  <c r="O10" i="10"/>
  <c r="O39" i="27"/>
  <c r="S39" i="27"/>
  <c r="O36" i="19"/>
  <c r="S36" i="19"/>
  <c r="O45" i="22"/>
  <c r="S45" i="22"/>
  <c r="O36" i="11"/>
  <c r="S36" i="11"/>
  <c r="O17" i="13"/>
  <c r="S17" i="13"/>
  <c r="S56" i="19"/>
  <c r="O56" i="19"/>
  <c r="S5" i="9"/>
  <c r="O5" i="9"/>
  <c r="S26" i="23"/>
  <c r="O26" i="23"/>
  <c r="S44" i="15"/>
  <c r="O44" i="15"/>
  <c r="S21" i="14"/>
  <c r="O21" i="14"/>
  <c r="O33" i="25"/>
  <c r="S33" i="25"/>
  <c r="O25" i="22"/>
  <c r="S25" i="22"/>
  <c r="O58" i="17"/>
  <c r="S58" i="17"/>
  <c r="O8" i="23"/>
  <c r="S8" i="23"/>
  <c r="O80" i="18"/>
  <c r="S80" i="18"/>
  <c r="O59" i="9"/>
  <c r="S59" i="9"/>
  <c r="O46" i="28"/>
  <c r="S46" i="28"/>
  <c r="O61" i="27"/>
  <c r="S61" i="27"/>
  <c r="S33" i="4"/>
  <c r="O33" i="4"/>
  <c r="S14" i="4"/>
  <c r="O14" i="4"/>
  <c r="S79" i="23"/>
  <c r="O79" i="23"/>
  <c r="S65" i="25"/>
  <c r="O65" i="25"/>
  <c r="O55" i="22"/>
  <c r="S55" i="22"/>
  <c r="O39" i="25"/>
  <c r="S39" i="25"/>
  <c r="S46" i="9"/>
  <c r="O46" i="9"/>
  <c r="O84" i="16"/>
  <c r="S84" i="16"/>
  <c r="O68" i="12"/>
  <c r="S68" i="12"/>
  <c r="S49" i="16"/>
  <c r="O49" i="16"/>
  <c r="S53" i="23"/>
  <c r="O53" i="23"/>
  <c r="O62" i="17"/>
  <c r="S62" i="17"/>
  <c r="O46" i="13"/>
  <c r="S46" i="13"/>
  <c r="O80" i="14"/>
  <c r="S80" i="14"/>
  <c r="O80" i="25"/>
  <c r="S80" i="25"/>
  <c r="S39" i="28"/>
  <c r="O39" i="28"/>
  <c r="O30" i="23"/>
  <c r="S30" i="23"/>
  <c r="S35" i="27"/>
  <c r="O35" i="27"/>
  <c r="S50" i="13"/>
  <c r="O50" i="13"/>
  <c r="O46" i="12"/>
  <c r="S46" i="12"/>
  <c r="S67" i="16"/>
  <c r="O67" i="16"/>
  <c r="O42" i="4"/>
  <c r="S42" i="4"/>
  <c r="S60" i="12"/>
  <c r="O60" i="12"/>
  <c r="O58" i="24"/>
  <c r="S58" i="24"/>
  <c r="O28" i="18"/>
  <c r="S28" i="18"/>
  <c r="S40" i="25"/>
  <c r="O40" i="25"/>
  <c r="O10" i="11"/>
  <c r="S10" i="11"/>
  <c r="O39" i="9"/>
  <c r="S39" i="9"/>
  <c r="O34" i="24"/>
  <c r="S34" i="24"/>
  <c r="S56" i="18"/>
  <c r="O56" i="18"/>
  <c r="O37" i="15"/>
  <c r="S37" i="15"/>
  <c r="S81" i="14"/>
  <c r="O81" i="14"/>
  <c r="S24" i="25"/>
  <c r="O24" i="25"/>
  <c r="G76" i="25"/>
  <c r="O47" i="25"/>
  <c r="S47" i="25"/>
  <c r="O68" i="22"/>
  <c r="S68" i="22"/>
  <c r="O86" i="12"/>
  <c r="S86" i="12"/>
  <c r="O66" i="17"/>
  <c r="S66" i="17"/>
  <c r="S37" i="28"/>
  <c r="O37" i="28"/>
  <c r="S86" i="17"/>
  <c r="O86" i="17"/>
  <c r="S59" i="18"/>
  <c r="O59" i="18"/>
  <c r="S29" i="19"/>
  <c r="O29" i="19"/>
  <c r="S79" i="13"/>
  <c r="O79" i="13"/>
  <c r="O38" i="11"/>
  <c r="S38" i="11"/>
  <c r="S62" i="11"/>
  <c r="O62" i="11"/>
  <c r="S48" i="22"/>
  <c r="O48" i="22"/>
  <c r="O29" i="13"/>
  <c r="S29" i="13"/>
  <c r="O20" i="19"/>
  <c r="S20" i="19"/>
  <c r="S36" i="15"/>
  <c r="O36" i="15"/>
  <c r="S38" i="26"/>
  <c r="O38" i="26"/>
  <c r="S28" i="28"/>
  <c r="O28" i="28"/>
  <c r="O86" i="14"/>
  <c r="S86" i="14"/>
  <c r="S43" i="19"/>
  <c r="O43" i="19"/>
  <c r="O86" i="15"/>
  <c r="S86" i="15"/>
  <c r="O7" i="27"/>
  <c r="S7" i="27"/>
  <c r="O12" i="11"/>
  <c r="S12" i="11"/>
  <c r="O45" i="15"/>
  <c r="S45" i="15"/>
  <c r="O51" i="18"/>
  <c r="S51" i="18"/>
  <c r="S82" i="14"/>
  <c r="O82" i="14"/>
  <c r="O15" i="9"/>
  <c r="S15" i="9"/>
  <c r="O36" i="16"/>
  <c r="S36" i="16"/>
  <c r="S8" i="27"/>
  <c r="O8" i="27"/>
  <c r="S26" i="28"/>
  <c r="O26" i="28"/>
  <c r="R72" i="4"/>
  <c r="U72" i="1" s="1"/>
  <c r="G72" i="4"/>
  <c r="N72" i="4"/>
  <c r="O50" i="15"/>
  <c r="S50" i="15"/>
  <c r="S63" i="10"/>
  <c r="O63" i="10"/>
  <c r="O57" i="22"/>
  <c r="S57" i="22"/>
  <c r="S66" i="22"/>
  <c r="O66" i="22"/>
  <c r="S9" i="11"/>
  <c r="O9" i="11"/>
  <c r="S78" i="13"/>
  <c r="O78" i="13"/>
  <c r="S80" i="12"/>
  <c r="O80" i="12"/>
  <c r="S83" i="13"/>
  <c r="O83" i="13"/>
  <c r="S15" i="28"/>
  <c r="O15" i="28"/>
  <c r="S33" i="23"/>
  <c r="O33" i="23"/>
  <c r="S24" i="27"/>
  <c r="O24" i="27"/>
  <c r="O44" i="16"/>
  <c r="S44" i="16"/>
  <c r="S14" i="18"/>
  <c r="O14" i="18"/>
  <c r="O63" i="27"/>
  <c r="S63" i="27"/>
  <c r="S37" i="18"/>
  <c r="O37" i="18"/>
  <c r="O5" i="11"/>
  <c r="S5" i="11"/>
  <c r="O11" i="25"/>
  <c r="S11" i="25"/>
  <c r="S47" i="22"/>
  <c r="O47" i="22"/>
  <c r="S83" i="27"/>
  <c r="O83" i="27"/>
  <c r="S63" i="26"/>
  <c r="O63" i="26"/>
  <c r="S44" i="12"/>
  <c r="O44" i="12"/>
  <c r="O67" i="27"/>
  <c r="S67" i="27"/>
  <c r="O65" i="24"/>
  <c r="S65" i="24"/>
  <c r="S45" i="14"/>
  <c r="O45" i="14"/>
  <c r="S47" i="19"/>
  <c r="O47" i="19"/>
  <c r="O86" i="18"/>
  <c r="S86" i="18"/>
  <c r="O67" i="12"/>
  <c r="S67" i="12"/>
  <c r="O66" i="25"/>
  <c r="S66" i="25"/>
  <c r="S46" i="22"/>
  <c r="O46" i="22"/>
  <c r="S35" i="15"/>
  <c r="O35" i="15"/>
  <c r="O5" i="23"/>
  <c r="S5" i="23"/>
  <c r="O8" i="28"/>
  <c r="S8" i="28"/>
  <c r="O51" i="17"/>
  <c r="S51" i="17"/>
  <c r="G75" i="1"/>
  <c r="V86" i="1" l="1"/>
  <c r="V63" i="1"/>
  <c r="U76" i="1"/>
  <c r="V42" i="1"/>
  <c r="V16" i="1"/>
  <c r="V48" i="1"/>
  <c r="V47" i="1"/>
  <c r="V18" i="1"/>
  <c r="V45" i="1"/>
  <c r="V78" i="1"/>
  <c r="U73" i="1"/>
  <c r="V55" i="1"/>
  <c r="V49" i="1"/>
  <c r="V81" i="1"/>
  <c r="T75" i="1"/>
  <c r="P75" i="1"/>
  <c r="P70" i="4"/>
  <c r="T70" i="4"/>
  <c r="O76" i="1"/>
  <c r="S76" i="1"/>
  <c r="N23" i="1"/>
  <c r="G23" i="1"/>
  <c r="R23" i="1"/>
  <c r="G31" i="1"/>
  <c r="N31" i="1"/>
  <c r="R31" i="1"/>
  <c r="R24" i="1"/>
  <c r="N24" i="1"/>
  <c r="G24" i="1"/>
  <c r="O77" i="1"/>
  <c r="S77" i="1"/>
  <c r="R9" i="1"/>
  <c r="G9" i="1"/>
  <c r="N9" i="1"/>
  <c r="N82" i="1"/>
  <c r="R82" i="1"/>
  <c r="G82" i="1"/>
  <c r="G79" i="1"/>
  <c r="N79" i="1"/>
  <c r="R79" i="1"/>
  <c r="R17" i="1"/>
  <c r="G17" i="1"/>
  <c r="N17" i="1"/>
  <c r="G55" i="1"/>
  <c r="R55" i="1"/>
  <c r="N55" i="1"/>
  <c r="R12" i="1"/>
  <c r="N12" i="1"/>
  <c r="G12" i="1"/>
  <c r="R40" i="1"/>
  <c r="N40" i="1"/>
  <c r="G40" i="1"/>
  <c r="G37" i="1"/>
  <c r="N37" i="1"/>
  <c r="R37" i="1"/>
  <c r="R86" i="1"/>
  <c r="G86" i="1"/>
  <c r="N86" i="1"/>
  <c r="N45" i="1"/>
  <c r="G45" i="1"/>
  <c r="R45" i="1"/>
  <c r="R41" i="1"/>
  <c r="N41" i="1"/>
  <c r="G41" i="1"/>
  <c r="N19" i="1"/>
  <c r="R19" i="1"/>
  <c r="G19" i="1"/>
  <c r="G11" i="1"/>
  <c r="R11" i="1"/>
  <c r="N11" i="1"/>
  <c r="N51" i="1"/>
  <c r="G51" i="1"/>
  <c r="R51" i="1"/>
  <c r="R59" i="1"/>
  <c r="N59" i="1"/>
  <c r="G59" i="1"/>
  <c r="R10" i="1"/>
  <c r="N10" i="1"/>
  <c r="G10" i="1"/>
  <c r="N43" i="1"/>
  <c r="G43" i="1"/>
  <c r="R43" i="1"/>
  <c r="N56" i="1"/>
  <c r="R56" i="1"/>
  <c r="G56" i="1"/>
  <c r="R54" i="1"/>
  <c r="G54" i="1"/>
  <c r="N54" i="1"/>
  <c r="V33" i="1"/>
  <c r="V30" i="1"/>
  <c r="V56" i="1"/>
  <c r="V35" i="1"/>
  <c r="V26" i="1"/>
  <c r="V22" i="1"/>
  <c r="S72" i="25"/>
  <c r="O72" i="25"/>
  <c r="G72" i="25"/>
  <c r="O77" i="16"/>
  <c r="S77" i="16"/>
  <c r="G77" i="16"/>
  <c r="S71" i="16"/>
  <c r="O71" i="16"/>
  <c r="G71" i="16"/>
  <c r="O73" i="25"/>
  <c r="S73" i="25"/>
  <c r="G73" i="25"/>
  <c r="S75" i="19"/>
  <c r="O75" i="19"/>
  <c r="G75" i="19"/>
  <c r="O72" i="15"/>
  <c r="S72" i="15"/>
  <c r="G72" i="15"/>
  <c r="S72" i="23"/>
  <c r="O72" i="23"/>
  <c r="G72" i="23"/>
  <c r="T45" i="12"/>
  <c r="P45" i="12"/>
  <c r="P34" i="17"/>
  <c r="T34" i="17"/>
  <c r="T86" i="17"/>
  <c r="P86" i="17"/>
  <c r="T45" i="11"/>
  <c r="P45" i="11"/>
  <c r="P19" i="28"/>
  <c r="T19" i="28"/>
  <c r="P47" i="28"/>
  <c r="T47" i="28"/>
  <c r="P53" i="28"/>
  <c r="T53" i="28"/>
  <c r="T28" i="22"/>
  <c r="P28" i="22"/>
  <c r="T40" i="22"/>
  <c r="P40" i="22"/>
  <c r="T29" i="22"/>
  <c r="P29" i="22"/>
  <c r="P57" i="22"/>
  <c r="T57" i="22"/>
  <c r="T19" i="27"/>
  <c r="P19" i="27"/>
  <c r="P37" i="27"/>
  <c r="T37" i="27"/>
  <c r="P33" i="27"/>
  <c r="T33" i="27"/>
  <c r="T16" i="27"/>
  <c r="P16" i="27"/>
  <c r="T83" i="27"/>
  <c r="P83" i="27"/>
  <c r="P51" i="27"/>
  <c r="T51" i="27"/>
  <c r="T33" i="14"/>
  <c r="P33" i="14"/>
  <c r="T36" i="14"/>
  <c r="P36" i="14"/>
  <c r="T40" i="14"/>
  <c r="P40" i="14"/>
  <c r="P42" i="19"/>
  <c r="T42" i="19"/>
  <c r="T79" i="19"/>
  <c r="P79" i="19"/>
  <c r="T26" i="19"/>
  <c r="P26" i="19"/>
  <c r="P56" i="19"/>
  <c r="T56" i="19"/>
  <c r="O73" i="27"/>
  <c r="S73" i="27"/>
  <c r="G73" i="27"/>
  <c r="P30" i="25"/>
  <c r="T30" i="25"/>
  <c r="T51" i="25"/>
  <c r="P51" i="25"/>
  <c r="P82" i="9"/>
  <c r="T82" i="9"/>
  <c r="P27" i="9"/>
  <c r="T27" i="9"/>
  <c r="T47" i="9"/>
  <c r="P47" i="9"/>
  <c r="T49" i="9"/>
  <c r="P49" i="9"/>
  <c r="P38" i="16"/>
  <c r="T38" i="16"/>
  <c r="T84" i="16"/>
  <c r="P84" i="16"/>
  <c r="P39" i="16"/>
  <c r="T39" i="16"/>
  <c r="G63" i="4"/>
  <c r="R63" i="4"/>
  <c r="U63" i="1" s="1"/>
  <c r="N63" i="4"/>
  <c r="P40" i="13"/>
  <c r="T40" i="13"/>
  <c r="T8" i="13"/>
  <c r="P8" i="13"/>
  <c r="T34" i="13"/>
  <c r="P34" i="13"/>
  <c r="T32" i="28"/>
  <c r="P32" i="28"/>
  <c r="P48" i="28"/>
  <c r="T48" i="28"/>
  <c r="T8" i="27"/>
  <c r="P8" i="27"/>
  <c r="P65" i="27"/>
  <c r="T65" i="27"/>
  <c r="T46" i="14"/>
  <c r="P46" i="14"/>
  <c r="T6" i="14"/>
  <c r="P6" i="14"/>
  <c r="P5" i="24"/>
  <c r="T5" i="24"/>
  <c r="T85" i="19"/>
  <c r="P85" i="19"/>
  <c r="P61" i="26"/>
  <c r="T61" i="26"/>
  <c r="T63" i="9"/>
  <c r="P63" i="9"/>
  <c r="P59" i="9"/>
  <c r="T59" i="9"/>
  <c r="P34" i="16"/>
  <c r="T34" i="16"/>
  <c r="T7" i="16"/>
  <c r="P7" i="16"/>
  <c r="P23" i="16"/>
  <c r="T23" i="16"/>
  <c r="T54" i="16"/>
  <c r="P54" i="16"/>
  <c r="N8" i="4"/>
  <c r="R8" i="4"/>
  <c r="G8" i="4"/>
  <c r="G57" i="4"/>
  <c r="R57" i="4"/>
  <c r="U57" i="1" s="1"/>
  <c r="N57" i="4"/>
  <c r="T17" i="11"/>
  <c r="P17" i="11"/>
  <c r="P78" i="11"/>
  <c r="T78" i="11"/>
  <c r="R5" i="18"/>
  <c r="N5" i="18"/>
  <c r="G5" i="18"/>
  <c r="T14" i="18"/>
  <c r="P14" i="18"/>
  <c r="T8" i="15"/>
  <c r="P8" i="15"/>
  <c r="P49" i="15"/>
  <c r="T49" i="15"/>
  <c r="T84" i="22"/>
  <c r="P84" i="22"/>
  <c r="P32" i="22"/>
  <c r="T32" i="22"/>
  <c r="P30" i="22"/>
  <c r="T30" i="22"/>
  <c r="T67" i="14"/>
  <c r="P67" i="14"/>
  <c r="T21" i="14"/>
  <c r="P21" i="14"/>
  <c r="T32" i="14"/>
  <c r="P32" i="14"/>
  <c r="T49" i="14"/>
  <c r="P49" i="14"/>
  <c r="P61" i="19"/>
  <c r="T61" i="19"/>
  <c r="T7" i="19"/>
  <c r="P7" i="19"/>
  <c r="T54" i="19"/>
  <c r="P54" i="19"/>
  <c r="P40" i="26"/>
  <c r="T40" i="26"/>
  <c r="T34" i="26"/>
  <c r="P34" i="26"/>
  <c r="T53" i="26"/>
  <c r="P53" i="26"/>
  <c r="T28" i="9"/>
  <c r="P28" i="9"/>
  <c r="P15" i="9"/>
  <c r="T15" i="9"/>
  <c r="P67" i="9"/>
  <c r="T67" i="9"/>
  <c r="P65" i="10"/>
  <c r="T65" i="10"/>
  <c r="P69" i="10"/>
  <c r="T69" i="10"/>
  <c r="P45" i="10"/>
  <c r="T45" i="10"/>
  <c r="T36" i="15"/>
  <c r="P36" i="15"/>
  <c r="T60" i="27"/>
  <c r="P60" i="27"/>
  <c r="T25" i="24"/>
  <c r="P25" i="24"/>
  <c r="P65" i="24"/>
  <c r="T65" i="24"/>
  <c r="T11" i="19"/>
  <c r="P11" i="19"/>
  <c r="P47" i="16"/>
  <c r="T47" i="16"/>
  <c r="P8" i="16"/>
  <c r="T8" i="16"/>
  <c r="P65" i="16"/>
  <c r="T65" i="16"/>
  <c r="P66" i="16"/>
  <c r="T66" i="16"/>
  <c r="P29" i="16"/>
  <c r="T29" i="16"/>
  <c r="U40" i="1"/>
  <c r="S74" i="14"/>
  <c r="O74" i="14"/>
  <c r="G74" i="14"/>
  <c r="V61" i="1"/>
  <c r="V6" i="1"/>
  <c r="V15" i="1"/>
  <c r="V10" i="1"/>
  <c r="P71" i="15"/>
  <c r="T71" i="15"/>
  <c r="V39" i="1"/>
  <c r="V20" i="1"/>
  <c r="V66" i="1"/>
  <c r="V37" i="1"/>
  <c r="V80" i="1"/>
  <c r="T86" i="12"/>
  <c r="P86" i="12"/>
  <c r="T68" i="12"/>
  <c r="P68" i="12"/>
  <c r="P64" i="13"/>
  <c r="T64" i="13"/>
  <c r="T46" i="10"/>
  <c r="P46" i="10"/>
  <c r="T78" i="15"/>
  <c r="P78" i="15"/>
  <c r="P48" i="15"/>
  <c r="T48" i="15"/>
  <c r="T35" i="23"/>
  <c r="P35" i="23"/>
  <c r="T20" i="23"/>
  <c r="P20" i="23"/>
  <c r="T80" i="23"/>
  <c r="P80" i="23"/>
  <c r="S71" i="23"/>
  <c r="O71" i="23"/>
  <c r="G71" i="23"/>
  <c r="P81" i="24"/>
  <c r="T81" i="24"/>
  <c r="T78" i="24"/>
  <c r="P78" i="24"/>
  <c r="P31" i="24"/>
  <c r="T31" i="24"/>
  <c r="P54" i="24"/>
  <c r="T54" i="24"/>
  <c r="P11" i="26"/>
  <c r="T11" i="26"/>
  <c r="T62" i="26"/>
  <c r="P62" i="26"/>
  <c r="T50" i="26"/>
  <c r="P50" i="26"/>
  <c r="G10" i="4"/>
  <c r="R10" i="4"/>
  <c r="U10" i="1" s="1"/>
  <c r="N10" i="4"/>
  <c r="T40" i="12"/>
  <c r="P40" i="12"/>
  <c r="T18" i="12"/>
  <c r="P18" i="12"/>
  <c r="P14" i="17"/>
  <c r="T14" i="17"/>
  <c r="T80" i="17"/>
  <c r="P80" i="17"/>
  <c r="P60" i="11"/>
  <c r="T60" i="11"/>
  <c r="T29" i="18"/>
  <c r="P29" i="18"/>
  <c r="P83" i="10"/>
  <c r="T83" i="10"/>
  <c r="T63" i="10"/>
  <c r="P63" i="10"/>
  <c r="T42" i="15"/>
  <c r="P42" i="15"/>
  <c r="P47" i="15"/>
  <c r="T47" i="15"/>
  <c r="P41" i="23"/>
  <c r="T41" i="23"/>
  <c r="P81" i="22"/>
  <c r="T81" i="22"/>
  <c r="P31" i="22"/>
  <c r="T31" i="22"/>
  <c r="T63" i="27"/>
  <c r="P63" i="27"/>
  <c r="T11" i="24"/>
  <c r="P11" i="24"/>
  <c r="T46" i="24"/>
  <c r="P46" i="24"/>
  <c r="P10" i="24"/>
  <c r="T10" i="24"/>
  <c r="T5" i="25"/>
  <c r="P5" i="25"/>
  <c r="P13" i="25"/>
  <c r="T13" i="25"/>
  <c r="P45" i="25"/>
  <c r="T45" i="25"/>
  <c r="O76" i="13"/>
  <c r="S76" i="13"/>
  <c r="G76" i="13"/>
  <c r="N7" i="4"/>
  <c r="R7" i="4"/>
  <c r="G7" i="4"/>
  <c r="T83" i="17"/>
  <c r="P83" i="17"/>
  <c r="P66" i="17"/>
  <c r="T66" i="17"/>
  <c r="P23" i="17"/>
  <c r="T23" i="17"/>
  <c r="P48" i="17"/>
  <c r="T48" i="17"/>
  <c r="P28" i="13"/>
  <c r="T28" i="13"/>
  <c r="T30" i="28"/>
  <c r="P30" i="28"/>
  <c r="T19" i="18"/>
  <c r="P19" i="18"/>
  <c r="T40" i="10"/>
  <c r="P40" i="10"/>
  <c r="P28" i="10"/>
  <c r="T28" i="10"/>
  <c r="P9" i="10"/>
  <c r="T9" i="10"/>
  <c r="P23" i="23"/>
  <c r="T23" i="23"/>
  <c r="P65" i="23"/>
  <c r="T65" i="23"/>
  <c r="O74" i="10"/>
  <c r="S74" i="10"/>
  <c r="G74" i="10"/>
  <c r="T27" i="22"/>
  <c r="P27" i="22"/>
  <c r="P66" i="27"/>
  <c r="T66" i="27"/>
  <c r="T78" i="27"/>
  <c r="P78" i="27"/>
  <c r="P44" i="27"/>
  <c r="T44" i="27"/>
  <c r="P83" i="25"/>
  <c r="T83" i="25"/>
  <c r="P40" i="25"/>
  <c r="T40" i="25"/>
  <c r="T17" i="16"/>
  <c r="P17" i="16"/>
  <c r="P58" i="16"/>
  <c r="T58" i="16"/>
  <c r="S71" i="19"/>
  <c r="O71" i="19"/>
  <c r="G71" i="19"/>
  <c r="O70" i="28"/>
  <c r="S70" i="28"/>
  <c r="G70" i="28"/>
  <c r="P21" i="12"/>
  <c r="T21" i="12"/>
  <c r="T67" i="12"/>
  <c r="P67" i="12"/>
  <c r="P33" i="12"/>
  <c r="T33" i="12"/>
  <c r="T20" i="12"/>
  <c r="P20" i="12"/>
  <c r="P45" i="17"/>
  <c r="T45" i="17"/>
  <c r="P26" i="17"/>
  <c r="T26" i="17"/>
  <c r="P25" i="17"/>
  <c r="T25" i="17"/>
  <c r="T65" i="17"/>
  <c r="P65" i="17"/>
  <c r="P24" i="13"/>
  <c r="T24" i="13"/>
  <c r="T65" i="11"/>
  <c r="P65" i="11"/>
  <c r="P81" i="11"/>
  <c r="T81" i="11"/>
  <c r="T15" i="28"/>
  <c r="P15" i="28"/>
  <c r="P52" i="28"/>
  <c r="T52" i="28"/>
  <c r="P37" i="15"/>
  <c r="T37" i="15"/>
  <c r="T80" i="15"/>
  <c r="P80" i="15"/>
  <c r="T41" i="15"/>
  <c r="P41" i="15"/>
  <c r="T60" i="23"/>
  <c r="P60" i="23"/>
  <c r="T36" i="23"/>
  <c r="P36" i="23"/>
  <c r="P6" i="23"/>
  <c r="T6" i="23"/>
  <c r="P22" i="22"/>
  <c r="T22" i="22"/>
  <c r="P58" i="22"/>
  <c r="T58" i="22"/>
  <c r="P15" i="14"/>
  <c r="T15" i="14"/>
  <c r="P80" i="14"/>
  <c r="T80" i="14"/>
  <c r="T85" i="14"/>
  <c r="P85" i="14"/>
  <c r="P9" i="14"/>
  <c r="T9" i="14"/>
  <c r="T30" i="26"/>
  <c r="P30" i="26"/>
  <c r="P9" i="25"/>
  <c r="T9" i="25"/>
  <c r="P69" i="25"/>
  <c r="T69" i="25"/>
  <c r="P50" i="16"/>
  <c r="T50" i="16"/>
  <c r="U85" i="1"/>
  <c r="T42" i="4"/>
  <c r="P42" i="4"/>
  <c r="P52" i="4"/>
  <c r="T52" i="4"/>
  <c r="T75" i="15"/>
  <c r="P75" i="15"/>
  <c r="V13" i="1"/>
  <c r="V52" i="1"/>
  <c r="O75" i="16"/>
  <c r="S75" i="16"/>
  <c r="G75" i="16"/>
  <c r="O77" i="9"/>
  <c r="S77" i="9"/>
  <c r="G77" i="9"/>
  <c r="O77" i="14"/>
  <c r="S77" i="14"/>
  <c r="G77" i="14"/>
  <c r="S76" i="28"/>
  <c r="O76" i="28"/>
  <c r="G76" i="28"/>
  <c r="O70" i="10"/>
  <c r="S70" i="10"/>
  <c r="G70" i="10"/>
  <c r="S77" i="26"/>
  <c r="O77" i="26"/>
  <c r="G77" i="26"/>
  <c r="P46" i="12"/>
  <c r="T46" i="12"/>
  <c r="P43" i="17"/>
  <c r="T43" i="17"/>
  <c r="T36" i="13"/>
  <c r="P36" i="13"/>
  <c r="T61" i="11"/>
  <c r="P61" i="11"/>
  <c r="P44" i="11"/>
  <c r="T44" i="11"/>
  <c r="T84" i="28"/>
  <c r="P84" i="28"/>
  <c r="P57" i="28"/>
  <c r="T57" i="28"/>
  <c r="P35" i="22"/>
  <c r="T35" i="22"/>
  <c r="T63" i="22"/>
  <c r="P63" i="22"/>
  <c r="P12" i="22"/>
  <c r="T12" i="22"/>
  <c r="T59" i="27"/>
  <c r="P59" i="27"/>
  <c r="T20" i="27"/>
  <c r="P20" i="27"/>
  <c r="P40" i="27"/>
  <c r="T40" i="27"/>
  <c r="P24" i="27"/>
  <c r="T24" i="27"/>
  <c r="T39" i="14"/>
  <c r="P39" i="14"/>
  <c r="P13" i="14"/>
  <c r="T13" i="14"/>
  <c r="P35" i="25"/>
  <c r="T35" i="25"/>
  <c r="T21" i="25"/>
  <c r="P21" i="25"/>
  <c r="T6" i="9"/>
  <c r="P6" i="9"/>
  <c r="P30" i="9"/>
  <c r="T30" i="9"/>
  <c r="P16" i="16"/>
  <c r="T16" i="16"/>
  <c r="G24" i="4"/>
  <c r="N24" i="4"/>
  <c r="R24" i="4"/>
  <c r="U24" i="1" s="1"/>
  <c r="O76" i="9"/>
  <c r="S76" i="9"/>
  <c r="G76" i="9"/>
  <c r="T18" i="13"/>
  <c r="P18" i="13"/>
  <c r="T30" i="13"/>
  <c r="P30" i="13"/>
  <c r="P23" i="28"/>
  <c r="T23" i="28"/>
  <c r="T58" i="28"/>
  <c r="P58" i="28"/>
  <c r="P31" i="27"/>
  <c r="T31" i="27"/>
  <c r="P64" i="27"/>
  <c r="T64" i="27"/>
  <c r="P21" i="27"/>
  <c r="T21" i="27"/>
  <c r="P84" i="14"/>
  <c r="T84" i="14"/>
  <c r="T45" i="14"/>
  <c r="P45" i="14"/>
  <c r="P18" i="19"/>
  <c r="T18" i="19"/>
  <c r="P52" i="19"/>
  <c r="T52" i="19"/>
  <c r="P9" i="26"/>
  <c r="T9" i="26"/>
  <c r="T31" i="26"/>
  <c r="P31" i="26"/>
  <c r="P47" i="26"/>
  <c r="T47" i="26"/>
  <c r="P54" i="26"/>
  <c r="T54" i="26"/>
  <c r="P23" i="9"/>
  <c r="T23" i="9"/>
  <c r="P45" i="9"/>
  <c r="T45" i="9"/>
  <c r="P60" i="9"/>
  <c r="T60" i="9"/>
  <c r="P18" i="16"/>
  <c r="T18" i="16"/>
  <c r="P44" i="16"/>
  <c r="T44" i="16"/>
  <c r="P36" i="16"/>
  <c r="T36" i="16"/>
  <c r="G36" i="4"/>
  <c r="R36" i="4"/>
  <c r="U36" i="1" s="1"/>
  <c r="N36" i="4"/>
  <c r="P82" i="12"/>
  <c r="T82" i="12"/>
  <c r="P84" i="13"/>
  <c r="T84" i="13"/>
  <c r="T20" i="11"/>
  <c r="P20" i="11"/>
  <c r="P78" i="18"/>
  <c r="T78" i="18"/>
  <c r="P67" i="15"/>
  <c r="T67" i="15"/>
  <c r="T18" i="15"/>
  <c r="P18" i="15"/>
  <c r="P24" i="15"/>
  <c r="T24" i="15"/>
  <c r="T66" i="14"/>
  <c r="P66" i="14"/>
  <c r="T22" i="14"/>
  <c r="P22" i="14"/>
  <c r="P22" i="24"/>
  <c r="T22" i="24"/>
  <c r="P69" i="24"/>
  <c r="T69" i="24"/>
  <c r="P47" i="24"/>
  <c r="T47" i="24"/>
  <c r="T66" i="19"/>
  <c r="P66" i="19"/>
  <c r="P6" i="26"/>
  <c r="T6" i="26"/>
  <c r="P24" i="9"/>
  <c r="T24" i="9"/>
  <c r="T25" i="9"/>
  <c r="P25" i="9"/>
  <c r="P64" i="9"/>
  <c r="T64" i="9"/>
  <c r="N29" i="4"/>
  <c r="R29" i="4"/>
  <c r="U29" i="1" s="1"/>
  <c r="G29" i="4"/>
  <c r="P66" i="11"/>
  <c r="T66" i="11"/>
  <c r="O71" i="17"/>
  <c r="S71" i="17"/>
  <c r="G71" i="17"/>
  <c r="T82" i="18"/>
  <c r="P82" i="18"/>
  <c r="T25" i="18"/>
  <c r="P25" i="18"/>
  <c r="T15" i="18"/>
  <c r="P15" i="18"/>
  <c r="P82" i="10"/>
  <c r="T82" i="10"/>
  <c r="T39" i="10"/>
  <c r="P39" i="10"/>
  <c r="T17" i="27"/>
  <c r="P17" i="27"/>
  <c r="P85" i="27"/>
  <c r="T85" i="27"/>
  <c r="T14" i="27"/>
  <c r="P14" i="27"/>
  <c r="P7" i="27"/>
  <c r="T7" i="27"/>
  <c r="P13" i="27"/>
  <c r="T13" i="27"/>
  <c r="P5" i="27"/>
  <c r="T5" i="27"/>
  <c r="T6" i="24"/>
  <c r="P6" i="24"/>
  <c r="T16" i="24"/>
  <c r="P16" i="24"/>
  <c r="T86" i="19"/>
  <c r="P86" i="19"/>
  <c r="P41" i="19"/>
  <c r="T41" i="19"/>
  <c r="T60" i="19"/>
  <c r="P60" i="19"/>
  <c r="T5" i="19"/>
  <c r="P5" i="19"/>
  <c r="P31" i="9"/>
  <c r="T31" i="9"/>
  <c r="P28" i="16"/>
  <c r="T28" i="16"/>
  <c r="P9" i="16"/>
  <c r="T9" i="16"/>
  <c r="P68" i="9"/>
  <c r="T68" i="9"/>
  <c r="T12" i="4"/>
  <c r="P12" i="4"/>
  <c r="T65" i="4"/>
  <c r="P65" i="4"/>
  <c r="U67" i="1"/>
  <c r="U13" i="1"/>
  <c r="V53" i="1"/>
  <c r="V85" i="1"/>
  <c r="V58" i="1"/>
  <c r="V28" i="1"/>
  <c r="T59" i="12"/>
  <c r="P59" i="12"/>
  <c r="P69" i="12"/>
  <c r="T69" i="12"/>
  <c r="P84" i="12"/>
  <c r="T84" i="12"/>
  <c r="P49" i="12"/>
  <c r="T49" i="12"/>
  <c r="T17" i="13"/>
  <c r="P17" i="13"/>
  <c r="P19" i="13"/>
  <c r="T19" i="13"/>
  <c r="P44" i="15"/>
  <c r="T44" i="15"/>
  <c r="T47" i="23"/>
  <c r="P47" i="23"/>
  <c r="T30" i="24"/>
  <c r="P30" i="24"/>
  <c r="S70" i="12"/>
  <c r="O70" i="12"/>
  <c r="G70" i="12"/>
  <c r="N37" i="4"/>
  <c r="R37" i="4"/>
  <c r="U37" i="1" s="1"/>
  <c r="G37" i="4"/>
  <c r="S70" i="24"/>
  <c r="O70" i="24"/>
  <c r="G70" i="24"/>
  <c r="P9" i="17"/>
  <c r="T9" i="17"/>
  <c r="T58" i="17"/>
  <c r="P58" i="17"/>
  <c r="T29" i="11"/>
  <c r="P29" i="11"/>
  <c r="T31" i="11"/>
  <c r="P31" i="11"/>
  <c r="P37" i="18"/>
  <c r="T37" i="18"/>
  <c r="P23" i="18"/>
  <c r="T23" i="18"/>
  <c r="P30" i="10"/>
  <c r="T30" i="10"/>
  <c r="T22" i="15"/>
  <c r="P22" i="15"/>
  <c r="T46" i="15"/>
  <c r="P46" i="15"/>
  <c r="T12" i="23"/>
  <c r="P12" i="23"/>
  <c r="P38" i="23"/>
  <c r="T38" i="23"/>
  <c r="T6" i="22"/>
  <c r="P6" i="22"/>
  <c r="P65" i="22"/>
  <c r="T65" i="22"/>
  <c r="O77" i="15"/>
  <c r="S77" i="15"/>
  <c r="G77" i="15"/>
  <c r="O70" i="22"/>
  <c r="S70" i="22"/>
  <c r="G70" i="22"/>
  <c r="T39" i="24"/>
  <c r="P39" i="24"/>
  <c r="S73" i="22"/>
  <c r="O73" i="22"/>
  <c r="G73" i="22"/>
  <c r="P5" i="26"/>
  <c r="T5" i="26"/>
  <c r="T66" i="25"/>
  <c r="P66" i="25"/>
  <c r="T39" i="25"/>
  <c r="P39" i="25"/>
  <c r="T17" i="25"/>
  <c r="P17" i="25"/>
  <c r="G68" i="4"/>
  <c r="N68" i="4"/>
  <c r="R68" i="4"/>
  <c r="U68" i="1" s="1"/>
  <c r="O73" i="13"/>
  <c r="S73" i="13"/>
  <c r="G73" i="13"/>
  <c r="P67" i="17"/>
  <c r="T67" i="17"/>
  <c r="T63" i="17"/>
  <c r="P63" i="17"/>
  <c r="T15" i="13"/>
  <c r="P15" i="13"/>
  <c r="P33" i="13"/>
  <c r="T33" i="13"/>
  <c r="T37" i="28"/>
  <c r="P37" i="28"/>
  <c r="P81" i="28"/>
  <c r="T81" i="28"/>
  <c r="T55" i="28"/>
  <c r="P55" i="28"/>
  <c r="P30" i="18"/>
  <c r="T30" i="18"/>
  <c r="T32" i="10"/>
  <c r="P32" i="10"/>
  <c r="T85" i="23"/>
  <c r="P85" i="23"/>
  <c r="T68" i="23"/>
  <c r="P68" i="23"/>
  <c r="P34" i="27"/>
  <c r="T34" i="27"/>
  <c r="T38" i="27"/>
  <c r="P38" i="27"/>
  <c r="P27" i="25"/>
  <c r="T27" i="25"/>
  <c r="T85" i="25"/>
  <c r="P85" i="25"/>
  <c r="P55" i="25"/>
  <c r="T55" i="25"/>
  <c r="T13" i="16"/>
  <c r="P13" i="16"/>
  <c r="T46" i="16"/>
  <c r="P46" i="16"/>
  <c r="P40" i="16"/>
  <c r="T40" i="16"/>
  <c r="U82" i="1"/>
  <c r="G17" i="4"/>
  <c r="R17" i="4"/>
  <c r="U17" i="1" s="1"/>
  <c r="N17" i="4"/>
  <c r="T60" i="17"/>
  <c r="P60" i="17"/>
  <c r="T47" i="17"/>
  <c r="P47" i="17"/>
  <c r="T66" i="13"/>
  <c r="P66" i="13"/>
  <c r="T38" i="13"/>
  <c r="P38" i="13"/>
  <c r="P27" i="13"/>
  <c r="T27" i="13"/>
  <c r="P39" i="13"/>
  <c r="T39" i="13"/>
  <c r="P10" i="13"/>
  <c r="T10" i="13"/>
  <c r="T52" i="13"/>
  <c r="P52" i="13"/>
  <c r="P7" i="11"/>
  <c r="T7" i="11"/>
  <c r="T31" i="28"/>
  <c r="P31" i="28"/>
  <c r="T40" i="28"/>
  <c r="P40" i="28"/>
  <c r="T19" i="23"/>
  <c r="P19" i="23"/>
  <c r="P22" i="23"/>
  <c r="T22" i="23"/>
  <c r="T81" i="23"/>
  <c r="P81" i="23"/>
  <c r="P20" i="22"/>
  <c r="T20" i="22"/>
  <c r="P13" i="22"/>
  <c r="T13" i="22"/>
  <c r="P24" i="14"/>
  <c r="T24" i="14"/>
  <c r="P8" i="14"/>
  <c r="T8" i="14"/>
  <c r="S75" i="24"/>
  <c r="O75" i="24"/>
  <c r="G75" i="24"/>
  <c r="T33" i="26"/>
  <c r="P33" i="26"/>
  <c r="T36" i="26"/>
  <c r="P36" i="26"/>
  <c r="T86" i="26"/>
  <c r="P86" i="26"/>
  <c r="T63" i="26"/>
  <c r="P63" i="26"/>
  <c r="T25" i="25"/>
  <c r="P25" i="25"/>
  <c r="P64" i="25"/>
  <c r="T64" i="25"/>
  <c r="P14" i="25"/>
  <c r="T14" i="25"/>
  <c r="T62" i="9"/>
  <c r="P62" i="9"/>
  <c r="T52" i="9"/>
  <c r="P52" i="9"/>
  <c r="T52" i="16"/>
  <c r="P52" i="16"/>
  <c r="U86" i="1"/>
  <c r="T51" i="4"/>
  <c r="P51" i="4"/>
  <c r="G25" i="1"/>
  <c r="N25" i="1"/>
  <c r="R25" i="1"/>
  <c r="N26" i="1"/>
  <c r="G26" i="1"/>
  <c r="R26" i="1"/>
  <c r="N58" i="1"/>
  <c r="G58" i="1"/>
  <c r="R58" i="1"/>
  <c r="N80" i="1"/>
  <c r="R80" i="1"/>
  <c r="G80" i="1"/>
  <c r="N27" i="1"/>
  <c r="R27" i="1"/>
  <c r="G27" i="1"/>
  <c r="N36" i="1"/>
  <c r="R36" i="1"/>
  <c r="G36" i="1"/>
  <c r="O71" i="1"/>
  <c r="S71" i="1"/>
  <c r="S73" i="1"/>
  <c r="O73" i="1"/>
  <c r="N63" i="1"/>
  <c r="G63" i="1"/>
  <c r="R63" i="1"/>
  <c r="R7" i="1"/>
  <c r="N7" i="1"/>
  <c r="G7" i="1"/>
  <c r="G85" i="1"/>
  <c r="R85" i="1"/>
  <c r="N85" i="1"/>
  <c r="G42" i="1"/>
  <c r="N42" i="1"/>
  <c r="R42" i="1"/>
  <c r="G16" i="1"/>
  <c r="R16" i="1"/>
  <c r="N16" i="1"/>
  <c r="G52" i="1"/>
  <c r="N52" i="1"/>
  <c r="R52" i="1"/>
  <c r="O70" i="1"/>
  <c r="S70" i="1"/>
  <c r="P75" i="4"/>
  <c r="T75" i="4"/>
  <c r="V31" i="1"/>
  <c r="P11" i="12"/>
  <c r="T11" i="12"/>
  <c r="T38" i="17"/>
  <c r="P38" i="17"/>
  <c r="P20" i="17"/>
  <c r="T20" i="17"/>
  <c r="P27" i="17"/>
  <c r="T27" i="17"/>
  <c r="T15" i="11"/>
  <c r="P15" i="11"/>
  <c r="P23" i="11"/>
  <c r="T23" i="11"/>
  <c r="T43" i="11"/>
  <c r="P43" i="11"/>
  <c r="T82" i="28"/>
  <c r="P82" i="28"/>
  <c r="T69" i="28"/>
  <c r="P69" i="28"/>
  <c r="P86" i="28"/>
  <c r="T86" i="28"/>
  <c r="P82" i="22"/>
  <c r="T82" i="22"/>
  <c r="P31" i="14"/>
  <c r="T31" i="14"/>
  <c r="T27" i="14"/>
  <c r="P27" i="14"/>
  <c r="T11" i="14"/>
  <c r="P11" i="14"/>
  <c r="P10" i="14"/>
  <c r="T10" i="14"/>
  <c r="S71" i="10"/>
  <c r="O71" i="10"/>
  <c r="G71" i="10"/>
  <c r="P19" i="19"/>
  <c r="T19" i="19"/>
  <c r="P32" i="25"/>
  <c r="T32" i="25"/>
  <c r="P19" i="25"/>
  <c r="T19" i="25"/>
  <c r="P10" i="16"/>
  <c r="T10" i="16"/>
  <c r="R64" i="4"/>
  <c r="U64" i="1" s="1"/>
  <c r="G64" i="4"/>
  <c r="N64" i="4"/>
  <c r="P14" i="13"/>
  <c r="T14" i="13"/>
  <c r="P43" i="13"/>
  <c r="T43" i="13"/>
  <c r="T28" i="28"/>
  <c r="P28" i="28"/>
  <c r="P84" i="10"/>
  <c r="T84" i="10"/>
  <c r="T25" i="27"/>
  <c r="P25" i="27"/>
  <c r="P61" i="27"/>
  <c r="T61" i="27"/>
  <c r="P67" i="27"/>
  <c r="T67" i="27"/>
  <c r="P28" i="19"/>
  <c r="T28" i="19"/>
  <c r="T13" i="19"/>
  <c r="P13" i="19"/>
  <c r="T50" i="19"/>
  <c r="P50" i="19"/>
  <c r="P43" i="26"/>
  <c r="T43" i="26"/>
  <c r="P28" i="26"/>
  <c r="T28" i="26"/>
  <c r="G76" i="1"/>
  <c r="P43" i="25"/>
  <c r="T43" i="25"/>
  <c r="T40" i="9"/>
  <c r="P40" i="9"/>
  <c r="T66" i="9"/>
  <c r="P66" i="9"/>
  <c r="T50" i="9"/>
  <c r="P50" i="9"/>
  <c r="T42" i="16"/>
  <c r="P42" i="16"/>
  <c r="N22" i="4"/>
  <c r="G22" i="4"/>
  <c r="R22" i="4"/>
  <c r="U22" i="1" s="1"/>
  <c r="P16" i="11"/>
  <c r="T16" i="11"/>
  <c r="P42" i="11"/>
  <c r="T42" i="11"/>
  <c r="P67" i="18"/>
  <c r="T67" i="18"/>
  <c r="T55" i="18"/>
  <c r="P55" i="18"/>
  <c r="T17" i="15"/>
  <c r="P17" i="15"/>
  <c r="P32" i="15"/>
  <c r="T32" i="15"/>
  <c r="T64" i="15"/>
  <c r="P64" i="15"/>
  <c r="T20" i="15"/>
  <c r="P20" i="15"/>
  <c r="T33" i="22"/>
  <c r="P33" i="22"/>
  <c r="P21" i="22"/>
  <c r="T21" i="22"/>
  <c r="P86" i="14"/>
  <c r="T86" i="14"/>
  <c r="T17" i="14"/>
  <c r="P17" i="14"/>
  <c r="T21" i="24"/>
  <c r="P21" i="24"/>
  <c r="T83" i="24"/>
  <c r="P83" i="24"/>
  <c r="T8" i="24"/>
  <c r="P8" i="24"/>
  <c r="P82" i="24"/>
  <c r="T82" i="24"/>
  <c r="T53" i="24"/>
  <c r="P53" i="24"/>
  <c r="S71" i="12"/>
  <c r="O71" i="12"/>
  <c r="G71" i="12"/>
  <c r="T29" i="19"/>
  <c r="P29" i="19"/>
  <c r="T48" i="19"/>
  <c r="P48" i="19"/>
  <c r="P10" i="26"/>
  <c r="T10" i="26"/>
  <c r="T58" i="26"/>
  <c r="P58" i="26"/>
  <c r="T43" i="9"/>
  <c r="P43" i="9"/>
  <c r="T41" i="9"/>
  <c r="P41" i="9"/>
  <c r="G21" i="4"/>
  <c r="R21" i="4"/>
  <c r="U21" i="1" s="1"/>
  <c r="N21" i="4"/>
  <c r="O74" i="13"/>
  <c r="S74" i="13"/>
  <c r="G74" i="13"/>
  <c r="T21" i="18"/>
  <c r="P21" i="18"/>
  <c r="P6" i="18"/>
  <c r="T6" i="18"/>
  <c r="T13" i="18"/>
  <c r="P13" i="18"/>
  <c r="P52" i="18"/>
  <c r="T52" i="18"/>
  <c r="G8" i="10"/>
  <c r="R8" i="10"/>
  <c r="N8" i="10"/>
  <c r="P50" i="10"/>
  <c r="T50" i="10"/>
  <c r="T39" i="27"/>
  <c r="P39" i="27"/>
  <c r="T27" i="27"/>
  <c r="P27" i="27"/>
  <c r="P30" i="27"/>
  <c r="T30" i="27"/>
  <c r="P11" i="27"/>
  <c r="T11" i="27"/>
  <c r="P48" i="27"/>
  <c r="T48" i="27"/>
  <c r="T14" i="24"/>
  <c r="P14" i="24"/>
  <c r="T49" i="24"/>
  <c r="P49" i="24"/>
  <c r="P24" i="19"/>
  <c r="T24" i="19"/>
  <c r="P68" i="19"/>
  <c r="T68" i="19"/>
  <c r="P16" i="19"/>
  <c r="T16" i="19"/>
  <c r="T39" i="19"/>
  <c r="P39" i="19"/>
  <c r="S70" i="13"/>
  <c r="O70" i="13"/>
  <c r="G70" i="13"/>
  <c r="P34" i="25"/>
  <c r="T34" i="25"/>
  <c r="P44" i="4"/>
  <c r="T44" i="4"/>
  <c r="T83" i="4"/>
  <c r="P83" i="4"/>
  <c r="V65" i="1"/>
  <c r="P71" i="9"/>
  <c r="T71" i="9"/>
  <c r="P71" i="4"/>
  <c r="T71" i="4"/>
  <c r="V38" i="1"/>
  <c r="S70" i="16"/>
  <c r="O70" i="16"/>
  <c r="G70" i="16"/>
  <c r="O77" i="25"/>
  <c r="S77" i="25"/>
  <c r="G77" i="25"/>
  <c r="O70" i="19"/>
  <c r="S70" i="19"/>
  <c r="G70" i="19"/>
  <c r="O70" i="25"/>
  <c r="S70" i="25"/>
  <c r="G70" i="25"/>
  <c r="O76" i="27"/>
  <c r="S76" i="27"/>
  <c r="G76" i="27"/>
  <c r="S75" i="26"/>
  <c r="O75" i="26"/>
  <c r="G75" i="26"/>
  <c r="S74" i="26"/>
  <c r="O74" i="26"/>
  <c r="G74" i="26"/>
  <c r="S70" i="11"/>
  <c r="O70" i="11"/>
  <c r="G70" i="11"/>
  <c r="P63" i="12"/>
  <c r="T63" i="12"/>
  <c r="T22" i="13"/>
  <c r="P22" i="13"/>
  <c r="P44" i="13"/>
  <c r="T44" i="13"/>
  <c r="P53" i="13"/>
  <c r="T53" i="13"/>
  <c r="T33" i="11"/>
  <c r="P33" i="11"/>
  <c r="O74" i="28"/>
  <c r="S74" i="28"/>
  <c r="G74" i="28"/>
  <c r="P34" i="18"/>
  <c r="T34" i="18"/>
  <c r="T66" i="18"/>
  <c r="P66" i="18"/>
  <c r="P60" i="18"/>
  <c r="T60" i="18"/>
  <c r="P85" i="10"/>
  <c r="T85" i="10"/>
  <c r="T41" i="10"/>
  <c r="P41" i="10"/>
  <c r="P13" i="15"/>
  <c r="T13" i="15"/>
  <c r="T83" i="15"/>
  <c r="P83" i="15"/>
  <c r="T65" i="15"/>
  <c r="P65" i="15"/>
  <c r="T21" i="23"/>
  <c r="P21" i="23"/>
  <c r="T5" i="23"/>
  <c r="P5" i="23"/>
  <c r="T68" i="24"/>
  <c r="P68" i="24"/>
  <c r="T41" i="26"/>
  <c r="P41" i="26"/>
  <c r="T24" i="26"/>
  <c r="P24" i="26"/>
  <c r="T7" i="26"/>
  <c r="P7" i="26"/>
  <c r="O75" i="25"/>
  <c r="S75" i="25"/>
  <c r="G75" i="25"/>
  <c r="O72" i="14"/>
  <c r="S72" i="14"/>
  <c r="G72" i="14"/>
  <c r="G43" i="4"/>
  <c r="R43" i="4"/>
  <c r="U43" i="1" s="1"/>
  <c r="N43" i="4"/>
  <c r="P31" i="12"/>
  <c r="T31" i="12"/>
  <c r="P43" i="12"/>
  <c r="T43" i="12"/>
  <c r="P28" i="17"/>
  <c r="T28" i="17"/>
  <c r="T12" i="17"/>
  <c r="P12" i="17"/>
  <c r="P51" i="17"/>
  <c r="T51" i="17"/>
  <c r="P35" i="11"/>
  <c r="T35" i="11"/>
  <c r="T62" i="11"/>
  <c r="P62" i="11"/>
  <c r="P38" i="18"/>
  <c r="T38" i="18"/>
  <c r="T20" i="10"/>
  <c r="P20" i="10"/>
  <c r="P60" i="10"/>
  <c r="T60" i="10"/>
  <c r="T44" i="10"/>
  <c r="P44" i="10"/>
  <c r="T53" i="10"/>
  <c r="P53" i="10"/>
  <c r="T45" i="15"/>
  <c r="P45" i="15"/>
  <c r="T53" i="15"/>
  <c r="P53" i="15"/>
  <c r="P66" i="23"/>
  <c r="T66" i="23"/>
  <c r="T37" i="22"/>
  <c r="P37" i="22"/>
  <c r="T45" i="22"/>
  <c r="P45" i="22"/>
  <c r="T69" i="22"/>
  <c r="P69" i="22"/>
  <c r="P25" i="22"/>
  <c r="T25" i="22"/>
  <c r="T66" i="24"/>
  <c r="P66" i="24"/>
  <c r="P64" i="24"/>
  <c r="T64" i="24"/>
  <c r="T38" i="24"/>
  <c r="P38" i="24"/>
  <c r="O72" i="28"/>
  <c r="S72" i="28"/>
  <c r="G72" i="28"/>
  <c r="G73" i="1"/>
  <c r="T41" i="25"/>
  <c r="P41" i="25"/>
  <c r="P10" i="25"/>
  <c r="T10" i="25"/>
  <c r="G25" i="4"/>
  <c r="R25" i="4"/>
  <c r="U25" i="1" s="1"/>
  <c r="N25" i="4"/>
  <c r="T36" i="17"/>
  <c r="P36" i="17"/>
  <c r="P69" i="17"/>
  <c r="T69" i="17"/>
  <c r="T45" i="13"/>
  <c r="P45" i="13"/>
  <c r="P18" i="28"/>
  <c r="T18" i="28"/>
  <c r="P17" i="28"/>
  <c r="T17" i="28"/>
  <c r="T83" i="28"/>
  <c r="P83" i="28"/>
  <c r="P16" i="28"/>
  <c r="T16" i="28"/>
  <c r="P11" i="10"/>
  <c r="T11" i="10"/>
  <c r="P35" i="10"/>
  <c r="T35" i="10"/>
  <c r="T26" i="10"/>
  <c r="P26" i="10"/>
  <c r="P5" i="10"/>
  <c r="T5" i="10"/>
  <c r="O77" i="18"/>
  <c r="S77" i="18"/>
  <c r="G77" i="18"/>
  <c r="P59" i="23"/>
  <c r="T59" i="23"/>
  <c r="T52" i="23"/>
  <c r="P52" i="23"/>
  <c r="P53" i="23"/>
  <c r="T53" i="23"/>
  <c r="P35" i="27"/>
  <c r="T35" i="27"/>
  <c r="P84" i="27"/>
  <c r="T84" i="27"/>
  <c r="P84" i="25"/>
  <c r="T84" i="25"/>
  <c r="T24" i="25"/>
  <c r="P24" i="25"/>
  <c r="T18" i="25"/>
  <c r="P18" i="25"/>
  <c r="P56" i="25"/>
  <c r="T56" i="25"/>
  <c r="P41" i="16"/>
  <c r="T41" i="16"/>
  <c r="P68" i="16"/>
  <c r="T68" i="16"/>
  <c r="T31" i="16"/>
  <c r="P31" i="16"/>
  <c r="P37" i="16"/>
  <c r="T37" i="16"/>
  <c r="T51" i="16"/>
  <c r="P51" i="16"/>
  <c r="U32" i="1"/>
  <c r="P35" i="12"/>
  <c r="T35" i="12"/>
  <c r="T66" i="12"/>
  <c r="P66" i="12"/>
  <c r="T22" i="12"/>
  <c r="P22" i="12"/>
  <c r="P54" i="12"/>
  <c r="T54" i="12"/>
  <c r="P5" i="17"/>
  <c r="T5" i="17"/>
  <c r="P86" i="13"/>
  <c r="T86" i="13"/>
  <c r="T63" i="13"/>
  <c r="P63" i="13"/>
  <c r="T79" i="13"/>
  <c r="P79" i="13"/>
  <c r="P86" i="11"/>
  <c r="T86" i="11"/>
  <c r="T52" i="11"/>
  <c r="P52" i="11"/>
  <c r="P24" i="28"/>
  <c r="T24" i="28"/>
  <c r="P59" i="28"/>
  <c r="T59" i="28"/>
  <c r="T85" i="28"/>
  <c r="P85" i="28"/>
  <c r="T78" i="28"/>
  <c r="P78" i="28"/>
  <c r="T39" i="15"/>
  <c r="P39" i="15"/>
  <c r="P21" i="15"/>
  <c r="T21" i="15"/>
  <c r="T86" i="23"/>
  <c r="P86" i="23"/>
  <c r="T11" i="22"/>
  <c r="P11" i="22"/>
  <c r="T23" i="22"/>
  <c r="P23" i="22"/>
  <c r="T86" i="22"/>
  <c r="P86" i="22"/>
  <c r="T35" i="14"/>
  <c r="P35" i="14"/>
  <c r="P37" i="14"/>
  <c r="T37" i="14"/>
  <c r="P7" i="14"/>
  <c r="T7" i="14"/>
  <c r="P82" i="14"/>
  <c r="T82" i="14"/>
  <c r="T8" i="26"/>
  <c r="P8" i="26"/>
  <c r="P18" i="26"/>
  <c r="T18" i="26"/>
  <c r="T48" i="26"/>
  <c r="P48" i="26"/>
  <c r="P36" i="25"/>
  <c r="T36" i="25"/>
  <c r="P86" i="25"/>
  <c r="T86" i="25"/>
  <c r="T56" i="16"/>
  <c r="P56" i="16"/>
  <c r="O70" i="27"/>
  <c r="S70" i="27"/>
  <c r="G70" i="27"/>
  <c r="T85" i="4"/>
  <c r="P85" i="4"/>
  <c r="P16" i="4"/>
  <c r="T16" i="4"/>
  <c r="P72" i="9"/>
  <c r="T72" i="9"/>
  <c r="V82" i="1"/>
  <c r="V29" i="1"/>
  <c r="V5" i="1"/>
  <c r="O73" i="16"/>
  <c r="S73" i="16"/>
  <c r="G73" i="16"/>
  <c r="S73" i="4"/>
  <c r="O73" i="4"/>
  <c r="P16" i="12"/>
  <c r="T16" i="12"/>
  <c r="T32" i="17"/>
  <c r="P32" i="17"/>
  <c r="P15" i="17"/>
  <c r="T15" i="17"/>
  <c r="T5" i="11"/>
  <c r="P5" i="11"/>
  <c r="T34" i="11"/>
  <c r="P34" i="11"/>
  <c r="P44" i="28"/>
  <c r="T44" i="28"/>
  <c r="T6" i="28"/>
  <c r="P6" i="28"/>
  <c r="P69" i="15"/>
  <c r="T69" i="15"/>
  <c r="T67" i="22"/>
  <c r="P67" i="22"/>
  <c r="P23" i="27"/>
  <c r="T23" i="27"/>
  <c r="T32" i="27"/>
  <c r="P32" i="27"/>
  <c r="P78" i="14"/>
  <c r="T78" i="14"/>
  <c r="T26" i="14"/>
  <c r="P26" i="14"/>
  <c r="S77" i="24"/>
  <c r="O77" i="24"/>
  <c r="G77" i="24"/>
  <c r="T62" i="19"/>
  <c r="P62" i="19"/>
  <c r="T20" i="19"/>
  <c r="P20" i="19"/>
  <c r="T51" i="19"/>
  <c r="P51" i="19"/>
  <c r="T47" i="25"/>
  <c r="P47" i="25"/>
  <c r="S71" i="13"/>
  <c r="O71" i="13"/>
  <c r="G71" i="13"/>
  <c r="T21" i="9"/>
  <c r="P21" i="9"/>
  <c r="T63" i="16"/>
  <c r="P63" i="16"/>
  <c r="T12" i="16"/>
  <c r="P12" i="16"/>
  <c r="T57" i="16"/>
  <c r="P57" i="16"/>
  <c r="G15" i="4"/>
  <c r="R15" i="4"/>
  <c r="U15" i="1" s="1"/>
  <c r="N15" i="4"/>
  <c r="T32" i="12"/>
  <c r="P32" i="12"/>
  <c r="T46" i="28"/>
  <c r="P46" i="28"/>
  <c r="P21" i="28"/>
  <c r="T21" i="28"/>
  <c r="T64" i="28"/>
  <c r="P64" i="28"/>
  <c r="P9" i="27"/>
  <c r="T9" i="27"/>
  <c r="T46" i="27"/>
  <c r="P46" i="27"/>
  <c r="T16" i="14"/>
  <c r="P16" i="14"/>
  <c r="T10" i="19"/>
  <c r="P10" i="19"/>
  <c r="P37" i="19"/>
  <c r="T37" i="19"/>
  <c r="T21" i="26"/>
  <c r="P21" i="26"/>
  <c r="T45" i="26"/>
  <c r="P45" i="26"/>
  <c r="T26" i="26"/>
  <c r="P26" i="26"/>
  <c r="G71" i="1"/>
  <c r="T58" i="9"/>
  <c r="P58" i="9"/>
  <c r="T62" i="16"/>
  <c r="P62" i="16"/>
  <c r="P22" i="16"/>
  <c r="T22" i="16"/>
  <c r="O75" i="9"/>
  <c r="S75" i="9"/>
  <c r="G75" i="9"/>
  <c r="G18" i="4"/>
  <c r="N18" i="4"/>
  <c r="R18" i="4"/>
  <c r="U18" i="1" s="1"/>
  <c r="P82" i="11"/>
  <c r="T82" i="11"/>
  <c r="T64" i="11"/>
  <c r="P64" i="11"/>
  <c r="T48" i="11"/>
  <c r="P48" i="11"/>
  <c r="T50" i="11"/>
  <c r="P50" i="11"/>
  <c r="P42" i="18"/>
  <c r="T42" i="18"/>
  <c r="P85" i="15"/>
  <c r="T85" i="15"/>
  <c r="P10" i="15"/>
  <c r="T10" i="15"/>
  <c r="O75" i="23"/>
  <c r="S75" i="23"/>
  <c r="G75" i="23"/>
  <c r="T85" i="22"/>
  <c r="P85" i="22"/>
  <c r="T47" i="22"/>
  <c r="P47" i="22"/>
  <c r="P19" i="22"/>
  <c r="T19" i="22"/>
  <c r="P68" i="22"/>
  <c r="T68" i="22"/>
  <c r="O75" i="18"/>
  <c r="S75" i="18"/>
  <c r="G75" i="18"/>
  <c r="P19" i="14"/>
  <c r="T19" i="14"/>
  <c r="P38" i="14"/>
  <c r="T38" i="14"/>
  <c r="P25" i="14"/>
  <c r="T25" i="14"/>
  <c r="P48" i="14"/>
  <c r="T48" i="14"/>
  <c r="T9" i="24"/>
  <c r="P9" i="24"/>
  <c r="T79" i="24"/>
  <c r="P79" i="24"/>
  <c r="T86" i="24"/>
  <c r="P86" i="24"/>
  <c r="T8" i="19"/>
  <c r="P8" i="19"/>
  <c r="T58" i="19"/>
  <c r="P58" i="19"/>
  <c r="T16" i="26"/>
  <c r="P16" i="26"/>
  <c r="P80" i="26"/>
  <c r="T80" i="26"/>
  <c r="S72" i="24"/>
  <c r="O72" i="24"/>
  <c r="G72" i="24"/>
  <c r="N81" i="4"/>
  <c r="G81" i="4"/>
  <c r="R81" i="4"/>
  <c r="U81" i="1" s="1"/>
  <c r="T79" i="18"/>
  <c r="P79" i="18"/>
  <c r="P7" i="18"/>
  <c r="T7" i="18"/>
  <c r="T56" i="18"/>
  <c r="P56" i="18"/>
  <c r="T53" i="18"/>
  <c r="P53" i="18"/>
  <c r="T27" i="10"/>
  <c r="P27" i="10"/>
  <c r="P37" i="10"/>
  <c r="T37" i="10"/>
  <c r="T55" i="27"/>
  <c r="P55" i="27"/>
  <c r="T18" i="24"/>
  <c r="P18" i="24"/>
  <c r="T15" i="19"/>
  <c r="P15" i="19"/>
  <c r="T36" i="19"/>
  <c r="P36" i="19"/>
  <c r="P65" i="19"/>
  <c r="T65" i="19"/>
  <c r="P16" i="9"/>
  <c r="T16" i="9"/>
  <c r="P33" i="9"/>
  <c r="T33" i="9"/>
  <c r="T45" i="16"/>
  <c r="P45" i="16"/>
  <c r="U20" i="1"/>
  <c r="P74" i="15"/>
  <c r="T74" i="15"/>
  <c r="V67" i="1"/>
  <c r="V12" i="1"/>
  <c r="V62" i="1"/>
  <c r="S76" i="16"/>
  <c r="O76" i="16"/>
  <c r="G76" i="16"/>
  <c r="S72" i="16"/>
  <c r="O72" i="16"/>
  <c r="G72" i="16"/>
  <c r="S74" i="16"/>
  <c r="O74" i="16"/>
  <c r="G74" i="16"/>
  <c r="O77" i="27"/>
  <c r="S77" i="27"/>
  <c r="G77" i="27"/>
  <c r="S73" i="10"/>
  <c r="O73" i="10"/>
  <c r="G73" i="10"/>
  <c r="O72" i="13"/>
  <c r="S72" i="13"/>
  <c r="G72" i="13"/>
  <c r="T29" i="12"/>
  <c r="P29" i="12"/>
  <c r="P13" i="12"/>
  <c r="T13" i="12"/>
  <c r="T85" i="12"/>
  <c r="P85" i="12"/>
  <c r="P65" i="13"/>
  <c r="T65" i="13"/>
  <c r="P37" i="13"/>
  <c r="T37" i="13"/>
  <c r="O73" i="28"/>
  <c r="S73" i="28"/>
  <c r="G73" i="28"/>
  <c r="P40" i="18"/>
  <c r="T40" i="18"/>
  <c r="P81" i="18"/>
  <c r="T81" i="18"/>
  <c r="T10" i="18"/>
  <c r="P10" i="18"/>
  <c r="P18" i="10"/>
  <c r="T18" i="10"/>
  <c r="P19" i="10"/>
  <c r="T19" i="10"/>
  <c r="P66" i="10"/>
  <c r="T66" i="10"/>
  <c r="P78" i="10"/>
  <c r="T78" i="10"/>
  <c r="T55" i="10"/>
  <c r="P55" i="10"/>
  <c r="T51" i="10"/>
  <c r="P51" i="10"/>
  <c r="P35" i="15"/>
  <c r="T35" i="15"/>
  <c r="T9" i="15"/>
  <c r="P9" i="15"/>
  <c r="P26" i="23"/>
  <c r="T26" i="23"/>
  <c r="P29" i="23"/>
  <c r="T29" i="23"/>
  <c r="T78" i="23"/>
  <c r="P78" i="23"/>
  <c r="T15" i="24"/>
  <c r="P15" i="24"/>
  <c r="P42" i="24"/>
  <c r="T42" i="24"/>
  <c r="P55" i="24"/>
  <c r="T55" i="24"/>
  <c r="P51" i="24"/>
  <c r="T51" i="24"/>
  <c r="T42" i="26"/>
  <c r="P42" i="26"/>
  <c r="P17" i="26"/>
  <c r="T17" i="26"/>
  <c r="P32" i="26"/>
  <c r="T32" i="26"/>
  <c r="R62" i="4"/>
  <c r="U62" i="1" s="1"/>
  <c r="N62" i="4"/>
  <c r="G62" i="4"/>
  <c r="P26" i="12"/>
  <c r="T26" i="12"/>
  <c r="T50" i="12"/>
  <c r="P50" i="12"/>
  <c r="T41" i="17"/>
  <c r="P41" i="17"/>
  <c r="P36" i="11"/>
  <c r="T36" i="11"/>
  <c r="T24" i="11"/>
  <c r="P24" i="11"/>
  <c r="P86" i="18"/>
  <c r="T86" i="18"/>
  <c r="T59" i="18"/>
  <c r="P59" i="18"/>
  <c r="T85" i="18"/>
  <c r="P85" i="18"/>
  <c r="T42" i="10"/>
  <c r="P42" i="10"/>
  <c r="T16" i="15"/>
  <c r="P16" i="15"/>
  <c r="T60" i="15"/>
  <c r="P60" i="15"/>
  <c r="T43" i="23"/>
  <c r="P43" i="23"/>
  <c r="T24" i="23"/>
  <c r="P24" i="23"/>
  <c r="T61" i="22"/>
  <c r="P61" i="22"/>
  <c r="P46" i="22"/>
  <c r="T46" i="22"/>
  <c r="P53" i="27"/>
  <c r="T53" i="27"/>
  <c r="T45" i="24"/>
  <c r="P45" i="24"/>
  <c r="P40" i="24"/>
  <c r="T40" i="24"/>
  <c r="T60" i="24"/>
  <c r="P60" i="24"/>
  <c r="P37" i="24"/>
  <c r="T37" i="24"/>
  <c r="T58" i="24"/>
  <c r="P58" i="24"/>
  <c r="P86" i="9"/>
  <c r="T86" i="9"/>
  <c r="R60" i="4"/>
  <c r="U60" i="1" s="1"/>
  <c r="N60" i="4"/>
  <c r="G60" i="4"/>
  <c r="N49" i="4"/>
  <c r="G49" i="4"/>
  <c r="R49" i="4"/>
  <c r="U49" i="1" s="1"/>
  <c r="T79" i="17"/>
  <c r="P79" i="17"/>
  <c r="T50" i="17"/>
  <c r="P50" i="17"/>
  <c r="T46" i="13"/>
  <c r="P46" i="13"/>
  <c r="P80" i="13"/>
  <c r="T80" i="13"/>
  <c r="T35" i="28"/>
  <c r="P35" i="28"/>
  <c r="T7" i="10"/>
  <c r="P7" i="10"/>
  <c r="T25" i="10"/>
  <c r="P25" i="10"/>
  <c r="T81" i="10"/>
  <c r="P81" i="10"/>
  <c r="P5" i="15"/>
  <c r="T5" i="15"/>
  <c r="P62" i="23"/>
  <c r="T62" i="23"/>
  <c r="T67" i="23"/>
  <c r="P67" i="23"/>
  <c r="T5" i="22"/>
  <c r="P5" i="22"/>
  <c r="P60" i="22"/>
  <c r="T60" i="22"/>
  <c r="P53" i="22"/>
  <c r="T53" i="22"/>
  <c r="P82" i="25"/>
  <c r="T82" i="25"/>
  <c r="P65" i="25"/>
  <c r="T65" i="25"/>
  <c r="T6" i="25"/>
  <c r="P6" i="25"/>
  <c r="T61" i="16"/>
  <c r="P61" i="16"/>
  <c r="P14" i="16"/>
  <c r="T14" i="16"/>
  <c r="U9" i="1"/>
  <c r="G55" i="4"/>
  <c r="N55" i="4"/>
  <c r="R55" i="4"/>
  <c r="U55" i="1" s="1"/>
  <c r="T12" i="12"/>
  <c r="P12" i="12"/>
  <c r="T23" i="12"/>
  <c r="P23" i="12"/>
  <c r="T37" i="12"/>
  <c r="P37" i="12"/>
  <c r="T34" i="12"/>
  <c r="P34" i="12"/>
  <c r="P42" i="12"/>
  <c r="T42" i="12"/>
  <c r="T38" i="12"/>
  <c r="P38" i="12"/>
  <c r="T35" i="17"/>
  <c r="P35" i="17"/>
  <c r="P6" i="17"/>
  <c r="T6" i="17"/>
  <c r="P30" i="17"/>
  <c r="T30" i="17"/>
  <c r="P6" i="11"/>
  <c r="T6" i="11"/>
  <c r="P41" i="11"/>
  <c r="T41" i="11"/>
  <c r="P13" i="11"/>
  <c r="T13" i="11"/>
  <c r="P58" i="11"/>
  <c r="T58" i="11"/>
  <c r="P26" i="28"/>
  <c r="T26" i="28"/>
  <c r="T61" i="28"/>
  <c r="P61" i="28"/>
  <c r="P33" i="15"/>
  <c r="T33" i="15"/>
  <c r="P8" i="23"/>
  <c r="T8" i="23"/>
  <c r="T61" i="23"/>
  <c r="P61" i="23"/>
  <c r="P49" i="23"/>
  <c r="T49" i="23"/>
  <c r="T9" i="22"/>
  <c r="P9" i="22"/>
  <c r="T34" i="22"/>
  <c r="P34" i="22"/>
  <c r="T62" i="14"/>
  <c r="P62" i="14"/>
  <c r="T47" i="14"/>
  <c r="P47" i="14"/>
  <c r="T30" i="14"/>
  <c r="P30" i="14"/>
  <c r="P34" i="14"/>
  <c r="T34" i="14"/>
  <c r="P29" i="14"/>
  <c r="T29" i="14"/>
  <c r="P55" i="14"/>
  <c r="T55" i="14"/>
  <c r="T37" i="25"/>
  <c r="P37" i="25"/>
  <c r="P61" i="25"/>
  <c r="T61" i="25"/>
  <c r="P20" i="25"/>
  <c r="T20" i="25"/>
  <c r="P12" i="9"/>
  <c r="T12" i="9"/>
  <c r="T22" i="9"/>
  <c r="P22" i="9"/>
  <c r="T11" i="16"/>
  <c r="P11" i="16"/>
  <c r="P86" i="4"/>
  <c r="T86" i="4"/>
  <c r="U45" i="1"/>
  <c r="U11" i="1"/>
  <c r="U51" i="1"/>
  <c r="G15" i="1"/>
  <c r="R15" i="1"/>
  <c r="N15" i="1"/>
  <c r="G53" i="1"/>
  <c r="N53" i="1"/>
  <c r="R53" i="1"/>
  <c r="G65" i="1"/>
  <c r="N65" i="1"/>
  <c r="R65" i="1"/>
  <c r="N20" i="1"/>
  <c r="R20" i="1"/>
  <c r="G20" i="1"/>
  <c r="G67" i="1"/>
  <c r="N67" i="1"/>
  <c r="R67" i="1"/>
  <c r="N13" i="1"/>
  <c r="R13" i="1"/>
  <c r="G13" i="1"/>
  <c r="R44" i="1"/>
  <c r="G44" i="1"/>
  <c r="N44" i="1"/>
  <c r="N30" i="1"/>
  <c r="R30" i="1"/>
  <c r="G30" i="1"/>
  <c r="G78" i="1"/>
  <c r="R78" i="1"/>
  <c r="N78" i="1"/>
  <c r="N62" i="1"/>
  <c r="G62" i="1"/>
  <c r="R62" i="1"/>
  <c r="G69" i="1"/>
  <c r="N69" i="1"/>
  <c r="R69" i="1"/>
  <c r="R83" i="1"/>
  <c r="G83" i="1"/>
  <c r="N83" i="1"/>
  <c r="R6" i="1"/>
  <c r="G6" i="1"/>
  <c r="N6" i="1"/>
  <c r="G22" i="1"/>
  <c r="N22" i="1"/>
  <c r="R22" i="1"/>
  <c r="G28" i="1"/>
  <c r="R28" i="1"/>
  <c r="N28" i="1"/>
  <c r="N39" i="1"/>
  <c r="R39" i="1"/>
  <c r="G39" i="1"/>
  <c r="N57" i="1"/>
  <c r="R57" i="1"/>
  <c r="G57" i="1"/>
  <c r="N61" i="1"/>
  <c r="R61" i="1"/>
  <c r="G61" i="1"/>
  <c r="R29" i="1"/>
  <c r="G29" i="1"/>
  <c r="N29" i="1"/>
  <c r="G81" i="1"/>
  <c r="N81" i="1"/>
  <c r="R81" i="1"/>
  <c r="R47" i="1"/>
  <c r="N47" i="1"/>
  <c r="G47" i="1"/>
  <c r="T72" i="4"/>
  <c r="P72" i="4"/>
  <c r="T76" i="25"/>
  <c r="P76" i="25"/>
  <c r="V14" i="1"/>
  <c r="V11" i="1"/>
  <c r="V9" i="1"/>
  <c r="T74" i="4"/>
  <c r="P74" i="4"/>
  <c r="O77" i="19"/>
  <c r="S77" i="19"/>
  <c r="G77" i="19"/>
  <c r="S74" i="9"/>
  <c r="O74" i="9"/>
  <c r="G74" i="9"/>
  <c r="S71" i="26"/>
  <c r="O71" i="26"/>
  <c r="G71" i="26"/>
  <c r="O71" i="27"/>
  <c r="S71" i="27"/>
  <c r="G71" i="27"/>
  <c r="P58" i="15"/>
  <c r="T58" i="15"/>
  <c r="R66" i="26"/>
  <c r="G66" i="26"/>
  <c r="N66" i="26"/>
  <c r="O75" i="14"/>
  <c r="S75" i="14"/>
  <c r="G75" i="14"/>
  <c r="S74" i="23"/>
  <c r="O74" i="23"/>
  <c r="G74" i="23"/>
  <c r="O70" i="26"/>
  <c r="S70" i="26"/>
  <c r="G70" i="26"/>
  <c r="T10" i="12"/>
  <c r="P10" i="12"/>
  <c r="P13" i="17"/>
  <c r="T13" i="17"/>
  <c r="T10" i="17"/>
  <c r="P10" i="17"/>
  <c r="P57" i="17"/>
  <c r="T57" i="17"/>
  <c r="P49" i="11"/>
  <c r="T49" i="11"/>
  <c r="P10" i="28"/>
  <c r="T10" i="28"/>
  <c r="T7" i="22"/>
  <c r="P7" i="22"/>
  <c r="T39" i="22"/>
  <c r="P39" i="22"/>
  <c r="P62" i="27"/>
  <c r="T62" i="27"/>
  <c r="P29" i="27"/>
  <c r="T29" i="27"/>
  <c r="P28" i="14"/>
  <c r="T28" i="14"/>
  <c r="P42" i="14"/>
  <c r="T42" i="14"/>
  <c r="P9" i="19"/>
  <c r="T9" i="19"/>
  <c r="P33" i="19"/>
  <c r="T33" i="19"/>
  <c r="T67" i="19"/>
  <c r="P67" i="19"/>
  <c r="O75" i="17"/>
  <c r="S75" i="17"/>
  <c r="G75" i="17"/>
  <c r="T60" i="25"/>
  <c r="P60" i="25"/>
  <c r="T49" i="25"/>
  <c r="P49" i="25"/>
  <c r="T11" i="9"/>
  <c r="P11" i="9"/>
  <c r="P80" i="16"/>
  <c r="T80" i="16"/>
  <c r="P49" i="16"/>
  <c r="T49" i="16"/>
  <c r="T27" i="12"/>
  <c r="P27" i="12"/>
  <c r="T69" i="13"/>
  <c r="P69" i="13"/>
  <c r="P83" i="13"/>
  <c r="T83" i="13"/>
  <c r="P45" i="28"/>
  <c r="T45" i="28"/>
  <c r="P41" i="28"/>
  <c r="T41" i="28"/>
  <c r="P80" i="28"/>
  <c r="T80" i="28"/>
  <c r="P49" i="28"/>
  <c r="T49" i="28"/>
  <c r="T86" i="27"/>
  <c r="P86" i="27"/>
  <c r="P28" i="27"/>
  <c r="T28" i="27"/>
  <c r="T69" i="14"/>
  <c r="P69" i="14"/>
  <c r="P79" i="14"/>
  <c r="T79" i="14"/>
  <c r="P6" i="19"/>
  <c r="T6" i="19"/>
  <c r="P53" i="19"/>
  <c r="T53" i="19"/>
  <c r="P38" i="26"/>
  <c r="T38" i="26"/>
  <c r="G77" i="1"/>
  <c r="P38" i="25"/>
  <c r="T38" i="25"/>
  <c r="T81" i="16"/>
  <c r="P81" i="16"/>
  <c r="P59" i="16"/>
  <c r="T59" i="16"/>
  <c r="T69" i="16"/>
  <c r="P69" i="16"/>
  <c r="T48" i="16"/>
  <c r="P48" i="16"/>
  <c r="O74" i="18"/>
  <c r="S74" i="18"/>
  <c r="G74" i="18"/>
  <c r="N28" i="4"/>
  <c r="R28" i="4"/>
  <c r="U28" i="1" s="1"/>
  <c r="G28" i="4"/>
  <c r="P61" i="12"/>
  <c r="T61" i="12"/>
  <c r="T14" i="11"/>
  <c r="P14" i="11"/>
  <c r="T11" i="11"/>
  <c r="P11" i="11"/>
  <c r="T43" i="18"/>
  <c r="P43" i="18"/>
  <c r="T82" i="15"/>
  <c r="P82" i="15"/>
  <c r="P15" i="22"/>
  <c r="T15" i="22"/>
  <c r="O77" i="10"/>
  <c r="S77" i="10"/>
  <c r="G77" i="10"/>
  <c r="T41" i="14"/>
  <c r="P41" i="14"/>
  <c r="T59" i="14"/>
  <c r="P59" i="14"/>
  <c r="P7" i="24"/>
  <c r="T7" i="24"/>
  <c r="P62" i="24"/>
  <c r="T62" i="24"/>
  <c r="T64" i="19"/>
  <c r="P64" i="19"/>
  <c r="P30" i="19"/>
  <c r="T30" i="19"/>
  <c r="P17" i="19"/>
  <c r="T17" i="19"/>
  <c r="P44" i="26"/>
  <c r="T44" i="26"/>
  <c r="T20" i="26"/>
  <c r="P20" i="26"/>
  <c r="P25" i="26"/>
  <c r="T25" i="26"/>
  <c r="P19" i="9"/>
  <c r="T19" i="9"/>
  <c r="T9" i="9"/>
  <c r="P9" i="9"/>
  <c r="T55" i="9"/>
  <c r="P55" i="9"/>
  <c r="P51" i="9"/>
  <c r="T51" i="9"/>
  <c r="R38" i="4"/>
  <c r="U38" i="1" s="1"/>
  <c r="N38" i="4"/>
  <c r="G38" i="4"/>
  <c r="T27" i="11"/>
  <c r="P27" i="11"/>
  <c r="P62" i="18"/>
  <c r="T62" i="18"/>
  <c r="T64" i="10"/>
  <c r="P64" i="10"/>
  <c r="P80" i="10"/>
  <c r="T80" i="10"/>
  <c r="P47" i="27"/>
  <c r="T47" i="27"/>
  <c r="P42" i="27"/>
  <c r="T42" i="27"/>
  <c r="P20" i="24"/>
  <c r="T20" i="24"/>
  <c r="T32" i="24"/>
  <c r="P32" i="24"/>
  <c r="S72" i="22"/>
  <c r="O72" i="22"/>
  <c r="G72" i="22"/>
  <c r="P40" i="19"/>
  <c r="T40" i="19"/>
  <c r="P49" i="19"/>
  <c r="T49" i="19"/>
  <c r="T32" i="9"/>
  <c r="P32" i="9"/>
  <c r="U83" i="1"/>
  <c r="T33" i="4"/>
  <c r="P33" i="4"/>
  <c r="P48" i="4"/>
  <c r="T48" i="4"/>
  <c r="V23" i="1"/>
  <c r="V27" i="1"/>
  <c r="U71" i="1"/>
  <c r="V54" i="1"/>
  <c r="T44" i="12"/>
  <c r="P44" i="12"/>
  <c r="P28" i="12"/>
  <c r="T28" i="12"/>
  <c r="P39" i="12"/>
  <c r="T39" i="12"/>
  <c r="T57" i="12"/>
  <c r="P57" i="12"/>
  <c r="T32" i="13"/>
  <c r="P32" i="13"/>
  <c r="P23" i="13"/>
  <c r="T23" i="13"/>
  <c r="P67" i="13"/>
  <c r="T67" i="13"/>
  <c r="P54" i="13"/>
  <c r="T54" i="13"/>
  <c r="T5" i="28"/>
  <c r="P5" i="28"/>
  <c r="T64" i="18"/>
  <c r="P64" i="18"/>
  <c r="P27" i="18"/>
  <c r="T27" i="18"/>
  <c r="P29" i="10"/>
  <c r="T29" i="10"/>
  <c r="T36" i="10"/>
  <c r="P36" i="10"/>
  <c r="T10" i="10"/>
  <c r="P10" i="10"/>
  <c r="T62" i="10"/>
  <c r="P62" i="10"/>
  <c r="P10" i="23"/>
  <c r="T10" i="23"/>
  <c r="P63" i="24"/>
  <c r="T63" i="24"/>
  <c r="R56" i="4"/>
  <c r="U56" i="1" s="1"/>
  <c r="G56" i="4"/>
  <c r="N56" i="4"/>
  <c r="P5" i="12"/>
  <c r="T5" i="12"/>
  <c r="P83" i="12"/>
  <c r="T83" i="12"/>
  <c r="T31" i="17"/>
  <c r="P31" i="17"/>
  <c r="P16" i="17"/>
  <c r="T16" i="17"/>
  <c r="P53" i="17"/>
  <c r="T53" i="17"/>
  <c r="P84" i="11"/>
  <c r="T84" i="11"/>
  <c r="P8" i="11"/>
  <c r="T8" i="11"/>
  <c r="T32" i="11"/>
  <c r="P32" i="11"/>
  <c r="T56" i="11"/>
  <c r="P56" i="11"/>
  <c r="P33" i="18"/>
  <c r="T33" i="18"/>
  <c r="T69" i="18"/>
  <c r="P69" i="18"/>
  <c r="P39" i="18"/>
  <c r="T39" i="18"/>
  <c r="T9" i="18"/>
  <c r="P9" i="18"/>
  <c r="T68" i="10"/>
  <c r="P68" i="10"/>
  <c r="T11" i="15"/>
  <c r="P11" i="15"/>
  <c r="P6" i="15"/>
  <c r="T6" i="15"/>
  <c r="T31" i="23"/>
  <c r="P31" i="23"/>
  <c r="P33" i="23"/>
  <c r="T33" i="23"/>
  <c r="T16" i="23"/>
  <c r="P16" i="23"/>
  <c r="T39" i="23"/>
  <c r="P39" i="23"/>
  <c r="T82" i="23"/>
  <c r="P82" i="23"/>
  <c r="P57" i="23"/>
  <c r="T57" i="23"/>
  <c r="T66" i="22"/>
  <c r="P66" i="22"/>
  <c r="T48" i="22"/>
  <c r="P48" i="22"/>
  <c r="P50" i="22"/>
  <c r="T50" i="22"/>
  <c r="T80" i="24"/>
  <c r="P80" i="24"/>
  <c r="T62" i="25"/>
  <c r="P62" i="25"/>
  <c r="T50" i="25"/>
  <c r="P50" i="25"/>
  <c r="O75" i="28"/>
  <c r="S75" i="28"/>
  <c r="G75" i="28"/>
  <c r="N26" i="4"/>
  <c r="R26" i="4"/>
  <c r="U26" i="1" s="1"/>
  <c r="G26" i="4"/>
  <c r="S75" i="4"/>
  <c r="O75" i="4"/>
  <c r="T85" i="17"/>
  <c r="P85" i="17"/>
  <c r="T82" i="17"/>
  <c r="P82" i="17"/>
  <c r="T13" i="13"/>
  <c r="P13" i="13"/>
  <c r="P25" i="13"/>
  <c r="T25" i="13"/>
  <c r="P12" i="13"/>
  <c r="T12" i="13"/>
  <c r="T56" i="13"/>
  <c r="P56" i="13"/>
  <c r="T8" i="28"/>
  <c r="P8" i="28"/>
  <c r="T50" i="28"/>
  <c r="P50" i="28"/>
  <c r="P45" i="18"/>
  <c r="T45" i="18"/>
  <c r="P18" i="18"/>
  <c r="T18" i="18"/>
  <c r="P79" i="10"/>
  <c r="T79" i="10"/>
  <c r="P17" i="23"/>
  <c r="T17" i="23"/>
  <c r="P45" i="23"/>
  <c r="T45" i="23"/>
  <c r="T79" i="23"/>
  <c r="P79" i="23"/>
  <c r="S72" i="11"/>
  <c r="O72" i="11"/>
  <c r="G72" i="11"/>
  <c r="T51" i="22"/>
  <c r="P51" i="22"/>
  <c r="P10" i="27"/>
  <c r="T10" i="27"/>
  <c r="T45" i="27"/>
  <c r="P45" i="27"/>
  <c r="T50" i="27"/>
  <c r="P50" i="27"/>
  <c r="T78" i="25"/>
  <c r="P78" i="25"/>
  <c r="P31" i="25"/>
  <c r="T31" i="25"/>
  <c r="P32" i="16"/>
  <c r="T32" i="16"/>
  <c r="G66" i="4"/>
  <c r="R66" i="4"/>
  <c r="U66" i="1" s="1"/>
  <c r="N66" i="4"/>
  <c r="R46" i="4"/>
  <c r="U46" i="1" s="1"/>
  <c r="G46" i="4"/>
  <c r="N46" i="4"/>
  <c r="O70" i="14"/>
  <c r="S70" i="14"/>
  <c r="G70" i="14"/>
  <c r="P9" i="12"/>
  <c r="T9" i="12"/>
  <c r="T60" i="12"/>
  <c r="P60" i="12"/>
  <c r="T25" i="12"/>
  <c r="P25" i="12"/>
  <c r="P17" i="17"/>
  <c r="T17" i="17"/>
  <c r="P62" i="17"/>
  <c r="T62" i="17"/>
  <c r="T64" i="17"/>
  <c r="P64" i="17"/>
  <c r="P49" i="17"/>
  <c r="T49" i="17"/>
  <c r="G6" i="13"/>
  <c r="N6" i="13"/>
  <c r="R6" i="13"/>
  <c r="P7" i="13"/>
  <c r="T7" i="13"/>
  <c r="G5" i="13"/>
  <c r="N5" i="13"/>
  <c r="R5" i="13"/>
  <c r="P30" i="11"/>
  <c r="T30" i="11"/>
  <c r="P42" i="28"/>
  <c r="T42" i="28"/>
  <c r="P33" i="28"/>
  <c r="T33" i="28"/>
  <c r="T63" i="15"/>
  <c r="P63" i="15"/>
  <c r="P12" i="15"/>
  <c r="T12" i="15"/>
  <c r="T54" i="15"/>
  <c r="P54" i="15"/>
  <c r="T18" i="23"/>
  <c r="P18" i="23"/>
  <c r="P9" i="23"/>
  <c r="T9" i="23"/>
  <c r="P32" i="23"/>
  <c r="T32" i="23"/>
  <c r="T30" i="23"/>
  <c r="P30" i="23"/>
  <c r="P54" i="23"/>
  <c r="T54" i="23"/>
  <c r="P78" i="22"/>
  <c r="T78" i="22"/>
  <c r="T42" i="22"/>
  <c r="P42" i="22"/>
  <c r="T10" i="22"/>
  <c r="P10" i="22"/>
  <c r="P24" i="22"/>
  <c r="T24" i="22"/>
  <c r="P51" i="14"/>
  <c r="T51" i="14"/>
  <c r="P39" i="26"/>
  <c r="T39" i="26"/>
  <c r="P81" i="26"/>
  <c r="T81" i="26"/>
  <c r="P67" i="26"/>
  <c r="T67" i="26"/>
  <c r="T79" i="26"/>
  <c r="P79" i="26"/>
  <c r="T51" i="26"/>
  <c r="P51" i="26"/>
  <c r="P80" i="25"/>
  <c r="T80" i="25"/>
  <c r="P7" i="25"/>
  <c r="T7" i="25"/>
  <c r="T57" i="25"/>
  <c r="P57" i="25"/>
  <c r="P34" i="9"/>
  <c r="T34" i="9"/>
  <c r="T79" i="9"/>
  <c r="P79" i="9"/>
  <c r="T57" i="9"/>
  <c r="P57" i="9"/>
  <c r="T78" i="16"/>
  <c r="P78" i="16"/>
  <c r="U42" i="1"/>
  <c r="U52" i="1"/>
  <c r="V69" i="1"/>
  <c r="V60" i="1"/>
  <c r="V7" i="1"/>
  <c r="V34" i="1"/>
  <c r="V79" i="1"/>
  <c r="O72" i="4"/>
  <c r="S72" i="4"/>
  <c r="O77" i="4"/>
  <c r="S77" i="4"/>
  <c r="G77" i="4"/>
  <c r="O74" i="19"/>
  <c r="S74" i="19"/>
  <c r="G74" i="19"/>
  <c r="S73" i="24"/>
  <c r="O73" i="24"/>
  <c r="G73" i="24"/>
  <c r="O73" i="15"/>
  <c r="S73" i="15"/>
  <c r="O73" i="11"/>
  <c r="S73" i="11"/>
  <c r="G73" i="11"/>
  <c r="O75" i="27"/>
  <c r="S75" i="27"/>
  <c r="G75" i="27"/>
  <c r="P81" i="17"/>
  <c r="T81" i="17"/>
  <c r="P55" i="17"/>
  <c r="T55" i="17"/>
  <c r="T47" i="11"/>
  <c r="P47" i="11"/>
  <c r="T55" i="11"/>
  <c r="P55" i="11"/>
  <c r="T57" i="11"/>
  <c r="P57" i="11"/>
  <c r="P9" i="28"/>
  <c r="T9" i="28"/>
  <c r="T63" i="28"/>
  <c r="P63" i="28"/>
  <c r="P38" i="28"/>
  <c r="T38" i="28"/>
  <c r="T18" i="22"/>
  <c r="P18" i="22"/>
  <c r="T59" i="22"/>
  <c r="P59" i="22"/>
  <c r="T41" i="22"/>
  <c r="P41" i="22"/>
  <c r="P54" i="22"/>
  <c r="T54" i="22"/>
  <c r="P80" i="27"/>
  <c r="T80" i="27"/>
  <c r="T57" i="27"/>
  <c r="P57" i="27"/>
  <c r="T23" i="14"/>
  <c r="P23" i="14"/>
  <c r="T83" i="14"/>
  <c r="P83" i="14"/>
  <c r="P18" i="14"/>
  <c r="T18" i="14"/>
  <c r="T58" i="14"/>
  <c r="P58" i="14"/>
  <c r="P46" i="19"/>
  <c r="T46" i="19"/>
  <c r="T44" i="19"/>
  <c r="P44" i="19"/>
  <c r="T57" i="19"/>
  <c r="P57" i="19"/>
  <c r="O70" i="23"/>
  <c r="S70" i="23"/>
  <c r="G70" i="23"/>
  <c r="P37" i="26"/>
  <c r="T37" i="26"/>
  <c r="P11" i="25"/>
  <c r="T11" i="25"/>
  <c r="T26" i="25"/>
  <c r="P26" i="25"/>
  <c r="P52" i="25"/>
  <c r="T52" i="25"/>
  <c r="T24" i="16"/>
  <c r="P24" i="16"/>
  <c r="N23" i="4"/>
  <c r="G23" i="4"/>
  <c r="R23" i="4"/>
  <c r="U23" i="1" s="1"/>
  <c r="N53" i="4"/>
  <c r="R53" i="4"/>
  <c r="U53" i="1" s="1"/>
  <c r="G53" i="4"/>
  <c r="P36" i="12"/>
  <c r="T36" i="12"/>
  <c r="P42" i="13"/>
  <c r="T42" i="13"/>
  <c r="T48" i="13"/>
  <c r="P48" i="13"/>
  <c r="T43" i="28"/>
  <c r="P43" i="28"/>
  <c r="T68" i="28"/>
  <c r="P68" i="28"/>
  <c r="P86" i="15"/>
  <c r="T86" i="15"/>
  <c r="P79" i="27"/>
  <c r="T79" i="27"/>
  <c r="P65" i="14"/>
  <c r="T65" i="14"/>
  <c r="T81" i="14"/>
  <c r="P81" i="14"/>
  <c r="P63" i="14"/>
  <c r="T63" i="14"/>
  <c r="P52" i="14"/>
  <c r="T52" i="14"/>
  <c r="P54" i="14"/>
  <c r="T54" i="14"/>
  <c r="T59" i="19"/>
  <c r="P59" i="19"/>
  <c r="P34" i="19"/>
  <c r="T34" i="19"/>
  <c r="P42" i="9"/>
  <c r="T42" i="9"/>
  <c r="P29" i="9"/>
  <c r="T29" i="9"/>
  <c r="T20" i="9"/>
  <c r="P20" i="9"/>
  <c r="R8" i="9"/>
  <c r="G8" i="9"/>
  <c r="N8" i="9"/>
  <c r="T60" i="16"/>
  <c r="P60" i="16"/>
  <c r="P53" i="16"/>
  <c r="T53" i="16"/>
  <c r="R80" i="4"/>
  <c r="U80" i="1" s="1"/>
  <c r="G80" i="4"/>
  <c r="N80" i="4"/>
  <c r="S76" i="12"/>
  <c r="O76" i="12"/>
  <c r="G76" i="12"/>
  <c r="T83" i="11"/>
  <c r="P83" i="11"/>
  <c r="T40" i="11"/>
  <c r="P40" i="11"/>
  <c r="P68" i="11"/>
  <c r="T68" i="11"/>
  <c r="O77" i="12"/>
  <c r="S77" i="12"/>
  <c r="G77" i="12"/>
  <c r="T31" i="18"/>
  <c r="P31" i="18"/>
  <c r="T44" i="18"/>
  <c r="P44" i="18"/>
  <c r="T40" i="15"/>
  <c r="P40" i="15"/>
  <c r="P14" i="15"/>
  <c r="T14" i="15"/>
  <c r="P52" i="15"/>
  <c r="T52" i="15"/>
  <c r="T64" i="14"/>
  <c r="P64" i="14"/>
  <c r="P44" i="14"/>
  <c r="T44" i="14"/>
  <c r="T50" i="14"/>
  <c r="P50" i="14"/>
  <c r="P56" i="24"/>
  <c r="T56" i="24"/>
  <c r="P27" i="19"/>
  <c r="T27" i="19"/>
  <c r="P22" i="19"/>
  <c r="T22" i="19"/>
  <c r="P80" i="19"/>
  <c r="T80" i="19"/>
  <c r="T31" i="19"/>
  <c r="P31" i="19"/>
  <c r="P19" i="26"/>
  <c r="T19" i="26"/>
  <c r="T12" i="26"/>
  <c r="P12" i="26"/>
  <c r="T68" i="26"/>
  <c r="P68" i="26"/>
  <c r="T35" i="26"/>
  <c r="P35" i="26"/>
  <c r="T56" i="26"/>
  <c r="P56" i="26"/>
  <c r="P81" i="9"/>
  <c r="T81" i="9"/>
  <c r="P48" i="9"/>
  <c r="T48" i="9"/>
  <c r="U61" i="1"/>
  <c r="G47" i="4"/>
  <c r="R47" i="4"/>
  <c r="U47" i="1" s="1"/>
  <c r="N47" i="4"/>
  <c r="P22" i="18"/>
  <c r="T22" i="18"/>
  <c r="P43" i="10"/>
  <c r="T43" i="10"/>
  <c r="P14" i="10"/>
  <c r="T14" i="10"/>
  <c r="P49" i="10"/>
  <c r="T49" i="10"/>
  <c r="O76" i="17"/>
  <c r="S76" i="17"/>
  <c r="G76" i="17"/>
  <c r="P36" i="27"/>
  <c r="T36" i="27"/>
  <c r="P27" i="24"/>
  <c r="T27" i="24"/>
  <c r="P52" i="24"/>
  <c r="T52" i="24"/>
  <c r="P14" i="19"/>
  <c r="T14" i="19"/>
  <c r="T55" i="19"/>
  <c r="P55" i="19"/>
  <c r="O75" i="22"/>
  <c r="S75" i="22"/>
  <c r="G75" i="22"/>
  <c r="P20" i="4"/>
  <c r="T20" i="4"/>
  <c r="T67" i="4"/>
  <c r="P67" i="4"/>
  <c r="S72" i="17"/>
  <c r="O72" i="17"/>
  <c r="G72" i="17"/>
  <c r="V41" i="1"/>
  <c r="P70" i="15"/>
  <c r="T70" i="15"/>
  <c r="V8" i="1"/>
  <c r="V36" i="1"/>
  <c r="V44" i="1"/>
  <c r="V64" i="1"/>
  <c r="V83" i="1"/>
  <c r="O74" i="12"/>
  <c r="S74" i="12"/>
  <c r="G74" i="12"/>
  <c r="P9" i="13"/>
  <c r="T9" i="13"/>
  <c r="T61" i="13"/>
  <c r="P61" i="13"/>
  <c r="T58" i="13"/>
  <c r="P58" i="13"/>
  <c r="T10" i="11"/>
  <c r="P10" i="11"/>
  <c r="P65" i="18"/>
  <c r="T65" i="18"/>
  <c r="T68" i="18"/>
  <c r="P68" i="18"/>
  <c r="P51" i="18"/>
  <c r="T51" i="18"/>
  <c r="T13" i="10"/>
  <c r="P13" i="10"/>
  <c r="T24" i="10"/>
  <c r="P24" i="10"/>
  <c r="P38" i="10"/>
  <c r="T38" i="10"/>
  <c r="T25" i="15"/>
  <c r="P25" i="15"/>
  <c r="P38" i="15"/>
  <c r="T38" i="15"/>
  <c r="P55" i="15"/>
  <c r="T55" i="15"/>
  <c r="T17" i="24"/>
  <c r="P17" i="24"/>
  <c r="P43" i="24"/>
  <c r="T43" i="24"/>
  <c r="T24" i="24"/>
  <c r="P24" i="24"/>
  <c r="P59" i="26"/>
  <c r="T59" i="26"/>
  <c r="G30" i="4"/>
  <c r="R30" i="4"/>
  <c r="U30" i="1" s="1"/>
  <c r="N30" i="4"/>
  <c r="R6" i="4"/>
  <c r="U6" i="1" s="1"/>
  <c r="N6" i="4"/>
  <c r="G6" i="4"/>
  <c r="P47" i="12"/>
  <c r="T47" i="12"/>
  <c r="T17" i="12"/>
  <c r="P17" i="12"/>
  <c r="P7" i="12"/>
  <c r="T7" i="12"/>
  <c r="P56" i="12"/>
  <c r="T56" i="12"/>
  <c r="T78" i="17"/>
  <c r="P78" i="17"/>
  <c r="P12" i="11"/>
  <c r="T12" i="11"/>
  <c r="P69" i="11"/>
  <c r="T69" i="11"/>
  <c r="O74" i="17"/>
  <c r="S74" i="17"/>
  <c r="G74" i="17"/>
  <c r="P32" i="18"/>
  <c r="T32" i="18"/>
  <c r="T86" i="10"/>
  <c r="P86" i="10"/>
  <c r="P23" i="10"/>
  <c r="T23" i="10"/>
  <c r="T56" i="10"/>
  <c r="P56" i="10"/>
  <c r="T23" i="15"/>
  <c r="P23" i="15"/>
  <c r="T43" i="15"/>
  <c r="P43" i="15"/>
  <c r="T27" i="15"/>
  <c r="P27" i="15"/>
  <c r="T84" i="23"/>
  <c r="P84" i="23"/>
  <c r="P42" i="23"/>
  <c r="T42" i="23"/>
  <c r="P55" i="22"/>
  <c r="T55" i="22"/>
  <c r="P12" i="24"/>
  <c r="T12" i="24"/>
  <c r="O76" i="11"/>
  <c r="S76" i="11"/>
  <c r="G76" i="11"/>
  <c r="P81" i="25"/>
  <c r="T81" i="25"/>
  <c r="T63" i="25"/>
  <c r="P63" i="25"/>
  <c r="T48" i="25"/>
  <c r="P48" i="25"/>
  <c r="T84" i="4"/>
  <c r="P84" i="4"/>
  <c r="R35" i="4"/>
  <c r="U35" i="1" s="1"/>
  <c r="G35" i="4"/>
  <c r="N35" i="4"/>
  <c r="O71" i="25"/>
  <c r="S71" i="25"/>
  <c r="G71" i="25"/>
  <c r="P22" i="17"/>
  <c r="T22" i="17"/>
  <c r="T29" i="17"/>
  <c r="P29" i="17"/>
  <c r="T59" i="17"/>
  <c r="P59" i="17"/>
  <c r="P31" i="13"/>
  <c r="T31" i="13"/>
  <c r="P60" i="13"/>
  <c r="T60" i="13"/>
  <c r="T26" i="13"/>
  <c r="P26" i="13"/>
  <c r="T55" i="13"/>
  <c r="P55" i="13"/>
  <c r="T67" i="28"/>
  <c r="P67" i="28"/>
  <c r="T7" i="28"/>
  <c r="P7" i="28"/>
  <c r="P79" i="28"/>
  <c r="T79" i="28"/>
  <c r="T41" i="18"/>
  <c r="P41" i="18"/>
  <c r="P6" i="10"/>
  <c r="T6" i="10"/>
  <c r="T25" i="23"/>
  <c r="P25" i="23"/>
  <c r="T14" i="23"/>
  <c r="P14" i="23"/>
  <c r="O73" i="23"/>
  <c r="S73" i="23"/>
  <c r="G73" i="23"/>
  <c r="T8" i="22"/>
  <c r="P8" i="22"/>
  <c r="T68" i="27"/>
  <c r="P68" i="27"/>
  <c r="T12" i="27"/>
  <c r="P12" i="27"/>
  <c r="P43" i="27"/>
  <c r="T43" i="27"/>
  <c r="T41" i="27"/>
  <c r="P41" i="27"/>
  <c r="T15" i="25"/>
  <c r="P15" i="25"/>
  <c r="T59" i="25"/>
  <c r="P59" i="25"/>
  <c r="T8" i="25"/>
  <c r="P8" i="25"/>
  <c r="P23" i="25"/>
  <c r="T23" i="25"/>
  <c r="T33" i="16"/>
  <c r="P33" i="16"/>
  <c r="T55" i="16"/>
  <c r="P55" i="16"/>
  <c r="T9" i="4"/>
  <c r="P9" i="4"/>
  <c r="P82" i="4"/>
  <c r="T82" i="4"/>
  <c r="S76" i="4"/>
  <c r="O76" i="4"/>
  <c r="G76" i="4"/>
  <c r="T14" i="12"/>
  <c r="P14" i="12"/>
  <c r="P55" i="12"/>
  <c r="T55" i="12"/>
  <c r="T51" i="12"/>
  <c r="P51" i="12"/>
  <c r="T52" i="12"/>
  <c r="P52" i="12"/>
  <c r="P24" i="17"/>
  <c r="T24" i="17"/>
  <c r="P18" i="17"/>
  <c r="T18" i="17"/>
  <c r="T52" i="17"/>
  <c r="P52" i="17"/>
  <c r="T59" i="13"/>
  <c r="P59" i="13"/>
  <c r="P28" i="11"/>
  <c r="T28" i="11"/>
  <c r="T56" i="28"/>
  <c r="P56" i="28"/>
  <c r="T51" i="28"/>
  <c r="P51" i="28"/>
  <c r="P59" i="15"/>
  <c r="T59" i="15"/>
  <c r="T68" i="15"/>
  <c r="P68" i="15"/>
  <c r="O71" i="11"/>
  <c r="S71" i="11"/>
  <c r="G71" i="11"/>
  <c r="P63" i="23"/>
  <c r="T63" i="23"/>
  <c r="T44" i="23"/>
  <c r="P44" i="23"/>
  <c r="T40" i="23"/>
  <c r="P40" i="23"/>
  <c r="S77" i="17"/>
  <c r="O77" i="17"/>
  <c r="G77" i="17"/>
  <c r="T43" i="22"/>
  <c r="P43" i="22"/>
  <c r="T17" i="22"/>
  <c r="P17" i="22"/>
  <c r="T62" i="22"/>
  <c r="P62" i="22"/>
  <c r="T49" i="22"/>
  <c r="P49" i="22"/>
  <c r="T43" i="14"/>
  <c r="P43" i="14"/>
  <c r="P57" i="26"/>
  <c r="T57" i="26"/>
  <c r="T15" i="16"/>
  <c r="P15" i="16"/>
  <c r="S76" i="23"/>
  <c r="O76" i="23"/>
  <c r="G76" i="23"/>
  <c r="U41" i="1"/>
  <c r="U19" i="1"/>
  <c r="T11" i="4"/>
  <c r="P11" i="4"/>
  <c r="S74" i="24"/>
  <c r="O74" i="24"/>
  <c r="G74" i="24"/>
  <c r="G5" i="1"/>
  <c r="R5" i="1"/>
  <c r="N5" i="1"/>
  <c r="S75" i="1"/>
  <c r="O75" i="1"/>
  <c r="G18" i="1"/>
  <c r="N18" i="1"/>
  <c r="R18" i="1"/>
  <c r="G8" i="1"/>
  <c r="N8" i="1"/>
  <c r="R8" i="1"/>
  <c r="N21" i="1"/>
  <c r="G21" i="1"/>
  <c r="R21" i="1"/>
  <c r="R38" i="1"/>
  <c r="N38" i="1"/>
  <c r="G38" i="1"/>
  <c r="R34" i="1"/>
  <c r="G34" i="1"/>
  <c r="N34" i="1"/>
  <c r="N64" i="1"/>
  <c r="G64" i="1"/>
  <c r="R64" i="1"/>
  <c r="G84" i="1"/>
  <c r="R84" i="1"/>
  <c r="N84" i="1"/>
  <c r="R60" i="1"/>
  <c r="N60" i="1"/>
  <c r="G60" i="1"/>
  <c r="R35" i="1"/>
  <c r="N35" i="1"/>
  <c r="G35" i="1"/>
  <c r="R14" i="1"/>
  <c r="G14" i="1"/>
  <c r="N14" i="1"/>
  <c r="G68" i="1"/>
  <c r="R68" i="1"/>
  <c r="N68" i="1"/>
  <c r="G49" i="1"/>
  <c r="N49" i="1"/>
  <c r="R49" i="1"/>
  <c r="R66" i="1"/>
  <c r="G66" i="1"/>
  <c r="N66" i="1"/>
  <c r="N32" i="1"/>
  <c r="R32" i="1"/>
  <c r="G32" i="1"/>
  <c r="G46" i="1"/>
  <c r="N46" i="1"/>
  <c r="R46" i="1"/>
  <c r="R50" i="1"/>
  <c r="N50" i="1"/>
  <c r="G50" i="1"/>
  <c r="N48" i="1"/>
  <c r="R48" i="1"/>
  <c r="G48" i="1"/>
  <c r="G33" i="1"/>
  <c r="R33" i="1"/>
  <c r="N33" i="1"/>
  <c r="V19" i="1"/>
  <c r="V50" i="1"/>
  <c r="V25" i="1"/>
  <c r="V21" i="1"/>
  <c r="T70" i="18"/>
  <c r="P70" i="18"/>
  <c r="V84" i="1"/>
  <c r="P76" i="10"/>
  <c r="T76" i="10"/>
  <c r="V40" i="1"/>
  <c r="V59" i="1"/>
  <c r="P58" i="18"/>
  <c r="T58" i="18"/>
  <c r="S73" i="12"/>
  <c r="O73" i="12"/>
  <c r="G73" i="12"/>
  <c r="P46" i="17"/>
  <c r="T46" i="17"/>
  <c r="P59" i="11"/>
  <c r="T59" i="11"/>
  <c r="P80" i="11"/>
  <c r="T80" i="11"/>
  <c r="P34" i="28"/>
  <c r="T34" i="28"/>
  <c r="T16" i="22"/>
  <c r="P16" i="22"/>
  <c r="T52" i="22"/>
  <c r="P52" i="22"/>
  <c r="P49" i="27"/>
  <c r="T49" i="27"/>
  <c r="T57" i="14"/>
  <c r="P57" i="14"/>
  <c r="T43" i="19"/>
  <c r="P43" i="19"/>
  <c r="P46" i="25"/>
  <c r="T46" i="25"/>
  <c r="T67" i="25"/>
  <c r="P67" i="25"/>
  <c r="T65" i="9"/>
  <c r="P65" i="9"/>
  <c r="P38" i="9"/>
  <c r="T38" i="9"/>
  <c r="T69" i="9"/>
  <c r="P69" i="9"/>
  <c r="P26" i="9"/>
  <c r="T26" i="9"/>
  <c r="T5" i="9"/>
  <c r="P5" i="9"/>
  <c r="T86" i="16"/>
  <c r="P86" i="16"/>
  <c r="T20" i="16"/>
  <c r="P20" i="16"/>
  <c r="T26" i="16"/>
  <c r="P26" i="16"/>
  <c r="T5" i="16"/>
  <c r="P5" i="16"/>
  <c r="P6" i="12"/>
  <c r="T6" i="12"/>
  <c r="T57" i="13"/>
  <c r="P57" i="13"/>
  <c r="P50" i="13"/>
  <c r="T50" i="13"/>
  <c r="P29" i="28"/>
  <c r="T29" i="28"/>
  <c r="T65" i="28"/>
  <c r="P65" i="28"/>
  <c r="P83" i="18"/>
  <c r="T83" i="18"/>
  <c r="P57" i="18"/>
  <c r="T57" i="18"/>
  <c r="T12" i="14"/>
  <c r="P12" i="14"/>
  <c r="P61" i="14"/>
  <c r="T61" i="14"/>
  <c r="T14" i="14"/>
  <c r="P14" i="14"/>
  <c r="P56" i="14"/>
  <c r="T56" i="14"/>
  <c r="P81" i="19"/>
  <c r="T81" i="19"/>
  <c r="T47" i="19"/>
  <c r="P47" i="19"/>
  <c r="P32" i="19"/>
  <c r="T32" i="19"/>
  <c r="P60" i="26"/>
  <c r="T60" i="26"/>
  <c r="T83" i="26"/>
  <c r="P83" i="26"/>
  <c r="T84" i="26"/>
  <c r="P84" i="26"/>
  <c r="T55" i="26"/>
  <c r="P55" i="26"/>
  <c r="P61" i="9"/>
  <c r="T61" i="9"/>
  <c r="T17" i="9"/>
  <c r="P17" i="9"/>
  <c r="T10" i="9"/>
  <c r="P10" i="9"/>
  <c r="T39" i="9"/>
  <c r="P39" i="9"/>
  <c r="P54" i="9"/>
  <c r="T54" i="9"/>
  <c r="T19" i="16"/>
  <c r="P19" i="16"/>
  <c r="G39" i="4"/>
  <c r="R39" i="4"/>
  <c r="U39" i="1" s="1"/>
  <c r="N39" i="4"/>
  <c r="S72" i="18"/>
  <c r="O72" i="18"/>
  <c r="G72" i="18"/>
  <c r="T79" i="11"/>
  <c r="P79" i="11"/>
  <c r="T54" i="11"/>
  <c r="P54" i="11"/>
  <c r="T24" i="18"/>
  <c r="P24" i="18"/>
  <c r="P20" i="18"/>
  <c r="T20" i="18"/>
  <c r="P11" i="18"/>
  <c r="T11" i="18"/>
  <c r="T34" i="15"/>
  <c r="P34" i="15"/>
  <c r="N7" i="15"/>
  <c r="R7" i="15"/>
  <c r="G7" i="15"/>
  <c r="T83" i="22"/>
  <c r="P83" i="22"/>
  <c r="T68" i="14"/>
  <c r="P68" i="14"/>
  <c r="O74" i="11"/>
  <c r="S74" i="11"/>
  <c r="G74" i="11"/>
  <c r="P50" i="24"/>
  <c r="T50" i="24"/>
  <c r="T69" i="19"/>
  <c r="P69" i="19"/>
  <c r="T82" i="19"/>
  <c r="P82" i="19"/>
  <c r="S71" i="28"/>
  <c r="O71" i="28"/>
  <c r="G71" i="28"/>
  <c r="P14" i="26"/>
  <c r="T14" i="26"/>
  <c r="S72" i="27"/>
  <c r="O72" i="27"/>
  <c r="G72" i="27"/>
  <c r="R34" i="4"/>
  <c r="U34" i="1" s="1"/>
  <c r="N34" i="4"/>
  <c r="G34" i="4"/>
  <c r="T26" i="18"/>
  <c r="P26" i="18"/>
  <c r="T16" i="18"/>
  <c r="P16" i="18"/>
  <c r="T46" i="18"/>
  <c r="P46" i="18"/>
  <c r="S77" i="28"/>
  <c r="O77" i="28"/>
  <c r="G77" i="28"/>
  <c r="P61" i="10"/>
  <c r="T61" i="10"/>
  <c r="P54" i="10"/>
  <c r="T54" i="10"/>
  <c r="T69" i="27"/>
  <c r="P69" i="27"/>
  <c r="T36" i="24"/>
  <c r="P36" i="24"/>
  <c r="P19" i="24"/>
  <c r="T19" i="24"/>
  <c r="T67" i="24"/>
  <c r="P67" i="24"/>
  <c r="P78" i="19"/>
  <c r="T78" i="19"/>
  <c r="T45" i="19"/>
  <c r="P45" i="19"/>
  <c r="S73" i="18"/>
  <c r="O73" i="18"/>
  <c r="G73" i="18"/>
  <c r="T18" i="9"/>
  <c r="P18" i="9"/>
  <c r="P7" i="9"/>
  <c r="T7" i="9"/>
  <c r="P27" i="16"/>
  <c r="T27" i="16"/>
  <c r="S74" i="25"/>
  <c r="O74" i="25"/>
  <c r="G74" i="25"/>
  <c r="U44" i="1"/>
  <c r="T40" i="4"/>
  <c r="P40" i="4"/>
  <c r="U33" i="1"/>
  <c r="U48" i="1"/>
  <c r="S70" i="4"/>
  <c r="O70" i="4"/>
  <c r="T76" i="15"/>
  <c r="P76" i="15"/>
  <c r="V32" i="1"/>
  <c r="V24" i="1"/>
  <c r="U70" i="1"/>
  <c r="O70" i="9"/>
  <c r="S70" i="9"/>
  <c r="G70" i="9"/>
  <c r="O73" i="26"/>
  <c r="S73" i="26"/>
  <c r="G73" i="26"/>
  <c r="O73" i="9"/>
  <c r="S73" i="9"/>
  <c r="G73" i="9"/>
  <c r="S76" i="24"/>
  <c r="O76" i="24"/>
  <c r="G76" i="24"/>
  <c r="S71" i="14"/>
  <c r="O71" i="14"/>
  <c r="G71" i="14"/>
  <c r="S72" i="26"/>
  <c r="O72" i="26"/>
  <c r="G72" i="26"/>
  <c r="S76" i="18"/>
  <c r="O76" i="18"/>
  <c r="G76" i="18"/>
  <c r="S77" i="23"/>
  <c r="O77" i="23"/>
  <c r="G77" i="23"/>
  <c r="P80" i="12"/>
  <c r="T80" i="12"/>
  <c r="P62" i="12"/>
  <c r="T62" i="12"/>
  <c r="T48" i="12"/>
  <c r="P48" i="12"/>
  <c r="O75" i="13"/>
  <c r="S75" i="13"/>
  <c r="G75" i="13"/>
  <c r="T78" i="13"/>
  <c r="P78" i="13"/>
  <c r="P63" i="11"/>
  <c r="T63" i="11"/>
  <c r="P17" i="18"/>
  <c r="T17" i="18"/>
  <c r="T61" i="18"/>
  <c r="P61" i="18"/>
  <c r="T63" i="18"/>
  <c r="P63" i="18"/>
  <c r="T49" i="18"/>
  <c r="P49" i="18"/>
  <c r="P17" i="10"/>
  <c r="T17" i="10"/>
  <c r="T21" i="10"/>
  <c r="P21" i="10"/>
  <c r="P48" i="10"/>
  <c r="T48" i="10"/>
  <c r="P62" i="15"/>
  <c r="T62" i="15"/>
  <c r="T31" i="15"/>
  <c r="P31" i="15"/>
  <c r="P50" i="15"/>
  <c r="T50" i="15"/>
  <c r="P34" i="23"/>
  <c r="T34" i="23"/>
  <c r="P56" i="23"/>
  <c r="T56" i="23"/>
  <c r="P61" i="24"/>
  <c r="T61" i="24"/>
  <c r="P41" i="24"/>
  <c r="T41" i="24"/>
  <c r="T29" i="24"/>
  <c r="P29" i="24"/>
  <c r="O76" i="14"/>
  <c r="S76" i="14"/>
  <c r="G76" i="14"/>
  <c r="T78" i="26"/>
  <c r="P78" i="26"/>
  <c r="P49" i="26"/>
  <c r="T49" i="26"/>
  <c r="O71" i="22"/>
  <c r="S71" i="22"/>
  <c r="G71" i="22"/>
  <c r="N59" i="4"/>
  <c r="R59" i="4"/>
  <c r="U59" i="1" s="1"/>
  <c r="G59" i="4"/>
  <c r="P64" i="12"/>
  <c r="T64" i="12"/>
  <c r="P53" i="12"/>
  <c r="T53" i="12"/>
  <c r="T46" i="11"/>
  <c r="P46" i="11"/>
  <c r="P67" i="11"/>
  <c r="T67" i="11"/>
  <c r="P80" i="18"/>
  <c r="T80" i="18"/>
  <c r="T33" i="10"/>
  <c r="P33" i="10"/>
  <c r="P52" i="10"/>
  <c r="T52" i="10"/>
  <c r="T66" i="15"/>
  <c r="P66" i="15"/>
  <c r="T61" i="15"/>
  <c r="P61" i="15"/>
  <c r="T37" i="23"/>
  <c r="P37" i="23"/>
  <c r="T51" i="23"/>
  <c r="P51" i="23"/>
  <c r="P54" i="27"/>
  <c r="T54" i="27"/>
  <c r="T59" i="24"/>
  <c r="P59" i="24"/>
  <c r="T23" i="24"/>
  <c r="P23" i="24"/>
  <c r="P48" i="24"/>
  <c r="T48" i="24"/>
  <c r="P85" i="26"/>
  <c r="T85" i="26"/>
  <c r="P58" i="25"/>
  <c r="T58" i="25"/>
  <c r="R58" i="4"/>
  <c r="U58" i="1" s="1"/>
  <c r="G58" i="4"/>
  <c r="N58" i="4"/>
  <c r="P40" i="17"/>
  <c r="T40" i="17"/>
  <c r="P85" i="13"/>
  <c r="T85" i="13"/>
  <c r="T81" i="13"/>
  <c r="P81" i="13"/>
  <c r="T11" i="13"/>
  <c r="P11" i="13"/>
  <c r="T13" i="28"/>
  <c r="P13" i="28"/>
  <c r="P54" i="28"/>
  <c r="T54" i="28"/>
  <c r="T31" i="10"/>
  <c r="P31" i="10"/>
  <c r="P58" i="10"/>
  <c r="T58" i="10"/>
  <c r="P28" i="23"/>
  <c r="T28" i="23"/>
  <c r="P56" i="22"/>
  <c r="T56" i="22"/>
  <c r="T15" i="27"/>
  <c r="P15" i="27"/>
  <c r="T52" i="27"/>
  <c r="P52" i="27"/>
  <c r="P28" i="25"/>
  <c r="T28" i="25"/>
  <c r="P44" i="25"/>
  <c r="T44" i="25"/>
  <c r="P82" i="16"/>
  <c r="T82" i="16"/>
  <c r="T32" i="4"/>
  <c r="P32" i="4"/>
  <c r="N50" i="4"/>
  <c r="G50" i="4"/>
  <c r="R50" i="4"/>
  <c r="U50" i="1" s="1"/>
  <c r="T81" i="12"/>
  <c r="P81" i="12"/>
  <c r="T58" i="12"/>
  <c r="P58" i="12"/>
  <c r="T65" i="12"/>
  <c r="P65" i="12"/>
  <c r="P68" i="17"/>
  <c r="T68" i="17"/>
  <c r="P33" i="17"/>
  <c r="T33" i="17"/>
  <c r="P68" i="13"/>
  <c r="T68" i="13"/>
  <c r="T49" i="13"/>
  <c r="P49" i="13"/>
  <c r="P26" i="11"/>
  <c r="T26" i="11"/>
  <c r="T25" i="11"/>
  <c r="P25" i="11"/>
  <c r="T22" i="11"/>
  <c r="P22" i="11"/>
  <c r="T39" i="28"/>
  <c r="P39" i="28"/>
  <c r="T36" i="28"/>
  <c r="P36" i="28"/>
  <c r="T47" i="18"/>
  <c r="P47" i="18"/>
  <c r="T19" i="15"/>
  <c r="P19" i="15"/>
  <c r="P50" i="23"/>
  <c r="T50" i="23"/>
  <c r="P44" i="22"/>
  <c r="T44" i="22"/>
  <c r="T5" i="14"/>
  <c r="P5" i="14"/>
  <c r="T53" i="14"/>
  <c r="P53" i="14"/>
  <c r="S72" i="12"/>
  <c r="O72" i="12"/>
  <c r="G72" i="12"/>
  <c r="T46" i="26"/>
  <c r="P46" i="26"/>
  <c r="P29" i="25"/>
  <c r="T29" i="25"/>
  <c r="P80" i="9"/>
  <c r="T80" i="9"/>
  <c r="T53" i="9"/>
  <c r="P53" i="9"/>
  <c r="U16" i="1"/>
  <c r="V51" i="1"/>
  <c r="T73" i="4"/>
  <c r="P73" i="4"/>
  <c r="V17" i="1"/>
  <c r="V43" i="1"/>
  <c r="V68" i="1"/>
  <c r="T73" i="15"/>
  <c r="P73" i="15"/>
  <c r="V57" i="1"/>
  <c r="S73" i="19"/>
  <c r="O73" i="19"/>
  <c r="G73" i="19"/>
  <c r="O71" i="24"/>
  <c r="S71" i="24"/>
  <c r="G71" i="24"/>
  <c r="T19" i="12"/>
  <c r="P19" i="12"/>
  <c r="T11" i="17"/>
  <c r="P11" i="17"/>
  <c r="P39" i="17"/>
  <c r="T39" i="17"/>
  <c r="P21" i="17"/>
  <c r="T21" i="17"/>
  <c r="T54" i="17"/>
  <c r="P54" i="17"/>
  <c r="T37" i="11"/>
  <c r="P37" i="11"/>
  <c r="T18" i="11"/>
  <c r="P18" i="11"/>
  <c r="T22" i="28"/>
  <c r="P22" i="28"/>
  <c r="P62" i="28"/>
  <c r="T62" i="28"/>
  <c r="O70" i="17"/>
  <c r="S70" i="17"/>
  <c r="G70" i="17"/>
  <c r="P64" i="22"/>
  <c r="T64" i="22"/>
  <c r="O75" i="12"/>
  <c r="S75" i="12"/>
  <c r="G75" i="12"/>
  <c r="P18" i="27"/>
  <c r="T18" i="27"/>
  <c r="P60" i="14"/>
  <c r="T60" i="14"/>
  <c r="S74" i="27"/>
  <c r="O74" i="27"/>
  <c r="G74" i="27"/>
  <c r="P23" i="19"/>
  <c r="T23" i="19"/>
  <c r="T21" i="19"/>
  <c r="P21" i="19"/>
  <c r="P25" i="19"/>
  <c r="T25" i="19"/>
  <c r="S76" i="22"/>
  <c r="O76" i="22"/>
  <c r="G76" i="22"/>
  <c r="P79" i="25"/>
  <c r="T79" i="25"/>
  <c r="T42" i="25"/>
  <c r="P42" i="25"/>
  <c r="T13" i="9"/>
  <c r="P13" i="9"/>
  <c r="T37" i="9"/>
  <c r="P37" i="9"/>
  <c r="P85" i="9"/>
  <c r="T85" i="9"/>
  <c r="P44" i="9"/>
  <c r="T44" i="9"/>
  <c r="T84" i="9"/>
  <c r="P84" i="9"/>
  <c r="T56" i="9"/>
  <c r="P56" i="9"/>
  <c r="P67" i="16"/>
  <c r="T67" i="16"/>
  <c r="P30" i="16"/>
  <c r="T30" i="16"/>
  <c r="T6" i="16"/>
  <c r="P6" i="16"/>
  <c r="P85" i="16"/>
  <c r="T85" i="16"/>
  <c r="T43" i="16"/>
  <c r="P43" i="16"/>
  <c r="N31" i="4"/>
  <c r="R31" i="4"/>
  <c r="U31" i="1" s="1"/>
  <c r="G31" i="4"/>
  <c r="G5" i="4"/>
  <c r="N5" i="4"/>
  <c r="R5" i="4"/>
  <c r="U5" i="1" s="1"/>
  <c r="P62" i="13"/>
  <c r="T62" i="13"/>
  <c r="P20" i="13"/>
  <c r="T20" i="13"/>
  <c r="P21" i="13"/>
  <c r="T21" i="13"/>
  <c r="T41" i="13"/>
  <c r="P41" i="13"/>
  <c r="T82" i="13"/>
  <c r="P82" i="13"/>
  <c r="P11" i="28"/>
  <c r="T11" i="28"/>
  <c r="P27" i="28"/>
  <c r="T27" i="28"/>
  <c r="P54" i="18"/>
  <c r="T54" i="18"/>
  <c r="T22" i="27"/>
  <c r="P22" i="27"/>
  <c r="T6" i="27"/>
  <c r="P6" i="27"/>
  <c r="P12" i="19"/>
  <c r="T12" i="19"/>
  <c r="P38" i="19"/>
  <c r="T38" i="19"/>
  <c r="T35" i="19"/>
  <c r="P35" i="19"/>
  <c r="O77" i="13"/>
  <c r="S77" i="13"/>
  <c r="G77" i="13"/>
  <c r="P15" i="26"/>
  <c r="T15" i="26"/>
  <c r="P68" i="25"/>
  <c r="T68" i="25"/>
  <c r="P16" i="25"/>
  <c r="T16" i="25"/>
  <c r="P12" i="25"/>
  <c r="T12" i="25"/>
  <c r="P83" i="9"/>
  <c r="T83" i="9"/>
  <c r="T21" i="16"/>
  <c r="P21" i="16"/>
  <c r="T25" i="16"/>
  <c r="P25" i="16"/>
  <c r="S71" i="18"/>
  <c r="O71" i="18"/>
  <c r="G71" i="18"/>
  <c r="N27" i="4"/>
  <c r="R27" i="4"/>
  <c r="U27" i="1" s="1"/>
  <c r="G27" i="4"/>
  <c r="P85" i="11"/>
  <c r="T85" i="11"/>
  <c r="P28" i="18"/>
  <c r="T28" i="18"/>
  <c r="P50" i="18"/>
  <c r="T50" i="18"/>
  <c r="P29" i="15"/>
  <c r="T29" i="15"/>
  <c r="T38" i="22"/>
  <c r="P38" i="22"/>
  <c r="T26" i="22"/>
  <c r="P26" i="22"/>
  <c r="S74" i="22"/>
  <c r="O74" i="22"/>
  <c r="G74" i="22"/>
  <c r="P20" i="14"/>
  <c r="T20" i="14"/>
  <c r="P26" i="24"/>
  <c r="T26" i="24"/>
  <c r="O77" i="11"/>
  <c r="S77" i="11"/>
  <c r="G77" i="11"/>
  <c r="T83" i="19"/>
  <c r="P83" i="19"/>
  <c r="P63" i="19"/>
  <c r="T63" i="19"/>
  <c r="P13" i="26"/>
  <c r="T13" i="26"/>
  <c r="S75" i="10"/>
  <c r="O75" i="10"/>
  <c r="G75" i="10"/>
  <c r="P46" i="9"/>
  <c r="T46" i="9"/>
  <c r="P14" i="9"/>
  <c r="T14" i="9"/>
  <c r="P35" i="9"/>
  <c r="T35" i="9"/>
  <c r="O72" i="19"/>
  <c r="S72" i="19"/>
  <c r="G72" i="19"/>
  <c r="P61" i="4"/>
  <c r="T61" i="4"/>
  <c r="R54" i="4"/>
  <c r="U54" i="1" s="1"/>
  <c r="N54" i="4"/>
  <c r="G54" i="4"/>
  <c r="T38" i="11"/>
  <c r="P38" i="11"/>
  <c r="T22" i="10"/>
  <c r="P22" i="10"/>
  <c r="T26" i="27"/>
  <c r="P26" i="27"/>
  <c r="S77" i="22"/>
  <c r="O77" i="22"/>
  <c r="G77" i="22"/>
  <c r="T35" i="24"/>
  <c r="P35" i="24"/>
  <c r="T34" i="24"/>
  <c r="P34" i="24"/>
  <c r="P44" i="24"/>
  <c r="T44" i="24"/>
  <c r="P57" i="24"/>
  <c r="T57" i="24"/>
  <c r="T84" i="19"/>
  <c r="P84" i="19"/>
  <c r="P64" i="16"/>
  <c r="T64" i="16"/>
  <c r="P83" i="16"/>
  <c r="T83" i="16"/>
  <c r="U12" i="1"/>
  <c r="U65" i="1"/>
  <c r="T13" i="4"/>
  <c r="P13" i="4"/>
  <c r="V46" i="1"/>
  <c r="T36" i="9"/>
  <c r="P36" i="9"/>
  <c r="O71" i="4"/>
  <c r="S71" i="4"/>
  <c r="S72" i="10"/>
  <c r="O72" i="10"/>
  <c r="G72" i="10"/>
  <c r="O76" i="26"/>
  <c r="S76" i="26"/>
  <c r="G76" i="26"/>
  <c r="S74" i="4"/>
  <c r="O74" i="4"/>
  <c r="O76" i="19"/>
  <c r="S76" i="19"/>
  <c r="G76" i="19"/>
  <c r="N84" i="18"/>
  <c r="R84" i="18"/>
  <c r="U84" i="1" s="1"/>
  <c r="G84" i="18"/>
  <c r="P15" i="12"/>
  <c r="T15" i="12"/>
  <c r="T78" i="12"/>
  <c r="P78" i="12"/>
  <c r="T16" i="13"/>
  <c r="P16" i="13"/>
  <c r="P47" i="13"/>
  <c r="T47" i="13"/>
  <c r="T19" i="11"/>
  <c r="P19" i="11"/>
  <c r="O73" i="17"/>
  <c r="S73" i="17"/>
  <c r="G73" i="17"/>
  <c r="P8" i="18"/>
  <c r="T8" i="18"/>
  <c r="P35" i="18"/>
  <c r="T35" i="18"/>
  <c r="T48" i="18"/>
  <c r="P48" i="18"/>
  <c r="T59" i="10"/>
  <c r="P59" i="10"/>
  <c r="T28" i="15"/>
  <c r="P28" i="15"/>
  <c r="T15" i="15"/>
  <c r="P15" i="15"/>
  <c r="P30" i="15"/>
  <c r="T30" i="15"/>
  <c r="P46" i="23"/>
  <c r="T46" i="23"/>
  <c r="P13" i="23"/>
  <c r="T13" i="23"/>
  <c r="P7" i="23"/>
  <c r="T7" i="23"/>
  <c r="T48" i="23"/>
  <c r="P48" i="23"/>
  <c r="S73" i="14"/>
  <c r="O73" i="14"/>
  <c r="G73" i="14"/>
  <c r="T13" i="24"/>
  <c r="P13" i="24"/>
  <c r="P85" i="24"/>
  <c r="T85" i="24"/>
  <c r="S75" i="11"/>
  <c r="O75" i="11"/>
  <c r="G75" i="11"/>
  <c r="T64" i="26"/>
  <c r="P64" i="26"/>
  <c r="T69" i="26"/>
  <c r="P69" i="26"/>
  <c r="P22" i="26"/>
  <c r="T22" i="26"/>
  <c r="T27" i="26"/>
  <c r="P27" i="26"/>
  <c r="P52" i="26"/>
  <c r="T52" i="26"/>
  <c r="G78" i="4"/>
  <c r="N78" i="4"/>
  <c r="R78" i="4"/>
  <c r="U78" i="1" s="1"/>
  <c r="R69" i="4"/>
  <c r="U69" i="1" s="1"/>
  <c r="N69" i="4"/>
  <c r="G69" i="4"/>
  <c r="T24" i="12"/>
  <c r="P24" i="12"/>
  <c r="T42" i="17"/>
  <c r="P42" i="17"/>
  <c r="T7" i="17"/>
  <c r="P7" i="17"/>
  <c r="T61" i="17"/>
  <c r="P61" i="17"/>
  <c r="P84" i="17"/>
  <c r="T84" i="17"/>
  <c r="P39" i="11"/>
  <c r="T39" i="11"/>
  <c r="P21" i="11"/>
  <c r="T21" i="11"/>
  <c r="P53" i="11"/>
  <c r="T53" i="11"/>
  <c r="T12" i="18"/>
  <c r="P12" i="18"/>
  <c r="T12" i="10"/>
  <c r="P12" i="10"/>
  <c r="T34" i="10"/>
  <c r="P34" i="10"/>
  <c r="P67" i="10"/>
  <c r="T67" i="10"/>
  <c r="P26" i="15"/>
  <c r="T26" i="15"/>
  <c r="T56" i="15"/>
  <c r="P56" i="15"/>
  <c r="T51" i="15"/>
  <c r="P51" i="15"/>
  <c r="T27" i="23"/>
  <c r="P27" i="23"/>
  <c r="P15" i="23"/>
  <c r="T15" i="23"/>
  <c r="P58" i="23"/>
  <c r="T58" i="23"/>
  <c r="P79" i="22"/>
  <c r="T79" i="22"/>
  <c r="T14" i="22"/>
  <c r="P14" i="22"/>
  <c r="P80" i="22"/>
  <c r="T80" i="22"/>
  <c r="T58" i="27"/>
  <c r="P58" i="27"/>
  <c r="T33" i="24"/>
  <c r="P33" i="24"/>
  <c r="P28" i="24"/>
  <c r="T28" i="24"/>
  <c r="T84" i="24"/>
  <c r="P84" i="24"/>
  <c r="G70" i="1"/>
  <c r="N14" i="4"/>
  <c r="G14" i="4"/>
  <c r="R14" i="4"/>
  <c r="U14" i="1" s="1"/>
  <c r="T8" i="17"/>
  <c r="P8" i="17"/>
  <c r="T44" i="17"/>
  <c r="P44" i="17"/>
  <c r="T56" i="17"/>
  <c r="P56" i="17"/>
  <c r="P29" i="13"/>
  <c r="T29" i="13"/>
  <c r="P51" i="13"/>
  <c r="T51" i="13"/>
  <c r="P66" i="28"/>
  <c r="T66" i="28"/>
  <c r="P20" i="28"/>
  <c r="T20" i="28"/>
  <c r="P36" i="18"/>
  <c r="T36" i="18"/>
  <c r="P47" i="10"/>
  <c r="T47" i="10"/>
  <c r="P15" i="10"/>
  <c r="T15" i="10"/>
  <c r="T16" i="10"/>
  <c r="P16" i="10"/>
  <c r="T57" i="10"/>
  <c r="P57" i="10"/>
  <c r="T69" i="23"/>
  <c r="P69" i="23"/>
  <c r="T64" i="23"/>
  <c r="P64" i="23"/>
  <c r="P11" i="23"/>
  <c r="T11" i="23"/>
  <c r="P55" i="23"/>
  <c r="T55" i="23"/>
  <c r="T81" i="27"/>
  <c r="P81" i="27"/>
  <c r="T82" i="27"/>
  <c r="P82" i="27"/>
  <c r="P56" i="27"/>
  <c r="T56" i="27"/>
  <c r="T54" i="25"/>
  <c r="P54" i="25"/>
  <c r="T35" i="16"/>
  <c r="P35" i="16"/>
  <c r="P79" i="16"/>
  <c r="T79" i="16"/>
  <c r="N79" i="4"/>
  <c r="R79" i="4"/>
  <c r="U79" i="1" s="1"/>
  <c r="G79" i="4"/>
  <c r="P8" i="12"/>
  <c r="T8" i="12"/>
  <c r="P79" i="12"/>
  <c r="T79" i="12"/>
  <c r="T30" i="12"/>
  <c r="P30" i="12"/>
  <c r="P41" i="12"/>
  <c r="T41" i="12"/>
  <c r="P19" i="17"/>
  <c r="T19" i="17"/>
  <c r="T37" i="17"/>
  <c r="P37" i="17"/>
  <c r="T35" i="13"/>
  <c r="P35" i="13"/>
  <c r="T9" i="11"/>
  <c r="P9" i="11"/>
  <c r="T51" i="11"/>
  <c r="P51" i="11"/>
  <c r="P14" i="28"/>
  <c r="T14" i="28"/>
  <c r="T60" i="28"/>
  <c r="P60" i="28"/>
  <c r="P12" i="28"/>
  <c r="T12" i="28"/>
  <c r="P25" i="28"/>
  <c r="T25" i="28"/>
  <c r="P84" i="15"/>
  <c r="T84" i="15"/>
  <c r="T79" i="15"/>
  <c r="P79" i="15"/>
  <c r="T81" i="15"/>
  <c r="P81" i="15"/>
  <c r="P57" i="15"/>
  <c r="T57" i="15"/>
  <c r="P83" i="23"/>
  <c r="T83" i="23"/>
  <c r="T36" i="22"/>
  <c r="P36" i="22"/>
  <c r="P82" i="26"/>
  <c r="T82" i="26"/>
  <c r="T29" i="26"/>
  <c r="P29" i="26"/>
  <c r="P23" i="26"/>
  <c r="T23" i="26"/>
  <c r="T65" i="26"/>
  <c r="P65" i="26"/>
  <c r="T22" i="25"/>
  <c r="P22" i="25"/>
  <c r="T33" i="25"/>
  <c r="P33" i="25"/>
  <c r="P53" i="25"/>
  <c r="T53" i="25"/>
  <c r="T78" i="9"/>
  <c r="P78" i="9"/>
  <c r="T45" i="4"/>
  <c r="P45" i="4"/>
  <c r="P41" i="4"/>
  <c r="T41" i="4"/>
  <c r="T19" i="4"/>
  <c r="P19" i="4"/>
  <c r="V74" i="1" l="1"/>
  <c r="P79" i="4"/>
  <c r="T79" i="4"/>
  <c r="T14" i="4"/>
  <c r="P14" i="4"/>
  <c r="P77" i="22"/>
  <c r="T77" i="22"/>
  <c r="T77" i="11"/>
  <c r="P77" i="11"/>
  <c r="P74" i="27"/>
  <c r="T74" i="27"/>
  <c r="P70" i="17"/>
  <c r="T70" i="17"/>
  <c r="T73" i="19"/>
  <c r="P73" i="19"/>
  <c r="P58" i="4"/>
  <c r="T58" i="4"/>
  <c r="T59" i="4"/>
  <c r="P59" i="4"/>
  <c r="T77" i="23"/>
  <c r="P77" i="23"/>
  <c r="P76" i="24"/>
  <c r="T76" i="24"/>
  <c r="T74" i="25"/>
  <c r="P74" i="25"/>
  <c r="T77" i="28"/>
  <c r="P77" i="28"/>
  <c r="T72" i="27"/>
  <c r="P72" i="27"/>
  <c r="P72" i="18"/>
  <c r="T72" i="18"/>
  <c r="P33" i="1"/>
  <c r="T33" i="1"/>
  <c r="P50" i="1"/>
  <c r="T50" i="1"/>
  <c r="T60" i="1"/>
  <c r="P60" i="1"/>
  <c r="P34" i="1"/>
  <c r="T34" i="1"/>
  <c r="P71" i="11"/>
  <c r="T71" i="11"/>
  <c r="T74" i="17"/>
  <c r="P74" i="17"/>
  <c r="T72" i="17"/>
  <c r="P72" i="17"/>
  <c r="T76" i="17"/>
  <c r="P76" i="17"/>
  <c r="T76" i="12"/>
  <c r="P76" i="12"/>
  <c r="P80" i="4"/>
  <c r="T80" i="4"/>
  <c r="T75" i="27"/>
  <c r="P75" i="27"/>
  <c r="P73" i="24"/>
  <c r="T73" i="24"/>
  <c r="T5" i="13"/>
  <c r="P5" i="13"/>
  <c r="T70" i="14"/>
  <c r="P70" i="14"/>
  <c r="T46" i="4"/>
  <c r="P46" i="4"/>
  <c r="T66" i="4"/>
  <c r="P66" i="4"/>
  <c r="T26" i="4"/>
  <c r="P26" i="4"/>
  <c r="P77" i="10"/>
  <c r="T77" i="10"/>
  <c r="T71" i="26"/>
  <c r="P71" i="26"/>
  <c r="P62" i="1"/>
  <c r="T62" i="1"/>
  <c r="T78" i="1"/>
  <c r="P78" i="1"/>
  <c r="T67" i="1"/>
  <c r="P67" i="1"/>
  <c r="T15" i="1"/>
  <c r="P15" i="1"/>
  <c r="T62" i="4"/>
  <c r="P62" i="4"/>
  <c r="P77" i="27"/>
  <c r="T77" i="27"/>
  <c r="T18" i="4"/>
  <c r="P18" i="4"/>
  <c r="T73" i="16"/>
  <c r="P73" i="16"/>
  <c r="T70" i="27"/>
  <c r="P70" i="27"/>
  <c r="T77" i="18"/>
  <c r="P77" i="18"/>
  <c r="T73" i="1"/>
  <c r="P73" i="1"/>
  <c r="T75" i="26"/>
  <c r="P75" i="26"/>
  <c r="P77" i="25"/>
  <c r="T77" i="25"/>
  <c r="T74" i="13"/>
  <c r="P74" i="13"/>
  <c r="P22" i="4"/>
  <c r="T22" i="4"/>
  <c r="P76" i="1"/>
  <c r="T76" i="1"/>
  <c r="P71" i="10"/>
  <c r="T71" i="10"/>
  <c r="T42" i="1"/>
  <c r="P42" i="1"/>
  <c r="P7" i="1"/>
  <c r="T7" i="1"/>
  <c r="T63" i="1"/>
  <c r="P63" i="1"/>
  <c r="T80" i="1"/>
  <c r="P80" i="1"/>
  <c r="T58" i="1"/>
  <c r="P58" i="1"/>
  <c r="P17" i="4"/>
  <c r="T17" i="4"/>
  <c r="P73" i="13"/>
  <c r="T73" i="13"/>
  <c r="P70" i="10"/>
  <c r="T70" i="10"/>
  <c r="P75" i="16"/>
  <c r="T75" i="16"/>
  <c r="P74" i="10"/>
  <c r="T74" i="10"/>
  <c r="U7" i="1"/>
  <c r="T8" i="4"/>
  <c r="P8" i="4"/>
  <c r="P73" i="27"/>
  <c r="T73" i="27"/>
  <c r="P73" i="25"/>
  <c r="T73" i="25"/>
  <c r="P17" i="1"/>
  <c r="T17" i="1"/>
  <c r="P79" i="1"/>
  <c r="T79" i="1"/>
  <c r="T23" i="1"/>
  <c r="P23" i="1"/>
  <c r="P73" i="14"/>
  <c r="T73" i="14"/>
  <c r="V71" i="1"/>
  <c r="T54" i="4"/>
  <c r="P54" i="4"/>
  <c r="P71" i="18"/>
  <c r="T71" i="18"/>
  <c r="P5" i="4"/>
  <c r="T5" i="4"/>
  <c r="P71" i="24"/>
  <c r="T71" i="24"/>
  <c r="T72" i="12"/>
  <c r="P72" i="12"/>
  <c r="P50" i="4"/>
  <c r="T50" i="4"/>
  <c r="P71" i="14"/>
  <c r="T71" i="14"/>
  <c r="T70" i="9"/>
  <c r="P70" i="9"/>
  <c r="T73" i="18"/>
  <c r="P73" i="18"/>
  <c r="T34" i="4"/>
  <c r="P34" i="4"/>
  <c r="P71" i="28"/>
  <c r="T71" i="28"/>
  <c r="T7" i="15"/>
  <c r="P7" i="15"/>
  <c r="T39" i="4"/>
  <c r="P39" i="4"/>
  <c r="T48" i="1"/>
  <c r="P48" i="1"/>
  <c r="T46" i="1"/>
  <c r="P46" i="1"/>
  <c r="P68" i="1"/>
  <c r="T68" i="1"/>
  <c r="T35" i="1"/>
  <c r="P35" i="1"/>
  <c r="P84" i="1"/>
  <c r="T84" i="1"/>
  <c r="S72" i="1"/>
  <c r="O72" i="1"/>
  <c r="G72" i="1"/>
  <c r="P18" i="1"/>
  <c r="T18" i="1"/>
  <c r="P76" i="4"/>
  <c r="T76" i="4"/>
  <c r="T71" i="25"/>
  <c r="P71" i="25"/>
  <c r="T35" i="4"/>
  <c r="P35" i="4"/>
  <c r="T6" i="4"/>
  <c r="P6" i="4"/>
  <c r="P74" i="12"/>
  <c r="T74" i="12"/>
  <c r="T47" i="4"/>
  <c r="P47" i="4"/>
  <c r="V72" i="1"/>
  <c r="T6" i="13"/>
  <c r="P6" i="13"/>
  <c r="T38" i="4"/>
  <c r="P38" i="4"/>
  <c r="P75" i="14"/>
  <c r="T75" i="14"/>
  <c r="P66" i="26"/>
  <c r="T66" i="26"/>
  <c r="P71" i="27"/>
  <c r="T71" i="27"/>
  <c r="T29" i="1"/>
  <c r="P29" i="1"/>
  <c r="T39" i="1"/>
  <c r="P39" i="1"/>
  <c r="P22" i="1"/>
  <c r="T22" i="1"/>
  <c r="T30" i="1"/>
  <c r="P30" i="1"/>
  <c r="T44" i="1"/>
  <c r="P44" i="1"/>
  <c r="P20" i="1"/>
  <c r="T20" i="1"/>
  <c r="T53" i="1"/>
  <c r="P53" i="1"/>
  <c r="T60" i="4"/>
  <c r="P60" i="4"/>
  <c r="P73" i="28"/>
  <c r="T73" i="28"/>
  <c r="P73" i="10"/>
  <c r="T73" i="10"/>
  <c r="P76" i="16"/>
  <c r="T76" i="16"/>
  <c r="T72" i="24"/>
  <c r="P72" i="24"/>
  <c r="T75" i="23"/>
  <c r="P75" i="23"/>
  <c r="T75" i="9"/>
  <c r="P75" i="9"/>
  <c r="P15" i="4"/>
  <c r="T15" i="4"/>
  <c r="P77" i="24"/>
  <c r="T77" i="24"/>
  <c r="P72" i="28"/>
  <c r="T72" i="28"/>
  <c r="T74" i="28"/>
  <c r="P74" i="28"/>
  <c r="T74" i="26"/>
  <c r="P74" i="26"/>
  <c r="P70" i="19"/>
  <c r="T70" i="19"/>
  <c r="T21" i="4"/>
  <c r="P21" i="4"/>
  <c r="P16" i="1"/>
  <c r="T16" i="1"/>
  <c r="T27" i="1"/>
  <c r="P27" i="1"/>
  <c r="P68" i="4"/>
  <c r="T68" i="4"/>
  <c r="P70" i="12"/>
  <c r="T70" i="12"/>
  <c r="P76" i="9"/>
  <c r="T76" i="9"/>
  <c r="P77" i="26"/>
  <c r="T77" i="26"/>
  <c r="P77" i="9"/>
  <c r="T77" i="9"/>
  <c r="T71" i="19"/>
  <c r="P71" i="19"/>
  <c r="U8" i="1"/>
  <c r="T63" i="4"/>
  <c r="P63" i="4"/>
  <c r="P75" i="19"/>
  <c r="T75" i="19"/>
  <c r="P72" i="25"/>
  <c r="T72" i="25"/>
  <c r="P56" i="1"/>
  <c r="T56" i="1"/>
  <c r="T43" i="1"/>
  <c r="P43" i="1"/>
  <c r="T86" i="1"/>
  <c r="P86" i="1"/>
  <c r="T37" i="1"/>
  <c r="P37" i="1"/>
  <c r="T12" i="1"/>
  <c r="P12" i="1"/>
  <c r="P82" i="1"/>
  <c r="T82" i="1"/>
  <c r="T9" i="1"/>
  <c r="P9" i="1"/>
  <c r="P24" i="1"/>
  <c r="T24" i="1"/>
  <c r="T69" i="4"/>
  <c r="P69" i="4"/>
  <c r="P75" i="11"/>
  <c r="T75" i="11"/>
  <c r="T73" i="17"/>
  <c r="P73" i="17"/>
  <c r="T76" i="19"/>
  <c r="P76" i="19"/>
  <c r="P72" i="10"/>
  <c r="T72" i="10"/>
  <c r="P72" i="19"/>
  <c r="T72" i="19"/>
  <c r="T27" i="4"/>
  <c r="P27" i="4"/>
  <c r="P77" i="13"/>
  <c r="T77" i="13"/>
  <c r="P31" i="4"/>
  <c r="T31" i="4"/>
  <c r="P76" i="14"/>
  <c r="T76" i="14"/>
  <c r="T72" i="26"/>
  <c r="P72" i="26"/>
  <c r="T73" i="26"/>
  <c r="P73" i="26"/>
  <c r="V70" i="1"/>
  <c r="P74" i="11"/>
  <c r="T74" i="11"/>
  <c r="T73" i="12"/>
  <c r="P73" i="12"/>
  <c r="P32" i="1"/>
  <c r="T32" i="1"/>
  <c r="P66" i="1"/>
  <c r="T66" i="1"/>
  <c r="T49" i="1"/>
  <c r="P49" i="1"/>
  <c r="T38" i="1"/>
  <c r="P38" i="1"/>
  <c r="T21" i="1"/>
  <c r="P21" i="1"/>
  <c r="T8" i="1"/>
  <c r="P8" i="1"/>
  <c r="P5" i="1"/>
  <c r="T5" i="1"/>
  <c r="T76" i="23"/>
  <c r="P76" i="23"/>
  <c r="T73" i="23"/>
  <c r="P73" i="23"/>
  <c r="P30" i="4"/>
  <c r="T30" i="4"/>
  <c r="T77" i="4"/>
  <c r="P77" i="4"/>
  <c r="P72" i="22"/>
  <c r="T72" i="22"/>
  <c r="P74" i="18"/>
  <c r="T74" i="18"/>
  <c r="T75" i="17"/>
  <c r="P75" i="17"/>
  <c r="T74" i="23"/>
  <c r="P74" i="23"/>
  <c r="T77" i="19"/>
  <c r="P77" i="19"/>
  <c r="P47" i="1"/>
  <c r="T47" i="1"/>
  <c r="P57" i="1"/>
  <c r="T57" i="1"/>
  <c r="T28" i="1"/>
  <c r="P28" i="1"/>
  <c r="T83" i="1"/>
  <c r="P83" i="1"/>
  <c r="P69" i="1"/>
  <c r="T69" i="1"/>
  <c r="T65" i="1"/>
  <c r="P65" i="1"/>
  <c r="T55" i="4"/>
  <c r="P55" i="4"/>
  <c r="P72" i="13"/>
  <c r="T72" i="13"/>
  <c r="P72" i="16"/>
  <c r="T72" i="16"/>
  <c r="P75" i="18"/>
  <c r="T75" i="18"/>
  <c r="P71" i="1"/>
  <c r="T71" i="1"/>
  <c r="T71" i="13"/>
  <c r="P71" i="13"/>
  <c r="P43" i="4"/>
  <c r="T43" i="4"/>
  <c r="T75" i="25"/>
  <c r="P75" i="25"/>
  <c r="P70" i="11"/>
  <c r="T70" i="11"/>
  <c r="T70" i="25"/>
  <c r="P70" i="25"/>
  <c r="T70" i="13"/>
  <c r="P70" i="13"/>
  <c r="T71" i="12"/>
  <c r="P71" i="12"/>
  <c r="P64" i="4"/>
  <c r="T64" i="4"/>
  <c r="S74" i="1"/>
  <c r="O74" i="1"/>
  <c r="G74" i="1"/>
  <c r="D89" i="1" s="1"/>
  <c r="D92" i="1" s="1"/>
  <c r="D93" i="1" s="1"/>
  <c r="P52" i="1"/>
  <c r="T52" i="1"/>
  <c r="T36" i="1"/>
  <c r="P36" i="1"/>
  <c r="P73" i="22"/>
  <c r="T73" i="22"/>
  <c r="P77" i="15"/>
  <c r="T77" i="15"/>
  <c r="P37" i="4"/>
  <c r="T37" i="4"/>
  <c r="P71" i="17"/>
  <c r="T71" i="17"/>
  <c r="P36" i="4"/>
  <c r="T36" i="4"/>
  <c r="P24" i="4"/>
  <c r="T24" i="4"/>
  <c r="P77" i="14"/>
  <c r="T77" i="14"/>
  <c r="T70" i="28"/>
  <c r="P70" i="28"/>
  <c r="T76" i="13"/>
  <c r="P76" i="13"/>
  <c r="P71" i="23"/>
  <c r="T71" i="23"/>
  <c r="P74" i="14"/>
  <c r="T74" i="14"/>
  <c r="P5" i="18"/>
  <c r="T5" i="18"/>
  <c r="T72" i="15"/>
  <c r="P72" i="15"/>
  <c r="T77" i="16"/>
  <c r="P77" i="16"/>
  <c r="T59" i="1"/>
  <c r="P59" i="1"/>
  <c r="P51" i="1"/>
  <c r="T51" i="1"/>
  <c r="T11" i="1"/>
  <c r="P11" i="1"/>
  <c r="P41" i="1"/>
  <c r="T41" i="1"/>
  <c r="P45" i="1"/>
  <c r="T45" i="1"/>
  <c r="P40" i="1"/>
  <c r="T40" i="1"/>
  <c r="T55" i="1"/>
  <c r="P55" i="1"/>
  <c r="T31" i="1"/>
  <c r="P31" i="1"/>
  <c r="P70" i="1"/>
  <c r="T70" i="1"/>
  <c r="P78" i="4"/>
  <c r="T78" i="4"/>
  <c r="T84" i="18"/>
  <c r="P84" i="18"/>
  <c r="P76" i="26"/>
  <c r="T76" i="26"/>
  <c r="P75" i="10"/>
  <c r="T75" i="10"/>
  <c r="P74" i="22"/>
  <c r="T74" i="22"/>
  <c r="P76" i="22"/>
  <c r="T76" i="22"/>
  <c r="T75" i="12"/>
  <c r="P75" i="12"/>
  <c r="T71" i="22"/>
  <c r="P71" i="22"/>
  <c r="T75" i="13"/>
  <c r="P75" i="13"/>
  <c r="P76" i="18"/>
  <c r="T76" i="18"/>
  <c r="T73" i="9"/>
  <c r="P73" i="9"/>
  <c r="T14" i="1"/>
  <c r="P14" i="1"/>
  <c r="P64" i="1"/>
  <c r="T64" i="1"/>
  <c r="T74" i="24"/>
  <c r="P74" i="24"/>
  <c r="T77" i="17"/>
  <c r="P77" i="17"/>
  <c r="V76" i="1"/>
  <c r="P76" i="11"/>
  <c r="T76" i="11"/>
  <c r="T75" i="22"/>
  <c r="P75" i="22"/>
  <c r="P77" i="12"/>
  <c r="T77" i="12"/>
  <c r="P8" i="9"/>
  <c r="T8" i="9"/>
  <c r="P53" i="4"/>
  <c r="T53" i="4"/>
  <c r="T23" i="4"/>
  <c r="P23" i="4"/>
  <c r="P70" i="23"/>
  <c r="T70" i="23"/>
  <c r="P73" i="11"/>
  <c r="T73" i="11"/>
  <c r="P74" i="19"/>
  <c r="T74" i="19"/>
  <c r="V77" i="1"/>
  <c r="P72" i="11"/>
  <c r="T72" i="11"/>
  <c r="V75" i="1"/>
  <c r="T75" i="28"/>
  <c r="P75" i="28"/>
  <c r="P56" i="4"/>
  <c r="T56" i="4"/>
  <c r="T28" i="4"/>
  <c r="P28" i="4"/>
  <c r="P77" i="1"/>
  <c r="T77" i="1"/>
  <c r="P70" i="26"/>
  <c r="T70" i="26"/>
  <c r="P74" i="9"/>
  <c r="T74" i="9"/>
  <c r="T81" i="1"/>
  <c r="P81" i="1"/>
  <c r="T61" i="1"/>
  <c r="P61" i="1"/>
  <c r="P6" i="1"/>
  <c r="T6" i="1"/>
  <c r="T13" i="1"/>
  <c r="P13" i="1"/>
  <c r="P49" i="4"/>
  <c r="T49" i="4"/>
  <c r="T74" i="16"/>
  <c r="P74" i="16"/>
  <c r="P81" i="4"/>
  <c r="T81" i="4"/>
  <c r="V73" i="1"/>
  <c r="P25" i="4"/>
  <c r="T25" i="4"/>
  <c r="P72" i="14"/>
  <c r="T72" i="14"/>
  <c r="P76" i="27"/>
  <c r="T76" i="27"/>
  <c r="P70" i="16"/>
  <c r="T70" i="16"/>
  <c r="T8" i="10"/>
  <c r="P8" i="10"/>
  <c r="T85" i="1"/>
  <c r="P85" i="1"/>
  <c r="P26" i="1"/>
  <c r="T26" i="1"/>
  <c r="P25" i="1"/>
  <c r="T25" i="1"/>
  <c r="T75" i="24"/>
  <c r="P75" i="24"/>
  <c r="T70" i="22"/>
  <c r="P70" i="22"/>
  <c r="T70" i="24"/>
  <c r="P70" i="24"/>
  <c r="T29" i="4"/>
  <c r="P29" i="4"/>
  <c r="T76" i="28"/>
  <c r="P76" i="28"/>
  <c r="T7" i="4"/>
  <c r="P7" i="4"/>
  <c r="P10" i="4"/>
  <c r="T10" i="4"/>
  <c r="T57" i="4"/>
  <c r="P57" i="4"/>
  <c r="T72" i="23"/>
  <c r="P72" i="23"/>
  <c r="P71" i="16"/>
  <c r="T71" i="16"/>
  <c r="P54" i="1"/>
  <c r="T54" i="1"/>
  <c r="P10" i="1"/>
  <c r="T10" i="1"/>
  <c r="P19" i="1"/>
  <c r="T19" i="1"/>
  <c r="P74" i="1" l="1"/>
  <c r="T74" i="1"/>
  <c r="T72" i="1"/>
  <c r="P72" i="1"/>
</calcChain>
</file>

<file path=xl/sharedStrings.xml><?xml version="1.0" encoding="utf-8"?>
<sst xmlns="http://schemas.openxmlformats.org/spreadsheetml/2006/main" count="734" uniqueCount="110">
  <si>
    <t>Passageiros</t>
  </si>
  <si>
    <t>Ocupação</t>
  </si>
  <si>
    <t>Global</t>
  </si>
  <si>
    <t>A</t>
  </si>
  <si>
    <t>B</t>
  </si>
  <si>
    <t>A → B</t>
  </si>
  <si>
    <t>B → A</t>
  </si>
  <si>
    <t>Estádio do Dragão</t>
  </si>
  <si>
    <t>Campanhã</t>
  </si>
  <si>
    <t>Heroismo</t>
  </si>
  <si>
    <t>24 de Agosto</t>
  </si>
  <si>
    <t>Bolhão</t>
  </si>
  <si>
    <t>Trindade</t>
  </si>
  <si>
    <t>Lapa</t>
  </si>
  <si>
    <t>Carolina Michaelis</t>
  </si>
  <si>
    <t>Casa da Música</t>
  </si>
  <si>
    <t>Francos</t>
  </si>
  <si>
    <t>Ramalde</t>
  </si>
  <si>
    <t>Viso</t>
  </si>
  <si>
    <t>Sete Bicas</t>
  </si>
  <si>
    <t>ASra da Hora</t>
  </si>
  <si>
    <t>Vasco da Gama</t>
  </si>
  <si>
    <t>Estádio do Mar</t>
  </si>
  <si>
    <t>Pedro Hispano</t>
  </si>
  <si>
    <t>Parque de Real</t>
  </si>
  <si>
    <t>C. Matosinhos</t>
  </si>
  <si>
    <t>Matosinhos Sul</t>
  </si>
  <si>
    <t>Brito Capelo</t>
  </si>
  <si>
    <t>Mercado</t>
  </si>
  <si>
    <t>Sr. de Matosinhos</t>
  </si>
  <si>
    <t>BSra da Hora</t>
  </si>
  <si>
    <t>BFonte do Cuco</t>
  </si>
  <si>
    <t>Custoias</t>
  </si>
  <si>
    <t>Esposade</t>
  </si>
  <si>
    <t>Crestins</t>
  </si>
  <si>
    <t>Verdes (B)</t>
  </si>
  <si>
    <t>Pedras Rubras</t>
  </si>
  <si>
    <t>Lidador</t>
  </si>
  <si>
    <t>Vilar do Pinheiro</t>
  </si>
  <si>
    <t>Modivas Sul</t>
  </si>
  <si>
    <t>Modivas Centro</t>
  </si>
  <si>
    <t>Mindelo</t>
  </si>
  <si>
    <t>Espaço Natureza</t>
  </si>
  <si>
    <t>Varziela</t>
  </si>
  <si>
    <t>Árvore</t>
  </si>
  <si>
    <t>Azurara</t>
  </si>
  <si>
    <t>Santa Clara</t>
  </si>
  <si>
    <t>Vila do Conde</t>
  </si>
  <si>
    <t>Alto de Pega</t>
  </si>
  <si>
    <t>Portas Fronhas</t>
  </si>
  <si>
    <t>São Brás</t>
  </si>
  <si>
    <t>Póvoa de Varzim</t>
  </si>
  <si>
    <t>CSra da Hora</t>
  </si>
  <si>
    <t>CFonte do Cuco</t>
  </si>
  <si>
    <t>Cândido dos Reis</t>
  </si>
  <si>
    <t>Pias</t>
  </si>
  <si>
    <t>Araújo</t>
  </si>
  <si>
    <t>Custió</t>
  </si>
  <si>
    <t>Parque de Maia</t>
  </si>
  <si>
    <t>Forum</t>
  </si>
  <si>
    <t>Zona Industrial</t>
  </si>
  <si>
    <t>Mandim</t>
  </si>
  <si>
    <t>Castêlo da Maia</t>
  </si>
  <si>
    <t>ISMAI</t>
  </si>
  <si>
    <t>D. João II</t>
  </si>
  <si>
    <t>João de Deus</t>
  </si>
  <si>
    <t>C.M.Gaia</t>
  </si>
  <si>
    <t>General Torres</t>
  </si>
  <si>
    <t>Jardim do Morro</t>
  </si>
  <si>
    <t>São Bento</t>
  </si>
  <si>
    <t>Aliados</t>
  </si>
  <si>
    <t>Trindade S</t>
  </si>
  <si>
    <t>Faria Guimaraes</t>
  </si>
  <si>
    <t>Marques</t>
  </si>
  <si>
    <t>Combatentes</t>
  </si>
  <si>
    <t>Salgueiros</t>
  </si>
  <si>
    <t>Polo Universitario</t>
  </si>
  <si>
    <t>I.P.O.</t>
  </si>
  <si>
    <t>Hospital São João</t>
  </si>
  <si>
    <t xml:space="preserve">Verdes (E) </t>
  </si>
  <si>
    <t>Botica</t>
  </si>
  <si>
    <t>Aeroporto</t>
  </si>
  <si>
    <t>Distância</t>
  </si>
  <si>
    <t>(metros)</t>
  </si>
  <si>
    <t>Taxa de Ocupação Média Sistema Metro Ligeiro</t>
  </si>
  <si>
    <r>
      <rPr>
        <vertAlign val="superscript"/>
        <sz val="9"/>
        <color theme="1"/>
        <rFont val="Calibri"/>
        <family val="2"/>
        <scheme val="minor"/>
      </rPr>
      <t>1</t>
    </r>
    <r>
      <rPr>
        <sz val="9"/>
        <color theme="1"/>
        <rFont val="Calibri"/>
        <family val="2"/>
        <scheme val="minor"/>
      </rPr>
      <t xml:space="preserve"> veiculos equivalentes a simples</t>
    </r>
  </si>
  <si>
    <r>
      <t xml:space="preserve">Circulações Eurotram </t>
    </r>
    <r>
      <rPr>
        <b/>
        <vertAlign val="superscript"/>
        <sz val="11"/>
        <color theme="0"/>
        <rFont val="Calibri"/>
        <family val="2"/>
        <scheme val="minor"/>
      </rPr>
      <t>1</t>
    </r>
  </si>
  <si>
    <r>
      <t xml:space="preserve">Circulações Tram Train </t>
    </r>
    <r>
      <rPr>
        <b/>
        <vertAlign val="superscript"/>
        <sz val="11"/>
        <color theme="0"/>
        <rFont val="Calibri"/>
        <family val="2"/>
        <scheme val="minor"/>
      </rPr>
      <t>1</t>
    </r>
  </si>
  <si>
    <t>Pax por veiculo</t>
  </si>
  <si>
    <t xml:space="preserve">Horas por dia </t>
  </si>
  <si>
    <t>Fânzeres</t>
  </si>
  <si>
    <t>Venda Nova</t>
  </si>
  <si>
    <t>Carreira</t>
  </si>
  <si>
    <t>Baguim</t>
  </si>
  <si>
    <t>Campainha</t>
  </si>
  <si>
    <t>Rio Tinto</t>
  </si>
  <si>
    <t>Levada</t>
  </si>
  <si>
    <t>Nau Vitória</t>
  </si>
  <si>
    <t>Nasoni</t>
  </si>
  <si>
    <t>Contumil</t>
  </si>
  <si>
    <t>Santo Ovídio</t>
  </si>
  <si>
    <t>http://www.metrodoporto.pt/uploads/writer_file/document/58/20130116114152669228.pdf</t>
  </si>
  <si>
    <t>Modivas Norte</t>
  </si>
  <si>
    <t>Mais informação em</t>
  </si>
  <si>
    <t>Os dados mensais referentes aos dias todos de cada mês estão disponíveis para os meses desde Janeiro de 2009 em</t>
  </si>
  <si>
    <t>http://rede-160318.appspot.com/</t>
  </si>
  <si>
    <t>pkm</t>
  </si>
  <si>
    <t>lkm</t>
  </si>
  <si>
    <t>vkm</t>
  </si>
  <si>
    <t>tx oc.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</si>
</sst>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-* #,##0.00\ _€_-;\-* #,##0.00\ _€_-;_-* &quot;-&quot;??\ _€_-;_-@_-"/>
    <numFmt numFmtId="164" formatCode="0.0%"/>
    <numFmt numFmtId="165" formatCode="0.0"/>
    <numFmt numFmtId="166" formatCode="_-* #,##0.0000\ _€_-;\-* #,##0.0000\ _€_-;_-* &quot;-&quot;??\ _€_-;_-@_-"/>
    <numFmt numFmtId="167" formatCode="_-* #,##0\ _€_-;\-* #,##0\ _€_-;_-* &quot;-&quot;??\ _€_-;_-@_-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sz val="11"/>
      <color theme="1"/>
      <name val="Calibri"/>
      <family val="2"/>
      <scheme val="minor"/>
    </font>
    <font>
      <b/>
      <sz val="12"/>
      <color indexed="9"/>
      <name val="Calibri"/>
      <family val="2"/>
      <scheme val="minor"/>
    </font>
    <font>
      <b/>
      <sz val="13"/>
      <color indexed="9"/>
      <name val="Calibri"/>
      <family val="2"/>
      <scheme val="minor"/>
    </font>
    <font>
      <b/>
      <vertAlign val="superscript"/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vertAlign val="superscript"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33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</borders>
  <cellStyleXfs count="4">
    <xf numFmtId="0" fontId="0" fillId="0" borderId="0"/>
    <xf numFmtId="9" fontId="3" fillId="0" borderId="0" applyFont="0" applyFill="0" applyBorder="0" applyAlignment="0" applyProtection="0"/>
    <xf numFmtId="0" fontId="9" fillId="0" borderId="0" applyNumberFormat="0" applyFill="0" applyBorder="0" applyAlignment="0" applyProtection="0"/>
    <xf numFmtId="43" fontId="3" fillId="0" borderId="0" applyFont="0" applyFill="0" applyBorder="0" applyAlignment="0" applyProtection="0"/>
  </cellStyleXfs>
  <cellXfs count="66">
    <xf numFmtId="0" fontId="0" fillId="0" borderId="0" xfId="0"/>
    <xf numFmtId="3" fontId="0" fillId="0" borderId="0" xfId="0" applyNumberFormat="1"/>
    <xf numFmtId="3" fontId="0" fillId="0" borderId="0" xfId="0" applyNumberFormat="1" applyBorder="1"/>
    <xf numFmtId="3" fontId="0" fillId="0" borderId="7" xfId="0" applyNumberFormat="1" applyBorder="1"/>
    <xf numFmtId="3" fontId="0" fillId="0" borderId="4" xfId="0" applyNumberFormat="1" applyBorder="1"/>
    <xf numFmtId="3" fontId="0" fillId="0" borderId="5" xfId="0" applyNumberFormat="1" applyBorder="1"/>
    <xf numFmtId="3" fontId="0" fillId="0" borderId="6" xfId="0" applyNumberFormat="1" applyBorder="1"/>
    <xf numFmtId="3" fontId="0" fillId="0" borderId="8" xfId="0" applyNumberFormat="1" applyBorder="1"/>
    <xf numFmtId="3" fontId="0" fillId="0" borderId="1" xfId="0" applyNumberFormat="1" applyBorder="1"/>
    <xf numFmtId="3" fontId="0" fillId="0" borderId="2" xfId="0" applyNumberFormat="1" applyBorder="1"/>
    <xf numFmtId="3" fontId="0" fillId="0" borderId="3" xfId="0" applyNumberFormat="1" applyBorder="1"/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3" fontId="0" fillId="0" borderId="1" xfId="0" applyNumberFormat="1" applyBorder="1" applyAlignment="1">
      <alignment horizontal="center"/>
    </xf>
    <xf numFmtId="3" fontId="0" fillId="0" borderId="4" xfId="0" applyNumberFormat="1" applyBorder="1" applyAlignment="1">
      <alignment horizontal="center"/>
    </xf>
    <xf numFmtId="3" fontId="0" fillId="0" borderId="6" xfId="0" applyNumberFormat="1" applyBorder="1" applyAlignment="1">
      <alignment horizontal="center"/>
    </xf>
    <xf numFmtId="10" fontId="5" fillId="2" borderId="9" xfId="1" applyNumberFormat="1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7" fillId="0" borderId="2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164" fontId="0" fillId="0" borderId="2" xfId="1" applyNumberFormat="1" applyFont="1" applyFill="1" applyBorder="1"/>
    <xf numFmtId="164" fontId="0" fillId="0" borderId="3" xfId="1" applyNumberFormat="1" applyFont="1" applyFill="1" applyBorder="1"/>
    <xf numFmtId="164" fontId="0" fillId="0" borderId="0" xfId="1" applyNumberFormat="1" applyFont="1" applyFill="1" applyBorder="1"/>
    <xf numFmtId="164" fontId="0" fillId="0" borderId="5" xfId="1" applyNumberFormat="1" applyFont="1" applyFill="1" applyBorder="1"/>
    <xf numFmtId="164" fontId="0" fillId="0" borderId="7" xfId="1" applyNumberFormat="1" applyFont="1" applyFill="1" applyBorder="1"/>
    <xf numFmtId="164" fontId="0" fillId="0" borderId="8" xfId="1" applyNumberFormat="1" applyFont="1" applyFill="1" applyBorder="1"/>
    <xf numFmtId="0" fontId="1" fillId="2" borderId="12" xfId="0" applyFont="1" applyFill="1" applyBorder="1" applyAlignment="1">
      <alignment horizontal="center"/>
    </xf>
    <xf numFmtId="165" fontId="0" fillId="0" borderId="0" xfId="0" applyNumberFormat="1"/>
    <xf numFmtId="10" fontId="0" fillId="0" borderId="0" xfId="0" applyNumberFormat="1"/>
    <xf numFmtId="0" fontId="7" fillId="0" borderId="0" xfId="0" applyFont="1"/>
    <xf numFmtId="10" fontId="0" fillId="0" borderId="0" xfId="1" applyNumberFormat="1" applyFont="1"/>
    <xf numFmtId="0" fontId="9" fillId="0" borderId="0" xfId="2" applyAlignment="1">
      <alignment vertical="center"/>
    </xf>
    <xf numFmtId="0" fontId="10" fillId="0" borderId="0" xfId="0" applyFont="1"/>
    <xf numFmtId="43" fontId="0" fillId="0" borderId="0" xfId="3" applyFont="1"/>
    <xf numFmtId="43" fontId="12" fillId="0" borderId="0" xfId="3" applyNumberFormat="1" applyFont="1"/>
    <xf numFmtId="43" fontId="11" fillId="0" borderId="0" xfId="3" applyFont="1"/>
    <xf numFmtId="0" fontId="0" fillId="3" borderId="0" xfId="0" applyFill="1"/>
    <xf numFmtId="0" fontId="0" fillId="3" borderId="2" xfId="0" applyFill="1" applyBorder="1"/>
    <xf numFmtId="3" fontId="0" fillId="3" borderId="0" xfId="0" applyNumberFormat="1" applyFill="1" applyBorder="1"/>
    <xf numFmtId="3" fontId="0" fillId="3" borderId="6" xfId="0" applyNumberFormat="1" applyFill="1" applyBorder="1"/>
    <xf numFmtId="3" fontId="0" fillId="3" borderId="7" xfId="0" applyNumberFormat="1" applyFill="1" applyBorder="1"/>
    <xf numFmtId="3" fontId="0" fillId="3" borderId="8" xfId="0" applyNumberFormat="1" applyFill="1" applyBorder="1"/>
    <xf numFmtId="164" fontId="0" fillId="3" borderId="0" xfId="1" applyNumberFormat="1" applyFont="1" applyFill="1" applyBorder="1"/>
    <xf numFmtId="164" fontId="0" fillId="3" borderId="5" xfId="1" applyNumberFormat="1" applyFont="1" applyFill="1" applyBorder="1"/>
    <xf numFmtId="166" fontId="0" fillId="0" borderId="0" xfId="3" applyNumberFormat="1" applyFont="1"/>
    <xf numFmtId="0" fontId="9" fillId="0" borderId="0" xfId="2"/>
    <xf numFmtId="0" fontId="0" fillId="0" borderId="0" xfId="0" applyFill="1" applyBorder="1" applyAlignment="1">
      <alignment horizontal="center"/>
    </xf>
    <xf numFmtId="167" fontId="0" fillId="0" borderId="0" xfId="3" applyNumberFormat="1" applyFont="1"/>
    <xf numFmtId="10" fontId="0" fillId="4" borderId="0" xfId="0" applyNumberFormat="1" applyFill="1"/>
    <xf numFmtId="0" fontId="4" fillId="2" borderId="10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4" fillId="2" borderId="12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center"/>
    </xf>
    <xf numFmtId="10" fontId="1" fillId="2" borderId="13" xfId="0" applyNumberFormat="1" applyFont="1" applyFill="1" applyBorder="1" applyAlignment="1">
      <alignment horizontal="center" vertical="center"/>
    </xf>
    <xf numFmtId="10" fontId="1" fillId="2" borderId="14" xfId="0" applyNumberFormat="1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</cellXfs>
  <cellStyles count="4">
    <cellStyle name="Hiperligação" xfId="2" builtinId="8"/>
    <cellStyle name="Normal" xfId="0" builtinId="0"/>
    <cellStyle name="Percentagem" xfId="1" builtinId="5"/>
    <cellStyle name="Vírgula" xfId="3" builtinId="3"/>
  </cellStyles>
  <dxfs count="0"/>
  <tableStyles count="0" defaultTableStyle="TableStyleMedium9" defaultPivotStyle="PivotStyleLight16"/>
  <colors>
    <mruColors>
      <color rgb="FF00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15</xdr:col>
      <xdr:colOff>381000</xdr:colOff>
      <xdr:row>14</xdr:row>
      <xdr:rowOff>38100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81000"/>
          <a:ext cx="8915400" cy="2324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rede-160318.appspot.com/" TargetMode="External"/><Relationship Id="rId1" Type="http://schemas.openxmlformats.org/officeDocument/2006/relationships/hyperlink" Target="http://www.metrodoporto.pt/uploads/writer_file/document/58/20130116114152669228.pdf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6:B20"/>
  <sheetViews>
    <sheetView showGridLines="0" workbookViewId="0">
      <selection activeCell="L23" sqref="L23"/>
    </sheetView>
  </sheetViews>
  <sheetFormatPr defaultRowHeight="15" x14ac:dyDescent="0.25"/>
  <sheetData>
    <row r="16" spans="2:2" x14ac:dyDescent="0.25">
      <c r="B16" t="s">
        <v>103</v>
      </c>
    </row>
    <row r="17" spans="2:2" x14ac:dyDescent="0.25">
      <c r="B17" s="50" t="s">
        <v>101</v>
      </c>
    </row>
    <row r="19" spans="2:2" x14ac:dyDescent="0.25">
      <c r="B19" t="s">
        <v>104</v>
      </c>
    </row>
    <row r="20" spans="2:2" x14ac:dyDescent="0.25">
      <c r="B20" s="50" t="s">
        <v>105</v>
      </c>
    </row>
  </sheetData>
  <hyperlinks>
    <hyperlink ref="B17" r:id="rId1"/>
    <hyperlink ref="B20" r:id="rId2"/>
  </hyperlinks>
  <pageMargins left="0.7" right="0.7" top="0.75" bottom="0.75" header="0.3" footer="0.3"/>
  <pageSetup paperSize="9" orientation="portrait" horizontalDpi="1200" verticalDpi="1200" r:id="rId3"/>
  <drawing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9">
    <tabColor theme="0" tint="-4.9989318521683403E-2"/>
  </sheetPr>
  <dimension ref="A1:T88"/>
  <sheetViews>
    <sheetView workbookViewId="0">
      <selection activeCell="U26" sqref="U26"/>
    </sheetView>
  </sheetViews>
  <sheetFormatPr defaultRowHeight="15" x14ac:dyDescent="0.25"/>
  <cols>
    <col min="2" max="2" width="17.42578125" bestFit="1" customWidth="1"/>
    <col min="3" max="3" width="17.42578125" customWidth="1"/>
    <col min="4" max="16" width="10" customWidth="1"/>
  </cols>
  <sheetData>
    <row r="1" spans="1:20" ht="14.45" x14ac:dyDescent="0.3">
      <c r="P1" s="33"/>
    </row>
    <row r="2" spans="1:20" ht="17.25" x14ac:dyDescent="0.3">
      <c r="A2" s="1"/>
      <c r="H2" s="54" t="s">
        <v>84</v>
      </c>
      <c r="I2" s="55"/>
      <c r="J2" s="55"/>
      <c r="K2" s="55"/>
      <c r="L2" s="55"/>
      <c r="M2" s="55"/>
      <c r="N2" s="55"/>
      <c r="O2" s="56"/>
      <c r="P2" s="17">
        <v>0.22356350204272044</v>
      </c>
    </row>
    <row r="3" spans="1:20" ht="17.25" x14ac:dyDescent="0.25">
      <c r="B3" s="59" t="s">
        <v>3</v>
      </c>
      <c r="C3" s="61" t="s">
        <v>4</v>
      </c>
      <c r="D3" s="18" t="s">
        <v>82</v>
      </c>
      <c r="E3" s="64" t="s">
        <v>0</v>
      </c>
      <c r="F3" s="64"/>
      <c r="G3" s="65"/>
      <c r="H3" s="63" t="s">
        <v>86</v>
      </c>
      <c r="I3" s="64"/>
      <c r="J3" s="65"/>
      <c r="K3" s="63" t="s">
        <v>87</v>
      </c>
      <c r="L3" s="64"/>
      <c r="M3" s="65"/>
      <c r="N3" s="63" t="s">
        <v>1</v>
      </c>
      <c r="O3" s="64"/>
      <c r="P3" s="65"/>
      <c r="R3" s="63" t="s">
        <v>88</v>
      </c>
      <c r="S3" s="64"/>
      <c r="T3" s="65"/>
    </row>
    <row r="4" spans="1:20" x14ac:dyDescent="0.25">
      <c r="B4" s="60"/>
      <c r="C4" s="62"/>
      <c r="D4" s="19" t="s">
        <v>83</v>
      </c>
      <c r="E4" s="20" t="s">
        <v>5</v>
      </c>
      <c r="F4" s="21" t="s">
        <v>6</v>
      </c>
      <c r="G4" s="22" t="s">
        <v>2</v>
      </c>
      <c r="H4" s="20" t="s">
        <v>5</v>
      </c>
      <c r="I4" s="21" t="s">
        <v>6</v>
      </c>
      <c r="J4" s="22" t="s">
        <v>2</v>
      </c>
      <c r="K4" s="20" t="s">
        <v>5</v>
      </c>
      <c r="L4" s="21" t="s">
        <v>6</v>
      </c>
      <c r="M4" s="24" t="s">
        <v>2</v>
      </c>
      <c r="N4" s="20" t="s">
        <v>5</v>
      </c>
      <c r="O4" s="21" t="s">
        <v>6</v>
      </c>
      <c r="P4" s="22" t="s">
        <v>2</v>
      </c>
      <c r="R4" s="20" t="s">
        <v>5</v>
      </c>
      <c r="S4" s="21" t="s">
        <v>6</v>
      </c>
      <c r="T4" s="31" t="s">
        <v>2</v>
      </c>
    </row>
    <row r="5" spans="1:20" x14ac:dyDescent="0.25">
      <c r="B5" s="11" t="str">
        <f>'Média Mensal'!B5</f>
        <v>Fânzeres</v>
      </c>
      <c r="C5" s="11" t="str">
        <f>'Média Mensal'!C5</f>
        <v>Venda Nova</v>
      </c>
      <c r="D5" s="14">
        <f>'Média Mensal'!D5</f>
        <v>440.45</v>
      </c>
      <c r="E5" s="8">
        <v>513.99999999999989</v>
      </c>
      <c r="F5" s="9">
        <v>956.13908060847518</v>
      </c>
      <c r="G5" s="10">
        <f>+E5+F5</f>
        <v>1470.1390806084751</v>
      </c>
      <c r="H5" s="9">
        <v>110</v>
      </c>
      <c r="I5" s="9">
        <v>110</v>
      </c>
      <c r="J5" s="10">
        <f>+H5+I5</f>
        <v>220</v>
      </c>
      <c r="K5" s="9">
        <v>0</v>
      </c>
      <c r="L5" s="9">
        <v>0</v>
      </c>
      <c r="M5" s="10">
        <f>+K5+L5</f>
        <v>0</v>
      </c>
      <c r="N5" s="27">
        <f>+E5/(H5*216+K5*248)</f>
        <v>2.1632996632996629E-2</v>
      </c>
      <c r="O5" s="27">
        <f t="shared" ref="O5:O80" si="0">+F5/(I5*216+L5*248)</f>
        <v>4.0241543796652998E-2</v>
      </c>
      <c r="P5" s="28">
        <f t="shared" ref="P5:P80" si="1">+G5/(J5*216+M5*248)</f>
        <v>3.0937270214824814E-2</v>
      </c>
      <c r="R5" s="32">
        <f>+E5/(H5+K5)</f>
        <v>4.672727272727272</v>
      </c>
      <c r="S5" s="32">
        <f t="shared" ref="S5" si="2">+F5/(I5+L5)</f>
        <v>8.6921734600770471</v>
      </c>
      <c r="T5" s="32">
        <f t="shared" ref="T5" si="3">+G5/(J5+M5)</f>
        <v>6.6824503664021595</v>
      </c>
    </row>
    <row r="6" spans="1:20" x14ac:dyDescent="0.25">
      <c r="B6" s="12" t="str">
        <f>'Média Mensal'!B6</f>
        <v>Venda Nova</v>
      </c>
      <c r="C6" s="12" t="str">
        <f>'Média Mensal'!C6</f>
        <v>Carreira</v>
      </c>
      <c r="D6" s="15">
        <f>'Média Mensal'!D6</f>
        <v>583.47</v>
      </c>
      <c r="E6" s="4">
        <v>954.35769538107161</v>
      </c>
      <c r="F6" s="2">
        <v>1746.2654877005345</v>
      </c>
      <c r="G6" s="5">
        <f t="shared" ref="G6:G69" si="4">+E6+F6</f>
        <v>2700.6231830816059</v>
      </c>
      <c r="H6" s="2">
        <v>110</v>
      </c>
      <c r="I6" s="2">
        <v>110</v>
      </c>
      <c r="J6" s="5">
        <f t="shared" ref="J6:J69" si="5">+H6+I6</f>
        <v>220</v>
      </c>
      <c r="K6" s="2">
        <v>0</v>
      </c>
      <c r="L6" s="2">
        <v>0</v>
      </c>
      <c r="M6" s="5">
        <f t="shared" ref="M6:M69" si="6">+K6+L6</f>
        <v>0</v>
      </c>
      <c r="N6" s="27">
        <f t="shared" ref="N6:N69" si="7">+E6/(H6*216+K6*248)</f>
        <v>4.016656967092052E-2</v>
      </c>
      <c r="O6" s="27">
        <f t="shared" si="0"/>
        <v>7.3496022209618456E-2</v>
      </c>
      <c r="P6" s="28">
        <f t="shared" si="1"/>
        <v>5.6831295940269484E-2</v>
      </c>
      <c r="R6" s="32">
        <f t="shared" ref="R6:R70" si="8">+E6/(H6+K6)</f>
        <v>8.6759790489188333</v>
      </c>
      <c r="S6" s="32">
        <f t="shared" ref="S6:S70" si="9">+F6/(I6+L6)</f>
        <v>15.875140797277586</v>
      </c>
      <c r="T6" s="32">
        <f t="shared" ref="T6:T70" si="10">+G6/(J6+M6)</f>
        <v>12.275559923098209</v>
      </c>
    </row>
    <row r="7" spans="1:20" x14ac:dyDescent="0.25">
      <c r="B7" s="12" t="str">
        <f>'Média Mensal'!B7</f>
        <v>Carreira</v>
      </c>
      <c r="C7" s="12" t="str">
        <f>'Média Mensal'!C7</f>
        <v>Baguim</v>
      </c>
      <c r="D7" s="15">
        <f>'Média Mensal'!D7</f>
        <v>786.02</v>
      </c>
      <c r="E7" s="4">
        <v>1355.636629766497</v>
      </c>
      <c r="F7" s="2">
        <v>2257.5122720735408</v>
      </c>
      <c r="G7" s="5">
        <f t="shared" si="4"/>
        <v>3613.148901840038</v>
      </c>
      <c r="H7" s="2">
        <v>111</v>
      </c>
      <c r="I7" s="2">
        <v>110</v>
      </c>
      <c r="J7" s="5">
        <f t="shared" si="5"/>
        <v>221</v>
      </c>
      <c r="K7" s="2">
        <v>0</v>
      </c>
      <c r="L7" s="2">
        <v>0</v>
      </c>
      <c r="M7" s="5">
        <f t="shared" si="6"/>
        <v>0</v>
      </c>
      <c r="N7" s="27">
        <f t="shared" si="7"/>
        <v>5.6541400974578618E-2</v>
      </c>
      <c r="O7" s="27">
        <f t="shared" si="0"/>
        <v>9.5013142764037911E-2</v>
      </c>
      <c r="P7" s="28">
        <f t="shared" si="1"/>
        <v>7.5690231729513113E-2</v>
      </c>
      <c r="R7" s="32">
        <f t="shared" si="8"/>
        <v>12.212942610508982</v>
      </c>
      <c r="S7" s="32">
        <f t="shared" si="9"/>
        <v>20.522838837032189</v>
      </c>
      <c r="T7" s="32">
        <f t="shared" si="10"/>
        <v>16.349090053574834</v>
      </c>
    </row>
    <row r="8" spans="1:20" x14ac:dyDescent="0.25">
      <c r="B8" s="12" t="str">
        <f>'Média Mensal'!B8</f>
        <v>Baguim</v>
      </c>
      <c r="C8" s="12" t="str">
        <f>'Média Mensal'!C8</f>
        <v>Campainha</v>
      </c>
      <c r="D8" s="15">
        <f>'Média Mensal'!D8</f>
        <v>751.7</v>
      </c>
      <c r="E8" s="4">
        <v>1667.7937320106819</v>
      </c>
      <c r="F8" s="2">
        <v>2544.7070616138776</v>
      </c>
      <c r="G8" s="5">
        <f t="shared" si="4"/>
        <v>4212.5007936245593</v>
      </c>
      <c r="H8" s="2">
        <v>119</v>
      </c>
      <c r="I8" s="2">
        <v>110</v>
      </c>
      <c r="J8" s="5">
        <f t="shared" si="5"/>
        <v>229</v>
      </c>
      <c r="K8" s="2">
        <v>0</v>
      </c>
      <c r="L8" s="2">
        <v>0</v>
      </c>
      <c r="M8" s="5">
        <f t="shared" si="6"/>
        <v>0</v>
      </c>
      <c r="N8" s="27">
        <f t="shared" si="7"/>
        <v>6.4884598973338078E-2</v>
      </c>
      <c r="O8" s="27">
        <f t="shared" si="0"/>
        <v>0.10710046555613963</v>
      </c>
      <c r="P8" s="28">
        <f t="shared" si="1"/>
        <v>8.5162962834072445E-2</v>
      </c>
      <c r="R8" s="32">
        <f t="shared" si="8"/>
        <v>14.015073378241024</v>
      </c>
      <c r="S8" s="32">
        <f t="shared" si="9"/>
        <v>23.133700560126162</v>
      </c>
      <c r="T8" s="32">
        <f t="shared" si="10"/>
        <v>18.395199972159649</v>
      </c>
    </row>
    <row r="9" spans="1:20" x14ac:dyDescent="0.25">
      <c r="B9" s="12" t="str">
        <f>'Média Mensal'!B9</f>
        <v>Campainha</v>
      </c>
      <c r="C9" s="12" t="str">
        <f>'Média Mensal'!C9</f>
        <v>Rio Tinto</v>
      </c>
      <c r="D9" s="15">
        <f>'Média Mensal'!D9</f>
        <v>859.99</v>
      </c>
      <c r="E9" s="4">
        <v>2241.9018569033046</v>
      </c>
      <c r="F9" s="2">
        <v>3352.5598965600684</v>
      </c>
      <c r="G9" s="5">
        <f t="shared" si="4"/>
        <v>5594.4617534633726</v>
      </c>
      <c r="H9" s="2">
        <v>110</v>
      </c>
      <c r="I9" s="2">
        <v>116</v>
      </c>
      <c r="J9" s="5">
        <f t="shared" si="5"/>
        <v>226</v>
      </c>
      <c r="K9" s="2">
        <v>0</v>
      </c>
      <c r="L9" s="2">
        <v>0</v>
      </c>
      <c r="M9" s="5">
        <f t="shared" si="6"/>
        <v>0</v>
      </c>
      <c r="N9" s="27">
        <f t="shared" si="7"/>
        <v>9.4356138758556599E-2</v>
      </c>
      <c r="O9" s="27">
        <f t="shared" si="0"/>
        <v>0.13380267786398742</v>
      </c>
      <c r="P9" s="28">
        <f t="shared" si="1"/>
        <v>0.11460303493656532</v>
      </c>
      <c r="R9" s="32">
        <f t="shared" si="8"/>
        <v>20.380925971848225</v>
      </c>
      <c r="S9" s="32">
        <f t="shared" si="9"/>
        <v>28.901378418621281</v>
      </c>
      <c r="T9" s="32">
        <f t="shared" si="10"/>
        <v>24.754255546298108</v>
      </c>
    </row>
    <row r="10" spans="1:20" x14ac:dyDescent="0.25">
      <c r="B10" s="12" t="str">
        <f>'Média Mensal'!B10</f>
        <v>Rio Tinto</v>
      </c>
      <c r="C10" s="12" t="str">
        <f>'Média Mensal'!C10</f>
        <v>Levada</v>
      </c>
      <c r="D10" s="15">
        <f>'Média Mensal'!D10</f>
        <v>452.83</v>
      </c>
      <c r="E10" s="4">
        <v>2578.6284810426541</v>
      </c>
      <c r="F10" s="2">
        <v>3883.2369852156726</v>
      </c>
      <c r="G10" s="5">
        <f t="shared" si="4"/>
        <v>6461.8654662583267</v>
      </c>
      <c r="H10" s="2">
        <v>110</v>
      </c>
      <c r="I10" s="2">
        <v>110</v>
      </c>
      <c r="J10" s="5">
        <f t="shared" si="5"/>
        <v>220</v>
      </c>
      <c r="K10" s="2">
        <v>0</v>
      </c>
      <c r="L10" s="2">
        <v>0</v>
      </c>
      <c r="M10" s="5">
        <f t="shared" si="6"/>
        <v>0</v>
      </c>
      <c r="N10" s="27">
        <f t="shared" si="7"/>
        <v>0.10852813472401743</v>
      </c>
      <c r="O10" s="27">
        <f t="shared" si="0"/>
        <v>0.16343590005116468</v>
      </c>
      <c r="P10" s="28">
        <f t="shared" si="1"/>
        <v>0.13598201738759105</v>
      </c>
      <c r="R10" s="32">
        <f t="shared" si="8"/>
        <v>23.442077100387763</v>
      </c>
      <c r="S10" s="32">
        <f t="shared" si="9"/>
        <v>35.302154411051568</v>
      </c>
      <c r="T10" s="32">
        <f t="shared" si="10"/>
        <v>29.372115755719665</v>
      </c>
    </row>
    <row r="11" spans="1:20" x14ac:dyDescent="0.25">
      <c r="B11" s="12" t="str">
        <f>'Média Mensal'!B11</f>
        <v>Levada</v>
      </c>
      <c r="C11" s="12" t="str">
        <f>'Média Mensal'!C11</f>
        <v>Nau Vitória</v>
      </c>
      <c r="D11" s="15">
        <f>'Média Mensal'!D11</f>
        <v>1111.6199999999999</v>
      </c>
      <c r="E11" s="4">
        <v>3408.2149286730728</v>
      </c>
      <c r="F11" s="2">
        <v>4986.5490773385309</v>
      </c>
      <c r="G11" s="5">
        <f t="shared" si="4"/>
        <v>8394.7640060116028</v>
      </c>
      <c r="H11" s="2">
        <v>111</v>
      </c>
      <c r="I11" s="2">
        <v>110</v>
      </c>
      <c r="J11" s="5">
        <f t="shared" si="5"/>
        <v>221</v>
      </c>
      <c r="K11" s="2">
        <v>0</v>
      </c>
      <c r="L11" s="2">
        <v>0</v>
      </c>
      <c r="M11" s="5">
        <f t="shared" si="6"/>
        <v>0</v>
      </c>
      <c r="N11" s="27">
        <f t="shared" si="7"/>
        <v>0.14215110646784587</v>
      </c>
      <c r="O11" s="27">
        <f t="shared" si="0"/>
        <v>0.20987159416407958</v>
      </c>
      <c r="P11" s="28">
        <f t="shared" si="1"/>
        <v>0.17585813654289431</v>
      </c>
      <c r="R11" s="32">
        <f t="shared" si="8"/>
        <v>30.704638997054708</v>
      </c>
      <c r="S11" s="32">
        <f t="shared" si="9"/>
        <v>45.332264339441188</v>
      </c>
      <c r="T11" s="32">
        <f t="shared" si="10"/>
        <v>37.98535749326517</v>
      </c>
    </row>
    <row r="12" spans="1:20" x14ac:dyDescent="0.25">
      <c r="B12" s="12" t="str">
        <f>'Média Mensal'!B12</f>
        <v>Nau Vitória</v>
      </c>
      <c r="C12" s="12" t="str">
        <f>'Média Mensal'!C12</f>
        <v>Nasoni</v>
      </c>
      <c r="D12" s="15">
        <f>'Média Mensal'!D12</f>
        <v>499.02</v>
      </c>
      <c r="E12" s="4">
        <v>3680.1883052889107</v>
      </c>
      <c r="F12" s="2">
        <v>5172.0262389457021</v>
      </c>
      <c r="G12" s="5">
        <f t="shared" si="4"/>
        <v>8852.2145442346118</v>
      </c>
      <c r="H12" s="2">
        <v>110</v>
      </c>
      <c r="I12" s="2">
        <v>110</v>
      </c>
      <c r="J12" s="5">
        <f t="shared" si="5"/>
        <v>220</v>
      </c>
      <c r="K12" s="2">
        <v>0</v>
      </c>
      <c r="L12" s="2">
        <v>0</v>
      </c>
      <c r="M12" s="5">
        <f t="shared" si="6"/>
        <v>0</v>
      </c>
      <c r="N12" s="27">
        <f t="shared" si="7"/>
        <v>0.15489008018892722</v>
      </c>
      <c r="O12" s="27">
        <f t="shared" si="0"/>
        <v>0.21767787200949926</v>
      </c>
      <c r="P12" s="28">
        <f t="shared" si="1"/>
        <v>0.18628397609921321</v>
      </c>
      <c r="R12" s="32">
        <f t="shared" si="8"/>
        <v>33.456257320808277</v>
      </c>
      <c r="S12" s="32">
        <f t="shared" si="9"/>
        <v>47.018420354051834</v>
      </c>
      <c r="T12" s="32">
        <f t="shared" si="10"/>
        <v>40.237338837430052</v>
      </c>
    </row>
    <row r="13" spans="1:20" x14ac:dyDescent="0.25">
      <c r="B13" s="12" t="str">
        <f>'Média Mensal'!B13</f>
        <v>Nasoni</v>
      </c>
      <c r="C13" s="12" t="str">
        <f>'Média Mensal'!C13</f>
        <v>Contumil</v>
      </c>
      <c r="D13" s="15">
        <f>'Média Mensal'!D13</f>
        <v>650</v>
      </c>
      <c r="E13" s="4">
        <v>3829.4794663801604</v>
      </c>
      <c r="F13" s="2">
        <v>5241.7866082199907</v>
      </c>
      <c r="G13" s="5">
        <f t="shared" si="4"/>
        <v>9071.2660746001511</v>
      </c>
      <c r="H13" s="2">
        <v>111</v>
      </c>
      <c r="I13" s="2">
        <v>110</v>
      </c>
      <c r="J13" s="5">
        <f t="shared" si="5"/>
        <v>221</v>
      </c>
      <c r="K13" s="2">
        <v>0</v>
      </c>
      <c r="L13" s="2">
        <v>0</v>
      </c>
      <c r="M13" s="5">
        <f t="shared" si="6"/>
        <v>0</v>
      </c>
      <c r="N13" s="27">
        <f t="shared" si="7"/>
        <v>0.15972136579830498</v>
      </c>
      <c r="O13" s="27">
        <f t="shared" si="0"/>
        <v>0.22061391448737336</v>
      </c>
      <c r="P13" s="28">
        <f t="shared" si="1"/>
        <v>0.19002987419557882</v>
      </c>
      <c r="R13" s="32">
        <f t="shared" si="8"/>
        <v>34.499815012433878</v>
      </c>
      <c r="S13" s="32">
        <f t="shared" si="9"/>
        <v>47.652605529272641</v>
      </c>
      <c r="T13" s="32">
        <f t="shared" si="10"/>
        <v>41.04645282624503</v>
      </c>
    </row>
    <row r="14" spans="1:20" x14ac:dyDescent="0.25">
      <c r="B14" s="12" t="str">
        <f>'Média Mensal'!B14</f>
        <v>Contumil</v>
      </c>
      <c r="C14" s="12" t="str">
        <f>'Média Mensal'!C14</f>
        <v>Estádio do Dragão</v>
      </c>
      <c r="D14" s="15">
        <f>'Média Mensal'!D14</f>
        <v>619.19000000000005</v>
      </c>
      <c r="E14" s="4">
        <v>4597.8650728753855</v>
      </c>
      <c r="F14" s="2">
        <v>6314.2478714567715</v>
      </c>
      <c r="G14" s="5">
        <f t="shared" si="4"/>
        <v>10912.112944332157</v>
      </c>
      <c r="H14" s="2">
        <v>125</v>
      </c>
      <c r="I14" s="2">
        <v>111</v>
      </c>
      <c r="J14" s="5">
        <f t="shared" si="5"/>
        <v>236</v>
      </c>
      <c r="K14" s="2">
        <v>0</v>
      </c>
      <c r="L14" s="2">
        <v>0</v>
      </c>
      <c r="M14" s="5">
        <f t="shared" si="6"/>
        <v>0</v>
      </c>
      <c r="N14" s="27">
        <f t="shared" si="7"/>
        <v>0.17029129899538464</v>
      </c>
      <c r="O14" s="27">
        <f t="shared" si="0"/>
        <v>0.26335701832902786</v>
      </c>
      <c r="P14" s="28">
        <f t="shared" si="1"/>
        <v>0.21406373478366597</v>
      </c>
      <c r="R14" s="32">
        <f t="shared" si="8"/>
        <v>36.782920583003083</v>
      </c>
      <c r="S14" s="32">
        <f t="shared" si="9"/>
        <v>56.885115959070014</v>
      </c>
      <c r="T14" s="32">
        <f t="shared" si="10"/>
        <v>46.237766713271853</v>
      </c>
    </row>
    <row r="15" spans="1:20" x14ac:dyDescent="0.25">
      <c r="B15" s="12" t="str">
        <f>'Média Mensal'!B15</f>
        <v>Estádio do Dragão</v>
      </c>
      <c r="C15" s="12" t="str">
        <f>'Média Mensal'!C15</f>
        <v>Campanhã</v>
      </c>
      <c r="D15" s="15">
        <f>'Média Mensal'!D15</f>
        <v>1166.02</v>
      </c>
      <c r="E15" s="4">
        <v>9386.0808164947211</v>
      </c>
      <c r="F15" s="2">
        <v>11109.218277973945</v>
      </c>
      <c r="G15" s="5">
        <f t="shared" si="4"/>
        <v>20495.299094468668</v>
      </c>
      <c r="H15" s="2">
        <v>321</v>
      </c>
      <c r="I15" s="2">
        <v>299</v>
      </c>
      <c r="J15" s="5">
        <f t="shared" si="5"/>
        <v>620</v>
      </c>
      <c r="K15" s="2">
        <v>110</v>
      </c>
      <c r="L15" s="2">
        <v>134</v>
      </c>
      <c r="M15" s="5">
        <f t="shared" si="6"/>
        <v>244</v>
      </c>
      <c r="N15" s="27">
        <f t="shared" si="7"/>
        <v>9.714830686940798E-2</v>
      </c>
      <c r="O15" s="27">
        <f t="shared" si="0"/>
        <v>0.11357260855048197</v>
      </c>
      <c r="P15" s="28">
        <f t="shared" si="1"/>
        <v>0.1054111416560477</v>
      </c>
      <c r="R15" s="32">
        <f t="shared" si="8"/>
        <v>21.777449690242971</v>
      </c>
      <c r="S15" s="32">
        <f t="shared" si="9"/>
        <v>25.656393251671929</v>
      </c>
      <c r="T15" s="32">
        <f t="shared" si="10"/>
        <v>23.721410988968366</v>
      </c>
    </row>
    <row r="16" spans="1:20" x14ac:dyDescent="0.25">
      <c r="B16" s="12" t="str">
        <f>'Média Mensal'!B16</f>
        <v>Campanhã</v>
      </c>
      <c r="C16" s="12" t="str">
        <f>'Média Mensal'!C16</f>
        <v>Heroismo</v>
      </c>
      <c r="D16" s="15">
        <f>'Média Mensal'!D16</f>
        <v>950.92</v>
      </c>
      <c r="E16" s="4">
        <v>17520.237078647344</v>
      </c>
      <c r="F16" s="2">
        <v>22511.880384547432</v>
      </c>
      <c r="G16" s="5">
        <f t="shared" si="4"/>
        <v>40032.11746319478</v>
      </c>
      <c r="H16" s="2">
        <v>321</v>
      </c>
      <c r="I16" s="2">
        <v>299</v>
      </c>
      <c r="J16" s="5">
        <f t="shared" si="5"/>
        <v>620</v>
      </c>
      <c r="K16" s="2">
        <v>222</v>
      </c>
      <c r="L16" s="2">
        <v>247</v>
      </c>
      <c r="M16" s="5">
        <f t="shared" si="6"/>
        <v>469</v>
      </c>
      <c r="N16" s="27">
        <f t="shared" si="7"/>
        <v>0.14084697632200902</v>
      </c>
      <c r="O16" s="27">
        <f t="shared" si="0"/>
        <v>0.17889288290326949</v>
      </c>
      <c r="P16" s="28">
        <f t="shared" si="1"/>
        <v>0.15998000840497931</v>
      </c>
      <c r="R16" s="32">
        <f t="shared" si="8"/>
        <v>32.265629979092715</v>
      </c>
      <c r="S16" s="32">
        <f t="shared" si="9"/>
        <v>41.230550154848778</v>
      </c>
      <c r="T16" s="32">
        <f t="shared" si="10"/>
        <v>36.760438441868487</v>
      </c>
    </row>
    <row r="17" spans="2:20" x14ac:dyDescent="0.25">
      <c r="B17" s="12" t="str">
        <f>'Média Mensal'!B17</f>
        <v>Heroismo</v>
      </c>
      <c r="C17" s="12" t="str">
        <f>'Média Mensal'!C17</f>
        <v>24 de Agosto</v>
      </c>
      <c r="D17" s="15">
        <f>'Média Mensal'!D17</f>
        <v>571.9</v>
      </c>
      <c r="E17" s="4">
        <v>19836.845997374992</v>
      </c>
      <c r="F17" s="2">
        <v>24356.201845385556</v>
      </c>
      <c r="G17" s="5">
        <f t="shared" si="4"/>
        <v>44193.047842760549</v>
      </c>
      <c r="H17" s="2">
        <v>333</v>
      </c>
      <c r="I17" s="2">
        <v>300</v>
      </c>
      <c r="J17" s="5">
        <f t="shared" si="5"/>
        <v>633</v>
      </c>
      <c r="K17" s="2">
        <v>205</v>
      </c>
      <c r="L17" s="2">
        <v>245</v>
      </c>
      <c r="M17" s="5">
        <f t="shared" si="6"/>
        <v>450</v>
      </c>
      <c r="N17" s="27">
        <f t="shared" si="7"/>
        <v>0.16157993937650683</v>
      </c>
      <c r="O17" s="27">
        <f t="shared" si="0"/>
        <v>0.19398058175681393</v>
      </c>
      <c r="P17" s="28">
        <f t="shared" si="1"/>
        <v>0.17796240392851612</v>
      </c>
      <c r="R17" s="32">
        <f t="shared" si="8"/>
        <v>36.871460961663551</v>
      </c>
      <c r="S17" s="32">
        <f t="shared" si="9"/>
        <v>44.69027861538634</v>
      </c>
      <c r="T17" s="32">
        <f t="shared" si="10"/>
        <v>40.806138358966344</v>
      </c>
    </row>
    <row r="18" spans="2:20" x14ac:dyDescent="0.25">
      <c r="B18" s="12" t="str">
        <f>'Média Mensal'!B18</f>
        <v>24 de Agosto</v>
      </c>
      <c r="C18" s="12" t="str">
        <f>'Média Mensal'!C18</f>
        <v>Bolhão</v>
      </c>
      <c r="D18" s="15">
        <f>'Média Mensal'!D18</f>
        <v>680.44</v>
      </c>
      <c r="E18" s="4">
        <v>28608.494257783561</v>
      </c>
      <c r="F18" s="2">
        <v>29411.121142582928</v>
      </c>
      <c r="G18" s="5">
        <f t="shared" si="4"/>
        <v>58019.615400366485</v>
      </c>
      <c r="H18" s="2">
        <v>338</v>
      </c>
      <c r="I18" s="2">
        <v>301</v>
      </c>
      <c r="J18" s="5">
        <f t="shared" si="5"/>
        <v>639</v>
      </c>
      <c r="K18" s="2">
        <v>205</v>
      </c>
      <c r="L18" s="2">
        <v>246</v>
      </c>
      <c r="M18" s="5">
        <f t="shared" si="6"/>
        <v>451</v>
      </c>
      <c r="N18" s="27">
        <f t="shared" si="7"/>
        <v>0.2309968207624149</v>
      </c>
      <c r="O18" s="27">
        <f t="shared" si="0"/>
        <v>0.23337714358045236</v>
      </c>
      <c r="P18" s="28">
        <f t="shared" si="1"/>
        <v>0.23219734664294714</v>
      </c>
      <c r="R18" s="32">
        <f t="shared" si="8"/>
        <v>52.685993108257016</v>
      </c>
      <c r="S18" s="32">
        <f t="shared" si="9"/>
        <v>53.768045964502612</v>
      </c>
      <c r="T18" s="32">
        <f t="shared" si="10"/>
        <v>53.229004954464664</v>
      </c>
    </row>
    <row r="19" spans="2:20" x14ac:dyDescent="0.25">
      <c r="B19" s="12" t="str">
        <f>'Média Mensal'!B19</f>
        <v>Bolhão</v>
      </c>
      <c r="C19" s="12" t="str">
        <f>'Média Mensal'!C19</f>
        <v>Trindade</v>
      </c>
      <c r="D19" s="15">
        <f>'Média Mensal'!D19</f>
        <v>451.8</v>
      </c>
      <c r="E19" s="4">
        <v>36683.317882312651</v>
      </c>
      <c r="F19" s="2">
        <v>37820.757341866934</v>
      </c>
      <c r="G19" s="5">
        <f t="shared" si="4"/>
        <v>74504.075224179585</v>
      </c>
      <c r="H19" s="2">
        <v>327</v>
      </c>
      <c r="I19" s="2">
        <v>301</v>
      </c>
      <c r="J19" s="5">
        <f t="shared" si="5"/>
        <v>628</v>
      </c>
      <c r="K19" s="2">
        <v>214</v>
      </c>
      <c r="L19" s="2">
        <v>233</v>
      </c>
      <c r="M19" s="5">
        <f t="shared" si="6"/>
        <v>447</v>
      </c>
      <c r="N19" s="27">
        <f t="shared" si="7"/>
        <v>0.29654108098616577</v>
      </c>
      <c r="O19" s="27">
        <f t="shared" si="0"/>
        <v>0.30798662330510534</v>
      </c>
      <c r="P19" s="28">
        <f t="shared" si="1"/>
        <v>0.30224286512259269</v>
      </c>
      <c r="R19" s="32">
        <f t="shared" si="8"/>
        <v>67.806502555106562</v>
      </c>
      <c r="S19" s="32">
        <f t="shared" si="9"/>
        <v>70.82538828064969</v>
      </c>
      <c r="T19" s="32">
        <f t="shared" si="10"/>
        <v>69.306116487608918</v>
      </c>
    </row>
    <row r="20" spans="2:20" x14ac:dyDescent="0.25">
      <c r="B20" s="12" t="str">
        <f>'Média Mensal'!B20</f>
        <v>Trindade</v>
      </c>
      <c r="C20" s="12" t="str">
        <f>'Média Mensal'!C20</f>
        <v>Lapa</v>
      </c>
      <c r="D20" s="15">
        <f>'Média Mensal'!D20</f>
        <v>857.43000000000006</v>
      </c>
      <c r="E20" s="4">
        <v>44394.647543827159</v>
      </c>
      <c r="F20" s="2">
        <v>53397.111205083951</v>
      </c>
      <c r="G20" s="5">
        <f t="shared" si="4"/>
        <v>97791.758748911117</v>
      </c>
      <c r="H20" s="2">
        <v>320</v>
      </c>
      <c r="I20" s="2">
        <v>295</v>
      </c>
      <c r="J20" s="5">
        <f t="shared" si="5"/>
        <v>615</v>
      </c>
      <c r="K20" s="2">
        <v>229</v>
      </c>
      <c r="L20" s="2">
        <v>243</v>
      </c>
      <c r="M20" s="5">
        <f t="shared" si="6"/>
        <v>472</v>
      </c>
      <c r="N20" s="27">
        <f t="shared" si="7"/>
        <v>0.35258472221731973</v>
      </c>
      <c r="O20" s="27">
        <f t="shared" si="0"/>
        <v>0.4306774358391724</v>
      </c>
      <c r="P20" s="28">
        <f t="shared" si="1"/>
        <v>0.39132982820417739</v>
      </c>
      <c r="R20" s="32">
        <f t="shared" si="8"/>
        <v>80.864567475095001</v>
      </c>
      <c r="S20" s="32">
        <f t="shared" si="9"/>
        <v>99.25113606892927</v>
      </c>
      <c r="T20" s="32">
        <f t="shared" si="10"/>
        <v>89.964819456219985</v>
      </c>
    </row>
    <row r="21" spans="2:20" x14ac:dyDescent="0.25">
      <c r="B21" s="12" t="str">
        <f>'Média Mensal'!B21</f>
        <v>Lapa</v>
      </c>
      <c r="C21" s="12" t="str">
        <f>'Média Mensal'!C21</f>
        <v>Carolina Michaelis</v>
      </c>
      <c r="D21" s="15">
        <f>'Média Mensal'!D21</f>
        <v>460.97</v>
      </c>
      <c r="E21" s="4">
        <v>44051.75250551405</v>
      </c>
      <c r="F21" s="2">
        <v>52702.332533141642</v>
      </c>
      <c r="G21" s="5">
        <f t="shared" si="4"/>
        <v>96754.085038655699</v>
      </c>
      <c r="H21" s="2">
        <v>331</v>
      </c>
      <c r="I21" s="2">
        <v>284</v>
      </c>
      <c r="J21" s="5">
        <f t="shared" si="5"/>
        <v>615</v>
      </c>
      <c r="K21" s="2">
        <v>229</v>
      </c>
      <c r="L21" s="2">
        <v>247</v>
      </c>
      <c r="M21" s="5">
        <f t="shared" si="6"/>
        <v>476</v>
      </c>
      <c r="N21" s="27">
        <f t="shared" si="7"/>
        <v>0.34338170760721232</v>
      </c>
      <c r="O21" s="27">
        <f t="shared" si="0"/>
        <v>0.42987220663247666</v>
      </c>
      <c r="P21" s="28">
        <f t="shared" si="1"/>
        <v>0.38564652370243174</v>
      </c>
      <c r="R21" s="32">
        <f t="shared" si="8"/>
        <v>78.663843759846515</v>
      </c>
      <c r="S21" s="32">
        <f t="shared" si="9"/>
        <v>99.251097049230964</v>
      </c>
      <c r="T21" s="32">
        <f t="shared" si="10"/>
        <v>88.683854297576261</v>
      </c>
    </row>
    <row r="22" spans="2:20" x14ac:dyDescent="0.25">
      <c r="B22" s="12" t="str">
        <f>'Média Mensal'!B22</f>
        <v>Carolina Michaelis</v>
      </c>
      <c r="C22" s="12" t="str">
        <f>'Média Mensal'!C22</f>
        <v>Casa da Música</v>
      </c>
      <c r="D22" s="15">
        <f>'Média Mensal'!D22</f>
        <v>627.48</v>
      </c>
      <c r="E22" s="4">
        <v>42305.83526279949</v>
      </c>
      <c r="F22" s="2">
        <v>49857.455499249365</v>
      </c>
      <c r="G22" s="5">
        <f t="shared" si="4"/>
        <v>92163.290762048855</v>
      </c>
      <c r="H22" s="2">
        <v>314</v>
      </c>
      <c r="I22" s="2">
        <v>284</v>
      </c>
      <c r="J22" s="5">
        <f t="shared" si="5"/>
        <v>598</v>
      </c>
      <c r="K22" s="2">
        <v>225</v>
      </c>
      <c r="L22" s="2">
        <v>252</v>
      </c>
      <c r="M22" s="5">
        <f t="shared" si="6"/>
        <v>477</v>
      </c>
      <c r="N22" s="27">
        <f t="shared" si="7"/>
        <v>0.34221377129683145</v>
      </c>
      <c r="O22" s="27">
        <f t="shared" si="0"/>
        <v>0.4025957323905795</v>
      </c>
      <c r="P22" s="28">
        <f t="shared" si="1"/>
        <v>0.37243110416888459</v>
      </c>
      <c r="R22" s="32">
        <f t="shared" si="8"/>
        <v>78.489490283487001</v>
      </c>
      <c r="S22" s="32">
        <f t="shared" si="9"/>
        <v>93.017640856808512</v>
      </c>
      <c r="T22" s="32">
        <f t="shared" si="10"/>
        <v>85.733293732138463</v>
      </c>
    </row>
    <row r="23" spans="2:20" x14ac:dyDescent="0.25">
      <c r="B23" s="12" t="str">
        <f>'Média Mensal'!B23</f>
        <v>Casa da Música</v>
      </c>
      <c r="C23" s="12" t="str">
        <f>'Média Mensal'!C23</f>
        <v>Francos</v>
      </c>
      <c r="D23" s="15">
        <f>'Média Mensal'!D23</f>
        <v>871.87</v>
      </c>
      <c r="E23" s="4">
        <v>39873.906802638543</v>
      </c>
      <c r="F23" s="2">
        <v>40345.680020738117</v>
      </c>
      <c r="G23" s="5">
        <f t="shared" si="4"/>
        <v>80219.586823376652</v>
      </c>
      <c r="H23" s="2">
        <v>318</v>
      </c>
      <c r="I23" s="2">
        <v>276</v>
      </c>
      <c r="J23" s="5">
        <f t="shared" si="5"/>
        <v>594</v>
      </c>
      <c r="K23" s="2">
        <v>233</v>
      </c>
      <c r="L23" s="2">
        <v>250</v>
      </c>
      <c r="M23" s="5">
        <f t="shared" si="6"/>
        <v>483</v>
      </c>
      <c r="N23" s="27">
        <f t="shared" si="7"/>
        <v>0.3152785344000138</v>
      </c>
      <c r="O23" s="27">
        <f t="shared" si="0"/>
        <v>0.33174648089674152</v>
      </c>
      <c r="P23" s="28">
        <f t="shared" si="1"/>
        <v>0.32335133832904717</v>
      </c>
      <c r="R23" s="32">
        <f t="shared" si="8"/>
        <v>72.366437028382109</v>
      </c>
      <c r="S23" s="32">
        <f t="shared" si="9"/>
        <v>76.702813727639011</v>
      </c>
      <c r="T23" s="32">
        <f t="shared" si="10"/>
        <v>74.484296029133375</v>
      </c>
    </row>
    <row r="24" spans="2:20" x14ac:dyDescent="0.25">
      <c r="B24" s="12" t="str">
        <f>'Média Mensal'!B24</f>
        <v>Francos</v>
      </c>
      <c r="C24" s="12" t="str">
        <f>'Média Mensal'!C24</f>
        <v>Ramalde</v>
      </c>
      <c r="D24" s="15">
        <f>'Média Mensal'!D24</f>
        <v>965.03</v>
      </c>
      <c r="E24" s="4">
        <v>37085.934374034063</v>
      </c>
      <c r="F24" s="2">
        <v>37129.255359508927</v>
      </c>
      <c r="G24" s="5">
        <f t="shared" si="4"/>
        <v>74215.189733542997</v>
      </c>
      <c r="H24" s="2">
        <v>321</v>
      </c>
      <c r="I24" s="2">
        <v>323</v>
      </c>
      <c r="J24" s="5">
        <f t="shared" si="5"/>
        <v>644</v>
      </c>
      <c r="K24" s="2">
        <v>229</v>
      </c>
      <c r="L24" s="2">
        <v>234</v>
      </c>
      <c r="M24" s="5">
        <f t="shared" si="6"/>
        <v>463</v>
      </c>
      <c r="N24" s="27">
        <f t="shared" si="7"/>
        <v>0.29403411117304695</v>
      </c>
      <c r="O24" s="27">
        <f t="shared" si="0"/>
        <v>0.29052625476924043</v>
      </c>
      <c r="P24" s="28">
        <f t="shared" si="1"/>
        <v>0.29226863415433901</v>
      </c>
      <c r="R24" s="32">
        <f t="shared" si="8"/>
        <v>67.428971589152837</v>
      </c>
      <c r="S24" s="32">
        <f t="shared" si="9"/>
        <v>66.659345349208124</v>
      </c>
      <c r="T24" s="32">
        <f t="shared" si="10"/>
        <v>67.041725143218599</v>
      </c>
    </row>
    <row r="25" spans="2:20" x14ac:dyDescent="0.25">
      <c r="B25" s="12" t="str">
        <f>'Média Mensal'!B25</f>
        <v>Ramalde</v>
      </c>
      <c r="C25" s="12" t="str">
        <f>'Média Mensal'!C25</f>
        <v>Viso</v>
      </c>
      <c r="D25" s="15">
        <f>'Média Mensal'!D25</f>
        <v>621.15</v>
      </c>
      <c r="E25" s="4">
        <v>35301.575357581431</v>
      </c>
      <c r="F25" s="2">
        <v>35775.918418295361</v>
      </c>
      <c r="G25" s="5">
        <f t="shared" si="4"/>
        <v>71077.493775876792</v>
      </c>
      <c r="H25" s="2">
        <v>324</v>
      </c>
      <c r="I25" s="2">
        <v>324</v>
      </c>
      <c r="J25" s="5">
        <f t="shared" si="5"/>
        <v>648</v>
      </c>
      <c r="K25" s="2">
        <v>230</v>
      </c>
      <c r="L25" s="2">
        <v>242</v>
      </c>
      <c r="M25" s="5">
        <f t="shared" si="6"/>
        <v>472</v>
      </c>
      <c r="N25" s="27">
        <f t="shared" si="7"/>
        <v>0.27791264137156307</v>
      </c>
      <c r="O25" s="27">
        <f t="shared" si="0"/>
        <v>0.27519937244842585</v>
      </c>
      <c r="P25" s="28">
        <f t="shared" si="1"/>
        <v>0.27654029886655251</v>
      </c>
      <c r="R25" s="32">
        <f t="shared" si="8"/>
        <v>63.721255158089228</v>
      </c>
      <c r="S25" s="32">
        <f t="shared" si="9"/>
        <v>63.208336428083676</v>
      </c>
      <c r="T25" s="32">
        <f t="shared" si="10"/>
        <v>63.462048014175707</v>
      </c>
    </row>
    <row r="26" spans="2:20" x14ac:dyDescent="0.25">
      <c r="B26" s="12" t="str">
        <f>'Média Mensal'!B26</f>
        <v>Viso</v>
      </c>
      <c r="C26" s="12" t="str">
        <f>'Média Mensal'!C26</f>
        <v>Sete Bicas</v>
      </c>
      <c r="D26" s="15">
        <f>'Média Mensal'!D26</f>
        <v>743.81</v>
      </c>
      <c r="E26" s="4">
        <v>33635.377943789266</v>
      </c>
      <c r="F26" s="2">
        <v>33999.590971113379</v>
      </c>
      <c r="G26" s="5">
        <f t="shared" si="4"/>
        <v>67634.968914902653</v>
      </c>
      <c r="H26" s="2">
        <v>324</v>
      </c>
      <c r="I26" s="2">
        <v>325</v>
      </c>
      <c r="J26" s="5">
        <f t="shared" si="5"/>
        <v>649</v>
      </c>
      <c r="K26" s="2">
        <v>229</v>
      </c>
      <c r="L26" s="2">
        <v>247</v>
      </c>
      <c r="M26" s="5">
        <f t="shared" si="6"/>
        <v>476</v>
      </c>
      <c r="N26" s="27">
        <f t="shared" si="7"/>
        <v>0.26531345005197565</v>
      </c>
      <c r="O26" s="27">
        <f t="shared" si="0"/>
        <v>0.25863856325396617</v>
      </c>
      <c r="P26" s="28">
        <f t="shared" si="1"/>
        <v>0.26191552137187746</v>
      </c>
      <c r="R26" s="32">
        <f t="shared" si="8"/>
        <v>60.823468252783485</v>
      </c>
      <c r="S26" s="32">
        <f t="shared" si="9"/>
        <v>59.439844355093321</v>
      </c>
      <c r="T26" s="32">
        <f t="shared" si="10"/>
        <v>60.119972368802358</v>
      </c>
    </row>
    <row r="27" spans="2:20" x14ac:dyDescent="0.25">
      <c r="B27" s="12" t="str">
        <f>'Média Mensal'!B27</f>
        <v>Sete Bicas</v>
      </c>
      <c r="C27" s="12" t="str">
        <f>'Média Mensal'!C27</f>
        <v>ASra da Hora</v>
      </c>
      <c r="D27" s="15">
        <f>'Média Mensal'!D27</f>
        <v>674.5</v>
      </c>
      <c r="E27" s="4">
        <v>29570.851837448779</v>
      </c>
      <c r="F27" s="2">
        <v>32162.592158899661</v>
      </c>
      <c r="G27" s="5">
        <f t="shared" si="4"/>
        <v>61733.44399634844</v>
      </c>
      <c r="H27" s="2">
        <v>324</v>
      </c>
      <c r="I27" s="2">
        <v>326</v>
      </c>
      <c r="J27" s="5">
        <f t="shared" si="5"/>
        <v>650</v>
      </c>
      <c r="K27" s="2">
        <v>234</v>
      </c>
      <c r="L27" s="2">
        <v>247</v>
      </c>
      <c r="M27" s="5">
        <f t="shared" si="6"/>
        <v>481</v>
      </c>
      <c r="N27" s="27">
        <f t="shared" si="7"/>
        <v>0.23099340580434305</v>
      </c>
      <c r="O27" s="27">
        <f t="shared" si="0"/>
        <v>0.24426295764399159</v>
      </c>
      <c r="P27" s="28">
        <f t="shared" si="1"/>
        <v>0.23772158896964218</v>
      </c>
      <c r="R27" s="32">
        <f t="shared" si="8"/>
        <v>52.994358131628637</v>
      </c>
      <c r="S27" s="32">
        <f t="shared" si="9"/>
        <v>56.130178287783004</v>
      </c>
      <c r="T27" s="32">
        <f t="shared" si="10"/>
        <v>54.583062773075547</v>
      </c>
    </row>
    <row r="28" spans="2:20" x14ac:dyDescent="0.25">
      <c r="B28" s="12" t="str">
        <f>'Média Mensal'!B28</f>
        <v>ASra da Hora</v>
      </c>
      <c r="C28" s="12" t="str">
        <f>'Média Mensal'!C28</f>
        <v>Vasco da Gama</v>
      </c>
      <c r="D28" s="15">
        <f>'Média Mensal'!D28</f>
        <v>824.48</v>
      </c>
      <c r="E28" s="4">
        <v>10373.514385204158</v>
      </c>
      <c r="F28" s="2">
        <v>10371.416681282481</v>
      </c>
      <c r="G28" s="5">
        <f t="shared" si="4"/>
        <v>20744.931066486639</v>
      </c>
      <c r="H28" s="2">
        <v>175</v>
      </c>
      <c r="I28" s="2">
        <v>174</v>
      </c>
      <c r="J28" s="5">
        <f t="shared" si="5"/>
        <v>349</v>
      </c>
      <c r="K28" s="2">
        <v>0</v>
      </c>
      <c r="L28" s="2">
        <v>0</v>
      </c>
      <c r="M28" s="5">
        <f t="shared" si="6"/>
        <v>0</v>
      </c>
      <c r="N28" s="27">
        <f t="shared" si="7"/>
        <v>0.2744315974921735</v>
      </c>
      <c r="O28" s="27">
        <f t="shared" si="0"/>
        <v>0.27595297683276077</v>
      </c>
      <c r="P28" s="28">
        <f t="shared" si="1"/>
        <v>0.27519010753590467</v>
      </c>
      <c r="R28" s="32">
        <f t="shared" si="8"/>
        <v>59.277225058309476</v>
      </c>
      <c r="S28" s="32">
        <f t="shared" si="9"/>
        <v>59.605842995876323</v>
      </c>
      <c r="T28" s="32">
        <f t="shared" si="10"/>
        <v>59.441063227755414</v>
      </c>
    </row>
    <row r="29" spans="2:20" x14ac:dyDescent="0.25">
      <c r="B29" s="12" t="str">
        <f>'Média Mensal'!B29</f>
        <v>Vasco da Gama</v>
      </c>
      <c r="C29" s="12" t="str">
        <f>'Média Mensal'!C29</f>
        <v>Estádio do Mar</v>
      </c>
      <c r="D29" s="15">
        <f>'Média Mensal'!D29</f>
        <v>661.6</v>
      </c>
      <c r="E29" s="4">
        <v>9777.6196840115135</v>
      </c>
      <c r="F29" s="2">
        <v>10605.484761595942</v>
      </c>
      <c r="G29" s="5">
        <f t="shared" si="4"/>
        <v>20383.104445607456</v>
      </c>
      <c r="H29" s="2">
        <v>173</v>
      </c>
      <c r="I29" s="2">
        <v>170</v>
      </c>
      <c r="J29" s="5">
        <f t="shared" si="5"/>
        <v>343</v>
      </c>
      <c r="K29" s="2">
        <v>0</v>
      </c>
      <c r="L29" s="2">
        <v>0</v>
      </c>
      <c r="M29" s="5">
        <f t="shared" si="6"/>
        <v>0</v>
      </c>
      <c r="N29" s="27">
        <f t="shared" si="7"/>
        <v>0.26165755951647168</v>
      </c>
      <c r="O29" s="27">
        <f t="shared" si="0"/>
        <v>0.28882039111100061</v>
      </c>
      <c r="P29" s="28">
        <f t="shared" si="1"/>
        <v>0.27512018742046562</v>
      </c>
      <c r="R29" s="32">
        <f t="shared" si="8"/>
        <v>56.518032855557884</v>
      </c>
      <c r="S29" s="32">
        <f t="shared" si="9"/>
        <v>62.385204479976132</v>
      </c>
      <c r="T29" s="32">
        <f t="shared" si="10"/>
        <v>59.425960482820571</v>
      </c>
    </row>
    <row r="30" spans="2:20" x14ac:dyDescent="0.25">
      <c r="B30" s="12" t="str">
        <f>'Média Mensal'!B30</f>
        <v>Estádio do Mar</v>
      </c>
      <c r="C30" s="12" t="str">
        <f>'Média Mensal'!C30</f>
        <v>Pedro Hispano</v>
      </c>
      <c r="D30" s="15">
        <f>'Média Mensal'!D30</f>
        <v>786.97</v>
      </c>
      <c r="E30" s="4">
        <v>9637.7801020953684</v>
      </c>
      <c r="F30" s="2">
        <v>10179.853719271825</v>
      </c>
      <c r="G30" s="5">
        <f t="shared" si="4"/>
        <v>19817.633821367192</v>
      </c>
      <c r="H30" s="2">
        <v>186</v>
      </c>
      <c r="I30" s="2">
        <v>169</v>
      </c>
      <c r="J30" s="5">
        <f t="shared" si="5"/>
        <v>355</v>
      </c>
      <c r="K30" s="2">
        <v>0</v>
      </c>
      <c r="L30" s="2">
        <v>0</v>
      </c>
      <c r="M30" s="5">
        <f t="shared" si="6"/>
        <v>0</v>
      </c>
      <c r="N30" s="27">
        <f t="shared" si="7"/>
        <v>0.23988899099201932</v>
      </c>
      <c r="O30" s="27">
        <f t="shared" si="0"/>
        <v>0.27886954085228538</v>
      </c>
      <c r="P30" s="28">
        <f t="shared" si="1"/>
        <v>0.25844592881282202</v>
      </c>
      <c r="R30" s="32">
        <f t="shared" si="8"/>
        <v>51.816022054276175</v>
      </c>
      <c r="S30" s="32">
        <f t="shared" si="9"/>
        <v>60.235820824093636</v>
      </c>
      <c r="T30" s="32">
        <f t="shared" si="10"/>
        <v>55.824320623569555</v>
      </c>
    </row>
    <row r="31" spans="2:20" x14ac:dyDescent="0.25">
      <c r="B31" s="12" t="str">
        <f>'Média Mensal'!B31</f>
        <v>Pedro Hispano</v>
      </c>
      <c r="C31" s="12" t="str">
        <f>'Média Mensal'!C31</f>
        <v>Parque de Real</v>
      </c>
      <c r="D31" s="15">
        <f>'Média Mensal'!D31</f>
        <v>656.68</v>
      </c>
      <c r="E31" s="4">
        <v>8734.8349190434055</v>
      </c>
      <c r="F31" s="2">
        <v>9452.2799382244903</v>
      </c>
      <c r="G31" s="5">
        <f t="shared" si="4"/>
        <v>18187.114857267894</v>
      </c>
      <c r="H31" s="2">
        <v>175</v>
      </c>
      <c r="I31" s="2">
        <v>173</v>
      </c>
      <c r="J31" s="5">
        <f t="shared" si="5"/>
        <v>348</v>
      </c>
      <c r="K31" s="2">
        <v>0</v>
      </c>
      <c r="L31" s="2">
        <v>0</v>
      </c>
      <c r="M31" s="5">
        <f t="shared" si="6"/>
        <v>0</v>
      </c>
      <c r="N31" s="27">
        <f t="shared" si="7"/>
        <v>0.23108028886358215</v>
      </c>
      <c r="O31" s="27">
        <f t="shared" si="0"/>
        <v>0.25295118652923598</v>
      </c>
      <c r="P31" s="28">
        <f t="shared" si="1"/>
        <v>0.24195289028932385</v>
      </c>
      <c r="R31" s="32">
        <f t="shared" si="8"/>
        <v>49.913342394533743</v>
      </c>
      <c r="S31" s="32">
        <f t="shared" si="9"/>
        <v>54.637456290314972</v>
      </c>
      <c r="T31" s="32">
        <f t="shared" si="10"/>
        <v>52.261824302493949</v>
      </c>
    </row>
    <row r="32" spans="2:20" x14ac:dyDescent="0.25">
      <c r="B32" s="12" t="str">
        <f>'Média Mensal'!B32</f>
        <v>Parque de Real</v>
      </c>
      <c r="C32" s="12" t="str">
        <f>'Média Mensal'!C32</f>
        <v>C. Matosinhos</v>
      </c>
      <c r="D32" s="15">
        <f>'Média Mensal'!D32</f>
        <v>723.67</v>
      </c>
      <c r="E32" s="4">
        <v>8386.1699254250325</v>
      </c>
      <c r="F32" s="2">
        <v>8853.4381789908803</v>
      </c>
      <c r="G32" s="5">
        <f t="shared" si="4"/>
        <v>17239.608104415915</v>
      </c>
      <c r="H32" s="2">
        <v>173</v>
      </c>
      <c r="I32" s="2">
        <v>169</v>
      </c>
      <c r="J32" s="5">
        <f t="shared" si="5"/>
        <v>342</v>
      </c>
      <c r="K32" s="2">
        <v>0</v>
      </c>
      <c r="L32" s="2">
        <v>0</v>
      </c>
      <c r="M32" s="5">
        <f t="shared" si="6"/>
        <v>0</v>
      </c>
      <c r="N32" s="27">
        <f t="shared" si="7"/>
        <v>0.22442116049628111</v>
      </c>
      <c r="O32" s="27">
        <f t="shared" si="0"/>
        <v>0.2425333711097655</v>
      </c>
      <c r="P32" s="28">
        <f t="shared" si="1"/>
        <v>0.23337134644271057</v>
      </c>
      <c r="R32" s="32">
        <f t="shared" si="8"/>
        <v>48.474970667196722</v>
      </c>
      <c r="S32" s="32">
        <f t="shared" si="9"/>
        <v>52.387208159709353</v>
      </c>
      <c r="T32" s="32">
        <f t="shared" si="10"/>
        <v>50.408210831625482</v>
      </c>
    </row>
    <row r="33" spans="2:20" x14ac:dyDescent="0.25">
      <c r="B33" s="12" t="str">
        <f>'Média Mensal'!B33</f>
        <v>C. Matosinhos</v>
      </c>
      <c r="C33" s="12" t="str">
        <f>'Média Mensal'!C33</f>
        <v>Matosinhos Sul</v>
      </c>
      <c r="D33" s="15">
        <f>'Média Mensal'!D33</f>
        <v>616.61</v>
      </c>
      <c r="E33" s="4">
        <v>6516.7018141784201</v>
      </c>
      <c r="F33" s="2">
        <v>6541.0100527015829</v>
      </c>
      <c r="G33" s="5">
        <f t="shared" si="4"/>
        <v>13057.711866880003</v>
      </c>
      <c r="H33" s="2">
        <v>173</v>
      </c>
      <c r="I33" s="2">
        <v>175</v>
      </c>
      <c r="J33" s="5">
        <f t="shared" si="5"/>
        <v>348</v>
      </c>
      <c r="K33" s="2">
        <v>0</v>
      </c>
      <c r="L33" s="2">
        <v>0</v>
      </c>
      <c r="M33" s="5">
        <f t="shared" si="6"/>
        <v>0</v>
      </c>
      <c r="N33" s="27">
        <f t="shared" si="7"/>
        <v>0.17439257691550042</v>
      </c>
      <c r="O33" s="27">
        <f t="shared" si="0"/>
        <v>0.17304259398681437</v>
      </c>
      <c r="P33" s="28">
        <f t="shared" si="1"/>
        <v>0.17371370618986806</v>
      </c>
      <c r="R33" s="32">
        <f t="shared" si="8"/>
        <v>37.668796613748093</v>
      </c>
      <c r="S33" s="32">
        <f t="shared" si="9"/>
        <v>37.377200301151902</v>
      </c>
      <c r="T33" s="32">
        <f t="shared" si="10"/>
        <v>37.522160537011501</v>
      </c>
    </row>
    <row r="34" spans="2:20" x14ac:dyDescent="0.25">
      <c r="B34" s="12" t="str">
        <f>'Média Mensal'!B34</f>
        <v>Matosinhos Sul</v>
      </c>
      <c r="C34" s="12" t="str">
        <f>'Média Mensal'!C34</f>
        <v>Brito Capelo</v>
      </c>
      <c r="D34" s="15">
        <f>'Média Mensal'!D34</f>
        <v>535.72</v>
      </c>
      <c r="E34" s="4">
        <v>2919.9299339490167</v>
      </c>
      <c r="F34" s="2">
        <v>3421.6306540359028</v>
      </c>
      <c r="G34" s="5">
        <f t="shared" si="4"/>
        <v>6341.560587984919</v>
      </c>
      <c r="H34" s="2">
        <v>193</v>
      </c>
      <c r="I34" s="2">
        <v>175</v>
      </c>
      <c r="J34" s="5">
        <f t="shared" si="5"/>
        <v>368</v>
      </c>
      <c r="K34" s="2">
        <v>0</v>
      </c>
      <c r="L34" s="2">
        <v>0</v>
      </c>
      <c r="M34" s="5">
        <f t="shared" si="6"/>
        <v>0</v>
      </c>
      <c r="N34" s="27">
        <f t="shared" si="7"/>
        <v>7.0042456676957798E-2</v>
      </c>
      <c r="O34" s="27">
        <f t="shared" si="0"/>
        <v>9.0519329471849277E-2</v>
      </c>
      <c r="P34" s="28">
        <f t="shared" si="1"/>
        <v>7.9780099989745862E-2</v>
      </c>
      <c r="R34" s="32">
        <f t="shared" si="8"/>
        <v>15.129170642222885</v>
      </c>
      <c r="S34" s="32">
        <f t="shared" si="9"/>
        <v>19.552175165919444</v>
      </c>
      <c r="T34" s="32">
        <f t="shared" si="10"/>
        <v>17.232501597785106</v>
      </c>
    </row>
    <row r="35" spans="2:20" x14ac:dyDescent="0.25">
      <c r="B35" s="12" t="str">
        <f>'Média Mensal'!B35</f>
        <v>Brito Capelo</v>
      </c>
      <c r="C35" s="12" t="str">
        <f>'Média Mensal'!C35</f>
        <v>Mercado</v>
      </c>
      <c r="D35" s="15">
        <f>'Média Mensal'!D35</f>
        <v>487.53</v>
      </c>
      <c r="E35" s="4">
        <v>1580.1885747060699</v>
      </c>
      <c r="F35" s="2">
        <v>1734.6354371562263</v>
      </c>
      <c r="G35" s="5">
        <f t="shared" si="4"/>
        <v>3314.8240118622962</v>
      </c>
      <c r="H35" s="2">
        <v>193</v>
      </c>
      <c r="I35" s="2">
        <v>175</v>
      </c>
      <c r="J35" s="5">
        <f t="shared" si="5"/>
        <v>368</v>
      </c>
      <c r="K35" s="2">
        <v>0</v>
      </c>
      <c r="L35" s="2">
        <v>0</v>
      </c>
      <c r="M35" s="5">
        <f t="shared" si="6"/>
        <v>0</v>
      </c>
      <c r="N35" s="27">
        <f t="shared" si="7"/>
        <v>3.7905118372339036E-2</v>
      </c>
      <c r="O35" s="27">
        <f t="shared" si="0"/>
        <v>4.588982637979435E-2</v>
      </c>
      <c r="P35" s="28">
        <f t="shared" si="1"/>
        <v>4.170219419110175E-2</v>
      </c>
      <c r="R35" s="32">
        <f t="shared" si="8"/>
        <v>8.187505568425232</v>
      </c>
      <c r="S35" s="32">
        <f t="shared" si="9"/>
        <v>9.9122024980355796</v>
      </c>
      <c r="T35" s="32">
        <f t="shared" si="10"/>
        <v>9.007673945277979</v>
      </c>
    </row>
    <row r="36" spans="2:20" x14ac:dyDescent="0.25">
      <c r="B36" s="13" t="str">
        <f>'Média Mensal'!B36</f>
        <v>Mercado</v>
      </c>
      <c r="C36" s="13" t="str">
        <f>'Média Mensal'!C36</f>
        <v>Sr. de Matosinhos</v>
      </c>
      <c r="D36" s="16">
        <f>'Média Mensal'!D36</f>
        <v>708.96</v>
      </c>
      <c r="E36" s="6">
        <v>384.78190584903808</v>
      </c>
      <c r="F36" s="3">
        <v>337.99999999999994</v>
      </c>
      <c r="G36" s="7">
        <f t="shared" si="4"/>
        <v>722.78190584903803</v>
      </c>
      <c r="H36" s="3">
        <v>183</v>
      </c>
      <c r="I36" s="3">
        <v>169</v>
      </c>
      <c r="J36" s="7">
        <f t="shared" si="5"/>
        <v>352</v>
      </c>
      <c r="K36" s="3">
        <v>0</v>
      </c>
      <c r="L36" s="3">
        <v>0</v>
      </c>
      <c r="M36" s="7">
        <f t="shared" si="6"/>
        <v>0</v>
      </c>
      <c r="N36" s="27">
        <f t="shared" si="7"/>
        <v>9.7344137282189356E-3</v>
      </c>
      <c r="O36" s="27">
        <f t="shared" si="0"/>
        <v>9.259259259259257E-3</v>
      </c>
      <c r="P36" s="28">
        <f t="shared" si="1"/>
        <v>9.5062855882922723E-3</v>
      </c>
      <c r="R36" s="32">
        <f t="shared" si="8"/>
        <v>2.10263336529529</v>
      </c>
      <c r="S36" s="32">
        <f t="shared" si="9"/>
        <v>1.9999999999999996</v>
      </c>
      <c r="T36" s="32">
        <f t="shared" si="10"/>
        <v>2.0533576870711308</v>
      </c>
    </row>
    <row r="37" spans="2:20" x14ac:dyDescent="0.25">
      <c r="B37" s="11" t="str">
        <f>'Média Mensal'!B37</f>
        <v>BSra da Hora</v>
      </c>
      <c r="C37" s="11" t="str">
        <f>'Média Mensal'!C37</f>
        <v>BFonte do Cuco</v>
      </c>
      <c r="D37" s="14">
        <f>'Média Mensal'!D37</f>
        <v>687.03</v>
      </c>
      <c r="E37" s="8">
        <v>11119.498281148542</v>
      </c>
      <c r="F37" s="9">
        <v>17379.623054994081</v>
      </c>
      <c r="G37" s="10">
        <f t="shared" si="4"/>
        <v>28499.121336142623</v>
      </c>
      <c r="H37" s="9">
        <v>148</v>
      </c>
      <c r="I37" s="9">
        <v>149</v>
      </c>
      <c r="J37" s="10">
        <f t="shared" si="5"/>
        <v>297</v>
      </c>
      <c r="K37" s="9">
        <v>112</v>
      </c>
      <c r="L37" s="9">
        <v>132</v>
      </c>
      <c r="M37" s="10">
        <f t="shared" si="6"/>
        <v>244</v>
      </c>
      <c r="N37" s="25">
        <f t="shared" si="7"/>
        <v>0.18611907942468769</v>
      </c>
      <c r="O37" s="25">
        <f t="shared" si="0"/>
        <v>0.26770830337329143</v>
      </c>
      <c r="P37" s="26">
        <f t="shared" si="1"/>
        <v>0.2286074675619475</v>
      </c>
      <c r="R37" s="32">
        <f t="shared" si="8"/>
        <v>42.767301081340548</v>
      </c>
      <c r="S37" s="32">
        <f t="shared" si="9"/>
        <v>61.849192366526978</v>
      </c>
      <c r="T37" s="32">
        <f t="shared" si="10"/>
        <v>52.67859766384958</v>
      </c>
    </row>
    <row r="38" spans="2:20" x14ac:dyDescent="0.25">
      <c r="B38" s="12" t="str">
        <f>'Média Mensal'!B38</f>
        <v>BFonte do Cuco</v>
      </c>
      <c r="C38" s="12" t="str">
        <f>'Média Mensal'!C38</f>
        <v>Custoias</v>
      </c>
      <c r="D38" s="15">
        <f>'Média Mensal'!D38</f>
        <v>689.2</v>
      </c>
      <c r="E38" s="4">
        <v>10591.680335768957</v>
      </c>
      <c r="F38" s="2">
        <v>17123.126494952368</v>
      </c>
      <c r="G38" s="5">
        <f t="shared" si="4"/>
        <v>27714.806830721325</v>
      </c>
      <c r="H38" s="2">
        <v>148</v>
      </c>
      <c r="I38" s="2">
        <v>149</v>
      </c>
      <c r="J38" s="5">
        <f t="shared" si="5"/>
        <v>297</v>
      </c>
      <c r="K38" s="2">
        <v>115</v>
      </c>
      <c r="L38" s="2">
        <v>132</v>
      </c>
      <c r="M38" s="5">
        <f t="shared" si="6"/>
        <v>247</v>
      </c>
      <c r="N38" s="27">
        <f t="shared" si="7"/>
        <v>0.17510382779673583</v>
      </c>
      <c r="O38" s="27">
        <f t="shared" si="0"/>
        <v>0.2637573397250827</v>
      </c>
      <c r="P38" s="28">
        <f t="shared" si="1"/>
        <v>0.22099712004594066</v>
      </c>
      <c r="R38" s="32">
        <f t="shared" si="8"/>
        <v>40.272548805205162</v>
      </c>
      <c r="S38" s="32">
        <f t="shared" si="9"/>
        <v>60.936393220471061</v>
      </c>
      <c r="T38" s="32">
        <f t="shared" si="10"/>
        <v>50.946336085884788</v>
      </c>
    </row>
    <row r="39" spans="2:20" x14ac:dyDescent="0.25">
      <c r="B39" s="12" t="str">
        <f>'Média Mensal'!B39</f>
        <v>Custoias</v>
      </c>
      <c r="C39" s="12" t="str">
        <f>'Média Mensal'!C39</f>
        <v>Esposade</v>
      </c>
      <c r="D39" s="15">
        <f>'Média Mensal'!D39</f>
        <v>1779.24</v>
      </c>
      <c r="E39" s="4">
        <v>10289.13404327038</v>
      </c>
      <c r="F39" s="2">
        <v>16968.321097383487</v>
      </c>
      <c r="G39" s="5">
        <f t="shared" si="4"/>
        <v>27257.455140653867</v>
      </c>
      <c r="H39" s="2">
        <v>147</v>
      </c>
      <c r="I39" s="2">
        <v>148</v>
      </c>
      <c r="J39" s="5">
        <f t="shared" si="5"/>
        <v>295</v>
      </c>
      <c r="K39" s="2">
        <v>142</v>
      </c>
      <c r="L39" s="2">
        <v>138</v>
      </c>
      <c r="M39" s="5">
        <f t="shared" si="6"/>
        <v>280</v>
      </c>
      <c r="N39" s="27">
        <f t="shared" si="7"/>
        <v>0.1536425463396007</v>
      </c>
      <c r="O39" s="27">
        <f t="shared" si="0"/>
        <v>0.25635002866484602</v>
      </c>
      <c r="P39" s="28">
        <f t="shared" si="1"/>
        <v>0.20469701968048865</v>
      </c>
      <c r="R39" s="32">
        <f t="shared" si="8"/>
        <v>35.602539942112038</v>
      </c>
      <c r="S39" s="32">
        <f t="shared" si="9"/>
        <v>59.329794046795406</v>
      </c>
      <c r="T39" s="32">
        <f t="shared" si="10"/>
        <v>47.404269809832812</v>
      </c>
    </row>
    <row r="40" spans="2:20" x14ac:dyDescent="0.25">
      <c r="B40" s="12" t="str">
        <f>'Média Mensal'!B40</f>
        <v>Esposade</v>
      </c>
      <c r="C40" s="12" t="str">
        <f>'Média Mensal'!C40</f>
        <v>Crestins</v>
      </c>
      <c r="D40" s="15">
        <f>'Média Mensal'!D40</f>
        <v>2035.56</v>
      </c>
      <c r="E40" s="4">
        <v>10139.20752856422</v>
      </c>
      <c r="F40" s="2">
        <v>16869.771105072545</v>
      </c>
      <c r="G40" s="5">
        <f t="shared" si="4"/>
        <v>27008.978633636765</v>
      </c>
      <c r="H40" s="2">
        <v>147</v>
      </c>
      <c r="I40" s="2">
        <v>147</v>
      </c>
      <c r="J40" s="5">
        <f t="shared" si="5"/>
        <v>294</v>
      </c>
      <c r="K40" s="2">
        <v>134</v>
      </c>
      <c r="L40" s="2">
        <v>135</v>
      </c>
      <c r="M40" s="5">
        <f t="shared" si="6"/>
        <v>269</v>
      </c>
      <c r="N40" s="27">
        <f t="shared" si="7"/>
        <v>0.15602621458457805</v>
      </c>
      <c r="O40" s="27">
        <f t="shared" si="0"/>
        <v>0.25861189454673389</v>
      </c>
      <c r="P40" s="28">
        <f t="shared" si="1"/>
        <v>0.20741674320849024</v>
      </c>
      <c r="R40" s="32">
        <f t="shared" si="8"/>
        <v>36.082589069623559</v>
      </c>
      <c r="S40" s="32">
        <f t="shared" si="9"/>
        <v>59.821883351321084</v>
      </c>
      <c r="T40" s="32">
        <f t="shared" si="10"/>
        <v>47.973319065074186</v>
      </c>
    </row>
    <row r="41" spans="2:20" x14ac:dyDescent="0.25">
      <c r="B41" s="12" t="str">
        <f>'Média Mensal'!B41</f>
        <v>Crestins</v>
      </c>
      <c r="C41" s="12" t="str">
        <f>'Média Mensal'!C41</f>
        <v>Verdes (B)</v>
      </c>
      <c r="D41" s="15">
        <f>'Média Mensal'!D41</f>
        <v>591.81999999999994</v>
      </c>
      <c r="E41" s="4">
        <v>10047.233767074104</v>
      </c>
      <c r="F41" s="2">
        <v>16787.851290701939</v>
      </c>
      <c r="G41" s="5">
        <f t="shared" si="4"/>
        <v>26835.085057776043</v>
      </c>
      <c r="H41" s="2">
        <v>147</v>
      </c>
      <c r="I41" s="2">
        <v>145</v>
      </c>
      <c r="J41" s="5">
        <f t="shared" si="5"/>
        <v>292</v>
      </c>
      <c r="K41" s="2">
        <v>136</v>
      </c>
      <c r="L41" s="2">
        <v>135</v>
      </c>
      <c r="M41" s="5">
        <f t="shared" si="6"/>
        <v>271</v>
      </c>
      <c r="N41" s="27">
        <f t="shared" si="7"/>
        <v>0.15343973376716713</v>
      </c>
      <c r="O41" s="27">
        <f t="shared" si="0"/>
        <v>0.25907177917749907</v>
      </c>
      <c r="P41" s="28">
        <f t="shared" si="1"/>
        <v>0.20598008180669361</v>
      </c>
      <c r="R41" s="32">
        <f t="shared" si="8"/>
        <v>35.50259281651627</v>
      </c>
      <c r="S41" s="32">
        <f t="shared" si="9"/>
        <v>59.956611752506923</v>
      </c>
      <c r="T41" s="32">
        <f t="shared" si="10"/>
        <v>47.664449480952122</v>
      </c>
    </row>
    <row r="42" spans="2:20" x14ac:dyDescent="0.25">
      <c r="B42" s="12" t="str">
        <f>'Média Mensal'!B42</f>
        <v>Verdes (B)</v>
      </c>
      <c r="C42" s="12" t="str">
        <f>'Média Mensal'!C42</f>
        <v>Pedras Rubras</v>
      </c>
      <c r="D42" s="15">
        <f>'Média Mensal'!D42</f>
        <v>960.78</v>
      </c>
      <c r="E42" s="4">
        <v>7565.6609733878258</v>
      </c>
      <c r="F42" s="2">
        <v>8660.2374616703892</v>
      </c>
      <c r="G42" s="5">
        <f t="shared" si="4"/>
        <v>16225.898435058214</v>
      </c>
      <c r="H42" s="2">
        <v>0</v>
      </c>
      <c r="I42" s="2">
        <v>0</v>
      </c>
      <c r="J42" s="5">
        <f t="shared" si="5"/>
        <v>0</v>
      </c>
      <c r="K42" s="2">
        <v>135</v>
      </c>
      <c r="L42" s="2">
        <v>135</v>
      </c>
      <c r="M42" s="5">
        <f t="shared" si="6"/>
        <v>270</v>
      </c>
      <c r="N42" s="27">
        <f t="shared" si="7"/>
        <v>0.2259755368395408</v>
      </c>
      <c r="O42" s="27">
        <f t="shared" si="0"/>
        <v>0.25866898033663049</v>
      </c>
      <c r="P42" s="28">
        <f t="shared" si="1"/>
        <v>0.24232225858808565</v>
      </c>
      <c r="R42" s="32">
        <f t="shared" si="8"/>
        <v>56.041933136206119</v>
      </c>
      <c r="S42" s="32">
        <f t="shared" si="9"/>
        <v>64.149907123484368</v>
      </c>
      <c r="T42" s="32">
        <f t="shared" si="10"/>
        <v>60.09592012984524</v>
      </c>
    </row>
    <row r="43" spans="2:20" x14ac:dyDescent="0.25">
      <c r="B43" s="12" t="str">
        <f>'Média Mensal'!B43</f>
        <v>Pedras Rubras</v>
      </c>
      <c r="C43" s="12" t="str">
        <f>'Média Mensal'!C43</f>
        <v>Lidador</v>
      </c>
      <c r="D43" s="15">
        <f>'Média Mensal'!D43</f>
        <v>1147.58</v>
      </c>
      <c r="E43" s="4">
        <v>6916.0914161096898</v>
      </c>
      <c r="F43" s="2">
        <v>7914.8761607780734</v>
      </c>
      <c r="G43" s="5">
        <f t="shared" si="4"/>
        <v>14830.967576887764</v>
      </c>
      <c r="H43" s="2">
        <v>0</v>
      </c>
      <c r="I43" s="2">
        <v>0</v>
      </c>
      <c r="J43" s="5">
        <f t="shared" si="5"/>
        <v>0</v>
      </c>
      <c r="K43" s="2">
        <v>138</v>
      </c>
      <c r="L43" s="2">
        <v>138</v>
      </c>
      <c r="M43" s="5">
        <f t="shared" si="6"/>
        <v>276</v>
      </c>
      <c r="N43" s="27">
        <f t="shared" si="7"/>
        <v>0.20208308251839907</v>
      </c>
      <c r="O43" s="27">
        <f t="shared" si="0"/>
        <v>0.23126683499234671</v>
      </c>
      <c r="P43" s="28">
        <f t="shared" si="1"/>
        <v>0.2166749587553729</v>
      </c>
      <c r="R43" s="32">
        <f t="shared" si="8"/>
        <v>50.116604464562968</v>
      </c>
      <c r="S43" s="32">
        <f t="shared" si="9"/>
        <v>57.354175078101981</v>
      </c>
      <c r="T43" s="32">
        <f t="shared" si="10"/>
        <v>53.735389771332478</v>
      </c>
    </row>
    <row r="44" spans="2:20" x14ac:dyDescent="0.25">
      <c r="B44" s="12" t="str">
        <f>'Média Mensal'!B44</f>
        <v>Lidador</v>
      </c>
      <c r="C44" s="12" t="str">
        <f>'Média Mensal'!C44</f>
        <v>Vilar do Pinheiro</v>
      </c>
      <c r="D44" s="15">
        <f>'Média Mensal'!D44</f>
        <v>1987.51</v>
      </c>
      <c r="E44" s="4">
        <v>6670.5226971428492</v>
      </c>
      <c r="F44" s="2">
        <v>7640.4283223277407</v>
      </c>
      <c r="G44" s="5">
        <f t="shared" si="4"/>
        <v>14310.951019470591</v>
      </c>
      <c r="H44" s="2">
        <v>0</v>
      </c>
      <c r="I44" s="2">
        <v>0</v>
      </c>
      <c r="J44" s="5">
        <f t="shared" si="5"/>
        <v>0</v>
      </c>
      <c r="K44" s="2">
        <v>138</v>
      </c>
      <c r="L44" s="2">
        <v>138</v>
      </c>
      <c r="M44" s="5">
        <f t="shared" si="6"/>
        <v>276</v>
      </c>
      <c r="N44" s="27">
        <f t="shared" si="7"/>
        <v>0.19490774594269664</v>
      </c>
      <c r="O44" s="27">
        <f t="shared" si="0"/>
        <v>0.22324767187727151</v>
      </c>
      <c r="P44" s="28">
        <f t="shared" si="1"/>
        <v>0.20907770890998409</v>
      </c>
      <c r="R44" s="32">
        <f t="shared" si="8"/>
        <v>48.337120993788766</v>
      </c>
      <c r="S44" s="32">
        <f t="shared" si="9"/>
        <v>55.36542262556334</v>
      </c>
      <c r="T44" s="32">
        <f t="shared" si="10"/>
        <v>51.851271809676057</v>
      </c>
    </row>
    <row r="45" spans="2:20" x14ac:dyDescent="0.25">
      <c r="B45" s="12" t="str">
        <f>'Média Mensal'!B45</f>
        <v>Vilar do Pinheiro</v>
      </c>
      <c r="C45" s="12" t="str">
        <f>'Média Mensal'!C45</f>
        <v>Modivas Sul</v>
      </c>
      <c r="D45" s="15">
        <f>'Média Mensal'!D45</f>
        <v>2037.38</v>
      </c>
      <c r="E45" s="4">
        <v>6489.872363188143</v>
      </c>
      <c r="F45" s="2">
        <v>7483.6611369814673</v>
      </c>
      <c r="G45" s="5">
        <f t="shared" si="4"/>
        <v>13973.533500169611</v>
      </c>
      <c r="H45" s="2">
        <v>0</v>
      </c>
      <c r="I45" s="2">
        <v>0</v>
      </c>
      <c r="J45" s="5">
        <f t="shared" si="5"/>
        <v>0</v>
      </c>
      <c r="K45" s="2">
        <v>138</v>
      </c>
      <c r="L45" s="2">
        <v>138</v>
      </c>
      <c r="M45" s="5">
        <f t="shared" si="6"/>
        <v>276</v>
      </c>
      <c r="N45" s="27">
        <f t="shared" si="7"/>
        <v>0.18962927662424447</v>
      </c>
      <c r="O45" s="27">
        <f t="shared" si="0"/>
        <v>0.21866705051956134</v>
      </c>
      <c r="P45" s="28">
        <f t="shared" si="1"/>
        <v>0.20414816357190294</v>
      </c>
      <c r="R45" s="32">
        <f t="shared" si="8"/>
        <v>47.02806060281263</v>
      </c>
      <c r="S45" s="32">
        <f t="shared" si="9"/>
        <v>54.229428528851216</v>
      </c>
      <c r="T45" s="32">
        <f t="shared" si="10"/>
        <v>50.628744565831923</v>
      </c>
    </row>
    <row r="46" spans="2:20" x14ac:dyDescent="0.25">
      <c r="B46" s="12" t="str">
        <f>'Média Mensal'!B46</f>
        <v>Modivas Sul</v>
      </c>
      <c r="C46" s="12" t="str">
        <f>'Média Mensal'!C46</f>
        <v>Modivas Centro</v>
      </c>
      <c r="D46" s="15">
        <f>'Média Mensal'!D46</f>
        <v>1051.08</v>
      </c>
      <c r="E46" s="4">
        <v>6477.3168342851141</v>
      </c>
      <c r="F46" s="2">
        <v>7431.7428693228667</v>
      </c>
      <c r="G46" s="5">
        <f t="shared" si="4"/>
        <v>13909.059703607982</v>
      </c>
      <c r="H46" s="2">
        <v>0</v>
      </c>
      <c r="I46" s="2">
        <v>0</v>
      </c>
      <c r="J46" s="5">
        <f t="shared" si="5"/>
        <v>0</v>
      </c>
      <c r="K46" s="2">
        <v>138</v>
      </c>
      <c r="L46" s="2">
        <v>138</v>
      </c>
      <c r="M46" s="5">
        <f t="shared" si="6"/>
        <v>276</v>
      </c>
      <c r="N46" s="27">
        <f t="shared" si="7"/>
        <v>0.18926241334400171</v>
      </c>
      <c r="O46" s="27">
        <f t="shared" si="0"/>
        <v>0.21715003708867656</v>
      </c>
      <c r="P46" s="28">
        <f t="shared" si="1"/>
        <v>0.20320622521633913</v>
      </c>
      <c r="R46" s="32">
        <f t="shared" si="8"/>
        <v>46.937078509312421</v>
      </c>
      <c r="S46" s="32">
        <f t="shared" si="9"/>
        <v>53.853209197991788</v>
      </c>
      <c r="T46" s="32">
        <f t="shared" si="10"/>
        <v>50.395143853652108</v>
      </c>
    </row>
    <row r="47" spans="2:20" x14ac:dyDescent="0.25">
      <c r="B47" s="12" t="str">
        <f>'Média Mensal'!B47</f>
        <v>Modivas Centro</v>
      </c>
      <c r="C47" s="12" t="s">
        <v>102</v>
      </c>
      <c r="D47" s="15">
        <v>852.51</v>
      </c>
      <c r="E47" s="4">
        <v>6453.6484083729129</v>
      </c>
      <c r="F47" s="2">
        <v>7447.9825965126938</v>
      </c>
      <c r="G47" s="5">
        <f t="shared" si="4"/>
        <v>13901.631004885607</v>
      </c>
      <c r="H47" s="2">
        <v>0</v>
      </c>
      <c r="I47" s="2">
        <v>0</v>
      </c>
      <c r="J47" s="5">
        <f t="shared" si="5"/>
        <v>0</v>
      </c>
      <c r="K47" s="2">
        <v>138</v>
      </c>
      <c r="L47" s="2">
        <v>138</v>
      </c>
      <c r="M47" s="5">
        <f t="shared" si="6"/>
        <v>276</v>
      </c>
      <c r="N47" s="27">
        <f t="shared" si="7"/>
        <v>0.18857083942183592</v>
      </c>
      <c r="O47" s="27">
        <f t="shared" si="0"/>
        <v>0.21762454992147889</v>
      </c>
      <c r="P47" s="28">
        <f t="shared" si="1"/>
        <v>0.20309769467165742</v>
      </c>
      <c r="R47" s="32">
        <f t="shared" ref="R47" si="11">+E47/(H47+K47)</f>
        <v>46.765568176615311</v>
      </c>
      <c r="S47" s="32">
        <f t="shared" ref="S47" si="12">+F47/(I47+L47)</f>
        <v>53.970888380526766</v>
      </c>
      <c r="T47" s="32">
        <f t="shared" ref="T47" si="13">+G47/(J47+M47)</f>
        <v>50.368228278571038</v>
      </c>
    </row>
    <row r="48" spans="2:20" x14ac:dyDescent="0.25">
      <c r="B48" s="12" t="s">
        <v>102</v>
      </c>
      <c r="C48" s="12" t="str">
        <f>'Média Mensal'!C48</f>
        <v>Mindelo</v>
      </c>
      <c r="D48" s="15">
        <v>1834.12</v>
      </c>
      <c r="E48" s="4">
        <v>5621.3758693807267</v>
      </c>
      <c r="F48" s="2">
        <v>7101.7636648197904</v>
      </c>
      <c r="G48" s="5">
        <f t="shared" si="4"/>
        <v>12723.139534200516</v>
      </c>
      <c r="H48" s="2">
        <v>0</v>
      </c>
      <c r="I48" s="2">
        <v>0</v>
      </c>
      <c r="J48" s="5">
        <f t="shared" si="5"/>
        <v>0</v>
      </c>
      <c r="K48" s="2">
        <v>138</v>
      </c>
      <c r="L48" s="2">
        <v>117</v>
      </c>
      <c r="M48" s="5">
        <f t="shared" si="6"/>
        <v>255</v>
      </c>
      <c r="N48" s="27">
        <f t="shared" si="7"/>
        <v>0.16425245060135363</v>
      </c>
      <c r="O48" s="27">
        <f t="shared" si="0"/>
        <v>0.24475336589536084</v>
      </c>
      <c r="P48" s="28">
        <f t="shared" si="1"/>
        <v>0.20118816467742751</v>
      </c>
      <c r="R48" s="32">
        <f t="shared" si="8"/>
        <v>40.734607749135698</v>
      </c>
      <c r="S48" s="32">
        <f t="shared" si="9"/>
        <v>60.698834742049492</v>
      </c>
      <c r="T48" s="32">
        <f t="shared" si="10"/>
        <v>49.894664840002022</v>
      </c>
    </row>
    <row r="49" spans="2:20" x14ac:dyDescent="0.25">
      <c r="B49" s="12" t="str">
        <f>'Média Mensal'!B49</f>
        <v>Mindelo</v>
      </c>
      <c r="C49" s="12" t="str">
        <f>'Média Mensal'!C49</f>
        <v>Espaço Natureza</v>
      </c>
      <c r="D49" s="15">
        <f>'Média Mensal'!D49</f>
        <v>776.86</v>
      </c>
      <c r="E49" s="4">
        <v>5401.3734881457849</v>
      </c>
      <c r="F49" s="2">
        <v>6871.2670974858038</v>
      </c>
      <c r="G49" s="5">
        <f t="shared" si="4"/>
        <v>12272.640585631589</v>
      </c>
      <c r="H49" s="2">
        <v>0</v>
      </c>
      <c r="I49" s="2">
        <v>0</v>
      </c>
      <c r="J49" s="5">
        <f t="shared" si="5"/>
        <v>0</v>
      </c>
      <c r="K49" s="2">
        <v>153</v>
      </c>
      <c r="L49" s="2">
        <v>136</v>
      </c>
      <c r="M49" s="5">
        <f t="shared" si="6"/>
        <v>289</v>
      </c>
      <c r="N49" s="27">
        <f t="shared" si="7"/>
        <v>0.14235118828130364</v>
      </c>
      <c r="O49" s="27">
        <f t="shared" si="0"/>
        <v>0.20372589828883431</v>
      </c>
      <c r="P49" s="28">
        <f t="shared" si="1"/>
        <v>0.17123340475543572</v>
      </c>
      <c r="R49" s="32">
        <f t="shared" si="8"/>
        <v>35.303094693763299</v>
      </c>
      <c r="S49" s="32">
        <f t="shared" si="9"/>
        <v>50.524022775630911</v>
      </c>
      <c r="T49" s="32">
        <f t="shared" si="10"/>
        <v>42.465884379348054</v>
      </c>
    </row>
    <row r="50" spans="2:20" x14ac:dyDescent="0.25">
      <c r="B50" s="12" t="str">
        <f>'Média Mensal'!B50</f>
        <v>Espaço Natureza</v>
      </c>
      <c r="C50" s="12" t="str">
        <f>'Média Mensal'!C50</f>
        <v>Varziela</v>
      </c>
      <c r="D50" s="15">
        <f>'Média Mensal'!D50</f>
        <v>1539</v>
      </c>
      <c r="E50" s="4">
        <v>5356.1178407570487</v>
      </c>
      <c r="F50" s="2">
        <v>6852.9582445321766</v>
      </c>
      <c r="G50" s="5">
        <f t="shared" si="4"/>
        <v>12209.076085289225</v>
      </c>
      <c r="H50" s="2">
        <v>0</v>
      </c>
      <c r="I50" s="2">
        <v>0</v>
      </c>
      <c r="J50" s="5">
        <f t="shared" si="5"/>
        <v>0</v>
      </c>
      <c r="K50" s="2">
        <v>150</v>
      </c>
      <c r="L50" s="2">
        <v>137</v>
      </c>
      <c r="M50" s="5">
        <f t="shared" si="6"/>
        <v>287</v>
      </c>
      <c r="N50" s="27">
        <f t="shared" si="7"/>
        <v>0.14398166238594218</v>
      </c>
      <c r="O50" s="27">
        <f t="shared" si="0"/>
        <v>0.20169997187815447</v>
      </c>
      <c r="P50" s="28">
        <f t="shared" si="1"/>
        <v>0.17153360803205048</v>
      </c>
      <c r="R50" s="32">
        <f t="shared" si="8"/>
        <v>35.707452271713656</v>
      </c>
      <c r="S50" s="32">
        <f t="shared" si="9"/>
        <v>50.021593025782309</v>
      </c>
      <c r="T50" s="32">
        <f t="shared" si="10"/>
        <v>42.540334791948517</v>
      </c>
    </row>
    <row r="51" spans="2:20" x14ac:dyDescent="0.25">
      <c r="B51" s="12" t="str">
        <f>'Média Mensal'!B51</f>
        <v>Varziela</v>
      </c>
      <c r="C51" s="12" t="str">
        <f>'Média Mensal'!C51</f>
        <v>Árvore</v>
      </c>
      <c r="D51" s="15">
        <f>'Média Mensal'!D51</f>
        <v>858.71</v>
      </c>
      <c r="E51" s="4">
        <v>5075.7233500706516</v>
      </c>
      <c r="F51" s="2">
        <v>6438.1043782286015</v>
      </c>
      <c r="G51" s="5">
        <f t="shared" si="4"/>
        <v>11513.827728299253</v>
      </c>
      <c r="H51" s="2">
        <v>0</v>
      </c>
      <c r="I51" s="2">
        <v>0</v>
      </c>
      <c r="J51" s="5">
        <f t="shared" si="5"/>
        <v>0</v>
      </c>
      <c r="K51" s="2">
        <v>139</v>
      </c>
      <c r="L51" s="2">
        <v>135</v>
      </c>
      <c r="M51" s="5">
        <f t="shared" si="6"/>
        <v>274</v>
      </c>
      <c r="N51" s="27">
        <f t="shared" si="7"/>
        <v>0.14724191663003747</v>
      </c>
      <c r="O51" s="27">
        <f t="shared" si="0"/>
        <v>0.192297024439325</v>
      </c>
      <c r="P51" s="28">
        <f t="shared" si="1"/>
        <v>0.16944060113461346</v>
      </c>
      <c r="R51" s="32">
        <f t="shared" si="8"/>
        <v>36.515995324249289</v>
      </c>
      <c r="S51" s="32">
        <f t="shared" si="9"/>
        <v>47.689662060952607</v>
      </c>
      <c r="T51" s="32">
        <f t="shared" si="10"/>
        <v>42.021269081384133</v>
      </c>
    </row>
    <row r="52" spans="2:20" x14ac:dyDescent="0.25">
      <c r="B52" s="12" t="str">
        <f>'Média Mensal'!B52</f>
        <v>Árvore</v>
      </c>
      <c r="C52" s="12" t="str">
        <f>'Média Mensal'!C52</f>
        <v>Azurara</v>
      </c>
      <c r="D52" s="15">
        <f>'Média Mensal'!D52</f>
        <v>664.57</v>
      </c>
      <c r="E52" s="4">
        <v>5063.4130436300256</v>
      </c>
      <c r="F52" s="2">
        <v>6439.2255170302469</v>
      </c>
      <c r="G52" s="5">
        <f t="shared" si="4"/>
        <v>11502.638560660273</v>
      </c>
      <c r="H52" s="2">
        <v>0</v>
      </c>
      <c r="I52" s="2">
        <v>0</v>
      </c>
      <c r="J52" s="5">
        <f t="shared" si="5"/>
        <v>0</v>
      </c>
      <c r="K52" s="2">
        <v>140</v>
      </c>
      <c r="L52" s="2">
        <v>137</v>
      </c>
      <c r="M52" s="5">
        <f t="shared" si="6"/>
        <v>277</v>
      </c>
      <c r="N52" s="27">
        <f t="shared" si="7"/>
        <v>0.1458356291368095</v>
      </c>
      <c r="O52" s="27">
        <f t="shared" si="0"/>
        <v>0.18952276657141062</v>
      </c>
      <c r="P52" s="28">
        <f t="shared" si="1"/>
        <v>0.16744262490771331</v>
      </c>
      <c r="R52" s="32">
        <f t="shared" si="8"/>
        <v>36.167236025928752</v>
      </c>
      <c r="S52" s="32">
        <f t="shared" si="9"/>
        <v>47.001646109709831</v>
      </c>
      <c r="T52" s="32">
        <f t="shared" si="10"/>
        <v>41.525770977112899</v>
      </c>
    </row>
    <row r="53" spans="2:20" x14ac:dyDescent="0.25">
      <c r="B53" s="12" t="str">
        <f>'Média Mensal'!B53</f>
        <v>Azurara</v>
      </c>
      <c r="C53" s="12" t="str">
        <f>'Média Mensal'!C53</f>
        <v>Santa Clara</v>
      </c>
      <c r="D53" s="15">
        <f>'Média Mensal'!D53</f>
        <v>1218.0899999999999</v>
      </c>
      <c r="E53" s="4">
        <v>5053.3289744010708</v>
      </c>
      <c r="F53" s="2">
        <v>6381.3523395104485</v>
      </c>
      <c r="G53" s="5">
        <f t="shared" si="4"/>
        <v>11434.681313911518</v>
      </c>
      <c r="H53" s="2">
        <v>0</v>
      </c>
      <c r="I53" s="2">
        <v>0</v>
      </c>
      <c r="J53" s="5">
        <f t="shared" si="5"/>
        <v>0</v>
      </c>
      <c r="K53" s="2">
        <v>140</v>
      </c>
      <c r="L53" s="2">
        <v>137</v>
      </c>
      <c r="M53" s="5">
        <f t="shared" si="6"/>
        <v>277</v>
      </c>
      <c r="N53" s="27">
        <f t="shared" si="7"/>
        <v>0.14554518935486954</v>
      </c>
      <c r="O53" s="27">
        <f t="shared" si="0"/>
        <v>0.18781941192342974</v>
      </c>
      <c r="P53" s="28">
        <f t="shared" si="1"/>
        <v>0.16645337885628739</v>
      </c>
      <c r="R53" s="32">
        <f t="shared" si="8"/>
        <v>36.095206960007651</v>
      </c>
      <c r="S53" s="32">
        <f t="shared" si="9"/>
        <v>46.579214157010576</v>
      </c>
      <c r="T53" s="32">
        <f t="shared" si="10"/>
        <v>41.280437956359272</v>
      </c>
    </row>
    <row r="54" spans="2:20" x14ac:dyDescent="0.25">
      <c r="B54" s="12" t="str">
        <f>'Média Mensal'!B54</f>
        <v>Santa Clara</v>
      </c>
      <c r="C54" s="12" t="str">
        <f>'Média Mensal'!C54</f>
        <v>Vila do Conde</v>
      </c>
      <c r="D54" s="15">
        <f>'Média Mensal'!D54</f>
        <v>670.57</v>
      </c>
      <c r="E54" s="4">
        <v>5137.1419815585705</v>
      </c>
      <c r="F54" s="2">
        <v>6213.1202415499056</v>
      </c>
      <c r="G54" s="5">
        <f t="shared" si="4"/>
        <v>11350.262223108475</v>
      </c>
      <c r="H54" s="2">
        <v>0</v>
      </c>
      <c r="I54" s="2">
        <v>0</v>
      </c>
      <c r="J54" s="5">
        <f t="shared" si="5"/>
        <v>0</v>
      </c>
      <c r="K54" s="2">
        <v>141</v>
      </c>
      <c r="L54" s="2">
        <v>133</v>
      </c>
      <c r="M54" s="5">
        <f t="shared" si="6"/>
        <v>274</v>
      </c>
      <c r="N54" s="27">
        <f t="shared" si="7"/>
        <v>0.14690980272130436</v>
      </c>
      <c r="O54" s="27">
        <f t="shared" si="0"/>
        <v>0.18836770075036094</v>
      </c>
      <c r="P54" s="28">
        <f t="shared" si="1"/>
        <v>0.16703352694708729</v>
      </c>
      <c r="R54" s="32">
        <f t="shared" si="8"/>
        <v>36.433631074883479</v>
      </c>
      <c r="S54" s="32">
        <f t="shared" si="9"/>
        <v>46.715189786089518</v>
      </c>
      <c r="T54" s="32">
        <f t="shared" si="10"/>
        <v>41.424314682877643</v>
      </c>
    </row>
    <row r="55" spans="2:20" x14ac:dyDescent="0.25">
      <c r="B55" s="12" t="str">
        <f>'Média Mensal'!B55</f>
        <v>Vila do Conde</v>
      </c>
      <c r="C55" s="12" t="str">
        <f>'Média Mensal'!C55</f>
        <v>Alto de Pega</v>
      </c>
      <c r="D55" s="15">
        <f>'Média Mensal'!D55</f>
        <v>730.41</v>
      </c>
      <c r="E55" s="4">
        <v>3915.160503049563</v>
      </c>
      <c r="F55" s="2">
        <v>4315.4142540962512</v>
      </c>
      <c r="G55" s="5">
        <f t="shared" si="4"/>
        <v>8230.5747571458141</v>
      </c>
      <c r="H55" s="2">
        <v>0</v>
      </c>
      <c r="I55" s="2">
        <v>0</v>
      </c>
      <c r="J55" s="5">
        <f t="shared" si="5"/>
        <v>0</v>
      </c>
      <c r="K55" s="2">
        <v>137</v>
      </c>
      <c r="L55" s="2">
        <v>137</v>
      </c>
      <c r="M55" s="5">
        <f t="shared" si="6"/>
        <v>274</v>
      </c>
      <c r="N55" s="27">
        <f t="shared" si="7"/>
        <v>0.11523312052771259</v>
      </c>
      <c r="O55" s="27">
        <f t="shared" si="0"/>
        <v>0.12701360531246325</v>
      </c>
      <c r="P55" s="28">
        <f t="shared" si="1"/>
        <v>0.12112336292008792</v>
      </c>
      <c r="R55" s="32">
        <f t="shared" si="8"/>
        <v>28.577813890872722</v>
      </c>
      <c r="S55" s="32">
        <f t="shared" si="9"/>
        <v>31.499374117490884</v>
      </c>
      <c r="T55" s="32">
        <f t="shared" si="10"/>
        <v>30.038594004181803</v>
      </c>
    </row>
    <row r="56" spans="2:20" x14ac:dyDescent="0.25">
      <c r="B56" s="12" t="str">
        <f>'Média Mensal'!B56</f>
        <v>Alto de Pega</v>
      </c>
      <c r="C56" s="12" t="str">
        <f>'Média Mensal'!C56</f>
        <v>Portas Fronhas</v>
      </c>
      <c r="D56" s="15">
        <f>'Média Mensal'!D56</f>
        <v>671.05</v>
      </c>
      <c r="E56" s="4">
        <v>3748.4159120152817</v>
      </c>
      <c r="F56" s="2">
        <v>3971.0864817620518</v>
      </c>
      <c r="G56" s="5">
        <f t="shared" si="4"/>
        <v>7719.5023937773331</v>
      </c>
      <c r="H56" s="2">
        <v>0</v>
      </c>
      <c r="I56" s="2">
        <v>0</v>
      </c>
      <c r="J56" s="5">
        <f t="shared" si="5"/>
        <v>0</v>
      </c>
      <c r="K56" s="2">
        <v>137</v>
      </c>
      <c r="L56" s="2">
        <v>137</v>
      </c>
      <c r="M56" s="5">
        <f t="shared" si="6"/>
        <v>274</v>
      </c>
      <c r="N56" s="27">
        <f t="shared" si="7"/>
        <v>0.11032540357944672</v>
      </c>
      <c r="O56" s="27">
        <f t="shared" si="0"/>
        <v>0.11687916416770815</v>
      </c>
      <c r="P56" s="28">
        <f t="shared" si="1"/>
        <v>0.11360228387357742</v>
      </c>
      <c r="R56" s="32">
        <f t="shared" si="8"/>
        <v>27.360700087702785</v>
      </c>
      <c r="S56" s="32">
        <f t="shared" si="9"/>
        <v>28.986032713591619</v>
      </c>
      <c r="T56" s="32">
        <f t="shared" si="10"/>
        <v>28.1733664006472</v>
      </c>
    </row>
    <row r="57" spans="2:20" x14ac:dyDescent="0.25">
      <c r="B57" s="12" t="str">
        <f>'Média Mensal'!B57</f>
        <v>Portas Fronhas</v>
      </c>
      <c r="C57" s="12" t="str">
        <f>'Média Mensal'!C57</f>
        <v>São Brás</v>
      </c>
      <c r="D57" s="15">
        <f>'Média Mensal'!D57</f>
        <v>562.21</v>
      </c>
      <c r="E57" s="4">
        <v>2892.3928055193064</v>
      </c>
      <c r="F57" s="2">
        <v>3160.1771329690582</v>
      </c>
      <c r="G57" s="5">
        <f t="shared" si="4"/>
        <v>6052.5699384883646</v>
      </c>
      <c r="H57" s="2">
        <v>0</v>
      </c>
      <c r="I57" s="2">
        <v>0</v>
      </c>
      <c r="J57" s="5">
        <f t="shared" si="5"/>
        <v>0</v>
      </c>
      <c r="K57" s="43">
        <v>135</v>
      </c>
      <c r="L57" s="2">
        <v>137</v>
      </c>
      <c r="M57" s="5">
        <f t="shared" si="6"/>
        <v>272</v>
      </c>
      <c r="N57" s="27">
        <f t="shared" si="7"/>
        <v>8.639166085780485E-2</v>
      </c>
      <c r="O57" s="27">
        <f t="shared" si="0"/>
        <v>9.3012041822729527E-2</v>
      </c>
      <c r="P57" s="28">
        <f t="shared" si="1"/>
        <v>8.9726190976167644E-2</v>
      </c>
      <c r="R57" s="32">
        <f t="shared" si="8"/>
        <v>21.425131892735603</v>
      </c>
      <c r="S57" s="32">
        <f t="shared" si="9"/>
        <v>23.066986372036922</v>
      </c>
      <c r="T57" s="32">
        <f t="shared" si="10"/>
        <v>22.252095362089577</v>
      </c>
    </row>
    <row r="58" spans="2:20" x14ac:dyDescent="0.25">
      <c r="B58" s="13" t="str">
        <f>'Média Mensal'!B58</f>
        <v>São Brás</v>
      </c>
      <c r="C58" s="13" t="str">
        <f>'Média Mensal'!C58</f>
        <v>Póvoa de Varzim</v>
      </c>
      <c r="D58" s="16">
        <f>'Média Mensal'!D58</f>
        <v>624.94000000000005</v>
      </c>
      <c r="E58" s="6">
        <v>2732.4758938819896</v>
      </c>
      <c r="F58" s="3">
        <v>3067.9999999999986</v>
      </c>
      <c r="G58" s="7">
        <f t="shared" si="4"/>
        <v>5800.4758938819887</v>
      </c>
      <c r="H58" s="6">
        <v>0</v>
      </c>
      <c r="I58" s="3">
        <v>0</v>
      </c>
      <c r="J58" s="7">
        <f t="shared" si="5"/>
        <v>0</v>
      </c>
      <c r="K58" s="44">
        <v>137</v>
      </c>
      <c r="L58" s="3">
        <v>137</v>
      </c>
      <c r="M58" s="7">
        <f t="shared" si="6"/>
        <v>274</v>
      </c>
      <c r="N58" s="27">
        <f t="shared" si="7"/>
        <v>8.0423707731398328E-2</v>
      </c>
      <c r="O58" s="27">
        <f t="shared" si="0"/>
        <v>9.0299034612667722E-2</v>
      </c>
      <c r="P58" s="28">
        <f t="shared" si="1"/>
        <v>8.5361371172033032E-2</v>
      </c>
      <c r="R58" s="32">
        <f t="shared" si="8"/>
        <v>19.945079517386784</v>
      </c>
      <c r="S58" s="32">
        <f t="shared" si="9"/>
        <v>22.394160583941595</v>
      </c>
      <c r="T58" s="32">
        <f t="shared" si="10"/>
        <v>21.169620050664193</v>
      </c>
    </row>
    <row r="59" spans="2:20" x14ac:dyDescent="0.25">
      <c r="B59" s="11" t="str">
        <f>'Média Mensal'!B59</f>
        <v>CSra da Hora</v>
      </c>
      <c r="C59" s="11" t="str">
        <f>'Média Mensal'!C59</f>
        <v>CFonte do Cuco</v>
      </c>
      <c r="D59" s="14">
        <f>'Média Mensal'!D59</f>
        <v>685.98</v>
      </c>
      <c r="E59" s="4">
        <v>8184.2461172413095</v>
      </c>
      <c r="F59" s="2">
        <v>7326.6072549564715</v>
      </c>
      <c r="G59" s="10">
        <f t="shared" si="4"/>
        <v>15510.85337219778</v>
      </c>
      <c r="H59" s="2">
        <v>0</v>
      </c>
      <c r="I59" s="2">
        <v>0</v>
      </c>
      <c r="J59" s="10">
        <f t="shared" si="5"/>
        <v>0</v>
      </c>
      <c r="K59" s="2">
        <v>115</v>
      </c>
      <c r="L59" s="2">
        <v>115</v>
      </c>
      <c r="M59" s="10">
        <f t="shared" si="6"/>
        <v>230</v>
      </c>
      <c r="N59" s="25">
        <f t="shared" si="7"/>
        <v>0.28696515137592249</v>
      </c>
      <c r="O59" s="25">
        <f t="shared" si="0"/>
        <v>0.25689366251600532</v>
      </c>
      <c r="P59" s="26">
        <f t="shared" si="1"/>
        <v>0.2719294069459639</v>
      </c>
      <c r="R59" s="32">
        <f t="shared" si="8"/>
        <v>71.167357541228782</v>
      </c>
      <c r="S59" s="32">
        <f t="shared" si="9"/>
        <v>63.709628303969318</v>
      </c>
      <c r="T59" s="32">
        <f t="shared" si="10"/>
        <v>67.438492922599039</v>
      </c>
    </row>
    <row r="60" spans="2:20" x14ac:dyDescent="0.25">
      <c r="B60" s="12" t="str">
        <f>'Média Mensal'!B60</f>
        <v>CFonte do Cuco</v>
      </c>
      <c r="C60" s="12" t="str">
        <f>'Média Mensal'!C60</f>
        <v>Cândido dos Reis</v>
      </c>
      <c r="D60" s="15">
        <f>'Média Mensal'!D60</f>
        <v>913.51</v>
      </c>
      <c r="E60" s="4">
        <v>7860.0614933379247</v>
      </c>
      <c r="F60" s="2">
        <v>7356.726662069791</v>
      </c>
      <c r="G60" s="5">
        <f t="shared" si="4"/>
        <v>15216.788155407716</v>
      </c>
      <c r="H60" s="2">
        <v>0</v>
      </c>
      <c r="I60" s="2">
        <v>0</v>
      </c>
      <c r="J60" s="5">
        <f t="shared" si="5"/>
        <v>0</v>
      </c>
      <c r="K60" s="2">
        <v>114</v>
      </c>
      <c r="L60" s="2">
        <v>115</v>
      </c>
      <c r="M60" s="5">
        <f t="shared" si="6"/>
        <v>229</v>
      </c>
      <c r="N60" s="27">
        <f t="shared" si="7"/>
        <v>0.27801575740442575</v>
      </c>
      <c r="O60" s="27">
        <f t="shared" si="0"/>
        <v>0.25794974270931947</v>
      </c>
      <c r="P60" s="28">
        <f t="shared" si="1"/>
        <v>0.26793893779771299</v>
      </c>
      <c r="R60" s="32">
        <f t="shared" si="8"/>
        <v>68.947907836297588</v>
      </c>
      <c r="S60" s="32">
        <f t="shared" si="9"/>
        <v>63.971536191911227</v>
      </c>
      <c r="T60" s="32">
        <f t="shared" si="10"/>
        <v>66.448856573832813</v>
      </c>
    </row>
    <row r="61" spans="2:20" x14ac:dyDescent="0.25">
      <c r="B61" s="12" t="str">
        <f>'Média Mensal'!B61</f>
        <v>Cândido dos Reis</v>
      </c>
      <c r="C61" s="12" t="str">
        <f>'Média Mensal'!C61</f>
        <v>Pias</v>
      </c>
      <c r="D61" s="15">
        <f>'Média Mensal'!D61</f>
        <v>916.73</v>
      </c>
      <c r="E61" s="4">
        <v>7448.6119197535963</v>
      </c>
      <c r="F61" s="2">
        <v>7237.0807534452006</v>
      </c>
      <c r="G61" s="5">
        <f t="shared" si="4"/>
        <v>14685.692673198797</v>
      </c>
      <c r="H61" s="2">
        <v>0</v>
      </c>
      <c r="I61" s="2">
        <v>0</v>
      </c>
      <c r="J61" s="5">
        <f t="shared" si="5"/>
        <v>0</v>
      </c>
      <c r="K61" s="2">
        <v>114</v>
      </c>
      <c r="L61" s="2">
        <v>115</v>
      </c>
      <c r="M61" s="5">
        <f t="shared" si="6"/>
        <v>229</v>
      </c>
      <c r="N61" s="27">
        <f t="shared" si="7"/>
        <v>0.26346250423576673</v>
      </c>
      <c r="O61" s="27">
        <f t="shared" si="0"/>
        <v>0.25375458462290323</v>
      </c>
      <c r="P61" s="28">
        <f t="shared" si="1"/>
        <v>0.25858734809830253</v>
      </c>
      <c r="R61" s="32">
        <f t="shared" si="8"/>
        <v>65.338701050470149</v>
      </c>
      <c r="S61" s="32">
        <f t="shared" si="9"/>
        <v>62.931136986480006</v>
      </c>
      <c r="T61" s="32">
        <f t="shared" si="10"/>
        <v>64.129662328379027</v>
      </c>
    </row>
    <row r="62" spans="2:20" x14ac:dyDescent="0.25">
      <c r="B62" s="12" t="str">
        <f>'Média Mensal'!B62</f>
        <v>Pias</v>
      </c>
      <c r="C62" s="12" t="str">
        <f>'Média Mensal'!C62</f>
        <v>Araújo</v>
      </c>
      <c r="D62" s="15">
        <f>'Média Mensal'!D62</f>
        <v>1258.1300000000001</v>
      </c>
      <c r="E62" s="4">
        <v>7149.7304689926332</v>
      </c>
      <c r="F62" s="2">
        <v>7100.0292705804668</v>
      </c>
      <c r="G62" s="5">
        <f t="shared" si="4"/>
        <v>14249.759739573099</v>
      </c>
      <c r="H62" s="2">
        <v>0</v>
      </c>
      <c r="I62" s="2">
        <v>0</v>
      </c>
      <c r="J62" s="5">
        <f t="shared" si="5"/>
        <v>0</v>
      </c>
      <c r="K62" s="2">
        <v>114</v>
      </c>
      <c r="L62" s="2">
        <v>115</v>
      </c>
      <c r="M62" s="5">
        <f t="shared" si="6"/>
        <v>229</v>
      </c>
      <c r="N62" s="27">
        <f t="shared" si="7"/>
        <v>0.25289086265537042</v>
      </c>
      <c r="O62" s="27">
        <f t="shared" si="0"/>
        <v>0.24894913290955353</v>
      </c>
      <c r="P62" s="28">
        <f t="shared" si="1"/>
        <v>0.25091139138563706</v>
      </c>
      <c r="R62" s="32">
        <f t="shared" si="8"/>
        <v>62.716933938531866</v>
      </c>
      <c r="S62" s="32">
        <f t="shared" si="9"/>
        <v>61.739384961569279</v>
      </c>
      <c r="T62" s="32">
        <f t="shared" si="10"/>
        <v>62.226025063637984</v>
      </c>
    </row>
    <row r="63" spans="2:20" x14ac:dyDescent="0.25">
      <c r="B63" s="12" t="str">
        <f>'Média Mensal'!B63</f>
        <v>Araújo</v>
      </c>
      <c r="C63" s="12" t="str">
        <f>'Média Mensal'!C63</f>
        <v>Custió</v>
      </c>
      <c r="D63" s="15">
        <f>'Média Mensal'!D63</f>
        <v>651.69000000000005</v>
      </c>
      <c r="E63" s="4">
        <v>6948.9290446396208</v>
      </c>
      <c r="F63" s="2">
        <v>6875.9812669334651</v>
      </c>
      <c r="G63" s="5">
        <f t="shared" si="4"/>
        <v>13824.910311573087</v>
      </c>
      <c r="H63" s="2">
        <v>0</v>
      </c>
      <c r="I63" s="2">
        <v>0</v>
      </c>
      <c r="J63" s="5">
        <f t="shared" si="5"/>
        <v>0</v>
      </c>
      <c r="K63" s="2">
        <v>114</v>
      </c>
      <c r="L63" s="2">
        <v>115</v>
      </c>
      <c r="M63" s="5">
        <f t="shared" si="6"/>
        <v>229</v>
      </c>
      <c r="N63" s="27">
        <f t="shared" si="7"/>
        <v>0.24578837877191642</v>
      </c>
      <c r="O63" s="27">
        <f t="shared" si="0"/>
        <v>0.24109331230481995</v>
      </c>
      <c r="P63" s="28">
        <f t="shared" si="1"/>
        <v>0.24343059430154049</v>
      </c>
      <c r="R63" s="32">
        <f t="shared" si="8"/>
        <v>60.955517935435267</v>
      </c>
      <c r="S63" s="32">
        <f t="shared" si="9"/>
        <v>59.791141451595351</v>
      </c>
      <c r="T63" s="32">
        <f t="shared" si="10"/>
        <v>60.370787386782041</v>
      </c>
    </row>
    <row r="64" spans="2:20" x14ac:dyDescent="0.25">
      <c r="B64" s="12" t="str">
        <f>'Média Mensal'!B64</f>
        <v>Custió</v>
      </c>
      <c r="C64" s="12" t="str">
        <f>'Média Mensal'!C64</f>
        <v>Parque de Maia</v>
      </c>
      <c r="D64" s="15">
        <f>'Média Mensal'!D64</f>
        <v>1418.51</v>
      </c>
      <c r="E64" s="4">
        <v>6609.0077210251266</v>
      </c>
      <c r="F64" s="2">
        <v>6661.2409880057085</v>
      </c>
      <c r="G64" s="5">
        <f t="shared" si="4"/>
        <v>13270.248709030835</v>
      </c>
      <c r="H64" s="2">
        <v>0</v>
      </c>
      <c r="I64" s="2">
        <v>0</v>
      </c>
      <c r="J64" s="5">
        <f t="shared" si="5"/>
        <v>0</v>
      </c>
      <c r="K64" s="2">
        <v>114</v>
      </c>
      <c r="L64" s="2">
        <v>115</v>
      </c>
      <c r="M64" s="5">
        <f t="shared" si="6"/>
        <v>229</v>
      </c>
      <c r="N64" s="27">
        <f t="shared" si="7"/>
        <v>0.233765128785552</v>
      </c>
      <c r="O64" s="27">
        <f t="shared" si="0"/>
        <v>0.23356384950931658</v>
      </c>
      <c r="P64" s="28">
        <f t="shared" si="1"/>
        <v>0.23366404967303203</v>
      </c>
      <c r="R64" s="32">
        <f t="shared" si="8"/>
        <v>57.973751938816896</v>
      </c>
      <c r="S64" s="32">
        <f t="shared" si="9"/>
        <v>57.923834678310506</v>
      </c>
      <c r="T64" s="32">
        <f t="shared" si="10"/>
        <v>57.948684318911944</v>
      </c>
    </row>
    <row r="65" spans="2:20" x14ac:dyDescent="0.25">
      <c r="B65" s="12" t="str">
        <f>'Média Mensal'!B65</f>
        <v>Parque de Maia</v>
      </c>
      <c r="C65" s="12" t="str">
        <f>'Média Mensal'!C65</f>
        <v>Forum</v>
      </c>
      <c r="D65" s="15">
        <f>'Média Mensal'!D65</f>
        <v>824.81</v>
      </c>
      <c r="E65" s="4">
        <v>5992.475375997331</v>
      </c>
      <c r="F65" s="2">
        <v>5971.2155651018647</v>
      </c>
      <c r="G65" s="5">
        <f t="shared" si="4"/>
        <v>11963.690941099196</v>
      </c>
      <c r="H65" s="2">
        <v>0</v>
      </c>
      <c r="I65" s="2">
        <v>0</v>
      </c>
      <c r="J65" s="5">
        <f t="shared" si="5"/>
        <v>0</v>
      </c>
      <c r="K65" s="2">
        <v>110</v>
      </c>
      <c r="L65" s="2">
        <v>115</v>
      </c>
      <c r="M65" s="5">
        <f t="shared" si="6"/>
        <v>225</v>
      </c>
      <c r="N65" s="27">
        <f t="shared" si="7"/>
        <v>0.21966551964799599</v>
      </c>
      <c r="O65" s="27">
        <f t="shared" si="0"/>
        <v>0.20936940971605417</v>
      </c>
      <c r="P65" s="28">
        <f t="shared" si="1"/>
        <v>0.21440306346055907</v>
      </c>
      <c r="R65" s="32">
        <f t="shared" si="8"/>
        <v>54.477048872703008</v>
      </c>
      <c r="S65" s="32">
        <f t="shared" si="9"/>
        <v>51.92361360958143</v>
      </c>
      <c r="T65" s="32">
        <f t="shared" si="10"/>
        <v>53.171959738218646</v>
      </c>
    </row>
    <row r="66" spans="2:20" x14ac:dyDescent="0.25">
      <c r="B66" s="12" t="str">
        <f>'Média Mensal'!B66</f>
        <v>Forum</v>
      </c>
      <c r="C66" s="12" t="str">
        <f>'Média Mensal'!C66</f>
        <v>Zona Industrial</v>
      </c>
      <c r="D66" s="15">
        <f>'Média Mensal'!D66</f>
        <v>1119.4000000000001</v>
      </c>
      <c r="E66" s="4">
        <v>3599.0252298682217</v>
      </c>
      <c r="F66" s="2">
        <v>3290.8457448552031</v>
      </c>
      <c r="G66" s="5">
        <f t="shared" si="4"/>
        <v>6889.8709747234243</v>
      </c>
      <c r="H66" s="2">
        <v>0</v>
      </c>
      <c r="I66" s="2">
        <v>0</v>
      </c>
      <c r="J66" s="5">
        <f t="shared" si="5"/>
        <v>0</v>
      </c>
      <c r="K66" s="2">
        <v>77</v>
      </c>
      <c r="L66" s="2">
        <v>85</v>
      </c>
      <c r="M66" s="5">
        <f t="shared" si="6"/>
        <v>162</v>
      </c>
      <c r="N66" s="27">
        <f t="shared" si="7"/>
        <v>0.18847011048744353</v>
      </c>
      <c r="O66" s="27">
        <f t="shared" si="0"/>
        <v>0.15611222698554095</v>
      </c>
      <c r="P66" s="28">
        <f t="shared" si="1"/>
        <v>0.17149220865002548</v>
      </c>
      <c r="R66" s="32">
        <f t="shared" si="8"/>
        <v>46.740587400885993</v>
      </c>
      <c r="S66" s="32">
        <f t="shared" si="9"/>
        <v>38.715832292414156</v>
      </c>
      <c r="T66" s="32">
        <f t="shared" si="10"/>
        <v>42.530067745206324</v>
      </c>
    </row>
    <row r="67" spans="2:20" x14ac:dyDescent="0.25">
      <c r="B67" s="12" t="str">
        <f>'Média Mensal'!B67</f>
        <v>Zona Industrial</v>
      </c>
      <c r="C67" s="12" t="str">
        <f>'Média Mensal'!C67</f>
        <v>Mandim</v>
      </c>
      <c r="D67" s="15">
        <f>'Média Mensal'!D67</f>
        <v>1194.23</v>
      </c>
      <c r="E67" s="4">
        <v>3490.0320959616188</v>
      </c>
      <c r="F67" s="2">
        <v>3146.2151559687618</v>
      </c>
      <c r="G67" s="5">
        <f t="shared" si="4"/>
        <v>6636.247251930381</v>
      </c>
      <c r="H67" s="2">
        <v>0</v>
      </c>
      <c r="I67" s="2">
        <v>0</v>
      </c>
      <c r="J67" s="5">
        <f t="shared" si="5"/>
        <v>0</v>
      </c>
      <c r="K67" s="2">
        <v>84</v>
      </c>
      <c r="L67" s="2">
        <v>85</v>
      </c>
      <c r="M67" s="5">
        <f t="shared" si="6"/>
        <v>169</v>
      </c>
      <c r="N67" s="27">
        <f t="shared" si="7"/>
        <v>0.16753226267096866</v>
      </c>
      <c r="O67" s="27">
        <f t="shared" si="0"/>
        <v>0.1492511933571519</v>
      </c>
      <c r="P67" s="28">
        <f t="shared" si="1"/>
        <v>0.15833764201017325</v>
      </c>
      <c r="R67" s="32">
        <f t="shared" si="8"/>
        <v>41.548001142400224</v>
      </c>
      <c r="S67" s="32">
        <f t="shared" si="9"/>
        <v>37.014295952573669</v>
      </c>
      <c r="T67" s="32">
        <f t="shared" si="10"/>
        <v>39.267735218522965</v>
      </c>
    </row>
    <row r="68" spans="2:20" x14ac:dyDescent="0.25">
      <c r="B68" s="12" t="str">
        <f>'Média Mensal'!B68</f>
        <v>Mandim</v>
      </c>
      <c r="C68" s="12" t="str">
        <f>'Média Mensal'!C68</f>
        <v>Castêlo da Maia</v>
      </c>
      <c r="D68" s="15">
        <f>'Média Mensal'!D68</f>
        <v>1468.1</v>
      </c>
      <c r="E68" s="4">
        <v>3431.2304580596947</v>
      </c>
      <c r="F68" s="2">
        <v>3021.3362752812873</v>
      </c>
      <c r="G68" s="5">
        <f t="shared" si="4"/>
        <v>6452.566733340982</v>
      </c>
      <c r="H68" s="2">
        <v>0</v>
      </c>
      <c r="I68" s="2">
        <v>0</v>
      </c>
      <c r="J68" s="5">
        <f t="shared" si="5"/>
        <v>0</v>
      </c>
      <c r="K68" s="2">
        <v>85</v>
      </c>
      <c r="L68" s="2">
        <v>85</v>
      </c>
      <c r="M68" s="5">
        <f t="shared" si="6"/>
        <v>170</v>
      </c>
      <c r="N68" s="27">
        <f t="shared" si="7"/>
        <v>0.16277184336146558</v>
      </c>
      <c r="O68" s="27">
        <f t="shared" si="0"/>
        <v>0.14332714778374228</v>
      </c>
      <c r="P68" s="28">
        <f t="shared" si="1"/>
        <v>0.15304949557260394</v>
      </c>
      <c r="R68" s="32">
        <f t="shared" si="8"/>
        <v>40.367417153643466</v>
      </c>
      <c r="S68" s="32">
        <f t="shared" si="9"/>
        <v>35.545132650368089</v>
      </c>
      <c r="T68" s="32">
        <f t="shared" si="10"/>
        <v>37.956274902005774</v>
      </c>
    </row>
    <row r="69" spans="2:20" x14ac:dyDescent="0.25">
      <c r="B69" s="13" t="str">
        <f>'Média Mensal'!B69</f>
        <v>Castêlo da Maia</v>
      </c>
      <c r="C69" s="13" t="str">
        <f>'Média Mensal'!C69</f>
        <v>ISMAI</v>
      </c>
      <c r="D69" s="16">
        <f>'Média Mensal'!D69</f>
        <v>702.48</v>
      </c>
      <c r="E69" s="6">
        <v>2644.6808125646121</v>
      </c>
      <c r="F69" s="3">
        <v>2160.0000000000005</v>
      </c>
      <c r="G69" s="7">
        <f t="shared" si="4"/>
        <v>4804.680812564613</v>
      </c>
      <c r="H69" s="6">
        <v>0</v>
      </c>
      <c r="I69" s="3">
        <v>0</v>
      </c>
      <c r="J69" s="7">
        <f t="shared" si="5"/>
        <v>0</v>
      </c>
      <c r="K69" s="6">
        <v>84</v>
      </c>
      <c r="L69" s="3">
        <v>85</v>
      </c>
      <c r="M69" s="7">
        <f t="shared" si="6"/>
        <v>169</v>
      </c>
      <c r="N69" s="27">
        <f t="shared" si="7"/>
        <v>0.12695280398255626</v>
      </c>
      <c r="O69" s="27">
        <f t="shared" si="0"/>
        <v>0.10246679316888048</v>
      </c>
      <c r="P69" s="28">
        <f t="shared" si="1"/>
        <v>0.11463735475674301</v>
      </c>
      <c r="R69" s="32">
        <f t="shared" si="8"/>
        <v>31.484295387673953</v>
      </c>
      <c r="S69" s="32">
        <f t="shared" si="9"/>
        <v>25.411764705882359</v>
      </c>
      <c r="T69" s="32">
        <f t="shared" si="10"/>
        <v>28.430063979672266</v>
      </c>
    </row>
    <row r="70" spans="2:20" x14ac:dyDescent="0.25">
      <c r="B70" s="11" t="str">
        <f>'Média Mensal'!B70</f>
        <v>Santo Ovídio</v>
      </c>
      <c r="C70" s="11" t="str">
        <f>'Média Mensal'!C70</f>
        <v>D. João II</v>
      </c>
      <c r="D70" s="14">
        <f>'Média Mensal'!D70</f>
        <v>463.71</v>
      </c>
      <c r="E70" s="4">
        <v>7920</v>
      </c>
      <c r="F70" s="2">
        <v>8730.2138247032726</v>
      </c>
      <c r="G70" s="10">
        <f t="shared" ref="G70:G86" si="14">+E70+F70</f>
        <v>16650.213824703271</v>
      </c>
      <c r="H70" s="2">
        <v>448</v>
      </c>
      <c r="I70" s="2">
        <v>471</v>
      </c>
      <c r="J70" s="10">
        <f t="shared" ref="J70:J86" si="15">+H70+I70</f>
        <v>919</v>
      </c>
      <c r="K70" s="2">
        <v>0</v>
      </c>
      <c r="L70" s="2">
        <v>0</v>
      </c>
      <c r="M70" s="10">
        <f t="shared" ref="M70:M86" si="16">+K70+L70</f>
        <v>0</v>
      </c>
      <c r="N70" s="25">
        <f t="shared" ref="N70:P86" si="17">+E70/(H70*216+K70*248)</f>
        <v>8.1845238095238096E-2</v>
      </c>
      <c r="O70" s="25">
        <f t="shared" si="0"/>
        <v>8.5812434386090194E-2</v>
      </c>
      <c r="P70" s="26">
        <f t="shared" si="1"/>
        <v>8.3878480155076318E-2</v>
      </c>
      <c r="R70" s="32">
        <f t="shared" si="8"/>
        <v>17.678571428571427</v>
      </c>
      <c r="S70" s="32">
        <f t="shared" si="9"/>
        <v>18.535485827395483</v>
      </c>
      <c r="T70" s="32">
        <f t="shared" si="10"/>
        <v>18.117751713496485</v>
      </c>
    </row>
    <row r="71" spans="2:20" x14ac:dyDescent="0.25">
      <c r="B71" s="12" t="str">
        <f>'Média Mensal'!B71</f>
        <v>D. João II</v>
      </c>
      <c r="C71" s="12" t="str">
        <f>'Média Mensal'!C71</f>
        <v>João de Deus</v>
      </c>
      <c r="D71" s="15">
        <f>'Média Mensal'!D71</f>
        <v>716.25</v>
      </c>
      <c r="E71" s="4">
        <v>10738.304903464517</v>
      </c>
      <c r="F71" s="2">
        <v>13263.512447729838</v>
      </c>
      <c r="G71" s="5">
        <f t="shared" si="14"/>
        <v>24001.817351194353</v>
      </c>
      <c r="H71" s="2">
        <v>488</v>
      </c>
      <c r="I71" s="2">
        <v>444</v>
      </c>
      <c r="J71" s="5">
        <f t="shared" si="15"/>
        <v>932</v>
      </c>
      <c r="K71" s="2">
        <v>0</v>
      </c>
      <c r="L71" s="2">
        <v>0</v>
      </c>
      <c r="M71" s="5">
        <f t="shared" si="16"/>
        <v>0</v>
      </c>
      <c r="N71" s="27">
        <f t="shared" si="17"/>
        <v>0.10187371834646818</v>
      </c>
      <c r="O71" s="27">
        <f t="shared" si="0"/>
        <v>0.13829988788507089</v>
      </c>
      <c r="P71" s="28">
        <f t="shared" si="1"/>
        <v>0.1192269579120686</v>
      </c>
      <c r="R71" s="32">
        <f t="shared" ref="R71:R86" si="18">+E71/(H71+K71)</f>
        <v>22.004723162837127</v>
      </c>
      <c r="S71" s="32">
        <f t="shared" ref="S71:S86" si="19">+F71/(I71+L71)</f>
        <v>29.87277578317531</v>
      </c>
      <c r="T71" s="32">
        <f t="shared" ref="T71:T86" si="20">+G71/(J71+M71)</f>
        <v>25.753022909006816</v>
      </c>
    </row>
    <row r="72" spans="2:20" x14ac:dyDescent="0.25">
      <c r="B72" s="12" t="str">
        <f>'Média Mensal'!B72</f>
        <v>João de Deus</v>
      </c>
      <c r="C72" s="12" t="str">
        <f>'Média Mensal'!C72</f>
        <v>C.M.Gaia</v>
      </c>
      <c r="D72" s="15">
        <f>'Média Mensal'!D72</f>
        <v>405.01</v>
      </c>
      <c r="E72" s="4">
        <v>17855.459896604581</v>
      </c>
      <c r="F72" s="2">
        <v>21253.731509636673</v>
      </c>
      <c r="G72" s="5">
        <f t="shared" si="14"/>
        <v>39109.191406241254</v>
      </c>
      <c r="H72" s="2">
        <v>446</v>
      </c>
      <c r="I72" s="2">
        <v>442</v>
      </c>
      <c r="J72" s="5">
        <f t="shared" si="15"/>
        <v>888</v>
      </c>
      <c r="K72" s="2">
        <v>0</v>
      </c>
      <c r="L72" s="2">
        <v>0</v>
      </c>
      <c r="M72" s="5">
        <f t="shared" si="16"/>
        <v>0</v>
      </c>
      <c r="N72" s="27">
        <f t="shared" si="17"/>
        <v>0.18534566409861922</v>
      </c>
      <c r="O72" s="27">
        <f t="shared" si="0"/>
        <v>0.22261743243711951</v>
      </c>
      <c r="P72" s="28">
        <f t="shared" si="1"/>
        <v>0.20389760284368355</v>
      </c>
      <c r="R72" s="32">
        <f t="shared" si="18"/>
        <v>40.034663445301753</v>
      </c>
      <c r="S72" s="32">
        <f t="shared" si="19"/>
        <v>48.085365406417814</v>
      </c>
      <c r="T72" s="32">
        <f t="shared" si="20"/>
        <v>44.041882214235649</v>
      </c>
    </row>
    <row r="73" spans="2:20" x14ac:dyDescent="0.25">
      <c r="B73" s="12" t="str">
        <f>'Média Mensal'!B73</f>
        <v>C.M.Gaia</v>
      </c>
      <c r="C73" s="12" t="str">
        <f>'Média Mensal'!C73</f>
        <v>General Torres</v>
      </c>
      <c r="D73" s="15">
        <f>'Média Mensal'!D73</f>
        <v>488.39</v>
      </c>
      <c r="E73" s="4">
        <v>20799.708901815658</v>
      </c>
      <c r="F73" s="2">
        <v>23890.701902961366</v>
      </c>
      <c r="G73" s="5">
        <f t="shared" si="14"/>
        <v>44690.410804777028</v>
      </c>
      <c r="H73" s="2">
        <v>448</v>
      </c>
      <c r="I73" s="2">
        <v>462</v>
      </c>
      <c r="J73" s="5">
        <f t="shared" si="15"/>
        <v>910</v>
      </c>
      <c r="K73" s="2">
        <v>0</v>
      </c>
      <c r="L73" s="2">
        <v>0</v>
      </c>
      <c r="M73" s="5">
        <f t="shared" si="16"/>
        <v>0</v>
      </c>
      <c r="N73" s="27">
        <f t="shared" si="17"/>
        <v>0.21494408173999316</v>
      </c>
      <c r="O73" s="27">
        <f t="shared" si="0"/>
        <v>0.23940498139090674</v>
      </c>
      <c r="P73" s="28">
        <f t="shared" si="1"/>
        <v>0.22736269233199546</v>
      </c>
      <c r="R73" s="32">
        <f t="shared" si="18"/>
        <v>46.427921655838524</v>
      </c>
      <c r="S73" s="32">
        <f t="shared" si="19"/>
        <v>51.711475980435857</v>
      </c>
      <c r="T73" s="32">
        <f t="shared" si="20"/>
        <v>49.110341543711023</v>
      </c>
    </row>
    <row r="74" spans="2:20" x14ac:dyDescent="0.25">
      <c r="B74" s="12" t="str">
        <f>'Média Mensal'!B74</f>
        <v>General Torres</v>
      </c>
      <c r="C74" s="12" t="str">
        <f>'Média Mensal'!C74</f>
        <v>Jardim do Morro</v>
      </c>
      <c r="D74" s="15">
        <f>'Média Mensal'!D74</f>
        <v>419.98</v>
      </c>
      <c r="E74" s="4">
        <v>22710.32553718143</v>
      </c>
      <c r="F74" s="2">
        <v>27064.300178489622</v>
      </c>
      <c r="G74" s="5">
        <f t="shared" si="14"/>
        <v>49774.625715671049</v>
      </c>
      <c r="H74" s="2">
        <v>448</v>
      </c>
      <c r="I74" s="2">
        <v>468</v>
      </c>
      <c r="J74" s="5">
        <f t="shared" si="15"/>
        <v>916</v>
      </c>
      <c r="K74" s="2">
        <v>0</v>
      </c>
      <c r="L74" s="2">
        <v>0</v>
      </c>
      <c r="M74" s="5">
        <f t="shared" si="16"/>
        <v>0</v>
      </c>
      <c r="N74" s="27">
        <f t="shared" si="17"/>
        <v>0.23468838394078032</v>
      </c>
      <c r="O74" s="27">
        <f t="shared" si="0"/>
        <v>0.26773009831522654</v>
      </c>
      <c r="P74" s="28">
        <f t="shared" si="1"/>
        <v>0.25156995853383801</v>
      </c>
      <c r="R74" s="32">
        <f t="shared" si="18"/>
        <v>50.692690931208553</v>
      </c>
      <c r="S74" s="32">
        <f t="shared" si="19"/>
        <v>57.829701236088937</v>
      </c>
      <c r="T74" s="32">
        <f t="shared" si="20"/>
        <v>54.339111043309003</v>
      </c>
    </row>
    <row r="75" spans="2:20" x14ac:dyDescent="0.25">
      <c r="B75" s="12" t="str">
        <f>'Média Mensal'!B75</f>
        <v>Jardim do Morro</v>
      </c>
      <c r="C75" s="12" t="str">
        <f>'Média Mensal'!C75</f>
        <v>São Bento</v>
      </c>
      <c r="D75" s="15">
        <f>'Média Mensal'!D75</f>
        <v>795.7</v>
      </c>
      <c r="E75" s="4">
        <v>23676.727184611809</v>
      </c>
      <c r="F75" s="2">
        <v>28957.356604501627</v>
      </c>
      <c r="G75" s="5">
        <f t="shared" si="14"/>
        <v>52634.083789113436</v>
      </c>
      <c r="H75" s="2">
        <v>476</v>
      </c>
      <c r="I75" s="2">
        <v>446</v>
      </c>
      <c r="J75" s="5">
        <f t="shared" si="15"/>
        <v>922</v>
      </c>
      <c r="K75" s="2">
        <v>0</v>
      </c>
      <c r="L75" s="2">
        <v>0</v>
      </c>
      <c r="M75" s="5">
        <f t="shared" si="16"/>
        <v>0</v>
      </c>
      <c r="N75" s="27">
        <f t="shared" si="17"/>
        <v>0.23028251619020201</v>
      </c>
      <c r="O75" s="27">
        <f t="shared" si="0"/>
        <v>0.30058707652904032</v>
      </c>
      <c r="P75" s="28">
        <f t="shared" si="1"/>
        <v>0.26429101284000883</v>
      </c>
      <c r="R75" s="32">
        <f t="shared" si="18"/>
        <v>49.741023497083631</v>
      </c>
      <c r="S75" s="32">
        <f t="shared" si="19"/>
        <v>64.926808530272709</v>
      </c>
      <c r="T75" s="32">
        <f t="shared" si="20"/>
        <v>57.086858773441904</v>
      </c>
    </row>
    <row r="76" spans="2:20" x14ac:dyDescent="0.25">
      <c r="B76" s="12" t="str">
        <f>'Média Mensal'!B76</f>
        <v>São Bento</v>
      </c>
      <c r="C76" s="12" t="str">
        <f>'Média Mensal'!C76</f>
        <v>Aliados</v>
      </c>
      <c r="D76" s="15">
        <f>'Média Mensal'!D76</f>
        <v>443.38</v>
      </c>
      <c r="E76" s="4">
        <v>29407.911397947842</v>
      </c>
      <c r="F76" s="2">
        <v>37668.245496346237</v>
      </c>
      <c r="G76" s="5">
        <f t="shared" si="14"/>
        <v>67076.156894294079</v>
      </c>
      <c r="H76" s="2">
        <v>459</v>
      </c>
      <c r="I76" s="2">
        <v>454</v>
      </c>
      <c r="J76" s="5">
        <f t="shared" si="15"/>
        <v>913</v>
      </c>
      <c r="K76" s="2">
        <v>0</v>
      </c>
      <c r="L76" s="2">
        <v>0</v>
      </c>
      <c r="M76" s="5">
        <f t="shared" si="16"/>
        <v>0</v>
      </c>
      <c r="N76" s="27">
        <f t="shared" si="17"/>
        <v>0.2966181654759526</v>
      </c>
      <c r="O76" s="27">
        <f t="shared" si="0"/>
        <v>0.38411899877984007</v>
      </c>
      <c r="P76" s="28">
        <f t="shared" si="1"/>
        <v>0.34012898510351547</v>
      </c>
      <c r="R76" s="32">
        <f t="shared" si="18"/>
        <v>64.069523742805757</v>
      </c>
      <c r="S76" s="32">
        <f t="shared" si="19"/>
        <v>82.969703736445453</v>
      </c>
      <c r="T76" s="32">
        <f t="shared" si="20"/>
        <v>73.467860782359338</v>
      </c>
    </row>
    <row r="77" spans="2:20" x14ac:dyDescent="0.25">
      <c r="B77" s="12" t="str">
        <f>'Média Mensal'!B77</f>
        <v>Aliados</v>
      </c>
      <c r="C77" s="12" t="str">
        <f>'Média Mensal'!C77</f>
        <v>Trindade S</v>
      </c>
      <c r="D77" s="15">
        <f>'Média Mensal'!D77</f>
        <v>450.27</v>
      </c>
      <c r="E77" s="4">
        <v>32328.812445353655</v>
      </c>
      <c r="F77" s="2">
        <v>40280.047171754471</v>
      </c>
      <c r="G77" s="5">
        <f t="shared" si="14"/>
        <v>72608.85961710813</v>
      </c>
      <c r="H77" s="2">
        <v>455</v>
      </c>
      <c r="I77" s="2">
        <v>479</v>
      </c>
      <c r="J77" s="5">
        <f t="shared" si="15"/>
        <v>934</v>
      </c>
      <c r="K77" s="2">
        <v>0</v>
      </c>
      <c r="L77" s="2">
        <v>0</v>
      </c>
      <c r="M77" s="5">
        <f t="shared" si="16"/>
        <v>0</v>
      </c>
      <c r="N77" s="27">
        <f t="shared" si="17"/>
        <v>0.32894599557746901</v>
      </c>
      <c r="O77" s="27">
        <f t="shared" si="0"/>
        <v>0.38931461350570701</v>
      </c>
      <c r="P77" s="28">
        <f t="shared" si="1"/>
        <v>0.35990591847642622</v>
      </c>
      <c r="R77" s="32">
        <f t="shared" si="18"/>
        <v>71.052335044733312</v>
      </c>
      <c r="S77" s="32">
        <f t="shared" si="19"/>
        <v>84.091956517232717</v>
      </c>
      <c r="T77" s="32">
        <f t="shared" si="20"/>
        <v>77.739678390908068</v>
      </c>
    </row>
    <row r="78" spans="2:20" x14ac:dyDescent="0.25">
      <c r="B78" s="12" t="str">
        <f>'Média Mensal'!B78</f>
        <v>Trindade S</v>
      </c>
      <c r="C78" s="12" t="str">
        <f>'Média Mensal'!C78</f>
        <v>Faria Guimaraes</v>
      </c>
      <c r="D78" s="15">
        <f>'Média Mensal'!D78</f>
        <v>555.34</v>
      </c>
      <c r="E78" s="4">
        <v>29709.096168680207</v>
      </c>
      <c r="F78" s="2">
        <v>39611.23417268019</v>
      </c>
      <c r="G78" s="5">
        <f t="shared" si="14"/>
        <v>69320.330341360401</v>
      </c>
      <c r="H78" s="2">
        <v>488</v>
      </c>
      <c r="I78" s="2">
        <v>456</v>
      </c>
      <c r="J78" s="5">
        <f t="shared" si="15"/>
        <v>944</v>
      </c>
      <c r="K78" s="2">
        <v>0</v>
      </c>
      <c r="L78" s="2">
        <v>0</v>
      </c>
      <c r="M78" s="5">
        <f t="shared" si="16"/>
        <v>0</v>
      </c>
      <c r="N78" s="27">
        <f t="shared" si="17"/>
        <v>0.28184858994270079</v>
      </c>
      <c r="O78" s="27">
        <f t="shared" si="0"/>
        <v>0.40216084077201297</v>
      </c>
      <c r="P78" s="28">
        <f t="shared" si="1"/>
        <v>0.3399655246653347</v>
      </c>
      <c r="R78" s="32">
        <f t="shared" si="18"/>
        <v>60.879295427623376</v>
      </c>
      <c r="S78" s="32">
        <f t="shared" si="19"/>
        <v>86.8667416067548</v>
      </c>
      <c r="T78" s="32">
        <f t="shared" si="20"/>
        <v>73.432553327712284</v>
      </c>
    </row>
    <row r="79" spans="2:20" x14ac:dyDescent="0.25">
      <c r="B79" s="12" t="str">
        <f>'Média Mensal'!B79</f>
        <v>Faria Guimaraes</v>
      </c>
      <c r="C79" s="12" t="str">
        <f>'Média Mensal'!C79</f>
        <v>Marques</v>
      </c>
      <c r="D79" s="15">
        <f>'Média Mensal'!D79</f>
        <v>621.04</v>
      </c>
      <c r="E79" s="4">
        <v>28395.672247338232</v>
      </c>
      <c r="F79" s="2">
        <v>37882.625991103378</v>
      </c>
      <c r="G79" s="5">
        <f t="shared" si="14"/>
        <v>66278.29823844161</v>
      </c>
      <c r="H79" s="2">
        <v>462</v>
      </c>
      <c r="I79" s="2">
        <v>452</v>
      </c>
      <c r="J79" s="5">
        <f t="shared" si="15"/>
        <v>914</v>
      </c>
      <c r="K79" s="2">
        <v>0</v>
      </c>
      <c r="L79" s="2">
        <v>0</v>
      </c>
      <c r="M79" s="5">
        <f t="shared" si="16"/>
        <v>0</v>
      </c>
      <c r="N79" s="27">
        <f t="shared" si="17"/>
        <v>0.2845485835271187</v>
      </c>
      <c r="O79" s="27">
        <f t="shared" si="0"/>
        <v>0.38801444189510997</v>
      </c>
      <c r="P79" s="28">
        <f t="shared" si="1"/>
        <v>0.3357155069213551</v>
      </c>
      <c r="R79" s="32">
        <f t="shared" si="18"/>
        <v>61.462494041857646</v>
      </c>
      <c r="S79" s="32">
        <f t="shared" si="19"/>
        <v>83.811119449343749</v>
      </c>
      <c r="T79" s="32">
        <f t="shared" si="20"/>
        <v>72.514549495012702</v>
      </c>
    </row>
    <row r="80" spans="2:20" x14ac:dyDescent="0.25">
      <c r="B80" s="12" t="str">
        <f>'Média Mensal'!B80</f>
        <v>Marques</v>
      </c>
      <c r="C80" s="12" t="str">
        <f>'Média Mensal'!C80</f>
        <v>Combatentes</v>
      </c>
      <c r="D80" s="15">
        <f>'Média Mensal'!D80</f>
        <v>702.75</v>
      </c>
      <c r="E80" s="4">
        <v>23694.992655804395</v>
      </c>
      <c r="F80" s="2">
        <v>31060.315529893396</v>
      </c>
      <c r="G80" s="5">
        <f t="shared" si="14"/>
        <v>54755.308185697795</v>
      </c>
      <c r="H80" s="2">
        <v>454</v>
      </c>
      <c r="I80" s="2">
        <v>452</v>
      </c>
      <c r="J80" s="5">
        <f t="shared" si="15"/>
        <v>906</v>
      </c>
      <c r="K80" s="2">
        <v>0</v>
      </c>
      <c r="L80" s="2">
        <v>0</v>
      </c>
      <c r="M80" s="5">
        <f t="shared" si="16"/>
        <v>0</v>
      </c>
      <c r="N80" s="27">
        <f t="shared" si="17"/>
        <v>0.24162784157085573</v>
      </c>
      <c r="O80" s="27">
        <f t="shared" si="0"/>
        <v>0.31813663071424736</v>
      </c>
      <c r="P80" s="28">
        <f t="shared" si="1"/>
        <v>0.27979778935541755</v>
      </c>
      <c r="R80" s="32">
        <f t="shared" si="18"/>
        <v>52.191613779304838</v>
      </c>
      <c r="S80" s="32">
        <f t="shared" si="19"/>
        <v>68.717512234277422</v>
      </c>
      <c r="T80" s="32">
        <f t="shared" si="20"/>
        <v>60.436322500770196</v>
      </c>
    </row>
    <row r="81" spans="2:20" x14ac:dyDescent="0.25">
      <c r="B81" s="12" t="str">
        <f>'Média Mensal'!B81</f>
        <v>Combatentes</v>
      </c>
      <c r="C81" s="12" t="str">
        <f>'Média Mensal'!C81</f>
        <v>Salgueiros</v>
      </c>
      <c r="D81" s="15">
        <f>'Média Mensal'!D81</f>
        <v>471.25</v>
      </c>
      <c r="E81" s="4">
        <v>21097.749808077562</v>
      </c>
      <c r="F81" s="2">
        <v>28619.018174626963</v>
      </c>
      <c r="G81" s="5">
        <f t="shared" si="14"/>
        <v>49716.767982704521</v>
      </c>
      <c r="H81" s="2">
        <v>454</v>
      </c>
      <c r="I81" s="2">
        <v>464</v>
      </c>
      <c r="J81" s="5">
        <f t="shared" si="15"/>
        <v>918</v>
      </c>
      <c r="K81" s="2">
        <v>0</v>
      </c>
      <c r="L81" s="2">
        <v>0</v>
      </c>
      <c r="M81" s="5">
        <f t="shared" si="16"/>
        <v>0</v>
      </c>
      <c r="N81" s="27">
        <f t="shared" si="17"/>
        <v>0.21514265997794871</v>
      </c>
      <c r="O81" s="27">
        <f t="shared" si="17"/>
        <v>0.28555054851759021</v>
      </c>
      <c r="P81" s="28">
        <f t="shared" si="17"/>
        <v>0.25073008947946684</v>
      </c>
      <c r="R81" s="32">
        <f t="shared" si="18"/>
        <v>46.47081455523692</v>
      </c>
      <c r="S81" s="32">
        <f t="shared" si="19"/>
        <v>61.678918479799492</v>
      </c>
      <c r="T81" s="32">
        <f t="shared" si="20"/>
        <v>54.157699327564835</v>
      </c>
    </row>
    <row r="82" spans="2:20" x14ac:dyDescent="0.25">
      <c r="B82" s="12" t="str">
        <f>'Média Mensal'!B82</f>
        <v>Salgueiros</v>
      </c>
      <c r="C82" s="12" t="str">
        <f>'Média Mensal'!C82</f>
        <v>Polo Universitario</v>
      </c>
      <c r="D82" s="15">
        <f>'Média Mensal'!D82</f>
        <v>775.36</v>
      </c>
      <c r="E82" s="4">
        <v>19063.593092003888</v>
      </c>
      <c r="F82" s="2">
        <v>27021.868794168535</v>
      </c>
      <c r="G82" s="5">
        <f t="shared" si="14"/>
        <v>46085.461886172423</v>
      </c>
      <c r="H82" s="2">
        <v>467</v>
      </c>
      <c r="I82" s="2">
        <v>464</v>
      </c>
      <c r="J82" s="5">
        <f t="shared" si="15"/>
        <v>931</v>
      </c>
      <c r="K82" s="2">
        <v>0</v>
      </c>
      <c r="L82" s="2">
        <v>0</v>
      </c>
      <c r="M82" s="5">
        <f t="shared" si="16"/>
        <v>0</v>
      </c>
      <c r="N82" s="27">
        <f t="shared" si="17"/>
        <v>0.18898795594420542</v>
      </c>
      <c r="O82" s="27">
        <f t="shared" si="17"/>
        <v>0.26961475089967007</v>
      </c>
      <c r="P82" s="28">
        <f t="shared" si="17"/>
        <v>0.22917144988548963</v>
      </c>
      <c r="R82" s="32">
        <f t="shared" si="18"/>
        <v>40.821398483948371</v>
      </c>
      <c r="S82" s="32">
        <f t="shared" si="19"/>
        <v>58.236786194328737</v>
      </c>
      <c r="T82" s="32">
        <f t="shared" si="20"/>
        <v>49.501033175265761</v>
      </c>
    </row>
    <row r="83" spans="2:20" x14ac:dyDescent="0.25">
      <c r="B83" s="12" t="str">
        <f>'Média Mensal'!B83</f>
        <v>Polo Universitario</v>
      </c>
      <c r="C83" s="12" t="str">
        <f>'Média Mensal'!C83</f>
        <v>I.P.O.</v>
      </c>
      <c r="D83" s="15">
        <f>'Média Mensal'!D83</f>
        <v>827.64</v>
      </c>
      <c r="E83" s="4">
        <v>15216.905228907339</v>
      </c>
      <c r="F83" s="2">
        <v>20313.066659380282</v>
      </c>
      <c r="G83" s="5">
        <f t="shared" si="14"/>
        <v>35529.971888287619</v>
      </c>
      <c r="H83" s="2">
        <v>480</v>
      </c>
      <c r="I83" s="2">
        <v>450</v>
      </c>
      <c r="J83" s="5">
        <f t="shared" si="15"/>
        <v>930</v>
      </c>
      <c r="K83" s="2">
        <v>0</v>
      </c>
      <c r="L83" s="2">
        <v>0</v>
      </c>
      <c r="M83" s="5">
        <f t="shared" si="16"/>
        <v>0</v>
      </c>
      <c r="N83" s="27">
        <f t="shared" si="17"/>
        <v>0.14676799024794887</v>
      </c>
      <c r="O83" s="27">
        <f t="shared" si="17"/>
        <v>0.2089821672775749</v>
      </c>
      <c r="P83" s="28">
        <f t="shared" si="17"/>
        <v>0.17687162429454212</v>
      </c>
      <c r="R83" s="32">
        <f t="shared" si="18"/>
        <v>31.701885893556955</v>
      </c>
      <c r="S83" s="32">
        <f t="shared" si="19"/>
        <v>45.140148131956181</v>
      </c>
      <c r="T83" s="32">
        <f t="shared" si="20"/>
        <v>38.204270847621096</v>
      </c>
    </row>
    <row r="84" spans="2:20" x14ac:dyDescent="0.25">
      <c r="B84" s="13" t="str">
        <f>'Média Mensal'!B84</f>
        <v>I.P.O.</v>
      </c>
      <c r="C84" s="13" t="str">
        <f>'Média Mensal'!C84</f>
        <v>Hospital São João</v>
      </c>
      <c r="D84" s="16">
        <f>'Média Mensal'!D84</f>
        <v>351.77</v>
      </c>
      <c r="E84" s="6">
        <v>6622.5163685241077</v>
      </c>
      <c r="F84" s="3">
        <v>8712.9999999999982</v>
      </c>
      <c r="G84" s="7">
        <f t="shared" si="14"/>
        <v>15335.516368524106</v>
      </c>
      <c r="H84" s="6">
        <v>453</v>
      </c>
      <c r="I84" s="3">
        <v>454</v>
      </c>
      <c r="J84" s="7">
        <f t="shared" si="15"/>
        <v>907</v>
      </c>
      <c r="K84" s="6">
        <v>0</v>
      </c>
      <c r="L84" s="3">
        <v>0</v>
      </c>
      <c r="M84" s="7">
        <f t="shared" si="16"/>
        <v>0</v>
      </c>
      <c r="N84" s="27">
        <f t="shared" si="17"/>
        <v>6.7681673294539571E-2</v>
      </c>
      <c r="O84" s="27">
        <f t="shared" si="17"/>
        <v>8.8850138684940433E-2</v>
      </c>
      <c r="P84" s="28">
        <f t="shared" si="17"/>
        <v>7.8277575485545065E-2</v>
      </c>
      <c r="R84" s="32">
        <f t="shared" si="18"/>
        <v>14.619241431620546</v>
      </c>
      <c r="S84" s="32">
        <f t="shared" si="19"/>
        <v>19.191629955947132</v>
      </c>
      <c r="T84" s="32">
        <f t="shared" si="20"/>
        <v>16.907956304877736</v>
      </c>
    </row>
    <row r="85" spans="2:20" x14ac:dyDescent="0.25">
      <c r="B85" s="12" t="str">
        <f>'Média Mensal'!B85</f>
        <v xml:space="preserve">Verdes (E) </v>
      </c>
      <c r="C85" s="12" t="str">
        <f>'Média Mensal'!C85</f>
        <v>Botica</v>
      </c>
      <c r="D85" s="15">
        <f>'Média Mensal'!D85</f>
        <v>683.54</v>
      </c>
      <c r="E85" s="4">
        <v>2709.8698017937259</v>
      </c>
      <c r="F85" s="2">
        <v>8441.5666271652772</v>
      </c>
      <c r="G85" s="5">
        <f t="shared" si="14"/>
        <v>11151.436428959003</v>
      </c>
      <c r="H85" s="2">
        <v>155</v>
      </c>
      <c r="I85" s="2">
        <v>148</v>
      </c>
      <c r="J85" s="5">
        <f t="shared" si="15"/>
        <v>303</v>
      </c>
      <c r="K85" s="2">
        <v>0</v>
      </c>
      <c r="L85" s="2">
        <v>0</v>
      </c>
      <c r="M85" s="5">
        <f t="shared" si="16"/>
        <v>0</v>
      </c>
      <c r="N85" s="25">
        <f t="shared" si="17"/>
        <v>8.0939958237566487E-2</v>
      </c>
      <c r="O85" s="25">
        <f t="shared" si="17"/>
        <v>0.26406302011903393</v>
      </c>
      <c r="P85" s="26">
        <f t="shared" si="17"/>
        <v>0.17038620628527995</v>
      </c>
      <c r="R85" s="32">
        <f t="shared" si="18"/>
        <v>17.483030979314361</v>
      </c>
      <c r="S85" s="32">
        <f t="shared" si="19"/>
        <v>57.037612345711331</v>
      </c>
      <c r="T85" s="32">
        <f t="shared" si="20"/>
        <v>36.80342055762047</v>
      </c>
    </row>
    <row r="86" spans="2:20" x14ac:dyDescent="0.25">
      <c r="B86" s="13" t="str">
        <f>'Média Mensal'!B86</f>
        <v>Botica</v>
      </c>
      <c r="C86" s="13" t="str">
        <f>'Média Mensal'!C86</f>
        <v>Aeroporto</v>
      </c>
      <c r="D86" s="16">
        <f>'Média Mensal'!D86</f>
        <v>649.66</v>
      </c>
      <c r="E86" s="6">
        <v>2487.1564764395648</v>
      </c>
      <c r="F86" s="3">
        <v>8160</v>
      </c>
      <c r="G86" s="7">
        <f t="shared" si="14"/>
        <v>10647.156476439564</v>
      </c>
      <c r="H86" s="6">
        <v>148</v>
      </c>
      <c r="I86" s="3">
        <v>146</v>
      </c>
      <c r="J86" s="7">
        <f t="shared" si="15"/>
        <v>294</v>
      </c>
      <c r="K86" s="6">
        <v>0</v>
      </c>
      <c r="L86" s="3">
        <v>0</v>
      </c>
      <c r="M86" s="7">
        <f t="shared" si="16"/>
        <v>0</v>
      </c>
      <c r="N86" s="27">
        <f t="shared" si="17"/>
        <v>7.7801441330066473E-2</v>
      </c>
      <c r="O86" s="27">
        <f t="shared" si="17"/>
        <v>0.25875190258751901</v>
      </c>
      <c r="P86" s="28">
        <f t="shared" si="17"/>
        <v>0.16766119419941364</v>
      </c>
      <c r="R86" s="32">
        <f t="shared" si="18"/>
        <v>16.805111327294355</v>
      </c>
      <c r="S86" s="32">
        <f t="shared" si="19"/>
        <v>55.890410958904113</v>
      </c>
      <c r="T86" s="32">
        <f t="shared" si="20"/>
        <v>36.21481794707335</v>
      </c>
    </row>
    <row r="87" spans="2:20" x14ac:dyDescent="0.25">
      <c r="B87" s="23" t="s">
        <v>85</v>
      </c>
      <c r="E87" s="41"/>
      <c r="F87" s="41"/>
      <c r="G87" s="41"/>
      <c r="H87" s="41"/>
      <c r="I87" s="41"/>
      <c r="J87" s="41"/>
      <c r="K87" s="41"/>
      <c r="L87" s="41"/>
      <c r="M87" s="41"/>
      <c r="N87" s="42"/>
      <c r="O87" s="42"/>
      <c r="P87" s="42"/>
    </row>
    <row r="88" spans="2:20" x14ac:dyDescent="0.25">
      <c r="B88" s="34"/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0">
    <tabColor theme="0" tint="-4.9989318521683403E-2"/>
  </sheetPr>
  <dimension ref="A1:T88"/>
  <sheetViews>
    <sheetView workbookViewId="0">
      <selection activeCell="U26" sqref="U26"/>
    </sheetView>
  </sheetViews>
  <sheetFormatPr defaultRowHeight="15" x14ac:dyDescent="0.25"/>
  <cols>
    <col min="2" max="2" width="17.42578125" bestFit="1" customWidth="1"/>
    <col min="3" max="3" width="17.42578125" customWidth="1"/>
    <col min="4" max="16" width="10" customWidth="1"/>
  </cols>
  <sheetData>
    <row r="1" spans="1:20" ht="14.45" x14ac:dyDescent="0.3">
      <c r="P1" s="33"/>
    </row>
    <row r="2" spans="1:20" ht="17.25" x14ac:dyDescent="0.3">
      <c r="A2" s="1"/>
      <c r="H2" s="54" t="s">
        <v>84</v>
      </c>
      <c r="I2" s="55"/>
      <c r="J2" s="55"/>
      <c r="K2" s="55"/>
      <c r="L2" s="55"/>
      <c r="M2" s="55"/>
      <c r="N2" s="55"/>
      <c r="O2" s="56"/>
      <c r="P2" s="17">
        <v>0.2720194816889045</v>
      </c>
    </row>
    <row r="3" spans="1:20" ht="17.25" x14ac:dyDescent="0.25">
      <c r="B3" s="59" t="s">
        <v>3</v>
      </c>
      <c r="C3" s="61" t="s">
        <v>4</v>
      </c>
      <c r="D3" s="18" t="s">
        <v>82</v>
      </c>
      <c r="E3" s="64" t="s">
        <v>0</v>
      </c>
      <c r="F3" s="64"/>
      <c r="G3" s="65"/>
      <c r="H3" s="63" t="s">
        <v>86</v>
      </c>
      <c r="I3" s="64"/>
      <c r="J3" s="65"/>
      <c r="K3" s="63" t="s">
        <v>87</v>
      </c>
      <c r="L3" s="64"/>
      <c r="M3" s="65"/>
      <c r="N3" s="63" t="s">
        <v>1</v>
      </c>
      <c r="O3" s="64"/>
      <c r="P3" s="65"/>
      <c r="R3" s="63" t="s">
        <v>88</v>
      </c>
      <c r="S3" s="64"/>
      <c r="T3" s="65"/>
    </row>
    <row r="4" spans="1:20" x14ac:dyDescent="0.25">
      <c r="B4" s="60"/>
      <c r="C4" s="62"/>
      <c r="D4" s="19" t="s">
        <v>83</v>
      </c>
      <c r="E4" s="20" t="s">
        <v>5</v>
      </c>
      <c r="F4" s="21" t="s">
        <v>6</v>
      </c>
      <c r="G4" s="22" t="s">
        <v>2</v>
      </c>
      <c r="H4" s="20" t="s">
        <v>5</v>
      </c>
      <c r="I4" s="21" t="s">
        <v>6</v>
      </c>
      <c r="J4" s="22" t="s">
        <v>2</v>
      </c>
      <c r="K4" s="20" t="s">
        <v>5</v>
      </c>
      <c r="L4" s="21" t="s">
        <v>6</v>
      </c>
      <c r="M4" s="24" t="s">
        <v>2</v>
      </c>
      <c r="N4" s="20" t="s">
        <v>5</v>
      </c>
      <c r="O4" s="21" t="s">
        <v>6</v>
      </c>
      <c r="P4" s="22" t="s">
        <v>2</v>
      </c>
      <c r="R4" s="20" t="s">
        <v>5</v>
      </c>
      <c r="S4" s="21" t="s">
        <v>6</v>
      </c>
      <c r="T4" s="31" t="s">
        <v>2</v>
      </c>
    </row>
    <row r="5" spans="1:20" x14ac:dyDescent="0.25">
      <c r="B5" s="11" t="str">
        <f>'Média Mensal'!B5</f>
        <v>Fânzeres</v>
      </c>
      <c r="C5" s="11" t="str">
        <f>'Média Mensal'!C5</f>
        <v>Venda Nova</v>
      </c>
      <c r="D5" s="14">
        <f>'Média Mensal'!D5</f>
        <v>440.45</v>
      </c>
      <c r="E5" s="8">
        <v>777.00000000000023</v>
      </c>
      <c r="F5" s="9">
        <v>1321.7610924183184</v>
      </c>
      <c r="G5" s="10">
        <f>+E5+F5</f>
        <v>2098.7610924183186</v>
      </c>
      <c r="H5" s="9">
        <v>114</v>
      </c>
      <c r="I5" s="9">
        <v>113</v>
      </c>
      <c r="J5" s="10">
        <f>+H5+I5</f>
        <v>227</v>
      </c>
      <c r="K5" s="9">
        <v>0</v>
      </c>
      <c r="L5" s="9">
        <v>0</v>
      </c>
      <c r="M5" s="10">
        <f>+K5+L5</f>
        <v>0</v>
      </c>
      <c r="N5" s="27">
        <f>+E5/(H5*216+K5*248)</f>
        <v>3.1554580896686169E-2</v>
      </c>
      <c r="O5" s="27">
        <f t="shared" ref="O5:O80" si="0">+F5/(I5*216+L5*248)</f>
        <v>5.4152781564172338E-2</v>
      </c>
      <c r="P5" s="28">
        <f t="shared" ref="P5:P80" si="1">+G5/(J5*216+M5*248)</f>
        <v>4.2803905458033913E-2</v>
      </c>
      <c r="R5" s="32">
        <f>+E5/(H5+K5)</f>
        <v>6.8157894736842124</v>
      </c>
      <c r="S5" s="32">
        <f t="shared" ref="S5" si="2">+F5/(I5+L5)</f>
        <v>11.697000817861225</v>
      </c>
      <c r="T5" s="32">
        <f t="shared" ref="T5" si="3">+G5/(J5+M5)</f>
        <v>9.245643578935324</v>
      </c>
    </row>
    <row r="6" spans="1:20" x14ac:dyDescent="0.25">
      <c r="B6" s="12" t="str">
        <f>'Média Mensal'!B6</f>
        <v>Venda Nova</v>
      </c>
      <c r="C6" s="12" t="str">
        <f>'Média Mensal'!C6</f>
        <v>Carreira</v>
      </c>
      <c r="D6" s="15">
        <f>'Média Mensal'!D6</f>
        <v>583.47</v>
      </c>
      <c r="E6" s="4">
        <v>1418.5518639792742</v>
      </c>
      <c r="F6" s="2">
        <v>2387.0211471942471</v>
      </c>
      <c r="G6" s="5">
        <f t="shared" ref="G6:G69" si="4">+E6+F6</f>
        <v>3805.5730111735211</v>
      </c>
      <c r="H6" s="2">
        <v>115</v>
      </c>
      <c r="I6" s="2">
        <v>115</v>
      </c>
      <c r="J6" s="5">
        <f t="shared" ref="J6:J69" si="5">+H6+I6</f>
        <v>230</v>
      </c>
      <c r="K6" s="2">
        <v>0</v>
      </c>
      <c r="L6" s="2">
        <v>0</v>
      </c>
      <c r="M6" s="5">
        <f t="shared" ref="M6:M69" si="6">+K6+L6</f>
        <v>0</v>
      </c>
      <c r="N6" s="27">
        <f t="shared" ref="N6:N69" si="7">+E6/(H6*216+K6*248)</f>
        <v>5.7107562962128593E-2</v>
      </c>
      <c r="O6" s="27">
        <f t="shared" si="0"/>
        <v>9.6095859387852131E-2</v>
      </c>
      <c r="P6" s="28">
        <f t="shared" si="1"/>
        <v>7.6601711174990358E-2</v>
      </c>
      <c r="R6" s="32">
        <f t="shared" ref="R6:R70" si="8">+E6/(H6+K6)</f>
        <v>12.335233599819777</v>
      </c>
      <c r="S6" s="32">
        <f t="shared" ref="S6:S70" si="9">+F6/(I6+L6)</f>
        <v>20.756705627776061</v>
      </c>
      <c r="T6" s="32">
        <f t="shared" ref="T6:T70" si="10">+G6/(J6+M6)</f>
        <v>16.545969613797919</v>
      </c>
    </row>
    <row r="7" spans="1:20" x14ac:dyDescent="0.25">
      <c r="B7" s="12" t="str">
        <f>'Média Mensal'!B7</f>
        <v>Carreira</v>
      </c>
      <c r="C7" s="12" t="str">
        <f>'Média Mensal'!C7</f>
        <v>Baguim</v>
      </c>
      <c r="D7" s="15">
        <f>'Média Mensal'!D7</f>
        <v>786.02</v>
      </c>
      <c r="E7" s="4">
        <v>2041.7580235286025</v>
      </c>
      <c r="F7" s="2">
        <v>3078.5587260336079</v>
      </c>
      <c r="G7" s="5">
        <f t="shared" si="4"/>
        <v>5120.3167495622101</v>
      </c>
      <c r="H7" s="2">
        <v>114</v>
      </c>
      <c r="I7" s="2">
        <v>115</v>
      </c>
      <c r="J7" s="5">
        <f t="shared" si="5"/>
        <v>229</v>
      </c>
      <c r="K7" s="2">
        <v>0</v>
      </c>
      <c r="L7" s="2">
        <v>0</v>
      </c>
      <c r="M7" s="5">
        <f t="shared" si="6"/>
        <v>0</v>
      </c>
      <c r="N7" s="27">
        <f t="shared" si="7"/>
        <v>8.2917398616333765E-2</v>
      </c>
      <c r="O7" s="27">
        <f t="shared" si="0"/>
        <v>0.12393553647478292</v>
      </c>
      <c r="P7" s="28">
        <f t="shared" si="1"/>
        <v>0.10351602679852438</v>
      </c>
      <c r="R7" s="32">
        <f t="shared" si="8"/>
        <v>17.910158101128093</v>
      </c>
      <c r="S7" s="32">
        <f t="shared" si="9"/>
        <v>26.770075878553111</v>
      </c>
      <c r="T7" s="32">
        <f t="shared" si="10"/>
        <v>22.359461788481266</v>
      </c>
    </row>
    <row r="8" spans="1:20" x14ac:dyDescent="0.25">
      <c r="B8" s="12" t="str">
        <f>'Média Mensal'!B8</f>
        <v>Baguim</v>
      </c>
      <c r="C8" s="12" t="str">
        <f>'Média Mensal'!C8</f>
        <v>Campainha</v>
      </c>
      <c r="D8" s="15">
        <f>'Média Mensal'!D8</f>
        <v>751.7</v>
      </c>
      <c r="E8" s="4">
        <v>2583.1169452298122</v>
      </c>
      <c r="F8" s="2">
        <v>3394.5446653251033</v>
      </c>
      <c r="G8" s="5">
        <f t="shared" si="4"/>
        <v>5977.6616105549156</v>
      </c>
      <c r="H8" s="2">
        <v>106</v>
      </c>
      <c r="I8" s="2">
        <v>115</v>
      </c>
      <c r="J8" s="5">
        <f t="shared" si="5"/>
        <v>221</v>
      </c>
      <c r="K8" s="2">
        <v>0</v>
      </c>
      <c r="L8" s="2">
        <v>0</v>
      </c>
      <c r="M8" s="5">
        <f t="shared" si="6"/>
        <v>0</v>
      </c>
      <c r="N8" s="27">
        <f t="shared" si="7"/>
        <v>0.11281957307956902</v>
      </c>
      <c r="O8" s="27">
        <f t="shared" si="0"/>
        <v>0.13665638749295908</v>
      </c>
      <c r="P8" s="28">
        <f t="shared" si="1"/>
        <v>0.12522334528563173</v>
      </c>
      <c r="R8" s="32">
        <f t="shared" si="8"/>
        <v>24.369027785186908</v>
      </c>
      <c r="S8" s="32">
        <f t="shared" si="9"/>
        <v>29.51777969847916</v>
      </c>
      <c r="T8" s="32">
        <f t="shared" si="10"/>
        <v>27.048242581696449</v>
      </c>
    </row>
    <row r="9" spans="1:20" x14ac:dyDescent="0.25">
      <c r="B9" s="12" t="str">
        <f>'Média Mensal'!B9</f>
        <v>Campainha</v>
      </c>
      <c r="C9" s="12" t="str">
        <f>'Média Mensal'!C9</f>
        <v>Rio Tinto</v>
      </c>
      <c r="D9" s="15">
        <f>'Média Mensal'!D9</f>
        <v>859.99</v>
      </c>
      <c r="E9" s="4">
        <v>3607.8834212954653</v>
      </c>
      <c r="F9" s="2">
        <v>4096.7936666853875</v>
      </c>
      <c r="G9" s="5">
        <f t="shared" si="4"/>
        <v>7704.6770879808528</v>
      </c>
      <c r="H9" s="2">
        <v>115</v>
      </c>
      <c r="I9" s="2">
        <v>106</v>
      </c>
      <c r="J9" s="5">
        <f t="shared" si="5"/>
        <v>221</v>
      </c>
      <c r="K9" s="2">
        <v>0</v>
      </c>
      <c r="L9" s="2">
        <v>0</v>
      </c>
      <c r="M9" s="5">
        <f t="shared" si="6"/>
        <v>0</v>
      </c>
      <c r="N9" s="27">
        <f t="shared" si="7"/>
        <v>0.14524490423894787</v>
      </c>
      <c r="O9" s="27">
        <f t="shared" si="0"/>
        <v>0.17893054099778946</v>
      </c>
      <c r="P9" s="28">
        <f t="shared" si="1"/>
        <v>0.16140181598753253</v>
      </c>
      <c r="R9" s="32">
        <f t="shared" si="8"/>
        <v>31.372899315612742</v>
      </c>
      <c r="S9" s="32">
        <f t="shared" si="9"/>
        <v>38.648996855522526</v>
      </c>
      <c r="T9" s="32">
        <f t="shared" si="10"/>
        <v>34.862792253307028</v>
      </c>
    </row>
    <row r="10" spans="1:20" x14ac:dyDescent="0.25">
      <c r="B10" s="12" t="str">
        <f>'Média Mensal'!B10</f>
        <v>Rio Tinto</v>
      </c>
      <c r="C10" s="12" t="str">
        <f>'Média Mensal'!C10</f>
        <v>Levada</v>
      </c>
      <c r="D10" s="15">
        <f>'Média Mensal'!D10</f>
        <v>452.83</v>
      </c>
      <c r="E10" s="4">
        <v>4179.4357905848792</v>
      </c>
      <c r="F10" s="2">
        <v>4767.2602887949297</v>
      </c>
      <c r="G10" s="5">
        <f t="shared" si="4"/>
        <v>8946.6960793798098</v>
      </c>
      <c r="H10" s="2">
        <v>115</v>
      </c>
      <c r="I10" s="2">
        <v>112</v>
      </c>
      <c r="J10" s="5">
        <f t="shared" si="5"/>
        <v>227</v>
      </c>
      <c r="K10" s="2">
        <v>0</v>
      </c>
      <c r="L10" s="2">
        <v>0</v>
      </c>
      <c r="M10" s="5">
        <f t="shared" si="6"/>
        <v>0</v>
      </c>
      <c r="N10" s="27">
        <f t="shared" si="7"/>
        <v>0.16825425888022863</v>
      </c>
      <c r="O10" s="27">
        <f t="shared" si="0"/>
        <v>0.19705937040322957</v>
      </c>
      <c r="P10" s="28">
        <f t="shared" si="1"/>
        <v>0.18246647249510137</v>
      </c>
      <c r="R10" s="32">
        <f t="shared" si="8"/>
        <v>36.342919918129382</v>
      </c>
      <c r="S10" s="32">
        <f t="shared" si="9"/>
        <v>42.564824007097585</v>
      </c>
      <c r="T10" s="32">
        <f t="shared" si="10"/>
        <v>39.412758058941897</v>
      </c>
    </row>
    <row r="11" spans="1:20" x14ac:dyDescent="0.25">
      <c r="B11" s="12" t="str">
        <f>'Média Mensal'!B11</f>
        <v>Levada</v>
      </c>
      <c r="C11" s="12" t="str">
        <f>'Média Mensal'!C11</f>
        <v>Nau Vitória</v>
      </c>
      <c r="D11" s="15">
        <f>'Média Mensal'!D11</f>
        <v>1111.6199999999999</v>
      </c>
      <c r="E11" s="4">
        <v>5352.2522697400555</v>
      </c>
      <c r="F11" s="2">
        <v>6195.850944956941</v>
      </c>
      <c r="G11" s="5">
        <f t="shared" si="4"/>
        <v>11548.103214696996</v>
      </c>
      <c r="H11" s="2">
        <v>114</v>
      </c>
      <c r="I11" s="2">
        <v>114</v>
      </c>
      <c r="J11" s="5">
        <f t="shared" si="5"/>
        <v>228</v>
      </c>
      <c r="K11" s="2">
        <v>0</v>
      </c>
      <c r="L11" s="2">
        <v>0</v>
      </c>
      <c r="M11" s="5">
        <f t="shared" si="6"/>
        <v>0</v>
      </c>
      <c r="N11" s="27">
        <f t="shared" si="7"/>
        <v>0.21735917274772804</v>
      </c>
      <c r="O11" s="27">
        <f t="shared" si="0"/>
        <v>0.25161837820650346</v>
      </c>
      <c r="P11" s="28">
        <f t="shared" si="1"/>
        <v>0.23448877547711572</v>
      </c>
      <c r="R11" s="32">
        <f t="shared" si="8"/>
        <v>46.949581313509256</v>
      </c>
      <c r="S11" s="32">
        <f t="shared" si="9"/>
        <v>54.349569692604746</v>
      </c>
      <c r="T11" s="32">
        <f t="shared" si="10"/>
        <v>50.649575503057001</v>
      </c>
    </row>
    <row r="12" spans="1:20" x14ac:dyDescent="0.25">
      <c r="B12" s="12" t="str">
        <f>'Média Mensal'!B12</f>
        <v>Nau Vitória</v>
      </c>
      <c r="C12" s="12" t="str">
        <f>'Média Mensal'!C12</f>
        <v>Nasoni</v>
      </c>
      <c r="D12" s="15">
        <f>'Média Mensal'!D12</f>
        <v>499.02</v>
      </c>
      <c r="E12" s="4">
        <v>5918.0547136646201</v>
      </c>
      <c r="F12" s="2">
        <v>6337.2287767852913</v>
      </c>
      <c r="G12" s="5">
        <f t="shared" si="4"/>
        <v>12255.28349044991</v>
      </c>
      <c r="H12" s="2">
        <v>110</v>
      </c>
      <c r="I12" s="2">
        <v>114</v>
      </c>
      <c r="J12" s="5">
        <f t="shared" si="5"/>
        <v>224</v>
      </c>
      <c r="K12" s="2">
        <v>0</v>
      </c>
      <c r="L12" s="2">
        <v>0</v>
      </c>
      <c r="M12" s="5">
        <f t="shared" si="6"/>
        <v>0</v>
      </c>
      <c r="N12" s="27">
        <f t="shared" si="7"/>
        <v>0.24907637683773654</v>
      </c>
      <c r="O12" s="27">
        <f t="shared" si="0"/>
        <v>0.25735984311181331</v>
      </c>
      <c r="P12" s="28">
        <f t="shared" si="1"/>
        <v>0.25329206949507915</v>
      </c>
      <c r="R12" s="32">
        <f t="shared" si="8"/>
        <v>53.800497396951094</v>
      </c>
      <c r="S12" s="32">
        <f t="shared" si="9"/>
        <v>55.589726112151681</v>
      </c>
      <c r="T12" s="32">
        <f t="shared" si="10"/>
        <v>54.711087010937099</v>
      </c>
    </row>
    <row r="13" spans="1:20" x14ac:dyDescent="0.25">
      <c r="B13" s="12" t="str">
        <f>'Média Mensal'!B13</f>
        <v>Nasoni</v>
      </c>
      <c r="C13" s="12" t="str">
        <f>'Média Mensal'!C13</f>
        <v>Contumil</v>
      </c>
      <c r="D13" s="15">
        <f>'Média Mensal'!D13</f>
        <v>650</v>
      </c>
      <c r="E13" s="4">
        <v>6120.0229159620148</v>
      </c>
      <c r="F13" s="2">
        <v>6453.2390531387973</v>
      </c>
      <c r="G13" s="5">
        <f t="shared" si="4"/>
        <v>12573.261969100811</v>
      </c>
      <c r="H13" s="2">
        <v>110</v>
      </c>
      <c r="I13" s="2">
        <v>114</v>
      </c>
      <c r="J13" s="5">
        <f t="shared" si="5"/>
        <v>224</v>
      </c>
      <c r="K13" s="2">
        <v>0</v>
      </c>
      <c r="L13" s="2">
        <v>0</v>
      </c>
      <c r="M13" s="5">
        <f t="shared" si="6"/>
        <v>0</v>
      </c>
      <c r="N13" s="27">
        <f t="shared" si="7"/>
        <v>0.25757672205227333</v>
      </c>
      <c r="O13" s="27">
        <f t="shared" si="0"/>
        <v>0.26207111164468799</v>
      </c>
      <c r="P13" s="28">
        <f t="shared" si="1"/>
        <v>0.25986404532698437</v>
      </c>
      <c r="R13" s="32">
        <f t="shared" si="8"/>
        <v>55.636571963291047</v>
      </c>
      <c r="S13" s="32">
        <f t="shared" si="9"/>
        <v>56.607360115252611</v>
      </c>
      <c r="T13" s="32">
        <f t="shared" si="10"/>
        <v>56.130633790628622</v>
      </c>
    </row>
    <row r="14" spans="1:20" x14ac:dyDescent="0.25">
      <c r="B14" s="12" t="str">
        <f>'Média Mensal'!B14</f>
        <v>Contumil</v>
      </c>
      <c r="C14" s="12" t="str">
        <f>'Média Mensal'!C14</f>
        <v>Estádio do Dragão</v>
      </c>
      <c r="D14" s="15">
        <f>'Média Mensal'!D14</f>
        <v>619.19000000000005</v>
      </c>
      <c r="E14" s="4">
        <v>7098.4255969915121</v>
      </c>
      <c r="F14" s="2">
        <v>7636.5836473779755</v>
      </c>
      <c r="G14" s="5">
        <f t="shared" si="4"/>
        <v>14735.009244369488</v>
      </c>
      <c r="H14" s="2">
        <v>104</v>
      </c>
      <c r="I14" s="2">
        <v>118</v>
      </c>
      <c r="J14" s="5">
        <f t="shared" si="5"/>
        <v>222</v>
      </c>
      <c r="K14" s="2">
        <v>0</v>
      </c>
      <c r="L14" s="2">
        <v>0</v>
      </c>
      <c r="M14" s="5">
        <f t="shared" si="6"/>
        <v>0</v>
      </c>
      <c r="N14" s="27">
        <f t="shared" si="7"/>
        <v>0.31599116795724325</v>
      </c>
      <c r="O14" s="27">
        <f t="shared" si="0"/>
        <v>0.29961486375462865</v>
      </c>
      <c r="P14" s="28">
        <f t="shared" si="1"/>
        <v>0.30728664590360127</v>
      </c>
      <c r="R14" s="32">
        <f t="shared" si="8"/>
        <v>68.254092278764546</v>
      </c>
      <c r="S14" s="32">
        <f t="shared" si="9"/>
        <v>64.716810570999797</v>
      </c>
      <c r="T14" s="32">
        <f t="shared" si="10"/>
        <v>66.37391551517787</v>
      </c>
    </row>
    <row r="15" spans="1:20" x14ac:dyDescent="0.25">
      <c r="B15" s="12" t="str">
        <f>'Média Mensal'!B15</f>
        <v>Estádio do Dragão</v>
      </c>
      <c r="C15" s="12" t="str">
        <f>'Média Mensal'!C15</f>
        <v>Campanhã</v>
      </c>
      <c r="D15" s="15">
        <f>'Média Mensal'!D15</f>
        <v>1166.02</v>
      </c>
      <c r="E15" s="4">
        <v>12615.790588740425</v>
      </c>
      <c r="F15" s="2">
        <v>13576.340500244847</v>
      </c>
      <c r="G15" s="5">
        <f t="shared" si="4"/>
        <v>26192.131088985272</v>
      </c>
      <c r="H15" s="2">
        <v>327</v>
      </c>
      <c r="I15" s="2">
        <v>320</v>
      </c>
      <c r="J15" s="5">
        <f t="shared" si="5"/>
        <v>647</v>
      </c>
      <c r="K15" s="2">
        <v>133</v>
      </c>
      <c r="L15" s="2">
        <v>134</v>
      </c>
      <c r="M15" s="5">
        <f t="shared" si="6"/>
        <v>267</v>
      </c>
      <c r="N15" s="27">
        <f t="shared" si="7"/>
        <v>0.12175523653432313</v>
      </c>
      <c r="O15" s="27">
        <f t="shared" si="0"/>
        <v>0.13264362689781192</v>
      </c>
      <c r="P15" s="28">
        <f t="shared" si="1"/>
        <v>0.12716602136732538</v>
      </c>
      <c r="R15" s="32">
        <f t="shared" si="8"/>
        <v>27.425631714653097</v>
      </c>
      <c r="S15" s="32">
        <f t="shared" si="9"/>
        <v>29.903833700979838</v>
      </c>
      <c r="T15" s="32">
        <f t="shared" si="10"/>
        <v>28.656598565629402</v>
      </c>
    </row>
    <row r="16" spans="1:20" x14ac:dyDescent="0.25">
      <c r="B16" s="12" t="str">
        <f>'Média Mensal'!B16</f>
        <v>Campanhã</v>
      </c>
      <c r="C16" s="12" t="str">
        <f>'Média Mensal'!C16</f>
        <v>Heroismo</v>
      </c>
      <c r="D16" s="15">
        <f>'Média Mensal'!D16</f>
        <v>950.92</v>
      </c>
      <c r="E16" s="4">
        <v>24350.165000436653</v>
      </c>
      <c r="F16" s="2">
        <v>26179.342477771526</v>
      </c>
      <c r="G16" s="5">
        <f t="shared" si="4"/>
        <v>50529.507478208179</v>
      </c>
      <c r="H16" s="2">
        <v>326</v>
      </c>
      <c r="I16" s="2">
        <v>320</v>
      </c>
      <c r="J16" s="5">
        <f t="shared" si="5"/>
        <v>646</v>
      </c>
      <c r="K16" s="2">
        <v>247</v>
      </c>
      <c r="L16" s="2">
        <v>246</v>
      </c>
      <c r="M16" s="5">
        <f t="shared" si="6"/>
        <v>493</v>
      </c>
      <c r="N16" s="27">
        <f t="shared" si="7"/>
        <v>0.18493047117410424</v>
      </c>
      <c r="O16" s="27">
        <f t="shared" si="0"/>
        <v>0.20118147114972584</v>
      </c>
      <c r="P16" s="28">
        <f t="shared" si="1"/>
        <v>0.19300804995495865</v>
      </c>
      <c r="R16" s="32">
        <f t="shared" si="8"/>
        <v>42.495924957132033</v>
      </c>
      <c r="S16" s="32">
        <f t="shared" si="9"/>
        <v>46.253255261080433</v>
      </c>
      <c r="T16" s="32">
        <f t="shared" si="10"/>
        <v>44.363044318005429</v>
      </c>
    </row>
    <row r="17" spans="2:20" x14ac:dyDescent="0.25">
      <c r="B17" s="12" t="str">
        <f>'Média Mensal'!B17</f>
        <v>Heroismo</v>
      </c>
      <c r="C17" s="12" t="str">
        <f>'Média Mensal'!C17</f>
        <v>24 de Agosto</v>
      </c>
      <c r="D17" s="15">
        <f>'Média Mensal'!D17</f>
        <v>571.9</v>
      </c>
      <c r="E17" s="4">
        <v>26831.147014357502</v>
      </c>
      <c r="F17" s="2">
        <v>28497.31006136374</v>
      </c>
      <c r="G17" s="5">
        <f t="shared" si="4"/>
        <v>55328.457075721242</v>
      </c>
      <c r="H17" s="2">
        <v>310</v>
      </c>
      <c r="I17" s="2">
        <v>320</v>
      </c>
      <c r="J17" s="5">
        <f t="shared" si="5"/>
        <v>630</v>
      </c>
      <c r="K17" s="2">
        <v>268</v>
      </c>
      <c r="L17" s="2">
        <v>251</v>
      </c>
      <c r="M17" s="5">
        <f t="shared" si="6"/>
        <v>519</v>
      </c>
      <c r="N17" s="27">
        <f t="shared" si="7"/>
        <v>0.20109685674509462</v>
      </c>
      <c r="O17" s="27">
        <f t="shared" si="0"/>
        <v>0.21692733436882453</v>
      </c>
      <c r="P17" s="28">
        <f t="shared" si="1"/>
        <v>0.20895063701215008</v>
      </c>
      <c r="R17" s="32">
        <f t="shared" si="8"/>
        <v>46.42066957501298</v>
      </c>
      <c r="S17" s="32">
        <f t="shared" si="9"/>
        <v>49.907723399936494</v>
      </c>
      <c r="T17" s="32">
        <f t="shared" si="10"/>
        <v>48.1535744784345</v>
      </c>
    </row>
    <row r="18" spans="2:20" x14ac:dyDescent="0.25">
      <c r="B18" s="12" t="str">
        <f>'Média Mensal'!B18</f>
        <v>24 de Agosto</v>
      </c>
      <c r="C18" s="12" t="str">
        <f>'Média Mensal'!C18</f>
        <v>Bolhão</v>
      </c>
      <c r="D18" s="15">
        <f>'Média Mensal'!D18</f>
        <v>680.44</v>
      </c>
      <c r="E18" s="4">
        <v>36669.386482623711</v>
      </c>
      <c r="F18" s="2">
        <v>35900.447011498065</v>
      </c>
      <c r="G18" s="5">
        <f t="shared" si="4"/>
        <v>72569.833494121776</v>
      </c>
      <c r="H18" s="2">
        <v>306</v>
      </c>
      <c r="I18" s="2">
        <v>318</v>
      </c>
      <c r="J18" s="5">
        <f t="shared" si="5"/>
        <v>624</v>
      </c>
      <c r="K18" s="2">
        <v>267</v>
      </c>
      <c r="L18" s="2">
        <v>250</v>
      </c>
      <c r="M18" s="5">
        <f t="shared" si="6"/>
        <v>517</v>
      </c>
      <c r="N18" s="27">
        <f t="shared" si="7"/>
        <v>0.27714331642348172</v>
      </c>
      <c r="O18" s="27">
        <f t="shared" si="0"/>
        <v>0.27470346941951873</v>
      </c>
      <c r="P18" s="28">
        <f t="shared" si="1"/>
        <v>0.27593092583316264</v>
      </c>
      <c r="R18" s="32">
        <f t="shared" si="8"/>
        <v>63.995438887650458</v>
      </c>
      <c r="S18" s="32">
        <f t="shared" si="9"/>
        <v>63.205012344186734</v>
      </c>
      <c r="T18" s="32">
        <f t="shared" si="10"/>
        <v>63.601957488274998</v>
      </c>
    </row>
    <row r="19" spans="2:20" x14ac:dyDescent="0.25">
      <c r="B19" s="12" t="str">
        <f>'Média Mensal'!B19</f>
        <v>Bolhão</v>
      </c>
      <c r="C19" s="12" t="str">
        <f>'Média Mensal'!C19</f>
        <v>Trindade</v>
      </c>
      <c r="D19" s="15">
        <f>'Média Mensal'!D19</f>
        <v>451.8</v>
      </c>
      <c r="E19" s="4">
        <v>45233.237411714697</v>
      </c>
      <c r="F19" s="2">
        <v>47514.841232462029</v>
      </c>
      <c r="G19" s="5">
        <f t="shared" si="4"/>
        <v>92748.078644176727</v>
      </c>
      <c r="H19" s="2">
        <v>321</v>
      </c>
      <c r="I19" s="2">
        <v>319</v>
      </c>
      <c r="J19" s="5">
        <f t="shared" si="5"/>
        <v>640</v>
      </c>
      <c r="K19" s="2">
        <v>248</v>
      </c>
      <c r="L19" s="2">
        <v>250</v>
      </c>
      <c r="M19" s="5">
        <f t="shared" si="6"/>
        <v>498</v>
      </c>
      <c r="N19" s="27">
        <f t="shared" si="7"/>
        <v>0.34571413491069014</v>
      </c>
      <c r="O19" s="27">
        <f t="shared" si="0"/>
        <v>0.36297470843107948</v>
      </c>
      <c r="P19" s="28">
        <f t="shared" si="1"/>
        <v>0.35434653189443399</v>
      </c>
      <c r="R19" s="32">
        <f t="shared" si="8"/>
        <v>79.496023570676087</v>
      </c>
      <c r="S19" s="32">
        <f t="shared" si="9"/>
        <v>83.505872113290039</v>
      </c>
      <c r="T19" s="32">
        <f t="shared" si="10"/>
        <v>81.500947841983063</v>
      </c>
    </row>
    <row r="20" spans="2:20" x14ac:dyDescent="0.25">
      <c r="B20" s="12" t="str">
        <f>'Média Mensal'!B20</f>
        <v>Trindade</v>
      </c>
      <c r="C20" s="12" t="str">
        <f>'Média Mensal'!C20</f>
        <v>Lapa</v>
      </c>
      <c r="D20" s="15">
        <f>'Média Mensal'!D20</f>
        <v>857.43000000000006</v>
      </c>
      <c r="E20" s="4">
        <v>55293.548173545525</v>
      </c>
      <c r="F20" s="2">
        <v>64846.10661436995</v>
      </c>
      <c r="G20" s="5">
        <f t="shared" si="4"/>
        <v>120139.65478791547</v>
      </c>
      <c r="H20" s="2">
        <v>298</v>
      </c>
      <c r="I20" s="2">
        <v>321</v>
      </c>
      <c r="J20" s="5">
        <f t="shared" si="5"/>
        <v>619</v>
      </c>
      <c r="K20" s="2">
        <v>245</v>
      </c>
      <c r="L20" s="2">
        <v>254</v>
      </c>
      <c r="M20" s="5">
        <f t="shared" si="6"/>
        <v>499</v>
      </c>
      <c r="N20" s="27">
        <f t="shared" si="7"/>
        <v>0.441895884003145</v>
      </c>
      <c r="O20" s="27">
        <f t="shared" si="0"/>
        <v>0.49004070653504889</v>
      </c>
      <c r="P20" s="28">
        <f t="shared" si="1"/>
        <v>0.466641502967169</v>
      </c>
      <c r="R20" s="32">
        <f t="shared" si="8"/>
        <v>101.82973880947611</v>
      </c>
      <c r="S20" s="32">
        <f t="shared" si="9"/>
        <v>112.77583759020861</v>
      </c>
      <c r="T20" s="32">
        <f t="shared" si="10"/>
        <v>107.4594407763108</v>
      </c>
    </row>
    <row r="21" spans="2:20" x14ac:dyDescent="0.25">
      <c r="B21" s="12" t="str">
        <f>'Média Mensal'!B21</f>
        <v>Lapa</v>
      </c>
      <c r="C21" s="12" t="str">
        <f>'Média Mensal'!C21</f>
        <v>Carolina Michaelis</v>
      </c>
      <c r="D21" s="15">
        <f>'Média Mensal'!D21</f>
        <v>460.97</v>
      </c>
      <c r="E21" s="4">
        <v>54875.45026110467</v>
      </c>
      <c r="F21" s="2">
        <v>63679.426131495376</v>
      </c>
      <c r="G21" s="5">
        <f t="shared" si="4"/>
        <v>118554.87639260004</v>
      </c>
      <c r="H21" s="2">
        <v>313</v>
      </c>
      <c r="I21" s="2">
        <v>319</v>
      </c>
      <c r="J21" s="5">
        <f t="shared" si="5"/>
        <v>632</v>
      </c>
      <c r="K21" s="2">
        <v>237</v>
      </c>
      <c r="L21" s="2">
        <v>253</v>
      </c>
      <c r="M21" s="5">
        <f t="shared" si="6"/>
        <v>490</v>
      </c>
      <c r="N21" s="27">
        <f t="shared" si="7"/>
        <v>0.43419618196215243</v>
      </c>
      <c r="O21" s="27">
        <f t="shared" si="0"/>
        <v>0.48370978770277845</v>
      </c>
      <c r="P21" s="28">
        <f t="shared" si="1"/>
        <v>0.45945803773407967</v>
      </c>
      <c r="R21" s="32">
        <f t="shared" si="8"/>
        <v>99.773545929281212</v>
      </c>
      <c r="S21" s="32">
        <f t="shared" si="9"/>
        <v>111.32766806205485</v>
      </c>
      <c r="T21" s="32">
        <f t="shared" si="10"/>
        <v>105.66388270285208</v>
      </c>
    </row>
    <row r="22" spans="2:20" x14ac:dyDescent="0.25">
      <c r="B22" s="12" t="str">
        <f>'Média Mensal'!B22</f>
        <v>Carolina Michaelis</v>
      </c>
      <c r="C22" s="12" t="str">
        <f>'Média Mensal'!C22</f>
        <v>Casa da Música</v>
      </c>
      <c r="D22" s="15">
        <f>'Média Mensal'!D22</f>
        <v>627.48</v>
      </c>
      <c r="E22" s="4">
        <v>52866.381782405733</v>
      </c>
      <c r="F22" s="2">
        <v>59121.670621030142</v>
      </c>
      <c r="G22" s="5">
        <f t="shared" si="4"/>
        <v>111988.05240343587</v>
      </c>
      <c r="H22" s="2">
        <v>330</v>
      </c>
      <c r="I22" s="2">
        <v>325</v>
      </c>
      <c r="J22" s="5">
        <f t="shared" si="5"/>
        <v>655</v>
      </c>
      <c r="K22" s="2">
        <v>232</v>
      </c>
      <c r="L22" s="2">
        <v>250</v>
      </c>
      <c r="M22" s="5">
        <f t="shared" si="6"/>
        <v>482</v>
      </c>
      <c r="N22" s="27">
        <f t="shared" si="7"/>
        <v>0.41040229305680764</v>
      </c>
      <c r="O22" s="27">
        <f t="shared" si="0"/>
        <v>0.44721384736028852</v>
      </c>
      <c r="P22" s="28">
        <f t="shared" si="1"/>
        <v>0.42904669600114886</v>
      </c>
      <c r="R22" s="32">
        <f t="shared" si="8"/>
        <v>94.068294986487075</v>
      </c>
      <c r="S22" s="32">
        <f t="shared" si="9"/>
        <v>102.82029673222634</v>
      </c>
      <c r="T22" s="32">
        <f t="shared" si="10"/>
        <v>98.494329290620811</v>
      </c>
    </row>
    <row r="23" spans="2:20" x14ac:dyDescent="0.25">
      <c r="B23" s="12" t="str">
        <f>'Média Mensal'!B23</f>
        <v>Casa da Música</v>
      </c>
      <c r="C23" s="12" t="str">
        <f>'Média Mensal'!C23</f>
        <v>Francos</v>
      </c>
      <c r="D23" s="15">
        <f>'Média Mensal'!D23</f>
        <v>871.87</v>
      </c>
      <c r="E23" s="4">
        <v>48988.949904025241</v>
      </c>
      <c r="F23" s="2">
        <v>49332.010063550893</v>
      </c>
      <c r="G23" s="5">
        <f t="shared" si="4"/>
        <v>98320.959967576142</v>
      </c>
      <c r="H23" s="2">
        <v>331</v>
      </c>
      <c r="I23" s="2">
        <v>314</v>
      </c>
      <c r="J23" s="5">
        <f t="shared" si="5"/>
        <v>645</v>
      </c>
      <c r="K23" s="2">
        <v>238</v>
      </c>
      <c r="L23" s="2">
        <v>266</v>
      </c>
      <c r="M23" s="5">
        <f t="shared" si="6"/>
        <v>504</v>
      </c>
      <c r="N23" s="27">
        <f t="shared" si="7"/>
        <v>0.37533672926773859</v>
      </c>
      <c r="O23" s="27">
        <f t="shared" si="0"/>
        <v>0.36872167292178076</v>
      </c>
      <c r="P23" s="28">
        <f t="shared" si="1"/>
        <v>0.3719882561804842</v>
      </c>
      <c r="R23" s="32">
        <f t="shared" si="8"/>
        <v>86.096572766300952</v>
      </c>
      <c r="S23" s="32">
        <f t="shared" si="9"/>
        <v>85.05518976474292</v>
      </c>
      <c r="T23" s="32">
        <f t="shared" si="10"/>
        <v>85.570896403460523</v>
      </c>
    </row>
    <row r="24" spans="2:20" x14ac:dyDescent="0.25">
      <c r="B24" s="12" t="str">
        <f>'Média Mensal'!B24</f>
        <v>Francos</v>
      </c>
      <c r="C24" s="12" t="str">
        <f>'Média Mensal'!C24</f>
        <v>Ramalde</v>
      </c>
      <c r="D24" s="15">
        <f>'Média Mensal'!D24</f>
        <v>965.03</v>
      </c>
      <c r="E24" s="4">
        <v>45870.82127191966</v>
      </c>
      <c r="F24" s="2">
        <v>44852.200020852419</v>
      </c>
      <c r="G24" s="5">
        <f t="shared" si="4"/>
        <v>90723.021292772086</v>
      </c>
      <c r="H24" s="2">
        <v>334</v>
      </c>
      <c r="I24" s="2">
        <v>275</v>
      </c>
      <c r="J24" s="5">
        <f t="shared" si="5"/>
        <v>609</v>
      </c>
      <c r="K24" s="2">
        <v>248</v>
      </c>
      <c r="L24" s="2">
        <v>271</v>
      </c>
      <c r="M24" s="5">
        <f t="shared" si="6"/>
        <v>519</v>
      </c>
      <c r="N24" s="27">
        <f t="shared" si="7"/>
        <v>0.34322115760744387</v>
      </c>
      <c r="O24" s="27">
        <f t="shared" si="0"/>
        <v>0.35426039445258134</v>
      </c>
      <c r="P24" s="28">
        <f t="shared" si="1"/>
        <v>0.34859146875680902</v>
      </c>
      <c r="R24" s="32">
        <f t="shared" si="8"/>
        <v>78.815844109827594</v>
      </c>
      <c r="S24" s="32">
        <f t="shared" si="9"/>
        <v>82.146886485077687</v>
      </c>
      <c r="T24" s="32">
        <f t="shared" si="10"/>
        <v>80.428210365932699</v>
      </c>
    </row>
    <row r="25" spans="2:20" x14ac:dyDescent="0.25">
      <c r="B25" s="12" t="str">
        <f>'Média Mensal'!B25</f>
        <v>Ramalde</v>
      </c>
      <c r="C25" s="12" t="str">
        <f>'Média Mensal'!C25</f>
        <v>Viso</v>
      </c>
      <c r="D25" s="15">
        <f>'Média Mensal'!D25</f>
        <v>621.15</v>
      </c>
      <c r="E25" s="4">
        <v>43396.585851145006</v>
      </c>
      <c r="F25" s="2">
        <v>43003.209312029554</v>
      </c>
      <c r="G25" s="5">
        <f t="shared" si="4"/>
        <v>86399.795163174567</v>
      </c>
      <c r="H25" s="2">
        <v>326</v>
      </c>
      <c r="I25" s="2">
        <v>304</v>
      </c>
      <c r="J25" s="5">
        <f t="shared" si="5"/>
        <v>630</v>
      </c>
      <c r="K25" s="2">
        <v>248</v>
      </c>
      <c r="L25" s="2">
        <v>258</v>
      </c>
      <c r="M25" s="5">
        <f t="shared" si="6"/>
        <v>506</v>
      </c>
      <c r="N25" s="27">
        <f t="shared" si="7"/>
        <v>0.32896138455992274</v>
      </c>
      <c r="O25" s="27">
        <f t="shared" si="0"/>
        <v>0.33169203776401912</v>
      </c>
      <c r="P25" s="28">
        <f t="shared" si="1"/>
        <v>0.33031485182887266</v>
      </c>
      <c r="R25" s="32">
        <f t="shared" si="8"/>
        <v>75.60380810304008</v>
      </c>
      <c r="S25" s="32">
        <f t="shared" si="9"/>
        <v>76.51816603563978</v>
      </c>
      <c r="T25" s="32">
        <f t="shared" si="10"/>
        <v>76.056157714062124</v>
      </c>
    </row>
    <row r="26" spans="2:20" x14ac:dyDescent="0.25">
      <c r="B26" s="12" t="str">
        <f>'Média Mensal'!B26</f>
        <v>Viso</v>
      </c>
      <c r="C26" s="12" t="str">
        <f>'Média Mensal'!C26</f>
        <v>Sete Bicas</v>
      </c>
      <c r="D26" s="15">
        <f>'Média Mensal'!D26</f>
        <v>743.81</v>
      </c>
      <c r="E26" s="4">
        <v>41498.328772980392</v>
      </c>
      <c r="F26" s="2">
        <v>40863.828169729859</v>
      </c>
      <c r="G26" s="5">
        <f t="shared" si="4"/>
        <v>82362.156942710251</v>
      </c>
      <c r="H26" s="2">
        <v>325</v>
      </c>
      <c r="I26" s="2">
        <v>326</v>
      </c>
      <c r="J26" s="5">
        <f t="shared" si="5"/>
        <v>651</v>
      </c>
      <c r="K26" s="2">
        <v>248</v>
      </c>
      <c r="L26" s="2">
        <v>250</v>
      </c>
      <c r="M26" s="5">
        <f t="shared" si="6"/>
        <v>498</v>
      </c>
      <c r="N26" s="27">
        <f t="shared" si="7"/>
        <v>0.31508783919228261</v>
      </c>
      <c r="O26" s="27">
        <f t="shared" si="0"/>
        <v>0.30860189229194251</v>
      </c>
      <c r="P26" s="28">
        <f t="shared" si="1"/>
        <v>0.31183612351472911</v>
      </c>
      <c r="R26" s="32">
        <f t="shared" si="8"/>
        <v>72.422912343770321</v>
      </c>
      <c r="S26" s="32">
        <f t="shared" si="9"/>
        <v>70.944146128003226</v>
      </c>
      <c r="T26" s="32">
        <f t="shared" si="10"/>
        <v>71.681598731688638</v>
      </c>
    </row>
    <row r="27" spans="2:20" x14ac:dyDescent="0.25">
      <c r="B27" s="12" t="str">
        <f>'Média Mensal'!B27</f>
        <v>Sete Bicas</v>
      </c>
      <c r="C27" s="12" t="str">
        <f>'Média Mensal'!C27</f>
        <v>ASra da Hora</v>
      </c>
      <c r="D27" s="15">
        <f>'Média Mensal'!D27</f>
        <v>674.5</v>
      </c>
      <c r="E27" s="4">
        <v>35597.617529618437</v>
      </c>
      <c r="F27" s="2">
        <v>38507.822352483396</v>
      </c>
      <c r="G27" s="5">
        <f t="shared" si="4"/>
        <v>74105.43988210184</v>
      </c>
      <c r="H27" s="2">
        <v>325</v>
      </c>
      <c r="I27" s="2">
        <v>327</v>
      </c>
      <c r="J27" s="5">
        <f t="shared" si="5"/>
        <v>652</v>
      </c>
      <c r="K27" s="2">
        <v>242</v>
      </c>
      <c r="L27" s="2">
        <v>247</v>
      </c>
      <c r="M27" s="5">
        <f t="shared" si="6"/>
        <v>489</v>
      </c>
      <c r="N27" s="27">
        <f t="shared" si="7"/>
        <v>0.2733736063895254</v>
      </c>
      <c r="O27" s="27">
        <f t="shared" si="0"/>
        <v>0.29197366214123649</v>
      </c>
      <c r="P27" s="28">
        <f t="shared" si="1"/>
        <v>0.28273296051224645</v>
      </c>
      <c r="R27" s="32">
        <f t="shared" si="8"/>
        <v>62.782394232131281</v>
      </c>
      <c r="S27" s="32">
        <f t="shared" si="9"/>
        <v>67.086798523490231</v>
      </c>
      <c r="T27" s="32">
        <f t="shared" si="10"/>
        <v>64.947800071956038</v>
      </c>
    </row>
    <row r="28" spans="2:20" x14ac:dyDescent="0.25">
      <c r="B28" s="12" t="str">
        <f>'Média Mensal'!B28</f>
        <v>ASra da Hora</v>
      </c>
      <c r="C28" s="12" t="str">
        <f>'Média Mensal'!C28</f>
        <v>Vasco da Gama</v>
      </c>
      <c r="D28" s="15">
        <f>'Média Mensal'!D28</f>
        <v>824.48</v>
      </c>
      <c r="E28" s="4">
        <v>12106.73069857108</v>
      </c>
      <c r="F28" s="2">
        <v>12591.696558173466</v>
      </c>
      <c r="G28" s="5">
        <f t="shared" si="4"/>
        <v>24698.427256744544</v>
      </c>
      <c r="H28" s="2">
        <v>181</v>
      </c>
      <c r="I28" s="2">
        <v>177</v>
      </c>
      <c r="J28" s="5">
        <f t="shared" si="5"/>
        <v>358</v>
      </c>
      <c r="K28" s="2">
        <v>0</v>
      </c>
      <c r="L28" s="2">
        <v>0</v>
      </c>
      <c r="M28" s="5">
        <f t="shared" si="6"/>
        <v>0</v>
      </c>
      <c r="N28" s="27">
        <f t="shared" si="7"/>
        <v>0.30966673569089115</v>
      </c>
      <c r="O28" s="27">
        <f t="shared" si="0"/>
        <v>0.32934966933912602</v>
      </c>
      <c r="P28" s="28">
        <f t="shared" si="1"/>
        <v>0.31939824199183409</v>
      </c>
      <c r="R28" s="32">
        <f t="shared" si="8"/>
        <v>66.888014909232481</v>
      </c>
      <c r="S28" s="32">
        <f t="shared" si="9"/>
        <v>71.139528577251212</v>
      </c>
      <c r="T28" s="32">
        <f t="shared" si="10"/>
        <v>68.990020270236158</v>
      </c>
    </row>
    <row r="29" spans="2:20" x14ac:dyDescent="0.25">
      <c r="B29" s="12" t="str">
        <f>'Média Mensal'!B29</f>
        <v>Vasco da Gama</v>
      </c>
      <c r="C29" s="12" t="str">
        <f>'Média Mensal'!C29</f>
        <v>Estádio do Mar</v>
      </c>
      <c r="D29" s="15">
        <f>'Média Mensal'!D29</f>
        <v>661.6</v>
      </c>
      <c r="E29" s="4">
        <v>12015.771191790107</v>
      </c>
      <c r="F29" s="2">
        <v>12320.717136192568</v>
      </c>
      <c r="G29" s="5">
        <f t="shared" si="4"/>
        <v>24336.488327982675</v>
      </c>
      <c r="H29" s="2">
        <v>175</v>
      </c>
      <c r="I29" s="2">
        <v>177</v>
      </c>
      <c r="J29" s="5">
        <f t="shared" si="5"/>
        <v>352</v>
      </c>
      <c r="K29" s="2">
        <v>0</v>
      </c>
      <c r="L29" s="2">
        <v>0</v>
      </c>
      <c r="M29" s="5">
        <f t="shared" si="6"/>
        <v>0</v>
      </c>
      <c r="N29" s="27">
        <f t="shared" si="7"/>
        <v>0.31787754475635205</v>
      </c>
      <c r="O29" s="27">
        <f t="shared" si="0"/>
        <v>0.32226190458758547</v>
      </c>
      <c r="P29" s="28">
        <f t="shared" si="1"/>
        <v>0.32008218023967111</v>
      </c>
      <c r="R29" s="32">
        <f t="shared" si="8"/>
        <v>68.661549667372043</v>
      </c>
      <c r="S29" s="32">
        <f t="shared" si="9"/>
        <v>69.60857139091847</v>
      </c>
      <c r="T29" s="32">
        <f t="shared" si="10"/>
        <v>69.137750931768963</v>
      </c>
    </row>
    <row r="30" spans="2:20" x14ac:dyDescent="0.25">
      <c r="B30" s="12" t="str">
        <f>'Média Mensal'!B30</f>
        <v>Estádio do Mar</v>
      </c>
      <c r="C30" s="12" t="str">
        <f>'Média Mensal'!C30</f>
        <v>Pedro Hispano</v>
      </c>
      <c r="D30" s="15">
        <f>'Média Mensal'!D30</f>
        <v>786.97</v>
      </c>
      <c r="E30" s="4">
        <v>11518.263170048205</v>
      </c>
      <c r="F30" s="2">
        <v>12140.5434658659</v>
      </c>
      <c r="G30" s="5">
        <f t="shared" si="4"/>
        <v>23658.806635914105</v>
      </c>
      <c r="H30" s="2">
        <v>173</v>
      </c>
      <c r="I30" s="2">
        <v>176</v>
      </c>
      <c r="J30" s="5">
        <f t="shared" si="5"/>
        <v>349</v>
      </c>
      <c r="K30" s="2">
        <v>0</v>
      </c>
      <c r="L30" s="2">
        <v>0</v>
      </c>
      <c r="M30" s="5">
        <f t="shared" si="6"/>
        <v>0</v>
      </c>
      <c r="N30" s="27">
        <f t="shared" si="7"/>
        <v>0.30823868470477961</v>
      </c>
      <c r="O30" s="27">
        <f t="shared" si="0"/>
        <v>0.3193535213032907</v>
      </c>
      <c r="P30" s="28">
        <f t="shared" si="1"/>
        <v>0.31384387450804024</v>
      </c>
      <c r="R30" s="32">
        <f t="shared" si="8"/>
        <v>66.579555896232407</v>
      </c>
      <c r="S30" s="32">
        <f t="shared" si="9"/>
        <v>68.980360601510796</v>
      </c>
      <c r="T30" s="32">
        <f t="shared" si="10"/>
        <v>67.790276893736689</v>
      </c>
    </row>
    <row r="31" spans="2:20" x14ac:dyDescent="0.25">
      <c r="B31" s="12" t="str">
        <f>'Média Mensal'!B31</f>
        <v>Pedro Hispano</v>
      </c>
      <c r="C31" s="12" t="str">
        <f>'Média Mensal'!C31</f>
        <v>Parque de Real</v>
      </c>
      <c r="D31" s="15">
        <f>'Média Mensal'!D31</f>
        <v>656.68</v>
      </c>
      <c r="E31" s="4">
        <v>10640.372423389123</v>
      </c>
      <c r="F31" s="2">
        <v>11242.803228299665</v>
      </c>
      <c r="G31" s="5">
        <f t="shared" si="4"/>
        <v>21883.175651688787</v>
      </c>
      <c r="H31" s="2">
        <v>177</v>
      </c>
      <c r="I31" s="2">
        <v>175</v>
      </c>
      <c r="J31" s="5">
        <f t="shared" si="5"/>
        <v>352</v>
      </c>
      <c r="K31" s="2">
        <v>0</v>
      </c>
      <c r="L31" s="2">
        <v>0</v>
      </c>
      <c r="M31" s="5">
        <f t="shared" si="6"/>
        <v>0</v>
      </c>
      <c r="N31" s="27">
        <f t="shared" si="7"/>
        <v>0.27831064091308649</v>
      </c>
      <c r="O31" s="27">
        <f t="shared" si="0"/>
        <v>0.29742865683332448</v>
      </c>
      <c r="P31" s="28">
        <f t="shared" si="1"/>
        <v>0.28781533632797751</v>
      </c>
      <c r="R31" s="32">
        <f t="shared" si="8"/>
        <v>60.115098437226678</v>
      </c>
      <c r="S31" s="32">
        <f t="shared" si="9"/>
        <v>64.244589875998088</v>
      </c>
      <c r="T31" s="32">
        <f t="shared" si="10"/>
        <v>62.168112646843149</v>
      </c>
    </row>
    <row r="32" spans="2:20" x14ac:dyDescent="0.25">
      <c r="B32" s="12" t="str">
        <f>'Média Mensal'!B32</f>
        <v>Parque de Real</v>
      </c>
      <c r="C32" s="12" t="str">
        <f>'Média Mensal'!C32</f>
        <v>C. Matosinhos</v>
      </c>
      <c r="D32" s="15">
        <f>'Média Mensal'!D32</f>
        <v>723.67</v>
      </c>
      <c r="E32" s="4">
        <v>10335.159011795244</v>
      </c>
      <c r="F32" s="2">
        <v>9985.198242418046</v>
      </c>
      <c r="G32" s="5">
        <f t="shared" si="4"/>
        <v>20320.35725421329</v>
      </c>
      <c r="H32" s="2">
        <v>175</v>
      </c>
      <c r="I32" s="2">
        <v>179</v>
      </c>
      <c r="J32" s="5">
        <f t="shared" si="5"/>
        <v>354</v>
      </c>
      <c r="K32" s="2">
        <v>0</v>
      </c>
      <c r="L32" s="2">
        <v>0</v>
      </c>
      <c r="M32" s="5">
        <f t="shared" si="6"/>
        <v>0</v>
      </c>
      <c r="N32" s="27">
        <f t="shared" si="7"/>
        <v>0.27341690507394822</v>
      </c>
      <c r="O32" s="27">
        <f t="shared" si="0"/>
        <v>0.2582556963174541</v>
      </c>
      <c r="P32" s="28">
        <f t="shared" si="1"/>
        <v>0.2657506441490543</v>
      </c>
      <c r="R32" s="32">
        <f t="shared" si="8"/>
        <v>59.058051495972819</v>
      </c>
      <c r="S32" s="32">
        <f t="shared" si="9"/>
        <v>55.783230404570091</v>
      </c>
      <c r="T32" s="32">
        <f t="shared" si="10"/>
        <v>57.402139136195736</v>
      </c>
    </row>
    <row r="33" spans="2:20" x14ac:dyDescent="0.25">
      <c r="B33" s="12" t="str">
        <f>'Média Mensal'!B33</f>
        <v>C. Matosinhos</v>
      </c>
      <c r="C33" s="12" t="str">
        <f>'Média Mensal'!C33</f>
        <v>Matosinhos Sul</v>
      </c>
      <c r="D33" s="15">
        <f>'Média Mensal'!D33</f>
        <v>616.61</v>
      </c>
      <c r="E33" s="4">
        <v>8071.9241548144846</v>
      </c>
      <c r="F33" s="2">
        <v>6958.9069742382662</v>
      </c>
      <c r="G33" s="5">
        <f t="shared" si="4"/>
        <v>15030.831129052751</v>
      </c>
      <c r="H33" s="2">
        <v>175</v>
      </c>
      <c r="I33" s="2">
        <v>175</v>
      </c>
      <c r="J33" s="5">
        <f t="shared" si="5"/>
        <v>350</v>
      </c>
      <c r="K33" s="2">
        <v>0</v>
      </c>
      <c r="L33" s="2">
        <v>0</v>
      </c>
      <c r="M33" s="5">
        <f t="shared" si="6"/>
        <v>0</v>
      </c>
      <c r="N33" s="27">
        <f t="shared" si="7"/>
        <v>0.21354296705858425</v>
      </c>
      <c r="O33" s="27">
        <f t="shared" si="0"/>
        <v>0.18409806810154145</v>
      </c>
      <c r="P33" s="28">
        <f t="shared" si="1"/>
        <v>0.19882051758006283</v>
      </c>
      <c r="R33" s="32">
        <f t="shared" si="8"/>
        <v>46.125280884654195</v>
      </c>
      <c r="S33" s="32">
        <f t="shared" si="9"/>
        <v>39.765182709932951</v>
      </c>
      <c r="T33" s="32">
        <f t="shared" si="10"/>
        <v>42.945231797293573</v>
      </c>
    </row>
    <row r="34" spans="2:20" x14ac:dyDescent="0.25">
      <c r="B34" s="12" t="str">
        <f>'Média Mensal'!B34</f>
        <v>Matosinhos Sul</v>
      </c>
      <c r="C34" s="12" t="str">
        <f>'Média Mensal'!C34</f>
        <v>Brito Capelo</v>
      </c>
      <c r="D34" s="15">
        <f>'Média Mensal'!D34</f>
        <v>535.72</v>
      </c>
      <c r="E34" s="4">
        <v>3855.9157844593324</v>
      </c>
      <c r="F34" s="2">
        <v>3413.0521862510695</v>
      </c>
      <c r="G34" s="5">
        <f t="shared" si="4"/>
        <v>7268.9679707104024</v>
      </c>
      <c r="H34" s="2">
        <v>174</v>
      </c>
      <c r="I34" s="2">
        <v>177</v>
      </c>
      <c r="J34" s="5">
        <f t="shared" si="5"/>
        <v>351</v>
      </c>
      <c r="K34" s="2">
        <v>0</v>
      </c>
      <c r="L34" s="2">
        <v>0</v>
      </c>
      <c r="M34" s="5">
        <f t="shared" si="6"/>
        <v>0</v>
      </c>
      <c r="N34" s="27">
        <f t="shared" si="7"/>
        <v>0.10259460899476724</v>
      </c>
      <c r="O34" s="27">
        <f t="shared" si="0"/>
        <v>8.9272132931865186E-2</v>
      </c>
      <c r="P34" s="28">
        <f t="shared" si="1"/>
        <v>9.5876437304927745E-2</v>
      </c>
      <c r="R34" s="32">
        <f t="shared" si="8"/>
        <v>22.160435542869727</v>
      </c>
      <c r="S34" s="32">
        <f t="shared" si="9"/>
        <v>19.282780713282879</v>
      </c>
      <c r="T34" s="32">
        <f t="shared" si="10"/>
        <v>20.709310457864394</v>
      </c>
    </row>
    <row r="35" spans="2:20" x14ac:dyDescent="0.25">
      <c r="B35" s="12" t="str">
        <f>'Média Mensal'!B35</f>
        <v>Brito Capelo</v>
      </c>
      <c r="C35" s="12" t="str">
        <f>'Média Mensal'!C35</f>
        <v>Mercado</v>
      </c>
      <c r="D35" s="15">
        <f>'Média Mensal'!D35</f>
        <v>487.53</v>
      </c>
      <c r="E35" s="4">
        <v>1887.5213727791838</v>
      </c>
      <c r="F35" s="2">
        <v>1824.6539505065957</v>
      </c>
      <c r="G35" s="5">
        <f t="shared" si="4"/>
        <v>3712.1753232857795</v>
      </c>
      <c r="H35" s="2">
        <v>177</v>
      </c>
      <c r="I35" s="2">
        <v>180</v>
      </c>
      <c r="J35" s="5">
        <f t="shared" si="5"/>
        <v>357</v>
      </c>
      <c r="K35" s="2">
        <v>0</v>
      </c>
      <c r="L35" s="2">
        <v>0</v>
      </c>
      <c r="M35" s="5">
        <f t="shared" si="6"/>
        <v>0</v>
      </c>
      <c r="N35" s="27">
        <f t="shared" si="7"/>
        <v>4.9370197028122613E-2</v>
      </c>
      <c r="O35" s="27">
        <f t="shared" si="0"/>
        <v>4.6930399961589396E-2</v>
      </c>
      <c r="P35" s="28">
        <f t="shared" si="1"/>
        <v>4.8140047246677295E-2</v>
      </c>
      <c r="R35" s="32">
        <f t="shared" si="8"/>
        <v>10.663962558074484</v>
      </c>
      <c r="S35" s="32">
        <f t="shared" si="9"/>
        <v>10.136966391703309</v>
      </c>
      <c r="T35" s="32">
        <f t="shared" si="10"/>
        <v>10.398250205282295</v>
      </c>
    </row>
    <row r="36" spans="2:20" x14ac:dyDescent="0.25">
      <c r="B36" s="13" t="str">
        <f>'Média Mensal'!B36</f>
        <v>Mercado</v>
      </c>
      <c r="C36" s="13" t="str">
        <f>'Média Mensal'!C36</f>
        <v>Sr. de Matosinhos</v>
      </c>
      <c r="D36" s="16">
        <f>'Média Mensal'!D36</f>
        <v>708.96</v>
      </c>
      <c r="E36" s="6">
        <v>416.5256022212908</v>
      </c>
      <c r="F36" s="3">
        <v>432.99999999999989</v>
      </c>
      <c r="G36" s="7">
        <f t="shared" si="4"/>
        <v>849.52560222129068</v>
      </c>
      <c r="H36" s="3">
        <v>174</v>
      </c>
      <c r="I36" s="3">
        <v>180</v>
      </c>
      <c r="J36" s="7">
        <f t="shared" si="5"/>
        <v>354</v>
      </c>
      <c r="K36" s="3">
        <v>0</v>
      </c>
      <c r="L36" s="3">
        <v>0</v>
      </c>
      <c r="M36" s="7">
        <f t="shared" si="6"/>
        <v>0</v>
      </c>
      <c r="N36" s="27">
        <f t="shared" si="7"/>
        <v>1.1082524537603522E-2</v>
      </c>
      <c r="O36" s="27">
        <f t="shared" si="0"/>
        <v>1.1136831275720162E-2</v>
      </c>
      <c r="P36" s="28">
        <f t="shared" si="1"/>
        <v>1.1110138133256051E-2</v>
      </c>
      <c r="R36" s="32">
        <f t="shared" si="8"/>
        <v>2.3938253001223608</v>
      </c>
      <c r="S36" s="32">
        <f t="shared" si="9"/>
        <v>2.405555555555555</v>
      </c>
      <c r="T36" s="32">
        <f t="shared" si="10"/>
        <v>2.3997898367833068</v>
      </c>
    </row>
    <row r="37" spans="2:20" x14ac:dyDescent="0.25">
      <c r="B37" s="11" t="str">
        <f>'Média Mensal'!B37</f>
        <v>BSra da Hora</v>
      </c>
      <c r="C37" s="11" t="str">
        <f>'Média Mensal'!C37</f>
        <v>BFonte do Cuco</v>
      </c>
      <c r="D37" s="14">
        <f>'Média Mensal'!D37</f>
        <v>687.03</v>
      </c>
      <c r="E37" s="8">
        <v>14377.573164616721</v>
      </c>
      <c r="F37" s="9">
        <v>17293.767079459634</v>
      </c>
      <c r="G37" s="10">
        <f t="shared" si="4"/>
        <v>31671.340244076353</v>
      </c>
      <c r="H37" s="9">
        <v>147</v>
      </c>
      <c r="I37" s="9">
        <v>145</v>
      </c>
      <c r="J37" s="10">
        <f t="shared" si="5"/>
        <v>292</v>
      </c>
      <c r="K37" s="9">
        <v>135</v>
      </c>
      <c r="L37" s="9">
        <v>138</v>
      </c>
      <c r="M37" s="10">
        <f t="shared" si="6"/>
        <v>273</v>
      </c>
      <c r="N37" s="25">
        <f t="shared" si="7"/>
        <v>0.22040675074528943</v>
      </c>
      <c r="O37" s="25">
        <f t="shared" si="0"/>
        <v>0.26384973574178622</v>
      </c>
      <c r="P37" s="26">
        <f t="shared" si="1"/>
        <v>0.24218006548660576</v>
      </c>
      <c r="R37" s="32">
        <f t="shared" si="8"/>
        <v>50.984302002186951</v>
      </c>
      <c r="S37" s="32">
        <f t="shared" si="9"/>
        <v>61.108717595263727</v>
      </c>
      <c r="T37" s="32">
        <f t="shared" si="10"/>
        <v>56.05546945854222</v>
      </c>
    </row>
    <row r="38" spans="2:20" x14ac:dyDescent="0.25">
      <c r="B38" s="12" t="str">
        <f>'Média Mensal'!B38</f>
        <v>BFonte do Cuco</v>
      </c>
      <c r="C38" s="12" t="str">
        <f>'Média Mensal'!C38</f>
        <v>Custoias</v>
      </c>
      <c r="D38" s="15">
        <f>'Média Mensal'!D38</f>
        <v>689.2</v>
      </c>
      <c r="E38" s="4">
        <v>13736.451821761686</v>
      </c>
      <c r="F38" s="2">
        <v>16952.656931998168</v>
      </c>
      <c r="G38" s="5">
        <f t="shared" si="4"/>
        <v>30689.108753759854</v>
      </c>
      <c r="H38" s="2">
        <v>147</v>
      </c>
      <c r="I38" s="2">
        <v>145</v>
      </c>
      <c r="J38" s="5">
        <f t="shared" si="5"/>
        <v>292</v>
      </c>
      <c r="K38" s="2">
        <v>134</v>
      </c>
      <c r="L38" s="2">
        <v>136</v>
      </c>
      <c r="M38" s="5">
        <f t="shared" si="6"/>
        <v>270</v>
      </c>
      <c r="N38" s="27">
        <f t="shared" si="7"/>
        <v>0.2113820605343113</v>
      </c>
      <c r="O38" s="27">
        <f t="shared" si="0"/>
        <v>0.26061765053496139</v>
      </c>
      <c r="P38" s="28">
        <f t="shared" si="1"/>
        <v>0.23601197208194793</v>
      </c>
      <c r="R38" s="32">
        <f t="shared" si="8"/>
        <v>48.884170184205288</v>
      </c>
      <c r="S38" s="32">
        <f t="shared" si="9"/>
        <v>60.329739971523729</v>
      </c>
      <c r="T38" s="32">
        <f t="shared" si="10"/>
        <v>54.606955077864512</v>
      </c>
    </row>
    <row r="39" spans="2:20" x14ac:dyDescent="0.25">
      <c r="B39" s="12" t="str">
        <f>'Média Mensal'!B39</f>
        <v>Custoias</v>
      </c>
      <c r="C39" s="12" t="str">
        <f>'Média Mensal'!C39</f>
        <v>Esposade</v>
      </c>
      <c r="D39" s="15">
        <f>'Média Mensal'!D39</f>
        <v>1779.24</v>
      </c>
      <c r="E39" s="4">
        <v>13417.39415416581</v>
      </c>
      <c r="F39" s="2">
        <v>16635.897456037725</v>
      </c>
      <c r="G39" s="5">
        <f t="shared" si="4"/>
        <v>30053.291610203534</v>
      </c>
      <c r="H39" s="2">
        <v>147</v>
      </c>
      <c r="I39" s="2">
        <v>145</v>
      </c>
      <c r="J39" s="5">
        <f t="shared" si="5"/>
        <v>292</v>
      </c>
      <c r="K39" s="2">
        <v>132</v>
      </c>
      <c r="L39" s="2">
        <v>133</v>
      </c>
      <c r="M39" s="5">
        <f t="shared" si="6"/>
        <v>265</v>
      </c>
      <c r="N39" s="27">
        <f t="shared" si="7"/>
        <v>0.20806032369069918</v>
      </c>
      <c r="O39" s="27">
        <f t="shared" si="0"/>
        <v>0.25870703931384864</v>
      </c>
      <c r="P39" s="28">
        <f t="shared" si="1"/>
        <v>0.23334750302971874</v>
      </c>
      <c r="R39" s="32">
        <f t="shared" si="8"/>
        <v>48.09101847371258</v>
      </c>
      <c r="S39" s="32">
        <f t="shared" si="9"/>
        <v>59.841357755531384</v>
      </c>
      <c r="T39" s="32">
        <f t="shared" si="10"/>
        <v>53.955640233758587</v>
      </c>
    </row>
    <row r="40" spans="2:20" x14ac:dyDescent="0.25">
      <c r="B40" s="12" t="str">
        <f>'Média Mensal'!B40</f>
        <v>Esposade</v>
      </c>
      <c r="C40" s="12" t="str">
        <f>'Média Mensal'!C40</f>
        <v>Crestins</v>
      </c>
      <c r="D40" s="15">
        <f>'Média Mensal'!D40</f>
        <v>2035.56</v>
      </c>
      <c r="E40" s="4">
        <v>13271.546316021802</v>
      </c>
      <c r="F40" s="2">
        <v>16502.314168819525</v>
      </c>
      <c r="G40" s="5">
        <f t="shared" si="4"/>
        <v>29773.860484841327</v>
      </c>
      <c r="H40" s="2">
        <v>147</v>
      </c>
      <c r="I40" s="2">
        <v>145</v>
      </c>
      <c r="J40" s="5">
        <f t="shared" si="5"/>
        <v>292</v>
      </c>
      <c r="K40" s="2">
        <v>136</v>
      </c>
      <c r="L40" s="2">
        <v>136</v>
      </c>
      <c r="M40" s="5">
        <f t="shared" si="6"/>
        <v>272</v>
      </c>
      <c r="N40" s="27">
        <f t="shared" si="7"/>
        <v>0.20268091502782226</v>
      </c>
      <c r="O40" s="27">
        <f t="shared" si="0"/>
        <v>0.25369441287694511</v>
      </c>
      <c r="P40" s="28">
        <f t="shared" si="1"/>
        <v>0.2281032459306917</v>
      </c>
      <c r="R40" s="32">
        <f t="shared" si="8"/>
        <v>46.895923378168909</v>
      </c>
      <c r="S40" s="32">
        <f t="shared" si="9"/>
        <v>58.727096686190478</v>
      </c>
      <c r="T40" s="32">
        <f t="shared" si="10"/>
        <v>52.790532774541362</v>
      </c>
    </row>
    <row r="41" spans="2:20" x14ac:dyDescent="0.25">
      <c r="B41" s="12" t="str">
        <f>'Média Mensal'!B41</f>
        <v>Crestins</v>
      </c>
      <c r="C41" s="12" t="str">
        <f>'Média Mensal'!C41</f>
        <v>Verdes (B)</v>
      </c>
      <c r="D41" s="15">
        <f>'Média Mensal'!D41</f>
        <v>591.81999999999994</v>
      </c>
      <c r="E41" s="4">
        <v>13187.420343987611</v>
      </c>
      <c r="F41" s="2">
        <v>16367.188382684439</v>
      </c>
      <c r="G41" s="5">
        <f t="shared" si="4"/>
        <v>29554.60872667205</v>
      </c>
      <c r="H41" s="2">
        <v>148</v>
      </c>
      <c r="I41" s="2">
        <v>145</v>
      </c>
      <c r="J41" s="5">
        <f t="shared" si="5"/>
        <v>293</v>
      </c>
      <c r="K41" s="2">
        <v>134</v>
      </c>
      <c r="L41" s="2">
        <v>136</v>
      </c>
      <c r="M41" s="5">
        <f t="shared" si="6"/>
        <v>270</v>
      </c>
      <c r="N41" s="27">
        <f t="shared" si="7"/>
        <v>0.20226104822066887</v>
      </c>
      <c r="O41" s="27">
        <f t="shared" si="0"/>
        <v>0.25161708865275551</v>
      </c>
      <c r="P41" s="28">
        <f t="shared" si="1"/>
        <v>0.22691026907646988</v>
      </c>
      <c r="R41" s="32">
        <f t="shared" si="8"/>
        <v>46.763901929034084</v>
      </c>
      <c r="S41" s="32">
        <f t="shared" si="9"/>
        <v>58.246222002435722</v>
      </c>
      <c r="T41" s="32">
        <f t="shared" si="10"/>
        <v>52.494864523396181</v>
      </c>
    </row>
    <row r="42" spans="2:20" x14ac:dyDescent="0.25">
      <c r="B42" s="12" t="str">
        <f>'Média Mensal'!B42</f>
        <v>Verdes (B)</v>
      </c>
      <c r="C42" s="12" t="str">
        <f>'Média Mensal'!C42</f>
        <v>Pedras Rubras</v>
      </c>
      <c r="D42" s="15">
        <f>'Média Mensal'!D42</f>
        <v>960.78</v>
      </c>
      <c r="E42" s="4">
        <v>10466.997126297574</v>
      </c>
      <c r="F42" s="2">
        <v>8887.501203805461</v>
      </c>
      <c r="G42" s="5">
        <f t="shared" si="4"/>
        <v>19354.498330103037</v>
      </c>
      <c r="H42" s="2">
        <v>0</v>
      </c>
      <c r="I42" s="2">
        <v>0</v>
      </c>
      <c r="J42" s="5">
        <f t="shared" si="5"/>
        <v>0</v>
      </c>
      <c r="K42" s="2">
        <v>135</v>
      </c>
      <c r="L42" s="2">
        <v>136</v>
      </c>
      <c r="M42" s="5">
        <f t="shared" si="6"/>
        <v>271</v>
      </c>
      <c r="N42" s="27">
        <f t="shared" si="7"/>
        <v>0.31263432276874475</v>
      </c>
      <c r="O42" s="27">
        <f t="shared" si="0"/>
        <v>0.26350513531206893</v>
      </c>
      <c r="P42" s="28">
        <f t="shared" si="1"/>
        <v>0.28797908478310674</v>
      </c>
      <c r="R42" s="32">
        <f t="shared" si="8"/>
        <v>77.533312046648703</v>
      </c>
      <c r="S42" s="32">
        <f t="shared" si="9"/>
        <v>65.34927355739309</v>
      </c>
      <c r="T42" s="32">
        <f t="shared" si="10"/>
        <v>71.418813026210472</v>
      </c>
    </row>
    <row r="43" spans="2:20" x14ac:dyDescent="0.25">
      <c r="B43" s="12" t="str">
        <f>'Média Mensal'!B43</f>
        <v>Pedras Rubras</v>
      </c>
      <c r="C43" s="12" t="str">
        <f>'Média Mensal'!C43</f>
        <v>Lidador</v>
      </c>
      <c r="D43" s="15">
        <f>'Média Mensal'!D43</f>
        <v>1147.58</v>
      </c>
      <c r="E43" s="4">
        <v>9689.5156711701839</v>
      </c>
      <c r="F43" s="2">
        <v>8007.1667451661351</v>
      </c>
      <c r="G43" s="5">
        <f t="shared" si="4"/>
        <v>17696.68241633632</v>
      </c>
      <c r="H43" s="2">
        <v>0</v>
      </c>
      <c r="I43" s="2">
        <v>0</v>
      </c>
      <c r="J43" s="5">
        <f t="shared" si="5"/>
        <v>0</v>
      </c>
      <c r="K43" s="2">
        <v>135</v>
      </c>
      <c r="L43" s="2">
        <v>136</v>
      </c>
      <c r="M43" s="5">
        <f t="shared" si="6"/>
        <v>271</v>
      </c>
      <c r="N43" s="27">
        <f t="shared" si="7"/>
        <v>0.28941205708393619</v>
      </c>
      <c r="O43" s="27">
        <f t="shared" si="0"/>
        <v>0.23740413736854055</v>
      </c>
      <c r="P43" s="28">
        <f t="shared" si="1"/>
        <v>0.26331214165480776</v>
      </c>
      <c r="R43" s="32">
        <f t="shared" si="8"/>
        <v>71.774190156816175</v>
      </c>
      <c r="S43" s="32">
        <f t="shared" si="9"/>
        <v>58.876226067398051</v>
      </c>
      <c r="T43" s="32">
        <f t="shared" si="10"/>
        <v>65.301411130392324</v>
      </c>
    </row>
    <row r="44" spans="2:20" x14ac:dyDescent="0.25">
      <c r="B44" s="12" t="str">
        <f>'Média Mensal'!B44</f>
        <v>Lidador</v>
      </c>
      <c r="C44" s="12" t="str">
        <f>'Média Mensal'!C44</f>
        <v>Vilar do Pinheiro</v>
      </c>
      <c r="D44" s="15">
        <f>'Média Mensal'!D44</f>
        <v>1987.51</v>
      </c>
      <c r="E44" s="4">
        <v>9285.5044509894105</v>
      </c>
      <c r="F44" s="2">
        <v>7693.4490680144299</v>
      </c>
      <c r="G44" s="5">
        <f t="shared" si="4"/>
        <v>16978.95351900384</v>
      </c>
      <c r="H44" s="2">
        <v>0</v>
      </c>
      <c r="I44" s="2">
        <v>0</v>
      </c>
      <c r="J44" s="5">
        <f t="shared" si="5"/>
        <v>0</v>
      </c>
      <c r="K44" s="2">
        <v>135</v>
      </c>
      <c r="L44" s="2">
        <v>136</v>
      </c>
      <c r="M44" s="5">
        <f t="shared" si="6"/>
        <v>271</v>
      </c>
      <c r="N44" s="27">
        <f t="shared" si="7"/>
        <v>0.27734481633779601</v>
      </c>
      <c r="O44" s="27">
        <f t="shared" si="0"/>
        <v>0.22810273565033296</v>
      </c>
      <c r="P44" s="28">
        <f t="shared" si="1"/>
        <v>0.25263292344667065</v>
      </c>
      <c r="R44" s="32">
        <f t="shared" si="8"/>
        <v>68.781514451773418</v>
      </c>
      <c r="S44" s="32">
        <f t="shared" si="9"/>
        <v>56.56947844128257</v>
      </c>
      <c r="T44" s="32">
        <f t="shared" si="10"/>
        <v>62.652965014774317</v>
      </c>
    </row>
    <row r="45" spans="2:20" x14ac:dyDescent="0.25">
      <c r="B45" s="12" t="str">
        <f>'Média Mensal'!B45</f>
        <v>Vilar do Pinheiro</v>
      </c>
      <c r="C45" s="12" t="str">
        <f>'Média Mensal'!C45</f>
        <v>Modivas Sul</v>
      </c>
      <c r="D45" s="15">
        <f>'Média Mensal'!D45</f>
        <v>2037.38</v>
      </c>
      <c r="E45" s="4">
        <v>9004.8159905084231</v>
      </c>
      <c r="F45" s="2">
        <v>7495.1942700561031</v>
      </c>
      <c r="G45" s="5">
        <f t="shared" si="4"/>
        <v>16500.010260564526</v>
      </c>
      <c r="H45" s="2">
        <v>0</v>
      </c>
      <c r="I45" s="2">
        <v>0</v>
      </c>
      <c r="J45" s="5">
        <f t="shared" si="5"/>
        <v>0</v>
      </c>
      <c r="K45" s="2">
        <v>135</v>
      </c>
      <c r="L45" s="2">
        <v>136</v>
      </c>
      <c r="M45" s="5">
        <f t="shared" si="6"/>
        <v>271</v>
      </c>
      <c r="N45" s="27">
        <f t="shared" si="7"/>
        <v>0.26896105109045471</v>
      </c>
      <c r="O45" s="27">
        <f t="shared" si="0"/>
        <v>0.22222468779815296</v>
      </c>
      <c r="P45" s="28">
        <f t="shared" si="1"/>
        <v>0.245506639991735</v>
      </c>
      <c r="R45" s="32">
        <f t="shared" si="8"/>
        <v>66.702340670432761</v>
      </c>
      <c r="S45" s="32">
        <f t="shared" si="9"/>
        <v>55.111722573941933</v>
      </c>
      <c r="T45" s="32">
        <f t="shared" si="10"/>
        <v>60.88564671795028</v>
      </c>
    </row>
    <row r="46" spans="2:20" x14ac:dyDescent="0.25">
      <c r="B46" s="12" t="str">
        <f>'Média Mensal'!B46</f>
        <v>Modivas Sul</v>
      </c>
      <c r="C46" s="12" t="str">
        <f>'Média Mensal'!C46</f>
        <v>Modivas Centro</v>
      </c>
      <c r="D46" s="15">
        <f>'Média Mensal'!D46</f>
        <v>1051.08</v>
      </c>
      <c r="E46" s="4">
        <v>8895.0150944406141</v>
      </c>
      <c r="F46" s="2">
        <v>7419.4038747248514</v>
      </c>
      <c r="G46" s="5">
        <f t="shared" si="4"/>
        <v>16314.418969165465</v>
      </c>
      <c r="H46" s="2">
        <v>0</v>
      </c>
      <c r="I46" s="2">
        <v>0</v>
      </c>
      <c r="J46" s="5">
        <f t="shared" si="5"/>
        <v>0</v>
      </c>
      <c r="K46" s="2">
        <v>135</v>
      </c>
      <c r="L46" s="2">
        <v>136</v>
      </c>
      <c r="M46" s="5">
        <f t="shared" si="6"/>
        <v>271</v>
      </c>
      <c r="N46" s="27">
        <f t="shared" si="7"/>
        <v>0.26568145443371011</v>
      </c>
      <c r="O46" s="27">
        <f t="shared" si="0"/>
        <v>0.2199775816747169</v>
      </c>
      <c r="P46" s="28">
        <f t="shared" si="1"/>
        <v>0.24274519356572827</v>
      </c>
      <c r="R46" s="32">
        <f t="shared" si="8"/>
        <v>65.8890006995601</v>
      </c>
      <c r="S46" s="32">
        <f t="shared" si="9"/>
        <v>54.554440255329787</v>
      </c>
      <c r="T46" s="32">
        <f t="shared" si="10"/>
        <v>60.200808004300605</v>
      </c>
    </row>
    <row r="47" spans="2:20" x14ac:dyDescent="0.25">
      <c r="B47" s="12" t="str">
        <f>'Média Mensal'!B47</f>
        <v>Modivas Centro</v>
      </c>
      <c r="C47" s="12" t="s">
        <v>102</v>
      </c>
      <c r="D47" s="15">
        <v>852.51</v>
      </c>
      <c r="E47" s="4">
        <v>8783.7011063878836</v>
      </c>
      <c r="F47" s="2">
        <v>7373.7243227017061</v>
      </c>
      <c r="G47" s="5">
        <f t="shared" si="4"/>
        <v>16157.42542908959</v>
      </c>
      <c r="H47" s="2">
        <v>0</v>
      </c>
      <c r="I47" s="2">
        <v>0</v>
      </c>
      <c r="J47" s="5">
        <f t="shared" si="5"/>
        <v>0</v>
      </c>
      <c r="K47" s="2">
        <v>136</v>
      </c>
      <c r="L47" s="2">
        <v>149</v>
      </c>
      <c r="M47" s="5">
        <f t="shared" si="6"/>
        <v>285</v>
      </c>
      <c r="N47" s="27">
        <f t="shared" si="7"/>
        <v>0.26042757075391021</v>
      </c>
      <c r="O47" s="27">
        <f t="shared" si="0"/>
        <v>0.19954872057538717</v>
      </c>
      <c r="P47" s="28">
        <f t="shared" si="1"/>
        <v>0.22859968066057709</v>
      </c>
      <c r="R47" s="32">
        <f t="shared" ref="R47" si="11">+E47/(H47+K47)</f>
        <v>64.586037546969735</v>
      </c>
      <c r="S47" s="32">
        <f t="shared" ref="S47" si="12">+F47/(I47+L47)</f>
        <v>49.488082702696012</v>
      </c>
      <c r="T47" s="32">
        <f t="shared" ref="T47" si="13">+G47/(J47+M47)</f>
        <v>56.692720803823121</v>
      </c>
    </row>
    <row r="48" spans="2:20" x14ac:dyDescent="0.25">
      <c r="B48" s="12" t="s">
        <v>102</v>
      </c>
      <c r="C48" s="12" t="str">
        <f>'Média Mensal'!C48</f>
        <v>Mindelo</v>
      </c>
      <c r="D48" s="15">
        <v>1834.12</v>
      </c>
      <c r="E48" s="4">
        <v>7577.9059309134145</v>
      </c>
      <c r="F48" s="2">
        <v>7060.224751409557</v>
      </c>
      <c r="G48" s="5">
        <f t="shared" si="4"/>
        <v>14638.130682322972</v>
      </c>
      <c r="H48" s="2">
        <v>0</v>
      </c>
      <c r="I48" s="2">
        <v>0</v>
      </c>
      <c r="J48" s="5">
        <f t="shared" si="5"/>
        <v>0</v>
      </c>
      <c r="K48" s="2">
        <v>136</v>
      </c>
      <c r="L48" s="2">
        <v>158</v>
      </c>
      <c r="M48" s="5">
        <f t="shared" si="6"/>
        <v>294</v>
      </c>
      <c r="N48" s="27">
        <f t="shared" si="7"/>
        <v>0.22467700222110457</v>
      </c>
      <c r="O48" s="27">
        <f t="shared" si="0"/>
        <v>0.18018131766561751</v>
      </c>
      <c r="P48" s="28">
        <f t="shared" si="1"/>
        <v>0.20076435541917614</v>
      </c>
      <c r="R48" s="32">
        <f t="shared" si="8"/>
        <v>55.71989655083393</v>
      </c>
      <c r="S48" s="32">
        <f t="shared" si="9"/>
        <v>44.684966781073143</v>
      </c>
      <c r="T48" s="32">
        <f t="shared" si="10"/>
        <v>49.789560143955683</v>
      </c>
    </row>
    <row r="49" spans="2:20" x14ac:dyDescent="0.25">
      <c r="B49" s="12" t="str">
        <f>'Média Mensal'!B49</f>
        <v>Mindelo</v>
      </c>
      <c r="C49" s="12" t="str">
        <f>'Média Mensal'!C49</f>
        <v>Espaço Natureza</v>
      </c>
      <c r="D49" s="15">
        <f>'Média Mensal'!D49</f>
        <v>776.86</v>
      </c>
      <c r="E49" s="4">
        <v>7279.0694051947521</v>
      </c>
      <c r="F49" s="2">
        <v>6969.4382169347409</v>
      </c>
      <c r="G49" s="5">
        <f t="shared" si="4"/>
        <v>14248.507622129493</v>
      </c>
      <c r="H49" s="2">
        <v>0</v>
      </c>
      <c r="I49" s="2">
        <v>0</v>
      </c>
      <c r="J49" s="5">
        <f t="shared" si="5"/>
        <v>0</v>
      </c>
      <c r="K49" s="2">
        <v>141</v>
      </c>
      <c r="L49" s="2">
        <v>138</v>
      </c>
      <c r="M49" s="5">
        <f t="shared" si="6"/>
        <v>279</v>
      </c>
      <c r="N49" s="27">
        <f t="shared" si="7"/>
        <v>0.2081637327040366</v>
      </c>
      <c r="O49" s="27">
        <f t="shared" si="0"/>
        <v>0.20364183663320304</v>
      </c>
      <c r="P49" s="28">
        <f t="shared" si="1"/>
        <v>0.20592709593781786</v>
      </c>
      <c r="R49" s="32">
        <f t="shared" si="8"/>
        <v>51.624605710601081</v>
      </c>
      <c r="S49" s="32">
        <f t="shared" si="9"/>
        <v>50.503175485034355</v>
      </c>
      <c r="T49" s="32">
        <f t="shared" si="10"/>
        <v>51.06991979257883</v>
      </c>
    </row>
    <row r="50" spans="2:20" x14ac:dyDescent="0.25">
      <c r="B50" s="12" t="str">
        <f>'Média Mensal'!B50</f>
        <v>Espaço Natureza</v>
      </c>
      <c r="C50" s="12" t="str">
        <f>'Média Mensal'!C50</f>
        <v>Varziela</v>
      </c>
      <c r="D50" s="15">
        <f>'Média Mensal'!D50</f>
        <v>1539</v>
      </c>
      <c r="E50" s="4">
        <v>7290.2007198142619</v>
      </c>
      <c r="F50" s="2">
        <v>6946.114332179558</v>
      </c>
      <c r="G50" s="5">
        <f t="shared" si="4"/>
        <v>14236.315051993821</v>
      </c>
      <c r="H50" s="2">
        <v>0</v>
      </c>
      <c r="I50" s="2">
        <v>0</v>
      </c>
      <c r="J50" s="5">
        <f t="shared" si="5"/>
        <v>0</v>
      </c>
      <c r="K50" s="2">
        <v>142</v>
      </c>
      <c r="L50" s="2">
        <v>137</v>
      </c>
      <c r="M50" s="5">
        <f t="shared" si="6"/>
        <v>279</v>
      </c>
      <c r="N50" s="27">
        <f t="shared" si="7"/>
        <v>0.20701387777755173</v>
      </c>
      <c r="O50" s="27">
        <f t="shared" si="0"/>
        <v>0.2044417922115481</v>
      </c>
      <c r="P50" s="28">
        <f t="shared" si="1"/>
        <v>0.20575088235625247</v>
      </c>
      <c r="R50" s="32">
        <f t="shared" si="8"/>
        <v>51.339441688832828</v>
      </c>
      <c r="S50" s="32">
        <f t="shared" si="9"/>
        <v>50.701564468463928</v>
      </c>
      <c r="T50" s="32">
        <f t="shared" si="10"/>
        <v>51.026218824350615</v>
      </c>
    </row>
    <row r="51" spans="2:20" x14ac:dyDescent="0.25">
      <c r="B51" s="12" t="str">
        <f>'Média Mensal'!B51</f>
        <v>Varziela</v>
      </c>
      <c r="C51" s="12" t="str">
        <f>'Média Mensal'!C51</f>
        <v>Árvore</v>
      </c>
      <c r="D51" s="15">
        <f>'Média Mensal'!D51</f>
        <v>858.71</v>
      </c>
      <c r="E51" s="4">
        <v>6800.9250569965361</v>
      </c>
      <c r="F51" s="2">
        <v>6730.7819765441736</v>
      </c>
      <c r="G51" s="5">
        <f t="shared" si="4"/>
        <v>13531.70703354071</v>
      </c>
      <c r="H51" s="2">
        <v>0</v>
      </c>
      <c r="I51" s="2">
        <v>0</v>
      </c>
      <c r="J51" s="5">
        <f t="shared" si="5"/>
        <v>0</v>
      </c>
      <c r="K51" s="2">
        <v>140</v>
      </c>
      <c r="L51" s="2">
        <v>134</v>
      </c>
      <c r="M51" s="5">
        <f t="shared" si="6"/>
        <v>274</v>
      </c>
      <c r="N51" s="27">
        <f t="shared" si="7"/>
        <v>0.1958791779088864</v>
      </c>
      <c r="O51" s="27">
        <f t="shared" si="0"/>
        <v>0.20253917839865712</v>
      </c>
      <c r="P51" s="28">
        <f t="shared" si="1"/>
        <v>0.1991362584403801</v>
      </c>
      <c r="R51" s="32">
        <f t="shared" si="8"/>
        <v>48.578036121403827</v>
      </c>
      <c r="S51" s="32">
        <f t="shared" si="9"/>
        <v>50.229716242866971</v>
      </c>
      <c r="T51" s="32">
        <f t="shared" si="10"/>
        <v>49.38579209321427</v>
      </c>
    </row>
    <row r="52" spans="2:20" x14ac:dyDescent="0.25">
      <c r="B52" s="12" t="str">
        <f>'Média Mensal'!B52</f>
        <v>Árvore</v>
      </c>
      <c r="C52" s="12" t="str">
        <f>'Média Mensal'!C52</f>
        <v>Azurara</v>
      </c>
      <c r="D52" s="15">
        <f>'Média Mensal'!D52</f>
        <v>664.57</v>
      </c>
      <c r="E52" s="4">
        <v>6781.9666667673164</v>
      </c>
      <c r="F52" s="2">
        <v>6743.1214563282401</v>
      </c>
      <c r="G52" s="5">
        <f t="shared" si="4"/>
        <v>13525.088123095557</v>
      </c>
      <c r="H52" s="2">
        <v>0</v>
      </c>
      <c r="I52" s="2">
        <v>0</v>
      </c>
      <c r="J52" s="5">
        <f t="shared" si="5"/>
        <v>0</v>
      </c>
      <c r="K52" s="2">
        <v>137</v>
      </c>
      <c r="L52" s="2">
        <v>132</v>
      </c>
      <c r="M52" s="5">
        <f t="shared" si="6"/>
        <v>269</v>
      </c>
      <c r="N52" s="27">
        <f t="shared" si="7"/>
        <v>0.19961050938213198</v>
      </c>
      <c r="O52" s="27">
        <f t="shared" si="0"/>
        <v>0.20598489297190373</v>
      </c>
      <c r="P52" s="28">
        <f t="shared" si="1"/>
        <v>0.20273845969384152</v>
      </c>
      <c r="R52" s="32">
        <f t="shared" si="8"/>
        <v>49.503406326768733</v>
      </c>
      <c r="S52" s="32">
        <f t="shared" si="9"/>
        <v>51.084253457032119</v>
      </c>
      <c r="T52" s="32">
        <f t="shared" si="10"/>
        <v>50.279138004072699</v>
      </c>
    </row>
    <row r="53" spans="2:20" x14ac:dyDescent="0.25">
      <c r="B53" s="12" t="str">
        <f>'Média Mensal'!B53</f>
        <v>Azurara</v>
      </c>
      <c r="C53" s="12" t="str">
        <f>'Média Mensal'!C53</f>
        <v>Santa Clara</v>
      </c>
      <c r="D53" s="15">
        <f>'Média Mensal'!D53</f>
        <v>1218.0899999999999</v>
      </c>
      <c r="E53" s="4">
        <v>6713.9880306947944</v>
      </c>
      <c r="F53" s="2">
        <v>6672.9726001118242</v>
      </c>
      <c r="G53" s="5">
        <f t="shared" si="4"/>
        <v>13386.960630806618</v>
      </c>
      <c r="H53" s="2">
        <v>0</v>
      </c>
      <c r="I53" s="2">
        <v>0</v>
      </c>
      <c r="J53" s="5">
        <f t="shared" si="5"/>
        <v>0</v>
      </c>
      <c r="K53" s="2">
        <v>140</v>
      </c>
      <c r="L53" s="2">
        <v>137</v>
      </c>
      <c r="M53" s="5">
        <f t="shared" si="6"/>
        <v>277</v>
      </c>
      <c r="N53" s="27">
        <f t="shared" si="7"/>
        <v>0.1933752312988132</v>
      </c>
      <c r="O53" s="27">
        <f t="shared" si="0"/>
        <v>0.19640253708829244</v>
      </c>
      <c r="P53" s="28">
        <f t="shared" si="1"/>
        <v>0.19487249084090219</v>
      </c>
      <c r="R53" s="32">
        <f t="shared" si="8"/>
        <v>47.957057362105672</v>
      </c>
      <c r="S53" s="32">
        <f t="shared" si="9"/>
        <v>48.70782919789653</v>
      </c>
      <c r="T53" s="32">
        <f t="shared" si="10"/>
        <v>48.328377728543749</v>
      </c>
    </row>
    <row r="54" spans="2:20" x14ac:dyDescent="0.25">
      <c r="B54" s="12" t="str">
        <f>'Média Mensal'!B54</f>
        <v>Santa Clara</v>
      </c>
      <c r="C54" s="12" t="str">
        <f>'Média Mensal'!C54</f>
        <v>Vila do Conde</v>
      </c>
      <c r="D54" s="15">
        <f>'Média Mensal'!D54</f>
        <v>670.57</v>
      </c>
      <c r="E54" s="4">
        <v>6567.8634560022101</v>
      </c>
      <c r="F54" s="2">
        <v>6550.6494766890564</v>
      </c>
      <c r="G54" s="5">
        <f t="shared" si="4"/>
        <v>13118.512932691267</v>
      </c>
      <c r="H54" s="2">
        <v>0</v>
      </c>
      <c r="I54" s="2">
        <v>0</v>
      </c>
      <c r="J54" s="5">
        <f t="shared" si="5"/>
        <v>0</v>
      </c>
      <c r="K54" s="2">
        <v>138</v>
      </c>
      <c r="L54" s="2">
        <v>137</v>
      </c>
      <c r="M54" s="5">
        <f t="shared" si="6"/>
        <v>275</v>
      </c>
      <c r="N54" s="27">
        <f t="shared" si="7"/>
        <v>0.19190811874714264</v>
      </c>
      <c r="O54" s="27">
        <f t="shared" si="0"/>
        <v>0.19280225678976504</v>
      </c>
      <c r="P54" s="28">
        <f t="shared" si="1"/>
        <v>0.19235356206292178</v>
      </c>
      <c r="R54" s="32">
        <f t="shared" si="8"/>
        <v>47.593213449291376</v>
      </c>
      <c r="S54" s="32">
        <f t="shared" si="9"/>
        <v>47.814959683861723</v>
      </c>
      <c r="T54" s="32">
        <f t="shared" si="10"/>
        <v>47.703683391604606</v>
      </c>
    </row>
    <row r="55" spans="2:20" x14ac:dyDescent="0.25">
      <c r="B55" s="12" t="str">
        <f>'Média Mensal'!B55</f>
        <v>Vila do Conde</v>
      </c>
      <c r="C55" s="12" t="str">
        <f>'Média Mensal'!C55</f>
        <v>Alto de Pega</v>
      </c>
      <c r="D55" s="15">
        <f>'Média Mensal'!D55</f>
        <v>730.41</v>
      </c>
      <c r="E55" s="4">
        <v>4745.7880290598614</v>
      </c>
      <c r="F55" s="2">
        <v>4561.8023539233054</v>
      </c>
      <c r="G55" s="5">
        <f t="shared" si="4"/>
        <v>9307.5903829831659</v>
      </c>
      <c r="H55" s="2">
        <v>0</v>
      </c>
      <c r="I55" s="2">
        <v>0</v>
      </c>
      <c r="J55" s="5">
        <f t="shared" si="5"/>
        <v>0</v>
      </c>
      <c r="K55" s="2">
        <v>125</v>
      </c>
      <c r="L55" s="2">
        <v>115</v>
      </c>
      <c r="M55" s="5">
        <f t="shared" si="6"/>
        <v>240</v>
      </c>
      <c r="N55" s="27">
        <f t="shared" si="7"/>
        <v>0.15308993642128585</v>
      </c>
      <c r="O55" s="27">
        <f t="shared" si="0"/>
        <v>0.15995099417683398</v>
      </c>
      <c r="P55" s="28">
        <f t="shared" si="1"/>
        <v>0.15637752659581933</v>
      </c>
      <c r="R55" s="32">
        <f t="shared" si="8"/>
        <v>37.96630423247889</v>
      </c>
      <c r="S55" s="32">
        <f t="shared" si="9"/>
        <v>39.66784655585483</v>
      </c>
      <c r="T55" s="32">
        <f t="shared" si="10"/>
        <v>38.781626595763193</v>
      </c>
    </row>
    <row r="56" spans="2:20" x14ac:dyDescent="0.25">
      <c r="B56" s="12" t="str">
        <f>'Média Mensal'!B56</f>
        <v>Alto de Pega</v>
      </c>
      <c r="C56" s="12" t="str">
        <f>'Média Mensal'!C56</f>
        <v>Portas Fronhas</v>
      </c>
      <c r="D56" s="15">
        <f>'Média Mensal'!D56</f>
        <v>671.05</v>
      </c>
      <c r="E56" s="4">
        <v>4552.4778873070791</v>
      </c>
      <c r="F56" s="2">
        <v>4173.1056499932101</v>
      </c>
      <c r="G56" s="5">
        <f t="shared" si="4"/>
        <v>8725.5835373002883</v>
      </c>
      <c r="H56" s="2">
        <v>0</v>
      </c>
      <c r="I56" s="2">
        <v>0</v>
      </c>
      <c r="J56" s="5">
        <f t="shared" si="5"/>
        <v>0</v>
      </c>
      <c r="K56" s="2">
        <v>116</v>
      </c>
      <c r="L56" s="2">
        <v>115</v>
      </c>
      <c r="M56" s="5">
        <f t="shared" si="6"/>
        <v>231</v>
      </c>
      <c r="N56" s="27">
        <f t="shared" si="7"/>
        <v>0.15824797995366655</v>
      </c>
      <c r="O56" s="27">
        <f t="shared" si="0"/>
        <v>0.146322077489243</v>
      </c>
      <c r="P56" s="28">
        <f t="shared" si="1"/>
        <v>0.15231084236315265</v>
      </c>
      <c r="R56" s="32">
        <f t="shared" si="8"/>
        <v>39.2454990285093</v>
      </c>
      <c r="S56" s="32">
        <f t="shared" si="9"/>
        <v>36.287875217332264</v>
      </c>
      <c r="T56" s="32">
        <f t="shared" si="10"/>
        <v>37.773088906061851</v>
      </c>
    </row>
    <row r="57" spans="2:20" x14ac:dyDescent="0.25">
      <c r="B57" s="12" t="str">
        <f>'Média Mensal'!B57</f>
        <v>Portas Fronhas</v>
      </c>
      <c r="C57" s="12" t="str">
        <f>'Média Mensal'!C57</f>
        <v>São Brás</v>
      </c>
      <c r="D57" s="15">
        <f>'Média Mensal'!D57</f>
        <v>562.21</v>
      </c>
      <c r="E57" s="4">
        <v>3611.0366957673336</v>
      </c>
      <c r="F57" s="2">
        <v>3311.2367480465091</v>
      </c>
      <c r="G57" s="5">
        <f t="shared" si="4"/>
        <v>6922.2734438138432</v>
      </c>
      <c r="H57" s="2">
        <v>0</v>
      </c>
      <c r="I57" s="2">
        <v>0</v>
      </c>
      <c r="J57" s="5">
        <f t="shared" si="5"/>
        <v>0</v>
      </c>
      <c r="K57" s="43">
        <v>115</v>
      </c>
      <c r="L57" s="2">
        <v>115</v>
      </c>
      <c r="M57" s="5">
        <f t="shared" si="6"/>
        <v>230</v>
      </c>
      <c r="N57" s="27">
        <f t="shared" si="7"/>
        <v>0.12661418989366527</v>
      </c>
      <c r="O57" s="27">
        <f t="shared" si="0"/>
        <v>0.11610227026811042</v>
      </c>
      <c r="P57" s="28">
        <f t="shared" si="1"/>
        <v>0.12135823008088785</v>
      </c>
      <c r="R57" s="32">
        <f t="shared" si="8"/>
        <v>31.400319093628987</v>
      </c>
      <c r="S57" s="32">
        <f t="shared" si="9"/>
        <v>28.793363026491384</v>
      </c>
      <c r="T57" s="32">
        <f t="shared" si="10"/>
        <v>30.096841060060189</v>
      </c>
    </row>
    <row r="58" spans="2:20" x14ac:dyDescent="0.25">
      <c r="B58" s="13" t="str">
        <f>'Média Mensal'!B58</f>
        <v>São Brás</v>
      </c>
      <c r="C58" s="13" t="str">
        <f>'Média Mensal'!C58</f>
        <v>Póvoa de Varzim</v>
      </c>
      <c r="D58" s="16">
        <f>'Média Mensal'!D58</f>
        <v>624.94000000000005</v>
      </c>
      <c r="E58" s="6">
        <v>3478.5991302065859</v>
      </c>
      <c r="F58" s="3">
        <v>3172</v>
      </c>
      <c r="G58" s="7">
        <f t="shared" si="4"/>
        <v>6650.5991302065859</v>
      </c>
      <c r="H58" s="6">
        <v>0</v>
      </c>
      <c r="I58" s="3">
        <v>0</v>
      </c>
      <c r="J58" s="7">
        <f t="shared" si="5"/>
        <v>0</v>
      </c>
      <c r="K58" s="44">
        <v>115</v>
      </c>
      <c r="L58" s="3">
        <v>115</v>
      </c>
      <c r="M58" s="7">
        <f t="shared" si="6"/>
        <v>230</v>
      </c>
      <c r="N58" s="27">
        <f t="shared" si="7"/>
        <v>0.12197051648690693</v>
      </c>
      <c r="O58" s="27">
        <f t="shared" si="0"/>
        <v>0.11122019635343619</v>
      </c>
      <c r="P58" s="28">
        <f t="shared" si="1"/>
        <v>0.11659535642017156</v>
      </c>
      <c r="R58" s="32">
        <f t="shared" si="8"/>
        <v>30.248688088752921</v>
      </c>
      <c r="S58" s="32">
        <f t="shared" si="9"/>
        <v>27.582608695652173</v>
      </c>
      <c r="T58" s="32">
        <f t="shared" si="10"/>
        <v>28.915648392202549</v>
      </c>
    </row>
    <row r="59" spans="2:20" x14ac:dyDescent="0.25">
      <c r="B59" s="11" t="str">
        <f>'Média Mensal'!B59</f>
        <v>CSra da Hora</v>
      </c>
      <c r="C59" s="11" t="str">
        <f>'Média Mensal'!C59</f>
        <v>CFonte do Cuco</v>
      </c>
      <c r="D59" s="14">
        <f>'Média Mensal'!D59</f>
        <v>685.98</v>
      </c>
      <c r="E59" s="4">
        <v>9967.4294562682553</v>
      </c>
      <c r="F59" s="2">
        <v>10833.183733016216</v>
      </c>
      <c r="G59" s="10">
        <f t="shared" si="4"/>
        <v>20800.613189284471</v>
      </c>
      <c r="H59" s="2">
        <v>0</v>
      </c>
      <c r="I59" s="2">
        <v>0</v>
      </c>
      <c r="J59" s="10">
        <f t="shared" si="5"/>
        <v>0</v>
      </c>
      <c r="K59" s="2">
        <v>113</v>
      </c>
      <c r="L59" s="2">
        <v>114</v>
      </c>
      <c r="M59" s="10">
        <f t="shared" si="6"/>
        <v>227</v>
      </c>
      <c r="N59" s="25">
        <f t="shared" si="7"/>
        <v>0.35567475935870169</v>
      </c>
      <c r="O59" s="25">
        <f t="shared" si="0"/>
        <v>0.38317712694596123</v>
      </c>
      <c r="P59" s="26">
        <f t="shared" si="1"/>
        <v>0.36948652105450602</v>
      </c>
      <c r="R59" s="32">
        <f t="shared" si="8"/>
        <v>88.207340320958011</v>
      </c>
      <c r="S59" s="32">
        <f t="shared" si="9"/>
        <v>95.027927482598386</v>
      </c>
      <c r="T59" s="32">
        <f t="shared" si="10"/>
        <v>91.632657221517491</v>
      </c>
    </row>
    <row r="60" spans="2:20" x14ac:dyDescent="0.25">
      <c r="B60" s="12" t="str">
        <f>'Média Mensal'!B60</f>
        <v>CFonte do Cuco</v>
      </c>
      <c r="C60" s="12" t="str">
        <f>'Média Mensal'!C60</f>
        <v>Cândido dos Reis</v>
      </c>
      <c r="D60" s="15">
        <f>'Média Mensal'!D60</f>
        <v>913.51</v>
      </c>
      <c r="E60" s="4">
        <v>9668.080068201938</v>
      </c>
      <c r="F60" s="2">
        <v>10761.901855096332</v>
      </c>
      <c r="G60" s="5">
        <f t="shared" si="4"/>
        <v>20429.98192329827</v>
      </c>
      <c r="H60" s="2">
        <v>0</v>
      </c>
      <c r="I60" s="2">
        <v>0</v>
      </c>
      <c r="J60" s="5">
        <f t="shared" si="5"/>
        <v>0</v>
      </c>
      <c r="K60" s="2">
        <v>114</v>
      </c>
      <c r="L60" s="2">
        <v>116</v>
      </c>
      <c r="M60" s="5">
        <f t="shared" si="6"/>
        <v>230</v>
      </c>
      <c r="N60" s="27">
        <f t="shared" si="7"/>
        <v>0.34196661248592025</v>
      </c>
      <c r="O60" s="27">
        <f t="shared" si="0"/>
        <v>0.37409280642020065</v>
      </c>
      <c r="P60" s="28">
        <f t="shared" si="1"/>
        <v>0.35816938855712255</v>
      </c>
      <c r="R60" s="32">
        <f t="shared" si="8"/>
        <v>84.807719896508232</v>
      </c>
      <c r="S60" s="32">
        <f t="shared" si="9"/>
        <v>92.775015992209759</v>
      </c>
      <c r="T60" s="32">
        <f t="shared" si="10"/>
        <v>88.826008362166391</v>
      </c>
    </row>
    <row r="61" spans="2:20" x14ac:dyDescent="0.25">
      <c r="B61" s="12" t="str">
        <f>'Média Mensal'!B61</f>
        <v>Cândido dos Reis</v>
      </c>
      <c r="C61" s="12" t="str">
        <f>'Média Mensal'!C61</f>
        <v>Pias</v>
      </c>
      <c r="D61" s="15">
        <f>'Média Mensal'!D61</f>
        <v>916.73</v>
      </c>
      <c r="E61" s="4">
        <v>9302.6713306577094</v>
      </c>
      <c r="F61" s="2">
        <v>10465.092682403654</v>
      </c>
      <c r="G61" s="5">
        <f t="shared" si="4"/>
        <v>19767.764013061365</v>
      </c>
      <c r="H61" s="2">
        <v>0</v>
      </c>
      <c r="I61" s="2">
        <v>0</v>
      </c>
      <c r="J61" s="5">
        <f t="shared" si="5"/>
        <v>0</v>
      </c>
      <c r="K61" s="2">
        <v>114</v>
      </c>
      <c r="L61" s="2">
        <v>114</v>
      </c>
      <c r="M61" s="5">
        <f t="shared" si="6"/>
        <v>228</v>
      </c>
      <c r="N61" s="27">
        <f t="shared" si="7"/>
        <v>0.32904185521568013</v>
      </c>
      <c r="O61" s="27">
        <f t="shared" si="0"/>
        <v>0.37015749442570933</v>
      </c>
      <c r="P61" s="28">
        <f t="shared" si="1"/>
        <v>0.34959967482069476</v>
      </c>
      <c r="R61" s="32">
        <f t="shared" si="8"/>
        <v>81.602380093488676</v>
      </c>
      <c r="S61" s="32">
        <f t="shared" si="9"/>
        <v>91.799058617575909</v>
      </c>
      <c r="T61" s="32">
        <f t="shared" si="10"/>
        <v>86.7007193555323</v>
      </c>
    </row>
    <row r="62" spans="2:20" x14ac:dyDescent="0.25">
      <c r="B62" s="12" t="str">
        <f>'Média Mensal'!B62</f>
        <v>Pias</v>
      </c>
      <c r="C62" s="12" t="str">
        <f>'Média Mensal'!C62</f>
        <v>Araújo</v>
      </c>
      <c r="D62" s="15">
        <f>'Média Mensal'!D62</f>
        <v>1258.1300000000001</v>
      </c>
      <c r="E62" s="4">
        <v>8955.6801535360792</v>
      </c>
      <c r="F62" s="2">
        <v>10199.674626803542</v>
      </c>
      <c r="G62" s="5">
        <f t="shared" si="4"/>
        <v>19155.354780339621</v>
      </c>
      <c r="H62" s="2">
        <v>0</v>
      </c>
      <c r="I62" s="2">
        <v>0</v>
      </c>
      <c r="J62" s="5">
        <f t="shared" si="5"/>
        <v>0</v>
      </c>
      <c r="K62" s="2">
        <v>114</v>
      </c>
      <c r="L62" s="2">
        <v>126</v>
      </c>
      <c r="M62" s="5">
        <f t="shared" si="6"/>
        <v>240</v>
      </c>
      <c r="N62" s="27">
        <f t="shared" si="7"/>
        <v>0.31676853966949914</v>
      </c>
      <c r="O62" s="27">
        <f t="shared" si="0"/>
        <v>0.32641047832832637</v>
      </c>
      <c r="P62" s="28">
        <f t="shared" si="1"/>
        <v>0.32183055746538342</v>
      </c>
      <c r="R62" s="32">
        <f t="shared" si="8"/>
        <v>78.55859783803578</v>
      </c>
      <c r="S62" s="32">
        <f t="shared" si="9"/>
        <v>80.949798625424933</v>
      </c>
      <c r="T62" s="32">
        <f t="shared" si="10"/>
        <v>79.813978251415094</v>
      </c>
    </row>
    <row r="63" spans="2:20" x14ac:dyDescent="0.25">
      <c r="B63" s="12" t="str">
        <f>'Média Mensal'!B63</f>
        <v>Araújo</v>
      </c>
      <c r="C63" s="12" t="str">
        <f>'Média Mensal'!C63</f>
        <v>Custió</v>
      </c>
      <c r="D63" s="15">
        <f>'Média Mensal'!D63</f>
        <v>651.69000000000005</v>
      </c>
      <c r="E63" s="4">
        <v>8701.3755694113679</v>
      </c>
      <c r="F63" s="2">
        <v>9943.0047617000801</v>
      </c>
      <c r="G63" s="5">
        <f t="shared" si="4"/>
        <v>18644.380331111446</v>
      </c>
      <c r="H63" s="2">
        <v>0</v>
      </c>
      <c r="I63" s="2">
        <v>0</v>
      </c>
      <c r="J63" s="5">
        <f t="shared" si="5"/>
        <v>0</v>
      </c>
      <c r="K63" s="2">
        <v>114</v>
      </c>
      <c r="L63" s="2">
        <v>114</v>
      </c>
      <c r="M63" s="5">
        <f t="shared" si="6"/>
        <v>228</v>
      </c>
      <c r="N63" s="27">
        <f t="shared" si="7"/>
        <v>0.3077736123872159</v>
      </c>
      <c r="O63" s="27">
        <f t="shared" si="0"/>
        <v>0.35169088715690716</v>
      </c>
      <c r="P63" s="28">
        <f t="shared" si="1"/>
        <v>0.3297322497720615</v>
      </c>
      <c r="R63" s="32">
        <f t="shared" si="8"/>
        <v>76.327855872029545</v>
      </c>
      <c r="S63" s="32">
        <f t="shared" si="9"/>
        <v>87.219340014912987</v>
      </c>
      <c r="T63" s="32">
        <f t="shared" si="10"/>
        <v>81.773597943471259</v>
      </c>
    </row>
    <row r="64" spans="2:20" x14ac:dyDescent="0.25">
      <c r="B64" s="12" t="str">
        <f>'Média Mensal'!B64</f>
        <v>Custió</v>
      </c>
      <c r="C64" s="12" t="str">
        <f>'Média Mensal'!C64</f>
        <v>Parque de Maia</v>
      </c>
      <c r="D64" s="15">
        <f>'Média Mensal'!D64</f>
        <v>1418.51</v>
      </c>
      <c r="E64" s="4">
        <v>8327.4679159413608</v>
      </c>
      <c r="F64" s="2">
        <v>9570.342087214487</v>
      </c>
      <c r="G64" s="5">
        <f t="shared" si="4"/>
        <v>17897.81000315585</v>
      </c>
      <c r="H64" s="2">
        <v>0</v>
      </c>
      <c r="I64" s="2">
        <v>0</v>
      </c>
      <c r="J64" s="5">
        <f t="shared" si="5"/>
        <v>0</v>
      </c>
      <c r="K64" s="2">
        <v>113</v>
      </c>
      <c r="L64" s="2">
        <v>114</v>
      </c>
      <c r="M64" s="5">
        <f t="shared" si="6"/>
        <v>227</v>
      </c>
      <c r="N64" s="27">
        <f t="shared" si="7"/>
        <v>0.29715486425711396</v>
      </c>
      <c r="O64" s="27">
        <f t="shared" si="0"/>
        <v>0.33850955316972575</v>
      </c>
      <c r="P64" s="28">
        <f t="shared" si="1"/>
        <v>0.3179232983365754</v>
      </c>
      <c r="R64" s="32">
        <f t="shared" si="8"/>
        <v>73.694406335764256</v>
      </c>
      <c r="S64" s="32">
        <f t="shared" si="9"/>
        <v>83.95036918609199</v>
      </c>
      <c r="T64" s="32">
        <f t="shared" si="10"/>
        <v>78.844977987470699</v>
      </c>
    </row>
    <row r="65" spans="2:20" x14ac:dyDescent="0.25">
      <c r="B65" s="12" t="str">
        <f>'Média Mensal'!B65</f>
        <v>Parque de Maia</v>
      </c>
      <c r="C65" s="12" t="str">
        <f>'Média Mensal'!C65</f>
        <v>Forum</v>
      </c>
      <c r="D65" s="15">
        <f>'Média Mensal'!D65</f>
        <v>824.81</v>
      </c>
      <c r="E65" s="4">
        <v>7565.2265722307147</v>
      </c>
      <c r="F65" s="2">
        <v>8713.474386022599</v>
      </c>
      <c r="G65" s="5">
        <f t="shared" si="4"/>
        <v>16278.700958253314</v>
      </c>
      <c r="H65" s="2">
        <v>0</v>
      </c>
      <c r="I65" s="2">
        <v>0</v>
      </c>
      <c r="J65" s="5">
        <f t="shared" si="5"/>
        <v>0</v>
      </c>
      <c r="K65" s="2">
        <v>113</v>
      </c>
      <c r="L65" s="2">
        <v>114</v>
      </c>
      <c r="M65" s="5">
        <f t="shared" si="6"/>
        <v>227</v>
      </c>
      <c r="N65" s="27">
        <f t="shared" si="7"/>
        <v>0.26995527305990275</v>
      </c>
      <c r="O65" s="27">
        <f t="shared" si="0"/>
        <v>0.30820155581573994</v>
      </c>
      <c r="P65" s="28">
        <f t="shared" si="1"/>
        <v>0.28916265735138047</v>
      </c>
      <c r="R65" s="32">
        <f t="shared" si="8"/>
        <v>66.948907718855878</v>
      </c>
      <c r="S65" s="32">
        <f t="shared" si="9"/>
        <v>76.4339858423035</v>
      </c>
      <c r="T65" s="32">
        <f t="shared" si="10"/>
        <v>71.712339023142349</v>
      </c>
    </row>
    <row r="66" spans="2:20" x14ac:dyDescent="0.25">
      <c r="B66" s="12" t="str">
        <f>'Média Mensal'!B66</f>
        <v>Forum</v>
      </c>
      <c r="C66" s="12" t="str">
        <f>'Média Mensal'!C66</f>
        <v>Zona Industrial</v>
      </c>
      <c r="D66" s="15">
        <f>'Média Mensal'!D66</f>
        <v>1119.4000000000001</v>
      </c>
      <c r="E66" s="4">
        <v>3897.8294574512206</v>
      </c>
      <c r="F66" s="2">
        <v>5864.8778866958701</v>
      </c>
      <c r="G66" s="5">
        <f t="shared" si="4"/>
        <v>9762.7073441470911</v>
      </c>
      <c r="H66" s="2">
        <v>0</v>
      </c>
      <c r="I66" s="2">
        <v>0</v>
      </c>
      <c r="J66" s="5">
        <f t="shared" si="5"/>
        <v>0</v>
      </c>
      <c r="K66" s="2">
        <v>91</v>
      </c>
      <c r="L66" s="2">
        <v>84</v>
      </c>
      <c r="M66" s="5">
        <f t="shared" si="6"/>
        <v>175</v>
      </c>
      <c r="N66" s="27">
        <f t="shared" si="7"/>
        <v>0.17271488202105728</v>
      </c>
      <c r="O66" s="27">
        <f t="shared" si="0"/>
        <v>0.28153215661942543</v>
      </c>
      <c r="P66" s="28">
        <f t="shared" si="1"/>
        <v>0.22494717382827398</v>
      </c>
      <c r="R66" s="32">
        <f t="shared" si="8"/>
        <v>42.833290741222207</v>
      </c>
      <c r="S66" s="32">
        <f t="shared" si="9"/>
        <v>69.819974841617494</v>
      </c>
      <c r="T66" s="32">
        <f t="shared" si="10"/>
        <v>55.786899109411948</v>
      </c>
    </row>
    <row r="67" spans="2:20" x14ac:dyDescent="0.25">
      <c r="B67" s="12" t="str">
        <f>'Média Mensal'!B67</f>
        <v>Zona Industrial</v>
      </c>
      <c r="C67" s="12" t="str">
        <f>'Média Mensal'!C67</f>
        <v>Mandim</v>
      </c>
      <c r="D67" s="15">
        <f>'Média Mensal'!D67</f>
        <v>1194.23</v>
      </c>
      <c r="E67" s="4">
        <v>3777.3636767894045</v>
      </c>
      <c r="F67" s="2">
        <v>5770.9934093121592</v>
      </c>
      <c r="G67" s="5">
        <f t="shared" si="4"/>
        <v>9548.3570861015633</v>
      </c>
      <c r="H67" s="2">
        <v>0</v>
      </c>
      <c r="I67" s="2">
        <v>0</v>
      </c>
      <c r="J67" s="5">
        <f t="shared" si="5"/>
        <v>0</v>
      </c>
      <c r="K67" s="2">
        <v>84</v>
      </c>
      <c r="L67" s="2">
        <v>84</v>
      </c>
      <c r="M67" s="5">
        <f t="shared" si="6"/>
        <v>168</v>
      </c>
      <c r="N67" s="27">
        <f t="shared" si="7"/>
        <v>0.18132506128981396</v>
      </c>
      <c r="O67" s="27">
        <f t="shared" si="0"/>
        <v>0.27702541327343316</v>
      </c>
      <c r="P67" s="28">
        <f t="shared" si="1"/>
        <v>0.22917523728162353</v>
      </c>
      <c r="R67" s="32">
        <f t="shared" si="8"/>
        <v>44.968615199873867</v>
      </c>
      <c r="S67" s="32">
        <f t="shared" si="9"/>
        <v>68.702302491811423</v>
      </c>
      <c r="T67" s="32">
        <f t="shared" si="10"/>
        <v>56.835458845842638</v>
      </c>
    </row>
    <row r="68" spans="2:20" x14ac:dyDescent="0.25">
      <c r="B68" s="12" t="str">
        <f>'Média Mensal'!B68</f>
        <v>Mandim</v>
      </c>
      <c r="C68" s="12" t="str">
        <f>'Média Mensal'!C68</f>
        <v>Castêlo da Maia</v>
      </c>
      <c r="D68" s="15">
        <f>'Média Mensal'!D68</f>
        <v>1468.1</v>
      </c>
      <c r="E68" s="4">
        <v>3700.4376703907815</v>
      </c>
      <c r="F68" s="2">
        <v>5604.8385378457924</v>
      </c>
      <c r="G68" s="5">
        <f t="shared" si="4"/>
        <v>9305.2762082365734</v>
      </c>
      <c r="H68" s="2">
        <v>0</v>
      </c>
      <c r="I68" s="2">
        <v>0</v>
      </c>
      <c r="J68" s="5">
        <f t="shared" si="5"/>
        <v>0</v>
      </c>
      <c r="K68" s="2">
        <v>84</v>
      </c>
      <c r="L68" s="2">
        <v>89</v>
      </c>
      <c r="M68" s="5">
        <f t="shared" si="6"/>
        <v>173</v>
      </c>
      <c r="N68" s="27">
        <f t="shared" si="7"/>
        <v>0.17763237665086318</v>
      </c>
      <c r="O68" s="27">
        <f t="shared" si="0"/>
        <v>0.25393433027572454</v>
      </c>
      <c r="P68" s="28">
        <f t="shared" si="1"/>
        <v>0.21688598285093635</v>
      </c>
      <c r="R68" s="32">
        <f t="shared" si="8"/>
        <v>44.052829409414066</v>
      </c>
      <c r="S68" s="32">
        <f t="shared" si="9"/>
        <v>62.975713908379689</v>
      </c>
      <c r="T68" s="32">
        <f t="shared" si="10"/>
        <v>53.787723747032217</v>
      </c>
    </row>
    <row r="69" spans="2:20" x14ac:dyDescent="0.25">
      <c r="B69" s="13" t="str">
        <f>'Média Mensal'!B69</f>
        <v>Castêlo da Maia</v>
      </c>
      <c r="C69" s="13" t="str">
        <f>'Média Mensal'!C69</f>
        <v>ISMAI</v>
      </c>
      <c r="D69" s="16">
        <f>'Média Mensal'!D69</f>
        <v>702.48</v>
      </c>
      <c r="E69" s="6">
        <v>2636.9550425025222</v>
      </c>
      <c r="F69" s="3">
        <v>4319.9999999999991</v>
      </c>
      <c r="G69" s="7">
        <f t="shared" si="4"/>
        <v>6956.9550425025209</v>
      </c>
      <c r="H69" s="6">
        <v>0</v>
      </c>
      <c r="I69" s="3">
        <v>0</v>
      </c>
      <c r="J69" s="7">
        <f t="shared" si="5"/>
        <v>0</v>
      </c>
      <c r="K69" s="6">
        <v>84</v>
      </c>
      <c r="L69" s="3">
        <v>91</v>
      </c>
      <c r="M69" s="7">
        <f t="shared" si="6"/>
        <v>175</v>
      </c>
      <c r="N69" s="27">
        <f t="shared" si="7"/>
        <v>0.12658194328449127</v>
      </c>
      <c r="O69" s="27">
        <f t="shared" si="0"/>
        <v>0.19142148174406234</v>
      </c>
      <c r="P69" s="28">
        <f t="shared" si="1"/>
        <v>0.16029850328346823</v>
      </c>
      <c r="R69" s="32">
        <f t="shared" si="8"/>
        <v>31.392321934553838</v>
      </c>
      <c r="S69" s="32">
        <f t="shared" si="9"/>
        <v>47.47252747252746</v>
      </c>
      <c r="T69" s="32">
        <f t="shared" si="10"/>
        <v>39.754028814300121</v>
      </c>
    </row>
    <row r="70" spans="2:20" x14ac:dyDescent="0.25">
      <c r="B70" s="11" t="str">
        <f>'Média Mensal'!B70</f>
        <v>Santo Ovídio</v>
      </c>
      <c r="C70" s="11" t="str">
        <f>'Média Mensal'!C70</f>
        <v>D. João II</v>
      </c>
      <c r="D70" s="14">
        <f>'Média Mensal'!D70</f>
        <v>463.71</v>
      </c>
      <c r="E70" s="4">
        <v>10405</v>
      </c>
      <c r="F70" s="2">
        <v>10222.051884032095</v>
      </c>
      <c r="G70" s="10">
        <f t="shared" ref="G70:G86" si="14">+E70+F70</f>
        <v>20627.051884032095</v>
      </c>
      <c r="H70" s="2">
        <v>458</v>
      </c>
      <c r="I70" s="2">
        <v>452</v>
      </c>
      <c r="J70" s="10">
        <f t="shared" ref="J70:J86" si="15">+H70+I70</f>
        <v>910</v>
      </c>
      <c r="K70" s="2">
        <v>0</v>
      </c>
      <c r="L70" s="2">
        <v>0</v>
      </c>
      <c r="M70" s="10">
        <f t="shared" ref="M70:M86" si="16">+K70+L70</f>
        <v>0</v>
      </c>
      <c r="N70" s="25">
        <f t="shared" ref="N70:P86" si="17">+E70/(H70*216+K70*248)</f>
        <v>0.10517750283034126</v>
      </c>
      <c r="O70" s="25">
        <f t="shared" si="0"/>
        <v>0.10469981034939461</v>
      </c>
      <c r="P70" s="26">
        <f t="shared" si="1"/>
        <v>0.10494023140024468</v>
      </c>
      <c r="R70" s="32">
        <f t="shared" si="8"/>
        <v>22.71834061135371</v>
      </c>
      <c r="S70" s="32">
        <f t="shared" si="9"/>
        <v>22.615159035469237</v>
      </c>
      <c r="T70" s="32">
        <f t="shared" si="10"/>
        <v>22.66708998245285</v>
      </c>
    </row>
    <row r="71" spans="2:20" x14ac:dyDescent="0.25">
      <c r="B71" s="12" t="str">
        <f>'Média Mensal'!B71</f>
        <v>D. João II</v>
      </c>
      <c r="C71" s="12" t="str">
        <f>'Média Mensal'!C71</f>
        <v>João de Deus</v>
      </c>
      <c r="D71" s="15">
        <f>'Média Mensal'!D71</f>
        <v>716.25</v>
      </c>
      <c r="E71" s="4">
        <v>14448.837311697258</v>
      </c>
      <c r="F71" s="2">
        <v>15116.615932885405</v>
      </c>
      <c r="G71" s="5">
        <f t="shared" si="14"/>
        <v>29565.453244582663</v>
      </c>
      <c r="H71" s="2">
        <v>456</v>
      </c>
      <c r="I71" s="2">
        <v>451</v>
      </c>
      <c r="J71" s="5">
        <f t="shared" si="15"/>
        <v>907</v>
      </c>
      <c r="K71" s="2">
        <v>0</v>
      </c>
      <c r="L71" s="2">
        <v>0</v>
      </c>
      <c r="M71" s="5">
        <f t="shared" si="16"/>
        <v>0</v>
      </c>
      <c r="N71" s="27">
        <f t="shared" si="17"/>
        <v>0.14669466081563981</v>
      </c>
      <c r="O71" s="27">
        <f t="shared" si="0"/>
        <v>0.15517590470646922</v>
      </c>
      <c r="P71" s="28">
        <f t="shared" si="1"/>
        <v>0.1509119055728218</v>
      </c>
      <c r="R71" s="32">
        <f t="shared" ref="R71:R86" si="18">+E71/(H71+K71)</f>
        <v>31.686046736178199</v>
      </c>
      <c r="S71" s="32">
        <f t="shared" ref="S71:S86" si="19">+F71/(I71+L71)</f>
        <v>33.517995416597351</v>
      </c>
      <c r="T71" s="32">
        <f t="shared" ref="T71:T86" si="20">+G71/(J71+M71)</f>
        <v>32.596971603729507</v>
      </c>
    </row>
    <row r="72" spans="2:20" x14ac:dyDescent="0.25">
      <c r="B72" s="12" t="str">
        <f>'Média Mensal'!B72</f>
        <v>João de Deus</v>
      </c>
      <c r="C72" s="12" t="str">
        <f>'Média Mensal'!C72</f>
        <v>C.M.Gaia</v>
      </c>
      <c r="D72" s="15">
        <f>'Média Mensal'!D72</f>
        <v>405.01</v>
      </c>
      <c r="E72" s="4">
        <v>24123.489733135753</v>
      </c>
      <c r="F72" s="2">
        <v>24194.324340889514</v>
      </c>
      <c r="G72" s="5">
        <f t="shared" si="14"/>
        <v>48317.814074025271</v>
      </c>
      <c r="H72" s="2">
        <v>483</v>
      </c>
      <c r="I72" s="2">
        <v>467</v>
      </c>
      <c r="J72" s="5">
        <f t="shared" si="15"/>
        <v>950</v>
      </c>
      <c r="K72" s="2">
        <v>0</v>
      </c>
      <c r="L72" s="2">
        <v>0</v>
      </c>
      <c r="M72" s="5">
        <f t="shared" si="16"/>
        <v>0</v>
      </c>
      <c r="N72" s="27">
        <f t="shared" si="17"/>
        <v>0.23122737647741501</v>
      </c>
      <c r="O72" s="27">
        <f t="shared" si="0"/>
        <v>0.23985173626863265</v>
      </c>
      <c r="P72" s="28">
        <f t="shared" si="1"/>
        <v>0.23546693018530834</v>
      </c>
      <c r="R72" s="32">
        <f t="shared" si="18"/>
        <v>49.945113319121646</v>
      </c>
      <c r="S72" s="32">
        <f t="shared" si="19"/>
        <v>51.807975034024658</v>
      </c>
      <c r="T72" s="32">
        <f t="shared" si="20"/>
        <v>50.860856920026599</v>
      </c>
    </row>
    <row r="73" spans="2:20" x14ac:dyDescent="0.25">
      <c r="B73" s="12" t="str">
        <f>'Média Mensal'!B73</f>
        <v>C.M.Gaia</v>
      </c>
      <c r="C73" s="12" t="str">
        <f>'Média Mensal'!C73</f>
        <v>General Torres</v>
      </c>
      <c r="D73" s="15">
        <f>'Média Mensal'!D73</f>
        <v>488.39</v>
      </c>
      <c r="E73" s="4">
        <v>27665.24807616098</v>
      </c>
      <c r="F73" s="2">
        <v>27374.938798272509</v>
      </c>
      <c r="G73" s="5">
        <f t="shared" si="14"/>
        <v>55040.186874433493</v>
      </c>
      <c r="H73" s="2">
        <v>458</v>
      </c>
      <c r="I73" s="2">
        <v>475</v>
      </c>
      <c r="J73" s="5">
        <f t="shared" si="15"/>
        <v>933</v>
      </c>
      <c r="K73" s="2">
        <v>0</v>
      </c>
      <c r="L73" s="2">
        <v>0</v>
      </c>
      <c r="M73" s="5">
        <f t="shared" si="16"/>
        <v>0</v>
      </c>
      <c r="N73" s="27">
        <f t="shared" si="17"/>
        <v>0.2796503323241244</v>
      </c>
      <c r="O73" s="27">
        <f t="shared" si="0"/>
        <v>0.26681226898901084</v>
      </c>
      <c r="P73" s="28">
        <f t="shared" si="1"/>
        <v>0.27311434080839136</v>
      </c>
      <c r="R73" s="32">
        <f t="shared" si="18"/>
        <v>60.404471782010873</v>
      </c>
      <c r="S73" s="32">
        <f t="shared" si="19"/>
        <v>57.631450101626335</v>
      </c>
      <c r="T73" s="32">
        <f t="shared" si="20"/>
        <v>58.992697614612531</v>
      </c>
    </row>
    <row r="74" spans="2:20" x14ac:dyDescent="0.25">
      <c r="B74" s="12" t="str">
        <f>'Média Mensal'!B74</f>
        <v>General Torres</v>
      </c>
      <c r="C74" s="12" t="str">
        <f>'Média Mensal'!C74</f>
        <v>Jardim do Morro</v>
      </c>
      <c r="D74" s="15">
        <f>'Média Mensal'!D74</f>
        <v>419.98</v>
      </c>
      <c r="E74" s="4">
        <v>30400.130070998315</v>
      </c>
      <c r="F74" s="2">
        <v>30928.086530460936</v>
      </c>
      <c r="G74" s="5">
        <f t="shared" si="14"/>
        <v>61328.216601459251</v>
      </c>
      <c r="H74" s="2">
        <v>456</v>
      </c>
      <c r="I74" s="2">
        <v>456</v>
      </c>
      <c r="J74" s="5">
        <f t="shared" si="15"/>
        <v>912</v>
      </c>
      <c r="K74" s="2">
        <v>0</v>
      </c>
      <c r="L74" s="2">
        <v>0</v>
      </c>
      <c r="M74" s="5">
        <f t="shared" si="16"/>
        <v>0</v>
      </c>
      <c r="N74" s="27">
        <f t="shared" si="17"/>
        <v>0.30864329588001865</v>
      </c>
      <c r="O74" s="27">
        <f t="shared" si="0"/>
        <v>0.31400347760783115</v>
      </c>
      <c r="P74" s="28">
        <f t="shared" si="1"/>
        <v>0.3113233867439249</v>
      </c>
      <c r="R74" s="32">
        <f t="shared" si="18"/>
        <v>66.666951910084023</v>
      </c>
      <c r="S74" s="32">
        <f t="shared" si="19"/>
        <v>67.824751163291523</v>
      </c>
      <c r="T74" s="32">
        <f t="shared" si="20"/>
        <v>67.24585153668778</v>
      </c>
    </row>
    <row r="75" spans="2:20" x14ac:dyDescent="0.25">
      <c r="B75" s="12" t="str">
        <f>'Média Mensal'!B75</f>
        <v>Jardim do Morro</v>
      </c>
      <c r="C75" s="12" t="str">
        <f>'Média Mensal'!C75</f>
        <v>São Bento</v>
      </c>
      <c r="D75" s="15">
        <f>'Média Mensal'!D75</f>
        <v>795.7</v>
      </c>
      <c r="E75" s="4">
        <v>31336.65471496083</v>
      </c>
      <c r="F75" s="2">
        <v>33340.557738453557</v>
      </c>
      <c r="G75" s="5">
        <f t="shared" si="14"/>
        <v>64677.212453414388</v>
      </c>
      <c r="H75" s="2">
        <v>468</v>
      </c>
      <c r="I75" s="2">
        <v>456</v>
      </c>
      <c r="J75" s="5">
        <f t="shared" si="15"/>
        <v>924</v>
      </c>
      <c r="K75" s="2">
        <v>0</v>
      </c>
      <c r="L75" s="2">
        <v>0</v>
      </c>
      <c r="M75" s="5">
        <f t="shared" si="16"/>
        <v>0</v>
      </c>
      <c r="N75" s="27">
        <f t="shared" si="17"/>
        <v>0.30999381444840962</v>
      </c>
      <c r="O75" s="27">
        <f t="shared" si="0"/>
        <v>0.33849656573316234</v>
      </c>
      <c r="P75" s="28">
        <f t="shared" si="1"/>
        <v>0.32406010729023565</v>
      </c>
      <c r="R75" s="32">
        <f t="shared" si="18"/>
        <v>66.95866392085648</v>
      </c>
      <c r="S75" s="32">
        <f t="shared" si="19"/>
        <v>73.115258198363065</v>
      </c>
      <c r="T75" s="32">
        <f t="shared" si="20"/>
        <v>69.996983174690897</v>
      </c>
    </row>
    <row r="76" spans="2:20" x14ac:dyDescent="0.25">
      <c r="B76" s="12" t="str">
        <f>'Média Mensal'!B76</f>
        <v>São Bento</v>
      </c>
      <c r="C76" s="12" t="str">
        <f>'Média Mensal'!C76</f>
        <v>Aliados</v>
      </c>
      <c r="D76" s="15">
        <f>'Média Mensal'!D76</f>
        <v>443.38</v>
      </c>
      <c r="E76" s="4">
        <v>38638.686020427638</v>
      </c>
      <c r="F76" s="2">
        <v>45472.809981491228</v>
      </c>
      <c r="G76" s="5">
        <f t="shared" si="14"/>
        <v>84111.496001918858</v>
      </c>
      <c r="H76" s="2">
        <v>455</v>
      </c>
      <c r="I76" s="2">
        <v>486</v>
      </c>
      <c r="J76" s="5">
        <f t="shared" si="15"/>
        <v>941</v>
      </c>
      <c r="K76" s="2">
        <v>0</v>
      </c>
      <c r="L76" s="2">
        <v>0</v>
      </c>
      <c r="M76" s="5">
        <f t="shared" si="16"/>
        <v>0</v>
      </c>
      <c r="N76" s="27">
        <f t="shared" si="17"/>
        <v>0.39314902340687463</v>
      </c>
      <c r="O76" s="27">
        <f t="shared" si="0"/>
        <v>0.43317339183709824</v>
      </c>
      <c r="P76" s="28">
        <f t="shared" si="1"/>
        <v>0.41382048255362136</v>
      </c>
      <c r="R76" s="32">
        <f t="shared" si="18"/>
        <v>84.920189055884919</v>
      </c>
      <c r="S76" s="32">
        <f t="shared" si="19"/>
        <v>93.56545263681322</v>
      </c>
      <c r="T76" s="32">
        <f t="shared" si="20"/>
        <v>89.385224231582214</v>
      </c>
    </row>
    <row r="77" spans="2:20" x14ac:dyDescent="0.25">
      <c r="B77" s="12" t="str">
        <f>'Média Mensal'!B77</f>
        <v>Aliados</v>
      </c>
      <c r="C77" s="12" t="str">
        <f>'Média Mensal'!C77</f>
        <v>Trindade S</v>
      </c>
      <c r="D77" s="15">
        <f>'Média Mensal'!D77</f>
        <v>450.27</v>
      </c>
      <c r="E77" s="4">
        <v>41404.859271922112</v>
      </c>
      <c r="F77" s="2">
        <v>49339.68578808356</v>
      </c>
      <c r="G77" s="5">
        <f t="shared" si="14"/>
        <v>90744.545060005679</v>
      </c>
      <c r="H77" s="2">
        <v>455</v>
      </c>
      <c r="I77" s="2">
        <v>472</v>
      </c>
      <c r="J77" s="5">
        <f t="shared" si="15"/>
        <v>927</v>
      </c>
      <c r="K77" s="2">
        <v>0</v>
      </c>
      <c r="L77" s="2">
        <v>0</v>
      </c>
      <c r="M77" s="5">
        <f t="shared" si="16"/>
        <v>0</v>
      </c>
      <c r="N77" s="27">
        <f t="shared" si="17"/>
        <v>0.42129486438667191</v>
      </c>
      <c r="O77" s="27">
        <f t="shared" si="0"/>
        <v>0.48395015093459237</v>
      </c>
      <c r="P77" s="28">
        <f t="shared" si="1"/>
        <v>0.4531970167605861</v>
      </c>
      <c r="R77" s="32">
        <f t="shared" si="18"/>
        <v>90.999690707521125</v>
      </c>
      <c r="S77" s="32">
        <f t="shared" si="19"/>
        <v>104.53323260187194</v>
      </c>
      <c r="T77" s="32">
        <f t="shared" si="20"/>
        <v>97.890555620286605</v>
      </c>
    </row>
    <row r="78" spans="2:20" x14ac:dyDescent="0.25">
      <c r="B78" s="12" t="str">
        <f>'Média Mensal'!B78</f>
        <v>Trindade S</v>
      </c>
      <c r="C78" s="12" t="str">
        <f>'Média Mensal'!C78</f>
        <v>Faria Guimaraes</v>
      </c>
      <c r="D78" s="15">
        <f>'Média Mensal'!D78</f>
        <v>555.34</v>
      </c>
      <c r="E78" s="4">
        <v>42477.780285097841</v>
      </c>
      <c r="F78" s="2">
        <v>50530.325149815719</v>
      </c>
      <c r="G78" s="5">
        <f t="shared" si="14"/>
        <v>93008.105434913567</v>
      </c>
      <c r="H78" s="2">
        <v>454</v>
      </c>
      <c r="I78" s="2">
        <v>453</v>
      </c>
      <c r="J78" s="5">
        <f t="shared" si="15"/>
        <v>907</v>
      </c>
      <c r="K78" s="2">
        <v>0</v>
      </c>
      <c r="L78" s="2">
        <v>0</v>
      </c>
      <c r="M78" s="5">
        <f t="shared" si="16"/>
        <v>0</v>
      </c>
      <c r="N78" s="27">
        <f t="shared" si="17"/>
        <v>0.43316385508543237</v>
      </c>
      <c r="O78" s="27">
        <f t="shared" si="0"/>
        <v>0.51641653533864484</v>
      </c>
      <c r="P78" s="28">
        <f t="shared" si="1"/>
        <v>0.47474430068047679</v>
      </c>
      <c r="R78" s="32">
        <f t="shared" si="18"/>
        <v>93.563392698453399</v>
      </c>
      <c r="S78" s="32">
        <f t="shared" si="19"/>
        <v>111.54597163314729</v>
      </c>
      <c r="T78" s="32">
        <f t="shared" si="20"/>
        <v>102.54476894698298</v>
      </c>
    </row>
    <row r="79" spans="2:20" x14ac:dyDescent="0.25">
      <c r="B79" s="12" t="str">
        <f>'Média Mensal'!B79</f>
        <v>Faria Guimaraes</v>
      </c>
      <c r="C79" s="12" t="str">
        <f>'Média Mensal'!C79</f>
        <v>Marques</v>
      </c>
      <c r="D79" s="15">
        <f>'Média Mensal'!D79</f>
        <v>621.04</v>
      </c>
      <c r="E79" s="4">
        <v>40811.620092366291</v>
      </c>
      <c r="F79" s="2">
        <v>48623.654815081994</v>
      </c>
      <c r="G79" s="5">
        <f t="shared" si="14"/>
        <v>89435.274907448285</v>
      </c>
      <c r="H79" s="2">
        <v>488</v>
      </c>
      <c r="I79" s="2">
        <v>453</v>
      </c>
      <c r="J79" s="5">
        <f t="shared" si="15"/>
        <v>941</v>
      </c>
      <c r="K79" s="2">
        <v>0</v>
      </c>
      <c r="L79" s="2">
        <v>0</v>
      </c>
      <c r="M79" s="5">
        <f t="shared" si="16"/>
        <v>0</v>
      </c>
      <c r="N79" s="27">
        <f t="shared" si="17"/>
        <v>0.38717763445247316</v>
      </c>
      <c r="O79" s="27">
        <f t="shared" si="0"/>
        <v>0.4969304923461082</v>
      </c>
      <c r="P79" s="28">
        <f t="shared" si="1"/>
        <v>0.44001296349159819</v>
      </c>
      <c r="R79" s="32">
        <f t="shared" si="18"/>
        <v>83.630369041734198</v>
      </c>
      <c r="S79" s="32">
        <f t="shared" si="19"/>
        <v>107.33698634675937</v>
      </c>
      <c r="T79" s="32">
        <f t="shared" si="20"/>
        <v>95.042800114185212</v>
      </c>
    </row>
    <row r="80" spans="2:20" x14ac:dyDescent="0.25">
      <c r="B80" s="12" t="str">
        <f>'Média Mensal'!B80</f>
        <v>Marques</v>
      </c>
      <c r="C80" s="12" t="str">
        <f>'Média Mensal'!C80</f>
        <v>Combatentes</v>
      </c>
      <c r="D80" s="15">
        <f>'Média Mensal'!D80</f>
        <v>702.75</v>
      </c>
      <c r="E80" s="4">
        <v>34932.554428823256</v>
      </c>
      <c r="F80" s="2">
        <v>36104.285363098061</v>
      </c>
      <c r="G80" s="5">
        <f t="shared" si="14"/>
        <v>71036.839791921317</v>
      </c>
      <c r="H80" s="2">
        <v>462</v>
      </c>
      <c r="I80" s="2">
        <v>484</v>
      </c>
      <c r="J80" s="5">
        <f t="shared" si="15"/>
        <v>946</v>
      </c>
      <c r="K80" s="2">
        <v>0</v>
      </c>
      <c r="L80" s="2">
        <v>0</v>
      </c>
      <c r="M80" s="5">
        <f t="shared" si="16"/>
        <v>0</v>
      </c>
      <c r="N80" s="27">
        <f t="shared" si="17"/>
        <v>0.35005365589248894</v>
      </c>
      <c r="O80" s="27">
        <f t="shared" si="0"/>
        <v>0.34535014312727713</v>
      </c>
      <c r="P80" s="28">
        <f t="shared" si="1"/>
        <v>0.34764720750098521</v>
      </c>
      <c r="R80" s="32">
        <f t="shared" si="18"/>
        <v>75.611589672777612</v>
      </c>
      <c r="S80" s="32">
        <f t="shared" si="19"/>
        <v>74.595630915491867</v>
      </c>
      <c r="T80" s="32">
        <f t="shared" si="20"/>
        <v>75.091796820212807</v>
      </c>
    </row>
    <row r="81" spans="2:20" x14ac:dyDescent="0.25">
      <c r="B81" s="12" t="str">
        <f>'Média Mensal'!B81</f>
        <v>Combatentes</v>
      </c>
      <c r="C81" s="12" t="str">
        <f>'Média Mensal'!C81</f>
        <v>Salgueiros</v>
      </c>
      <c r="D81" s="15">
        <f>'Média Mensal'!D81</f>
        <v>471.25</v>
      </c>
      <c r="E81" s="4">
        <v>31821.772921665222</v>
      </c>
      <c r="F81" s="2">
        <v>33221.645796735953</v>
      </c>
      <c r="G81" s="5">
        <f t="shared" si="14"/>
        <v>65043.418718401175</v>
      </c>
      <c r="H81" s="2">
        <v>453</v>
      </c>
      <c r="I81" s="2">
        <v>480</v>
      </c>
      <c r="J81" s="5">
        <f t="shared" si="15"/>
        <v>933</v>
      </c>
      <c r="K81" s="2">
        <v>0</v>
      </c>
      <c r="L81" s="2">
        <v>0</v>
      </c>
      <c r="M81" s="5">
        <f t="shared" si="16"/>
        <v>0</v>
      </c>
      <c r="N81" s="27">
        <f t="shared" si="17"/>
        <v>0.32521638583992746</v>
      </c>
      <c r="O81" s="27">
        <f t="shared" si="17"/>
        <v>0.32042482442839459</v>
      </c>
      <c r="P81" s="28">
        <f t="shared" si="17"/>
        <v>0.32275127385971764</v>
      </c>
      <c r="R81" s="32">
        <f t="shared" si="18"/>
        <v>70.24673934142433</v>
      </c>
      <c r="S81" s="32">
        <f t="shared" si="19"/>
        <v>69.211762076533233</v>
      </c>
      <c r="T81" s="32">
        <f t="shared" si="20"/>
        <v>69.714275153699006</v>
      </c>
    </row>
    <row r="82" spans="2:20" x14ac:dyDescent="0.25">
      <c r="B82" s="12" t="str">
        <f>'Média Mensal'!B82</f>
        <v>Salgueiros</v>
      </c>
      <c r="C82" s="12" t="str">
        <f>'Média Mensal'!C82</f>
        <v>Polo Universitario</v>
      </c>
      <c r="D82" s="15">
        <f>'Média Mensal'!D82</f>
        <v>775.36</v>
      </c>
      <c r="E82" s="4">
        <v>29328.586780802354</v>
      </c>
      <c r="F82" s="2">
        <v>30927.548273331031</v>
      </c>
      <c r="G82" s="5">
        <f t="shared" si="14"/>
        <v>60256.135054133381</v>
      </c>
      <c r="H82" s="2">
        <v>447</v>
      </c>
      <c r="I82" s="2">
        <v>456</v>
      </c>
      <c r="J82" s="5">
        <f t="shared" si="15"/>
        <v>903</v>
      </c>
      <c r="K82" s="2">
        <v>0</v>
      </c>
      <c r="L82" s="2">
        <v>0</v>
      </c>
      <c r="M82" s="5">
        <f t="shared" si="16"/>
        <v>0</v>
      </c>
      <c r="N82" s="27">
        <f t="shared" si="17"/>
        <v>0.30375949520260953</v>
      </c>
      <c r="O82" s="27">
        <f t="shared" si="17"/>
        <v>0.31399801284652201</v>
      </c>
      <c r="P82" s="28">
        <f t="shared" si="17"/>
        <v>0.3089297765377414</v>
      </c>
      <c r="R82" s="32">
        <f t="shared" si="18"/>
        <v>65.61205096376365</v>
      </c>
      <c r="S82" s="32">
        <f t="shared" si="19"/>
        <v>67.823570774848747</v>
      </c>
      <c r="T82" s="32">
        <f t="shared" si="20"/>
        <v>66.728831732152145</v>
      </c>
    </row>
    <row r="83" spans="2:20" x14ac:dyDescent="0.25">
      <c r="B83" s="12" t="str">
        <f>'Média Mensal'!B83</f>
        <v>Polo Universitario</v>
      </c>
      <c r="C83" s="12" t="str">
        <f>'Média Mensal'!C83</f>
        <v>I.P.O.</v>
      </c>
      <c r="D83" s="15">
        <f>'Média Mensal'!D83</f>
        <v>827.64</v>
      </c>
      <c r="E83" s="4">
        <v>22064.20733132918</v>
      </c>
      <c r="F83" s="2">
        <v>25290.499712883455</v>
      </c>
      <c r="G83" s="5">
        <f t="shared" si="14"/>
        <v>47354.707044212635</v>
      </c>
      <c r="H83" s="2">
        <v>459</v>
      </c>
      <c r="I83" s="2">
        <v>452</v>
      </c>
      <c r="J83" s="5">
        <f t="shared" si="15"/>
        <v>911</v>
      </c>
      <c r="K83" s="2">
        <v>0</v>
      </c>
      <c r="L83" s="2">
        <v>0</v>
      </c>
      <c r="M83" s="5">
        <f t="shared" si="16"/>
        <v>0</v>
      </c>
      <c r="N83" s="27">
        <f t="shared" si="17"/>
        <v>0.22254707628630255</v>
      </c>
      <c r="O83" s="27">
        <f t="shared" si="17"/>
        <v>0.25903904163474534</v>
      </c>
      <c r="P83" s="28">
        <f t="shared" si="17"/>
        <v>0.24065285931319183</v>
      </c>
      <c r="R83" s="32">
        <f t="shared" si="18"/>
        <v>48.070168477841349</v>
      </c>
      <c r="S83" s="32">
        <f t="shared" si="19"/>
        <v>55.952432993104992</v>
      </c>
      <c r="T83" s="32">
        <f t="shared" si="20"/>
        <v>51.981017611649435</v>
      </c>
    </row>
    <row r="84" spans="2:20" x14ac:dyDescent="0.25">
      <c r="B84" s="13" t="str">
        <f>'Média Mensal'!B84</f>
        <v>I.P.O.</v>
      </c>
      <c r="C84" s="13" t="str">
        <f>'Média Mensal'!C84</f>
        <v>Hospital São João</v>
      </c>
      <c r="D84" s="16">
        <f>'Média Mensal'!D84</f>
        <v>351.77</v>
      </c>
      <c r="E84" s="6">
        <v>9171.7840145253431</v>
      </c>
      <c r="F84" s="3">
        <v>10553.999999999998</v>
      </c>
      <c r="G84" s="7">
        <f t="shared" si="14"/>
        <v>19725.784014525343</v>
      </c>
      <c r="H84" s="6">
        <v>447</v>
      </c>
      <c r="I84" s="3">
        <v>488</v>
      </c>
      <c r="J84" s="7">
        <f t="shared" si="15"/>
        <v>935</v>
      </c>
      <c r="K84" s="6">
        <v>0</v>
      </c>
      <c r="L84" s="3">
        <v>0</v>
      </c>
      <c r="M84" s="7">
        <f t="shared" si="16"/>
        <v>0</v>
      </c>
      <c r="N84" s="27">
        <f t="shared" si="17"/>
        <v>9.4993205884138524E-2</v>
      </c>
      <c r="O84" s="27">
        <f t="shared" si="17"/>
        <v>0.10012522768670308</v>
      </c>
      <c r="P84" s="28">
        <f t="shared" si="17"/>
        <v>9.7671737049541213E-2</v>
      </c>
      <c r="R84" s="32">
        <f t="shared" si="18"/>
        <v>20.518532470973923</v>
      </c>
      <c r="S84" s="32">
        <f t="shared" si="19"/>
        <v>21.627049180327866</v>
      </c>
      <c r="T84" s="32">
        <f t="shared" si="20"/>
        <v>21.097095202700903</v>
      </c>
    </row>
    <row r="85" spans="2:20" x14ac:dyDescent="0.25">
      <c r="B85" s="12" t="str">
        <f>'Média Mensal'!B85</f>
        <v xml:space="preserve">Verdes (E) </v>
      </c>
      <c r="C85" s="12" t="str">
        <f>'Média Mensal'!C85</f>
        <v>Botica</v>
      </c>
      <c r="D85" s="15">
        <f>'Média Mensal'!D85</f>
        <v>683.54</v>
      </c>
      <c r="E85" s="4">
        <v>2981.1736631451499</v>
      </c>
      <c r="F85" s="2">
        <v>7861.6369186112115</v>
      </c>
      <c r="G85" s="5">
        <f t="shared" si="14"/>
        <v>10842.810581756361</v>
      </c>
      <c r="H85" s="2">
        <v>145</v>
      </c>
      <c r="I85" s="2">
        <v>144</v>
      </c>
      <c r="J85" s="5">
        <f t="shared" si="15"/>
        <v>289</v>
      </c>
      <c r="K85" s="2">
        <v>0</v>
      </c>
      <c r="L85" s="2">
        <v>0</v>
      </c>
      <c r="M85" s="5">
        <f t="shared" si="16"/>
        <v>0</v>
      </c>
      <c r="N85" s="25">
        <f t="shared" si="17"/>
        <v>9.5184344289436465E-2</v>
      </c>
      <c r="O85" s="25">
        <f t="shared" si="17"/>
        <v>0.25275324455411557</v>
      </c>
      <c r="P85" s="26">
        <f t="shared" si="17"/>
        <v>0.17369618386768487</v>
      </c>
      <c r="R85" s="32">
        <f t="shared" si="18"/>
        <v>20.559818366518275</v>
      </c>
      <c r="S85" s="32">
        <f t="shared" si="19"/>
        <v>54.594700823688967</v>
      </c>
      <c r="T85" s="32">
        <f t="shared" si="20"/>
        <v>37.518375715419936</v>
      </c>
    </row>
    <row r="86" spans="2:20" x14ac:dyDescent="0.25">
      <c r="B86" s="13" t="str">
        <f>'Média Mensal'!B86</f>
        <v>Botica</v>
      </c>
      <c r="C86" s="13" t="str">
        <f>'Média Mensal'!C86</f>
        <v>Aeroporto</v>
      </c>
      <c r="D86" s="16">
        <f>'Média Mensal'!D86</f>
        <v>649.66</v>
      </c>
      <c r="E86" s="6">
        <v>2714.7260748366075</v>
      </c>
      <c r="F86" s="3">
        <v>7593.0000000000018</v>
      </c>
      <c r="G86" s="7">
        <f t="shared" si="14"/>
        <v>10307.72607483661</v>
      </c>
      <c r="H86" s="6">
        <v>139</v>
      </c>
      <c r="I86" s="3">
        <v>164</v>
      </c>
      <c r="J86" s="7">
        <f t="shared" si="15"/>
        <v>303</v>
      </c>
      <c r="K86" s="6">
        <v>0</v>
      </c>
      <c r="L86" s="3">
        <v>0</v>
      </c>
      <c r="M86" s="7">
        <f t="shared" si="16"/>
        <v>0</v>
      </c>
      <c r="N86" s="27">
        <f t="shared" si="17"/>
        <v>9.0418534333753242E-2</v>
      </c>
      <c r="O86" s="27">
        <f t="shared" si="17"/>
        <v>0.21434620596205967</v>
      </c>
      <c r="P86" s="28">
        <f t="shared" si="17"/>
        <v>0.15749489785534485</v>
      </c>
      <c r="R86" s="32">
        <f t="shared" si="18"/>
        <v>19.530403416090703</v>
      </c>
      <c r="S86" s="32">
        <f t="shared" si="19"/>
        <v>46.298780487804891</v>
      </c>
      <c r="T86" s="32">
        <f t="shared" si="20"/>
        <v>34.018897936754485</v>
      </c>
    </row>
    <row r="87" spans="2:20" x14ac:dyDescent="0.25">
      <c r="B87" s="23" t="s">
        <v>85</v>
      </c>
      <c r="E87" s="41"/>
      <c r="F87" s="41"/>
      <c r="G87" s="41"/>
      <c r="H87" s="41"/>
      <c r="I87" s="41"/>
      <c r="J87" s="41"/>
      <c r="K87" s="41"/>
      <c r="L87" s="41"/>
      <c r="M87" s="41"/>
      <c r="N87" s="42"/>
      <c r="O87" s="42"/>
      <c r="P87" s="42"/>
    </row>
    <row r="88" spans="2:20" x14ac:dyDescent="0.25">
      <c r="B88" s="34"/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1">
    <tabColor theme="0" tint="-4.9989318521683403E-2"/>
  </sheetPr>
  <dimension ref="A1:T88"/>
  <sheetViews>
    <sheetView workbookViewId="0">
      <selection activeCell="U26" sqref="U26"/>
    </sheetView>
  </sheetViews>
  <sheetFormatPr defaultRowHeight="15" x14ac:dyDescent="0.25"/>
  <cols>
    <col min="2" max="2" width="17.42578125" bestFit="1" customWidth="1"/>
    <col min="3" max="3" width="17.42578125" customWidth="1"/>
    <col min="4" max="16" width="10" customWidth="1"/>
  </cols>
  <sheetData>
    <row r="1" spans="1:20" ht="14.45" x14ac:dyDescent="0.3">
      <c r="P1" s="33"/>
    </row>
    <row r="2" spans="1:20" ht="17.25" x14ac:dyDescent="0.3">
      <c r="A2" s="1"/>
      <c r="H2" s="54" t="s">
        <v>84</v>
      </c>
      <c r="I2" s="55"/>
      <c r="J2" s="55"/>
      <c r="K2" s="55"/>
      <c r="L2" s="55"/>
      <c r="M2" s="55"/>
      <c r="N2" s="55"/>
      <c r="O2" s="56"/>
      <c r="P2" s="17">
        <v>0.22302982102132385</v>
      </c>
    </row>
    <row r="3" spans="1:20" ht="17.25" x14ac:dyDescent="0.25">
      <c r="B3" s="59" t="s">
        <v>3</v>
      </c>
      <c r="C3" s="61" t="s">
        <v>4</v>
      </c>
      <c r="D3" s="18" t="s">
        <v>82</v>
      </c>
      <c r="E3" s="64" t="s">
        <v>0</v>
      </c>
      <c r="F3" s="64"/>
      <c r="G3" s="65"/>
      <c r="H3" s="63" t="s">
        <v>86</v>
      </c>
      <c r="I3" s="64"/>
      <c r="J3" s="65"/>
      <c r="K3" s="63" t="s">
        <v>87</v>
      </c>
      <c r="L3" s="64"/>
      <c r="M3" s="65"/>
      <c r="N3" s="63" t="s">
        <v>1</v>
      </c>
      <c r="O3" s="64"/>
      <c r="P3" s="65"/>
      <c r="R3" s="63" t="s">
        <v>88</v>
      </c>
      <c r="S3" s="64"/>
      <c r="T3" s="65"/>
    </row>
    <row r="4" spans="1:20" x14ac:dyDescent="0.25">
      <c r="B4" s="60"/>
      <c r="C4" s="62"/>
      <c r="D4" s="19" t="s">
        <v>83</v>
      </c>
      <c r="E4" s="20" t="s">
        <v>5</v>
      </c>
      <c r="F4" s="21" t="s">
        <v>6</v>
      </c>
      <c r="G4" s="22" t="s">
        <v>2</v>
      </c>
      <c r="H4" s="20" t="s">
        <v>5</v>
      </c>
      <c r="I4" s="21" t="s">
        <v>6</v>
      </c>
      <c r="J4" s="22" t="s">
        <v>2</v>
      </c>
      <c r="K4" s="20" t="s">
        <v>5</v>
      </c>
      <c r="L4" s="21" t="s">
        <v>6</v>
      </c>
      <c r="M4" s="24" t="s">
        <v>2</v>
      </c>
      <c r="N4" s="20" t="s">
        <v>5</v>
      </c>
      <c r="O4" s="21" t="s">
        <v>6</v>
      </c>
      <c r="P4" s="22" t="s">
        <v>2</v>
      </c>
      <c r="R4" s="20" t="s">
        <v>5</v>
      </c>
      <c r="S4" s="21" t="s">
        <v>6</v>
      </c>
      <c r="T4" s="31" t="s">
        <v>2</v>
      </c>
    </row>
    <row r="5" spans="1:20" x14ac:dyDescent="0.25">
      <c r="B5" s="11" t="str">
        <f>'Média Mensal'!B5</f>
        <v>Fânzeres</v>
      </c>
      <c r="C5" s="11" t="str">
        <f>'Média Mensal'!C5</f>
        <v>Venda Nova</v>
      </c>
      <c r="D5" s="14">
        <f>'Média Mensal'!D5</f>
        <v>440.45</v>
      </c>
      <c r="E5" s="8">
        <v>705.00000000000011</v>
      </c>
      <c r="F5" s="9">
        <v>1055.3643689988687</v>
      </c>
      <c r="G5" s="10">
        <f>+E5+F5</f>
        <v>1760.3643689988689</v>
      </c>
      <c r="H5" s="9">
        <v>116</v>
      </c>
      <c r="I5" s="9">
        <v>117</v>
      </c>
      <c r="J5" s="10">
        <f>+H5+I5</f>
        <v>233</v>
      </c>
      <c r="K5" s="9">
        <v>0</v>
      </c>
      <c r="L5" s="9">
        <v>0</v>
      </c>
      <c r="M5" s="10">
        <f>+K5+L5</f>
        <v>0</v>
      </c>
      <c r="N5" s="27">
        <f>+E5/(H5*216+K5*248)</f>
        <v>2.8136973180076633E-2</v>
      </c>
      <c r="O5" s="27">
        <f t="shared" ref="O5:O80" si="0">+F5/(I5*216+L5*248)</f>
        <v>4.176022352797043E-2</v>
      </c>
      <c r="P5" s="28">
        <f t="shared" ref="P5:P80" si="1">+G5/(J5*216+M5*248)</f>
        <v>3.4977832796830172E-2</v>
      </c>
      <c r="R5" s="32">
        <f>+E5/(H5+K5)</f>
        <v>6.0775862068965525</v>
      </c>
      <c r="S5" s="32">
        <f t="shared" ref="S5" si="2">+F5/(I5+L5)</f>
        <v>9.0202082820416134</v>
      </c>
      <c r="T5" s="32">
        <f t="shared" ref="T5" si="3">+G5/(J5+M5)</f>
        <v>7.5552118841153177</v>
      </c>
    </row>
    <row r="6" spans="1:20" x14ac:dyDescent="0.25">
      <c r="B6" s="12" t="str">
        <f>'Média Mensal'!B6</f>
        <v>Venda Nova</v>
      </c>
      <c r="C6" s="12" t="str">
        <f>'Média Mensal'!C6</f>
        <v>Carreira</v>
      </c>
      <c r="D6" s="15">
        <f>'Média Mensal'!D6</f>
        <v>583.47</v>
      </c>
      <c r="E6" s="4">
        <v>1343.5344190105516</v>
      </c>
      <c r="F6" s="2">
        <v>1920.9713108228523</v>
      </c>
      <c r="G6" s="5">
        <f t="shared" ref="G6:G69" si="4">+E6+F6</f>
        <v>3264.5057298334041</v>
      </c>
      <c r="H6" s="2">
        <v>116</v>
      </c>
      <c r="I6" s="2">
        <v>115</v>
      </c>
      <c r="J6" s="5">
        <f t="shared" ref="J6:J69" si="5">+H6+I6</f>
        <v>231</v>
      </c>
      <c r="K6" s="2">
        <v>0</v>
      </c>
      <c r="L6" s="2">
        <v>0</v>
      </c>
      <c r="M6" s="5">
        <f t="shared" ref="M6:M69" si="6">+K6+L6</f>
        <v>0</v>
      </c>
      <c r="N6" s="27">
        <f t="shared" ref="N6:N69" si="7">+E6/(H6*216+K6*248)</f>
        <v>5.3621265126538614E-2</v>
      </c>
      <c r="O6" s="27">
        <f t="shared" si="0"/>
        <v>7.7333788680469098E-2</v>
      </c>
      <c r="P6" s="28">
        <f t="shared" si="1"/>
        <v>6.5426201094945569E-2</v>
      </c>
      <c r="R6" s="32">
        <f t="shared" ref="R6:R70" si="8">+E6/(H6+K6)</f>
        <v>11.582193267332341</v>
      </c>
      <c r="S6" s="32">
        <f t="shared" ref="S6:S70" si="9">+F6/(I6+L6)</f>
        <v>16.704098354981323</v>
      </c>
      <c r="T6" s="32">
        <f t="shared" ref="T6:T70" si="10">+G6/(J6+M6)</f>
        <v>14.132059436508243</v>
      </c>
    </row>
    <row r="7" spans="1:20" x14ac:dyDescent="0.25">
      <c r="B7" s="12" t="str">
        <f>'Média Mensal'!B7</f>
        <v>Carreira</v>
      </c>
      <c r="C7" s="12" t="str">
        <f>'Média Mensal'!C7</f>
        <v>Baguim</v>
      </c>
      <c r="D7" s="15">
        <f>'Média Mensal'!D7</f>
        <v>786.02</v>
      </c>
      <c r="E7" s="4">
        <v>1889.0537722792421</v>
      </c>
      <c r="F7" s="2">
        <v>2450.0025316865012</v>
      </c>
      <c r="G7" s="5">
        <f t="shared" si="4"/>
        <v>4339.0563039657436</v>
      </c>
      <c r="H7" s="2">
        <v>117</v>
      </c>
      <c r="I7" s="2">
        <v>115</v>
      </c>
      <c r="J7" s="5">
        <f t="shared" si="5"/>
        <v>232</v>
      </c>
      <c r="K7" s="2">
        <v>0</v>
      </c>
      <c r="L7" s="2">
        <v>0</v>
      </c>
      <c r="M7" s="5">
        <f t="shared" si="6"/>
        <v>0</v>
      </c>
      <c r="N7" s="27">
        <f t="shared" si="7"/>
        <v>7.4748883043654721E-2</v>
      </c>
      <c r="O7" s="27">
        <f t="shared" si="0"/>
        <v>9.863134185533419E-2</v>
      </c>
      <c r="P7" s="28">
        <f t="shared" si="1"/>
        <v>8.6587170816685502E-2</v>
      </c>
      <c r="R7" s="32">
        <f t="shared" si="8"/>
        <v>16.145758737429421</v>
      </c>
      <c r="S7" s="32">
        <f t="shared" si="9"/>
        <v>21.304369840752184</v>
      </c>
      <c r="T7" s="32">
        <f t="shared" si="10"/>
        <v>18.702828896404068</v>
      </c>
    </row>
    <row r="8" spans="1:20" x14ac:dyDescent="0.25">
      <c r="B8" s="12" t="str">
        <f>'Média Mensal'!B8</f>
        <v>Baguim</v>
      </c>
      <c r="C8" s="12" t="str">
        <f>'Média Mensal'!C8</f>
        <v>Campainha</v>
      </c>
      <c r="D8" s="15">
        <f>'Média Mensal'!D8</f>
        <v>751.7</v>
      </c>
      <c r="E8" s="4">
        <v>2300.7801550105833</v>
      </c>
      <c r="F8" s="2">
        <v>2700.6502852233352</v>
      </c>
      <c r="G8" s="5">
        <f t="shared" si="4"/>
        <v>5001.4304402339185</v>
      </c>
      <c r="H8" s="2">
        <v>123</v>
      </c>
      <c r="I8" s="2">
        <v>117</v>
      </c>
      <c r="J8" s="5">
        <f t="shared" si="5"/>
        <v>240</v>
      </c>
      <c r="K8" s="2">
        <v>0</v>
      </c>
      <c r="L8" s="2">
        <v>0</v>
      </c>
      <c r="M8" s="5">
        <f t="shared" si="6"/>
        <v>0</v>
      </c>
      <c r="N8" s="27">
        <f t="shared" si="7"/>
        <v>8.6599674608949989E-2</v>
      </c>
      <c r="O8" s="27">
        <f t="shared" si="0"/>
        <v>0.10686333828835609</v>
      </c>
      <c r="P8" s="28">
        <f t="shared" si="1"/>
        <v>9.6478210652660462E-2</v>
      </c>
      <c r="R8" s="32">
        <f t="shared" si="8"/>
        <v>18.705529715533196</v>
      </c>
      <c r="S8" s="32">
        <f t="shared" si="9"/>
        <v>23.082481070284917</v>
      </c>
      <c r="T8" s="32">
        <f t="shared" si="10"/>
        <v>20.839293500974659</v>
      </c>
    </row>
    <row r="9" spans="1:20" x14ac:dyDescent="0.25">
      <c r="B9" s="12" t="str">
        <f>'Média Mensal'!B9</f>
        <v>Campainha</v>
      </c>
      <c r="C9" s="12" t="str">
        <f>'Média Mensal'!C9</f>
        <v>Rio Tinto</v>
      </c>
      <c r="D9" s="15">
        <f>'Média Mensal'!D9</f>
        <v>859.99</v>
      </c>
      <c r="E9" s="4">
        <v>3379.8728988470098</v>
      </c>
      <c r="F9" s="2">
        <v>3295.7445433027956</v>
      </c>
      <c r="G9" s="5">
        <f t="shared" si="4"/>
        <v>6675.6174421498054</v>
      </c>
      <c r="H9" s="2">
        <v>115</v>
      </c>
      <c r="I9" s="2">
        <v>127</v>
      </c>
      <c r="J9" s="5">
        <f t="shared" si="5"/>
        <v>242</v>
      </c>
      <c r="K9" s="2">
        <v>0</v>
      </c>
      <c r="L9" s="2">
        <v>0</v>
      </c>
      <c r="M9" s="5">
        <f t="shared" si="6"/>
        <v>0</v>
      </c>
      <c r="N9" s="27">
        <f t="shared" si="7"/>
        <v>0.13606573666855917</v>
      </c>
      <c r="O9" s="27">
        <f t="shared" si="0"/>
        <v>0.1201423353493291</v>
      </c>
      <c r="P9" s="28">
        <f t="shared" si="1"/>
        <v>0.12770924093491362</v>
      </c>
      <c r="R9" s="32">
        <f t="shared" si="8"/>
        <v>29.390199120408781</v>
      </c>
      <c r="S9" s="32">
        <f t="shared" si="9"/>
        <v>25.950744435455082</v>
      </c>
      <c r="T9" s="32">
        <f t="shared" si="10"/>
        <v>27.585196041941344</v>
      </c>
    </row>
    <row r="10" spans="1:20" x14ac:dyDescent="0.25">
      <c r="B10" s="12" t="str">
        <f>'Média Mensal'!B10</f>
        <v>Rio Tinto</v>
      </c>
      <c r="C10" s="12" t="str">
        <f>'Média Mensal'!C10</f>
        <v>Levada</v>
      </c>
      <c r="D10" s="15">
        <f>'Média Mensal'!D10</f>
        <v>452.83</v>
      </c>
      <c r="E10" s="4">
        <v>3950.625291205451</v>
      </c>
      <c r="F10" s="2">
        <v>3740.1004584408952</v>
      </c>
      <c r="G10" s="5">
        <f t="shared" si="4"/>
        <v>7690.7257496463462</v>
      </c>
      <c r="H10" s="2">
        <v>115</v>
      </c>
      <c r="I10" s="2">
        <v>120</v>
      </c>
      <c r="J10" s="5">
        <f t="shared" si="5"/>
        <v>235</v>
      </c>
      <c r="K10" s="2">
        <v>0</v>
      </c>
      <c r="L10" s="2">
        <v>0</v>
      </c>
      <c r="M10" s="5">
        <f t="shared" si="6"/>
        <v>0</v>
      </c>
      <c r="N10" s="27">
        <f t="shared" si="7"/>
        <v>0.15904288611938208</v>
      </c>
      <c r="O10" s="27">
        <f t="shared" si="0"/>
        <v>0.14429399916824442</v>
      </c>
      <c r="P10" s="28">
        <f t="shared" si="1"/>
        <v>0.15151153959114158</v>
      </c>
      <c r="R10" s="32">
        <f t="shared" si="8"/>
        <v>34.353263401786528</v>
      </c>
      <c r="S10" s="32">
        <f t="shared" si="9"/>
        <v>31.167503820340794</v>
      </c>
      <c r="T10" s="32">
        <f t="shared" si="10"/>
        <v>32.726492551686583</v>
      </c>
    </row>
    <row r="11" spans="1:20" x14ac:dyDescent="0.25">
      <c r="B11" s="12" t="str">
        <f>'Média Mensal'!B11</f>
        <v>Levada</v>
      </c>
      <c r="C11" s="12" t="str">
        <f>'Média Mensal'!C11</f>
        <v>Nau Vitória</v>
      </c>
      <c r="D11" s="15">
        <f>'Média Mensal'!D11</f>
        <v>1111.6199999999999</v>
      </c>
      <c r="E11" s="4">
        <v>5066.714966208775</v>
      </c>
      <c r="F11" s="2">
        <v>5008.8538326243161</v>
      </c>
      <c r="G11" s="5">
        <f t="shared" si="4"/>
        <v>10075.56879883309</v>
      </c>
      <c r="H11" s="2">
        <v>116</v>
      </c>
      <c r="I11" s="2">
        <v>116</v>
      </c>
      <c r="J11" s="5">
        <f t="shared" si="5"/>
        <v>232</v>
      </c>
      <c r="K11" s="2">
        <v>0</v>
      </c>
      <c r="L11" s="2">
        <v>0</v>
      </c>
      <c r="M11" s="5">
        <f t="shared" si="6"/>
        <v>0</v>
      </c>
      <c r="N11" s="27">
        <f t="shared" si="7"/>
        <v>0.202215635624552</v>
      </c>
      <c r="O11" s="27">
        <f t="shared" si="0"/>
        <v>0.19990636305173676</v>
      </c>
      <c r="P11" s="28">
        <f t="shared" si="1"/>
        <v>0.20106099933814436</v>
      </c>
      <c r="R11" s="32">
        <f t="shared" si="8"/>
        <v>43.678577294903235</v>
      </c>
      <c r="S11" s="32">
        <f t="shared" si="9"/>
        <v>43.179774419175139</v>
      </c>
      <c r="T11" s="32">
        <f t="shared" si="10"/>
        <v>43.429175857039183</v>
      </c>
    </row>
    <row r="12" spans="1:20" x14ac:dyDescent="0.25">
      <c r="B12" s="12" t="str">
        <f>'Média Mensal'!B12</f>
        <v>Nau Vitória</v>
      </c>
      <c r="C12" s="12" t="str">
        <f>'Média Mensal'!C12</f>
        <v>Nasoni</v>
      </c>
      <c r="D12" s="15">
        <f>'Média Mensal'!D12</f>
        <v>499.02</v>
      </c>
      <c r="E12" s="4">
        <v>5393.0020004307707</v>
      </c>
      <c r="F12" s="2">
        <v>5156.0596809789531</v>
      </c>
      <c r="G12" s="5">
        <f t="shared" si="4"/>
        <v>10549.061681409723</v>
      </c>
      <c r="H12" s="2">
        <v>115</v>
      </c>
      <c r="I12" s="2">
        <v>116</v>
      </c>
      <c r="J12" s="5">
        <f t="shared" si="5"/>
        <v>231</v>
      </c>
      <c r="K12" s="2">
        <v>0</v>
      </c>
      <c r="L12" s="2">
        <v>0</v>
      </c>
      <c r="M12" s="5">
        <f t="shared" si="6"/>
        <v>0</v>
      </c>
      <c r="N12" s="27">
        <f t="shared" si="7"/>
        <v>0.21710958133779271</v>
      </c>
      <c r="O12" s="27">
        <f t="shared" si="0"/>
        <v>0.20578143682067981</v>
      </c>
      <c r="P12" s="28">
        <f t="shared" si="1"/>
        <v>0.21142098928590916</v>
      </c>
      <c r="R12" s="32">
        <f t="shared" si="8"/>
        <v>46.895669568963221</v>
      </c>
      <c r="S12" s="32">
        <f t="shared" si="9"/>
        <v>44.448790353266837</v>
      </c>
      <c r="T12" s="32">
        <f t="shared" si="10"/>
        <v>45.666933685756376</v>
      </c>
    </row>
    <row r="13" spans="1:20" x14ac:dyDescent="0.25">
      <c r="B13" s="12" t="str">
        <f>'Média Mensal'!B13</f>
        <v>Nasoni</v>
      </c>
      <c r="C13" s="12" t="str">
        <f>'Média Mensal'!C13</f>
        <v>Contumil</v>
      </c>
      <c r="D13" s="15">
        <f>'Média Mensal'!D13</f>
        <v>650</v>
      </c>
      <c r="E13" s="4">
        <v>5609.2692999004839</v>
      </c>
      <c r="F13" s="2">
        <v>5196.4977840282627</v>
      </c>
      <c r="G13" s="5">
        <f t="shared" si="4"/>
        <v>10805.767083928746</v>
      </c>
      <c r="H13" s="2">
        <v>115</v>
      </c>
      <c r="I13" s="2">
        <v>116</v>
      </c>
      <c r="J13" s="5">
        <f t="shared" si="5"/>
        <v>231</v>
      </c>
      <c r="K13" s="2">
        <v>0</v>
      </c>
      <c r="L13" s="2">
        <v>0</v>
      </c>
      <c r="M13" s="5">
        <f t="shared" si="6"/>
        <v>0</v>
      </c>
      <c r="N13" s="27">
        <f t="shared" si="7"/>
        <v>0.22581599435992286</v>
      </c>
      <c r="O13" s="27">
        <f t="shared" si="0"/>
        <v>0.2073953457865686</v>
      </c>
      <c r="P13" s="28">
        <f t="shared" si="1"/>
        <v>0.21656579853953714</v>
      </c>
      <c r="R13" s="32">
        <f t="shared" si="8"/>
        <v>48.77625478174334</v>
      </c>
      <c r="S13" s="32">
        <f t="shared" si="9"/>
        <v>44.797394689898816</v>
      </c>
      <c r="T13" s="32">
        <f t="shared" si="10"/>
        <v>46.778212484540028</v>
      </c>
    </row>
    <row r="14" spans="1:20" x14ac:dyDescent="0.25">
      <c r="B14" s="12" t="str">
        <f>'Média Mensal'!B14</f>
        <v>Contumil</v>
      </c>
      <c r="C14" s="12" t="str">
        <f>'Média Mensal'!C14</f>
        <v>Estádio do Dragão</v>
      </c>
      <c r="D14" s="15">
        <f>'Média Mensal'!D14</f>
        <v>619.19000000000005</v>
      </c>
      <c r="E14" s="4">
        <v>6759.2274939566914</v>
      </c>
      <c r="F14" s="2">
        <v>6083.6858179842866</v>
      </c>
      <c r="G14" s="5">
        <f t="shared" si="4"/>
        <v>12842.913311940978</v>
      </c>
      <c r="H14" s="2">
        <v>118</v>
      </c>
      <c r="I14" s="2">
        <v>113</v>
      </c>
      <c r="J14" s="5">
        <f t="shared" si="5"/>
        <v>231</v>
      </c>
      <c r="K14" s="2">
        <v>0</v>
      </c>
      <c r="L14" s="2">
        <v>0</v>
      </c>
      <c r="M14" s="5">
        <f t="shared" si="6"/>
        <v>0</v>
      </c>
      <c r="N14" s="27">
        <f t="shared" si="7"/>
        <v>0.26519254135109432</v>
      </c>
      <c r="O14" s="27">
        <f t="shared" si="0"/>
        <v>0.2492496647813949</v>
      </c>
      <c r="P14" s="28">
        <f t="shared" si="1"/>
        <v>0.25739364502046214</v>
      </c>
      <c r="R14" s="32">
        <f t="shared" si="8"/>
        <v>57.281588931836367</v>
      </c>
      <c r="S14" s="32">
        <f t="shared" si="9"/>
        <v>53.837927592781298</v>
      </c>
      <c r="T14" s="32">
        <f t="shared" si="10"/>
        <v>55.59702732441982</v>
      </c>
    </row>
    <row r="15" spans="1:20" x14ac:dyDescent="0.25">
      <c r="B15" s="12" t="str">
        <f>'Média Mensal'!B15</f>
        <v>Estádio do Dragão</v>
      </c>
      <c r="C15" s="12" t="str">
        <f>'Média Mensal'!C15</f>
        <v>Campanhã</v>
      </c>
      <c r="D15" s="15">
        <f>'Média Mensal'!D15</f>
        <v>1166.02</v>
      </c>
      <c r="E15" s="4">
        <v>12059.227415116797</v>
      </c>
      <c r="F15" s="2">
        <v>12014.29182241347</v>
      </c>
      <c r="G15" s="5">
        <f t="shared" si="4"/>
        <v>24073.519237530265</v>
      </c>
      <c r="H15" s="2">
        <v>311</v>
      </c>
      <c r="I15" s="2">
        <v>330</v>
      </c>
      <c r="J15" s="5">
        <f t="shared" si="5"/>
        <v>641</v>
      </c>
      <c r="K15" s="2">
        <v>137</v>
      </c>
      <c r="L15" s="2">
        <v>116</v>
      </c>
      <c r="M15" s="5">
        <f t="shared" si="6"/>
        <v>253</v>
      </c>
      <c r="N15" s="27">
        <f t="shared" si="7"/>
        <v>0.11921887273723501</v>
      </c>
      <c r="O15" s="27">
        <f t="shared" si="0"/>
        <v>0.12008527729103501</v>
      </c>
      <c r="P15" s="28">
        <f t="shared" si="1"/>
        <v>0.1196496979996534</v>
      </c>
      <c r="R15" s="32">
        <f t="shared" si="8"/>
        <v>26.91791833731428</v>
      </c>
      <c r="S15" s="32">
        <f t="shared" si="9"/>
        <v>26.937874041285806</v>
      </c>
      <c r="T15" s="32">
        <f t="shared" si="10"/>
        <v>26.927873867483516</v>
      </c>
    </row>
    <row r="16" spans="1:20" x14ac:dyDescent="0.25">
      <c r="B16" s="12" t="str">
        <f>'Média Mensal'!B16</f>
        <v>Campanhã</v>
      </c>
      <c r="C16" s="12" t="str">
        <f>'Média Mensal'!C16</f>
        <v>Heroismo</v>
      </c>
      <c r="D16" s="15">
        <f>'Média Mensal'!D16</f>
        <v>950.92</v>
      </c>
      <c r="E16" s="4">
        <v>22939.41634013845</v>
      </c>
      <c r="F16" s="2">
        <v>21824.420344037982</v>
      </c>
      <c r="G16" s="5">
        <f t="shared" si="4"/>
        <v>44763.836684176436</v>
      </c>
      <c r="H16" s="2">
        <v>312</v>
      </c>
      <c r="I16" s="2">
        <v>319</v>
      </c>
      <c r="J16" s="5">
        <f t="shared" si="5"/>
        <v>631</v>
      </c>
      <c r="K16" s="2">
        <v>251</v>
      </c>
      <c r="L16" s="2">
        <v>228</v>
      </c>
      <c r="M16" s="5">
        <f t="shared" si="6"/>
        <v>479</v>
      </c>
      <c r="N16" s="27">
        <f t="shared" si="7"/>
        <v>0.17694705600230215</v>
      </c>
      <c r="O16" s="27">
        <f t="shared" si="0"/>
        <v>0.17397184765032508</v>
      </c>
      <c r="P16" s="28">
        <f t="shared" si="1"/>
        <v>0.17548389843574153</v>
      </c>
      <c r="R16" s="32">
        <f t="shared" si="8"/>
        <v>40.7449668563738</v>
      </c>
      <c r="S16" s="32">
        <f t="shared" si="9"/>
        <v>39.898391853817152</v>
      </c>
      <c r="T16" s="32">
        <f t="shared" si="10"/>
        <v>40.327780796555345</v>
      </c>
    </row>
    <row r="17" spans="2:20" x14ac:dyDescent="0.25">
      <c r="B17" s="12" t="str">
        <f>'Média Mensal'!B17</f>
        <v>Heroismo</v>
      </c>
      <c r="C17" s="12" t="str">
        <f>'Média Mensal'!C17</f>
        <v>24 de Agosto</v>
      </c>
      <c r="D17" s="15">
        <f>'Média Mensal'!D17</f>
        <v>571.9</v>
      </c>
      <c r="E17" s="4">
        <v>24968.544659381867</v>
      </c>
      <c r="F17" s="2">
        <v>23947.689514831905</v>
      </c>
      <c r="G17" s="5">
        <f t="shared" si="4"/>
        <v>48916.234174213772</v>
      </c>
      <c r="H17" s="2">
        <v>329</v>
      </c>
      <c r="I17" s="2">
        <v>320</v>
      </c>
      <c r="J17" s="5">
        <f t="shared" si="5"/>
        <v>649</v>
      </c>
      <c r="K17" s="2">
        <v>252</v>
      </c>
      <c r="L17" s="2">
        <v>224</v>
      </c>
      <c r="M17" s="5">
        <f t="shared" si="6"/>
        <v>476</v>
      </c>
      <c r="N17" s="27">
        <f t="shared" si="7"/>
        <v>0.18694627627569532</v>
      </c>
      <c r="O17" s="27">
        <f t="shared" si="0"/>
        <v>0.19208554859817686</v>
      </c>
      <c r="P17" s="28">
        <f t="shared" si="1"/>
        <v>0.18942746899769886</v>
      </c>
      <c r="R17" s="32">
        <f t="shared" si="8"/>
        <v>42.975119895665863</v>
      </c>
      <c r="S17" s="32">
        <f t="shared" si="9"/>
        <v>44.021488078735118</v>
      </c>
      <c r="T17" s="32">
        <f t="shared" si="10"/>
        <v>43.481097043745578</v>
      </c>
    </row>
    <row r="18" spans="2:20" x14ac:dyDescent="0.25">
      <c r="B18" s="12" t="str">
        <f>'Média Mensal'!B18</f>
        <v>24 de Agosto</v>
      </c>
      <c r="C18" s="12" t="str">
        <f>'Média Mensal'!C18</f>
        <v>Bolhão</v>
      </c>
      <c r="D18" s="15">
        <f>'Média Mensal'!D18</f>
        <v>680.44</v>
      </c>
      <c r="E18" s="4">
        <v>33181.070291966789</v>
      </c>
      <c r="F18" s="2">
        <v>30119.224578644902</v>
      </c>
      <c r="G18" s="5">
        <f t="shared" si="4"/>
        <v>63300.294870611688</v>
      </c>
      <c r="H18" s="2">
        <v>332</v>
      </c>
      <c r="I18" s="2">
        <v>328</v>
      </c>
      <c r="J18" s="5">
        <f t="shared" si="5"/>
        <v>660</v>
      </c>
      <c r="K18" s="2">
        <v>231</v>
      </c>
      <c r="L18" s="2">
        <v>227</v>
      </c>
      <c r="M18" s="5">
        <f t="shared" si="6"/>
        <v>458</v>
      </c>
      <c r="N18" s="27">
        <f t="shared" si="7"/>
        <v>0.25721759916253323</v>
      </c>
      <c r="O18" s="27">
        <f t="shared" si="0"/>
        <v>0.23689064823070616</v>
      </c>
      <c r="P18" s="28">
        <f t="shared" si="1"/>
        <v>0.24712776746912551</v>
      </c>
      <c r="R18" s="32">
        <f t="shared" si="8"/>
        <v>58.9361816908824</v>
      </c>
      <c r="S18" s="32">
        <f t="shared" si="9"/>
        <v>54.2688731146755</v>
      </c>
      <c r="T18" s="32">
        <f t="shared" si="10"/>
        <v>56.619226181226914</v>
      </c>
    </row>
    <row r="19" spans="2:20" x14ac:dyDescent="0.25">
      <c r="B19" s="12" t="str">
        <f>'Média Mensal'!B19</f>
        <v>Bolhão</v>
      </c>
      <c r="C19" s="12" t="str">
        <f>'Média Mensal'!C19</f>
        <v>Trindade</v>
      </c>
      <c r="D19" s="15">
        <f>'Média Mensal'!D19</f>
        <v>451.8</v>
      </c>
      <c r="E19" s="4">
        <v>42206.805933567215</v>
      </c>
      <c r="F19" s="2">
        <v>41058.8454668048</v>
      </c>
      <c r="G19" s="5">
        <f t="shared" si="4"/>
        <v>83265.651400372008</v>
      </c>
      <c r="H19" s="2">
        <v>330</v>
      </c>
      <c r="I19" s="2">
        <v>329</v>
      </c>
      <c r="J19" s="5">
        <f t="shared" si="5"/>
        <v>659</v>
      </c>
      <c r="K19" s="2">
        <v>250</v>
      </c>
      <c r="L19" s="2">
        <v>227</v>
      </c>
      <c r="M19" s="5">
        <f t="shared" si="6"/>
        <v>477</v>
      </c>
      <c r="N19" s="27">
        <f t="shared" si="7"/>
        <v>0.31667771558798929</v>
      </c>
      <c r="O19" s="27">
        <f t="shared" si="0"/>
        <v>0.32238415096423367</v>
      </c>
      <c r="P19" s="28">
        <f t="shared" si="1"/>
        <v>0.31946612722671885</v>
      </c>
      <c r="R19" s="32">
        <f t="shared" si="8"/>
        <v>72.770355057874511</v>
      </c>
      <c r="S19" s="32">
        <f t="shared" si="9"/>
        <v>73.846844364756834</v>
      </c>
      <c r="T19" s="32">
        <f t="shared" si="10"/>
        <v>73.297228345397897</v>
      </c>
    </row>
    <row r="20" spans="2:20" x14ac:dyDescent="0.25">
      <c r="B20" s="12" t="str">
        <f>'Média Mensal'!B20</f>
        <v>Trindade</v>
      </c>
      <c r="C20" s="12" t="str">
        <f>'Média Mensal'!C20</f>
        <v>Lapa</v>
      </c>
      <c r="D20" s="15">
        <f>'Média Mensal'!D20</f>
        <v>857.43000000000006</v>
      </c>
      <c r="E20" s="4">
        <v>47154.922131429725</v>
      </c>
      <c r="F20" s="2">
        <v>57562.354567451199</v>
      </c>
      <c r="G20" s="5">
        <f t="shared" si="4"/>
        <v>104717.27669888092</v>
      </c>
      <c r="H20" s="2">
        <v>334</v>
      </c>
      <c r="I20" s="2">
        <v>331</v>
      </c>
      <c r="J20" s="5">
        <f t="shared" si="5"/>
        <v>665</v>
      </c>
      <c r="K20" s="2">
        <v>252</v>
      </c>
      <c r="L20" s="2">
        <v>213</v>
      </c>
      <c r="M20" s="5">
        <f t="shared" si="6"/>
        <v>465</v>
      </c>
      <c r="N20" s="27">
        <f t="shared" si="7"/>
        <v>0.35022966526611499</v>
      </c>
      <c r="O20" s="27">
        <f t="shared" si="0"/>
        <v>0.46301765256958816</v>
      </c>
      <c r="P20" s="28">
        <f t="shared" si="1"/>
        <v>0.40437626158047929</v>
      </c>
      <c r="R20" s="32">
        <f t="shared" si="8"/>
        <v>80.469150394931276</v>
      </c>
      <c r="S20" s="32">
        <f t="shared" si="9"/>
        <v>105.81315177840294</v>
      </c>
      <c r="T20" s="32">
        <f t="shared" si="10"/>
        <v>92.670156370691075</v>
      </c>
    </row>
    <row r="21" spans="2:20" x14ac:dyDescent="0.25">
      <c r="B21" s="12" t="str">
        <f>'Média Mensal'!B21</f>
        <v>Lapa</v>
      </c>
      <c r="C21" s="12" t="str">
        <f>'Média Mensal'!C21</f>
        <v>Carolina Michaelis</v>
      </c>
      <c r="D21" s="15">
        <f>'Média Mensal'!D21</f>
        <v>460.97</v>
      </c>
      <c r="E21" s="4">
        <v>46092.89152098263</v>
      </c>
      <c r="F21" s="2">
        <v>57085.493023333416</v>
      </c>
      <c r="G21" s="5">
        <f t="shared" si="4"/>
        <v>103178.38454431604</v>
      </c>
      <c r="H21" s="2">
        <v>341</v>
      </c>
      <c r="I21" s="2">
        <v>327</v>
      </c>
      <c r="J21" s="5">
        <f t="shared" si="5"/>
        <v>668</v>
      </c>
      <c r="K21" s="2">
        <v>259</v>
      </c>
      <c r="L21" s="2">
        <v>227</v>
      </c>
      <c r="M21" s="5">
        <f t="shared" si="6"/>
        <v>486</v>
      </c>
      <c r="N21" s="27">
        <f t="shared" si="7"/>
        <v>0.33427775818767863</v>
      </c>
      <c r="O21" s="27">
        <f t="shared" si="0"/>
        <v>0.44974704575297347</v>
      </c>
      <c r="P21" s="28">
        <f t="shared" si="1"/>
        <v>0.3896229251416683</v>
      </c>
      <c r="R21" s="32">
        <f t="shared" si="8"/>
        <v>76.821485868304379</v>
      </c>
      <c r="S21" s="32">
        <f t="shared" si="9"/>
        <v>103.04240617930219</v>
      </c>
      <c r="T21" s="32">
        <f t="shared" si="10"/>
        <v>89.409345359026034</v>
      </c>
    </row>
    <row r="22" spans="2:20" x14ac:dyDescent="0.25">
      <c r="B22" s="12" t="str">
        <f>'Média Mensal'!B22</f>
        <v>Carolina Michaelis</v>
      </c>
      <c r="C22" s="12" t="str">
        <f>'Média Mensal'!C22</f>
        <v>Casa da Música</v>
      </c>
      <c r="D22" s="15">
        <f>'Média Mensal'!D22</f>
        <v>627.48</v>
      </c>
      <c r="E22" s="4">
        <v>43449.363705286138</v>
      </c>
      <c r="F22" s="2">
        <v>54275.995138012826</v>
      </c>
      <c r="G22" s="5">
        <f t="shared" si="4"/>
        <v>97725.358843298964</v>
      </c>
      <c r="H22" s="2">
        <v>328</v>
      </c>
      <c r="I22" s="2">
        <v>318</v>
      </c>
      <c r="J22" s="5">
        <f t="shared" si="5"/>
        <v>646</v>
      </c>
      <c r="K22" s="2">
        <v>269</v>
      </c>
      <c r="L22" s="2">
        <v>227</v>
      </c>
      <c r="M22" s="5">
        <f t="shared" si="6"/>
        <v>496</v>
      </c>
      <c r="N22" s="27">
        <f t="shared" si="7"/>
        <v>0.31585754365575847</v>
      </c>
      <c r="O22" s="27">
        <f t="shared" si="0"/>
        <v>0.43426354683809787</v>
      </c>
      <c r="P22" s="28">
        <f t="shared" si="1"/>
        <v>0.37222468935987479</v>
      </c>
      <c r="R22" s="32">
        <f t="shared" si="8"/>
        <v>72.779503693946623</v>
      </c>
      <c r="S22" s="32">
        <f t="shared" si="9"/>
        <v>99.588981904610691</v>
      </c>
      <c r="T22" s="32">
        <f t="shared" si="10"/>
        <v>85.573869389929044</v>
      </c>
    </row>
    <row r="23" spans="2:20" x14ac:dyDescent="0.25">
      <c r="B23" s="12" t="str">
        <f>'Média Mensal'!B23</f>
        <v>Casa da Música</v>
      </c>
      <c r="C23" s="12" t="str">
        <f>'Média Mensal'!C23</f>
        <v>Francos</v>
      </c>
      <c r="D23" s="15">
        <f>'Média Mensal'!D23</f>
        <v>871.87</v>
      </c>
      <c r="E23" s="4">
        <v>38366.937587418841</v>
      </c>
      <c r="F23" s="2">
        <v>45121.023633654164</v>
      </c>
      <c r="G23" s="5">
        <f t="shared" si="4"/>
        <v>83487.961221072997</v>
      </c>
      <c r="H23" s="2">
        <v>330</v>
      </c>
      <c r="I23" s="2">
        <v>336</v>
      </c>
      <c r="J23" s="5">
        <f t="shared" si="5"/>
        <v>666</v>
      </c>
      <c r="K23" s="2">
        <v>265</v>
      </c>
      <c r="L23" s="2">
        <v>216</v>
      </c>
      <c r="M23" s="5">
        <f t="shared" si="6"/>
        <v>481</v>
      </c>
      <c r="N23" s="27">
        <f t="shared" si="7"/>
        <v>0.28005063932422514</v>
      </c>
      <c r="O23" s="27">
        <f t="shared" si="0"/>
        <v>0.35769456837942482</v>
      </c>
      <c r="P23" s="28">
        <f t="shared" si="1"/>
        <v>0.31727100454911761</v>
      </c>
      <c r="R23" s="32">
        <f t="shared" si="8"/>
        <v>64.482248046082091</v>
      </c>
      <c r="S23" s="32">
        <f t="shared" si="9"/>
        <v>81.740984843576385</v>
      </c>
      <c r="T23" s="32">
        <f t="shared" si="10"/>
        <v>72.788109172687882</v>
      </c>
    </row>
    <row r="24" spans="2:20" x14ac:dyDescent="0.25">
      <c r="B24" s="12" t="str">
        <f>'Média Mensal'!B24</f>
        <v>Francos</v>
      </c>
      <c r="C24" s="12" t="str">
        <f>'Média Mensal'!C24</f>
        <v>Ramalde</v>
      </c>
      <c r="D24" s="15">
        <f>'Média Mensal'!D24</f>
        <v>965.03</v>
      </c>
      <c r="E24" s="4">
        <v>35309.708932271453</v>
      </c>
      <c r="F24" s="2">
        <v>41253.95615689124</v>
      </c>
      <c r="G24" s="5">
        <f t="shared" si="4"/>
        <v>76563.665089162692</v>
      </c>
      <c r="H24" s="2">
        <v>332</v>
      </c>
      <c r="I24" s="2">
        <v>330</v>
      </c>
      <c r="J24" s="5">
        <f t="shared" si="5"/>
        <v>662</v>
      </c>
      <c r="K24" s="2">
        <v>250</v>
      </c>
      <c r="L24" s="2">
        <v>227</v>
      </c>
      <c r="M24" s="5">
        <f t="shared" si="6"/>
        <v>477</v>
      </c>
      <c r="N24" s="27">
        <f t="shared" si="7"/>
        <v>0.26407285009775827</v>
      </c>
      <c r="O24" s="27">
        <f t="shared" si="0"/>
        <v>0.32336768794202075</v>
      </c>
      <c r="P24" s="28">
        <f t="shared" si="1"/>
        <v>0.29302403894998119</v>
      </c>
      <c r="R24" s="32">
        <f t="shared" si="8"/>
        <v>60.669602976411433</v>
      </c>
      <c r="S24" s="32">
        <f t="shared" si="9"/>
        <v>74.064553243969911</v>
      </c>
      <c r="T24" s="32">
        <f t="shared" si="10"/>
        <v>67.220074705147226</v>
      </c>
    </row>
    <row r="25" spans="2:20" x14ac:dyDescent="0.25">
      <c r="B25" s="12" t="str">
        <f>'Média Mensal'!B25</f>
        <v>Ramalde</v>
      </c>
      <c r="C25" s="12" t="str">
        <f>'Média Mensal'!C25</f>
        <v>Viso</v>
      </c>
      <c r="D25" s="15">
        <f>'Média Mensal'!D25</f>
        <v>621.15</v>
      </c>
      <c r="E25" s="4">
        <v>34150.864514166307</v>
      </c>
      <c r="F25" s="2">
        <v>39291.7482836157</v>
      </c>
      <c r="G25" s="5">
        <f t="shared" si="4"/>
        <v>73442.612797782</v>
      </c>
      <c r="H25" s="2">
        <v>329</v>
      </c>
      <c r="I25" s="2">
        <v>303</v>
      </c>
      <c r="J25" s="5">
        <f t="shared" si="5"/>
        <v>632</v>
      </c>
      <c r="K25" s="2">
        <v>250</v>
      </c>
      <c r="L25" s="2">
        <v>228</v>
      </c>
      <c r="M25" s="5">
        <f t="shared" si="6"/>
        <v>478</v>
      </c>
      <c r="N25" s="27">
        <f t="shared" si="7"/>
        <v>0.256649916687957</v>
      </c>
      <c r="O25" s="27">
        <f t="shared" si="0"/>
        <v>0.3220846308251008</v>
      </c>
      <c r="P25" s="28">
        <f t="shared" si="1"/>
        <v>0.28794701084382252</v>
      </c>
      <c r="R25" s="32">
        <f t="shared" si="8"/>
        <v>58.982494843119703</v>
      </c>
      <c r="S25" s="32">
        <f t="shared" si="9"/>
        <v>73.995759479502254</v>
      </c>
      <c r="T25" s="32">
        <f t="shared" si="10"/>
        <v>66.164516034037831</v>
      </c>
    </row>
    <row r="26" spans="2:20" x14ac:dyDescent="0.25">
      <c r="B26" s="12" t="str">
        <f>'Média Mensal'!B26</f>
        <v>Viso</v>
      </c>
      <c r="C26" s="12" t="str">
        <f>'Média Mensal'!C26</f>
        <v>Sete Bicas</v>
      </c>
      <c r="D26" s="15">
        <f>'Média Mensal'!D26</f>
        <v>743.81</v>
      </c>
      <c r="E26" s="4">
        <v>33011.065923687493</v>
      </c>
      <c r="F26" s="2">
        <v>36903.484988881879</v>
      </c>
      <c r="G26" s="5">
        <f t="shared" si="4"/>
        <v>69914.550912569364</v>
      </c>
      <c r="H26" s="2">
        <v>330</v>
      </c>
      <c r="I26" s="2">
        <v>305</v>
      </c>
      <c r="J26" s="5">
        <f t="shared" si="5"/>
        <v>635</v>
      </c>
      <c r="K26" s="2">
        <v>244</v>
      </c>
      <c r="L26" s="2">
        <v>228</v>
      </c>
      <c r="M26" s="5">
        <f t="shared" si="6"/>
        <v>472</v>
      </c>
      <c r="N26" s="27">
        <f t="shared" si="7"/>
        <v>0.25047852619041744</v>
      </c>
      <c r="O26" s="27">
        <f t="shared" si="0"/>
        <v>0.30143995449325195</v>
      </c>
      <c r="P26" s="28">
        <f t="shared" si="1"/>
        <v>0.27502026195270701</v>
      </c>
      <c r="R26" s="32">
        <f t="shared" si="8"/>
        <v>57.510567811302252</v>
      </c>
      <c r="S26" s="32">
        <f t="shared" si="9"/>
        <v>69.237307671448178</v>
      </c>
      <c r="T26" s="32">
        <f t="shared" si="10"/>
        <v>63.156775892113245</v>
      </c>
    </row>
    <row r="27" spans="2:20" x14ac:dyDescent="0.25">
      <c r="B27" s="12" t="str">
        <f>'Média Mensal'!B27</f>
        <v>Sete Bicas</v>
      </c>
      <c r="C27" s="12" t="str">
        <f>'Média Mensal'!C27</f>
        <v>ASra da Hora</v>
      </c>
      <c r="D27" s="15">
        <f>'Média Mensal'!D27</f>
        <v>674.5</v>
      </c>
      <c r="E27" s="4">
        <v>27273.491971035102</v>
      </c>
      <c r="F27" s="2">
        <v>34778.677929485602</v>
      </c>
      <c r="G27" s="5">
        <f t="shared" si="4"/>
        <v>62052.169900520705</v>
      </c>
      <c r="H27" s="2">
        <v>330</v>
      </c>
      <c r="I27" s="2">
        <v>311</v>
      </c>
      <c r="J27" s="5">
        <f t="shared" si="5"/>
        <v>641</v>
      </c>
      <c r="K27" s="2">
        <v>238</v>
      </c>
      <c r="L27" s="2">
        <v>229</v>
      </c>
      <c r="M27" s="5">
        <f t="shared" si="6"/>
        <v>467</v>
      </c>
      <c r="N27" s="27">
        <f t="shared" si="7"/>
        <v>0.20930663656553217</v>
      </c>
      <c r="O27" s="27">
        <f t="shared" si="0"/>
        <v>0.28054560797532913</v>
      </c>
      <c r="P27" s="28">
        <f t="shared" si="1"/>
        <v>0.24403854887884119</v>
      </c>
      <c r="R27" s="32">
        <f t="shared" si="8"/>
        <v>48.016711216611093</v>
      </c>
      <c r="S27" s="32">
        <f t="shared" si="9"/>
        <v>64.404959128677035</v>
      </c>
      <c r="T27" s="32">
        <f t="shared" si="10"/>
        <v>56.003763448123379</v>
      </c>
    </row>
    <row r="28" spans="2:20" x14ac:dyDescent="0.25">
      <c r="B28" s="12" t="str">
        <f>'Média Mensal'!B28</f>
        <v>ASra da Hora</v>
      </c>
      <c r="C28" s="12" t="str">
        <f>'Média Mensal'!C28</f>
        <v>Vasco da Gama</v>
      </c>
      <c r="D28" s="15">
        <f>'Média Mensal'!D28</f>
        <v>824.48</v>
      </c>
      <c r="E28" s="4">
        <v>9949.415354265273</v>
      </c>
      <c r="F28" s="2">
        <v>11440.643591485197</v>
      </c>
      <c r="G28" s="5">
        <f t="shared" si="4"/>
        <v>21390.058945750468</v>
      </c>
      <c r="H28" s="2">
        <v>184</v>
      </c>
      <c r="I28" s="2">
        <v>183</v>
      </c>
      <c r="J28" s="5">
        <f t="shared" si="5"/>
        <v>367</v>
      </c>
      <c r="K28" s="2">
        <v>0</v>
      </c>
      <c r="L28" s="2">
        <v>0</v>
      </c>
      <c r="M28" s="5">
        <f t="shared" si="6"/>
        <v>0</v>
      </c>
      <c r="N28" s="27">
        <f t="shared" si="7"/>
        <v>0.25033754413912218</v>
      </c>
      <c r="O28" s="27">
        <f t="shared" si="0"/>
        <v>0.28943138007197927</v>
      </c>
      <c r="P28" s="28">
        <f t="shared" si="1"/>
        <v>0.26983120074869399</v>
      </c>
      <c r="R28" s="32">
        <f t="shared" si="8"/>
        <v>54.072909534050396</v>
      </c>
      <c r="S28" s="32">
        <f t="shared" si="9"/>
        <v>62.517178095547528</v>
      </c>
      <c r="T28" s="32">
        <f t="shared" si="10"/>
        <v>58.283539361717899</v>
      </c>
    </row>
    <row r="29" spans="2:20" x14ac:dyDescent="0.25">
      <c r="B29" s="12" t="str">
        <f>'Média Mensal'!B29</f>
        <v>Vasco da Gama</v>
      </c>
      <c r="C29" s="12" t="str">
        <f>'Média Mensal'!C29</f>
        <v>Estádio do Mar</v>
      </c>
      <c r="D29" s="15">
        <f>'Média Mensal'!D29</f>
        <v>661.6</v>
      </c>
      <c r="E29" s="4">
        <v>10135.92164274642</v>
      </c>
      <c r="F29" s="2">
        <v>10689.677321461199</v>
      </c>
      <c r="G29" s="5">
        <f t="shared" si="4"/>
        <v>20825.598964207617</v>
      </c>
      <c r="H29" s="2">
        <v>185</v>
      </c>
      <c r="I29" s="2">
        <v>183</v>
      </c>
      <c r="J29" s="5">
        <f t="shared" si="5"/>
        <v>368</v>
      </c>
      <c r="K29" s="2">
        <v>0</v>
      </c>
      <c r="L29" s="2">
        <v>0</v>
      </c>
      <c r="M29" s="5">
        <f t="shared" si="6"/>
        <v>0</v>
      </c>
      <c r="N29" s="27">
        <f t="shared" si="7"/>
        <v>0.25365169276142191</v>
      </c>
      <c r="O29" s="27">
        <f t="shared" si="0"/>
        <v>0.27043304294326043</v>
      </c>
      <c r="P29" s="28">
        <f t="shared" si="1"/>
        <v>0.26199676635728181</v>
      </c>
      <c r="R29" s="32">
        <f t="shared" si="8"/>
        <v>54.788765636467133</v>
      </c>
      <c r="S29" s="32">
        <f t="shared" si="9"/>
        <v>58.413537275744254</v>
      </c>
      <c r="T29" s="32">
        <f t="shared" si="10"/>
        <v>56.591301533172874</v>
      </c>
    </row>
    <row r="30" spans="2:20" x14ac:dyDescent="0.25">
      <c r="B30" s="12" t="str">
        <f>'Média Mensal'!B30</f>
        <v>Estádio do Mar</v>
      </c>
      <c r="C30" s="12" t="str">
        <f>'Média Mensal'!C30</f>
        <v>Pedro Hispano</v>
      </c>
      <c r="D30" s="15">
        <f>'Média Mensal'!D30</f>
        <v>786.97</v>
      </c>
      <c r="E30" s="4">
        <v>10137.671305032814</v>
      </c>
      <c r="F30" s="2">
        <v>10604.084098034262</v>
      </c>
      <c r="G30" s="5">
        <f t="shared" si="4"/>
        <v>20741.755403067076</v>
      </c>
      <c r="H30" s="2">
        <v>180</v>
      </c>
      <c r="I30" s="2">
        <v>183</v>
      </c>
      <c r="J30" s="5">
        <f t="shared" si="5"/>
        <v>363</v>
      </c>
      <c r="K30" s="2">
        <v>0</v>
      </c>
      <c r="L30" s="2">
        <v>0</v>
      </c>
      <c r="M30" s="5">
        <f t="shared" si="6"/>
        <v>0</v>
      </c>
      <c r="N30" s="27">
        <f t="shared" si="7"/>
        <v>0.26074257471792217</v>
      </c>
      <c r="O30" s="27">
        <f t="shared" si="0"/>
        <v>0.26826766084887327</v>
      </c>
      <c r="P30" s="28">
        <f t="shared" si="1"/>
        <v>0.26453621318063303</v>
      </c>
      <c r="R30" s="32">
        <f t="shared" si="8"/>
        <v>56.320396139071192</v>
      </c>
      <c r="S30" s="32">
        <f t="shared" si="9"/>
        <v>57.945814743356621</v>
      </c>
      <c r="T30" s="32">
        <f t="shared" si="10"/>
        <v>57.139822047016736</v>
      </c>
    </row>
    <row r="31" spans="2:20" x14ac:dyDescent="0.25">
      <c r="B31" s="12" t="str">
        <f>'Média Mensal'!B31</f>
        <v>Pedro Hispano</v>
      </c>
      <c r="C31" s="12" t="str">
        <f>'Média Mensal'!C31</f>
        <v>Parque de Real</v>
      </c>
      <c r="D31" s="15">
        <f>'Média Mensal'!D31</f>
        <v>656.68</v>
      </c>
      <c r="E31" s="4">
        <v>9398.7794762006142</v>
      </c>
      <c r="F31" s="2">
        <v>9618.5452834907919</v>
      </c>
      <c r="G31" s="5">
        <f t="shared" si="4"/>
        <v>19017.324759691408</v>
      </c>
      <c r="H31" s="2">
        <v>182</v>
      </c>
      <c r="I31" s="2">
        <v>185</v>
      </c>
      <c r="J31" s="5">
        <f t="shared" si="5"/>
        <v>367</v>
      </c>
      <c r="K31" s="2">
        <v>0</v>
      </c>
      <c r="L31" s="2">
        <v>0</v>
      </c>
      <c r="M31" s="5">
        <f t="shared" si="6"/>
        <v>0</v>
      </c>
      <c r="N31" s="27">
        <f t="shared" si="7"/>
        <v>0.23908169200754514</v>
      </c>
      <c r="O31" s="27">
        <f t="shared" si="0"/>
        <v>0.24070433642369349</v>
      </c>
      <c r="P31" s="28">
        <f t="shared" si="1"/>
        <v>0.2398996462772657</v>
      </c>
      <c r="R31" s="32">
        <f t="shared" si="8"/>
        <v>51.641645473629751</v>
      </c>
      <c r="S31" s="32">
        <f t="shared" si="9"/>
        <v>51.992136667517791</v>
      </c>
      <c r="T31" s="32">
        <f t="shared" si="10"/>
        <v>51.818323595889396</v>
      </c>
    </row>
    <row r="32" spans="2:20" x14ac:dyDescent="0.25">
      <c r="B32" s="12" t="str">
        <f>'Média Mensal'!B32</f>
        <v>Parque de Real</v>
      </c>
      <c r="C32" s="12" t="str">
        <f>'Média Mensal'!C32</f>
        <v>C. Matosinhos</v>
      </c>
      <c r="D32" s="15">
        <f>'Média Mensal'!D32</f>
        <v>723.67</v>
      </c>
      <c r="E32" s="4">
        <v>9071.0288165142829</v>
      </c>
      <c r="F32" s="2">
        <v>9148.1043734648501</v>
      </c>
      <c r="G32" s="5">
        <f t="shared" si="4"/>
        <v>18219.133189979133</v>
      </c>
      <c r="H32" s="2">
        <v>186</v>
      </c>
      <c r="I32" s="2">
        <v>185</v>
      </c>
      <c r="J32" s="5">
        <f t="shared" si="5"/>
        <v>371</v>
      </c>
      <c r="K32" s="2">
        <v>0</v>
      </c>
      <c r="L32" s="2">
        <v>0</v>
      </c>
      <c r="M32" s="5">
        <f t="shared" si="6"/>
        <v>0</v>
      </c>
      <c r="N32" s="27">
        <f t="shared" si="7"/>
        <v>0.22578227838795009</v>
      </c>
      <c r="O32" s="27">
        <f t="shared" si="0"/>
        <v>0.22893154087749876</v>
      </c>
      <c r="P32" s="28">
        <f t="shared" si="1"/>
        <v>0.22735266534365495</v>
      </c>
      <c r="R32" s="32">
        <f t="shared" si="8"/>
        <v>48.76897213179722</v>
      </c>
      <c r="S32" s="32">
        <f t="shared" si="9"/>
        <v>49.449212829539732</v>
      </c>
      <c r="T32" s="32">
        <f t="shared" si="10"/>
        <v>49.108175714229468</v>
      </c>
    </row>
    <row r="33" spans="2:20" x14ac:dyDescent="0.25">
      <c r="B33" s="12" t="str">
        <f>'Média Mensal'!B33</f>
        <v>C. Matosinhos</v>
      </c>
      <c r="C33" s="12" t="str">
        <f>'Média Mensal'!C33</f>
        <v>Matosinhos Sul</v>
      </c>
      <c r="D33" s="15">
        <f>'Média Mensal'!D33</f>
        <v>616.61</v>
      </c>
      <c r="E33" s="4">
        <v>6704.9236251515358</v>
      </c>
      <c r="F33" s="2">
        <v>6956.6524247417819</v>
      </c>
      <c r="G33" s="5">
        <f t="shared" si="4"/>
        <v>13661.576049893318</v>
      </c>
      <c r="H33" s="2">
        <v>185</v>
      </c>
      <c r="I33" s="2">
        <v>185</v>
      </c>
      <c r="J33" s="5">
        <f t="shared" si="5"/>
        <v>370</v>
      </c>
      <c r="K33" s="2">
        <v>0</v>
      </c>
      <c r="L33" s="2">
        <v>0</v>
      </c>
      <c r="M33" s="5">
        <f t="shared" si="6"/>
        <v>0</v>
      </c>
      <c r="N33" s="27">
        <f t="shared" si="7"/>
        <v>0.1677908815102987</v>
      </c>
      <c r="O33" s="27">
        <f t="shared" si="0"/>
        <v>0.17409040101956411</v>
      </c>
      <c r="P33" s="28">
        <f t="shared" si="1"/>
        <v>0.17094064126493141</v>
      </c>
      <c r="R33" s="32">
        <f t="shared" si="8"/>
        <v>36.24283040622452</v>
      </c>
      <c r="S33" s="32">
        <f t="shared" si="9"/>
        <v>37.60352662022585</v>
      </c>
      <c r="T33" s="32">
        <f t="shared" si="10"/>
        <v>36.923178513225182</v>
      </c>
    </row>
    <row r="34" spans="2:20" x14ac:dyDescent="0.25">
      <c r="B34" s="12" t="str">
        <f>'Média Mensal'!B34</f>
        <v>Matosinhos Sul</v>
      </c>
      <c r="C34" s="12" t="str">
        <f>'Média Mensal'!C34</f>
        <v>Brito Capelo</v>
      </c>
      <c r="D34" s="15">
        <f>'Média Mensal'!D34</f>
        <v>535.72</v>
      </c>
      <c r="E34" s="4">
        <v>3313.5389992901992</v>
      </c>
      <c r="F34" s="2">
        <v>3573.8820646965987</v>
      </c>
      <c r="G34" s="5">
        <f t="shared" si="4"/>
        <v>6887.4210639867979</v>
      </c>
      <c r="H34" s="2">
        <v>185</v>
      </c>
      <c r="I34" s="2">
        <v>183</v>
      </c>
      <c r="J34" s="5">
        <f t="shared" si="5"/>
        <v>368</v>
      </c>
      <c r="K34" s="2">
        <v>0</v>
      </c>
      <c r="L34" s="2">
        <v>0</v>
      </c>
      <c r="M34" s="5">
        <f t="shared" si="6"/>
        <v>0</v>
      </c>
      <c r="N34" s="27">
        <f t="shared" si="7"/>
        <v>8.2921396378633619E-2</v>
      </c>
      <c r="O34" s="27">
        <f t="shared" si="0"/>
        <v>9.0413936062957875E-2</v>
      </c>
      <c r="P34" s="28">
        <f t="shared" si="1"/>
        <v>8.6647306058610082E-2</v>
      </c>
      <c r="R34" s="32">
        <f t="shared" si="8"/>
        <v>17.911021617784861</v>
      </c>
      <c r="S34" s="32">
        <f t="shared" si="9"/>
        <v>19.529410189598899</v>
      </c>
      <c r="T34" s="32">
        <f t="shared" si="10"/>
        <v>18.715818108659779</v>
      </c>
    </row>
    <row r="35" spans="2:20" x14ac:dyDescent="0.25">
      <c r="B35" s="12" t="str">
        <f>'Média Mensal'!B35</f>
        <v>Brito Capelo</v>
      </c>
      <c r="C35" s="12" t="str">
        <f>'Média Mensal'!C35</f>
        <v>Mercado</v>
      </c>
      <c r="D35" s="15">
        <f>'Média Mensal'!D35</f>
        <v>487.53</v>
      </c>
      <c r="E35" s="4">
        <v>1670.0633925700802</v>
      </c>
      <c r="F35" s="2">
        <v>2046.4879436850269</v>
      </c>
      <c r="G35" s="5">
        <f t="shared" si="4"/>
        <v>3716.5513362551073</v>
      </c>
      <c r="H35" s="2">
        <v>183</v>
      </c>
      <c r="I35" s="2">
        <v>185</v>
      </c>
      <c r="J35" s="5">
        <f t="shared" si="5"/>
        <v>368</v>
      </c>
      <c r="K35" s="2">
        <v>0</v>
      </c>
      <c r="L35" s="2">
        <v>0</v>
      </c>
      <c r="M35" s="5">
        <f t="shared" si="6"/>
        <v>0</v>
      </c>
      <c r="N35" s="27">
        <f t="shared" si="7"/>
        <v>4.2250136424055861E-2</v>
      </c>
      <c r="O35" s="27">
        <f t="shared" si="0"/>
        <v>5.12134120041298E-2</v>
      </c>
      <c r="P35" s="28">
        <f t="shared" si="1"/>
        <v>4.6756130941212601E-2</v>
      </c>
      <c r="R35" s="32">
        <f t="shared" si="8"/>
        <v>9.1260294675960658</v>
      </c>
      <c r="S35" s="32">
        <f t="shared" si="9"/>
        <v>11.062096992892037</v>
      </c>
      <c r="T35" s="32">
        <f t="shared" si="10"/>
        <v>10.099324283301922</v>
      </c>
    </row>
    <row r="36" spans="2:20" x14ac:dyDescent="0.25">
      <c r="B36" s="13" t="str">
        <f>'Média Mensal'!B36</f>
        <v>Mercado</v>
      </c>
      <c r="C36" s="13" t="str">
        <f>'Média Mensal'!C36</f>
        <v>Sr. de Matosinhos</v>
      </c>
      <c r="D36" s="16">
        <f>'Média Mensal'!D36</f>
        <v>708.96</v>
      </c>
      <c r="E36" s="6">
        <v>413.24598570638466</v>
      </c>
      <c r="F36" s="3">
        <v>481</v>
      </c>
      <c r="G36" s="7">
        <f t="shared" si="4"/>
        <v>894.24598570638466</v>
      </c>
      <c r="H36" s="3">
        <v>184</v>
      </c>
      <c r="I36" s="3">
        <v>206</v>
      </c>
      <c r="J36" s="7">
        <f t="shared" si="5"/>
        <v>390</v>
      </c>
      <c r="K36" s="3">
        <v>0</v>
      </c>
      <c r="L36" s="3">
        <v>0</v>
      </c>
      <c r="M36" s="7">
        <f t="shared" si="6"/>
        <v>0</v>
      </c>
      <c r="N36" s="27">
        <f t="shared" si="7"/>
        <v>1.0397694889955331E-2</v>
      </c>
      <c r="O36" s="27">
        <f t="shared" si="0"/>
        <v>1.0809960445882776E-2</v>
      </c>
      <c r="P36" s="28">
        <f t="shared" si="1"/>
        <v>1.0615455670778545E-2</v>
      </c>
      <c r="R36" s="32">
        <f t="shared" si="8"/>
        <v>2.2459020962303513</v>
      </c>
      <c r="S36" s="32">
        <f t="shared" si="9"/>
        <v>2.3349514563106797</v>
      </c>
      <c r="T36" s="32">
        <f t="shared" si="10"/>
        <v>2.2929384248881659</v>
      </c>
    </row>
    <row r="37" spans="2:20" x14ac:dyDescent="0.25">
      <c r="B37" s="11" t="str">
        <f>'Média Mensal'!B37</f>
        <v>BSra da Hora</v>
      </c>
      <c r="C37" s="11" t="str">
        <f>'Média Mensal'!C37</f>
        <v>BFonte do Cuco</v>
      </c>
      <c r="D37" s="14">
        <f>'Média Mensal'!D37</f>
        <v>687.03</v>
      </c>
      <c r="E37" s="8">
        <v>11248.844750748729</v>
      </c>
      <c r="F37" s="9">
        <v>14386.098013637416</v>
      </c>
      <c r="G37" s="10">
        <f t="shared" si="4"/>
        <v>25634.942764386145</v>
      </c>
      <c r="H37" s="9">
        <v>141</v>
      </c>
      <c r="I37" s="9">
        <v>142</v>
      </c>
      <c r="J37" s="10">
        <f t="shared" si="5"/>
        <v>283</v>
      </c>
      <c r="K37" s="9">
        <v>136</v>
      </c>
      <c r="L37" s="9">
        <v>115</v>
      </c>
      <c r="M37" s="10">
        <f t="shared" si="6"/>
        <v>251</v>
      </c>
      <c r="N37" s="25">
        <f t="shared" si="7"/>
        <v>0.1752593286605498</v>
      </c>
      <c r="O37" s="25">
        <f t="shared" si="0"/>
        <v>0.24304125580547062</v>
      </c>
      <c r="P37" s="26">
        <f t="shared" si="1"/>
        <v>0.20777900697369137</v>
      </c>
      <c r="R37" s="32">
        <f t="shared" si="8"/>
        <v>40.609547836638008</v>
      </c>
      <c r="S37" s="32">
        <f t="shared" si="9"/>
        <v>55.977035072519129</v>
      </c>
      <c r="T37" s="32">
        <f t="shared" si="10"/>
        <v>48.005510794730611</v>
      </c>
    </row>
    <row r="38" spans="2:20" x14ac:dyDescent="0.25">
      <c r="B38" s="12" t="str">
        <f>'Média Mensal'!B38</f>
        <v>BFonte do Cuco</v>
      </c>
      <c r="C38" s="12" t="str">
        <f>'Média Mensal'!C38</f>
        <v>Custoias</v>
      </c>
      <c r="D38" s="15">
        <f>'Média Mensal'!D38</f>
        <v>689.2</v>
      </c>
      <c r="E38" s="4">
        <v>10849.207749856136</v>
      </c>
      <c r="F38" s="2">
        <v>14071.660492495899</v>
      </c>
      <c r="G38" s="5">
        <f t="shared" si="4"/>
        <v>24920.868242352037</v>
      </c>
      <c r="H38" s="2">
        <v>141</v>
      </c>
      <c r="I38" s="2">
        <v>142</v>
      </c>
      <c r="J38" s="5">
        <f t="shared" si="5"/>
        <v>283</v>
      </c>
      <c r="K38" s="2">
        <v>136</v>
      </c>
      <c r="L38" s="2">
        <v>118</v>
      </c>
      <c r="M38" s="5">
        <f t="shared" si="6"/>
        <v>254</v>
      </c>
      <c r="N38" s="27">
        <f t="shared" si="7"/>
        <v>0.1690329014996905</v>
      </c>
      <c r="O38" s="27">
        <f t="shared" si="0"/>
        <v>0.234778104853442</v>
      </c>
      <c r="P38" s="28">
        <f t="shared" si="1"/>
        <v>0.20078044023809247</v>
      </c>
      <c r="R38" s="32">
        <f t="shared" si="8"/>
        <v>39.166814981430093</v>
      </c>
      <c r="S38" s="32">
        <f t="shared" si="9"/>
        <v>54.121771124984228</v>
      </c>
      <c r="T38" s="32">
        <f t="shared" si="10"/>
        <v>46.407575870301741</v>
      </c>
    </row>
    <row r="39" spans="2:20" x14ac:dyDescent="0.25">
      <c r="B39" s="12" t="str">
        <f>'Média Mensal'!B39</f>
        <v>Custoias</v>
      </c>
      <c r="C39" s="12" t="str">
        <f>'Média Mensal'!C39</f>
        <v>Esposade</v>
      </c>
      <c r="D39" s="15">
        <f>'Média Mensal'!D39</f>
        <v>1779.24</v>
      </c>
      <c r="E39" s="4">
        <v>10614.19135199489</v>
      </c>
      <c r="F39" s="2">
        <v>13804.646559607085</v>
      </c>
      <c r="G39" s="5">
        <f t="shared" si="4"/>
        <v>24418.837911601975</v>
      </c>
      <c r="H39" s="2">
        <v>139</v>
      </c>
      <c r="I39" s="2">
        <v>146</v>
      </c>
      <c r="J39" s="5">
        <f t="shared" si="5"/>
        <v>285</v>
      </c>
      <c r="K39" s="2">
        <v>136</v>
      </c>
      <c r="L39" s="2">
        <v>134</v>
      </c>
      <c r="M39" s="5">
        <f t="shared" si="6"/>
        <v>270</v>
      </c>
      <c r="N39" s="27">
        <f t="shared" si="7"/>
        <v>0.16649189597181094</v>
      </c>
      <c r="O39" s="27">
        <f t="shared" si="0"/>
        <v>0.21313992341290583</v>
      </c>
      <c r="P39" s="28">
        <f t="shared" si="1"/>
        <v>0.19000029498600976</v>
      </c>
      <c r="R39" s="32">
        <f t="shared" si="8"/>
        <v>38.597059461799603</v>
      </c>
      <c r="S39" s="32">
        <f t="shared" si="9"/>
        <v>49.302309141453875</v>
      </c>
      <c r="T39" s="32">
        <f t="shared" si="10"/>
        <v>43.997906147030584</v>
      </c>
    </row>
    <row r="40" spans="2:20" x14ac:dyDescent="0.25">
      <c r="B40" s="12" t="str">
        <f>'Média Mensal'!B40</f>
        <v>Esposade</v>
      </c>
      <c r="C40" s="12" t="str">
        <f>'Média Mensal'!C40</f>
        <v>Crestins</v>
      </c>
      <c r="D40" s="15">
        <f>'Média Mensal'!D40</f>
        <v>2035.56</v>
      </c>
      <c r="E40" s="4">
        <v>10425.499149376103</v>
      </c>
      <c r="F40" s="2">
        <v>13647.692222407473</v>
      </c>
      <c r="G40" s="5">
        <f t="shared" si="4"/>
        <v>24073.191371783578</v>
      </c>
      <c r="H40" s="2">
        <v>139</v>
      </c>
      <c r="I40" s="2">
        <v>146</v>
      </c>
      <c r="J40" s="5">
        <f t="shared" si="5"/>
        <v>285</v>
      </c>
      <c r="K40" s="2">
        <v>137</v>
      </c>
      <c r="L40" s="2">
        <v>139</v>
      </c>
      <c r="M40" s="5">
        <f t="shared" si="6"/>
        <v>276</v>
      </c>
      <c r="N40" s="27">
        <f t="shared" si="7"/>
        <v>0.16289842420900161</v>
      </c>
      <c r="O40" s="27">
        <f t="shared" si="0"/>
        <v>0.20675815389661062</v>
      </c>
      <c r="P40" s="28">
        <f t="shared" si="1"/>
        <v>0.18516700027524136</v>
      </c>
      <c r="R40" s="32">
        <f t="shared" si="8"/>
        <v>37.77354764266704</v>
      </c>
      <c r="S40" s="32">
        <f t="shared" si="9"/>
        <v>47.886639376868331</v>
      </c>
      <c r="T40" s="32">
        <f t="shared" si="10"/>
        <v>42.911214566459144</v>
      </c>
    </row>
    <row r="41" spans="2:20" x14ac:dyDescent="0.25">
      <c r="B41" s="12" t="str">
        <f>'Média Mensal'!B41</f>
        <v>Crestins</v>
      </c>
      <c r="C41" s="12" t="str">
        <f>'Média Mensal'!C41</f>
        <v>Verdes (B)</v>
      </c>
      <c r="D41" s="15">
        <f>'Média Mensal'!D41</f>
        <v>591.81999999999994</v>
      </c>
      <c r="E41" s="4">
        <v>10335.977838696686</v>
      </c>
      <c r="F41" s="2">
        <v>13460.232339503547</v>
      </c>
      <c r="G41" s="5">
        <f t="shared" si="4"/>
        <v>23796.210178200236</v>
      </c>
      <c r="H41" s="2">
        <v>139</v>
      </c>
      <c r="I41" s="2">
        <v>146</v>
      </c>
      <c r="J41" s="5">
        <f t="shared" si="5"/>
        <v>285</v>
      </c>
      <c r="K41" s="2">
        <v>136</v>
      </c>
      <c r="L41" s="2">
        <v>138</v>
      </c>
      <c r="M41" s="5">
        <f t="shared" si="6"/>
        <v>274</v>
      </c>
      <c r="N41" s="27">
        <f t="shared" si="7"/>
        <v>0.16212789933957658</v>
      </c>
      <c r="O41" s="27">
        <f t="shared" si="0"/>
        <v>0.20468723144013909</v>
      </c>
      <c r="P41" s="28">
        <f t="shared" si="1"/>
        <v>0.18373749288251465</v>
      </c>
      <c r="R41" s="32">
        <f t="shared" si="8"/>
        <v>37.585373958897044</v>
      </c>
      <c r="S41" s="32">
        <f t="shared" si="9"/>
        <v>47.395184294026578</v>
      </c>
      <c r="T41" s="32">
        <f t="shared" si="10"/>
        <v>42.56924897710239</v>
      </c>
    </row>
    <row r="42" spans="2:20" x14ac:dyDescent="0.25">
      <c r="B42" s="12" t="str">
        <f>'Média Mensal'!B42</f>
        <v>Verdes (B)</v>
      </c>
      <c r="C42" s="12" t="str">
        <f>'Média Mensal'!C42</f>
        <v>Pedras Rubras</v>
      </c>
      <c r="D42" s="15">
        <f>'Média Mensal'!D42</f>
        <v>960.78</v>
      </c>
      <c r="E42" s="4">
        <v>7318.0723364314645</v>
      </c>
      <c r="F42" s="2">
        <v>7810.1200842168282</v>
      </c>
      <c r="G42" s="5">
        <f t="shared" si="4"/>
        <v>15128.192420648293</v>
      </c>
      <c r="H42" s="2">
        <v>0</v>
      </c>
      <c r="I42" s="2">
        <v>0</v>
      </c>
      <c r="J42" s="5">
        <f t="shared" si="5"/>
        <v>0</v>
      </c>
      <c r="K42" s="2">
        <v>137</v>
      </c>
      <c r="L42" s="2">
        <v>138</v>
      </c>
      <c r="M42" s="5">
        <f t="shared" si="6"/>
        <v>275</v>
      </c>
      <c r="N42" s="27">
        <f t="shared" si="7"/>
        <v>0.21538946127947564</v>
      </c>
      <c r="O42" s="27">
        <f t="shared" si="0"/>
        <v>0.2282059398146572</v>
      </c>
      <c r="P42" s="28">
        <f t="shared" si="1"/>
        <v>0.2218210032353122</v>
      </c>
      <c r="R42" s="32">
        <f t="shared" si="8"/>
        <v>53.416586397309956</v>
      </c>
      <c r="S42" s="32">
        <f t="shared" si="9"/>
        <v>56.595073074034985</v>
      </c>
      <c r="T42" s="32">
        <f t="shared" si="10"/>
        <v>55.011608802357429</v>
      </c>
    </row>
    <row r="43" spans="2:20" x14ac:dyDescent="0.25">
      <c r="B43" s="12" t="str">
        <f>'Média Mensal'!B43</f>
        <v>Pedras Rubras</v>
      </c>
      <c r="C43" s="12" t="str">
        <f>'Média Mensal'!C43</f>
        <v>Lidador</v>
      </c>
      <c r="D43" s="15">
        <f>'Média Mensal'!D43</f>
        <v>1147.58</v>
      </c>
      <c r="E43" s="4">
        <v>6743.1509645429142</v>
      </c>
      <c r="F43" s="2">
        <v>6944.6765591446301</v>
      </c>
      <c r="G43" s="5">
        <f t="shared" si="4"/>
        <v>13687.827523687545</v>
      </c>
      <c r="H43" s="2">
        <v>0</v>
      </c>
      <c r="I43" s="2">
        <v>0</v>
      </c>
      <c r="J43" s="5">
        <f t="shared" si="5"/>
        <v>0</v>
      </c>
      <c r="K43" s="2">
        <v>137</v>
      </c>
      <c r="L43" s="2">
        <v>138</v>
      </c>
      <c r="M43" s="5">
        <f t="shared" si="6"/>
        <v>275</v>
      </c>
      <c r="N43" s="27">
        <f t="shared" si="7"/>
        <v>0.19846806464983854</v>
      </c>
      <c r="O43" s="27">
        <f t="shared" si="0"/>
        <v>0.20291831928309462</v>
      </c>
      <c r="P43" s="28">
        <f t="shared" si="1"/>
        <v>0.20070128333852705</v>
      </c>
      <c r="R43" s="32">
        <f t="shared" si="8"/>
        <v>49.220080033159959</v>
      </c>
      <c r="S43" s="32">
        <f t="shared" si="9"/>
        <v>50.323743182207465</v>
      </c>
      <c r="T43" s="32">
        <f t="shared" si="10"/>
        <v>49.773918267954713</v>
      </c>
    </row>
    <row r="44" spans="2:20" x14ac:dyDescent="0.25">
      <c r="B44" s="12" t="str">
        <f>'Média Mensal'!B44</f>
        <v>Lidador</v>
      </c>
      <c r="C44" s="12" t="str">
        <f>'Média Mensal'!C44</f>
        <v>Vilar do Pinheiro</v>
      </c>
      <c r="D44" s="15">
        <f>'Média Mensal'!D44</f>
        <v>1987.51</v>
      </c>
      <c r="E44" s="4">
        <v>6457.9032547097549</v>
      </c>
      <c r="F44" s="2">
        <v>6615.9773029065836</v>
      </c>
      <c r="G44" s="5">
        <f t="shared" si="4"/>
        <v>13073.88055761634</v>
      </c>
      <c r="H44" s="2">
        <v>0</v>
      </c>
      <c r="I44" s="2">
        <v>0</v>
      </c>
      <c r="J44" s="5">
        <f t="shared" si="5"/>
        <v>0</v>
      </c>
      <c r="K44" s="2">
        <v>137</v>
      </c>
      <c r="L44" s="2">
        <v>138</v>
      </c>
      <c r="M44" s="5">
        <f t="shared" si="6"/>
        <v>275</v>
      </c>
      <c r="N44" s="27">
        <f t="shared" si="7"/>
        <v>0.19007249984429464</v>
      </c>
      <c r="O44" s="27">
        <f t="shared" si="0"/>
        <v>0.1933139698137735</v>
      </c>
      <c r="P44" s="28">
        <f t="shared" si="1"/>
        <v>0.19169912841079675</v>
      </c>
      <c r="R44" s="32">
        <f t="shared" si="8"/>
        <v>47.137979961385071</v>
      </c>
      <c r="S44" s="32">
        <f t="shared" si="9"/>
        <v>47.941864513815823</v>
      </c>
      <c r="T44" s="32">
        <f t="shared" si="10"/>
        <v>47.541383845877597</v>
      </c>
    </row>
    <row r="45" spans="2:20" x14ac:dyDescent="0.25">
      <c r="B45" s="12" t="str">
        <f>'Média Mensal'!B45</f>
        <v>Vilar do Pinheiro</v>
      </c>
      <c r="C45" s="12" t="str">
        <f>'Média Mensal'!C45</f>
        <v>Modivas Sul</v>
      </c>
      <c r="D45" s="15">
        <f>'Média Mensal'!D45</f>
        <v>2037.38</v>
      </c>
      <c r="E45" s="4">
        <v>6329.2614386875694</v>
      </c>
      <c r="F45" s="2">
        <v>6394.8979002905162</v>
      </c>
      <c r="G45" s="5">
        <f t="shared" si="4"/>
        <v>12724.159338978086</v>
      </c>
      <c r="H45" s="2">
        <v>0</v>
      </c>
      <c r="I45" s="2">
        <v>0</v>
      </c>
      <c r="J45" s="5">
        <f t="shared" si="5"/>
        <v>0</v>
      </c>
      <c r="K45" s="2">
        <v>137</v>
      </c>
      <c r="L45" s="2">
        <v>138</v>
      </c>
      <c r="M45" s="5">
        <f t="shared" si="6"/>
        <v>275</v>
      </c>
      <c r="N45" s="27">
        <f t="shared" si="7"/>
        <v>0.18628624436918911</v>
      </c>
      <c r="O45" s="27">
        <f t="shared" si="0"/>
        <v>0.18685419297249053</v>
      </c>
      <c r="P45" s="28">
        <f t="shared" si="1"/>
        <v>0.18657125130466404</v>
      </c>
      <c r="R45" s="32">
        <f t="shared" si="8"/>
        <v>46.198988603558902</v>
      </c>
      <c r="S45" s="32">
        <f t="shared" si="9"/>
        <v>46.339839857177651</v>
      </c>
      <c r="T45" s="32">
        <f t="shared" si="10"/>
        <v>46.269670323556682</v>
      </c>
    </row>
    <row r="46" spans="2:20" x14ac:dyDescent="0.25">
      <c r="B46" s="12" t="str">
        <f>'Média Mensal'!B46</f>
        <v>Modivas Sul</v>
      </c>
      <c r="C46" s="12" t="str">
        <f>'Média Mensal'!C46</f>
        <v>Modivas Centro</v>
      </c>
      <c r="D46" s="15">
        <f>'Média Mensal'!D46</f>
        <v>1051.08</v>
      </c>
      <c r="E46" s="4">
        <v>6287.5875300609787</v>
      </c>
      <c r="F46" s="2">
        <v>6355.9376856126264</v>
      </c>
      <c r="G46" s="5">
        <f t="shared" si="4"/>
        <v>12643.525215673606</v>
      </c>
      <c r="H46" s="2">
        <v>0</v>
      </c>
      <c r="I46" s="2">
        <v>0</v>
      </c>
      <c r="J46" s="5">
        <f t="shared" si="5"/>
        <v>0</v>
      </c>
      <c r="K46" s="2">
        <v>137</v>
      </c>
      <c r="L46" s="2">
        <v>143</v>
      </c>
      <c r="M46" s="5">
        <f t="shared" si="6"/>
        <v>280</v>
      </c>
      <c r="N46" s="27">
        <f t="shared" si="7"/>
        <v>0.18505967536087176</v>
      </c>
      <c r="O46" s="27">
        <f t="shared" si="0"/>
        <v>0.17922224468792652</v>
      </c>
      <c r="P46" s="28">
        <f t="shared" si="1"/>
        <v>0.18207841612433187</v>
      </c>
      <c r="R46" s="32">
        <f t="shared" si="8"/>
        <v>45.894799489496194</v>
      </c>
      <c r="S46" s="32">
        <f t="shared" si="9"/>
        <v>44.447116682605781</v>
      </c>
      <c r="T46" s="32">
        <f t="shared" si="10"/>
        <v>45.15544719883431</v>
      </c>
    </row>
    <row r="47" spans="2:20" x14ac:dyDescent="0.25">
      <c r="B47" s="12" t="str">
        <f>'Média Mensal'!B47</f>
        <v>Modivas Centro</v>
      </c>
      <c r="C47" s="12" t="s">
        <v>102</v>
      </c>
      <c r="D47" s="15">
        <v>852.51</v>
      </c>
      <c r="E47" s="4">
        <v>6270.4291979558066</v>
      </c>
      <c r="F47" s="2">
        <v>6308.6755311318657</v>
      </c>
      <c r="G47" s="5">
        <f t="shared" si="4"/>
        <v>12579.104729087672</v>
      </c>
      <c r="H47" s="2">
        <v>0</v>
      </c>
      <c r="I47" s="2">
        <v>0</v>
      </c>
      <c r="J47" s="5">
        <f t="shared" si="5"/>
        <v>0</v>
      </c>
      <c r="K47" s="2">
        <v>136</v>
      </c>
      <c r="L47" s="2">
        <v>145</v>
      </c>
      <c r="M47" s="5">
        <f t="shared" si="6"/>
        <v>281</v>
      </c>
      <c r="N47" s="27">
        <f t="shared" si="7"/>
        <v>0.18591168162819635</v>
      </c>
      <c r="O47" s="27">
        <f t="shared" si="0"/>
        <v>0.17543591577118647</v>
      </c>
      <c r="P47" s="28">
        <f t="shared" si="1"/>
        <v>0.18050603732475709</v>
      </c>
      <c r="R47" s="32">
        <f t="shared" ref="R47" si="11">+E47/(H47+K47)</f>
        <v>46.106097043792694</v>
      </c>
      <c r="S47" s="32">
        <f t="shared" ref="S47" si="12">+F47/(I47+L47)</f>
        <v>43.508107111254247</v>
      </c>
      <c r="T47" s="32">
        <f t="shared" ref="T47" si="13">+G47/(J47+M47)</f>
        <v>44.76549725653976</v>
      </c>
    </row>
    <row r="48" spans="2:20" x14ac:dyDescent="0.25">
      <c r="B48" s="12" t="s">
        <v>102</v>
      </c>
      <c r="C48" s="12" t="str">
        <f>'Média Mensal'!C48</f>
        <v>Mindelo</v>
      </c>
      <c r="D48" s="15">
        <v>1834.12</v>
      </c>
      <c r="E48" s="4">
        <v>5277.1879776040432</v>
      </c>
      <c r="F48" s="2">
        <v>5871.5488944697508</v>
      </c>
      <c r="G48" s="5">
        <f t="shared" si="4"/>
        <v>11148.736872073794</v>
      </c>
      <c r="H48" s="2">
        <v>0</v>
      </c>
      <c r="I48" s="2">
        <v>0</v>
      </c>
      <c r="J48" s="5">
        <f t="shared" si="5"/>
        <v>0</v>
      </c>
      <c r="K48" s="2">
        <v>136</v>
      </c>
      <c r="L48" s="2">
        <v>138</v>
      </c>
      <c r="M48" s="5">
        <f t="shared" si="6"/>
        <v>274</v>
      </c>
      <c r="N48" s="27">
        <f t="shared" si="7"/>
        <v>0.15646311603427548</v>
      </c>
      <c r="O48" s="27">
        <f t="shared" si="0"/>
        <v>0.17156232160091606</v>
      </c>
      <c r="P48" s="28">
        <f t="shared" si="1"/>
        <v>0.16406782540725504</v>
      </c>
      <c r="R48" s="32">
        <f t="shared" si="8"/>
        <v>38.802852776500316</v>
      </c>
      <c r="S48" s="32">
        <f t="shared" si="9"/>
        <v>42.54745575702718</v>
      </c>
      <c r="T48" s="32">
        <f t="shared" si="10"/>
        <v>40.688820700999251</v>
      </c>
    </row>
    <row r="49" spans="2:20" x14ac:dyDescent="0.25">
      <c r="B49" s="12" t="str">
        <f>'Média Mensal'!B49</f>
        <v>Mindelo</v>
      </c>
      <c r="C49" s="12" t="str">
        <f>'Média Mensal'!C49</f>
        <v>Espaço Natureza</v>
      </c>
      <c r="D49" s="15">
        <f>'Média Mensal'!D49</f>
        <v>776.86</v>
      </c>
      <c r="E49" s="4">
        <v>5180.4478149206689</v>
      </c>
      <c r="F49" s="2">
        <v>5675.5425111652557</v>
      </c>
      <c r="G49" s="5">
        <f t="shared" si="4"/>
        <v>10855.990326085925</v>
      </c>
      <c r="H49" s="2">
        <v>0</v>
      </c>
      <c r="I49" s="2">
        <v>0</v>
      </c>
      <c r="J49" s="5">
        <f t="shared" si="5"/>
        <v>0</v>
      </c>
      <c r="K49" s="2">
        <v>134</v>
      </c>
      <c r="L49" s="2">
        <v>138</v>
      </c>
      <c r="M49" s="5">
        <f t="shared" si="6"/>
        <v>272</v>
      </c>
      <c r="N49" s="27">
        <f t="shared" si="7"/>
        <v>0.15588733193670765</v>
      </c>
      <c r="O49" s="27">
        <f t="shared" si="0"/>
        <v>0.16583515986340744</v>
      </c>
      <c r="P49" s="28">
        <f t="shared" si="1"/>
        <v>0.16093439169363621</v>
      </c>
      <c r="R49" s="32">
        <f t="shared" si="8"/>
        <v>38.660058320303499</v>
      </c>
      <c r="S49" s="32">
        <f t="shared" si="9"/>
        <v>41.127119646125038</v>
      </c>
      <c r="T49" s="32">
        <f t="shared" si="10"/>
        <v>39.911729140021784</v>
      </c>
    </row>
    <row r="50" spans="2:20" x14ac:dyDescent="0.25">
      <c r="B50" s="12" t="str">
        <f>'Média Mensal'!B50</f>
        <v>Espaço Natureza</v>
      </c>
      <c r="C50" s="12" t="str">
        <f>'Média Mensal'!C50</f>
        <v>Varziela</v>
      </c>
      <c r="D50" s="15">
        <f>'Média Mensal'!D50</f>
        <v>1539</v>
      </c>
      <c r="E50" s="4">
        <v>5130.0771741608069</v>
      </c>
      <c r="F50" s="2">
        <v>5617.3675886908995</v>
      </c>
      <c r="G50" s="5">
        <f t="shared" si="4"/>
        <v>10747.444762851706</v>
      </c>
      <c r="H50" s="2">
        <v>0</v>
      </c>
      <c r="I50" s="2">
        <v>0</v>
      </c>
      <c r="J50" s="5">
        <f t="shared" si="5"/>
        <v>0</v>
      </c>
      <c r="K50" s="2">
        <v>134</v>
      </c>
      <c r="L50" s="2">
        <v>138</v>
      </c>
      <c r="M50" s="5">
        <f t="shared" si="6"/>
        <v>272</v>
      </c>
      <c r="N50" s="27">
        <f t="shared" si="7"/>
        <v>0.15437160490373156</v>
      </c>
      <c r="O50" s="27">
        <f t="shared" si="0"/>
        <v>0.16413533160036523</v>
      </c>
      <c r="P50" s="28">
        <f t="shared" si="1"/>
        <v>0.15932526036011188</v>
      </c>
      <c r="R50" s="32">
        <f t="shared" si="8"/>
        <v>38.284158016125424</v>
      </c>
      <c r="S50" s="32">
        <f t="shared" si="9"/>
        <v>40.705562236890579</v>
      </c>
      <c r="T50" s="32">
        <f t="shared" si="10"/>
        <v>39.512664569307745</v>
      </c>
    </row>
    <row r="51" spans="2:20" x14ac:dyDescent="0.25">
      <c r="B51" s="12" t="str">
        <f>'Média Mensal'!B51</f>
        <v>Varziela</v>
      </c>
      <c r="C51" s="12" t="str">
        <f>'Média Mensal'!C51</f>
        <v>Árvore</v>
      </c>
      <c r="D51" s="15">
        <f>'Média Mensal'!D51</f>
        <v>858.71</v>
      </c>
      <c r="E51" s="4">
        <v>4894.2458185157166</v>
      </c>
      <c r="F51" s="2">
        <v>5329.2014398848796</v>
      </c>
      <c r="G51" s="5">
        <f t="shared" si="4"/>
        <v>10223.447258400596</v>
      </c>
      <c r="H51" s="2">
        <v>0</v>
      </c>
      <c r="I51" s="2">
        <v>0</v>
      </c>
      <c r="J51" s="5">
        <f t="shared" si="5"/>
        <v>0</v>
      </c>
      <c r="K51" s="2">
        <v>135</v>
      </c>
      <c r="L51" s="2">
        <v>138</v>
      </c>
      <c r="M51" s="5">
        <f t="shared" si="6"/>
        <v>273</v>
      </c>
      <c r="N51" s="27">
        <f t="shared" si="7"/>
        <v>0.14618416423284697</v>
      </c>
      <c r="O51" s="27">
        <f t="shared" si="0"/>
        <v>0.15571532958990414</v>
      </c>
      <c r="P51" s="28">
        <f t="shared" si="1"/>
        <v>0.15100211595179894</v>
      </c>
      <c r="R51" s="32">
        <f t="shared" si="8"/>
        <v>36.25367272974605</v>
      </c>
      <c r="S51" s="32">
        <f t="shared" si="9"/>
        <v>38.61740173829623</v>
      </c>
      <c r="T51" s="32">
        <f t="shared" si="10"/>
        <v>37.44852475604614</v>
      </c>
    </row>
    <row r="52" spans="2:20" x14ac:dyDescent="0.25">
      <c r="B52" s="12" t="str">
        <f>'Média Mensal'!B52</f>
        <v>Árvore</v>
      </c>
      <c r="C52" s="12" t="str">
        <f>'Média Mensal'!C52</f>
        <v>Azurara</v>
      </c>
      <c r="D52" s="15">
        <f>'Média Mensal'!D52</f>
        <v>664.57</v>
      </c>
      <c r="E52" s="4">
        <v>4907.0602070672603</v>
      </c>
      <c r="F52" s="2">
        <v>5292.6242134037602</v>
      </c>
      <c r="G52" s="5">
        <f t="shared" si="4"/>
        <v>10199.684420471021</v>
      </c>
      <c r="H52" s="2">
        <v>0</v>
      </c>
      <c r="I52" s="2">
        <v>0</v>
      </c>
      <c r="J52" s="5">
        <f t="shared" si="5"/>
        <v>0</v>
      </c>
      <c r="K52" s="2">
        <v>137</v>
      </c>
      <c r="L52" s="2">
        <v>138</v>
      </c>
      <c r="M52" s="5">
        <f t="shared" si="6"/>
        <v>275</v>
      </c>
      <c r="N52" s="27">
        <f t="shared" si="7"/>
        <v>0.14442724885411057</v>
      </c>
      <c r="O52" s="27">
        <f t="shared" si="0"/>
        <v>0.154646570050367</v>
      </c>
      <c r="P52" s="28">
        <f t="shared" si="1"/>
        <v>0.14955549003623198</v>
      </c>
      <c r="R52" s="32">
        <f t="shared" si="8"/>
        <v>35.817957715819418</v>
      </c>
      <c r="S52" s="32">
        <f t="shared" si="9"/>
        <v>38.35234937249102</v>
      </c>
      <c r="T52" s="32">
        <f t="shared" si="10"/>
        <v>37.089761528985534</v>
      </c>
    </row>
    <row r="53" spans="2:20" x14ac:dyDescent="0.25">
      <c r="B53" s="12" t="str">
        <f>'Média Mensal'!B53</f>
        <v>Azurara</v>
      </c>
      <c r="C53" s="12" t="str">
        <f>'Média Mensal'!C53</f>
        <v>Santa Clara</v>
      </c>
      <c r="D53" s="15">
        <f>'Média Mensal'!D53</f>
        <v>1218.0899999999999</v>
      </c>
      <c r="E53" s="4">
        <v>4877.8229924128318</v>
      </c>
      <c r="F53" s="2">
        <v>5256.4530608788327</v>
      </c>
      <c r="G53" s="5">
        <f t="shared" si="4"/>
        <v>10134.276053291665</v>
      </c>
      <c r="H53" s="2">
        <v>0</v>
      </c>
      <c r="I53" s="2">
        <v>0</v>
      </c>
      <c r="J53" s="5">
        <f t="shared" si="5"/>
        <v>0</v>
      </c>
      <c r="K53" s="2">
        <v>135</v>
      </c>
      <c r="L53" s="2">
        <v>138</v>
      </c>
      <c r="M53" s="5">
        <f t="shared" si="6"/>
        <v>273</v>
      </c>
      <c r="N53" s="27">
        <f t="shared" si="7"/>
        <v>0.14569363776621361</v>
      </c>
      <c r="O53" s="27">
        <f t="shared" si="0"/>
        <v>0.15358967569187801</v>
      </c>
      <c r="P53" s="28">
        <f t="shared" si="1"/>
        <v>0.1496850415528132</v>
      </c>
      <c r="R53" s="32">
        <f t="shared" si="8"/>
        <v>36.132022166020974</v>
      </c>
      <c r="S53" s="32">
        <f t="shared" si="9"/>
        <v>38.090239571585741</v>
      </c>
      <c r="T53" s="32">
        <f t="shared" si="10"/>
        <v>37.121890305097679</v>
      </c>
    </row>
    <row r="54" spans="2:20" x14ac:dyDescent="0.25">
      <c r="B54" s="12" t="str">
        <f>'Média Mensal'!B54</f>
        <v>Santa Clara</v>
      </c>
      <c r="C54" s="12" t="str">
        <f>'Média Mensal'!C54</f>
        <v>Vila do Conde</v>
      </c>
      <c r="D54" s="15">
        <f>'Média Mensal'!D54</f>
        <v>670.57</v>
      </c>
      <c r="E54" s="4">
        <v>4693.8388786817577</v>
      </c>
      <c r="F54" s="2">
        <v>5103.1188978665305</v>
      </c>
      <c r="G54" s="5">
        <f t="shared" si="4"/>
        <v>9796.9577765482882</v>
      </c>
      <c r="H54" s="2">
        <v>0</v>
      </c>
      <c r="I54" s="2">
        <v>0</v>
      </c>
      <c r="J54" s="5">
        <f t="shared" si="5"/>
        <v>0</v>
      </c>
      <c r="K54" s="2">
        <v>136</v>
      </c>
      <c r="L54" s="2">
        <v>138</v>
      </c>
      <c r="M54" s="5">
        <f t="shared" si="6"/>
        <v>274</v>
      </c>
      <c r="N54" s="27">
        <f t="shared" si="7"/>
        <v>0.13916742405958721</v>
      </c>
      <c r="O54" s="27">
        <f t="shared" si="0"/>
        <v>0.14910936471092012</v>
      </c>
      <c r="P54" s="28">
        <f t="shared" si="1"/>
        <v>0.14417467884018553</v>
      </c>
      <c r="R54" s="32">
        <f t="shared" si="8"/>
        <v>34.513521166777629</v>
      </c>
      <c r="S54" s="32">
        <f t="shared" si="9"/>
        <v>36.979122448308189</v>
      </c>
      <c r="T54" s="32">
        <f t="shared" si="10"/>
        <v>35.755320352366013</v>
      </c>
    </row>
    <row r="55" spans="2:20" x14ac:dyDescent="0.25">
      <c r="B55" s="12" t="str">
        <f>'Média Mensal'!B55</f>
        <v>Vila do Conde</v>
      </c>
      <c r="C55" s="12" t="str">
        <f>'Média Mensal'!C55</f>
        <v>Alto de Pega</v>
      </c>
      <c r="D55" s="15">
        <f>'Média Mensal'!D55</f>
        <v>730.41</v>
      </c>
      <c r="E55" s="4">
        <v>3445.1562782931637</v>
      </c>
      <c r="F55" s="2">
        <v>3818.4622585273851</v>
      </c>
      <c r="G55" s="5">
        <f t="shared" si="4"/>
        <v>7263.6185368205488</v>
      </c>
      <c r="H55" s="2">
        <v>0</v>
      </c>
      <c r="I55" s="2">
        <v>0</v>
      </c>
      <c r="J55" s="5">
        <f t="shared" si="5"/>
        <v>0</v>
      </c>
      <c r="K55" s="2">
        <v>126</v>
      </c>
      <c r="L55" s="2">
        <v>137</v>
      </c>
      <c r="M55" s="5">
        <f t="shared" si="6"/>
        <v>263</v>
      </c>
      <c r="N55" s="27">
        <f t="shared" si="7"/>
        <v>0.11025205703703161</v>
      </c>
      <c r="O55" s="27">
        <f t="shared" si="0"/>
        <v>0.11238704551823007</v>
      </c>
      <c r="P55" s="28">
        <f t="shared" si="1"/>
        <v>0.11136419932571674</v>
      </c>
      <c r="R55" s="32">
        <f t="shared" si="8"/>
        <v>27.342510145183841</v>
      </c>
      <c r="S55" s="32">
        <f t="shared" si="9"/>
        <v>27.871987288521058</v>
      </c>
      <c r="T55" s="32">
        <f t="shared" si="10"/>
        <v>27.618321432777751</v>
      </c>
    </row>
    <row r="56" spans="2:20" x14ac:dyDescent="0.25">
      <c r="B56" s="12" t="str">
        <f>'Média Mensal'!B56</f>
        <v>Alto de Pega</v>
      </c>
      <c r="C56" s="12" t="str">
        <f>'Média Mensal'!C56</f>
        <v>Portas Fronhas</v>
      </c>
      <c r="D56" s="15">
        <f>'Média Mensal'!D56</f>
        <v>671.05</v>
      </c>
      <c r="E56" s="4">
        <v>3328.2869547022788</v>
      </c>
      <c r="F56" s="2">
        <v>3620.6371836958988</v>
      </c>
      <c r="G56" s="5">
        <f t="shared" si="4"/>
        <v>6948.9241383981771</v>
      </c>
      <c r="H56" s="2">
        <v>0</v>
      </c>
      <c r="I56" s="2">
        <v>0</v>
      </c>
      <c r="J56" s="5">
        <f t="shared" si="5"/>
        <v>0</v>
      </c>
      <c r="K56" s="2">
        <v>134</v>
      </c>
      <c r="L56" s="2">
        <v>138</v>
      </c>
      <c r="M56" s="5">
        <f t="shared" si="6"/>
        <v>272</v>
      </c>
      <c r="N56" s="27">
        <f t="shared" si="7"/>
        <v>0.10015307398598576</v>
      </c>
      <c r="O56" s="27">
        <f t="shared" si="0"/>
        <v>0.10579234407713589</v>
      </c>
      <c r="P56" s="28">
        <f t="shared" si="1"/>
        <v>0.10301417425281928</v>
      </c>
      <c r="R56" s="32">
        <f t="shared" si="8"/>
        <v>24.837962348524467</v>
      </c>
      <c r="S56" s="32">
        <f t="shared" si="9"/>
        <v>26.236501331129702</v>
      </c>
      <c r="T56" s="32">
        <f t="shared" si="10"/>
        <v>25.547515214699182</v>
      </c>
    </row>
    <row r="57" spans="2:20" x14ac:dyDescent="0.25">
      <c r="B57" s="12" t="str">
        <f>'Média Mensal'!B57</f>
        <v>Portas Fronhas</v>
      </c>
      <c r="C57" s="12" t="str">
        <f>'Média Mensal'!C57</f>
        <v>São Brás</v>
      </c>
      <c r="D57" s="15">
        <f>'Média Mensal'!D57</f>
        <v>562.21</v>
      </c>
      <c r="E57" s="4">
        <v>2766.6058797082264</v>
      </c>
      <c r="F57" s="2">
        <v>2895.2812056077428</v>
      </c>
      <c r="G57" s="5">
        <f t="shared" si="4"/>
        <v>5661.8870853159697</v>
      </c>
      <c r="H57" s="2">
        <v>0</v>
      </c>
      <c r="I57" s="2">
        <v>0</v>
      </c>
      <c r="J57" s="5">
        <f t="shared" si="5"/>
        <v>0</v>
      </c>
      <c r="K57" s="43">
        <v>134</v>
      </c>
      <c r="L57" s="2">
        <v>138</v>
      </c>
      <c r="M57" s="5">
        <f t="shared" si="6"/>
        <v>272</v>
      </c>
      <c r="N57" s="27">
        <f t="shared" si="7"/>
        <v>8.3251260222322654E-2</v>
      </c>
      <c r="O57" s="27">
        <f t="shared" si="0"/>
        <v>8.4597978190969578E-2</v>
      </c>
      <c r="P57" s="28">
        <f t="shared" si="1"/>
        <v>8.3934521544650878E-2</v>
      </c>
      <c r="R57" s="32">
        <f t="shared" si="8"/>
        <v>20.646312535136019</v>
      </c>
      <c r="S57" s="32">
        <f t="shared" si="9"/>
        <v>20.980298591360455</v>
      </c>
      <c r="T57" s="32">
        <f t="shared" si="10"/>
        <v>20.815761343073419</v>
      </c>
    </row>
    <row r="58" spans="2:20" x14ac:dyDescent="0.25">
      <c r="B58" s="13" t="str">
        <f>'Média Mensal'!B58</f>
        <v>São Brás</v>
      </c>
      <c r="C58" s="13" t="str">
        <f>'Média Mensal'!C58</f>
        <v>Póvoa de Varzim</v>
      </c>
      <c r="D58" s="16">
        <f>'Média Mensal'!D58</f>
        <v>624.94000000000005</v>
      </c>
      <c r="E58" s="6">
        <v>2683.0091599875209</v>
      </c>
      <c r="F58" s="3">
        <v>2758.0000000000009</v>
      </c>
      <c r="G58" s="7">
        <f t="shared" si="4"/>
        <v>5441.0091599875213</v>
      </c>
      <c r="H58" s="6">
        <v>0</v>
      </c>
      <c r="I58" s="3">
        <v>0</v>
      </c>
      <c r="J58" s="7">
        <f t="shared" si="5"/>
        <v>0</v>
      </c>
      <c r="K58" s="44">
        <v>134</v>
      </c>
      <c r="L58" s="3">
        <v>138</v>
      </c>
      <c r="M58" s="7">
        <f t="shared" si="6"/>
        <v>272</v>
      </c>
      <c r="N58" s="27">
        <f t="shared" si="7"/>
        <v>8.0735711362166618E-2</v>
      </c>
      <c r="O58" s="27">
        <f t="shared" si="0"/>
        <v>8.0586722767648458E-2</v>
      </c>
      <c r="P58" s="28">
        <f t="shared" si="1"/>
        <v>8.0660121560536077E-2</v>
      </c>
      <c r="R58" s="32">
        <f t="shared" si="8"/>
        <v>20.02245641781732</v>
      </c>
      <c r="S58" s="32">
        <f t="shared" si="9"/>
        <v>19.98550724637682</v>
      </c>
      <c r="T58" s="32">
        <f t="shared" si="10"/>
        <v>20.003710147012946</v>
      </c>
    </row>
    <row r="59" spans="2:20" x14ac:dyDescent="0.25">
      <c r="B59" s="11" t="str">
        <f>'Média Mensal'!B59</f>
        <v>CSra da Hora</v>
      </c>
      <c r="C59" s="11" t="str">
        <f>'Média Mensal'!C59</f>
        <v>CFonte do Cuco</v>
      </c>
      <c r="D59" s="14">
        <f>'Média Mensal'!D59</f>
        <v>685.98</v>
      </c>
      <c r="E59" s="4">
        <v>7187.719039834873</v>
      </c>
      <c r="F59" s="2">
        <v>9318.6789184443605</v>
      </c>
      <c r="G59" s="10">
        <f t="shared" si="4"/>
        <v>16506.397958279234</v>
      </c>
      <c r="H59" s="2">
        <v>0</v>
      </c>
      <c r="I59" s="2">
        <v>0</v>
      </c>
      <c r="J59" s="10">
        <f t="shared" si="5"/>
        <v>0</v>
      </c>
      <c r="K59" s="2">
        <v>114</v>
      </c>
      <c r="L59" s="2">
        <v>114</v>
      </c>
      <c r="M59" s="10">
        <f t="shared" si="6"/>
        <v>228</v>
      </c>
      <c r="N59" s="25">
        <f t="shared" si="7"/>
        <v>0.25423454441973942</v>
      </c>
      <c r="O59" s="25">
        <f t="shared" si="0"/>
        <v>0.32960805455731323</v>
      </c>
      <c r="P59" s="26">
        <f t="shared" si="1"/>
        <v>0.29192129948852635</v>
      </c>
      <c r="R59" s="32">
        <f t="shared" si="8"/>
        <v>63.050167016095379</v>
      </c>
      <c r="S59" s="32">
        <f t="shared" si="9"/>
        <v>81.742797530213693</v>
      </c>
      <c r="T59" s="32">
        <f t="shared" si="10"/>
        <v>72.396482273154533</v>
      </c>
    </row>
    <row r="60" spans="2:20" x14ac:dyDescent="0.25">
      <c r="B60" s="12" t="str">
        <f>'Média Mensal'!B60</f>
        <v>CFonte do Cuco</v>
      </c>
      <c r="C60" s="12" t="str">
        <f>'Média Mensal'!C60</f>
        <v>Cândido dos Reis</v>
      </c>
      <c r="D60" s="15">
        <f>'Média Mensal'!D60</f>
        <v>913.51</v>
      </c>
      <c r="E60" s="4">
        <v>6898.0605738970589</v>
      </c>
      <c r="F60" s="2">
        <v>9281.3786743843393</v>
      </c>
      <c r="G60" s="5">
        <f t="shared" si="4"/>
        <v>16179.439248281398</v>
      </c>
      <c r="H60" s="2">
        <v>0</v>
      </c>
      <c r="I60" s="2">
        <v>0</v>
      </c>
      <c r="J60" s="5">
        <f t="shared" si="5"/>
        <v>0</v>
      </c>
      <c r="K60" s="2">
        <v>114</v>
      </c>
      <c r="L60" s="2">
        <v>112</v>
      </c>
      <c r="M60" s="5">
        <f t="shared" si="6"/>
        <v>226</v>
      </c>
      <c r="N60" s="27">
        <f t="shared" si="7"/>
        <v>0.24398912612822082</v>
      </c>
      <c r="O60" s="27">
        <f t="shared" si="0"/>
        <v>0.33415101794298457</v>
      </c>
      <c r="P60" s="28">
        <f t="shared" si="1"/>
        <v>0.28867112561164354</v>
      </c>
      <c r="R60" s="32">
        <f t="shared" si="8"/>
        <v>60.509303279798765</v>
      </c>
      <c r="S60" s="32">
        <f t="shared" si="9"/>
        <v>82.869452449860177</v>
      </c>
      <c r="T60" s="32">
        <f t="shared" si="10"/>
        <v>71.590439151687605</v>
      </c>
    </row>
    <row r="61" spans="2:20" x14ac:dyDescent="0.25">
      <c r="B61" s="12" t="str">
        <f>'Média Mensal'!B61</f>
        <v>Cândido dos Reis</v>
      </c>
      <c r="C61" s="12" t="str">
        <f>'Média Mensal'!C61</f>
        <v>Pias</v>
      </c>
      <c r="D61" s="15">
        <f>'Média Mensal'!D61</f>
        <v>916.73</v>
      </c>
      <c r="E61" s="4">
        <v>6528.234211734667</v>
      </c>
      <c r="F61" s="2">
        <v>9051.5152782687364</v>
      </c>
      <c r="G61" s="5">
        <f t="shared" si="4"/>
        <v>15579.749490003403</v>
      </c>
      <c r="H61" s="2">
        <v>0</v>
      </c>
      <c r="I61" s="2">
        <v>0</v>
      </c>
      <c r="J61" s="5">
        <f t="shared" si="5"/>
        <v>0</v>
      </c>
      <c r="K61" s="2">
        <v>113</v>
      </c>
      <c r="L61" s="2">
        <v>114</v>
      </c>
      <c r="M61" s="5">
        <f t="shared" si="6"/>
        <v>227</v>
      </c>
      <c r="N61" s="27">
        <f t="shared" si="7"/>
        <v>0.2329515490913027</v>
      </c>
      <c r="O61" s="27">
        <f t="shared" si="0"/>
        <v>0.32015829365693038</v>
      </c>
      <c r="P61" s="28">
        <f t="shared" si="1"/>
        <v>0.27674700671456948</v>
      </c>
      <c r="R61" s="32">
        <f t="shared" si="8"/>
        <v>57.771984174643073</v>
      </c>
      <c r="S61" s="32">
        <f t="shared" si="9"/>
        <v>79.399256826918744</v>
      </c>
      <c r="T61" s="32">
        <f t="shared" si="10"/>
        <v>68.633257665213236</v>
      </c>
    </row>
    <row r="62" spans="2:20" x14ac:dyDescent="0.25">
      <c r="B62" s="12" t="str">
        <f>'Média Mensal'!B62</f>
        <v>Pias</v>
      </c>
      <c r="C62" s="12" t="str">
        <f>'Média Mensal'!C62</f>
        <v>Araújo</v>
      </c>
      <c r="D62" s="15">
        <f>'Média Mensal'!D62</f>
        <v>1258.1300000000001</v>
      </c>
      <c r="E62" s="4">
        <v>6426.9611793675149</v>
      </c>
      <c r="F62" s="2">
        <v>8752.8914632970536</v>
      </c>
      <c r="G62" s="5">
        <f t="shared" si="4"/>
        <v>15179.852642664569</v>
      </c>
      <c r="H62" s="2">
        <v>0</v>
      </c>
      <c r="I62" s="2">
        <v>0</v>
      </c>
      <c r="J62" s="5">
        <f t="shared" si="5"/>
        <v>0</v>
      </c>
      <c r="K62" s="2">
        <v>114</v>
      </c>
      <c r="L62" s="2">
        <v>111</v>
      </c>
      <c r="M62" s="5">
        <f t="shared" si="6"/>
        <v>225</v>
      </c>
      <c r="N62" s="27">
        <f t="shared" si="7"/>
        <v>0.22732601794593643</v>
      </c>
      <c r="O62" s="27">
        <f t="shared" si="0"/>
        <v>0.31796321793435967</v>
      </c>
      <c r="P62" s="28">
        <f t="shared" si="1"/>
        <v>0.27204036994022524</v>
      </c>
      <c r="R62" s="32">
        <f t="shared" si="8"/>
        <v>56.376852450592239</v>
      </c>
      <c r="S62" s="32">
        <f t="shared" si="9"/>
        <v>78.854878047721201</v>
      </c>
      <c r="T62" s="32">
        <f t="shared" si="10"/>
        <v>67.466011745175862</v>
      </c>
    </row>
    <row r="63" spans="2:20" x14ac:dyDescent="0.25">
      <c r="B63" s="12" t="str">
        <f>'Média Mensal'!B63</f>
        <v>Araújo</v>
      </c>
      <c r="C63" s="12" t="str">
        <f>'Média Mensal'!C63</f>
        <v>Custió</v>
      </c>
      <c r="D63" s="15">
        <f>'Média Mensal'!D63</f>
        <v>651.69000000000005</v>
      </c>
      <c r="E63" s="4">
        <v>6275.5323735763732</v>
      </c>
      <c r="F63" s="2">
        <v>8366.4207139509599</v>
      </c>
      <c r="G63" s="5">
        <f t="shared" si="4"/>
        <v>14641.953087527334</v>
      </c>
      <c r="H63" s="2">
        <v>0</v>
      </c>
      <c r="I63" s="2">
        <v>0</v>
      </c>
      <c r="J63" s="5">
        <f t="shared" si="5"/>
        <v>0</v>
      </c>
      <c r="K63" s="2">
        <v>113</v>
      </c>
      <c r="L63" s="2">
        <v>114</v>
      </c>
      <c r="M63" s="5">
        <f t="shared" si="6"/>
        <v>227</v>
      </c>
      <c r="N63" s="27">
        <f t="shared" si="7"/>
        <v>0.22393421258836615</v>
      </c>
      <c r="O63" s="27">
        <f t="shared" si="0"/>
        <v>0.29592602978038202</v>
      </c>
      <c r="P63" s="28">
        <f t="shared" si="1"/>
        <v>0.26008869346893798</v>
      </c>
      <c r="R63" s="32">
        <f t="shared" si="8"/>
        <v>55.535684721914805</v>
      </c>
      <c r="S63" s="32">
        <f t="shared" si="9"/>
        <v>73.389655385534738</v>
      </c>
      <c r="T63" s="32">
        <f t="shared" si="10"/>
        <v>64.501995980296627</v>
      </c>
    </row>
    <row r="64" spans="2:20" x14ac:dyDescent="0.25">
      <c r="B64" s="12" t="str">
        <f>'Média Mensal'!B64</f>
        <v>Custió</v>
      </c>
      <c r="C64" s="12" t="str">
        <f>'Média Mensal'!C64</f>
        <v>Parque de Maia</v>
      </c>
      <c r="D64" s="15">
        <f>'Média Mensal'!D64</f>
        <v>1418.51</v>
      </c>
      <c r="E64" s="4">
        <v>6114.8723228250119</v>
      </c>
      <c r="F64" s="2">
        <v>7907.6189599409072</v>
      </c>
      <c r="G64" s="5">
        <f t="shared" si="4"/>
        <v>14022.491282765919</v>
      </c>
      <c r="H64" s="2">
        <v>0</v>
      </c>
      <c r="I64" s="2">
        <v>0</v>
      </c>
      <c r="J64" s="5">
        <f t="shared" si="5"/>
        <v>0</v>
      </c>
      <c r="K64" s="2">
        <v>114</v>
      </c>
      <c r="L64" s="2">
        <v>114</v>
      </c>
      <c r="M64" s="5">
        <f t="shared" si="6"/>
        <v>228</v>
      </c>
      <c r="N64" s="27">
        <f t="shared" si="7"/>
        <v>0.21628722137892656</v>
      </c>
      <c r="O64" s="27">
        <f t="shared" si="0"/>
        <v>0.27969789756440672</v>
      </c>
      <c r="P64" s="28">
        <f t="shared" si="1"/>
        <v>0.24799255947166665</v>
      </c>
      <c r="R64" s="32">
        <f t="shared" si="8"/>
        <v>53.639230901973789</v>
      </c>
      <c r="S64" s="32">
        <f t="shared" si="9"/>
        <v>69.365078595972875</v>
      </c>
      <c r="T64" s="32">
        <f t="shared" si="10"/>
        <v>61.502154748973332</v>
      </c>
    </row>
    <row r="65" spans="2:20" x14ac:dyDescent="0.25">
      <c r="B65" s="12" t="str">
        <f>'Média Mensal'!B65</f>
        <v>Parque de Maia</v>
      </c>
      <c r="C65" s="12" t="str">
        <f>'Média Mensal'!C65</f>
        <v>Forum</v>
      </c>
      <c r="D65" s="15">
        <f>'Média Mensal'!D65</f>
        <v>824.81</v>
      </c>
      <c r="E65" s="4">
        <v>5550.2323196244861</v>
      </c>
      <c r="F65" s="2">
        <v>7095.3735502845684</v>
      </c>
      <c r="G65" s="5">
        <f t="shared" si="4"/>
        <v>12645.605869909054</v>
      </c>
      <c r="H65" s="2">
        <v>0</v>
      </c>
      <c r="I65" s="2">
        <v>0</v>
      </c>
      <c r="J65" s="5">
        <f t="shared" si="5"/>
        <v>0</v>
      </c>
      <c r="K65" s="2">
        <v>113</v>
      </c>
      <c r="L65" s="2">
        <v>114</v>
      </c>
      <c r="M65" s="5">
        <f t="shared" si="6"/>
        <v>227</v>
      </c>
      <c r="N65" s="27">
        <f t="shared" si="7"/>
        <v>0.19805282328091942</v>
      </c>
      <c r="O65" s="27">
        <f t="shared" si="0"/>
        <v>0.25096822121832796</v>
      </c>
      <c r="P65" s="28">
        <f t="shared" si="1"/>
        <v>0.22462707598957393</v>
      </c>
      <c r="R65" s="32">
        <f t="shared" si="8"/>
        <v>49.117100173668021</v>
      </c>
      <c r="S65" s="32">
        <f t="shared" si="9"/>
        <v>62.240118862145337</v>
      </c>
      <c r="T65" s="32">
        <f t="shared" si="10"/>
        <v>55.70751484541433</v>
      </c>
    </row>
    <row r="66" spans="2:20" x14ac:dyDescent="0.25">
      <c r="B66" s="12" t="str">
        <f>'Média Mensal'!B66</f>
        <v>Forum</v>
      </c>
      <c r="C66" s="12" t="str">
        <f>'Média Mensal'!C66</f>
        <v>Zona Industrial</v>
      </c>
      <c r="D66" s="15">
        <f>'Média Mensal'!D66</f>
        <v>1119.4000000000001</v>
      </c>
      <c r="E66" s="4">
        <v>2615.4476431151043</v>
      </c>
      <c r="F66" s="2">
        <v>4032.5846741708042</v>
      </c>
      <c r="G66" s="5">
        <f t="shared" si="4"/>
        <v>6648.032317285908</v>
      </c>
      <c r="H66" s="2">
        <v>0</v>
      </c>
      <c r="I66" s="2">
        <v>0</v>
      </c>
      <c r="J66" s="5">
        <f t="shared" si="5"/>
        <v>0</v>
      </c>
      <c r="K66" s="2">
        <v>61</v>
      </c>
      <c r="L66" s="2">
        <v>62</v>
      </c>
      <c r="M66" s="5">
        <f t="shared" si="6"/>
        <v>123</v>
      </c>
      <c r="N66" s="27">
        <f t="shared" si="7"/>
        <v>0.17288786641427184</v>
      </c>
      <c r="O66" s="27">
        <f t="shared" si="0"/>
        <v>0.262264872149506</v>
      </c>
      <c r="P66" s="28">
        <f t="shared" si="1"/>
        <v>0.21793969044341424</v>
      </c>
      <c r="R66" s="32">
        <f t="shared" si="8"/>
        <v>42.876190870739414</v>
      </c>
      <c r="S66" s="32">
        <f t="shared" si="9"/>
        <v>65.041688293077485</v>
      </c>
      <c r="T66" s="32">
        <f t="shared" si="10"/>
        <v>54.049043229966735</v>
      </c>
    </row>
    <row r="67" spans="2:20" x14ac:dyDescent="0.25">
      <c r="B67" s="12" t="str">
        <f>'Média Mensal'!B67</f>
        <v>Zona Industrial</v>
      </c>
      <c r="C67" s="12" t="str">
        <f>'Média Mensal'!C67</f>
        <v>Mandim</v>
      </c>
      <c r="D67" s="15">
        <f>'Média Mensal'!D67</f>
        <v>1194.23</v>
      </c>
      <c r="E67" s="4">
        <v>2516.120408556078</v>
      </c>
      <c r="F67" s="2">
        <v>3948.3605358189243</v>
      </c>
      <c r="G67" s="5">
        <f t="shared" si="4"/>
        <v>6464.4809443750019</v>
      </c>
      <c r="H67" s="2">
        <v>0</v>
      </c>
      <c r="I67" s="2">
        <v>0</v>
      </c>
      <c r="J67" s="5">
        <f t="shared" si="5"/>
        <v>0</v>
      </c>
      <c r="K67" s="2">
        <v>62</v>
      </c>
      <c r="L67" s="2">
        <v>62</v>
      </c>
      <c r="M67" s="5">
        <f t="shared" si="6"/>
        <v>124</v>
      </c>
      <c r="N67" s="27">
        <f t="shared" si="7"/>
        <v>0.16363946465635262</v>
      </c>
      <c r="O67" s="27">
        <f t="shared" si="0"/>
        <v>0.256787235680211</v>
      </c>
      <c r="P67" s="28">
        <f t="shared" si="1"/>
        <v>0.2102133501682818</v>
      </c>
      <c r="R67" s="32">
        <f t="shared" si="8"/>
        <v>40.582587234775453</v>
      </c>
      <c r="S67" s="32">
        <f t="shared" si="9"/>
        <v>63.683234448692325</v>
      </c>
      <c r="T67" s="32">
        <f t="shared" si="10"/>
        <v>52.132910841733889</v>
      </c>
    </row>
    <row r="68" spans="2:20" x14ac:dyDescent="0.25">
      <c r="B68" s="12" t="str">
        <f>'Média Mensal'!B68</f>
        <v>Mandim</v>
      </c>
      <c r="C68" s="12" t="str">
        <f>'Média Mensal'!C68</f>
        <v>Castêlo da Maia</v>
      </c>
      <c r="D68" s="15">
        <f>'Média Mensal'!D68</f>
        <v>1468.1</v>
      </c>
      <c r="E68" s="4">
        <v>2455.0998324964226</v>
      </c>
      <c r="F68" s="2">
        <v>3885.3737264621736</v>
      </c>
      <c r="G68" s="5">
        <f t="shared" si="4"/>
        <v>6340.4735589585962</v>
      </c>
      <c r="H68" s="2">
        <v>0</v>
      </c>
      <c r="I68" s="2">
        <v>0</v>
      </c>
      <c r="J68" s="5">
        <f t="shared" si="5"/>
        <v>0</v>
      </c>
      <c r="K68" s="2">
        <v>62</v>
      </c>
      <c r="L68" s="2">
        <v>62</v>
      </c>
      <c r="M68" s="5">
        <f t="shared" si="6"/>
        <v>124</v>
      </c>
      <c r="N68" s="27">
        <f t="shared" si="7"/>
        <v>0.15967090481896609</v>
      </c>
      <c r="O68" s="27">
        <f t="shared" si="0"/>
        <v>0.25269079906751912</v>
      </c>
      <c r="P68" s="28">
        <f t="shared" si="1"/>
        <v>0.20618085194324259</v>
      </c>
      <c r="R68" s="32">
        <f t="shared" si="8"/>
        <v>39.598384395103587</v>
      </c>
      <c r="S68" s="32">
        <f t="shared" si="9"/>
        <v>62.667318168744735</v>
      </c>
      <c r="T68" s="32">
        <f t="shared" si="10"/>
        <v>51.132851281924161</v>
      </c>
    </row>
    <row r="69" spans="2:20" x14ac:dyDescent="0.25">
      <c r="B69" s="13" t="str">
        <f>'Média Mensal'!B69</f>
        <v>Castêlo da Maia</v>
      </c>
      <c r="C69" s="13" t="str">
        <f>'Média Mensal'!C69</f>
        <v>ISMAI</v>
      </c>
      <c r="D69" s="16">
        <f>'Média Mensal'!D69</f>
        <v>702.48</v>
      </c>
      <c r="E69" s="6">
        <v>1693.4133388312691</v>
      </c>
      <c r="F69" s="3">
        <v>2972.9999999999991</v>
      </c>
      <c r="G69" s="7">
        <f t="shared" si="4"/>
        <v>4666.4133388312684</v>
      </c>
      <c r="H69" s="6">
        <v>0</v>
      </c>
      <c r="I69" s="3">
        <v>0</v>
      </c>
      <c r="J69" s="7">
        <f t="shared" si="5"/>
        <v>0</v>
      </c>
      <c r="K69" s="6">
        <v>62</v>
      </c>
      <c r="L69" s="3">
        <v>55</v>
      </c>
      <c r="M69" s="7">
        <f t="shared" si="6"/>
        <v>117</v>
      </c>
      <c r="N69" s="27">
        <f t="shared" si="7"/>
        <v>0.11013354180744467</v>
      </c>
      <c r="O69" s="27">
        <f t="shared" si="0"/>
        <v>0.21796187683284451</v>
      </c>
      <c r="P69" s="28">
        <f t="shared" si="1"/>
        <v>0.16082207536639331</v>
      </c>
      <c r="R69" s="32">
        <f t="shared" si="8"/>
        <v>27.313118368246275</v>
      </c>
      <c r="S69" s="32">
        <f t="shared" si="9"/>
        <v>54.05454545454544</v>
      </c>
      <c r="T69" s="32">
        <f t="shared" si="10"/>
        <v>39.883874690865539</v>
      </c>
    </row>
    <row r="70" spans="2:20" x14ac:dyDescent="0.25">
      <c r="B70" s="11" t="str">
        <f>'Média Mensal'!B70</f>
        <v>Santo Ovídio</v>
      </c>
      <c r="C70" s="11" t="str">
        <f>'Média Mensal'!C70</f>
        <v>D. João II</v>
      </c>
      <c r="D70" s="14">
        <f>'Média Mensal'!D70</f>
        <v>463.71</v>
      </c>
      <c r="E70" s="4">
        <v>10256</v>
      </c>
      <c r="F70" s="2">
        <v>7917.673234358519</v>
      </c>
      <c r="G70" s="10">
        <f t="shared" ref="G70:G86" si="14">+E70+F70</f>
        <v>18173.673234358517</v>
      </c>
      <c r="H70" s="2">
        <v>452</v>
      </c>
      <c r="I70" s="2">
        <v>456</v>
      </c>
      <c r="J70" s="10">
        <f t="shared" ref="J70:J86" si="15">+H70+I70</f>
        <v>908</v>
      </c>
      <c r="K70" s="2">
        <v>0</v>
      </c>
      <c r="L70" s="2">
        <v>0</v>
      </c>
      <c r="M70" s="10">
        <f t="shared" ref="M70:M86" si="16">+K70+L70</f>
        <v>0</v>
      </c>
      <c r="N70" s="25">
        <f t="shared" ref="N70:P86" si="17">+E70/(H70*216+K70*248)</f>
        <v>0.1050475254015077</v>
      </c>
      <c r="O70" s="25">
        <f t="shared" si="0"/>
        <v>8.0385733779630833E-2</v>
      </c>
      <c r="P70" s="26">
        <f t="shared" si="1"/>
        <v>9.2662308463648826E-2</v>
      </c>
      <c r="R70" s="32">
        <f t="shared" si="8"/>
        <v>22.690265486725664</v>
      </c>
      <c r="S70" s="32">
        <f t="shared" si="9"/>
        <v>17.363318496400261</v>
      </c>
      <c r="T70" s="32">
        <f t="shared" si="10"/>
        <v>20.015058628148147</v>
      </c>
    </row>
    <row r="71" spans="2:20" x14ac:dyDescent="0.25">
      <c r="B71" s="12" t="str">
        <f>'Média Mensal'!B71</f>
        <v>D. João II</v>
      </c>
      <c r="C71" s="12" t="str">
        <f>'Média Mensal'!C71</f>
        <v>João de Deus</v>
      </c>
      <c r="D71" s="15">
        <f>'Média Mensal'!D71</f>
        <v>716.25</v>
      </c>
      <c r="E71" s="4">
        <v>13742.481068999698</v>
      </c>
      <c r="F71" s="2">
        <v>11573.520477185044</v>
      </c>
      <c r="G71" s="5">
        <f t="shared" si="14"/>
        <v>25316.001546184743</v>
      </c>
      <c r="H71" s="2">
        <v>456</v>
      </c>
      <c r="I71" s="2">
        <v>468</v>
      </c>
      <c r="J71" s="5">
        <f t="shared" si="15"/>
        <v>924</v>
      </c>
      <c r="K71" s="2">
        <v>0</v>
      </c>
      <c r="L71" s="2">
        <v>0</v>
      </c>
      <c r="M71" s="5">
        <f t="shared" si="16"/>
        <v>0</v>
      </c>
      <c r="N71" s="27">
        <f t="shared" si="17"/>
        <v>0.13952324022295015</v>
      </c>
      <c r="O71" s="27">
        <f t="shared" si="0"/>
        <v>0.11448955837671182</v>
      </c>
      <c r="P71" s="28">
        <f t="shared" si="1"/>
        <v>0.12684384292420606</v>
      </c>
      <c r="R71" s="32">
        <f t="shared" ref="R71:R86" si="18">+E71/(H71+K71)</f>
        <v>30.13701988815723</v>
      </c>
      <c r="S71" s="32">
        <f t="shared" ref="S71:S86" si="19">+F71/(I71+L71)</f>
        <v>24.729744609369753</v>
      </c>
      <c r="T71" s="32">
        <f t="shared" ref="T71:T86" si="20">+G71/(J71+M71)</f>
        <v>27.398270071628509</v>
      </c>
    </row>
    <row r="72" spans="2:20" x14ac:dyDescent="0.25">
      <c r="B72" s="12" t="str">
        <f>'Média Mensal'!B72</f>
        <v>João de Deus</v>
      </c>
      <c r="C72" s="12" t="str">
        <f>'Média Mensal'!C72</f>
        <v>C.M.Gaia</v>
      </c>
      <c r="D72" s="15">
        <f>'Média Mensal'!D72</f>
        <v>405.01</v>
      </c>
      <c r="E72" s="4">
        <v>22786.660069567431</v>
      </c>
      <c r="F72" s="2">
        <v>19303.986638339149</v>
      </c>
      <c r="G72" s="5">
        <f t="shared" si="14"/>
        <v>42090.646707906577</v>
      </c>
      <c r="H72" s="2">
        <v>469</v>
      </c>
      <c r="I72" s="2">
        <v>480</v>
      </c>
      <c r="J72" s="5">
        <f t="shared" si="15"/>
        <v>949</v>
      </c>
      <c r="K72" s="2">
        <v>0</v>
      </c>
      <c r="L72" s="2">
        <v>0</v>
      </c>
      <c r="M72" s="5">
        <f t="shared" si="16"/>
        <v>0</v>
      </c>
      <c r="N72" s="27">
        <f t="shared" si="17"/>
        <v>0.2249334682694408</v>
      </c>
      <c r="O72" s="27">
        <f t="shared" si="0"/>
        <v>0.18618814273089457</v>
      </c>
      <c r="P72" s="28">
        <f t="shared" si="1"/>
        <v>0.2053362540876682</v>
      </c>
      <c r="R72" s="32">
        <f t="shared" si="18"/>
        <v>48.585629146199217</v>
      </c>
      <c r="S72" s="32">
        <f t="shared" si="19"/>
        <v>40.216638829873226</v>
      </c>
      <c r="T72" s="32">
        <f t="shared" si="20"/>
        <v>44.352630882936332</v>
      </c>
    </row>
    <row r="73" spans="2:20" x14ac:dyDescent="0.25">
      <c r="B73" s="12" t="str">
        <f>'Média Mensal'!B73</f>
        <v>C.M.Gaia</v>
      </c>
      <c r="C73" s="12" t="str">
        <f>'Média Mensal'!C73</f>
        <v>General Torres</v>
      </c>
      <c r="D73" s="15">
        <f>'Média Mensal'!D73</f>
        <v>488.39</v>
      </c>
      <c r="E73" s="4">
        <v>26244.209671624398</v>
      </c>
      <c r="F73" s="2">
        <v>21645.420452785118</v>
      </c>
      <c r="G73" s="5">
        <f t="shared" si="14"/>
        <v>47889.630124409516</v>
      </c>
      <c r="H73" s="2">
        <v>484</v>
      </c>
      <c r="I73" s="2">
        <v>460</v>
      </c>
      <c r="J73" s="5">
        <f t="shared" si="15"/>
        <v>944</v>
      </c>
      <c r="K73" s="2">
        <v>0</v>
      </c>
      <c r="L73" s="2">
        <v>0</v>
      </c>
      <c r="M73" s="5">
        <f t="shared" si="16"/>
        <v>0</v>
      </c>
      <c r="N73" s="27">
        <f t="shared" si="17"/>
        <v>0.2510350634338116</v>
      </c>
      <c r="O73" s="27">
        <f t="shared" si="0"/>
        <v>0.21784843450870692</v>
      </c>
      <c r="P73" s="28">
        <f t="shared" si="1"/>
        <v>0.23486361289827329</v>
      </c>
      <c r="R73" s="32">
        <f t="shared" si="18"/>
        <v>54.223573701703302</v>
      </c>
      <c r="S73" s="32">
        <f t="shared" si="19"/>
        <v>47.055261853880694</v>
      </c>
      <c r="T73" s="32">
        <f t="shared" si="20"/>
        <v>50.73054038602703</v>
      </c>
    </row>
    <row r="74" spans="2:20" x14ac:dyDescent="0.25">
      <c r="B74" s="12" t="str">
        <f>'Média Mensal'!B74</f>
        <v>General Torres</v>
      </c>
      <c r="C74" s="12" t="str">
        <f>'Média Mensal'!C74</f>
        <v>Jardim do Morro</v>
      </c>
      <c r="D74" s="15">
        <f>'Média Mensal'!D74</f>
        <v>419.98</v>
      </c>
      <c r="E74" s="4">
        <v>29003.863616380931</v>
      </c>
      <c r="F74" s="2">
        <v>23206.084181947845</v>
      </c>
      <c r="G74" s="5">
        <f t="shared" si="14"/>
        <v>52209.94779832878</v>
      </c>
      <c r="H74" s="2">
        <v>452</v>
      </c>
      <c r="I74" s="2">
        <v>457</v>
      </c>
      <c r="J74" s="5">
        <f t="shared" si="15"/>
        <v>909</v>
      </c>
      <c r="K74" s="2">
        <v>0</v>
      </c>
      <c r="L74" s="2">
        <v>0</v>
      </c>
      <c r="M74" s="5">
        <f t="shared" si="16"/>
        <v>0</v>
      </c>
      <c r="N74" s="27">
        <f t="shared" si="17"/>
        <v>0.29707333268171227</v>
      </c>
      <c r="O74" s="27">
        <f t="shared" si="0"/>
        <v>0.23508878537510985</v>
      </c>
      <c r="P74" s="28">
        <f t="shared" si="1"/>
        <v>0.26591058447586269</v>
      </c>
      <c r="R74" s="32">
        <f t="shared" si="18"/>
        <v>64.167839859249852</v>
      </c>
      <c r="S74" s="32">
        <f t="shared" si="19"/>
        <v>50.779177641023729</v>
      </c>
      <c r="T74" s="32">
        <f t="shared" si="20"/>
        <v>57.436686246786337</v>
      </c>
    </row>
    <row r="75" spans="2:20" x14ac:dyDescent="0.25">
      <c r="B75" s="12" t="str">
        <f>'Média Mensal'!B75</f>
        <v>Jardim do Morro</v>
      </c>
      <c r="C75" s="12" t="str">
        <f>'Média Mensal'!C75</f>
        <v>São Bento</v>
      </c>
      <c r="D75" s="15">
        <f>'Média Mensal'!D75</f>
        <v>795.7</v>
      </c>
      <c r="E75" s="4">
        <v>30235.51925045023</v>
      </c>
      <c r="F75" s="2">
        <v>24686.277514766713</v>
      </c>
      <c r="G75" s="5">
        <f t="shared" si="14"/>
        <v>54921.796765216946</v>
      </c>
      <c r="H75" s="2">
        <v>452</v>
      </c>
      <c r="I75" s="2">
        <v>490</v>
      </c>
      <c r="J75" s="5">
        <f t="shared" si="15"/>
        <v>942</v>
      </c>
      <c r="K75" s="2">
        <v>0</v>
      </c>
      <c r="L75" s="2">
        <v>0</v>
      </c>
      <c r="M75" s="5">
        <f t="shared" si="16"/>
        <v>0</v>
      </c>
      <c r="N75" s="27">
        <f t="shared" si="17"/>
        <v>0.30968861900248107</v>
      </c>
      <c r="O75" s="27">
        <f t="shared" si="0"/>
        <v>0.23324147311759932</v>
      </c>
      <c r="P75" s="28">
        <f t="shared" si="1"/>
        <v>0.26992311848911371</v>
      </c>
      <c r="R75" s="32">
        <f t="shared" si="18"/>
        <v>66.892741704535908</v>
      </c>
      <c r="S75" s="32">
        <f t="shared" si="19"/>
        <v>50.380158193401456</v>
      </c>
      <c r="T75" s="32">
        <f t="shared" si="20"/>
        <v>58.303393593648565</v>
      </c>
    </row>
    <row r="76" spans="2:20" x14ac:dyDescent="0.25">
      <c r="B76" s="12" t="str">
        <f>'Média Mensal'!B76</f>
        <v>São Bento</v>
      </c>
      <c r="C76" s="12" t="str">
        <f>'Média Mensal'!C76</f>
        <v>Aliados</v>
      </c>
      <c r="D76" s="15">
        <f>'Média Mensal'!D76</f>
        <v>443.38</v>
      </c>
      <c r="E76" s="4">
        <v>35316.028744738192</v>
      </c>
      <c r="F76" s="2">
        <v>34477.433839778059</v>
      </c>
      <c r="G76" s="5">
        <f t="shared" si="14"/>
        <v>69793.462584516252</v>
      </c>
      <c r="H76" s="2">
        <v>491</v>
      </c>
      <c r="I76" s="2">
        <v>466</v>
      </c>
      <c r="J76" s="5">
        <f t="shared" si="15"/>
        <v>957</v>
      </c>
      <c r="K76" s="2">
        <v>0</v>
      </c>
      <c r="L76" s="2">
        <v>0</v>
      </c>
      <c r="M76" s="5">
        <f t="shared" si="16"/>
        <v>0</v>
      </c>
      <c r="N76" s="27">
        <f t="shared" si="17"/>
        <v>0.33299416105395446</v>
      </c>
      <c r="O76" s="27">
        <f t="shared" si="0"/>
        <v>0.3425273589232441</v>
      </c>
      <c r="P76" s="28">
        <f t="shared" si="1"/>
        <v>0.33763624068518638</v>
      </c>
      <c r="R76" s="32">
        <f t="shared" si="18"/>
        <v>71.926738787654159</v>
      </c>
      <c r="S76" s="32">
        <f t="shared" si="19"/>
        <v>73.985909527420731</v>
      </c>
      <c r="T76" s="32">
        <f t="shared" si="20"/>
        <v>72.929427988000256</v>
      </c>
    </row>
    <row r="77" spans="2:20" x14ac:dyDescent="0.25">
      <c r="B77" s="12" t="str">
        <f>'Média Mensal'!B77</f>
        <v>Aliados</v>
      </c>
      <c r="C77" s="12" t="str">
        <f>'Média Mensal'!C77</f>
        <v>Trindade S</v>
      </c>
      <c r="D77" s="15">
        <f>'Média Mensal'!D77</f>
        <v>450.27</v>
      </c>
      <c r="E77" s="4">
        <v>37926.321903034368</v>
      </c>
      <c r="F77" s="2">
        <v>38742.841800581256</v>
      </c>
      <c r="G77" s="5">
        <f t="shared" si="14"/>
        <v>76669.163703615632</v>
      </c>
      <c r="H77" s="2">
        <v>460</v>
      </c>
      <c r="I77" s="2">
        <v>456</v>
      </c>
      <c r="J77" s="5">
        <f t="shared" si="15"/>
        <v>916</v>
      </c>
      <c r="K77" s="2">
        <v>0</v>
      </c>
      <c r="L77" s="2">
        <v>0</v>
      </c>
      <c r="M77" s="5">
        <f t="shared" si="16"/>
        <v>0</v>
      </c>
      <c r="N77" s="27">
        <f t="shared" si="17"/>
        <v>0.38170613831556327</v>
      </c>
      <c r="O77" s="27">
        <f t="shared" si="0"/>
        <v>0.39334431652636914</v>
      </c>
      <c r="P77" s="28">
        <f t="shared" si="1"/>
        <v>0.38749981655151033</v>
      </c>
      <c r="R77" s="32">
        <f t="shared" si="18"/>
        <v>82.448525876161668</v>
      </c>
      <c r="S77" s="32">
        <f t="shared" si="19"/>
        <v>84.962372369695743</v>
      </c>
      <c r="T77" s="32">
        <f t="shared" si="20"/>
        <v>83.699960375126238</v>
      </c>
    </row>
    <row r="78" spans="2:20" x14ac:dyDescent="0.25">
      <c r="B78" s="12" t="str">
        <f>'Média Mensal'!B78</f>
        <v>Trindade S</v>
      </c>
      <c r="C78" s="12" t="str">
        <f>'Média Mensal'!C78</f>
        <v>Faria Guimaraes</v>
      </c>
      <c r="D78" s="15">
        <f>'Média Mensal'!D78</f>
        <v>555.34</v>
      </c>
      <c r="E78" s="4">
        <v>32372.640689206582</v>
      </c>
      <c r="F78" s="2">
        <v>34106.992800117856</v>
      </c>
      <c r="G78" s="5">
        <f t="shared" si="14"/>
        <v>66479.633489324435</v>
      </c>
      <c r="H78" s="2">
        <v>452</v>
      </c>
      <c r="I78" s="2">
        <v>452</v>
      </c>
      <c r="J78" s="5">
        <f t="shared" si="15"/>
        <v>904</v>
      </c>
      <c r="K78" s="2">
        <v>0</v>
      </c>
      <c r="L78" s="2">
        <v>0</v>
      </c>
      <c r="M78" s="5">
        <f t="shared" si="16"/>
        <v>0</v>
      </c>
      <c r="N78" s="27">
        <f t="shared" si="17"/>
        <v>0.33157817815067375</v>
      </c>
      <c r="O78" s="27">
        <f t="shared" si="0"/>
        <v>0.34934235496679222</v>
      </c>
      <c r="P78" s="28">
        <f t="shared" si="1"/>
        <v>0.34046026655873296</v>
      </c>
      <c r="R78" s="32">
        <f t="shared" si="18"/>
        <v>71.620886480545536</v>
      </c>
      <c r="S78" s="32">
        <f t="shared" si="19"/>
        <v>75.457948672827115</v>
      </c>
      <c r="T78" s="32">
        <f t="shared" si="20"/>
        <v>73.539417576686319</v>
      </c>
    </row>
    <row r="79" spans="2:20" x14ac:dyDescent="0.25">
      <c r="B79" s="12" t="str">
        <f>'Média Mensal'!B79</f>
        <v>Faria Guimaraes</v>
      </c>
      <c r="C79" s="12" t="str">
        <f>'Média Mensal'!C79</f>
        <v>Marques</v>
      </c>
      <c r="D79" s="15">
        <f>'Média Mensal'!D79</f>
        <v>621.04</v>
      </c>
      <c r="E79" s="4">
        <v>30641.471850190232</v>
      </c>
      <c r="F79" s="2">
        <v>32912.097748523767</v>
      </c>
      <c r="G79" s="5">
        <f t="shared" si="14"/>
        <v>63553.569598713999</v>
      </c>
      <c r="H79" s="2">
        <v>452</v>
      </c>
      <c r="I79" s="2">
        <v>485</v>
      </c>
      <c r="J79" s="5">
        <f t="shared" si="15"/>
        <v>937</v>
      </c>
      <c r="K79" s="2">
        <v>0</v>
      </c>
      <c r="L79" s="2">
        <v>0</v>
      </c>
      <c r="M79" s="5">
        <f t="shared" si="16"/>
        <v>0</v>
      </c>
      <c r="N79" s="27">
        <f t="shared" si="17"/>
        <v>0.31384660613518345</v>
      </c>
      <c r="O79" s="27">
        <f t="shared" si="0"/>
        <v>0.31416664517491188</v>
      </c>
      <c r="P79" s="28">
        <f t="shared" si="1"/>
        <v>0.31401226134784971</v>
      </c>
      <c r="R79" s="32">
        <f t="shared" si="18"/>
        <v>67.790866925199623</v>
      </c>
      <c r="S79" s="32">
        <f t="shared" si="19"/>
        <v>67.85999535778096</v>
      </c>
      <c r="T79" s="32">
        <f t="shared" si="20"/>
        <v>67.82664845113554</v>
      </c>
    </row>
    <row r="80" spans="2:20" x14ac:dyDescent="0.25">
      <c r="B80" s="12" t="str">
        <f>'Média Mensal'!B80</f>
        <v>Marques</v>
      </c>
      <c r="C80" s="12" t="str">
        <f>'Média Mensal'!C80</f>
        <v>Combatentes</v>
      </c>
      <c r="D80" s="15">
        <f>'Média Mensal'!D80</f>
        <v>702.75</v>
      </c>
      <c r="E80" s="4">
        <v>23924.212646592398</v>
      </c>
      <c r="F80" s="2">
        <v>26505.123848470968</v>
      </c>
      <c r="G80" s="5">
        <f t="shared" si="14"/>
        <v>50429.33649506337</v>
      </c>
      <c r="H80" s="2">
        <v>486</v>
      </c>
      <c r="I80" s="2">
        <v>468</v>
      </c>
      <c r="J80" s="5">
        <f t="shared" si="15"/>
        <v>954</v>
      </c>
      <c r="K80" s="2">
        <v>0</v>
      </c>
      <c r="L80" s="2">
        <v>0</v>
      </c>
      <c r="M80" s="5">
        <f t="shared" si="16"/>
        <v>0</v>
      </c>
      <c r="N80" s="27">
        <f t="shared" si="17"/>
        <v>0.22790173607865033</v>
      </c>
      <c r="O80" s="27">
        <f t="shared" si="0"/>
        <v>0.26219851860231647</v>
      </c>
      <c r="P80" s="28">
        <f t="shared" si="1"/>
        <v>0.24472657278837337</v>
      </c>
      <c r="R80" s="32">
        <f t="shared" si="18"/>
        <v>49.226774992988474</v>
      </c>
      <c r="S80" s="32">
        <f t="shared" si="19"/>
        <v>56.634880018100361</v>
      </c>
      <c r="T80" s="32">
        <f t="shared" si="20"/>
        <v>52.860939722288649</v>
      </c>
    </row>
    <row r="81" spans="2:20" x14ac:dyDescent="0.25">
      <c r="B81" s="12" t="str">
        <f>'Média Mensal'!B81</f>
        <v>Combatentes</v>
      </c>
      <c r="C81" s="12" t="str">
        <f>'Média Mensal'!C81</f>
        <v>Salgueiros</v>
      </c>
      <c r="D81" s="15">
        <f>'Média Mensal'!D81</f>
        <v>471.25</v>
      </c>
      <c r="E81" s="4">
        <v>20933.017931903651</v>
      </c>
      <c r="F81" s="2">
        <v>23082.951219663144</v>
      </c>
      <c r="G81" s="5">
        <f t="shared" si="14"/>
        <v>44015.969151566795</v>
      </c>
      <c r="H81" s="2">
        <v>467</v>
      </c>
      <c r="I81" s="2">
        <v>458</v>
      </c>
      <c r="J81" s="5">
        <f t="shared" si="15"/>
        <v>925</v>
      </c>
      <c r="K81" s="2">
        <v>0</v>
      </c>
      <c r="L81" s="2">
        <v>0</v>
      </c>
      <c r="M81" s="5">
        <f t="shared" si="16"/>
        <v>0</v>
      </c>
      <c r="N81" s="27">
        <f t="shared" si="17"/>
        <v>0.20752059968974196</v>
      </c>
      <c r="O81" s="27">
        <f t="shared" si="17"/>
        <v>0.23333081857172028</v>
      </c>
      <c r="P81" s="28">
        <f t="shared" si="17"/>
        <v>0.2203001459037377</v>
      </c>
      <c r="R81" s="32">
        <f t="shared" si="18"/>
        <v>44.824449532984261</v>
      </c>
      <c r="S81" s="32">
        <f t="shared" si="19"/>
        <v>50.399456811491582</v>
      </c>
      <c r="T81" s="32">
        <f t="shared" si="20"/>
        <v>47.584831515207348</v>
      </c>
    </row>
    <row r="82" spans="2:20" x14ac:dyDescent="0.25">
      <c r="B82" s="12" t="str">
        <f>'Média Mensal'!B82</f>
        <v>Salgueiros</v>
      </c>
      <c r="C82" s="12" t="str">
        <f>'Média Mensal'!C82</f>
        <v>Polo Universitario</v>
      </c>
      <c r="D82" s="15">
        <f>'Média Mensal'!D82</f>
        <v>775.36</v>
      </c>
      <c r="E82" s="4">
        <v>19320.865222621112</v>
      </c>
      <c r="F82" s="2">
        <v>20272.522203889854</v>
      </c>
      <c r="G82" s="5">
        <f t="shared" si="14"/>
        <v>39593.387426510963</v>
      </c>
      <c r="H82" s="2">
        <v>453</v>
      </c>
      <c r="I82" s="2">
        <v>454</v>
      </c>
      <c r="J82" s="5">
        <f t="shared" si="15"/>
        <v>907</v>
      </c>
      <c r="K82" s="2">
        <v>0</v>
      </c>
      <c r="L82" s="2">
        <v>0</v>
      </c>
      <c r="M82" s="5">
        <f t="shared" si="16"/>
        <v>0</v>
      </c>
      <c r="N82" s="27">
        <f t="shared" si="17"/>
        <v>0.19745794725105381</v>
      </c>
      <c r="O82" s="27">
        <f t="shared" si="17"/>
        <v>0.20672746577632825</v>
      </c>
      <c r="P82" s="28">
        <f t="shared" si="17"/>
        <v>0.20209781650185268</v>
      </c>
      <c r="R82" s="32">
        <f t="shared" si="18"/>
        <v>42.650916606227618</v>
      </c>
      <c r="S82" s="32">
        <f t="shared" si="19"/>
        <v>44.653132607686899</v>
      </c>
      <c r="T82" s="32">
        <f t="shared" si="20"/>
        <v>43.653128364400182</v>
      </c>
    </row>
    <row r="83" spans="2:20" x14ac:dyDescent="0.25">
      <c r="B83" s="12" t="str">
        <f>'Média Mensal'!B83</f>
        <v>Polo Universitario</v>
      </c>
      <c r="C83" s="12" t="str">
        <f>'Média Mensal'!C83</f>
        <v>I.P.O.</v>
      </c>
      <c r="D83" s="15">
        <f>'Média Mensal'!D83</f>
        <v>827.64</v>
      </c>
      <c r="E83" s="4">
        <v>14314.127200571331</v>
      </c>
      <c r="F83" s="2">
        <v>17071.233198506252</v>
      </c>
      <c r="G83" s="5">
        <f t="shared" si="14"/>
        <v>31385.360399077581</v>
      </c>
      <c r="H83" s="2">
        <v>456</v>
      </c>
      <c r="I83" s="2">
        <v>494</v>
      </c>
      <c r="J83" s="5">
        <f t="shared" si="15"/>
        <v>950</v>
      </c>
      <c r="K83" s="2">
        <v>0</v>
      </c>
      <c r="L83" s="2">
        <v>0</v>
      </c>
      <c r="M83" s="5">
        <f t="shared" si="16"/>
        <v>0</v>
      </c>
      <c r="N83" s="27">
        <f t="shared" si="17"/>
        <v>0.14532698993432555</v>
      </c>
      <c r="O83" s="27">
        <f t="shared" si="17"/>
        <v>0.15998681585044847</v>
      </c>
      <c r="P83" s="28">
        <f t="shared" si="17"/>
        <v>0.15295009941070947</v>
      </c>
      <c r="R83" s="32">
        <f t="shared" si="18"/>
        <v>31.390629825814322</v>
      </c>
      <c r="S83" s="32">
        <f t="shared" si="19"/>
        <v>34.557152223696868</v>
      </c>
      <c r="T83" s="32">
        <f t="shared" si="20"/>
        <v>33.037221472713242</v>
      </c>
    </row>
    <row r="84" spans="2:20" x14ac:dyDescent="0.25">
      <c r="B84" s="13" t="str">
        <f>'Média Mensal'!B84</f>
        <v>I.P.O.</v>
      </c>
      <c r="C84" s="13" t="str">
        <f>'Média Mensal'!C84</f>
        <v>Hospital São João</v>
      </c>
      <c r="D84" s="16">
        <f>'Média Mensal'!D84</f>
        <v>351.77</v>
      </c>
      <c r="E84" s="6">
        <v>6778.5426386725921</v>
      </c>
      <c r="F84" s="3">
        <v>9174.0000000000018</v>
      </c>
      <c r="G84" s="7">
        <f t="shared" si="14"/>
        <v>15952.542638672594</v>
      </c>
      <c r="H84" s="6">
        <v>488</v>
      </c>
      <c r="I84" s="3">
        <v>456</v>
      </c>
      <c r="J84" s="7">
        <f t="shared" si="15"/>
        <v>944</v>
      </c>
      <c r="K84" s="6">
        <v>0</v>
      </c>
      <c r="L84" s="3">
        <v>0</v>
      </c>
      <c r="M84" s="7">
        <f t="shared" si="16"/>
        <v>0</v>
      </c>
      <c r="N84" s="27">
        <f t="shared" si="17"/>
        <v>6.4307667716611575E-2</v>
      </c>
      <c r="O84" s="27">
        <f t="shared" si="17"/>
        <v>9.3140838206627705E-2</v>
      </c>
      <c r="P84" s="28">
        <f t="shared" si="17"/>
        <v>7.8235555156704106E-2</v>
      </c>
      <c r="R84" s="32">
        <f t="shared" si="18"/>
        <v>13.890456226788098</v>
      </c>
      <c r="S84" s="32">
        <f t="shared" si="19"/>
        <v>20.118421052631582</v>
      </c>
      <c r="T84" s="32">
        <f t="shared" si="20"/>
        <v>16.898879913848088</v>
      </c>
    </row>
    <row r="85" spans="2:20" x14ac:dyDescent="0.25">
      <c r="B85" s="12" t="str">
        <f>'Média Mensal'!B85</f>
        <v xml:space="preserve">Verdes (E) </v>
      </c>
      <c r="C85" s="12" t="str">
        <f>'Média Mensal'!C85</f>
        <v>Botica</v>
      </c>
      <c r="D85" s="15">
        <f>'Média Mensal'!D85</f>
        <v>683.54</v>
      </c>
      <c r="E85" s="4">
        <v>3272.3697987515638</v>
      </c>
      <c r="F85" s="2">
        <v>5995.8368416721805</v>
      </c>
      <c r="G85" s="5">
        <f t="shared" si="14"/>
        <v>9268.2066404237448</v>
      </c>
      <c r="H85" s="2">
        <v>141</v>
      </c>
      <c r="I85" s="2">
        <v>146</v>
      </c>
      <c r="J85" s="5">
        <f t="shared" si="15"/>
        <v>287</v>
      </c>
      <c r="K85" s="2">
        <v>0</v>
      </c>
      <c r="L85" s="2">
        <v>0</v>
      </c>
      <c r="M85" s="5">
        <f t="shared" si="16"/>
        <v>0</v>
      </c>
      <c r="N85" s="25">
        <f t="shared" si="17"/>
        <v>0.10744581687521552</v>
      </c>
      <c r="O85" s="25">
        <f t="shared" si="17"/>
        <v>0.19012673901801688</v>
      </c>
      <c r="P85" s="26">
        <f t="shared" si="17"/>
        <v>0.14950649503845245</v>
      </c>
      <c r="R85" s="32">
        <f t="shared" si="18"/>
        <v>23.208296445046553</v>
      </c>
      <c r="S85" s="32">
        <f t="shared" si="19"/>
        <v>41.06737562789165</v>
      </c>
      <c r="T85" s="32">
        <f t="shared" si="20"/>
        <v>32.293402928305731</v>
      </c>
    </row>
    <row r="86" spans="2:20" x14ac:dyDescent="0.25">
      <c r="B86" s="13" t="str">
        <f>'Média Mensal'!B86</f>
        <v>Botica</v>
      </c>
      <c r="C86" s="13" t="str">
        <f>'Média Mensal'!C86</f>
        <v>Aeroporto</v>
      </c>
      <c r="D86" s="16">
        <f>'Média Mensal'!D86</f>
        <v>649.66</v>
      </c>
      <c r="E86" s="6">
        <v>3057.7381707197515</v>
      </c>
      <c r="F86" s="3">
        <v>5702.0000000000018</v>
      </c>
      <c r="G86" s="7">
        <f t="shared" si="14"/>
        <v>8759.7381707197528</v>
      </c>
      <c r="H86" s="6">
        <v>139</v>
      </c>
      <c r="I86" s="3">
        <v>147</v>
      </c>
      <c r="J86" s="7">
        <f t="shared" si="15"/>
        <v>286</v>
      </c>
      <c r="K86" s="6">
        <v>0</v>
      </c>
      <c r="L86" s="3">
        <v>0</v>
      </c>
      <c r="M86" s="7">
        <f t="shared" si="16"/>
        <v>0</v>
      </c>
      <c r="N86" s="27">
        <f t="shared" si="17"/>
        <v>0.10184313118570981</v>
      </c>
      <c r="O86" s="27">
        <f t="shared" si="17"/>
        <v>0.17957923910304868</v>
      </c>
      <c r="P86" s="28">
        <f t="shared" si="17"/>
        <v>0.14179840343692943</v>
      </c>
      <c r="R86" s="32">
        <f t="shared" si="18"/>
        <v>21.99811633611332</v>
      </c>
      <c r="S86" s="32">
        <f t="shared" si="19"/>
        <v>38.789115646258516</v>
      </c>
      <c r="T86" s="32">
        <f t="shared" si="20"/>
        <v>30.628455142376758</v>
      </c>
    </row>
    <row r="87" spans="2:20" x14ac:dyDescent="0.25">
      <c r="B87" s="23" t="s">
        <v>85</v>
      </c>
      <c r="E87" s="41"/>
      <c r="F87" s="41"/>
      <c r="G87" s="41"/>
      <c r="H87" s="41"/>
      <c r="I87" s="41"/>
      <c r="J87" s="41"/>
      <c r="K87" s="41"/>
      <c r="L87" s="41"/>
      <c r="M87" s="41"/>
      <c r="N87" s="42"/>
      <c r="O87" s="42"/>
      <c r="P87" s="42"/>
    </row>
    <row r="88" spans="2:20" x14ac:dyDescent="0.25">
      <c r="B88" s="34"/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2">
    <tabColor theme="0" tint="-4.9989318521683403E-2"/>
  </sheetPr>
  <dimension ref="A1:T88"/>
  <sheetViews>
    <sheetView workbookViewId="0">
      <selection activeCell="U26" sqref="U26"/>
    </sheetView>
  </sheetViews>
  <sheetFormatPr defaultRowHeight="15" x14ac:dyDescent="0.25"/>
  <cols>
    <col min="2" max="2" width="17.42578125" bestFit="1" customWidth="1"/>
    <col min="3" max="3" width="17.42578125" customWidth="1"/>
    <col min="4" max="16" width="10" customWidth="1"/>
  </cols>
  <sheetData>
    <row r="1" spans="1:20" ht="14.45" x14ac:dyDescent="0.3">
      <c r="P1" s="33"/>
    </row>
    <row r="2" spans="1:20" ht="17.25" x14ac:dyDescent="0.3">
      <c r="A2" s="1"/>
      <c r="H2" s="54" t="s">
        <v>84</v>
      </c>
      <c r="I2" s="55"/>
      <c r="J2" s="55"/>
      <c r="K2" s="55"/>
      <c r="L2" s="55"/>
      <c r="M2" s="55"/>
      <c r="N2" s="55"/>
      <c r="O2" s="56"/>
      <c r="P2" s="17">
        <v>0.22070659560869502</v>
      </c>
    </row>
    <row r="3" spans="1:20" ht="17.25" x14ac:dyDescent="0.25">
      <c r="B3" s="59" t="s">
        <v>3</v>
      </c>
      <c r="C3" s="61" t="s">
        <v>4</v>
      </c>
      <c r="D3" s="18" t="s">
        <v>82</v>
      </c>
      <c r="E3" s="64" t="s">
        <v>0</v>
      </c>
      <c r="F3" s="64"/>
      <c r="G3" s="65"/>
      <c r="H3" s="63" t="s">
        <v>86</v>
      </c>
      <c r="I3" s="64"/>
      <c r="J3" s="65"/>
      <c r="K3" s="63" t="s">
        <v>87</v>
      </c>
      <c r="L3" s="64"/>
      <c r="M3" s="65"/>
      <c r="N3" s="63" t="s">
        <v>1</v>
      </c>
      <c r="O3" s="64"/>
      <c r="P3" s="65"/>
      <c r="R3" s="63" t="s">
        <v>88</v>
      </c>
      <c r="S3" s="64"/>
      <c r="T3" s="65"/>
    </row>
    <row r="4" spans="1:20" x14ac:dyDescent="0.25">
      <c r="B4" s="60"/>
      <c r="C4" s="62"/>
      <c r="D4" s="19" t="s">
        <v>83</v>
      </c>
      <c r="E4" s="20" t="s">
        <v>5</v>
      </c>
      <c r="F4" s="21" t="s">
        <v>6</v>
      </c>
      <c r="G4" s="22" t="s">
        <v>2</v>
      </c>
      <c r="H4" s="20" t="s">
        <v>5</v>
      </c>
      <c r="I4" s="21" t="s">
        <v>6</v>
      </c>
      <c r="J4" s="22" t="s">
        <v>2</v>
      </c>
      <c r="K4" s="20" t="s">
        <v>5</v>
      </c>
      <c r="L4" s="21" t="s">
        <v>6</v>
      </c>
      <c r="M4" s="24" t="s">
        <v>2</v>
      </c>
      <c r="N4" s="20" t="s">
        <v>5</v>
      </c>
      <c r="O4" s="21" t="s">
        <v>6</v>
      </c>
      <c r="P4" s="22" t="s">
        <v>2</v>
      </c>
      <c r="R4" s="20" t="s">
        <v>5</v>
      </c>
      <c r="S4" s="21" t="s">
        <v>6</v>
      </c>
      <c r="T4" s="31" t="s">
        <v>2</v>
      </c>
    </row>
    <row r="5" spans="1:20" x14ac:dyDescent="0.25">
      <c r="B5" s="11" t="str">
        <f>'Média Mensal'!B5</f>
        <v>Fânzeres</v>
      </c>
      <c r="C5" s="11" t="str">
        <f>'Média Mensal'!C5</f>
        <v>Venda Nova</v>
      </c>
      <c r="D5" s="14">
        <f>'Média Mensal'!D5</f>
        <v>440.45</v>
      </c>
      <c r="E5" s="8">
        <v>537</v>
      </c>
      <c r="F5" s="9">
        <v>1255.1233102045455</v>
      </c>
      <c r="G5" s="10">
        <f>+E5+F5</f>
        <v>1792.1233102045455</v>
      </c>
      <c r="H5" s="9">
        <v>137</v>
      </c>
      <c r="I5" s="9">
        <v>115</v>
      </c>
      <c r="J5" s="10">
        <f>+H5+I5</f>
        <v>252</v>
      </c>
      <c r="K5" s="9">
        <v>0</v>
      </c>
      <c r="L5" s="9">
        <v>0</v>
      </c>
      <c r="M5" s="10">
        <f>+K5+L5</f>
        <v>0</v>
      </c>
      <c r="N5" s="27">
        <f>+E5/(H5*216+K5*248)</f>
        <v>1.8146796431467965E-2</v>
      </c>
      <c r="O5" s="27">
        <f t="shared" ref="O5:O80" si="0">+F5/(I5*216+L5*248)</f>
        <v>5.052831361531987E-2</v>
      </c>
      <c r="P5" s="28">
        <f t="shared" ref="P5:P80" si="1">+G5/(J5*216+M5*248)</f>
        <v>3.2924076098701967E-2</v>
      </c>
      <c r="R5" s="32">
        <f>+E5/(H5+K5)</f>
        <v>3.9197080291970803</v>
      </c>
      <c r="S5" s="32">
        <f t="shared" ref="S5" si="2">+F5/(I5+L5)</f>
        <v>10.914115740909091</v>
      </c>
      <c r="T5" s="32">
        <f t="shared" ref="T5" si="3">+G5/(J5+M5)</f>
        <v>7.1116004373196251</v>
      </c>
    </row>
    <row r="6" spans="1:20" x14ac:dyDescent="0.25">
      <c r="B6" s="12" t="str">
        <f>'Média Mensal'!B6</f>
        <v>Venda Nova</v>
      </c>
      <c r="C6" s="12" t="str">
        <f>'Média Mensal'!C6</f>
        <v>Carreira</v>
      </c>
      <c r="D6" s="15">
        <f>'Média Mensal'!D6</f>
        <v>583.47</v>
      </c>
      <c r="E6" s="4">
        <v>1072.5553061935639</v>
      </c>
      <c r="F6" s="2">
        <v>2213.0278139655793</v>
      </c>
      <c r="G6" s="5">
        <f t="shared" ref="G6:G69" si="4">+E6+F6</f>
        <v>3285.5831201591432</v>
      </c>
      <c r="H6" s="2">
        <v>137</v>
      </c>
      <c r="I6" s="2">
        <v>115</v>
      </c>
      <c r="J6" s="5">
        <f t="shared" ref="J6:J69" si="5">+H6+I6</f>
        <v>252</v>
      </c>
      <c r="K6" s="2">
        <v>0</v>
      </c>
      <c r="L6" s="2">
        <v>0</v>
      </c>
      <c r="M6" s="5">
        <f t="shared" ref="M6:M69" si="6">+K6+L6</f>
        <v>0</v>
      </c>
      <c r="N6" s="27">
        <f t="shared" ref="N6:N69" si="7">+E6/(H6*216+K6*248)</f>
        <v>3.624477244503798E-2</v>
      </c>
      <c r="O6" s="27">
        <f t="shared" si="0"/>
        <v>8.9091296858517688E-2</v>
      </c>
      <c r="P6" s="28">
        <f t="shared" si="1"/>
        <v>6.0361241919443399E-2</v>
      </c>
      <c r="R6" s="32">
        <f t="shared" ref="R6:R70" si="8">+E6/(H6+K6)</f>
        <v>7.8288708481282034</v>
      </c>
      <c r="S6" s="32">
        <f t="shared" ref="S6:S70" si="9">+F6/(I6+L6)</f>
        <v>19.243720121439821</v>
      </c>
      <c r="T6" s="32">
        <f t="shared" ref="T6:T70" si="10">+G6/(J6+M6)</f>
        <v>13.038028254599775</v>
      </c>
    </row>
    <row r="7" spans="1:20" x14ac:dyDescent="0.25">
      <c r="B7" s="12" t="str">
        <f>'Média Mensal'!B7</f>
        <v>Carreira</v>
      </c>
      <c r="C7" s="12" t="str">
        <f>'Média Mensal'!C7</f>
        <v>Baguim</v>
      </c>
      <c r="D7" s="15">
        <f>'Média Mensal'!D7</f>
        <v>786.02</v>
      </c>
      <c r="E7" s="4">
        <v>1517.917481845866</v>
      </c>
      <c r="F7" s="2">
        <v>2894.6293035650183</v>
      </c>
      <c r="G7" s="5">
        <f t="shared" si="4"/>
        <v>4412.5467854108847</v>
      </c>
      <c r="H7" s="2">
        <v>137</v>
      </c>
      <c r="I7" s="2">
        <v>115</v>
      </c>
      <c r="J7" s="5">
        <f t="shared" si="5"/>
        <v>252</v>
      </c>
      <c r="K7" s="2">
        <v>0</v>
      </c>
      <c r="L7" s="2">
        <v>0</v>
      </c>
      <c r="M7" s="5">
        <f t="shared" si="6"/>
        <v>0</v>
      </c>
      <c r="N7" s="27">
        <f t="shared" si="7"/>
        <v>5.1294859483842457E-2</v>
      </c>
      <c r="O7" s="27">
        <f t="shared" si="0"/>
        <v>0.11653097035285903</v>
      </c>
      <c r="P7" s="28">
        <f t="shared" si="1"/>
        <v>8.1065306904227016E-2</v>
      </c>
      <c r="R7" s="32">
        <f t="shared" si="8"/>
        <v>11.079689648509971</v>
      </c>
      <c r="S7" s="32">
        <f t="shared" si="9"/>
        <v>25.170689596217549</v>
      </c>
      <c r="T7" s="32">
        <f t="shared" si="10"/>
        <v>17.510106291313033</v>
      </c>
    </row>
    <row r="8" spans="1:20" x14ac:dyDescent="0.25">
      <c r="B8" s="12" t="str">
        <f>'Média Mensal'!B8</f>
        <v>Baguim</v>
      </c>
      <c r="C8" s="12" t="str">
        <f>'Média Mensal'!C8</f>
        <v>Campainha</v>
      </c>
      <c r="D8" s="15">
        <f>'Média Mensal'!D8</f>
        <v>751.7</v>
      </c>
      <c r="E8" s="4">
        <v>1871.7529763042664</v>
      </c>
      <c r="F8" s="2">
        <v>3228.1451735245082</v>
      </c>
      <c r="G8" s="5">
        <f t="shared" si="4"/>
        <v>5099.8981498287749</v>
      </c>
      <c r="H8" s="2">
        <v>129</v>
      </c>
      <c r="I8" s="2">
        <v>114</v>
      </c>
      <c r="J8" s="5">
        <f t="shared" si="5"/>
        <v>243</v>
      </c>
      <c r="K8" s="2">
        <v>0</v>
      </c>
      <c r="L8" s="2">
        <v>0</v>
      </c>
      <c r="M8" s="5">
        <f t="shared" si="6"/>
        <v>0</v>
      </c>
      <c r="N8" s="27">
        <f t="shared" si="7"/>
        <v>6.7174597197253313E-2</v>
      </c>
      <c r="O8" s="27">
        <f t="shared" si="0"/>
        <v>0.13109751354469251</v>
      </c>
      <c r="P8" s="28">
        <f t="shared" si="1"/>
        <v>9.7163125854076646E-2</v>
      </c>
      <c r="R8" s="32">
        <f t="shared" si="8"/>
        <v>14.509712994606717</v>
      </c>
      <c r="S8" s="32">
        <f t="shared" si="9"/>
        <v>28.31706292565358</v>
      </c>
      <c r="T8" s="32">
        <f t="shared" si="10"/>
        <v>20.987235184480554</v>
      </c>
    </row>
    <row r="9" spans="1:20" x14ac:dyDescent="0.25">
      <c r="B9" s="12" t="str">
        <f>'Média Mensal'!B9</f>
        <v>Campainha</v>
      </c>
      <c r="C9" s="12" t="str">
        <f>'Média Mensal'!C9</f>
        <v>Rio Tinto</v>
      </c>
      <c r="D9" s="15">
        <f>'Média Mensal'!D9</f>
        <v>859.99</v>
      </c>
      <c r="E9" s="4">
        <v>2561.5584583426557</v>
      </c>
      <c r="F9" s="2">
        <v>4013.9361464813633</v>
      </c>
      <c r="G9" s="5">
        <f t="shared" si="4"/>
        <v>6575.494604824019</v>
      </c>
      <c r="H9" s="2">
        <v>137</v>
      </c>
      <c r="I9" s="2">
        <v>112</v>
      </c>
      <c r="J9" s="5">
        <f t="shared" si="5"/>
        <v>249</v>
      </c>
      <c r="K9" s="2">
        <v>0</v>
      </c>
      <c r="L9" s="2">
        <v>0</v>
      </c>
      <c r="M9" s="5">
        <f t="shared" si="6"/>
        <v>0</v>
      </c>
      <c r="N9" s="27">
        <f t="shared" si="7"/>
        <v>8.6562532385193833E-2</v>
      </c>
      <c r="O9" s="27">
        <f t="shared" si="0"/>
        <v>0.16591997959992408</v>
      </c>
      <c r="P9" s="28">
        <f t="shared" si="1"/>
        <v>0.12225744840145804</v>
      </c>
      <c r="R9" s="32">
        <f t="shared" si="8"/>
        <v>18.697506995201866</v>
      </c>
      <c r="S9" s="32">
        <f t="shared" si="9"/>
        <v>35.838715593583601</v>
      </c>
      <c r="T9" s="32">
        <f t="shared" si="10"/>
        <v>26.407608854714937</v>
      </c>
    </row>
    <row r="10" spans="1:20" x14ac:dyDescent="0.25">
      <c r="B10" s="12" t="str">
        <f>'Média Mensal'!B10</f>
        <v>Rio Tinto</v>
      </c>
      <c r="C10" s="12" t="str">
        <f>'Média Mensal'!C10</f>
        <v>Levada</v>
      </c>
      <c r="D10" s="15">
        <f>'Média Mensal'!D10</f>
        <v>452.83</v>
      </c>
      <c r="E10" s="4">
        <v>3016.5071458353814</v>
      </c>
      <c r="F10" s="2">
        <v>4688.0292062005365</v>
      </c>
      <c r="G10" s="5">
        <f t="shared" si="4"/>
        <v>7704.5363520359178</v>
      </c>
      <c r="H10" s="2">
        <v>137</v>
      </c>
      <c r="I10" s="2">
        <v>114</v>
      </c>
      <c r="J10" s="5">
        <f t="shared" si="5"/>
        <v>251</v>
      </c>
      <c r="K10" s="2">
        <v>0</v>
      </c>
      <c r="L10" s="2">
        <v>0</v>
      </c>
      <c r="M10" s="5">
        <f t="shared" si="6"/>
        <v>0</v>
      </c>
      <c r="N10" s="27">
        <f t="shared" si="7"/>
        <v>0.10193657562298532</v>
      </c>
      <c r="O10" s="27">
        <f t="shared" si="0"/>
        <v>0.19038455190872874</v>
      </c>
      <c r="P10" s="28">
        <f t="shared" si="1"/>
        <v>0.14210816644599228</v>
      </c>
      <c r="R10" s="32">
        <f t="shared" si="8"/>
        <v>22.018300334564827</v>
      </c>
      <c r="S10" s="32">
        <f t="shared" si="9"/>
        <v>41.123063212285409</v>
      </c>
      <c r="T10" s="32">
        <f t="shared" si="10"/>
        <v>30.695363952334333</v>
      </c>
    </row>
    <row r="11" spans="1:20" x14ac:dyDescent="0.25">
      <c r="B11" s="12" t="str">
        <f>'Média Mensal'!B11</f>
        <v>Levada</v>
      </c>
      <c r="C11" s="12" t="str">
        <f>'Média Mensal'!C11</f>
        <v>Nau Vitória</v>
      </c>
      <c r="D11" s="15">
        <f>'Média Mensal'!D11</f>
        <v>1111.6199999999999</v>
      </c>
      <c r="E11" s="4">
        <v>4162.4005164072123</v>
      </c>
      <c r="F11" s="2">
        <v>6090.5464901845489</v>
      </c>
      <c r="G11" s="5">
        <f t="shared" si="4"/>
        <v>10252.947006591761</v>
      </c>
      <c r="H11" s="2">
        <v>137</v>
      </c>
      <c r="I11" s="2">
        <v>115</v>
      </c>
      <c r="J11" s="5">
        <f t="shared" si="5"/>
        <v>252</v>
      </c>
      <c r="K11" s="2">
        <v>0</v>
      </c>
      <c r="L11" s="2">
        <v>0</v>
      </c>
      <c r="M11" s="5">
        <f t="shared" si="6"/>
        <v>0</v>
      </c>
      <c r="N11" s="27">
        <f t="shared" si="7"/>
        <v>0.14065965519083579</v>
      </c>
      <c r="O11" s="27">
        <f t="shared" si="0"/>
        <v>0.24519108253560987</v>
      </c>
      <c r="P11" s="28">
        <f t="shared" si="1"/>
        <v>0.18836248909817316</v>
      </c>
      <c r="R11" s="32">
        <f t="shared" si="8"/>
        <v>30.382485521220527</v>
      </c>
      <c r="S11" s="32">
        <f t="shared" si="9"/>
        <v>52.961273827691727</v>
      </c>
      <c r="T11" s="32">
        <f t="shared" si="10"/>
        <v>40.6862976452054</v>
      </c>
    </row>
    <row r="12" spans="1:20" x14ac:dyDescent="0.25">
      <c r="B12" s="12" t="str">
        <f>'Média Mensal'!B12</f>
        <v>Nau Vitória</v>
      </c>
      <c r="C12" s="12" t="str">
        <f>'Média Mensal'!C12</f>
        <v>Nasoni</v>
      </c>
      <c r="D12" s="15">
        <f>'Média Mensal'!D12</f>
        <v>499.02</v>
      </c>
      <c r="E12" s="4">
        <v>4454.7439072044308</v>
      </c>
      <c r="F12" s="2">
        <v>6244.6627330517476</v>
      </c>
      <c r="G12" s="5">
        <f t="shared" si="4"/>
        <v>10699.406640256178</v>
      </c>
      <c r="H12" s="2">
        <v>137</v>
      </c>
      <c r="I12" s="2">
        <v>115</v>
      </c>
      <c r="J12" s="5">
        <f t="shared" si="5"/>
        <v>252</v>
      </c>
      <c r="K12" s="2">
        <v>0</v>
      </c>
      <c r="L12" s="2">
        <v>0</v>
      </c>
      <c r="M12" s="5">
        <f t="shared" si="6"/>
        <v>0</v>
      </c>
      <c r="N12" s="27">
        <f t="shared" si="7"/>
        <v>0.15053879113288832</v>
      </c>
      <c r="O12" s="27">
        <f t="shared" si="0"/>
        <v>0.25139544013895926</v>
      </c>
      <c r="P12" s="28">
        <f t="shared" si="1"/>
        <v>0.19656464286184924</v>
      </c>
      <c r="R12" s="32">
        <f t="shared" si="8"/>
        <v>32.516378884703876</v>
      </c>
      <c r="S12" s="32">
        <f t="shared" si="9"/>
        <v>54.301415070015196</v>
      </c>
      <c r="T12" s="32">
        <f t="shared" si="10"/>
        <v>42.457962858159441</v>
      </c>
    </row>
    <row r="13" spans="1:20" x14ac:dyDescent="0.25">
      <c r="B13" s="12" t="str">
        <f>'Média Mensal'!B13</f>
        <v>Nasoni</v>
      </c>
      <c r="C13" s="12" t="str">
        <f>'Média Mensal'!C13</f>
        <v>Contumil</v>
      </c>
      <c r="D13" s="15">
        <f>'Média Mensal'!D13</f>
        <v>650</v>
      </c>
      <c r="E13" s="4">
        <v>4633.3729725217563</v>
      </c>
      <c r="F13" s="2">
        <v>6327.664355680824</v>
      </c>
      <c r="G13" s="5">
        <f t="shared" si="4"/>
        <v>10961.037328202579</v>
      </c>
      <c r="H13" s="2">
        <v>137</v>
      </c>
      <c r="I13" s="2">
        <v>115</v>
      </c>
      <c r="J13" s="5">
        <f t="shared" si="5"/>
        <v>252</v>
      </c>
      <c r="K13" s="2">
        <v>0</v>
      </c>
      <c r="L13" s="2">
        <v>0</v>
      </c>
      <c r="M13" s="5">
        <f t="shared" si="6"/>
        <v>0</v>
      </c>
      <c r="N13" s="27">
        <f t="shared" si="7"/>
        <v>0.15657518831176523</v>
      </c>
      <c r="O13" s="27">
        <f t="shared" si="0"/>
        <v>0.25473689032531499</v>
      </c>
      <c r="P13" s="28">
        <f t="shared" si="1"/>
        <v>0.20137120311953594</v>
      </c>
      <c r="R13" s="32">
        <f t="shared" si="8"/>
        <v>33.820240675341289</v>
      </c>
      <c r="S13" s="32">
        <f t="shared" si="9"/>
        <v>55.023168310268034</v>
      </c>
      <c r="T13" s="32">
        <f t="shared" si="10"/>
        <v>43.496179873819763</v>
      </c>
    </row>
    <row r="14" spans="1:20" x14ac:dyDescent="0.25">
      <c r="B14" s="12" t="str">
        <f>'Média Mensal'!B14</f>
        <v>Contumil</v>
      </c>
      <c r="C14" s="12" t="str">
        <f>'Média Mensal'!C14</f>
        <v>Estádio do Dragão</v>
      </c>
      <c r="D14" s="15">
        <f>'Média Mensal'!D14</f>
        <v>619.19000000000005</v>
      </c>
      <c r="E14" s="4">
        <v>5515.5099792073697</v>
      </c>
      <c r="F14" s="2">
        <v>7469.6691042709072</v>
      </c>
      <c r="G14" s="5">
        <f t="shared" si="4"/>
        <v>12985.179083478277</v>
      </c>
      <c r="H14" s="2">
        <v>142</v>
      </c>
      <c r="I14" s="2">
        <v>115</v>
      </c>
      <c r="J14" s="5">
        <f t="shared" si="5"/>
        <v>257</v>
      </c>
      <c r="K14" s="2">
        <v>0</v>
      </c>
      <c r="L14" s="2">
        <v>0</v>
      </c>
      <c r="M14" s="5">
        <f t="shared" si="6"/>
        <v>0</v>
      </c>
      <c r="N14" s="27">
        <f t="shared" si="7"/>
        <v>0.17982231283279113</v>
      </c>
      <c r="O14" s="27">
        <f t="shared" si="0"/>
        <v>0.30071131659705747</v>
      </c>
      <c r="P14" s="28">
        <f t="shared" si="1"/>
        <v>0.2339166141280854</v>
      </c>
      <c r="R14" s="32">
        <f t="shared" si="8"/>
        <v>38.841619571882887</v>
      </c>
      <c r="S14" s="32">
        <f t="shared" si="9"/>
        <v>64.953644384964406</v>
      </c>
      <c r="T14" s="32">
        <f t="shared" si="10"/>
        <v>50.525988651666445</v>
      </c>
    </row>
    <row r="15" spans="1:20" x14ac:dyDescent="0.25">
      <c r="B15" s="12" t="str">
        <f>'Média Mensal'!B15</f>
        <v>Estádio do Dragão</v>
      </c>
      <c r="C15" s="12" t="str">
        <f>'Média Mensal'!C15</f>
        <v>Campanhã</v>
      </c>
      <c r="D15" s="15">
        <f>'Média Mensal'!D15</f>
        <v>1166.02</v>
      </c>
      <c r="E15" s="4">
        <v>10571.235339554531</v>
      </c>
      <c r="F15" s="2">
        <v>14562.972062401495</v>
      </c>
      <c r="G15" s="5">
        <f t="shared" si="4"/>
        <v>25134.207401956024</v>
      </c>
      <c r="H15" s="2">
        <v>392</v>
      </c>
      <c r="I15" s="2">
        <v>348</v>
      </c>
      <c r="J15" s="5">
        <f t="shared" si="5"/>
        <v>740</v>
      </c>
      <c r="K15" s="2">
        <v>151</v>
      </c>
      <c r="L15" s="2">
        <v>136</v>
      </c>
      <c r="M15" s="5">
        <f t="shared" si="6"/>
        <v>287</v>
      </c>
      <c r="N15" s="27">
        <f t="shared" si="7"/>
        <v>8.6564324758880859E-2</v>
      </c>
      <c r="O15" s="27">
        <f t="shared" si="0"/>
        <v>0.13373284659125675</v>
      </c>
      <c r="P15" s="28">
        <f t="shared" si="1"/>
        <v>0.10879855681838498</v>
      </c>
      <c r="R15" s="32">
        <f t="shared" si="8"/>
        <v>19.468205045220131</v>
      </c>
      <c r="S15" s="32">
        <f t="shared" si="9"/>
        <v>30.088785252895651</v>
      </c>
      <c r="T15" s="32">
        <f t="shared" si="10"/>
        <v>24.473424928876362</v>
      </c>
    </row>
    <row r="16" spans="1:20" x14ac:dyDescent="0.25">
      <c r="B16" s="12" t="str">
        <f>'Média Mensal'!B16</f>
        <v>Campanhã</v>
      </c>
      <c r="C16" s="12" t="str">
        <f>'Média Mensal'!C16</f>
        <v>Heroismo</v>
      </c>
      <c r="D16" s="15">
        <f>'Média Mensal'!D16</f>
        <v>950.92</v>
      </c>
      <c r="E16" s="4">
        <v>20517.502146029703</v>
      </c>
      <c r="F16" s="2">
        <v>26202.510092650919</v>
      </c>
      <c r="G16" s="5">
        <f t="shared" si="4"/>
        <v>46720.012238680618</v>
      </c>
      <c r="H16" s="2">
        <v>392</v>
      </c>
      <c r="I16" s="2">
        <v>350</v>
      </c>
      <c r="J16" s="5">
        <f t="shared" si="5"/>
        <v>742</v>
      </c>
      <c r="K16" s="2">
        <v>249</v>
      </c>
      <c r="L16" s="2">
        <v>246</v>
      </c>
      <c r="M16" s="5">
        <f t="shared" si="6"/>
        <v>495</v>
      </c>
      <c r="N16" s="27">
        <f t="shared" si="7"/>
        <v>0.14012390145078474</v>
      </c>
      <c r="O16" s="27">
        <f t="shared" si="0"/>
        <v>0.19180802070633432</v>
      </c>
      <c r="P16" s="28">
        <f t="shared" si="1"/>
        <v>0.16506971734178685</v>
      </c>
      <c r="R16" s="32">
        <f t="shared" si="8"/>
        <v>32.00858369115398</v>
      </c>
      <c r="S16" s="32">
        <f t="shared" si="9"/>
        <v>43.963943108474695</v>
      </c>
      <c r="T16" s="32">
        <f t="shared" si="10"/>
        <v>37.768805366758784</v>
      </c>
    </row>
    <row r="17" spans="2:20" x14ac:dyDescent="0.25">
      <c r="B17" s="12" t="str">
        <f>'Média Mensal'!B17</f>
        <v>Heroismo</v>
      </c>
      <c r="C17" s="12" t="str">
        <f>'Média Mensal'!C17</f>
        <v>24 de Agosto</v>
      </c>
      <c r="D17" s="15">
        <f>'Média Mensal'!D17</f>
        <v>571.9</v>
      </c>
      <c r="E17" s="4">
        <v>22382.865612993421</v>
      </c>
      <c r="F17" s="2">
        <v>28182.905510656125</v>
      </c>
      <c r="G17" s="5">
        <f t="shared" si="4"/>
        <v>50565.771123649545</v>
      </c>
      <c r="H17" s="2">
        <v>372</v>
      </c>
      <c r="I17" s="2">
        <v>341</v>
      </c>
      <c r="J17" s="5">
        <f t="shared" si="5"/>
        <v>713</v>
      </c>
      <c r="K17" s="2">
        <v>249</v>
      </c>
      <c r="L17" s="2">
        <v>250</v>
      </c>
      <c r="M17" s="5">
        <f t="shared" si="6"/>
        <v>499</v>
      </c>
      <c r="N17" s="27">
        <f t="shared" si="7"/>
        <v>0.15751045440658545</v>
      </c>
      <c r="O17" s="27">
        <f t="shared" si="0"/>
        <v>0.20775273862310642</v>
      </c>
      <c r="P17" s="28">
        <f t="shared" si="1"/>
        <v>0.18204842714447561</v>
      </c>
      <c r="R17" s="32">
        <f t="shared" si="8"/>
        <v>36.043261856672174</v>
      </c>
      <c r="S17" s="32">
        <f t="shared" si="9"/>
        <v>47.686811354748095</v>
      </c>
      <c r="T17" s="32">
        <f t="shared" si="10"/>
        <v>41.720933270337909</v>
      </c>
    </row>
    <row r="18" spans="2:20" x14ac:dyDescent="0.25">
      <c r="B18" s="12" t="str">
        <f>'Média Mensal'!B18</f>
        <v>24 de Agosto</v>
      </c>
      <c r="C18" s="12" t="str">
        <f>'Média Mensal'!C18</f>
        <v>Bolhão</v>
      </c>
      <c r="D18" s="15">
        <f>'Média Mensal'!D18</f>
        <v>680.44</v>
      </c>
      <c r="E18" s="4">
        <v>29821.61259171748</v>
      </c>
      <c r="F18" s="2">
        <v>34244.523038950472</v>
      </c>
      <c r="G18" s="5">
        <f t="shared" si="4"/>
        <v>64066.135630667952</v>
      </c>
      <c r="H18" s="2">
        <v>370</v>
      </c>
      <c r="I18" s="2">
        <v>340</v>
      </c>
      <c r="J18" s="5">
        <f t="shared" si="5"/>
        <v>710</v>
      </c>
      <c r="K18" s="2">
        <v>271</v>
      </c>
      <c r="L18" s="2">
        <v>248</v>
      </c>
      <c r="M18" s="5">
        <f t="shared" si="6"/>
        <v>519</v>
      </c>
      <c r="N18" s="27">
        <f t="shared" si="7"/>
        <v>0.20269161948587269</v>
      </c>
      <c r="O18" s="27">
        <f t="shared" si="0"/>
        <v>0.25376840051392041</v>
      </c>
      <c r="P18" s="28">
        <f t="shared" si="1"/>
        <v>0.22712688827912006</v>
      </c>
      <c r="R18" s="32">
        <f t="shared" si="8"/>
        <v>46.523576586142717</v>
      </c>
      <c r="S18" s="32">
        <f t="shared" si="9"/>
        <v>58.238984760119848</v>
      </c>
      <c r="T18" s="32">
        <f t="shared" si="10"/>
        <v>52.12867016327742</v>
      </c>
    </row>
    <row r="19" spans="2:20" x14ac:dyDescent="0.25">
      <c r="B19" s="12" t="str">
        <f>'Média Mensal'!B19</f>
        <v>Bolhão</v>
      </c>
      <c r="C19" s="12" t="str">
        <f>'Média Mensal'!C19</f>
        <v>Trindade</v>
      </c>
      <c r="D19" s="15">
        <f>'Média Mensal'!D19</f>
        <v>451.8</v>
      </c>
      <c r="E19" s="4">
        <v>39159.934554798929</v>
      </c>
      <c r="F19" s="2">
        <v>44466.31276446901</v>
      </c>
      <c r="G19" s="5">
        <f t="shared" si="4"/>
        <v>83626.247319267946</v>
      </c>
      <c r="H19" s="2">
        <v>370</v>
      </c>
      <c r="I19" s="2">
        <v>351</v>
      </c>
      <c r="J19" s="5">
        <f t="shared" si="5"/>
        <v>721</v>
      </c>
      <c r="K19" s="2">
        <v>249</v>
      </c>
      <c r="L19" s="2">
        <v>249</v>
      </c>
      <c r="M19" s="5">
        <f t="shared" si="6"/>
        <v>498</v>
      </c>
      <c r="N19" s="27">
        <f t="shared" si="7"/>
        <v>0.27641266132191916</v>
      </c>
      <c r="O19" s="27">
        <f t="shared" si="0"/>
        <v>0.32323151288431184</v>
      </c>
      <c r="P19" s="28">
        <f t="shared" si="1"/>
        <v>0.29947803795755601</v>
      </c>
      <c r="R19" s="32">
        <f t="shared" si="8"/>
        <v>63.263222220999886</v>
      </c>
      <c r="S19" s="32">
        <f t="shared" si="9"/>
        <v>74.110521274115015</v>
      </c>
      <c r="T19" s="32">
        <f t="shared" si="10"/>
        <v>68.602335782828504</v>
      </c>
    </row>
    <row r="20" spans="2:20" x14ac:dyDescent="0.25">
      <c r="B20" s="12" t="str">
        <f>'Média Mensal'!B20</f>
        <v>Trindade</v>
      </c>
      <c r="C20" s="12" t="str">
        <f>'Média Mensal'!C20</f>
        <v>Lapa</v>
      </c>
      <c r="D20" s="15">
        <f>'Média Mensal'!D20</f>
        <v>857.43000000000006</v>
      </c>
      <c r="E20" s="4">
        <v>46900.068574720717</v>
      </c>
      <c r="F20" s="2">
        <v>58978.435976814137</v>
      </c>
      <c r="G20" s="5">
        <f t="shared" si="4"/>
        <v>105878.50455153486</v>
      </c>
      <c r="H20" s="2">
        <v>381</v>
      </c>
      <c r="I20" s="2">
        <v>352</v>
      </c>
      <c r="J20" s="5">
        <f t="shared" si="5"/>
        <v>733</v>
      </c>
      <c r="K20" s="2">
        <v>250</v>
      </c>
      <c r="L20" s="2">
        <v>262</v>
      </c>
      <c r="M20" s="5">
        <f t="shared" si="6"/>
        <v>512</v>
      </c>
      <c r="N20" s="27">
        <f t="shared" si="7"/>
        <v>0.32502680999279754</v>
      </c>
      <c r="O20" s="27">
        <f t="shared" si="0"/>
        <v>0.41826304874059722</v>
      </c>
      <c r="P20" s="28">
        <f t="shared" si="1"/>
        <v>0.37110767655390342</v>
      </c>
      <c r="R20" s="32">
        <f t="shared" si="8"/>
        <v>74.326574603360882</v>
      </c>
      <c r="S20" s="32">
        <f t="shared" si="9"/>
        <v>96.056084652791753</v>
      </c>
      <c r="T20" s="32">
        <f t="shared" si="10"/>
        <v>85.042975543401496</v>
      </c>
    </row>
    <row r="21" spans="2:20" x14ac:dyDescent="0.25">
      <c r="B21" s="12" t="str">
        <f>'Média Mensal'!B21</f>
        <v>Lapa</v>
      </c>
      <c r="C21" s="12" t="str">
        <f>'Média Mensal'!C21</f>
        <v>Carolina Michaelis</v>
      </c>
      <c r="D21" s="15">
        <f>'Média Mensal'!D21</f>
        <v>460.97</v>
      </c>
      <c r="E21" s="4">
        <v>46424.297436397959</v>
      </c>
      <c r="F21" s="2">
        <v>58089.18849365499</v>
      </c>
      <c r="G21" s="5">
        <f t="shared" si="4"/>
        <v>104513.48593005295</v>
      </c>
      <c r="H21" s="2">
        <v>358</v>
      </c>
      <c r="I21" s="2">
        <v>353</v>
      </c>
      <c r="J21" s="5">
        <f t="shared" si="5"/>
        <v>711</v>
      </c>
      <c r="K21" s="2">
        <v>252</v>
      </c>
      <c r="L21" s="2">
        <v>249</v>
      </c>
      <c r="M21" s="5">
        <f t="shared" si="6"/>
        <v>501</v>
      </c>
      <c r="N21" s="27">
        <f t="shared" si="7"/>
        <v>0.3320195205143463</v>
      </c>
      <c r="O21" s="27">
        <f t="shared" si="0"/>
        <v>0.42093614850474631</v>
      </c>
      <c r="P21" s="28">
        <f t="shared" si="1"/>
        <v>0.37618595200577687</v>
      </c>
      <c r="R21" s="32">
        <f t="shared" si="8"/>
        <v>76.105405633439275</v>
      </c>
      <c r="S21" s="32">
        <f t="shared" si="9"/>
        <v>96.493668594111284</v>
      </c>
      <c r="T21" s="32">
        <f t="shared" si="10"/>
        <v>86.232249117205399</v>
      </c>
    </row>
    <row r="22" spans="2:20" x14ac:dyDescent="0.25">
      <c r="B22" s="12" t="str">
        <f>'Média Mensal'!B22</f>
        <v>Carolina Michaelis</v>
      </c>
      <c r="C22" s="12" t="str">
        <f>'Média Mensal'!C22</f>
        <v>Casa da Música</v>
      </c>
      <c r="D22" s="15">
        <f>'Média Mensal'!D22</f>
        <v>627.48</v>
      </c>
      <c r="E22" s="4">
        <v>44286.69866388441</v>
      </c>
      <c r="F22" s="2">
        <v>55248.562237711842</v>
      </c>
      <c r="G22" s="5">
        <f t="shared" si="4"/>
        <v>99535.260901596252</v>
      </c>
      <c r="H22" s="2">
        <v>354</v>
      </c>
      <c r="I22" s="2">
        <v>345</v>
      </c>
      <c r="J22" s="5">
        <f t="shared" si="5"/>
        <v>699</v>
      </c>
      <c r="K22" s="2">
        <v>250</v>
      </c>
      <c r="L22" s="2">
        <v>251</v>
      </c>
      <c r="M22" s="5">
        <f t="shared" si="6"/>
        <v>501</v>
      </c>
      <c r="N22" s="27">
        <f t="shared" si="7"/>
        <v>0.31984269314684255</v>
      </c>
      <c r="O22" s="27">
        <f t="shared" si="0"/>
        <v>0.40395825220601195</v>
      </c>
      <c r="P22" s="28">
        <f t="shared" si="1"/>
        <v>0.36164130951922835</v>
      </c>
      <c r="R22" s="32">
        <f t="shared" si="8"/>
        <v>73.322348781265575</v>
      </c>
      <c r="S22" s="32">
        <f t="shared" si="9"/>
        <v>92.698929929046713</v>
      </c>
      <c r="T22" s="32">
        <f t="shared" si="10"/>
        <v>82.946050751330205</v>
      </c>
    </row>
    <row r="23" spans="2:20" x14ac:dyDescent="0.25">
      <c r="B23" s="12" t="str">
        <f>'Média Mensal'!B23</f>
        <v>Casa da Música</v>
      </c>
      <c r="C23" s="12" t="str">
        <f>'Média Mensal'!C23</f>
        <v>Francos</v>
      </c>
      <c r="D23" s="15">
        <f>'Média Mensal'!D23</f>
        <v>871.87</v>
      </c>
      <c r="E23" s="4">
        <v>41426.254063527304</v>
      </c>
      <c r="F23" s="2">
        <v>43834.031477389668</v>
      </c>
      <c r="G23" s="5">
        <f t="shared" si="4"/>
        <v>85260.285540916972</v>
      </c>
      <c r="H23" s="2">
        <v>352</v>
      </c>
      <c r="I23" s="2">
        <v>347</v>
      </c>
      <c r="J23" s="5">
        <f t="shared" si="5"/>
        <v>699</v>
      </c>
      <c r="K23" s="2">
        <v>254</v>
      </c>
      <c r="L23" s="2">
        <v>245</v>
      </c>
      <c r="M23" s="5">
        <f t="shared" si="6"/>
        <v>499</v>
      </c>
      <c r="N23" s="27">
        <f t="shared" si="7"/>
        <v>0.297979155135281</v>
      </c>
      <c r="O23" s="27">
        <f t="shared" si="0"/>
        <v>0.32299304024249637</v>
      </c>
      <c r="P23" s="28">
        <f t="shared" si="1"/>
        <v>0.31033532387789359</v>
      </c>
      <c r="R23" s="32">
        <f t="shared" si="8"/>
        <v>68.360155220342079</v>
      </c>
      <c r="S23" s="32">
        <f t="shared" si="9"/>
        <v>74.04397209018525</v>
      </c>
      <c r="T23" s="32">
        <f t="shared" si="10"/>
        <v>71.168852705272926</v>
      </c>
    </row>
    <row r="24" spans="2:20" x14ac:dyDescent="0.25">
      <c r="B24" s="12" t="str">
        <f>'Média Mensal'!B24</f>
        <v>Francos</v>
      </c>
      <c r="C24" s="12" t="str">
        <f>'Média Mensal'!C24</f>
        <v>Ramalde</v>
      </c>
      <c r="D24" s="15">
        <f>'Média Mensal'!D24</f>
        <v>965.03</v>
      </c>
      <c r="E24" s="4">
        <v>39497.775595300642</v>
      </c>
      <c r="F24" s="2">
        <v>39059.221815534096</v>
      </c>
      <c r="G24" s="5">
        <f t="shared" si="4"/>
        <v>78556.997410834738</v>
      </c>
      <c r="H24" s="2">
        <v>355</v>
      </c>
      <c r="I24" s="2">
        <v>355</v>
      </c>
      <c r="J24" s="5">
        <f t="shared" si="5"/>
        <v>710</v>
      </c>
      <c r="K24" s="2">
        <v>249</v>
      </c>
      <c r="L24" s="2">
        <v>242</v>
      </c>
      <c r="M24" s="5">
        <f t="shared" si="6"/>
        <v>491</v>
      </c>
      <c r="N24" s="27">
        <f t="shared" si="7"/>
        <v>0.28532258145010286</v>
      </c>
      <c r="O24" s="27">
        <f t="shared" si="0"/>
        <v>0.28573785491553588</v>
      </c>
      <c r="P24" s="28">
        <f t="shared" si="1"/>
        <v>0.28552890803856656</v>
      </c>
      <c r="R24" s="32">
        <f t="shared" si="8"/>
        <v>65.393668204140141</v>
      </c>
      <c r="S24" s="32">
        <f t="shared" si="9"/>
        <v>65.42583218682428</v>
      </c>
      <c r="T24" s="32">
        <f t="shared" si="10"/>
        <v>65.409656461977306</v>
      </c>
    </row>
    <row r="25" spans="2:20" x14ac:dyDescent="0.25">
      <c r="B25" s="12" t="str">
        <f>'Média Mensal'!B25</f>
        <v>Ramalde</v>
      </c>
      <c r="C25" s="12" t="str">
        <f>'Média Mensal'!C25</f>
        <v>Viso</v>
      </c>
      <c r="D25" s="15">
        <f>'Média Mensal'!D25</f>
        <v>621.15</v>
      </c>
      <c r="E25" s="4">
        <v>38018.550627595847</v>
      </c>
      <c r="F25" s="2">
        <v>37490.573132481099</v>
      </c>
      <c r="G25" s="5">
        <f t="shared" si="4"/>
        <v>75509.123760076938</v>
      </c>
      <c r="H25" s="2">
        <v>369</v>
      </c>
      <c r="I25" s="2">
        <v>358</v>
      </c>
      <c r="J25" s="5">
        <f t="shared" si="5"/>
        <v>727</v>
      </c>
      <c r="K25" s="2">
        <v>249</v>
      </c>
      <c r="L25" s="2">
        <v>248</v>
      </c>
      <c r="M25" s="5">
        <f t="shared" si="6"/>
        <v>497</v>
      </c>
      <c r="N25" s="27">
        <f t="shared" si="7"/>
        <v>0.26876591044279385</v>
      </c>
      <c r="O25" s="27">
        <f t="shared" si="0"/>
        <v>0.2700427360585535</v>
      </c>
      <c r="P25" s="28">
        <f t="shared" si="1"/>
        <v>0.26939834655810074</v>
      </c>
      <c r="R25" s="32">
        <f t="shared" si="8"/>
        <v>61.518690335915608</v>
      </c>
      <c r="S25" s="32">
        <f t="shared" si="9"/>
        <v>61.865632231816996</v>
      </c>
      <c r="T25" s="32">
        <f t="shared" si="10"/>
        <v>61.690460588298151</v>
      </c>
    </row>
    <row r="26" spans="2:20" x14ac:dyDescent="0.25">
      <c r="B26" s="12" t="str">
        <f>'Média Mensal'!B26</f>
        <v>Viso</v>
      </c>
      <c r="C26" s="12" t="str">
        <f>'Média Mensal'!C26</f>
        <v>Sete Bicas</v>
      </c>
      <c r="D26" s="15">
        <f>'Média Mensal'!D26</f>
        <v>743.81</v>
      </c>
      <c r="E26" s="4">
        <v>36466.779068307536</v>
      </c>
      <c r="F26" s="2">
        <v>35371.045131578372</v>
      </c>
      <c r="G26" s="5">
        <f t="shared" si="4"/>
        <v>71837.824199885916</v>
      </c>
      <c r="H26" s="2">
        <v>353</v>
      </c>
      <c r="I26" s="2">
        <v>338</v>
      </c>
      <c r="J26" s="5">
        <f t="shared" si="5"/>
        <v>691</v>
      </c>
      <c r="K26" s="2">
        <v>256</v>
      </c>
      <c r="L26" s="2">
        <v>250</v>
      </c>
      <c r="M26" s="5">
        <f t="shared" si="6"/>
        <v>506</v>
      </c>
      <c r="N26" s="27">
        <f t="shared" si="7"/>
        <v>0.26096910651734367</v>
      </c>
      <c r="O26" s="27">
        <f t="shared" si="0"/>
        <v>0.26199221625072866</v>
      </c>
      <c r="P26" s="28">
        <f t="shared" si="1"/>
        <v>0.26147185816573215</v>
      </c>
      <c r="R26" s="32">
        <f t="shared" si="8"/>
        <v>59.879768585069847</v>
      </c>
      <c r="S26" s="32">
        <f t="shared" si="9"/>
        <v>60.15483865914689</v>
      </c>
      <c r="T26" s="32">
        <f t="shared" si="10"/>
        <v>60.014890726721731</v>
      </c>
    </row>
    <row r="27" spans="2:20" x14ac:dyDescent="0.25">
      <c r="B27" s="12" t="str">
        <f>'Média Mensal'!B27</f>
        <v>Sete Bicas</v>
      </c>
      <c r="C27" s="12" t="str">
        <f>'Média Mensal'!C27</f>
        <v>ASra da Hora</v>
      </c>
      <c r="D27" s="15">
        <f>'Média Mensal'!D27</f>
        <v>674.5</v>
      </c>
      <c r="E27" s="4">
        <v>31066.189145434473</v>
      </c>
      <c r="F27" s="2">
        <v>31643.125751518786</v>
      </c>
      <c r="G27" s="5">
        <f t="shared" si="4"/>
        <v>62709.314896953263</v>
      </c>
      <c r="H27" s="2">
        <v>329</v>
      </c>
      <c r="I27" s="2">
        <v>332</v>
      </c>
      <c r="J27" s="5">
        <f t="shared" si="5"/>
        <v>661</v>
      </c>
      <c r="K27" s="2">
        <v>271</v>
      </c>
      <c r="L27" s="2">
        <v>250</v>
      </c>
      <c r="M27" s="5">
        <f t="shared" si="6"/>
        <v>521</v>
      </c>
      <c r="N27" s="27">
        <f t="shared" si="7"/>
        <v>0.22467447599972859</v>
      </c>
      <c r="O27" s="27">
        <f t="shared" si="0"/>
        <v>0.23665135329303866</v>
      </c>
      <c r="P27" s="28">
        <f t="shared" si="1"/>
        <v>0.23056251432787686</v>
      </c>
      <c r="R27" s="32">
        <f t="shared" si="8"/>
        <v>51.776981909057454</v>
      </c>
      <c r="S27" s="32">
        <f t="shared" si="9"/>
        <v>54.369631875461835</v>
      </c>
      <c r="T27" s="32">
        <f t="shared" si="10"/>
        <v>53.053565902667735</v>
      </c>
    </row>
    <row r="28" spans="2:20" x14ac:dyDescent="0.25">
      <c r="B28" s="12" t="str">
        <f>'Média Mensal'!B28</f>
        <v>ASra da Hora</v>
      </c>
      <c r="C28" s="12" t="str">
        <f>'Média Mensal'!C28</f>
        <v>Vasco da Gama</v>
      </c>
      <c r="D28" s="15">
        <f>'Média Mensal'!D28</f>
        <v>824.48</v>
      </c>
      <c r="E28" s="4">
        <v>10183.525555566826</v>
      </c>
      <c r="F28" s="2">
        <v>12334.728688881587</v>
      </c>
      <c r="G28" s="5">
        <f t="shared" si="4"/>
        <v>22518.254244448413</v>
      </c>
      <c r="H28" s="2">
        <v>185</v>
      </c>
      <c r="I28" s="2">
        <v>183</v>
      </c>
      <c r="J28" s="5">
        <f t="shared" si="5"/>
        <v>368</v>
      </c>
      <c r="K28" s="2">
        <v>0</v>
      </c>
      <c r="L28" s="2">
        <v>0</v>
      </c>
      <c r="M28" s="5">
        <f t="shared" si="6"/>
        <v>0</v>
      </c>
      <c r="N28" s="27">
        <f t="shared" si="7"/>
        <v>0.25484298187104171</v>
      </c>
      <c r="O28" s="27">
        <f t="shared" si="0"/>
        <v>0.31205041208463841</v>
      </c>
      <c r="P28" s="28">
        <f t="shared" si="1"/>
        <v>0.28329124200443356</v>
      </c>
      <c r="R28" s="32">
        <f t="shared" si="8"/>
        <v>55.046084084145008</v>
      </c>
      <c r="S28" s="32">
        <f t="shared" si="9"/>
        <v>67.402889010281896</v>
      </c>
      <c r="T28" s="32">
        <f t="shared" si="10"/>
        <v>61.190908272957643</v>
      </c>
    </row>
    <row r="29" spans="2:20" x14ac:dyDescent="0.25">
      <c r="B29" s="12" t="str">
        <f>'Média Mensal'!B29</f>
        <v>Vasco da Gama</v>
      </c>
      <c r="C29" s="12" t="str">
        <f>'Média Mensal'!C29</f>
        <v>Estádio do Mar</v>
      </c>
      <c r="D29" s="15">
        <f>'Média Mensal'!D29</f>
        <v>661.6</v>
      </c>
      <c r="E29" s="4">
        <v>9960.6185829004426</v>
      </c>
      <c r="F29" s="2">
        <v>12016.029673498237</v>
      </c>
      <c r="G29" s="5">
        <f t="shared" si="4"/>
        <v>21976.648256398679</v>
      </c>
      <c r="H29" s="2">
        <v>185</v>
      </c>
      <c r="I29" s="2">
        <v>183</v>
      </c>
      <c r="J29" s="5">
        <f t="shared" si="5"/>
        <v>368</v>
      </c>
      <c r="K29" s="2">
        <v>0</v>
      </c>
      <c r="L29" s="2">
        <v>0</v>
      </c>
      <c r="M29" s="5">
        <f t="shared" si="6"/>
        <v>0</v>
      </c>
      <c r="N29" s="27">
        <f t="shared" si="7"/>
        <v>0.24926472930181287</v>
      </c>
      <c r="O29" s="27">
        <f t="shared" si="0"/>
        <v>0.30398779785211083</v>
      </c>
      <c r="P29" s="28">
        <f t="shared" si="1"/>
        <v>0.27647755958633602</v>
      </c>
      <c r="R29" s="32">
        <f t="shared" si="8"/>
        <v>53.84118152919158</v>
      </c>
      <c r="S29" s="32">
        <f t="shared" si="9"/>
        <v>65.661364336055939</v>
      </c>
      <c r="T29" s="32">
        <f t="shared" si="10"/>
        <v>59.719152870648585</v>
      </c>
    </row>
    <row r="30" spans="2:20" x14ac:dyDescent="0.25">
      <c r="B30" s="12" t="str">
        <f>'Média Mensal'!B30</f>
        <v>Estádio do Mar</v>
      </c>
      <c r="C30" s="12" t="str">
        <f>'Média Mensal'!C30</f>
        <v>Pedro Hispano</v>
      </c>
      <c r="D30" s="15">
        <f>'Média Mensal'!D30</f>
        <v>786.97</v>
      </c>
      <c r="E30" s="4">
        <v>9722.2373398013005</v>
      </c>
      <c r="F30" s="2">
        <v>11706.496182495619</v>
      </c>
      <c r="G30" s="5">
        <f t="shared" si="4"/>
        <v>21428.73352229692</v>
      </c>
      <c r="H30" s="2">
        <v>193</v>
      </c>
      <c r="I30" s="2">
        <v>183</v>
      </c>
      <c r="J30" s="5">
        <f t="shared" si="5"/>
        <v>376</v>
      </c>
      <c r="K30" s="2">
        <v>0</v>
      </c>
      <c r="L30" s="2">
        <v>0</v>
      </c>
      <c r="M30" s="5">
        <f t="shared" si="6"/>
        <v>0</v>
      </c>
      <c r="N30" s="27">
        <f t="shared" si="7"/>
        <v>0.23321429043852668</v>
      </c>
      <c r="O30" s="27">
        <f t="shared" si="0"/>
        <v>0.29615705784496099</v>
      </c>
      <c r="P30" s="28">
        <f t="shared" si="1"/>
        <v>0.26384866925601996</v>
      </c>
      <c r="R30" s="32">
        <f t="shared" si="8"/>
        <v>50.374286734721764</v>
      </c>
      <c r="S30" s="32">
        <f t="shared" si="9"/>
        <v>63.969924494511581</v>
      </c>
      <c r="T30" s="32">
        <f t="shared" si="10"/>
        <v>56.991312559300319</v>
      </c>
    </row>
    <row r="31" spans="2:20" x14ac:dyDescent="0.25">
      <c r="B31" s="12" t="str">
        <f>'Média Mensal'!B31</f>
        <v>Pedro Hispano</v>
      </c>
      <c r="C31" s="12" t="str">
        <f>'Média Mensal'!C31</f>
        <v>Parque de Real</v>
      </c>
      <c r="D31" s="15">
        <f>'Média Mensal'!D31</f>
        <v>656.68</v>
      </c>
      <c r="E31" s="4">
        <v>8806.7899653144887</v>
      </c>
      <c r="F31" s="2">
        <v>10831.218604814148</v>
      </c>
      <c r="G31" s="5">
        <f t="shared" si="4"/>
        <v>19638.008570128637</v>
      </c>
      <c r="H31" s="2">
        <v>197</v>
      </c>
      <c r="I31" s="2">
        <v>204</v>
      </c>
      <c r="J31" s="5">
        <f t="shared" si="5"/>
        <v>401</v>
      </c>
      <c r="K31" s="2">
        <v>0</v>
      </c>
      <c r="L31" s="2">
        <v>0</v>
      </c>
      <c r="M31" s="5">
        <f t="shared" si="6"/>
        <v>0</v>
      </c>
      <c r="N31" s="27">
        <f t="shared" si="7"/>
        <v>0.20696535921494849</v>
      </c>
      <c r="O31" s="27">
        <f t="shared" si="0"/>
        <v>0.24580652244040824</v>
      </c>
      <c r="P31" s="28">
        <f t="shared" si="1"/>
        <v>0.22672495347428462</v>
      </c>
      <c r="R31" s="32">
        <f t="shared" si="8"/>
        <v>44.704517590428878</v>
      </c>
      <c r="S31" s="32">
        <f t="shared" si="9"/>
        <v>53.094208847128179</v>
      </c>
      <c r="T31" s="32">
        <f t="shared" si="10"/>
        <v>48.972589950445482</v>
      </c>
    </row>
    <row r="32" spans="2:20" x14ac:dyDescent="0.25">
      <c r="B32" s="12" t="str">
        <f>'Média Mensal'!B32</f>
        <v>Parque de Real</v>
      </c>
      <c r="C32" s="12" t="str">
        <f>'Média Mensal'!C32</f>
        <v>C. Matosinhos</v>
      </c>
      <c r="D32" s="15">
        <f>'Média Mensal'!D32</f>
        <v>723.67</v>
      </c>
      <c r="E32" s="4">
        <v>8413.7874485054454</v>
      </c>
      <c r="F32" s="2">
        <v>10326.180922940763</v>
      </c>
      <c r="G32" s="5">
        <f t="shared" si="4"/>
        <v>18739.968371446208</v>
      </c>
      <c r="H32" s="2">
        <v>184</v>
      </c>
      <c r="I32" s="2">
        <v>184</v>
      </c>
      <c r="J32" s="5">
        <f t="shared" si="5"/>
        <v>368</v>
      </c>
      <c r="K32" s="2">
        <v>0</v>
      </c>
      <c r="L32" s="2">
        <v>0</v>
      </c>
      <c r="M32" s="5">
        <f t="shared" si="6"/>
        <v>0</v>
      </c>
      <c r="N32" s="27">
        <f t="shared" si="7"/>
        <v>0.21169956341851462</v>
      </c>
      <c r="O32" s="27">
        <f t="shared" si="0"/>
        <v>0.25981735414001517</v>
      </c>
      <c r="P32" s="28">
        <f t="shared" si="1"/>
        <v>0.23575845877926491</v>
      </c>
      <c r="R32" s="32">
        <f t="shared" si="8"/>
        <v>45.727105698399157</v>
      </c>
      <c r="S32" s="32">
        <f t="shared" si="9"/>
        <v>56.120548494243273</v>
      </c>
      <c r="T32" s="32">
        <f t="shared" si="10"/>
        <v>50.923827096321219</v>
      </c>
    </row>
    <row r="33" spans="2:20" x14ac:dyDescent="0.25">
      <c r="B33" s="12" t="str">
        <f>'Média Mensal'!B33</f>
        <v>C. Matosinhos</v>
      </c>
      <c r="C33" s="12" t="str">
        <f>'Média Mensal'!C33</f>
        <v>Matosinhos Sul</v>
      </c>
      <c r="D33" s="15">
        <f>'Média Mensal'!D33</f>
        <v>616.61</v>
      </c>
      <c r="E33" s="4">
        <v>6315.8897830126371</v>
      </c>
      <c r="F33" s="2">
        <v>8163.0223309544972</v>
      </c>
      <c r="G33" s="5">
        <f t="shared" si="4"/>
        <v>14478.912113967133</v>
      </c>
      <c r="H33" s="2">
        <v>187</v>
      </c>
      <c r="I33" s="2">
        <v>185</v>
      </c>
      <c r="J33" s="5">
        <f t="shared" si="5"/>
        <v>372</v>
      </c>
      <c r="K33" s="2">
        <v>0</v>
      </c>
      <c r="L33" s="2">
        <v>0</v>
      </c>
      <c r="M33" s="5">
        <f t="shared" si="6"/>
        <v>0</v>
      </c>
      <c r="N33" s="27">
        <f t="shared" si="7"/>
        <v>0.1563648688604832</v>
      </c>
      <c r="O33" s="27">
        <f t="shared" si="0"/>
        <v>0.20427983811197439</v>
      </c>
      <c r="P33" s="28">
        <f t="shared" si="1"/>
        <v>0.18019354980544522</v>
      </c>
      <c r="R33" s="32">
        <f t="shared" si="8"/>
        <v>33.77481167386437</v>
      </c>
      <c r="S33" s="32">
        <f t="shared" si="9"/>
        <v>44.124445032186472</v>
      </c>
      <c r="T33" s="32">
        <f t="shared" si="10"/>
        <v>38.921806757976164</v>
      </c>
    </row>
    <row r="34" spans="2:20" x14ac:dyDescent="0.25">
      <c r="B34" s="12" t="str">
        <f>'Média Mensal'!B34</f>
        <v>Matosinhos Sul</v>
      </c>
      <c r="C34" s="12" t="str">
        <f>'Média Mensal'!C34</f>
        <v>Brito Capelo</v>
      </c>
      <c r="D34" s="15">
        <f>'Média Mensal'!D34</f>
        <v>535.72</v>
      </c>
      <c r="E34" s="4">
        <v>3143.5144155164216</v>
      </c>
      <c r="F34" s="2">
        <v>4354.1617789825741</v>
      </c>
      <c r="G34" s="5">
        <f t="shared" si="4"/>
        <v>7497.6761944989958</v>
      </c>
      <c r="H34" s="2">
        <v>190</v>
      </c>
      <c r="I34" s="2">
        <v>195</v>
      </c>
      <c r="J34" s="5">
        <f t="shared" si="5"/>
        <v>385</v>
      </c>
      <c r="K34" s="2">
        <v>0</v>
      </c>
      <c r="L34" s="2">
        <v>0</v>
      </c>
      <c r="M34" s="5">
        <f t="shared" si="6"/>
        <v>0</v>
      </c>
      <c r="N34" s="27">
        <f t="shared" si="7"/>
        <v>7.6596355153908904E-2</v>
      </c>
      <c r="O34" s="27">
        <f t="shared" si="0"/>
        <v>0.10337516094450556</v>
      </c>
      <c r="P34" s="28">
        <f t="shared" si="1"/>
        <v>9.0159646398496829E-2</v>
      </c>
      <c r="R34" s="32">
        <f t="shared" si="8"/>
        <v>16.544812713244326</v>
      </c>
      <c r="S34" s="32">
        <f t="shared" si="9"/>
        <v>22.329034764013201</v>
      </c>
      <c r="T34" s="32">
        <f t="shared" si="10"/>
        <v>19.474483622075315</v>
      </c>
    </row>
    <row r="35" spans="2:20" x14ac:dyDescent="0.25">
      <c r="B35" s="12" t="str">
        <f>'Média Mensal'!B35</f>
        <v>Brito Capelo</v>
      </c>
      <c r="C35" s="12" t="str">
        <f>'Média Mensal'!C35</f>
        <v>Mercado</v>
      </c>
      <c r="D35" s="15">
        <f>'Média Mensal'!D35</f>
        <v>487.53</v>
      </c>
      <c r="E35" s="4">
        <v>1660.2942909533053</v>
      </c>
      <c r="F35" s="2">
        <v>2541.641119568008</v>
      </c>
      <c r="G35" s="5">
        <f t="shared" si="4"/>
        <v>4201.9354105213133</v>
      </c>
      <c r="H35" s="2">
        <v>188</v>
      </c>
      <c r="I35" s="2">
        <v>208</v>
      </c>
      <c r="J35" s="5">
        <f t="shared" si="5"/>
        <v>396</v>
      </c>
      <c r="K35" s="2">
        <v>0</v>
      </c>
      <c r="L35" s="2">
        <v>0</v>
      </c>
      <c r="M35" s="5">
        <f t="shared" si="6"/>
        <v>0</v>
      </c>
      <c r="N35" s="27">
        <f t="shared" si="7"/>
        <v>4.0885891719693299E-2</v>
      </c>
      <c r="O35" s="27">
        <f t="shared" si="0"/>
        <v>5.6571428053062853E-2</v>
      </c>
      <c r="P35" s="28">
        <f t="shared" si="1"/>
        <v>4.9124759288735893E-2</v>
      </c>
      <c r="R35" s="32">
        <f t="shared" si="8"/>
        <v>8.8313526114537524</v>
      </c>
      <c r="S35" s="32">
        <f t="shared" si="9"/>
        <v>12.219428459461577</v>
      </c>
      <c r="T35" s="32">
        <f t="shared" si="10"/>
        <v>10.610948006366954</v>
      </c>
    </row>
    <row r="36" spans="2:20" x14ac:dyDescent="0.25">
      <c r="B36" s="13" t="str">
        <f>'Média Mensal'!B36</f>
        <v>Mercado</v>
      </c>
      <c r="C36" s="13" t="str">
        <f>'Média Mensal'!C36</f>
        <v>Sr. de Matosinhos</v>
      </c>
      <c r="D36" s="16">
        <f>'Média Mensal'!D36</f>
        <v>708.96</v>
      </c>
      <c r="E36" s="6">
        <v>517.48693616527237</v>
      </c>
      <c r="F36" s="3">
        <v>484.00000000000017</v>
      </c>
      <c r="G36" s="7">
        <f t="shared" si="4"/>
        <v>1001.4869361652725</v>
      </c>
      <c r="H36" s="3">
        <v>192</v>
      </c>
      <c r="I36" s="3">
        <v>186</v>
      </c>
      <c r="J36" s="7">
        <f t="shared" si="5"/>
        <v>378</v>
      </c>
      <c r="K36" s="3">
        <v>0</v>
      </c>
      <c r="L36" s="3">
        <v>0</v>
      </c>
      <c r="M36" s="7">
        <f t="shared" si="6"/>
        <v>0</v>
      </c>
      <c r="N36" s="27">
        <f t="shared" si="7"/>
        <v>1.2477983607380217E-2</v>
      </c>
      <c r="O36" s="27">
        <f t="shared" si="0"/>
        <v>1.2046993229788933E-2</v>
      </c>
      <c r="P36" s="28">
        <f t="shared" si="1"/>
        <v>1.2265908977136886E-2</v>
      </c>
      <c r="R36" s="32">
        <f t="shared" si="8"/>
        <v>2.6952444591941269</v>
      </c>
      <c r="S36" s="32">
        <f t="shared" si="9"/>
        <v>2.6021505376344094</v>
      </c>
      <c r="T36" s="32">
        <f t="shared" si="10"/>
        <v>2.6494363390615674</v>
      </c>
    </row>
    <row r="37" spans="2:20" x14ac:dyDescent="0.25">
      <c r="B37" s="11" t="str">
        <f>'Média Mensal'!B37</f>
        <v>BSra da Hora</v>
      </c>
      <c r="C37" s="11" t="str">
        <f>'Média Mensal'!C37</f>
        <v>BFonte do Cuco</v>
      </c>
      <c r="D37" s="14">
        <f>'Média Mensal'!D37</f>
        <v>687.03</v>
      </c>
      <c r="E37" s="8">
        <v>12488.659294761628</v>
      </c>
      <c r="F37" s="9">
        <v>13145.325714346891</v>
      </c>
      <c r="G37" s="10">
        <f t="shared" si="4"/>
        <v>25633.985009108517</v>
      </c>
      <c r="H37" s="9">
        <v>148</v>
      </c>
      <c r="I37" s="9">
        <v>128</v>
      </c>
      <c r="J37" s="10">
        <f t="shared" si="5"/>
        <v>276</v>
      </c>
      <c r="K37" s="9">
        <v>138</v>
      </c>
      <c r="L37" s="9">
        <v>136</v>
      </c>
      <c r="M37" s="10">
        <f t="shared" si="6"/>
        <v>274</v>
      </c>
      <c r="N37" s="25">
        <f t="shared" si="7"/>
        <v>0.18867324291095039</v>
      </c>
      <c r="O37" s="25">
        <f t="shared" si="0"/>
        <v>0.21417697005909297</v>
      </c>
      <c r="P37" s="26">
        <f t="shared" si="1"/>
        <v>0.20094369284701899</v>
      </c>
      <c r="R37" s="32">
        <f t="shared" si="8"/>
        <v>43.666640890774922</v>
      </c>
      <c r="S37" s="32">
        <f t="shared" si="9"/>
        <v>49.792900433132161</v>
      </c>
      <c r="T37" s="32">
        <f t="shared" si="10"/>
        <v>46.607245471106395</v>
      </c>
    </row>
    <row r="38" spans="2:20" x14ac:dyDescent="0.25">
      <c r="B38" s="12" t="str">
        <f>'Média Mensal'!B38</f>
        <v>BFonte do Cuco</v>
      </c>
      <c r="C38" s="12" t="str">
        <f>'Média Mensal'!C38</f>
        <v>Custoias</v>
      </c>
      <c r="D38" s="15">
        <f>'Média Mensal'!D38</f>
        <v>689.2</v>
      </c>
      <c r="E38" s="4">
        <v>12099.419541900166</v>
      </c>
      <c r="F38" s="2">
        <v>12899.072369115507</v>
      </c>
      <c r="G38" s="5">
        <f t="shared" si="4"/>
        <v>24998.491911015673</v>
      </c>
      <c r="H38" s="2">
        <v>148</v>
      </c>
      <c r="I38" s="2">
        <v>128</v>
      </c>
      <c r="J38" s="5">
        <f t="shared" si="5"/>
        <v>276</v>
      </c>
      <c r="K38" s="2">
        <v>138</v>
      </c>
      <c r="L38" s="2">
        <v>173</v>
      </c>
      <c r="M38" s="5">
        <f t="shared" si="6"/>
        <v>311</v>
      </c>
      <c r="N38" s="27">
        <f t="shared" si="7"/>
        <v>0.18279277770576755</v>
      </c>
      <c r="O38" s="27">
        <f t="shared" si="0"/>
        <v>0.18283071166112239</v>
      </c>
      <c r="P38" s="28">
        <f t="shared" si="1"/>
        <v>0.18281234943409344</v>
      </c>
      <c r="R38" s="32">
        <f t="shared" si="8"/>
        <v>42.305662733916662</v>
      </c>
      <c r="S38" s="32">
        <f t="shared" si="9"/>
        <v>42.854061026961816</v>
      </c>
      <c r="T38" s="32">
        <f t="shared" si="10"/>
        <v>42.586868672939815</v>
      </c>
    </row>
    <row r="39" spans="2:20" x14ac:dyDescent="0.25">
      <c r="B39" s="12" t="str">
        <f>'Média Mensal'!B39</f>
        <v>Custoias</v>
      </c>
      <c r="C39" s="12" t="str">
        <f>'Média Mensal'!C39</f>
        <v>Esposade</v>
      </c>
      <c r="D39" s="15">
        <f>'Média Mensal'!D39</f>
        <v>1779.24</v>
      </c>
      <c r="E39" s="4">
        <v>11767.700098700663</v>
      </c>
      <c r="F39" s="2">
        <v>12648.354965511211</v>
      </c>
      <c r="G39" s="5">
        <f t="shared" si="4"/>
        <v>24416.055064211876</v>
      </c>
      <c r="H39" s="2">
        <v>148</v>
      </c>
      <c r="I39" s="2">
        <v>124</v>
      </c>
      <c r="J39" s="5">
        <f t="shared" si="5"/>
        <v>272</v>
      </c>
      <c r="K39" s="2">
        <v>141</v>
      </c>
      <c r="L39" s="2">
        <v>145</v>
      </c>
      <c r="M39" s="5">
        <f t="shared" si="6"/>
        <v>286</v>
      </c>
      <c r="N39" s="27">
        <f t="shared" si="7"/>
        <v>0.17580524827746896</v>
      </c>
      <c r="O39" s="27">
        <f t="shared" si="0"/>
        <v>0.20158668502982294</v>
      </c>
      <c r="P39" s="28">
        <f t="shared" si="1"/>
        <v>0.18827926483815449</v>
      </c>
      <c r="R39" s="32">
        <f t="shared" si="8"/>
        <v>40.718685462632052</v>
      </c>
      <c r="S39" s="32">
        <f t="shared" si="9"/>
        <v>47.019906934985912</v>
      </c>
      <c r="T39" s="32">
        <f t="shared" si="10"/>
        <v>43.756371082816983</v>
      </c>
    </row>
    <row r="40" spans="2:20" x14ac:dyDescent="0.25">
      <c r="B40" s="12" t="str">
        <f>'Média Mensal'!B40</f>
        <v>Esposade</v>
      </c>
      <c r="C40" s="12" t="str">
        <f>'Média Mensal'!C40</f>
        <v>Crestins</v>
      </c>
      <c r="D40" s="15">
        <f>'Média Mensal'!D40</f>
        <v>2035.56</v>
      </c>
      <c r="E40" s="4">
        <v>11618.893265102357</v>
      </c>
      <c r="F40" s="2">
        <v>12484.948243670984</v>
      </c>
      <c r="G40" s="5">
        <f t="shared" si="4"/>
        <v>24103.841508773341</v>
      </c>
      <c r="H40" s="2">
        <v>148</v>
      </c>
      <c r="I40" s="2">
        <v>124</v>
      </c>
      <c r="J40" s="5">
        <f t="shared" si="5"/>
        <v>272</v>
      </c>
      <c r="K40" s="2">
        <v>117</v>
      </c>
      <c r="L40" s="2">
        <v>137</v>
      </c>
      <c r="M40" s="5">
        <f t="shared" si="6"/>
        <v>254</v>
      </c>
      <c r="N40" s="27">
        <f t="shared" si="7"/>
        <v>0.19052363349570964</v>
      </c>
      <c r="O40" s="27">
        <f t="shared" si="0"/>
        <v>0.205479727512689</v>
      </c>
      <c r="P40" s="28">
        <f t="shared" si="1"/>
        <v>0.19798792144806596</v>
      </c>
      <c r="R40" s="32">
        <f t="shared" si="8"/>
        <v>43.844880245669273</v>
      </c>
      <c r="S40" s="32">
        <f t="shared" si="9"/>
        <v>47.835050742034419</v>
      </c>
      <c r="T40" s="32">
        <f t="shared" si="10"/>
        <v>45.824793742915098</v>
      </c>
    </row>
    <row r="41" spans="2:20" x14ac:dyDescent="0.25">
      <c r="B41" s="12" t="str">
        <f>'Média Mensal'!B41</f>
        <v>Crestins</v>
      </c>
      <c r="C41" s="12" t="str">
        <f>'Média Mensal'!C41</f>
        <v>Verdes (B)</v>
      </c>
      <c r="D41" s="15">
        <f>'Média Mensal'!D41</f>
        <v>591.81999999999994</v>
      </c>
      <c r="E41" s="4">
        <v>11514.617342968362</v>
      </c>
      <c r="F41" s="2">
        <v>12414.773202813452</v>
      </c>
      <c r="G41" s="5">
        <f t="shared" si="4"/>
        <v>23929.390545781815</v>
      </c>
      <c r="H41" s="2">
        <v>148</v>
      </c>
      <c r="I41" s="2">
        <v>138</v>
      </c>
      <c r="J41" s="5">
        <f t="shared" si="5"/>
        <v>286</v>
      </c>
      <c r="K41" s="2">
        <v>116</v>
      </c>
      <c r="L41" s="2">
        <v>137</v>
      </c>
      <c r="M41" s="5">
        <f t="shared" si="6"/>
        <v>253</v>
      </c>
      <c r="N41" s="27">
        <f t="shared" si="7"/>
        <v>0.18958471652674463</v>
      </c>
      <c r="O41" s="27">
        <f t="shared" si="0"/>
        <v>0.19463773364501211</v>
      </c>
      <c r="P41" s="28">
        <f t="shared" si="1"/>
        <v>0.19217306895102645</v>
      </c>
      <c r="R41" s="32">
        <f t="shared" si="8"/>
        <v>43.615974783971069</v>
      </c>
      <c r="S41" s="32">
        <f t="shared" si="9"/>
        <v>45.144629828412555</v>
      </c>
      <c r="T41" s="32">
        <f t="shared" si="10"/>
        <v>44.39590082705346</v>
      </c>
    </row>
    <row r="42" spans="2:20" x14ac:dyDescent="0.25">
      <c r="B42" s="12" t="str">
        <f>'Média Mensal'!B42</f>
        <v>Verdes (B)</v>
      </c>
      <c r="C42" s="12" t="str">
        <f>'Média Mensal'!C42</f>
        <v>Pedras Rubras</v>
      </c>
      <c r="D42" s="15">
        <f>'Média Mensal'!D42</f>
        <v>960.78</v>
      </c>
      <c r="E42" s="4">
        <v>8571.5769829805377</v>
      </c>
      <c r="F42" s="2">
        <v>6716.2464850992237</v>
      </c>
      <c r="G42" s="5">
        <f t="shared" si="4"/>
        <v>15287.823468079761</v>
      </c>
      <c r="H42" s="2">
        <v>0</v>
      </c>
      <c r="I42" s="2">
        <v>0</v>
      </c>
      <c r="J42" s="5">
        <f t="shared" si="5"/>
        <v>0</v>
      </c>
      <c r="K42" s="2">
        <v>116</v>
      </c>
      <c r="L42" s="2">
        <v>137</v>
      </c>
      <c r="M42" s="5">
        <f t="shared" si="6"/>
        <v>253</v>
      </c>
      <c r="N42" s="27">
        <f t="shared" si="7"/>
        <v>0.29795526220038021</v>
      </c>
      <c r="O42" s="27">
        <f t="shared" si="0"/>
        <v>0.1976761974658354</v>
      </c>
      <c r="P42" s="28">
        <f t="shared" si="1"/>
        <v>0.24365395046665436</v>
      </c>
      <c r="R42" s="32">
        <f t="shared" si="8"/>
        <v>73.89290502569429</v>
      </c>
      <c r="S42" s="32">
        <f t="shared" si="9"/>
        <v>49.02369697152718</v>
      </c>
      <c r="T42" s="32">
        <f t="shared" si="10"/>
        <v>60.426179715730285</v>
      </c>
    </row>
    <row r="43" spans="2:20" x14ac:dyDescent="0.25">
      <c r="B43" s="12" t="str">
        <f>'Média Mensal'!B43</f>
        <v>Pedras Rubras</v>
      </c>
      <c r="C43" s="12" t="str">
        <f>'Média Mensal'!C43</f>
        <v>Lidador</v>
      </c>
      <c r="D43" s="15">
        <f>'Média Mensal'!D43</f>
        <v>1147.58</v>
      </c>
      <c r="E43" s="4">
        <v>7859.3251304639543</v>
      </c>
      <c r="F43" s="2">
        <v>6072.6307447687404</v>
      </c>
      <c r="G43" s="5">
        <f t="shared" si="4"/>
        <v>13931.955875232696</v>
      </c>
      <c r="H43" s="2">
        <v>0</v>
      </c>
      <c r="I43" s="2">
        <v>0</v>
      </c>
      <c r="J43" s="5">
        <f t="shared" si="5"/>
        <v>0</v>
      </c>
      <c r="K43" s="2">
        <v>116</v>
      </c>
      <c r="L43" s="2">
        <v>137</v>
      </c>
      <c r="M43" s="5">
        <f t="shared" si="6"/>
        <v>253</v>
      </c>
      <c r="N43" s="27">
        <f t="shared" si="7"/>
        <v>0.27319678568075478</v>
      </c>
      <c r="O43" s="27">
        <f t="shared" si="0"/>
        <v>0.17873295104687839</v>
      </c>
      <c r="P43" s="28">
        <f t="shared" si="1"/>
        <v>0.22204443253909051</v>
      </c>
      <c r="R43" s="32">
        <f t="shared" si="8"/>
        <v>67.752802848827187</v>
      </c>
      <c r="S43" s="32">
        <f t="shared" si="9"/>
        <v>44.325771859625846</v>
      </c>
      <c r="T43" s="32">
        <f t="shared" si="10"/>
        <v>55.067019269694448</v>
      </c>
    </row>
    <row r="44" spans="2:20" x14ac:dyDescent="0.25">
      <c r="B44" s="12" t="str">
        <f>'Média Mensal'!B44</f>
        <v>Lidador</v>
      </c>
      <c r="C44" s="12" t="str">
        <f>'Média Mensal'!C44</f>
        <v>Vilar do Pinheiro</v>
      </c>
      <c r="D44" s="15">
        <f>'Média Mensal'!D44</f>
        <v>1987.51</v>
      </c>
      <c r="E44" s="4">
        <v>7602.2325847621469</v>
      </c>
      <c r="F44" s="2">
        <v>5858.2867469949533</v>
      </c>
      <c r="G44" s="5">
        <f t="shared" si="4"/>
        <v>13460.519331757099</v>
      </c>
      <c r="H44" s="2">
        <v>0</v>
      </c>
      <c r="I44" s="2">
        <v>0</v>
      </c>
      <c r="J44" s="5">
        <f t="shared" si="5"/>
        <v>0</v>
      </c>
      <c r="K44" s="2">
        <v>116</v>
      </c>
      <c r="L44" s="2">
        <v>154</v>
      </c>
      <c r="M44" s="5">
        <f t="shared" si="6"/>
        <v>270</v>
      </c>
      <c r="N44" s="27">
        <f t="shared" si="7"/>
        <v>0.26426003145029708</v>
      </c>
      <c r="O44" s="27">
        <f t="shared" si="0"/>
        <v>0.15339041545336599</v>
      </c>
      <c r="P44" s="28">
        <f t="shared" si="1"/>
        <v>0.20102328751130674</v>
      </c>
      <c r="R44" s="32">
        <f t="shared" si="8"/>
        <v>65.536487799673679</v>
      </c>
      <c r="S44" s="32">
        <f t="shared" si="9"/>
        <v>38.040823032434758</v>
      </c>
      <c r="T44" s="32">
        <f t="shared" si="10"/>
        <v>49.853775302804074</v>
      </c>
    </row>
    <row r="45" spans="2:20" x14ac:dyDescent="0.25">
      <c r="B45" s="12" t="str">
        <f>'Média Mensal'!B45</f>
        <v>Vilar do Pinheiro</v>
      </c>
      <c r="C45" s="12" t="str">
        <f>'Média Mensal'!C45</f>
        <v>Modivas Sul</v>
      </c>
      <c r="D45" s="15">
        <f>'Média Mensal'!D45</f>
        <v>2037.38</v>
      </c>
      <c r="E45" s="4">
        <v>7411.6127092951165</v>
      </c>
      <c r="F45" s="2">
        <v>5738.2186317240767</v>
      </c>
      <c r="G45" s="5">
        <f t="shared" si="4"/>
        <v>13149.831341019193</v>
      </c>
      <c r="H45" s="2">
        <v>0</v>
      </c>
      <c r="I45" s="2">
        <v>0</v>
      </c>
      <c r="J45" s="5">
        <f t="shared" si="5"/>
        <v>0</v>
      </c>
      <c r="K45" s="2">
        <v>116</v>
      </c>
      <c r="L45" s="2">
        <v>159</v>
      </c>
      <c r="M45" s="5">
        <f t="shared" si="6"/>
        <v>275</v>
      </c>
      <c r="N45" s="27">
        <f t="shared" si="7"/>
        <v>0.25763392343211611</v>
      </c>
      <c r="O45" s="27">
        <f t="shared" si="0"/>
        <v>0.14552187643852904</v>
      </c>
      <c r="P45" s="28">
        <f t="shared" si="1"/>
        <v>0.19281277626127849</v>
      </c>
      <c r="R45" s="32">
        <f t="shared" si="8"/>
        <v>63.893213011164796</v>
      </c>
      <c r="S45" s="32">
        <f t="shared" si="9"/>
        <v>36.0894253567552</v>
      </c>
      <c r="T45" s="32">
        <f t="shared" si="10"/>
        <v>47.817568512797067</v>
      </c>
    </row>
    <row r="46" spans="2:20" x14ac:dyDescent="0.25">
      <c r="B46" s="12" t="str">
        <f>'Média Mensal'!B46</f>
        <v>Modivas Sul</v>
      </c>
      <c r="C46" s="12" t="str">
        <f>'Média Mensal'!C46</f>
        <v>Modivas Centro</v>
      </c>
      <c r="D46" s="15">
        <f>'Média Mensal'!D46</f>
        <v>1051.08</v>
      </c>
      <c r="E46" s="4">
        <v>7354.0486736688799</v>
      </c>
      <c r="F46" s="2">
        <v>5732.7746198122759</v>
      </c>
      <c r="G46" s="5">
        <f t="shared" si="4"/>
        <v>13086.823293481157</v>
      </c>
      <c r="H46" s="2">
        <v>0</v>
      </c>
      <c r="I46" s="2">
        <v>0</v>
      </c>
      <c r="J46" s="5">
        <f t="shared" si="5"/>
        <v>0</v>
      </c>
      <c r="K46" s="2">
        <v>116</v>
      </c>
      <c r="L46" s="2">
        <v>154</v>
      </c>
      <c r="M46" s="5">
        <f t="shared" si="6"/>
        <v>270</v>
      </c>
      <c r="N46" s="27">
        <f t="shared" si="7"/>
        <v>0.25563294889004728</v>
      </c>
      <c r="O46" s="27">
        <f t="shared" si="0"/>
        <v>0.15010406943371063</v>
      </c>
      <c r="P46" s="28">
        <f t="shared" si="1"/>
        <v>0.19544240282976638</v>
      </c>
      <c r="R46" s="32">
        <f t="shared" si="8"/>
        <v>63.396971324731723</v>
      </c>
      <c r="S46" s="32">
        <f t="shared" si="9"/>
        <v>37.225809219560233</v>
      </c>
      <c r="T46" s="32">
        <f t="shared" si="10"/>
        <v>48.46971590178206</v>
      </c>
    </row>
    <row r="47" spans="2:20" x14ac:dyDescent="0.25">
      <c r="B47" s="12" t="str">
        <f>'Média Mensal'!B47</f>
        <v>Modivas Centro</v>
      </c>
      <c r="C47" s="12" t="s">
        <v>102</v>
      </c>
      <c r="D47" s="15">
        <v>852.51</v>
      </c>
      <c r="E47" s="4">
        <v>7326.6215757348928</v>
      </c>
      <c r="F47" s="2">
        <v>5689.3244088015917</v>
      </c>
      <c r="G47" s="5">
        <f t="shared" si="4"/>
        <v>13015.945984536484</v>
      </c>
      <c r="H47" s="2">
        <v>0</v>
      </c>
      <c r="I47" s="2">
        <v>0</v>
      </c>
      <c r="J47" s="5">
        <f t="shared" si="5"/>
        <v>0</v>
      </c>
      <c r="K47" s="2">
        <v>117</v>
      </c>
      <c r="L47" s="2">
        <v>139</v>
      </c>
      <c r="M47" s="5">
        <f t="shared" si="6"/>
        <v>256</v>
      </c>
      <c r="N47" s="27">
        <f t="shared" si="7"/>
        <v>0.25250281140525549</v>
      </c>
      <c r="O47" s="27">
        <f t="shared" si="0"/>
        <v>0.16504190092833579</v>
      </c>
      <c r="P47" s="28">
        <f t="shared" si="1"/>
        <v>0.20501427016974047</v>
      </c>
      <c r="R47" s="32">
        <f t="shared" ref="R47" si="11">+E47/(H47+K47)</f>
        <v>62.62069722850336</v>
      </c>
      <c r="S47" s="32">
        <f t="shared" ref="S47" si="12">+F47/(I47+L47)</f>
        <v>40.930391430227282</v>
      </c>
      <c r="T47" s="32">
        <f t="shared" ref="T47" si="13">+G47/(J47+M47)</f>
        <v>50.843539002095639</v>
      </c>
    </row>
    <row r="48" spans="2:20" x14ac:dyDescent="0.25">
      <c r="B48" s="12" t="s">
        <v>102</v>
      </c>
      <c r="C48" s="12" t="str">
        <f>'Média Mensal'!C48</f>
        <v>Mindelo</v>
      </c>
      <c r="D48" s="15">
        <v>1834.12</v>
      </c>
      <c r="E48" s="4">
        <v>6347.2307378801115</v>
      </c>
      <c r="F48" s="2">
        <v>5262.3847753743321</v>
      </c>
      <c r="G48" s="5">
        <f t="shared" si="4"/>
        <v>11609.615513254445</v>
      </c>
      <c r="H48" s="2">
        <v>0</v>
      </c>
      <c r="I48" s="2">
        <v>0</v>
      </c>
      <c r="J48" s="5">
        <f t="shared" si="5"/>
        <v>0</v>
      </c>
      <c r="K48" s="2">
        <v>117</v>
      </c>
      <c r="L48" s="2">
        <v>137</v>
      </c>
      <c r="M48" s="5">
        <f t="shared" si="6"/>
        <v>254</v>
      </c>
      <c r="N48" s="27">
        <f t="shared" si="7"/>
        <v>0.21874933615522854</v>
      </c>
      <c r="O48" s="27">
        <f t="shared" si="0"/>
        <v>0.15488535364299305</v>
      </c>
      <c r="P48" s="28">
        <f t="shared" si="1"/>
        <v>0.18430301487894407</v>
      </c>
      <c r="R48" s="32">
        <f t="shared" si="8"/>
        <v>54.249835366496683</v>
      </c>
      <c r="S48" s="32">
        <f t="shared" si="9"/>
        <v>38.411567703462275</v>
      </c>
      <c r="T48" s="32">
        <f t="shared" si="10"/>
        <v>45.707147689978129</v>
      </c>
    </row>
    <row r="49" spans="2:20" x14ac:dyDescent="0.25">
      <c r="B49" s="12" t="str">
        <f>'Média Mensal'!B49</f>
        <v>Mindelo</v>
      </c>
      <c r="C49" s="12" t="str">
        <f>'Média Mensal'!C49</f>
        <v>Espaço Natureza</v>
      </c>
      <c r="D49" s="15">
        <f>'Média Mensal'!D49</f>
        <v>776.86</v>
      </c>
      <c r="E49" s="4">
        <v>6147.8845767757366</v>
      </c>
      <c r="F49" s="2">
        <v>5268.6555861965517</v>
      </c>
      <c r="G49" s="5">
        <f t="shared" si="4"/>
        <v>11416.540162972287</v>
      </c>
      <c r="H49" s="2">
        <v>0</v>
      </c>
      <c r="I49" s="2">
        <v>0</v>
      </c>
      <c r="J49" s="5">
        <f t="shared" si="5"/>
        <v>0</v>
      </c>
      <c r="K49" s="2">
        <v>118</v>
      </c>
      <c r="L49" s="2">
        <v>137</v>
      </c>
      <c r="M49" s="5">
        <f t="shared" si="6"/>
        <v>255</v>
      </c>
      <c r="N49" s="27">
        <f t="shared" si="7"/>
        <v>0.21008353529168045</v>
      </c>
      <c r="O49" s="27">
        <f t="shared" si="0"/>
        <v>0.15506991953721896</v>
      </c>
      <c r="P49" s="28">
        <f t="shared" si="1"/>
        <v>0.18052720055300897</v>
      </c>
      <c r="R49" s="32">
        <f t="shared" si="8"/>
        <v>52.100716752336751</v>
      </c>
      <c r="S49" s="32">
        <f t="shared" si="9"/>
        <v>38.457340045230303</v>
      </c>
      <c r="T49" s="32">
        <f t="shared" si="10"/>
        <v>44.770745737146228</v>
      </c>
    </row>
    <row r="50" spans="2:20" x14ac:dyDescent="0.25">
      <c r="B50" s="12" t="str">
        <f>'Média Mensal'!B50</f>
        <v>Espaço Natureza</v>
      </c>
      <c r="C50" s="12" t="str">
        <f>'Média Mensal'!C50</f>
        <v>Varziela</v>
      </c>
      <c r="D50" s="15">
        <f>'Média Mensal'!D50</f>
        <v>1539</v>
      </c>
      <c r="E50" s="4">
        <v>6136.4326190362335</v>
      </c>
      <c r="F50" s="2">
        <v>5156.9820733182851</v>
      </c>
      <c r="G50" s="5">
        <f t="shared" si="4"/>
        <v>11293.41469235452</v>
      </c>
      <c r="H50" s="2">
        <v>0</v>
      </c>
      <c r="I50" s="2">
        <v>0</v>
      </c>
      <c r="J50" s="5">
        <f t="shared" si="5"/>
        <v>0</v>
      </c>
      <c r="K50" s="2">
        <v>115</v>
      </c>
      <c r="L50" s="2">
        <v>137</v>
      </c>
      <c r="M50" s="5">
        <f t="shared" si="6"/>
        <v>252</v>
      </c>
      <c r="N50" s="27">
        <f t="shared" si="7"/>
        <v>0.21516243404755378</v>
      </c>
      <c r="O50" s="27">
        <f t="shared" si="0"/>
        <v>0.1517830843335968</v>
      </c>
      <c r="P50" s="28">
        <f t="shared" si="1"/>
        <v>0.18070620027448989</v>
      </c>
      <c r="R50" s="32">
        <f t="shared" si="8"/>
        <v>53.360283643793338</v>
      </c>
      <c r="S50" s="32">
        <f t="shared" si="9"/>
        <v>37.642204914732005</v>
      </c>
      <c r="T50" s="32">
        <f t="shared" si="10"/>
        <v>44.81513766807349</v>
      </c>
    </row>
    <row r="51" spans="2:20" x14ac:dyDescent="0.25">
      <c r="B51" s="12" t="str">
        <f>'Média Mensal'!B51</f>
        <v>Varziela</v>
      </c>
      <c r="C51" s="12" t="str">
        <f>'Média Mensal'!C51</f>
        <v>Árvore</v>
      </c>
      <c r="D51" s="15">
        <f>'Média Mensal'!D51</f>
        <v>858.71</v>
      </c>
      <c r="E51" s="4">
        <v>5763.1146025147427</v>
      </c>
      <c r="F51" s="2">
        <v>4953.8525219188041</v>
      </c>
      <c r="G51" s="5">
        <f t="shared" si="4"/>
        <v>10716.967124433548</v>
      </c>
      <c r="H51" s="2">
        <v>0</v>
      </c>
      <c r="I51" s="2">
        <v>0</v>
      </c>
      <c r="J51" s="5">
        <f t="shared" si="5"/>
        <v>0</v>
      </c>
      <c r="K51" s="2">
        <v>113</v>
      </c>
      <c r="L51" s="2">
        <v>137</v>
      </c>
      <c r="M51" s="5">
        <f t="shared" si="6"/>
        <v>250</v>
      </c>
      <c r="N51" s="27">
        <f t="shared" si="7"/>
        <v>0.2056492507320419</v>
      </c>
      <c r="O51" s="27">
        <f t="shared" si="0"/>
        <v>0.14580446556153767</v>
      </c>
      <c r="P51" s="28">
        <f t="shared" si="1"/>
        <v>0.17285430845860561</v>
      </c>
      <c r="R51" s="32">
        <f t="shared" si="8"/>
        <v>51.001014181546395</v>
      </c>
      <c r="S51" s="32">
        <f t="shared" si="9"/>
        <v>36.159507459261341</v>
      </c>
      <c r="T51" s="32">
        <f t="shared" si="10"/>
        <v>42.867868497734193</v>
      </c>
    </row>
    <row r="52" spans="2:20" x14ac:dyDescent="0.25">
      <c r="B52" s="12" t="str">
        <f>'Média Mensal'!B52</f>
        <v>Árvore</v>
      </c>
      <c r="C52" s="12" t="str">
        <f>'Média Mensal'!C52</f>
        <v>Azurara</v>
      </c>
      <c r="D52" s="15">
        <f>'Média Mensal'!D52</f>
        <v>664.57</v>
      </c>
      <c r="E52" s="4">
        <v>5715.9691314047768</v>
      </c>
      <c r="F52" s="2">
        <v>4926.051085157369</v>
      </c>
      <c r="G52" s="5">
        <f t="shared" si="4"/>
        <v>10642.020216562145</v>
      </c>
      <c r="H52" s="2">
        <v>0</v>
      </c>
      <c r="I52" s="2">
        <v>0</v>
      </c>
      <c r="J52" s="5">
        <f t="shared" si="5"/>
        <v>0</v>
      </c>
      <c r="K52" s="2">
        <v>114</v>
      </c>
      <c r="L52" s="2">
        <v>137</v>
      </c>
      <c r="M52" s="5">
        <f t="shared" si="6"/>
        <v>251</v>
      </c>
      <c r="N52" s="27">
        <f t="shared" si="7"/>
        <v>0.20217774233887864</v>
      </c>
      <c r="O52" s="27">
        <f t="shared" si="0"/>
        <v>0.14498619864484838</v>
      </c>
      <c r="P52" s="28">
        <f t="shared" si="1"/>
        <v>0.17096164080070275</v>
      </c>
      <c r="R52" s="32">
        <f t="shared" si="8"/>
        <v>50.140080100041899</v>
      </c>
      <c r="S52" s="32">
        <f t="shared" si="9"/>
        <v>35.956577263922405</v>
      </c>
      <c r="T52" s="32">
        <f t="shared" si="10"/>
        <v>42.398486918574285</v>
      </c>
    </row>
    <row r="53" spans="2:20" x14ac:dyDescent="0.25">
      <c r="B53" s="12" t="str">
        <f>'Média Mensal'!B53</f>
        <v>Azurara</v>
      </c>
      <c r="C53" s="12" t="str">
        <f>'Média Mensal'!C53</f>
        <v>Santa Clara</v>
      </c>
      <c r="D53" s="15">
        <f>'Média Mensal'!D53</f>
        <v>1218.0899999999999</v>
      </c>
      <c r="E53" s="4">
        <v>5665.1111395418075</v>
      </c>
      <c r="F53" s="2">
        <v>4885.6304374228657</v>
      </c>
      <c r="G53" s="5">
        <f t="shared" si="4"/>
        <v>10550.741576964672</v>
      </c>
      <c r="H53" s="2">
        <v>0</v>
      </c>
      <c r="I53" s="2">
        <v>0</v>
      </c>
      <c r="J53" s="5">
        <f t="shared" si="5"/>
        <v>0</v>
      </c>
      <c r="K53" s="2">
        <v>116</v>
      </c>
      <c r="L53" s="2">
        <v>137</v>
      </c>
      <c r="M53" s="5">
        <f t="shared" si="6"/>
        <v>253</v>
      </c>
      <c r="N53" s="27">
        <f t="shared" si="7"/>
        <v>0.19692405240342767</v>
      </c>
      <c r="O53" s="27">
        <f t="shared" si="0"/>
        <v>0.14379651628864099</v>
      </c>
      <c r="P53" s="28">
        <f t="shared" si="1"/>
        <v>0.16815538660213999</v>
      </c>
      <c r="R53" s="32">
        <f t="shared" si="8"/>
        <v>48.837164996050063</v>
      </c>
      <c r="S53" s="32">
        <f t="shared" si="9"/>
        <v>35.661536039582963</v>
      </c>
      <c r="T53" s="32">
        <f t="shared" si="10"/>
        <v>41.702535877330718</v>
      </c>
    </row>
    <row r="54" spans="2:20" x14ac:dyDescent="0.25">
      <c r="B54" s="12" t="str">
        <f>'Média Mensal'!B54</f>
        <v>Santa Clara</v>
      </c>
      <c r="C54" s="12" t="str">
        <f>'Média Mensal'!C54</f>
        <v>Vila do Conde</v>
      </c>
      <c r="D54" s="15">
        <f>'Média Mensal'!D54</f>
        <v>670.57</v>
      </c>
      <c r="E54" s="4">
        <v>5542.821847600072</v>
      </c>
      <c r="F54" s="2">
        <v>4744.9944722496257</v>
      </c>
      <c r="G54" s="5">
        <f t="shared" si="4"/>
        <v>10287.816319849699</v>
      </c>
      <c r="H54" s="2">
        <v>0</v>
      </c>
      <c r="I54" s="2">
        <v>0</v>
      </c>
      <c r="J54" s="5">
        <f t="shared" si="5"/>
        <v>0</v>
      </c>
      <c r="K54" s="2">
        <v>120</v>
      </c>
      <c r="L54" s="2">
        <v>181</v>
      </c>
      <c r="M54" s="5">
        <f t="shared" si="6"/>
        <v>301</v>
      </c>
      <c r="N54" s="27">
        <f t="shared" si="7"/>
        <v>0.18625073412634652</v>
      </c>
      <c r="O54" s="27">
        <f t="shared" si="0"/>
        <v>0.10570741561775142</v>
      </c>
      <c r="P54" s="28">
        <f t="shared" si="1"/>
        <v>0.13781770871087903</v>
      </c>
      <c r="R54" s="32">
        <f t="shared" si="8"/>
        <v>46.190182063333936</v>
      </c>
      <c r="S54" s="32">
        <f t="shared" si="9"/>
        <v>26.215439073202351</v>
      </c>
      <c r="T54" s="32">
        <f t="shared" si="10"/>
        <v>34.178791760298004</v>
      </c>
    </row>
    <row r="55" spans="2:20" x14ac:dyDescent="0.25">
      <c r="B55" s="12" t="str">
        <f>'Média Mensal'!B55</f>
        <v>Vila do Conde</v>
      </c>
      <c r="C55" s="12" t="str">
        <f>'Média Mensal'!C55</f>
        <v>Alto de Pega</v>
      </c>
      <c r="D55" s="15">
        <f>'Média Mensal'!D55</f>
        <v>730.41</v>
      </c>
      <c r="E55" s="4">
        <v>4233.6016629876367</v>
      </c>
      <c r="F55" s="2">
        <v>3400.326181840232</v>
      </c>
      <c r="G55" s="5">
        <f t="shared" si="4"/>
        <v>7633.9278448278692</v>
      </c>
      <c r="H55" s="2">
        <v>0</v>
      </c>
      <c r="I55" s="2">
        <v>0</v>
      </c>
      <c r="J55" s="5">
        <f t="shared" si="5"/>
        <v>0</v>
      </c>
      <c r="K55" s="2">
        <v>140</v>
      </c>
      <c r="L55" s="2">
        <v>160</v>
      </c>
      <c r="M55" s="5">
        <f t="shared" si="6"/>
        <v>300</v>
      </c>
      <c r="N55" s="27">
        <f t="shared" si="7"/>
        <v>0.12193553176807709</v>
      </c>
      <c r="O55" s="27">
        <f t="shared" si="0"/>
        <v>8.5693704179441332E-2</v>
      </c>
      <c r="P55" s="28">
        <f t="shared" si="1"/>
        <v>0.10260655705413803</v>
      </c>
      <c r="R55" s="32">
        <f t="shared" si="8"/>
        <v>30.24001187848312</v>
      </c>
      <c r="S55" s="32">
        <f t="shared" si="9"/>
        <v>21.25203863650145</v>
      </c>
      <c r="T55" s="32">
        <f t="shared" si="10"/>
        <v>25.44642614942623</v>
      </c>
    </row>
    <row r="56" spans="2:20" x14ac:dyDescent="0.25">
      <c r="B56" s="12" t="str">
        <f>'Média Mensal'!B56</f>
        <v>Alto de Pega</v>
      </c>
      <c r="C56" s="12" t="str">
        <f>'Média Mensal'!C56</f>
        <v>Portas Fronhas</v>
      </c>
      <c r="D56" s="15">
        <f>'Média Mensal'!D56</f>
        <v>671.05</v>
      </c>
      <c r="E56" s="4">
        <v>4089.2941221999463</v>
      </c>
      <c r="F56" s="2">
        <v>3211.4864550297557</v>
      </c>
      <c r="G56" s="5">
        <f t="shared" si="4"/>
        <v>7300.7805772297015</v>
      </c>
      <c r="H56" s="2">
        <v>0</v>
      </c>
      <c r="I56" s="2">
        <v>0</v>
      </c>
      <c r="J56" s="5">
        <f t="shared" si="5"/>
        <v>0</v>
      </c>
      <c r="K56" s="2">
        <v>137</v>
      </c>
      <c r="L56" s="2">
        <v>159</v>
      </c>
      <c r="M56" s="5">
        <f t="shared" si="6"/>
        <v>296</v>
      </c>
      <c r="N56" s="27">
        <f t="shared" si="7"/>
        <v>0.12035831534612509</v>
      </c>
      <c r="O56" s="27">
        <f t="shared" si="0"/>
        <v>8.1443661367157527E-2</v>
      </c>
      <c r="P56" s="28">
        <f t="shared" si="1"/>
        <v>9.9454835674990485E-2</v>
      </c>
      <c r="R56" s="32">
        <f t="shared" si="8"/>
        <v>29.848862205839023</v>
      </c>
      <c r="S56" s="32">
        <f t="shared" si="9"/>
        <v>20.198028019055066</v>
      </c>
      <c r="T56" s="32">
        <f t="shared" si="10"/>
        <v>24.664799247397639</v>
      </c>
    </row>
    <row r="57" spans="2:20" x14ac:dyDescent="0.25">
      <c r="B57" s="12" t="str">
        <f>'Média Mensal'!B57</f>
        <v>Portas Fronhas</v>
      </c>
      <c r="C57" s="12" t="str">
        <f>'Média Mensal'!C57</f>
        <v>São Brás</v>
      </c>
      <c r="D57" s="15">
        <f>'Média Mensal'!D57</f>
        <v>562.21</v>
      </c>
      <c r="E57" s="4">
        <v>3254.0869130089905</v>
      </c>
      <c r="F57" s="2">
        <v>2704.0214741864493</v>
      </c>
      <c r="G57" s="5">
        <f t="shared" si="4"/>
        <v>5958.1083871954397</v>
      </c>
      <c r="H57" s="2">
        <v>0</v>
      </c>
      <c r="I57" s="2">
        <v>0</v>
      </c>
      <c r="J57" s="5">
        <f t="shared" si="5"/>
        <v>0</v>
      </c>
      <c r="K57" s="43">
        <v>137</v>
      </c>
      <c r="L57" s="2">
        <v>159</v>
      </c>
      <c r="M57" s="5">
        <f t="shared" si="6"/>
        <v>296</v>
      </c>
      <c r="N57" s="27">
        <f t="shared" si="7"/>
        <v>9.5776045238079546E-2</v>
      </c>
      <c r="O57" s="27">
        <f t="shared" si="0"/>
        <v>6.8574291798195616E-2</v>
      </c>
      <c r="P57" s="28">
        <f t="shared" si="1"/>
        <v>8.1164292545709449E-2</v>
      </c>
      <c r="R57" s="32">
        <f t="shared" si="8"/>
        <v>23.752459219043725</v>
      </c>
      <c r="S57" s="32">
        <f t="shared" si="9"/>
        <v>17.006424365952512</v>
      </c>
      <c r="T57" s="32">
        <f t="shared" si="10"/>
        <v>20.128744551335945</v>
      </c>
    </row>
    <row r="58" spans="2:20" x14ac:dyDescent="0.25">
      <c r="B58" s="13" t="str">
        <f>'Média Mensal'!B58</f>
        <v>São Brás</v>
      </c>
      <c r="C58" s="13" t="str">
        <f>'Média Mensal'!C58</f>
        <v>Póvoa de Varzim</v>
      </c>
      <c r="D58" s="16">
        <f>'Média Mensal'!D58</f>
        <v>624.94000000000005</v>
      </c>
      <c r="E58" s="6">
        <v>3109.7061481306123</v>
      </c>
      <c r="F58" s="3">
        <v>2607.9999999999995</v>
      </c>
      <c r="G58" s="7">
        <f t="shared" si="4"/>
        <v>5717.7061481306118</v>
      </c>
      <c r="H58" s="6">
        <v>0</v>
      </c>
      <c r="I58" s="3">
        <v>0</v>
      </c>
      <c r="J58" s="7">
        <f t="shared" si="5"/>
        <v>0</v>
      </c>
      <c r="K58" s="44">
        <v>138</v>
      </c>
      <c r="L58" s="3">
        <v>159</v>
      </c>
      <c r="M58" s="7">
        <f t="shared" si="6"/>
        <v>297</v>
      </c>
      <c r="N58" s="27">
        <f t="shared" si="7"/>
        <v>9.0863316623732246E-2</v>
      </c>
      <c r="O58" s="27">
        <f t="shared" si="0"/>
        <v>6.6139176303509822E-2</v>
      </c>
      <c r="P58" s="28">
        <f t="shared" si="1"/>
        <v>7.7627160694724279E-2</v>
      </c>
      <c r="R58" s="32">
        <f t="shared" si="8"/>
        <v>22.534102522685597</v>
      </c>
      <c r="S58" s="32">
        <f t="shared" si="9"/>
        <v>16.402515723270437</v>
      </c>
      <c r="T58" s="32">
        <f t="shared" si="10"/>
        <v>19.251535852291621</v>
      </c>
    </row>
    <row r="59" spans="2:20" x14ac:dyDescent="0.25">
      <c r="B59" s="11" t="str">
        <f>'Média Mensal'!B59</f>
        <v>CSra da Hora</v>
      </c>
      <c r="C59" s="11" t="str">
        <f>'Média Mensal'!C59</f>
        <v>CFonte do Cuco</v>
      </c>
      <c r="D59" s="14">
        <f>'Média Mensal'!D59</f>
        <v>685.98</v>
      </c>
      <c r="E59" s="4">
        <v>8047.7544931287684</v>
      </c>
      <c r="F59" s="2">
        <v>7383.9788110237014</v>
      </c>
      <c r="G59" s="10">
        <f t="shared" si="4"/>
        <v>15431.733304152469</v>
      </c>
      <c r="H59" s="2">
        <v>0</v>
      </c>
      <c r="I59" s="2">
        <v>0</v>
      </c>
      <c r="J59" s="10">
        <f t="shared" si="5"/>
        <v>0</v>
      </c>
      <c r="K59" s="2">
        <v>125</v>
      </c>
      <c r="L59" s="2">
        <v>114</v>
      </c>
      <c r="M59" s="10">
        <f t="shared" si="6"/>
        <v>239</v>
      </c>
      <c r="N59" s="25">
        <f t="shared" si="7"/>
        <v>0.25960498364931511</v>
      </c>
      <c r="O59" s="25">
        <f t="shared" si="0"/>
        <v>0.26117638692075912</v>
      </c>
      <c r="P59" s="26">
        <f t="shared" si="1"/>
        <v>0.26035452328506664</v>
      </c>
      <c r="R59" s="32">
        <f t="shared" si="8"/>
        <v>64.382035945030154</v>
      </c>
      <c r="S59" s="32">
        <f t="shared" si="9"/>
        <v>64.77174395634826</v>
      </c>
      <c r="T59" s="32">
        <f t="shared" si="10"/>
        <v>64.567921774696529</v>
      </c>
    </row>
    <row r="60" spans="2:20" x14ac:dyDescent="0.25">
      <c r="B60" s="12" t="str">
        <f>'Média Mensal'!B60</f>
        <v>CFonte do Cuco</v>
      </c>
      <c r="C60" s="12" t="str">
        <f>'Média Mensal'!C60</f>
        <v>Cândido dos Reis</v>
      </c>
      <c r="D60" s="15">
        <f>'Média Mensal'!D60</f>
        <v>913.51</v>
      </c>
      <c r="E60" s="4">
        <v>7748.9510858176909</v>
      </c>
      <c r="F60" s="2">
        <v>7448.3284184791783</v>
      </c>
      <c r="G60" s="5">
        <f t="shared" si="4"/>
        <v>15197.279504296868</v>
      </c>
      <c r="H60" s="2">
        <v>0</v>
      </c>
      <c r="I60" s="2">
        <v>0</v>
      </c>
      <c r="J60" s="5">
        <f t="shared" si="5"/>
        <v>0</v>
      </c>
      <c r="K60" s="2">
        <v>114</v>
      </c>
      <c r="L60" s="2">
        <v>114</v>
      </c>
      <c r="M60" s="5">
        <f t="shared" si="6"/>
        <v>228</v>
      </c>
      <c r="N60" s="27">
        <f t="shared" si="7"/>
        <v>0.27408570620464384</v>
      </c>
      <c r="O60" s="27">
        <f t="shared" si="0"/>
        <v>0.26345247660155552</v>
      </c>
      <c r="P60" s="28">
        <f t="shared" si="1"/>
        <v>0.26876909140309968</v>
      </c>
      <c r="R60" s="32">
        <f t="shared" si="8"/>
        <v>67.973255138751668</v>
      </c>
      <c r="S60" s="32">
        <f t="shared" si="9"/>
        <v>65.336214197185768</v>
      </c>
      <c r="T60" s="32">
        <f t="shared" si="10"/>
        <v>66.654734667968725</v>
      </c>
    </row>
    <row r="61" spans="2:20" x14ac:dyDescent="0.25">
      <c r="B61" s="12" t="str">
        <f>'Média Mensal'!B61</f>
        <v>Cândido dos Reis</v>
      </c>
      <c r="C61" s="12" t="str">
        <f>'Média Mensal'!C61</f>
        <v>Pias</v>
      </c>
      <c r="D61" s="15">
        <f>'Média Mensal'!D61</f>
        <v>916.73</v>
      </c>
      <c r="E61" s="4">
        <v>7401.9784849276584</v>
      </c>
      <c r="F61" s="2">
        <v>7122.8402585836893</v>
      </c>
      <c r="G61" s="5">
        <f t="shared" si="4"/>
        <v>14524.818743511347</v>
      </c>
      <c r="H61" s="2">
        <v>0</v>
      </c>
      <c r="I61" s="2">
        <v>0</v>
      </c>
      <c r="J61" s="5">
        <f t="shared" si="5"/>
        <v>0</v>
      </c>
      <c r="K61" s="2">
        <v>115</v>
      </c>
      <c r="L61" s="2">
        <v>134</v>
      </c>
      <c r="M61" s="5">
        <f t="shared" si="6"/>
        <v>249</v>
      </c>
      <c r="N61" s="27">
        <f t="shared" si="7"/>
        <v>0.25953641251499504</v>
      </c>
      <c r="O61" s="27">
        <f t="shared" si="0"/>
        <v>0.2143367916039868</v>
      </c>
      <c r="P61" s="28">
        <f t="shared" si="1"/>
        <v>0.23521211853075766</v>
      </c>
      <c r="R61" s="32">
        <f t="shared" si="8"/>
        <v>64.365030303718768</v>
      </c>
      <c r="S61" s="32">
        <f t="shared" si="9"/>
        <v>53.155524317788725</v>
      </c>
      <c r="T61" s="32">
        <f t="shared" si="10"/>
        <v>58.332605395627901</v>
      </c>
    </row>
    <row r="62" spans="2:20" x14ac:dyDescent="0.25">
      <c r="B62" s="12" t="str">
        <f>'Média Mensal'!B62</f>
        <v>Pias</v>
      </c>
      <c r="C62" s="12" t="str">
        <f>'Média Mensal'!C62</f>
        <v>Araújo</v>
      </c>
      <c r="D62" s="15">
        <f>'Média Mensal'!D62</f>
        <v>1258.1300000000001</v>
      </c>
      <c r="E62" s="4">
        <v>7124.3522377475938</v>
      </c>
      <c r="F62" s="2">
        <v>6806.2845286934516</v>
      </c>
      <c r="G62" s="5">
        <f t="shared" si="4"/>
        <v>13930.636766441046</v>
      </c>
      <c r="H62" s="2">
        <v>0</v>
      </c>
      <c r="I62" s="2">
        <v>0</v>
      </c>
      <c r="J62" s="5">
        <f t="shared" si="5"/>
        <v>0</v>
      </c>
      <c r="K62" s="2">
        <v>115</v>
      </c>
      <c r="L62" s="2">
        <v>127</v>
      </c>
      <c r="M62" s="5">
        <f t="shared" si="6"/>
        <v>242</v>
      </c>
      <c r="N62" s="27">
        <f t="shared" si="7"/>
        <v>0.24980197187053274</v>
      </c>
      <c r="O62" s="27">
        <f t="shared" si="0"/>
        <v>0.21609996598594905</v>
      </c>
      <c r="P62" s="28">
        <f t="shared" si="1"/>
        <v>0.23211538200548265</v>
      </c>
      <c r="R62" s="32">
        <f t="shared" si="8"/>
        <v>61.950889023892117</v>
      </c>
      <c r="S62" s="32">
        <f t="shared" si="9"/>
        <v>53.592791564515366</v>
      </c>
      <c r="T62" s="32">
        <f t="shared" si="10"/>
        <v>57.564614737359697</v>
      </c>
    </row>
    <row r="63" spans="2:20" x14ac:dyDescent="0.25">
      <c r="B63" s="12" t="str">
        <f>'Média Mensal'!B63</f>
        <v>Araújo</v>
      </c>
      <c r="C63" s="12" t="str">
        <f>'Média Mensal'!C63</f>
        <v>Custió</v>
      </c>
      <c r="D63" s="15">
        <f>'Média Mensal'!D63</f>
        <v>651.69000000000005</v>
      </c>
      <c r="E63" s="4">
        <v>6953.2220283198767</v>
      </c>
      <c r="F63" s="2">
        <v>6496.7091451632286</v>
      </c>
      <c r="G63" s="5">
        <f t="shared" si="4"/>
        <v>13449.931173483106</v>
      </c>
      <c r="H63" s="2">
        <v>0</v>
      </c>
      <c r="I63" s="2">
        <v>0</v>
      </c>
      <c r="J63" s="5">
        <f t="shared" si="5"/>
        <v>0</v>
      </c>
      <c r="K63" s="2">
        <v>115</v>
      </c>
      <c r="L63" s="2">
        <v>114</v>
      </c>
      <c r="M63" s="5">
        <f t="shared" si="6"/>
        <v>229</v>
      </c>
      <c r="N63" s="27">
        <f t="shared" si="7"/>
        <v>0.24380161389620886</v>
      </c>
      <c r="O63" s="27">
        <f t="shared" si="0"/>
        <v>0.22979305125789576</v>
      </c>
      <c r="P63" s="28">
        <f t="shared" si="1"/>
        <v>0.23682791895835867</v>
      </c>
      <c r="R63" s="32">
        <f t="shared" si="8"/>
        <v>60.462800246259796</v>
      </c>
      <c r="S63" s="32">
        <f t="shared" si="9"/>
        <v>56.988676711958149</v>
      </c>
      <c r="T63" s="32">
        <f t="shared" si="10"/>
        <v>58.733323901672954</v>
      </c>
    </row>
    <row r="64" spans="2:20" x14ac:dyDescent="0.25">
      <c r="B64" s="12" t="str">
        <f>'Média Mensal'!B64</f>
        <v>Custió</v>
      </c>
      <c r="C64" s="12" t="str">
        <f>'Média Mensal'!C64</f>
        <v>Parque de Maia</v>
      </c>
      <c r="D64" s="15">
        <f>'Média Mensal'!D64</f>
        <v>1418.51</v>
      </c>
      <c r="E64" s="4">
        <v>6665.6011255740177</v>
      </c>
      <c r="F64" s="2">
        <v>6229.050367132445</v>
      </c>
      <c r="G64" s="5">
        <f t="shared" si="4"/>
        <v>12894.651492706464</v>
      </c>
      <c r="H64" s="2">
        <v>0</v>
      </c>
      <c r="I64" s="2">
        <v>0</v>
      </c>
      <c r="J64" s="5">
        <f t="shared" si="5"/>
        <v>0</v>
      </c>
      <c r="K64" s="2">
        <v>114</v>
      </c>
      <c r="L64" s="2">
        <v>114</v>
      </c>
      <c r="M64" s="5">
        <f t="shared" si="6"/>
        <v>228</v>
      </c>
      <c r="N64" s="27">
        <f t="shared" si="7"/>
        <v>0.23576687625827736</v>
      </c>
      <c r="O64" s="27">
        <f t="shared" si="0"/>
        <v>0.22032577699251715</v>
      </c>
      <c r="P64" s="28">
        <f t="shared" si="1"/>
        <v>0.22804632662539728</v>
      </c>
      <c r="R64" s="32">
        <f t="shared" si="8"/>
        <v>58.470185312052784</v>
      </c>
      <c r="S64" s="32">
        <f t="shared" si="9"/>
        <v>54.640792694144253</v>
      </c>
      <c r="T64" s="32">
        <f t="shared" si="10"/>
        <v>56.555489003098522</v>
      </c>
    </row>
    <row r="65" spans="2:20" x14ac:dyDescent="0.25">
      <c r="B65" s="12" t="str">
        <f>'Média Mensal'!B65</f>
        <v>Parque de Maia</v>
      </c>
      <c r="C65" s="12" t="str">
        <f>'Média Mensal'!C65</f>
        <v>Forum</v>
      </c>
      <c r="D65" s="15">
        <f>'Média Mensal'!D65</f>
        <v>824.81</v>
      </c>
      <c r="E65" s="4">
        <v>5937.015181356096</v>
      </c>
      <c r="F65" s="2">
        <v>5545.464700478994</v>
      </c>
      <c r="G65" s="5">
        <f t="shared" si="4"/>
        <v>11482.47988183509</v>
      </c>
      <c r="H65" s="2">
        <v>0</v>
      </c>
      <c r="I65" s="2">
        <v>0</v>
      </c>
      <c r="J65" s="5">
        <f t="shared" si="5"/>
        <v>0</v>
      </c>
      <c r="K65" s="2">
        <v>115</v>
      </c>
      <c r="L65" s="2">
        <v>114</v>
      </c>
      <c r="M65" s="5">
        <f t="shared" si="6"/>
        <v>229</v>
      </c>
      <c r="N65" s="27">
        <f t="shared" si="7"/>
        <v>0.20817023777545918</v>
      </c>
      <c r="O65" s="27">
        <f t="shared" si="0"/>
        <v>0.19614688385961354</v>
      </c>
      <c r="P65" s="28">
        <f t="shared" si="1"/>
        <v>0.20218481268198144</v>
      </c>
      <c r="R65" s="32">
        <f t="shared" si="8"/>
        <v>51.626218968313879</v>
      </c>
      <c r="S65" s="32">
        <f t="shared" si="9"/>
        <v>48.644427197184157</v>
      </c>
      <c r="T65" s="32">
        <f t="shared" si="10"/>
        <v>50.141833545131398</v>
      </c>
    </row>
    <row r="66" spans="2:20" x14ac:dyDescent="0.25">
      <c r="B66" s="12" t="str">
        <f>'Média Mensal'!B66</f>
        <v>Forum</v>
      </c>
      <c r="C66" s="12" t="str">
        <f>'Média Mensal'!C66</f>
        <v>Zona Industrial</v>
      </c>
      <c r="D66" s="15">
        <f>'Média Mensal'!D66</f>
        <v>1119.4000000000001</v>
      </c>
      <c r="E66" s="4">
        <v>2693.4331468931741</v>
      </c>
      <c r="F66" s="2">
        <v>2599.5800922894769</v>
      </c>
      <c r="G66" s="5">
        <f t="shared" si="4"/>
        <v>5293.013239182651</v>
      </c>
      <c r="H66" s="2">
        <v>0</v>
      </c>
      <c r="I66" s="2">
        <v>0</v>
      </c>
      <c r="J66" s="5">
        <f t="shared" si="5"/>
        <v>0</v>
      </c>
      <c r="K66" s="2">
        <v>64</v>
      </c>
      <c r="L66" s="2">
        <v>62</v>
      </c>
      <c r="M66" s="5">
        <f t="shared" si="6"/>
        <v>126</v>
      </c>
      <c r="N66" s="27">
        <f t="shared" si="7"/>
        <v>0.16969714887179776</v>
      </c>
      <c r="O66" s="27">
        <f t="shared" si="0"/>
        <v>0.16906738373370686</v>
      </c>
      <c r="P66" s="28">
        <f t="shared" si="1"/>
        <v>0.16938726443876892</v>
      </c>
      <c r="R66" s="32">
        <f t="shared" si="8"/>
        <v>42.084892920205846</v>
      </c>
      <c r="S66" s="32">
        <f t="shared" si="9"/>
        <v>41.928711165959307</v>
      </c>
      <c r="T66" s="32">
        <f t="shared" si="10"/>
        <v>42.008041580814691</v>
      </c>
    </row>
    <row r="67" spans="2:20" x14ac:dyDescent="0.25">
      <c r="B67" s="12" t="str">
        <f>'Média Mensal'!B67</f>
        <v>Zona Industrial</v>
      </c>
      <c r="C67" s="12" t="str">
        <f>'Média Mensal'!C67</f>
        <v>Mandim</v>
      </c>
      <c r="D67" s="15">
        <f>'Média Mensal'!D67</f>
        <v>1194.23</v>
      </c>
      <c r="E67" s="4">
        <v>2595.2960616240107</v>
      </c>
      <c r="F67" s="2">
        <v>2429.9759928226495</v>
      </c>
      <c r="G67" s="5">
        <f t="shared" si="4"/>
        <v>5025.2720544466601</v>
      </c>
      <c r="H67" s="2">
        <v>0</v>
      </c>
      <c r="I67" s="2">
        <v>36</v>
      </c>
      <c r="J67" s="5">
        <f t="shared" si="5"/>
        <v>36</v>
      </c>
      <c r="K67" s="2">
        <v>62</v>
      </c>
      <c r="L67" s="2">
        <v>62</v>
      </c>
      <c r="M67" s="5">
        <f t="shared" si="6"/>
        <v>124</v>
      </c>
      <c r="N67" s="27">
        <f t="shared" si="7"/>
        <v>0.16878876571436074</v>
      </c>
      <c r="O67" s="27">
        <f t="shared" si="0"/>
        <v>0.10495749796227753</v>
      </c>
      <c r="P67" s="28">
        <f t="shared" si="1"/>
        <v>0.13043168745968284</v>
      </c>
      <c r="R67" s="32">
        <f t="shared" si="8"/>
        <v>41.859613897161459</v>
      </c>
      <c r="S67" s="32">
        <f t="shared" si="9"/>
        <v>24.795673396149486</v>
      </c>
      <c r="T67" s="32">
        <f t="shared" si="10"/>
        <v>31.407950340291627</v>
      </c>
    </row>
    <row r="68" spans="2:20" x14ac:dyDescent="0.25">
      <c r="B68" s="12" t="str">
        <f>'Média Mensal'!B68</f>
        <v>Mandim</v>
      </c>
      <c r="C68" s="12" t="str">
        <f>'Média Mensal'!C68</f>
        <v>Castêlo da Maia</v>
      </c>
      <c r="D68" s="15">
        <f>'Média Mensal'!D68</f>
        <v>1468.1</v>
      </c>
      <c r="E68" s="4">
        <v>2528.1942145822604</v>
      </c>
      <c r="F68" s="2">
        <v>2308.1769853114988</v>
      </c>
      <c r="G68" s="5">
        <f t="shared" si="4"/>
        <v>4836.3711998937597</v>
      </c>
      <c r="H68" s="2">
        <v>0</v>
      </c>
      <c r="I68" s="2">
        <v>42</v>
      </c>
      <c r="J68" s="5">
        <f t="shared" si="5"/>
        <v>42</v>
      </c>
      <c r="K68" s="2">
        <v>62</v>
      </c>
      <c r="L68" s="2">
        <v>62</v>
      </c>
      <c r="M68" s="5">
        <f t="shared" si="6"/>
        <v>124</v>
      </c>
      <c r="N68" s="27">
        <f t="shared" si="7"/>
        <v>0.1644247017808442</v>
      </c>
      <c r="O68" s="27">
        <f t="shared" si="0"/>
        <v>9.4411689516995204E-2</v>
      </c>
      <c r="P68" s="28">
        <f t="shared" si="1"/>
        <v>0.1214436319780474</v>
      </c>
      <c r="R68" s="32">
        <f t="shared" si="8"/>
        <v>40.77732604164936</v>
      </c>
      <c r="S68" s="32">
        <f t="shared" si="9"/>
        <v>22.194009474149027</v>
      </c>
      <c r="T68" s="32">
        <f t="shared" si="10"/>
        <v>29.134766264420239</v>
      </c>
    </row>
    <row r="69" spans="2:20" x14ac:dyDescent="0.25">
      <c r="B69" s="13" t="str">
        <f>'Média Mensal'!B69</f>
        <v>Castêlo da Maia</v>
      </c>
      <c r="C69" s="13" t="str">
        <f>'Média Mensal'!C69</f>
        <v>ISMAI</v>
      </c>
      <c r="D69" s="16">
        <f>'Média Mensal'!D69</f>
        <v>702.48</v>
      </c>
      <c r="E69" s="6">
        <v>1538.1492272497319</v>
      </c>
      <c r="F69" s="3">
        <v>1598.0000000000005</v>
      </c>
      <c r="G69" s="7">
        <f t="shared" si="4"/>
        <v>3136.1492272497326</v>
      </c>
      <c r="H69" s="6">
        <v>0</v>
      </c>
      <c r="I69" s="3">
        <v>42</v>
      </c>
      <c r="J69" s="7">
        <f t="shared" si="5"/>
        <v>42</v>
      </c>
      <c r="K69" s="6">
        <v>62</v>
      </c>
      <c r="L69" s="3">
        <v>62</v>
      </c>
      <c r="M69" s="7">
        <f t="shared" si="6"/>
        <v>124</v>
      </c>
      <c r="N69" s="27">
        <f t="shared" si="7"/>
        <v>0.10003571977430618</v>
      </c>
      <c r="O69" s="27">
        <f t="shared" si="0"/>
        <v>6.5363219895287983E-2</v>
      </c>
      <c r="P69" s="28">
        <f t="shared" si="1"/>
        <v>7.8750231700726508E-2</v>
      </c>
      <c r="R69" s="32">
        <f t="shared" si="8"/>
        <v>24.808858504027935</v>
      </c>
      <c r="S69" s="32">
        <f t="shared" si="9"/>
        <v>15.36538461538462</v>
      </c>
      <c r="T69" s="32">
        <f t="shared" si="10"/>
        <v>18.892465224395981</v>
      </c>
    </row>
    <row r="70" spans="2:20" x14ac:dyDescent="0.25">
      <c r="B70" s="11" t="str">
        <f>'Média Mensal'!B70</f>
        <v>Santo Ovídio</v>
      </c>
      <c r="C70" s="11" t="str">
        <f>'Média Mensal'!C70</f>
        <v>D. João II</v>
      </c>
      <c r="D70" s="14">
        <f>'Média Mensal'!D70</f>
        <v>463.71</v>
      </c>
      <c r="E70" s="4">
        <v>8627.0000000000018</v>
      </c>
      <c r="F70" s="2">
        <v>9720.2121446424208</v>
      </c>
      <c r="G70" s="10">
        <f t="shared" ref="G70:G86" si="14">+E70+F70</f>
        <v>18347.212144642421</v>
      </c>
      <c r="H70" s="2">
        <v>500</v>
      </c>
      <c r="I70" s="2">
        <v>460</v>
      </c>
      <c r="J70" s="10">
        <f t="shared" ref="J70:J86" si="15">+H70+I70</f>
        <v>960</v>
      </c>
      <c r="K70" s="2">
        <v>0</v>
      </c>
      <c r="L70" s="2">
        <v>0</v>
      </c>
      <c r="M70" s="10">
        <f t="shared" ref="M70:M86" si="16">+K70+L70</f>
        <v>0</v>
      </c>
      <c r="N70" s="25">
        <f t="shared" ref="N70:P86" si="17">+E70/(H70*216+K70*248)</f>
        <v>7.9879629629629648E-2</v>
      </c>
      <c r="O70" s="25">
        <f t="shared" si="0"/>
        <v>9.782822206765722E-2</v>
      </c>
      <c r="P70" s="26">
        <f t="shared" si="1"/>
        <v>8.8479996839517849E-2</v>
      </c>
      <c r="R70" s="32">
        <f t="shared" si="8"/>
        <v>17.254000000000005</v>
      </c>
      <c r="S70" s="32">
        <f t="shared" si="9"/>
        <v>21.130895966613959</v>
      </c>
      <c r="T70" s="32">
        <f t="shared" si="10"/>
        <v>19.111679317335856</v>
      </c>
    </row>
    <row r="71" spans="2:20" x14ac:dyDescent="0.25">
      <c r="B71" s="12" t="str">
        <f>'Média Mensal'!B71</f>
        <v>D. João II</v>
      </c>
      <c r="C71" s="12" t="str">
        <f>'Média Mensal'!C71</f>
        <v>João de Deus</v>
      </c>
      <c r="D71" s="15">
        <f>'Média Mensal'!D71</f>
        <v>716.25</v>
      </c>
      <c r="E71" s="4">
        <v>11403.119439776769</v>
      </c>
      <c r="F71" s="2">
        <v>14426.836739544669</v>
      </c>
      <c r="G71" s="5">
        <f t="shared" si="14"/>
        <v>25829.956179321438</v>
      </c>
      <c r="H71" s="2">
        <v>456</v>
      </c>
      <c r="I71" s="2">
        <v>482</v>
      </c>
      <c r="J71" s="5">
        <f t="shared" si="15"/>
        <v>938</v>
      </c>
      <c r="K71" s="2">
        <v>0</v>
      </c>
      <c r="L71" s="2">
        <v>0</v>
      </c>
      <c r="M71" s="5">
        <f t="shared" si="16"/>
        <v>0</v>
      </c>
      <c r="N71" s="27">
        <f t="shared" si="17"/>
        <v>0.11577241146621962</v>
      </c>
      <c r="O71" s="27">
        <f t="shared" si="0"/>
        <v>0.13857035442162929</v>
      </c>
      <c r="P71" s="28">
        <f t="shared" si="1"/>
        <v>0.12748734590599303</v>
      </c>
      <c r="R71" s="32">
        <f t="shared" ref="R71:R86" si="18">+E71/(H71+K71)</f>
        <v>25.006840876703439</v>
      </c>
      <c r="S71" s="32">
        <f t="shared" ref="S71:S86" si="19">+F71/(I71+L71)</f>
        <v>29.931196555071928</v>
      </c>
      <c r="T71" s="32">
        <f t="shared" ref="T71:T86" si="20">+G71/(J71+M71)</f>
        <v>27.537266715694496</v>
      </c>
    </row>
    <row r="72" spans="2:20" x14ac:dyDescent="0.25">
      <c r="B72" s="12" t="str">
        <f>'Média Mensal'!B72</f>
        <v>João de Deus</v>
      </c>
      <c r="C72" s="12" t="str">
        <f>'Média Mensal'!C72</f>
        <v>C.M.Gaia</v>
      </c>
      <c r="D72" s="15">
        <f>'Média Mensal'!D72</f>
        <v>405.01</v>
      </c>
      <c r="E72" s="4">
        <v>19159.876863756966</v>
      </c>
      <c r="F72" s="2">
        <v>23543.820274591952</v>
      </c>
      <c r="G72" s="5">
        <f t="shared" si="14"/>
        <v>42703.697138348914</v>
      </c>
      <c r="H72" s="2">
        <v>458</v>
      </c>
      <c r="I72" s="2">
        <v>458</v>
      </c>
      <c r="J72" s="5">
        <f t="shared" si="15"/>
        <v>916</v>
      </c>
      <c r="K72" s="2">
        <v>0</v>
      </c>
      <c r="L72" s="2">
        <v>0</v>
      </c>
      <c r="M72" s="5">
        <f t="shared" si="16"/>
        <v>0</v>
      </c>
      <c r="N72" s="27">
        <f t="shared" si="17"/>
        <v>0.19367496425437658</v>
      </c>
      <c r="O72" s="27">
        <f t="shared" si="0"/>
        <v>0.23798944964612598</v>
      </c>
      <c r="P72" s="28">
        <f t="shared" si="1"/>
        <v>0.21583220695025127</v>
      </c>
      <c r="R72" s="32">
        <f t="shared" si="18"/>
        <v>41.833792278945339</v>
      </c>
      <c r="S72" s="32">
        <f t="shared" si="19"/>
        <v>51.405721123563211</v>
      </c>
      <c r="T72" s="32">
        <f t="shared" si="20"/>
        <v>46.619756701254275</v>
      </c>
    </row>
    <row r="73" spans="2:20" x14ac:dyDescent="0.25">
      <c r="B73" s="12" t="str">
        <f>'Média Mensal'!B73</f>
        <v>C.M.Gaia</v>
      </c>
      <c r="C73" s="12" t="str">
        <f>'Média Mensal'!C73</f>
        <v>General Torres</v>
      </c>
      <c r="D73" s="15">
        <f>'Média Mensal'!D73</f>
        <v>488.39</v>
      </c>
      <c r="E73" s="4">
        <v>22137.540086797817</v>
      </c>
      <c r="F73" s="2">
        <v>26230.26589686274</v>
      </c>
      <c r="G73" s="5">
        <f t="shared" si="14"/>
        <v>48367.805983660553</v>
      </c>
      <c r="H73" s="2">
        <v>468</v>
      </c>
      <c r="I73" s="2">
        <v>454</v>
      </c>
      <c r="J73" s="5">
        <f t="shared" si="15"/>
        <v>922</v>
      </c>
      <c r="K73" s="2">
        <v>0</v>
      </c>
      <c r="L73" s="2">
        <v>0</v>
      </c>
      <c r="M73" s="5">
        <f t="shared" si="16"/>
        <v>0</v>
      </c>
      <c r="N73" s="27">
        <f t="shared" si="17"/>
        <v>0.21899275964306167</v>
      </c>
      <c r="O73" s="27">
        <f t="shared" si="0"/>
        <v>0.26748109292770783</v>
      </c>
      <c r="P73" s="28">
        <f t="shared" si="1"/>
        <v>0.24286879360318026</v>
      </c>
      <c r="R73" s="32">
        <f t="shared" si="18"/>
        <v>47.302436082901316</v>
      </c>
      <c r="S73" s="32">
        <f t="shared" si="19"/>
        <v>57.775916072384888</v>
      </c>
      <c r="T73" s="32">
        <f t="shared" si="20"/>
        <v>52.459659418286932</v>
      </c>
    </row>
    <row r="74" spans="2:20" x14ac:dyDescent="0.25">
      <c r="B74" s="12" t="str">
        <f>'Média Mensal'!B74</f>
        <v>General Torres</v>
      </c>
      <c r="C74" s="12" t="str">
        <f>'Média Mensal'!C74</f>
        <v>Jardim do Morro</v>
      </c>
      <c r="D74" s="15">
        <f>'Média Mensal'!D74</f>
        <v>419.98</v>
      </c>
      <c r="E74" s="4">
        <v>23753.819387241914</v>
      </c>
      <c r="F74" s="2">
        <v>29510.20728452396</v>
      </c>
      <c r="G74" s="5">
        <f t="shared" si="14"/>
        <v>53264.026671765874</v>
      </c>
      <c r="H74" s="2">
        <v>472</v>
      </c>
      <c r="I74" s="2">
        <v>455</v>
      </c>
      <c r="J74" s="5">
        <f t="shared" si="15"/>
        <v>927</v>
      </c>
      <c r="K74" s="2">
        <v>0</v>
      </c>
      <c r="L74" s="2">
        <v>0</v>
      </c>
      <c r="M74" s="5">
        <f t="shared" si="16"/>
        <v>0</v>
      </c>
      <c r="N74" s="27">
        <f t="shared" si="17"/>
        <v>0.23299022468653793</v>
      </c>
      <c r="O74" s="27">
        <f t="shared" si="0"/>
        <v>0.30026665938669067</v>
      </c>
      <c r="P74" s="28">
        <f t="shared" si="1"/>
        <v>0.26601155994928821</v>
      </c>
      <c r="R74" s="32">
        <f t="shared" si="18"/>
        <v>50.32588853229219</v>
      </c>
      <c r="S74" s="32">
        <f t="shared" si="19"/>
        <v>64.85759842752519</v>
      </c>
      <c r="T74" s="32">
        <f t="shared" si="20"/>
        <v>57.45849694904625</v>
      </c>
    </row>
    <row r="75" spans="2:20" x14ac:dyDescent="0.25">
      <c r="B75" s="12" t="str">
        <f>'Média Mensal'!B75</f>
        <v>Jardim do Morro</v>
      </c>
      <c r="C75" s="12" t="str">
        <f>'Média Mensal'!C75</f>
        <v>São Bento</v>
      </c>
      <c r="D75" s="15">
        <f>'Média Mensal'!D75</f>
        <v>795.7</v>
      </c>
      <c r="E75" s="4">
        <v>25167.110293422269</v>
      </c>
      <c r="F75" s="2">
        <v>31391.516398983484</v>
      </c>
      <c r="G75" s="5">
        <f t="shared" si="14"/>
        <v>56558.626692405756</v>
      </c>
      <c r="H75" s="2">
        <v>456</v>
      </c>
      <c r="I75" s="2">
        <v>462</v>
      </c>
      <c r="J75" s="5">
        <f t="shared" si="15"/>
        <v>918</v>
      </c>
      <c r="K75" s="2">
        <v>0</v>
      </c>
      <c r="L75" s="2">
        <v>0</v>
      </c>
      <c r="M75" s="5">
        <f t="shared" si="16"/>
        <v>0</v>
      </c>
      <c r="N75" s="27">
        <f t="shared" si="17"/>
        <v>0.25551403400566791</v>
      </c>
      <c r="O75" s="27">
        <f t="shared" si="0"/>
        <v>0.31456946848428213</v>
      </c>
      <c r="P75" s="28">
        <f t="shared" si="1"/>
        <v>0.28523474286091827</v>
      </c>
      <c r="R75" s="32">
        <f t="shared" si="18"/>
        <v>55.191031345224275</v>
      </c>
      <c r="S75" s="32">
        <f t="shared" si="19"/>
        <v>67.947005192604948</v>
      </c>
      <c r="T75" s="32">
        <f t="shared" si="20"/>
        <v>61.610704457958342</v>
      </c>
    </row>
    <row r="76" spans="2:20" x14ac:dyDescent="0.25">
      <c r="B76" s="12" t="str">
        <f>'Média Mensal'!B76</f>
        <v>São Bento</v>
      </c>
      <c r="C76" s="12" t="str">
        <f>'Média Mensal'!C76</f>
        <v>Aliados</v>
      </c>
      <c r="D76" s="15">
        <f>'Média Mensal'!D76</f>
        <v>443.38</v>
      </c>
      <c r="E76" s="4">
        <v>32240.467686762706</v>
      </c>
      <c r="F76" s="2">
        <v>41113.766424219051</v>
      </c>
      <c r="G76" s="5">
        <f t="shared" si="14"/>
        <v>73354.23411098175</v>
      </c>
      <c r="H76" s="2">
        <v>456</v>
      </c>
      <c r="I76" s="2">
        <v>456</v>
      </c>
      <c r="J76" s="5">
        <f t="shared" si="15"/>
        <v>912</v>
      </c>
      <c r="K76" s="2">
        <v>0</v>
      </c>
      <c r="L76" s="2">
        <v>0</v>
      </c>
      <c r="M76" s="5">
        <f t="shared" si="16"/>
        <v>0</v>
      </c>
      <c r="N76" s="27">
        <f t="shared" si="17"/>
        <v>0.32732768525384487</v>
      </c>
      <c r="O76" s="27">
        <f t="shared" si="0"/>
        <v>0.41741559478779899</v>
      </c>
      <c r="P76" s="28">
        <f t="shared" si="1"/>
        <v>0.3723716400208219</v>
      </c>
      <c r="R76" s="32">
        <f t="shared" si="18"/>
        <v>70.702780014830495</v>
      </c>
      <c r="S76" s="32">
        <f t="shared" si="19"/>
        <v>90.161768474164589</v>
      </c>
      <c r="T76" s="32">
        <f t="shared" si="20"/>
        <v>80.432274244497535</v>
      </c>
    </row>
    <row r="77" spans="2:20" x14ac:dyDescent="0.25">
      <c r="B77" s="12" t="str">
        <f>'Média Mensal'!B77</f>
        <v>Aliados</v>
      </c>
      <c r="C77" s="12" t="str">
        <f>'Média Mensal'!C77</f>
        <v>Trindade S</v>
      </c>
      <c r="D77" s="15">
        <f>'Média Mensal'!D77</f>
        <v>450.27</v>
      </c>
      <c r="E77" s="4">
        <v>35585.964346768138</v>
      </c>
      <c r="F77" s="2">
        <v>44607.82883060164</v>
      </c>
      <c r="G77" s="5">
        <f t="shared" si="14"/>
        <v>80193.793177369778</v>
      </c>
      <c r="H77" s="2">
        <v>492</v>
      </c>
      <c r="I77" s="2">
        <v>455</v>
      </c>
      <c r="J77" s="5">
        <f t="shared" si="15"/>
        <v>947</v>
      </c>
      <c r="K77" s="2">
        <v>0</v>
      </c>
      <c r="L77" s="2">
        <v>0</v>
      </c>
      <c r="M77" s="5">
        <f t="shared" si="16"/>
        <v>0</v>
      </c>
      <c r="N77" s="27">
        <f t="shared" si="17"/>
        <v>0.33485738808687271</v>
      </c>
      <c r="O77" s="27">
        <f t="shared" si="0"/>
        <v>0.45388511223648392</v>
      </c>
      <c r="P77" s="28">
        <f t="shared" si="1"/>
        <v>0.39204599895073028</v>
      </c>
      <c r="R77" s="32">
        <f t="shared" si="18"/>
        <v>72.329195826764504</v>
      </c>
      <c r="S77" s="32">
        <f t="shared" si="19"/>
        <v>98.039184243080527</v>
      </c>
      <c r="T77" s="32">
        <f t="shared" si="20"/>
        <v>84.681935773357736</v>
      </c>
    </row>
    <row r="78" spans="2:20" x14ac:dyDescent="0.25">
      <c r="B78" s="12" t="str">
        <f>'Média Mensal'!B78</f>
        <v>Trindade S</v>
      </c>
      <c r="C78" s="12" t="str">
        <f>'Média Mensal'!C78</f>
        <v>Faria Guimaraes</v>
      </c>
      <c r="D78" s="15">
        <f>'Média Mensal'!D78</f>
        <v>555.34</v>
      </c>
      <c r="E78" s="4">
        <v>29744.418255538472</v>
      </c>
      <c r="F78" s="2">
        <v>40783.926922579813</v>
      </c>
      <c r="G78" s="5">
        <f t="shared" si="14"/>
        <v>70528.345178118281</v>
      </c>
      <c r="H78" s="2">
        <v>462</v>
      </c>
      <c r="I78" s="2">
        <v>498</v>
      </c>
      <c r="J78" s="5">
        <f t="shared" si="15"/>
        <v>960</v>
      </c>
      <c r="K78" s="2">
        <v>0</v>
      </c>
      <c r="L78" s="2">
        <v>0</v>
      </c>
      <c r="M78" s="5">
        <f t="shared" si="16"/>
        <v>0</v>
      </c>
      <c r="N78" s="27">
        <f t="shared" si="17"/>
        <v>0.29806415599986447</v>
      </c>
      <c r="O78" s="27">
        <f t="shared" si="0"/>
        <v>0.37914553512735955</v>
      </c>
      <c r="P78" s="28">
        <f t="shared" si="1"/>
        <v>0.34012512142225254</v>
      </c>
      <c r="R78" s="32">
        <f t="shared" si="18"/>
        <v>64.381857695970723</v>
      </c>
      <c r="S78" s="32">
        <f t="shared" si="19"/>
        <v>81.895435587509667</v>
      </c>
      <c r="T78" s="32">
        <f t="shared" si="20"/>
        <v>73.467026227206546</v>
      </c>
    </row>
    <row r="79" spans="2:20" x14ac:dyDescent="0.25">
      <c r="B79" s="12" t="str">
        <f>'Média Mensal'!B79</f>
        <v>Faria Guimaraes</v>
      </c>
      <c r="C79" s="12" t="str">
        <f>'Média Mensal'!C79</f>
        <v>Marques</v>
      </c>
      <c r="D79" s="15">
        <f>'Média Mensal'!D79</f>
        <v>621.04</v>
      </c>
      <c r="E79" s="4">
        <v>28033.243333146595</v>
      </c>
      <c r="F79" s="2">
        <v>39455.267446046833</v>
      </c>
      <c r="G79" s="5">
        <f t="shared" si="14"/>
        <v>67488.510779193428</v>
      </c>
      <c r="H79" s="2">
        <v>458</v>
      </c>
      <c r="I79" s="2">
        <v>470</v>
      </c>
      <c r="J79" s="5">
        <f t="shared" si="15"/>
        <v>928</v>
      </c>
      <c r="K79" s="2">
        <v>0</v>
      </c>
      <c r="L79" s="2">
        <v>0</v>
      </c>
      <c r="M79" s="5">
        <f t="shared" si="16"/>
        <v>0</v>
      </c>
      <c r="N79" s="27">
        <f t="shared" si="17"/>
        <v>0.28337016146234223</v>
      </c>
      <c r="O79" s="27">
        <f t="shared" si="0"/>
        <v>0.38864526641102082</v>
      </c>
      <c r="P79" s="28">
        <f t="shared" si="1"/>
        <v>0.33668837194281526</v>
      </c>
      <c r="R79" s="32">
        <f t="shared" si="18"/>
        <v>61.20795487586593</v>
      </c>
      <c r="S79" s="32">
        <f t="shared" si="19"/>
        <v>83.947377544780494</v>
      </c>
      <c r="T79" s="32">
        <f t="shared" si="20"/>
        <v>72.724688339648097</v>
      </c>
    </row>
    <row r="80" spans="2:20" x14ac:dyDescent="0.25">
      <c r="B80" s="12" t="str">
        <f>'Média Mensal'!B80</f>
        <v>Marques</v>
      </c>
      <c r="C80" s="12" t="str">
        <f>'Média Mensal'!C80</f>
        <v>Combatentes</v>
      </c>
      <c r="D80" s="15">
        <f>'Média Mensal'!D80</f>
        <v>702.75</v>
      </c>
      <c r="E80" s="4">
        <v>22011.160466039077</v>
      </c>
      <c r="F80" s="2">
        <v>33155.895970851059</v>
      </c>
      <c r="G80" s="5">
        <f t="shared" si="14"/>
        <v>55167.05643689014</v>
      </c>
      <c r="H80" s="2">
        <v>460</v>
      </c>
      <c r="I80" s="2">
        <v>456</v>
      </c>
      <c r="J80" s="5">
        <f t="shared" si="15"/>
        <v>916</v>
      </c>
      <c r="K80" s="2">
        <v>0</v>
      </c>
      <c r="L80" s="2">
        <v>0</v>
      </c>
      <c r="M80" s="5">
        <f t="shared" si="16"/>
        <v>0</v>
      </c>
      <c r="N80" s="27">
        <f t="shared" si="17"/>
        <v>0.2215293927741453</v>
      </c>
      <c r="O80" s="27">
        <f t="shared" si="0"/>
        <v>0.33662175084116164</v>
      </c>
      <c r="P80" s="28">
        <f t="shared" si="1"/>
        <v>0.27882427844942859</v>
      </c>
      <c r="R80" s="32">
        <f t="shared" si="18"/>
        <v>47.850348839215386</v>
      </c>
      <c r="S80" s="32">
        <f t="shared" si="19"/>
        <v>72.710298181690916</v>
      </c>
      <c r="T80" s="32">
        <f t="shared" si="20"/>
        <v>60.226044145076571</v>
      </c>
    </row>
    <row r="81" spans="2:20" x14ac:dyDescent="0.25">
      <c r="B81" s="12" t="str">
        <f>'Média Mensal'!B81</f>
        <v>Combatentes</v>
      </c>
      <c r="C81" s="12" t="str">
        <f>'Média Mensal'!C81</f>
        <v>Salgueiros</v>
      </c>
      <c r="D81" s="15">
        <f>'Média Mensal'!D81</f>
        <v>471.25</v>
      </c>
      <c r="E81" s="4">
        <v>19087.39161949003</v>
      </c>
      <c r="F81" s="2">
        <v>30068.734795833625</v>
      </c>
      <c r="G81" s="5">
        <f t="shared" si="14"/>
        <v>49156.126415323655</v>
      </c>
      <c r="H81" s="2">
        <v>486</v>
      </c>
      <c r="I81" s="2">
        <v>456</v>
      </c>
      <c r="J81" s="5">
        <f t="shared" si="15"/>
        <v>942</v>
      </c>
      <c r="K81" s="2">
        <v>0</v>
      </c>
      <c r="L81" s="2">
        <v>0</v>
      </c>
      <c r="M81" s="5">
        <f t="shared" si="16"/>
        <v>0</v>
      </c>
      <c r="N81" s="27">
        <f t="shared" si="17"/>
        <v>0.18182624237435252</v>
      </c>
      <c r="O81" s="27">
        <f t="shared" si="17"/>
        <v>0.30527874021111134</v>
      </c>
      <c r="P81" s="28">
        <f t="shared" si="17"/>
        <v>0.24158668718705106</v>
      </c>
      <c r="R81" s="32">
        <f t="shared" si="18"/>
        <v>39.274468352860147</v>
      </c>
      <c r="S81" s="32">
        <f t="shared" si="19"/>
        <v>65.94020788560006</v>
      </c>
      <c r="T81" s="32">
        <f t="shared" si="20"/>
        <v>52.182724432403027</v>
      </c>
    </row>
    <row r="82" spans="2:20" x14ac:dyDescent="0.25">
      <c r="B82" s="12" t="str">
        <f>'Média Mensal'!B82</f>
        <v>Salgueiros</v>
      </c>
      <c r="C82" s="12" t="str">
        <f>'Média Mensal'!C82</f>
        <v>Polo Universitario</v>
      </c>
      <c r="D82" s="15">
        <f>'Média Mensal'!D82</f>
        <v>775.36</v>
      </c>
      <c r="E82" s="4">
        <v>17225.321711298508</v>
      </c>
      <c r="F82" s="2">
        <v>27844.818373186798</v>
      </c>
      <c r="G82" s="5">
        <f t="shared" si="14"/>
        <v>45070.140084485305</v>
      </c>
      <c r="H82" s="2">
        <v>492</v>
      </c>
      <c r="I82" s="2">
        <v>467</v>
      </c>
      <c r="J82" s="5">
        <f t="shared" si="15"/>
        <v>959</v>
      </c>
      <c r="K82" s="2">
        <v>0</v>
      </c>
      <c r="L82" s="2">
        <v>0</v>
      </c>
      <c r="M82" s="5">
        <f t="shared" si="16"/>
        <v>0</v>
      </c>
      <c r="N82" s="27">
        <f t="shared" si="17"/>
        <v>0.1620871133628661</v>
      </c>
      <c r="O82" s="27">
        <f t="shared" si="17"/>
        <v>0.27604110529370685</v>
      </c>
      <c r="P82" s="28">
        <f t="shared" si="17"/>
        <v>0.21757878618007429</v>
      </c>
      <c r="R82" s="32">
        <f t="shared" si="18"/>
        <v>35.010816486379078</v>
      </c>
      <c r="S82" s="32">
        <f t="shared" si="19"/>
        <v>59.624878743440682</v>
      </c>
      <c r="T82" s="32">
        <f t="shared" si="20"/>
        <v>46.99701781489604</v>
      </c>
    </row>
    <row r="83" spans="2:20" x14ac:dyDescent="0.25">
      <c r="B83" s="12" t="str">
        <f>'Média Mensal'!B83</f>
        <v>Polo Universitario</v>
      </c>
      <c r="C83" s="12" t="str">
        <f>'Média Mensal'!C83</f>
        <v>I.P.O.</v>
      </c>
      <c r="D83" s="15">
        <f>'Média Mensal'!D83</f>
        <v>827.64</v>
      </c>
      <c r="E83" s="4">
        <v>13629.184588215361</v>
      </c>
      <c r="F83" s="2">
        <v>22321.40056581403</v>
      </c>
      <c r="G83" s="5">
        <f t="shared" si="14"/>
        <v>35950.585154029395</v>
      </c>
      <c r="H83" s="2">
        <v>458</v>
      </c>
      <c r="I83" s="2">
        <v>460</v>
      </c>
      <c r="J83" s="5">
        <f t="shared" si="15"/>
        <v>918</v>
      </c>
      <c r="K83" s="2">
        <v>0</v>
      </c>
      <c r="L83" s="2">
        <v>0</v>
      </c>
      <c r="M83" s="5">
        <f t="shared" si="16"/>
        <v>0</v>
      </c>
      <c r="N83" s="27">
        <f t="shared" si="17"/>
        <v>0.13776872663164486</v>
      </c>
      <c r="O83" s="27">
        <f t="shared" si="17"/>
        <v>0.22465177703113959</v>
      </c>
      <c r="P83" s="28">
        <f t="shared" si="17"/>
        <v>0.18130489567714334</v>
      </c>
      <c r="R83" s="32">
        <f t="shared" si="18"/>
        <v>29.758044952435288</v>
      </c>
      <c r="S83" s="32">
        <f t="shared" si="19"/>
        <v>48.524783838726151</v>
      </c>
      <c r="T83" s="32">
        <f t="shared" si="20"/>
        <v>39.161857466262958</v>
      </c>
    </row>
    <row r="84" spans="2:20" x14ac:dyDescent="0.25">
      <c r="B84" s="13" t="str">
        <f>'Média Mensal'!B84</f>
        <v>I.P.O.</v>
      </c>
      <c r="C84" s="13" t="str">
        <f>'Média Mensal'!C84</f>
        <v>Hospital São João</v>
      </c>
      <c r="D84" s="16">
        <f>'Média Mensal'!D84</f>
        <v>351.77</v>
      </c>
      <c r="E84" s="6">
        <v>6925.4045551994286</v>
      </c>
      <c r="F84" s="3">
        <v>10681</v>
      </c>
      <c r="G84" s="7">
        <f t="shared" si="14"/>
        <v>17606.404555199428</v>
      </c>
      <c r="H84" s="6">
        <v>468</v>
      </c>
      <c r="I84" s="3">
        <v>458</v>
      </c>
      <c r="J84" s="7">
        <f t="shared" si="15"/>
        <v>926</v>
      </c>
      <c r="K84" s="6">
        <v>0</v>
      </c>
      <c r="L84" s="3">
        <v>0</v>
      </c>
      <c r="M84" s="7">
        <f t="shared" si="16"/>
        <v>0</v>
      </c>
      <c r="N84" s="27">
        <f t="shared" si="17"/>
        <v>6.8508671209237773E-2</v>
      </c>
      <c r="O84" s="27">
        <f t="shared" si="17"/>
        <v>0.10796741064208314</v>
      </c>
      <c r="P84" s="28">
        <f t="shared" si="17"/>
        <v>8.8024980777534942E-2</v>
      </c>
      <c r="R84" s="32">
        <f t="shared" si="18"/>
        <v>14.79787298119536</v>
      </c>
      <c r="S84" s="32">
        <f t="shared" si="19"/>
        <v>23.320960698689955</v>
      </c>
      <c r="T84" s="32">
        <f t="shared" si="20"/>
        <v>19.013395847947546</v>
      </c>
    </row>
    <row r="85" spans="2:20" x14ac:dyDescent="0.25">
      <c r="B85" s="12" t="str">
        <f>'Média Mensal'!B85</f>
        <v xml:space="preserve">Verdes (E) </v>
      </c>
      <c r="C85" s="12" t="str">
        <f>'Média Mensal'!C85</f>
        <v>Botica</v>
      </c>
      <c r="D85" s="15">
        <f>'Média Mensal'!D85</f>
        <v>683.54</v>
      </c>
      <c r="E85" s="4">
        <v>3228.8896432365364</v>
      </c>
      <c r="F85" s="2">
        <v>5969.9853127612851</v>
      </c>
      <c r="G85" s="5">
        <f t="shared" si="14"/>
        <v>9198.8749559978205</v>
      </c>
      <c r="H85" s="2">
        <v>146</v>
      </c>
      <c r="I85" s="2">
        <v>168</v>
      </c>
      <c r="J85" s="5">
        <f t="shared" si="15"/>
        <v>314</v>
      </c>
      <c r="K85" s="2">
        <v>0</v>
      </c>
      <c r="L85" s="2">
        <v>0</v>
      </c>
      <c r="M85" s="5">
        <f t="shared" si="16"/>
        <v>0</v>
      </c>
      <c r="N85" s="25">
        <f t="shared" si="17"/>
        <v>0.10238741892556241</v>
      </c>
      <c r="O85" s="25">
        <f t="shared" si="17"/>
        <v>0.16451679102626998</v>
      </c>
      <c r="P85" s="26">
        <f t="shared" si="17"/>
        <v>0.13562861164186454</v>
      </c>
      <c r="R85" s="32">
        <f t="shared" si="18"/>
        <v>22.115682487921482</v>
      </c>
      <c r="S85" s="32">
        <f t="shared" si="19"/>
        <v>35.535626861674317</v>
      </c>
      <c r="T85" s="32">
        <f t="shared" si="20"/>
        <v>29.295780114642742</v>
      </c>
    </row>
    <row r="86" spans="2:20" x14ac:dyDescent="0.25">
      <c r="B86" s="13" t="str">
        <f>'Média Mensal'!B86</f>
        <v>Botica</v>
      </c>
      <c r="C86" s="13" t="str">
        <f>'Média Mensal'!C86</f>
        <v>Aeroporto</v>
      </c>
      <c r="D86" s="16">
        <f>'Média Mensal'!D86</f>
        <v>649.66</v>
      </c>
      <c r="E86" s="6">
        <v>2985.8225097061791</v>
      </c>
      <c r="F86" s="3">
        <v>5699.9999999999982</v>
      </c>
      <c r="G86" s="7">
        <f t="shared" si="14"/>
        <v>8685.8225097061768</v>
      </c>
      <c r="H86" s="6">
        <v>154</v>
      </c>
      <c r="I86" s="3">
        <v>147</v>
      </c>
      <c r="J86" s="7">
        <f t="shared" si="15"/>
        <v>301</v>
      </c>
      <c r="K86" s="6">
        <v>0</v>
      </c>
      <c r="L86" s="3">
        <v>0</v>
      </c>
      <c r="M86" s="7">
        <f t="shared" si="16"/>
        <v>0</v>
      </c>
      <c r="N86" s="27">
        <f t="shared" si="17"/>
        <v>8.9761378959420962E-2</v>
      </c>
      <c r="O86" s="27">
        <f t="shared" si="17"/>
        <v>0.17951625094482232</v>
      </c>
      <c r="P86" s="28">
        <f t="shared" si="17"/>
        <v>0.1335951536499658</v>
      </c>
      <c r="R86" s="32">
        <f t="shared" si="18"/>
        <v>19.388457855234929</v>
      </c>
      <c r="S86" s="32">
        <f t="shared" si="19"/>
        <v>38.77551020408162</v>
      </c>
      <c r="T86" s="32">
        <f t="shared" si="20"/>
        <v>28.856553188392613</v>
      </c>
    </row>
    <row r="87" spans="2:20" x14ac:dyDescent="0.25">
      <c r="B87" s="23" t="s">
        <v>85</v>
      </c>
      <c r="D87" s="41"/>
      <c r="E87" s="41"/>
      <c r="F87" s="41"/>
      <c r="G87" s="41"/>
      <c r="H87" s="41"/>
      <c r="I87" s="41"/>
      <c r="J87" s="41"/>
      <c r="K87" s="41"/>
      <c r="L87" s="41"/>
      <c r="M87" s="41"/>
      <c r="N87" s="42"/>
      <c r="O87" s="42"/>
      <c r="P87" s="42"/>
    </row>
    <row r="88" spans="2:20" x14ac:dyDescent="0.25">
      <c r="B88" s="34"/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3">
    <tabColor theme="0" tint="-4.9989318521683403E-2"/>
  </sheetPr>
  <dimension ref="A1:T88"/>
  <sheetViews>
    <sheetView workbookViewId="0">
      <selection activeCell="U26" sqref="U26"/>
    </sheetView>
  </sheetViews>
  <sheetFormatPr defaultRowHeight="15" x14ac:dyDescent="0.25"/>
  <cols>
    <col min="2" max="2" width="17.42578125" bestFit="1" customWidth="1"/>
    <col min="3" max="3" width="17.42578125" customWidth="1"/>
    <col min="4" max="16" width="10" customWidth="1"/>
  </cols>
  <sheetData>
    <row r="1" spans="1:20" ht="14.45" x14ac:dyDescent="0.3">
      <c r="P1" s="33"/>
    </row>
    <row r="2" spans="1:20" ht="17.25" x14ac:dyDescent="0.3">
      <c r="A2" s="1"/>
      <c r="H2" s="54" t="s">
        <v>84</v>
      </c>
      <c r="I2" s="55"/>
      <c r="J2" s="55"/>
      <c r="K2" s="55"/>
      <c r="L2" s="55"/>
      <c r="M2" s="55"/>
      <c r="N2" s="55"/>
      <c r="O2" s="56"/>
      <c r="P2" s="17">
        <v>0.22372849070650233</v>
      </c>
    </row>
    <row r="3" spans="1:20" ht="17.25" x14ac:dyDescent="0.25">
      <c r="B3" s="59" t="s">
        <v>3</v>
      </c>
      <c r="C3" s="61" t="s">
        <v>4</v>
      </c>
      <c r="D3" s="18" t="s">
        <v>82</v>
      </c>
      <c r="E3" s="64" t="s">
        <v>0</v>
      </c>
      <c r="F3" s="64"/>
      <c r="G3" s="65"/>
      <c r="H3" s="63" t="s">
        <v>86</v>
      </c>
      <c r="I3" s="64"/>
      <c r="J3" s="65"/>
      <c r="K3" s="63" t="s">
        <v>87</v>
      </c>
      <c r="L3" s="64"/>
      <c r="M3" s="65"/>
      <c r="N3" s="63" t="s">
        <v>1</v>
      </c>
      <c r="O3" s="64"/>
      <c r="P3" s="65"/>
      <c r="R3" s="63" t="s">
        <v>88</v>
      </c>
      <c r="S3" s="64"/>
      <c r="T3" s="65"/>
    </row>
    <row r="4" spans="1:20" x14ac:dyDescent="0.25">
      <c r="B4" s="60"/>
      <c r="C4" s="62"/>
      <c r="D4" s="19" t="s">
        <v>83</v>
      </c>
      <c r="E4" s="20" t="s">
        <v>5</v>
      </c>
      <c r="F4" s="21" t="s">
        <v>6</v>
      </c>
      <c r="G4" s="22" t="s">
        <v>2</v>
      </c>
      <c r="H4" s="20" t="s">
        <v>5</v>
      </c>
      <c r="I4" s="21" t="s">
        <v>6</v>
      </c>
      <c r="J4" s="22" t="s">
        <v>2</v>
      </c>
      <c r="K4" s="20" t="s">
        <v>5</v>
      </c>
      <c r="L4" s="21" t="s">
        <v>6</v>
      </c>
      <c r="M4" s="24" t="s">
        <v>2</v>
      </c>
      <c r="N4" s="20" t="s">
        <v>5</v>
      </c>
      <c r="O4" s="21" t="s">
        <v>6</v>
      </c>
      <c r="P4" s="22" t="s">
        <v>2</v>
      </c>
      <c r="R4" s="20" t="s">
        <v>5</v>
      </c>
      <c r="S4" s="21" t="s">
        <v>6</v>
      </c>
      <c r="T4" s="31" t="s">
        <v>2</v>
      </c>
    </row>
    <row r="5" spans="1:20" x14ac:dyDescent="0.25">
      <c r="B5" s="11" t="str">
        <f>'Média Mensal'!B5</f>
        <v>Fânzeres</v>
      </c>
      <c r="C5" s="11" t="str">
        <f>'Média Mensal'!C5</f>
        <v>Venda Nova</v>
      </c>
      <c r="D5" s="14">
        <f>'Média Mensal'!D5</f>
        <v>440.45</v>
      </c>
      <c r="E5" s="8">
        <v>484.00000000000006</v>
      </c>
      <c r="F5" s="9">
        <v>2030.5184462516011</v>
      </c>
      <c r="G5" s="10">
        <f>+E5+F5</f>
        <v>2514.5184462516013</v>
      </c>
      <c r="H5" s="9">
        <v>203</v>
      </c>
      <c r="I5" s="9">
        <v>160</v>
      </c>
      <c r="J5" s="10">
        <f>+H5+I5</f>
        <v>363</v>
      </c>
      <c r="K5" s="9">
        <v>0</v>
      </c>
      <c r="L5" s="9">
        <v>0</v>
      </c>
      <c r="M5" s="10">
        <f>+K5+L5</f>
        <v>0</v>
      </c>
      <c r="N5" s="27">
        <f>+E5/(H5*216+K5*248)</f>
        <v>1.1038131727786902E-2</v>
      </c>
      <c r="O5" s="27">
        <f t="shared" ref="O5:O80" si="0">+F5/(I5*216+L5*248)</f>
        <v>5.875342726422457E-2</v>
      </c>
      <c r="P5" s="28">
        <f t="shared" ref="P5:P80" si="1">+G5/(J5*216+M5*248)</f>
        <v>3.2069666950459152E-2</v>
      </c>
      <c r="R5" s="32">
        <f>+E5/(H5+K5)</f>
        <v>2.3842364532019706</v>
      </c>
      <c r="S5" s="32">
        <f t="shared" ref="S5" si="2">+F5/(I5+L5)</f>
        <v>12.690740289072506</v>
      </c>
      <c r="T5" s="32">
        <f t="shared" ref="T5" si="3">+G5/(J5+M5)</f>
        <v>6.9270480612991774</v>
      </c>
    </row>
    <row r="6" spans="1:20" x14ac:dyDescent="0.25">
      <c r="B6" s="12" t="str">
        <f>'Média Mensal'!B6</f>
        <v>Venda Nova</v>
      </c>
      <c r="C6" s="12" t="str">
        <f>'Média Mensal'!C6</f>
        <v>Carreira</v>
      </c>
      <c r="D6" s="15">
        <f>'Média Mensal'!D6</f>
        <v>583.47</v>
      </c>
      <c r="E6" s="4">
        <v>853.0730051855727</v>
      </c>
      <c r="F6" s="2">
        <v>3632.4108714176987</v>
      </c>
      <c r="G6" s="5">
        <f t="shared" ref="G6:G69" si="4">+E6+F6</f>
        <v>4485.4838766032717</v>
      </c>
      <c r="H6" s="2">
        <v>203</v>
      </c>
      <c r="I6" s="2">
        <v>165</v>
      </c>
      <c r="J6" s="5">
        <f t="shared" ref="J6:J69" si="5">+H6+I6</f>
        <v>368</v>
      </c>
      <c r="K6" s="2">
        <v>0</v>
      </c>
      <c r="L6" s="2">
        <v>0</v>
      </c>
      <c r="M6" s="5">
        <f t="shared" ref="M6:M69" si="6">+K6+L6</f>
        <v>0</v>
      </c>
      <c r="N6" s="27">
        <f t="shared" ref="N6:N69" si="7">+E6/(H6*216+K6*248)</f>
        <v>1.9455231827804523E-2</v>
      </c>
      <c r="O6" s="27">
        <f t="shared" si="0"/>
        <v>0.10191949695335854</v>
      </c>
      <c r="P6" s="28">
        <f t="shared" si="1"/>
        <v>5.6429698528120867E-2</v>
      </c>
      <c r="R6" s="32">
        <f t="shared" ref="R6:R70" si="8">+E6/(H6+K6)</f>
        <v>4.2023300748057766</v>
      </c>
      <c r="S6" s="32">
        <f t="shared" ref="S6:S70" si="9">+F6/(I6+L6)</f>
        <v>22.014611341925445</v>
      </c>
      <c r="T6" s="32">
        <f t="shared" ref="T6:T70" si="10">+G6/(J6+M6)</f>
        <v>12.188814882074109</v>
      </c>
    </row>
    <row r="7" spans="1:20" x14ac:dyDescent="0.25">
      <c r="B7" s="12" t="str">
        <f>'Média Mensal'!B7</f>
        <v>Carreira</v>
      </c>
      <c r="C7" s="12" t="str">
        <f>'Média Mensal'!C7</f>
        <v>Baguim</v>
      </c>
      <c r="D7" s="15">
        <f>'Média Mensal'!D7</f>
        <v>786.02</v>
      </c>
      <c r="E7" s="4">
        <v>1192.5430506577088</v>
      </c>
      <c r="F7" s="2">
        <v>4657.2621569356179</v>
      </c>
      <c r="G7" s="5">
        <f t="shared" si="4"/>
        <v>5849.8052075933265</v>
      </c>
      <c r="H7" s="2">
        <v>203</v>
      </c>
      <c r="I7" s="2">
        <v>178</v>
      </c>
      <c r="J7" s="5">
        <f t="shared" si="5"/>
        <v>381</v>
      </c>
      <c r="K7" s="2">
        <v>0</v>
      </c>
      <c r="L7" s="2">
        <v>0</v>
      </c>
      <c r="M7" s="5">
        <f t="shared" si="6"/>
        <v>0</v>
      </c>
      <c r="N7" s="27">
        <f t="shared" si="7"/>
        <v>2.7197205132679002E-2</v>
      </c>
      <c r="O7" s="27">
        <f t="shared" si="0"/>
        <v>0.12113145435225806</v>
      </c>
      <c r="P7" s="28">
        <f t="shared" si="1"/>
        <v>7.108249741899153E-2</v>
      </c>
      <c r="R7" s="32">
        <f t="shared" si="8"/>
        <v>5.8745963086586643</v>
      </c>
      <c r="S7" s="32">
        <f t="shared" si="9"/>
        <v>26.16439414008774</v>
      </c>
      <c r="T7" s="32">
        <f t="shared" si="10"/>
        <v>15.35381944250217</v>
      </c>
    </row>
    <row r="8" spans="1:20" x14ac:dyDescent="0.25">
      <c r="B8" s="12" t="str">
        <f>'Média Mensal'!B8</f>
        <v>Baguim</v>
      </c>
      <c r="C8" s="12" t="str">
        <f>'Média Mensal'!C8</f>
        <v>Campainha</v>
      </c>
      <c r="D8" s="15">
        <f>'Média Mensal'!D8</f>
        <v>751.7</v>
      </c>
      <c r="E8" s="4">
        <v>1474.3144116681594</v>
      </c>
      <c r="F8" s="2">
        <v>5195.8062640751068</v>
      </c>
      <c r="G8" s="5">
        <f t="shared" si="4"/>
        <v>6670.1206757432665</v>
      </c>
      <c r="H8" s="2">
        <v>223</v>
      </c>
      <c r="I8" s="2">
        <v>181</v>
      </c>
      <c r="J8" s="5">
        <f t="shared" si="5"/>
        <v>404</v>
      </c>
      <c r="K8" s="2">
        <v>0</v>
      </c>
      <c r="L8" s="2">
        <v>0</v>
      </c>
      <c r="M8" s="5">
        <f t="shared" si="6"/>
        <v>0</v>
      </c>
      <c r="N8" s="27">
        <f t="shared" si="7"/>
        <v>3.0607756428918772E-2</v>
      </c>
      <c r="O8" s="27">
        <f t="shared" si="0"/>
        <v>0.13289866646396323</v>
      </c>
      <c r="P8" s="28">
        <f t="shared" si="1"/>
        <v>7.6436109687193651E-2</v>
      </c>
      <c r="R8" s="32">
        <f t="shared" si="8"/>
        <v>6.6112753886464546</v>
      </c>
      <c r="S8" s="32">
        <f t="shared" si="9"/>
        <v>28.706111956216059</v>
      </c>
      <c r="T8" s="32">
        <f t="shared" si="10"/>
        <v>16.510199692433829</v>
      </c>
    </row>
    <row r="9" spans="1:20" x14ac:dyDescent="0.25">
      <c r="B9" s="12" t="str">
        <f>'Média Mensal'!B9</f>
        <v>Campainha</v>
      </c>
      <c r="C9" s="12" t="str">
        <f>'Média Mensal'!C9</f>
        <v>Rio Tinto</v>
      </c>
      <c r="D9" s="15">
        <f>'Média Mensal'!D9</f>
        <v>859.99</v>
      </c>
      <c r="E9" s="4">
        <v>2283.4178869473935</v>
      </c>
      <c r="F9" s="2">
        <v>6370.7690972732544</v>
      </c>
      <c r="G9" s="5">
        <f t="shared" si="4"/>
        <v>8654.186984220647</v>
      </c>
      <c r="H9" s="2">
        <v>203</v>
      </c>
      <c r="I9" s="2">
        <v>164</v>
      </c>
      <c r="J9" s="5">
        <f t="shared" si="5"/>
        <v>367</v>
      </c>
      <c r="K9" s="2">
        <v>0</v>
      </c>
      <c r="L9" s="2">
        <v>0</v>
      </c>
      <c r="M9" s="5">
        <f t="shared" si="6"/>
        <v>0</v>
      </c>
      <c r="N9" s="27">
        <f t="shared" si="7"/>
        <v>5.2075759144029225E-2</v>
      </c>
      <c r="O9" s="27">
        <f t="shared" si="0"/>
        <v>0.17984330107478699</v>
      </c>
      <c r="P9" s="28">
        <f t="shared" si="1"/>
        <v>0.10917079150545775</v>
      </c>
      <c r="R9" s="32">
        <f t="shared" si="8"/>
        <v>11.248363975110314</v>
      </c>
      <c r="S9" s="32">
        <f t="shared" si="9"/>
        <v>38.846153032153993</v>
      </c>
      <c r="T9" s="32">
        <f t="shared" si="10"/>
        <v>23.580890965178874</v>
      </c>
    </row>
    <row r="10" spans="1:20" x14ac:dyDescent="0.25">
      <c r="B10" s="12" t="str">
        <f>'Média Mensal'!B10</f>
        <v>Rio Tinto</v>
      </c>
      <c r="C10" s="12" t="str">
        <f>'Média Mensal'!C10</f>
        <v>Levada</v>
      </c>
      <c r="D10" s="15">
        <f>'Média Mensal'!D10</f>
        <v>452.83</v>
      </c>
      <c r="E10" s="4">
        <v>2642.6001954405747</v>
      </c>
      <c r="F10" s="2">
        <v>7251.8153803667383</v>
      </c>
      <c r="G10" s="5">
        <f t="shared" si="4"/>
        <v>9894.4155758073139</v>
      </c>
      <c r="H10" s="2">
        <v>203</v>
      </c>
      <c r="I10" s="2">
        <v>161</v>
      </c>
      <c r="J10" s="5">
        <f t="shared" si="5"/>
        <v>364</v>
      </c>
      <c r="K10" s="2">
        <v>0</v>
      </c>
      <c r="L10" s="2">
        <v>0</v>
      </c>
      <c r="M10" s="5">
        <f t="shared" si="6"/>
        <v>0</v>
      </c>
      <c r="N10" s="27">
        <f t="shared" si="7"/>
        <v>6.0267291448653865E-2</v>
      </c>
      <c r="O10" s="27">
        <f t="shared" si="0"/>
        <v>0.20852931275496717</v>
      </c>
      <c r="P10" s="28">
        <f t="shared" si="1"/>
        <v>0.12584472394952323</v>
      </c>
      <c r="R10" s="32">
        <f t="shared" si="8"/>
        <v>13.017734952909235</v>
      </c>
      <c r="S10" s="32">
        <f t="shared" si="9"/>
        <v>45.042331555072906</v>
      </c>
      <c r="T10" s="32">
        <f t="shared" si="10"/>
        <v>27.182460373097015</v>
      </c>
    </row>
    <row r="11" spans="1:20" x14ac:dyDescent="0.25">
      <c r="B11" s="12" t="str">
        <f>'Média Mensal'!B11</f>
        <v>Levada</v>
      </c>
      <c r="C11" s="12" t="str">
        <f>'Média Mensal'!C11</f>
        <v>Nau Vitória</v>
      </c>
      <c r="D11" s="15">
        <f>'Média Mensal'!D11</f>
        <v>1111.6199999999999</v>
      </c>
      <c r="E11" s="4">
        <v>3960.9058278844618</v>
      </c>
      <c r="F11" s="2">
        <v>8986.6148819717237</v>
      </c>
      <c r="G11" s="5">
        <f t="shared" si="4"/>
        <v>12947.520709856186</v>
      </c>
      <c r="H11" s="2">
        <v>200</v>
      </c>
      <c r="I11" s="2">
        <v>160</v>
      </c>
      <c r="J11" s="5">
        <f t="shared" si="5"/>
        <v>360</v>
      </c>
      <c r="K11" s="2">
        <v>0</v>
      </c>
      <c r="L11" s="2">
        <v>0</v>
      </c>
      <c r="M11" s="5">
        <f t="shared" si="6"/>
        <v>0</v>
      </c>
      <c r="N11" s="27">
        <f t="shared" si="7"/>
        <v>9.1687634904732918E-2</v>
      </c>
      <c r="O11" s="27">
        <f t="shared" si="0"/>
        <v>0.26002936579779296</v>
      </c>
      <c r="P11" s="28">
        <f t="shared" si="1"/>
        <v>0.16650618196831515</v>
      </c>
      <c r="R11" s="32">
        <f t="shared" si="8"/>
        <v>19.804529139422311</v>
      </c>
      <c r="S11" s="32">
        <f t="shared" si="9"/>
        <v>56.166343012323274</v>
      </c>
      <c r="T11" s="32">
        <f t="shared" si="10"/>
        <v>35.965335305156074</v>
      </c>
    </row>
    <row r="12" spans="1:20" x14ac:dyDescent="0.25">
      <c r="B12" s="12" t="str">
        <f>'Média Mensal'!B12</f>
        <v>Nau Vitória</v>
      </c>
      <c r="C12" s="12" t="str">
        <f>'Média Mensal'!C12</f>
        <v>Nasoni</v>
      </c>
      <c r="D12" s="15">
        <f>'Média Mensal'!D12</f>
        <v>499.02</v>
      </c>
      <c r="E12" s="4">
        <v>4249.2301780256703</v>
      </c>
      <c r="F12" s="2">
        <v>9262.0064634829378</v>
      </c>
      <c r="G12" s="5">
        <f t="shared" si="4"/>
        <v>13511.236641508607</v>
      </c>
      <c r="H12" s="2">
        <v>187</v>
      </c>
      <c r="I12" s="2">
        <v>160</v>
      </c>
      <c r="J12" s="5">
        <f t="shared" si="5"/>
        <v>347</v>
      </c>
      <c r="K12" s="2">
        <v>0</v>
      </c>
      <c r="L12" s="2">
        <v>0</v>
      </c>
      <c r="M12" s="5">
        <f t="shared" si="6"/>
        <v>0</v>
      </c>
      <c r="N12" s="27">
        <f t="shared" si="7"/>
        <v>0.10519979644547608</v>
      </c>
      <c r="O12" s="27">
        <f t="shared" si="0"/>
        <v>0.26799787220726096</v>
      </c>
      <c r="P12" s="28">
        <f t="shared" si="1"/>
        <v>0.18026519160941146</v>
      </c>
      <c r="R12" s="32">
        <f t="shared" si="8"/>
        <v>22.723156032222835</v>
      </c>
      <c r="S12" s="32">
        <f t="shared" si="9"/>
        <v>57.887540396768358</v>
      </c>
      <c r="T12" s="32">
        <f t="shared" si="10"/>
        <v>38.937281387632872</v>
      </c>
    </row>
    <row r="13" spans="1:20" x14ac:dyDescent="0.25">
      <c r="B13" s="12" t="str">
        <f>'Média Mensal'!B13</f>
        <v>Nasoni</v>
      </c>
      <c r="C13" s="12" t="str">
        <f>'Média Mensal'!C13</f>
        <v>Contumil</v>
      </c>
      <c r="D13" s="15">
        <f>'Média Mensal'!D13</f>
        <v>650</v>
      </c>
      <c r="E13" s="4">
        <v>4488.2402862721819</v>
      </c>
      <c r="F13" s="2">
        <v>9429.6009315509691</v>
      </c>
      <c r="G13" s="5">
        <f t="shared" si="4"/>
        <v>13917.841217823152</v>
      </c>
      <c r="H13" s="2">
        <v>159</v>
      </c>
      <c r="I13" s="2">
        <v>162</v>
      </c>
      <c r="J13" s="5">
        <f t="shared" si="5"/>
        <v>321</v>
      </c>
      <c r="K13" s="2">
        <v>0</v>
      </c>
      <c r="L13" s="2">
        <v>0</v>
      </c>
      <c r="M13" s="5">
        <f t="shared" si="6"/>
        <v>0</v>
      </c>
      <c r="N13" s="27">
        <f t="shared" si="7"/>
        <v>0.13068484411461048</v>
      </c>
      <c r="O13" s="27">
        <f t="shared" si="0"/>
        <v>0.26947876461908349</v>
      </c>
      <c r="P13" s="28">
        <f t="shared" si="1"/>
        <v>0.20073037408883052</v>
      </c>
      <c r="R13" s="32">
        <f t="shared" si="8"/>
        <v>28.22792632875586</v>
      </c>
      <c r="S13" s="32">
        <f t="shared" si="9"/>
        <v>58.20741315772203</v>
      </c>
      <c r="T13" s="32">
        <f t="shared" si="10"/>
        <v>43.357760803187389</v>
      </c>
    </row>
    <row r="14" spans="1:20" x14ac:dyDescent="0.25">
      <c r="B14" s="12" t="str">
        <f>'Média Mensal'!B14</f>
        <v>Contumil</v>
      </c>
      <c r="C14" s="12" t="str">
        <f>'Média Mensal'!C14</f>
        <v>Estádio do Dragão</v>
      </c>
      <c r="D14" s="15">
        <f>'Média Mensal'!D14</f>
        <v>619.19000000000005</v>
      </c>
      <c r="E14" s="4">
        <v>5315.6985426721421</v>
      </c>
      <c r="F14" s="2">
        <v>10989.839288398804</v>
      </c>
      <c r="G14" s="5">
        <f t="shared" si="4"/>
        <v>16305.537831070946</v>
      </c>
      <c r="H14" s="2">
        <v>159</v>
      </c>
      <c r="I14" s="2">
        <v>184</v>
      </c>
      <c r="J14" s="5">
        <f t="shared" si="5"/>
        <v>343</v>
      </c>
      <c r="K14" s="2">
        <v>0</v>
      </c>
      <c r="L14" s="2">
        <v>0</v>
      </c>
      <c r="M14" s="5">
        <f t="shared" si="6"/>
        <v>0</v>
      </c>
      <c r="N14" s="27">
        <f t="shared" si="7"/>
        <v>0.15477808475052826</v>
      </c>
      <c r="O14" s="27">
        <f t="shared" si="0"/>
        <v>0.27651568257847231</v>
      </c>
      <c r="P14" s="28">
        <f t="shared" si="1"/>
        <v>0.22008338504306968</v>
      </c>
      <c r="R14" s="32">
        <f t="shared" si="8"/>
        <v>33.432066306114102</v>
      </c>
      <c r="S14" s="32">
        <f t="shared" si="9"/>
        <v>59.727387436950018</v>
      </c>
      <c r="T14" s="32">
        <f t="shared" si="10"/>
        <v>47.538011169303047</v>
      </c>
    </row>
    <row r="15" spans="1:20" x14ac:dyDescent="0.25">
      <c r="B15" s="12" t="str">
        <f>'Média Mensal'!B15</f>
        <v>Estádio do Dragão</v>
      </c>
      <c r="C15" s="12" t="str">
        <f>'Média Mensal'!C15</f>
        <v>Campanhã</v>
      </c>
      <c r="D15" s="15">
        <f>'Média Mensal'!D15</f>
        <v>1166.02</v>
      </c>
      <c r="E15" s="4">
        <v>10603.278628379416</v>
      </c>
      <c r="F15" s="2">
        <v>20538.245101539847</v>
      </c>
      <c r="G15" s="5">
        <f t="shared" si="4"/>
        <v>31141.523729919263</v>
      </c>
      <c r="H15" s="2">
        <v>394</v>
      </c>
      <c r="I15" s="2">
        <v>355</v>
      </c>
      <c r="J15" s="5">
        <f t="shared" si="5"/>
        <v>749</v>
      </c>
      <c r="K15" s="2">
        <v>187</v>
      </c>
      <c r="L15" s="2">
        <v>161</v>
      </c>
      <c r="M15" s="5">
        <f t="shared" si="6"/>
        <v>348</v>
      </c>
      <c r="N15" s="27">
        <f t="shared" si="7"/>
        <v>8.0645563039088958E-2</v>
      </c>
      <c r="O15" s="27">
        <f t="shared" si="0"/>
        <v>0.17613066943554342</v>
      </c>
      <c r="P15" s="28">
        <f t="shared" si="1"/>
        <v>0.1255261186753058</v>
      </c>
      <c r="R15" s="32">
        <f t="shared" si="8"/>
        <v>18.250049274319132</v>
      </c>
      <c r="S15" s="32">
        <f t="shared" si="9"/>
        <v>39.802800584379547</v>
      </c>
      <c r="T15" s="32">
        <f t="shared" si="10"/>
        <v>28.38789765717344</v>
      </c>
    </row>
    <row r="16" spans="1:20" x14ac:dyDescent="0.25">
      <c r="B16" s="12" t="str">
        <f>'Média Mensal'!B16</f>
        <v>Campanhã</v>
      </c>
      <c r="C16" s="12" t="str">
        <f>'Média Mensal'!C16</f>
        <v>Heroismo</v>
      </c>
      <c r="D16" s="15">
        <f>'Média Mensal'!D16</f>
        <v>950.92</v>
      </c>
      <c r="E16" s="4">
        <v>19003.888997294915</v>
      </c>
      <c r="F16" s="2">
        <v>38240.34412278705</v>
      </c>
      <c r="G16" s="5">
        <f t="shared" si="4"/>
        <v>57244.233120081961</v>
      </c>
      <c r="H16" s="2">
        <v>487</v>
      </c>
      <c r="I16" s="2">
        <v>435</v>
      </c>
      <c r="J16" s="5">
        <f t="shared" si="5"/>
        <v>922</v>
      </c>
      <c r="K16" s="2">
        <v>353</v>
      </c>
      <c r="L16" s="2">
        <v>265</v>
      </c>
      <c r="M16" s="5">
        <f t="shared" si="6"/>
        <v>618</v>
      </c>
      <c r="N16" s="27">
        <f t="shared" si="7"/>
        <v>9.8600619486213861E-2</v>
      </c>
      <c r="O16" s="27">
        <f t="shared" si="0"/>
        <v>0.23948111299340588</v>
      </c>
      <c r="P16" s="28">
        <f t="shared" si="1"/>
        <v>0.16243369517865808</v>
      </c>
      <c r="R16" s="32">
        <f t="shared" si="8"/>
        <v>22.62367737773204</v>
      </c>
      <c r="S16" s="32">
        <f t="shared" si="9"/>
        <v>54.629063032552928</v>
      </c>
      <c r="T16" s="32">
        <f t="shared" si="10"/>
        <v>37.171579948105169</v>
      </c>
    </row>
    <row r="17" spans="2:20" x14ac:dyDescent="0.25">
      <c r="B17" s="12" t="str">
        <f>'Média Mensal'!B17</f>
        <v>Heroismo</v>
      </c>
      <c r="C17" s="12" t="str">
        <f>'Média Mensal'!C17</f>
        <v>24 de Agosto</v>
      </c>
      <c r="D17" s="15">
        <f>'Média Mensal'!D17</f>
        <v>571.9</v>
      </c>
      <c r="E17" s="4">
        <v>21257.066860742732</v>
      </c>
      <c r="F17" s="2">
        <v>40947.028842392974</v>
      </c>
      <c r="G17" s="5">
        <f t="shared" si="4"/>
        <v>62204.09570313571</v>
      </c>
      <c r="H17" s="2">
        <v>463</v>
      </c>
      <c r="I17" s="2">
        <v>435</v>
      </c>
      <c r="J17" s="5">
        <f t="shared" si="5"/>
        <v>898</v>
      </c>
      <c r="K17" s="2">
        <v>353</v>
      </c>
      <c r="L17" s="2">
        <v>265</v>
      </c>
      <c r="M17" s="5">
        <f t="shared" si="6"/>
        <v>618</v>
      </c>
      <c r="N17" s="27">
        <f t="shared" si="7"/>
        <v>0.11333959041088729</v>
      </c>
      <c r="O17" s="27">
        <f t="shared" si="0"/>
        <v>0.2564317938526614</v>
      </c>
      <c r="P17" s="28">
        <f t="shared" si="1"/>
        <v>0.17914275096516366</v>
      </c>
      <c r="R17" s="32">
        <f t="shared" si="8"/>
        <v>26.050327035223937</v>
      </c>
      <c r="S17" s="32">
        <f t="shared" si="9"/>
        <v>58.495755489132819</v>
      </c>
      <c r="T17" s="32">
        <f t="shared" si="10"/>
        <v>41.031725397846778</v>
      </c>
    </row>
    <row r="18" spans="2:20" x14ac:dyDescent="0.25">
      <c r="B18" s="12" t="str">
        <f>'Média Mensal'!B18</f>
        <v>24 de Agosto</v>
      </c>
      <c r="C18" s="12" t="str">
        <f>'Média Mensal'!C18</f>
        <v>Bolhão</v>
      </c>
      <c r="D18" s="15">
        <f>'Média Mensal'!D18</f>
        <v>680.44</v>
      </c>
      <c r="E18" s="4">
        <v>30899.879772507855</v>
      </c>
      <c r="F18" s="2">
        <v>47702.050531976834</v>
      </c>
      <c r="G18" s="5">
        <f t="shared" si="4"/>
        <v>78601.930304484689</v>
      </c>
      <c r="H18" s="2">
        <v>465</v>
      </c>
      <c r="I18" s="2">
        <v>443</v>
      </c>
      <c r="J18" s="5">
        <f t="shared" si="5"/>
        <v>908</v>
      </c>
      <c r="K18" s="2">
        <v>353</v>
      </c>
      <c r="L18" s="2">
        <v>267</v>
      </c>
      <c r="M18" s="5">
        <f t="shared" si="6"/>
        <v>620</v>
      </c>
      <c r="N18" s="27">
        <f t="shared" si="7"/>
        <v>0.16437505198584909</v>
      </c>
      <c r="O18" s="27">
        <f t="shared" si="0"/>
        <v>0.29463169861137978</v>
      </c>
      <c r="P18" s="28">
        <f t="shared" si="1"/>
        <v>0.22464883135313213</v>
      </c>
      <c r="R18" s="32">
        <f t="shared" si="8"/>
        <v>37.774914147320118</v>
      </c>
      <c r="S18" s="32">
        <f t="shared" si="9"/>
        <v>67.185986664756101</v>
      </c>
      <c r="T18" s="32">
        <f t="shared" si="10"/>
        <v>51.441053864191552</v>
      </c>
    </row>
    <row r="19" spans="2:20" x14ac:dyDescent="0.25">
      <c r="B19" s="12" t="str">
        <f>'Média Mensal'!B19</f>
        <v>Bolhão</v>
      </c>
      <c r="C19" s="12" t="str">
        <f>'Média Mensal'!C19</f>
        <v>Trindade</v>
      </c>
      <c r="D19" s="15">
        <f>'Média Mensal'!D19</f>
        <v>451.8</v>
      </c>
      <c r="E19" s="4">
        <v>44436.806630647166</v>
      </c>
      <c r="F19" s="2">
        <v>56277.368659031992</v>
      </c>
      <c r="G19" s="5">
        <f t="shared" si="4"/>
        <v>100714.17528967916</v>
      </c>
      <c r="H19" s="2">
        <v>451</v>
      </c>
      <c r="I19" s="2">
        <v>436</v>
      </c>
      <c r="J19" s="5">
        <f t="shared" si="5"/>
        <v>887</v>
      </c>
      <c r="K19" s="2">
        <v>375</v>
      </c>
      <c r="L19" s="2">
        <v>271</v>
      </c>
      <c r="M19" s="5">
        <f t="shared" si="6"/>
        <v>646</v>
      </c>
      <c r="N19" s="27">
        <f t="shared" si="7"/>
        <v>0.23336697877619089</v>
      </c>
      <c r="O19" s="27">
        <f t="shared" si="0"/>
        <v>0.34871715076483412</v>
      </c>
      <c r="P19" s="28">
        <f t="shared" si="1"/>
        <v>0.28628247666196466</v>
      </c>
      <c r="R19" s="32">
        <f t="shared" si="8"/>
        <v>53.797586719911827</v>
      </c>
      <c r="S19" s="32">
        <f t="shared" si="9"/>
        <v>79.600238555915126</v>
      </c>
      <c r="T19" s="32">
        <f t="shared" si="10"/>
        <v>65.697439849758098</v>
      </c>
    </row>
    <row r="20" spans="2:20" x14ac:dyDescent="0.25">
      <c r="B20" s="12" t="str">
        <f>'Média Mensal'!B20</f>
        <v>Trindade</v>
      </c>
      <c r="C20" s="12" t="str">
        <f>'Média Mensal'!C20</f>
        <v>Lapa</v>
      </c>
      <c r="D20" s="15">
        <f>'Média Mensal'!D20</f>
        <v>857.43000000000006</v>
      </c>
      <c r="E20" s="4">
        <v>59510.114068779345</v>
      </c>
      <c r="F20" s="2">
        <v>71256.610915328449</v>
      </c>
      <c r="G20" s="5">
        <f t="shared" si="4"/>
        <v>130766.7249841078</v>
      </c>
      <c r="H20" s="2">
        <v>455</v>
      </c>
      <c r="I20" s="2">
        <v>438</v>
      </c>
      <c r="J20" s="5">
        <f t="shared" si="5"/>
        <v>893</v>
      </c>
      <c r="K20" s="2">
        <v>375</v>
      </c>
      <c r="L20" s="2">
        <v>289</v>
      </c>
      <c r="M20" s="5">
        <f t="shared" si="6"/>
        <v>664</v>
      </c>
      <c r="N20" s="27">
        <f t="shared" si="7"/>
        <v>0.31111519274769628</v>
      </c>
      <c r="O20" s="27">
        <f t="shared" si="0"/>
        <v>0.42853386405658195</v>
      </c>
      <c r="P20" s="28">
        <f t="shared" si="1"/>
        <v>0.36571966938166406</v>
      </c>
      <c r="R20" s="32">
        <f t="shared" si="8"/>
        <v>71.698932612987164</v>
      </c>
      <c r="S20" s="32">
        <f t="shared" si="9"/>
        <v>98.014595481882324</v>
      </c>
      <c r="T20" s="32">
        <f t="shared" si="10"/>
        <v>83.986335892169436</v>
      </c>
    </row>
    <row r="21" spans="2:20" x14ac:dyDescent="0.25">
      <c r="B21" s="12" t="str">
        <f>'Média Mensal'!B21</f>
        <v>Lapa</v>
      </c>
      <c r="C21" s="12" t="str">
        <f>'Média Mensal'!C21</f>
        <v>Carolina Michaelis</v>
      </c>
      <c r="D21" s="15">
        <f>'Média Mensal'!D21</f>
        <v>460.97</v>
      </c>
      <c r="E21" s="4">
        <v>59486.687254126649</v>
      </c>
      <c r="F21" s="2">
        <v>69936.395736917868</v>
      </c>
      <c r="G21" s="5">
        <f t="shared" si="4"/>
        <v>129423.08299104452</v>
      </c>
      <c r="H21" s="2">
        <v>487</v>
      </c>
      <c r="I21" s="2">
        <v>440</v>
      </c>
      <c r="J21" s="5">
        <f t="shared" si="5"/>
        <v>927</v>
      </c>
      <c r="K21" s="2">
        <v>330</v>
      </c>
      <c r="L21" s="2">
        <v>290</v>
      </c>
      <c r="M21" s="5">
        <f t="shared" si="6"/>
        <v>620</v>
      </c>
      <c r="N21" s="27">
        <f t="shared" si="7"/>
        <v>0.31805620029795251</v>
      </c>
      <c r="O21" s="27">
        <f t="shared" si="0"/>
        <v>0.41888114360875578</v>
      </c>
      <c r="P21" s="28">
        <f t="shared" si="1"/>
        <v>0.36561019173044734</v>
      </c>
      <c r="R21" s="32">
        <f t="shared" si="8"/>
        <v>72.811122710069341</v>
      </c>
      <c r="S21" s="32">
        <f t="shared" si="9"/>
        <v>95.803281831394344</v>
      </c>
      <c r="T21" s="32">
        <f t="shared" si="10"/>
        <v>83.660687130604089</v>
      </c>
    </row>
    <row r="22" spans="2:20" x14ac:dyDescent="0.25">
      <c r="B22" s="12" t="str">
        <f>'Média Mensal'!B22</f>
        <v>Carolina Michaelis</v>
      </c>
      <c r="C22" s="12" t="str">
        <f>'Média Mensal'!C22</f>
        <v>Casa da Música</v>
      </c>
      <c r="D22" s="15">
        <f>'Média Mensal'!D22</f>
        <v>627.48</v>
      </c>
      <c r="E22" s="4">
        <v>58057.386205169023</v>
      </c>
      <c r="F22" s="2">
        <v>64835.759060446551</v>
      </c>
      <c r="G22" s="5">
        <f t="shared" si="4"/>
        <v>122893.14526561557</v>
      </c>
      <c r="H22" s="2">
        <v>501</v>
      </c>
      <c r="I22" s="2">
        <v>444</v>
      </c>
      <c r="J22" s="5">
        <f t="shared" si="5"/>
        <v>945</v>
      </c>
      <c r="K22" s="2">
        <v>331</v>
      </c>
      <c r="L22" s="2">
        <v>289</v>
      </c>
      <c r="M22" s="5">
        <f t="shared" si="6"/>
        <v>620</v>
      </c>
      <c r="N22" s="27">
        <f t="shared" si="7"/>
        <v>0.3050770672459277</v>
      </c>
      <c r="O22" s="27">
        <f t="shared" si="0"/>
        <v>0.38690360827592585</v>
      </c>
      <c r="P22" s="28">
        <f t="shared" si="1"/>
        <v>0.34339204556168429</v>
      </c>
      <c r="R22" s="32">
        <f t="shared" si="8"/>
        <v>69.78051226582815</v>
      </c>
      <c r="S22" s="32">
        <f t="shared" si="9"/>
        <v>88.452604448085339</v>
      </c>
      <c r="T22" s="32">
        <f t="shared" si="10"/>
        <v>78.525971415728804</v>
      </c>
    </row>
    <row r="23" spans="2:20" x14ac:dyDescent="0.25">
      <c r="B23" s="12" t="str">
        <f>'Média Mensal'!B23</f>
        <v>Casa da Música</v>
      </c>
      <c r="C23" s="12" t="str">
        <f>'Média Mensal'!C23</f>
        <v>Francos</v>
      </c>
      <c r="D23" s="15">
        <f>'Média Mensal'!D23</f>
        <v>871.87</v>
      </c>
      <c r="E23" s="4">
        <v>56625.163847940858</v>
      </c>
      <c r="F23" s="2">
        <v>49568.863226320369</v>
      </c>
      <c r="G23" s="5">
        <f t="shared" si="4"/>
        <v>106194.02707426122</v>
      </c>
      <c r="H23" s="2">
        <v>464</v>
      </c>
      <c r="I23" s="2">
        <v>456</v>
      </c>
      <c r="J23" s="5">
        <f t="shared" si="5"/>
        <v>920</v>
      </c>
      <c r="K23" s="2">
        <v>333</v>
      </c>
      <c r="L23" s="2">
        <v>289</v>
      </c>
      <c r="M23" s="5">
        <f t="shared" si="6"/>
        <v>622</v>
      </c>
      <c r="N23" s="27">
        <f t="shared" si="7"/>
        <v>0.30975211067316999</v>
      </c>
      <c r="O23" s="27">
        <f t="shared" si="0"/>
        <v>0.29129368169291742</v>
      </c>
      <c r="P23" s="28">
        <f t="shared" si="1"/>
        <v>0.30085339250901255</v>
      </c>
      <c r="R23" s="32">
        <f t="shared" si="8"/>
        <v>71.047884376337336</v>
      </c>
      <c r="S23" s="32">
        <f t="shared" si="9"/>
        <v>66.535386880966939</v>
      </c>
      <c r="T23" s="32">
        <f t="shared" si="10"/>
        <v>68.8677218380423</v>
      </c>
    </row>
    <row r="24" spans="2:20" x14ac:dyDescent="0.25">
      <c r="B24" s="12" t="str">
        <f>'Média Mensal'!B24</f>
        <v>Francos</v>
      </c>
      <c r="C24" s="12" t="str">
        <f>'Média Mensal'!C24</f>
        <v>Ramalde</v>
      </c>
      <c r="D24" s="15">
        <f>'Média Mensal'!D24</f>
        <v>965.03</v>
      </c>
      <c r="E24" s="4">
        <v>53339.339058074132</v>
      </c>
      <c r="F24" s="2">
        <v>44237.025479500306</v>
      </c>
      <c r="G24" s="5">
        <f t="shared" si="4"/>
        <v>97576.364537574438</v>
      </c>
      <c r="H24" s="2">
        <v>456</v>
      </c>
      <c r="I24" s="2">
        <v>471</v>
      </c>
      <c r="J24" s="5">
        <f t="shared" si="5"/>
        <v>927</v>
      </c>
      <c r="K24" s="2">
        <v>353</v>
      </c>
      <c r="L24" s="2">
        <v>276</v>
      </c>
      <c r="M24" s="5">
        <f t="shared" si="6"/>
        <v>629</v>
      </c>
      <c r="N24" s="27">
        <f t="shared" si="7"/>
        <v>0.28670898225152724</v>
      </c>
      <c r="O24" s="27">
        <f t="shared" si="0"/>
        <v>0.25993645395278231</v>
      </c>
      <c r="P24" s="28">
        <f t="shared" si="1"/>
        <v>0.27391855837218837</v>
      </c>
      <c r="R24" s="32">
        <f t="shared" si="8"/>
        <v>65.932433940759125</v>
      </c>
      <c r="S24" s="32">
        <f t="shared" si="9"/>
        <v>59.219578955154361</v>
      </c>
      <c r="T24" s="32">
        <f t="shared" si="10"/>
        <v>62.709745846770204</v>
      </c>
    </row>
    <row r="25" spans="2:20" x14ac:dyDescent="0.25">
      <c r="B25" s="12" t="str">
        <f>'Média Mensal'!B25</f>
        <v>Ramalde</v>
      </c>
      <c r="C25" s="12" t="str">
        <f>'Média Mensal'!C25</f>
        <v>Viso</v>
      </c>
      <c r="D25" s="15">
        <f>'Média Mensal'!D25</f>
        <v>621.15</v>
      </c>
      <c r="E25" s="4">
        <v>51015.825330112282</v>
      </c>
      <c r="F25" s="2">
        <v>42837.575232193383</v>
      </c>
      <c r="G25" s="5">
        <f t="shared" si="4"/>
        <v>93853.400562305673</v>
      </c>
      <c r="H25" s="2">
        <v>436</v>
      </c>
      <c r="I25" s="2">
        <v>483</v>
      </c>
      <c r="J25" s="5">
        <f t="shared" si="5"/>
        <v>919</v>
      </c>
      <c r="K25" s="2">
        <v>353</v>
      </c>
      <c r="L25" s="2">
        <v>269</v>
      </c>
      <c r="M25" s="5">
        <f t="shared" si="6"/>
        <v>622</v>
      </c>
      <c r="N25" s="27">
        <f t="shared" si="7"/>
        <v>0.28073863818023487</v>
      </c>
      <c r="O25" s="27">
        <f t="shared" si="0"/>
        <v>0.25045355023499405</v>
      </c>
      <c r="P25" s="28">
        <f t="shared" si="1"/>
        <v>0.26605454292523434</v>
      </c>
      <c r="R25" s="32">
        <f t="shared" si="8"/>
        <v>64.658840722575775</v>
      </c>
      <c r="S25" s="32">
        <f t="shared" si="9"/>
        <v>56.96486068110822</v>
      </c>
      <c r="T25" s="32">
        <f t="shared" si="10"/>
        <v>60.904218405130223</v>
      </c>
    </row>
    <row r="26" spans="2:20" x14ac:dyDescent="0.25">
      <c r="B26" s="12" t="str">
        <f>'Média Mensal'!B26</f>
        <v>Viso</v>
      </c>
      <c r="C26" s="12" t="str">
        <f>'Média Mensal'!C26</f>
        <v>Sete Bicas</v>
      </c>
      <c r="D26" s="15">
        <f>'Média Mensal'!D26</f>
        <v>743.81</v>
      </c>
      <c r="E26" s="4">
        <v>49289.260082199973</v>
      </c>
      <c r="F26" s="2">
        <v>40106.467726926072</v>
      </c>
      <c r="G26" s="5">
        <f t="shared" si="4"/>
        <v>89395.727809126052</v>
      </c>
      <c r="H26" s="2">
        <v>436</v>
      </c>
      <c r="I26" s="2">
        <v>516</v>
      </c>
      <c r="J26" s="5">
        <f t="shared" si="5"/>
        <v>952</v>
      </c>
      <c r="K26" s="2">
        <v>353</v>
      </c>
      <c r="L26" s="2">
        <v>267</v>
      </c>
      <c r="M26" s="5">
        <f t="shared" si="6"/>
        <v>620</v>
      </c>
      <c r="N26" s="27">
        <f t="shared" si="7"/>
        <v>0.27123739864736945</v>
      </c>
      <c r="O26" s="27">
        <f t="shared" si="0"/>
        <v>0.22573319221332608</v>
      </c>
      <c r="P26" s="28">
        <f t="shared" si="1"/>
        <v>0.24874156299841413</v>
      </c>
      <c r="R26" s="32">
        <f t="shared" si="8"/>
        <v>62.470545097845338</v>
      </c>
      <c r="S26" s="32">
        <f t="shared" si="9"/>
        <v>51.221542435410051</v>
      </c>
      <c r="T26" s="32">
        <f t="shared" si="10"/>
        <v>56.867511328960596</v>
      </c>
    </row>
    <row r="27" spans="2:20" x14ac:dyDescent="0.25">
      <c r="B27" s="12" t="str">
        <f>'Média Mensal'!B27</f>
        <v>Sete Bicas</v>
      </c>
      <c r="C27" s="12" t="str">
        <f>'Média Mensal'!C27</f>
        <v>ASra da Hora</v>
      </c>
      <c r="D27" s="15">
        <f>'Média Mensal'!D27</f>
        <v>674.5</v>
      </c>
      <c r="E27" s="4">
        <v>44341.587134107431</v>
      </c>
      <c r="F27" s="2">
        <v>34979.167011695296</v>
      </c>
      <c r="G27" s="5">
        <f t="shared" si="4"/>
        <v>79320.754145802726</v>
      </c>
      <c r="H27" s="2">
        <v>442</v>
      </c>
      <c r="I27" s="2">
        <v>505</v>
      </c>
      <c r="J27" s="5">
        <f t="shared" si="5"/>
        <v>947</v>
      </c>
      <c r="K27" s="2">
        <v>351</v>
      </c>
      <c r="L27" s="2">
        <v>267</v>
      </c>
      <c r="M27" s="5">
        <f t="shared" si="6"/>
        <v>618</v>
      </c>
      <c r="N27" s="27">
        <f t="shared" si="7"/>
        <v>0.24294097706611567</v>
      </c>
      <c r="O27" s="27">
        <f t="shared" si="0"/>
        <v>0.19954344087540671</v>
      </c>
      <c r="P27" s="28">
        <f t="shared" si="1"/>
        <v>0.22168028860029379</v>
      </c>
      <c r="R27" s="32">
        <f t="shared" si="8"/>
        <v>55.916251114889569</v>
      </c>
      <c r="S27" s="32">
        <f t="shared" si="9"/>
        <v>45.309801828620849</v>
      </c>
      <c r="T27" s="32">
        <f t="shared" si="10"/>
        <v>50.684187952589603</v>
      </c>
    </row>
    <row r="28" spans="2:20" x14ac:dyDescent="0.25">
      <c r="B28" s="12" t="str">
        <f>'Média Mensal'!B28</f>
        <v>ASra da Hora</v>
      </c>
      <c r="C28" s="12" t="str">
        <f>'Média Mensal'!C28</f>
        <v>Vasco da Gama</v>
      </c>
      <c r="D28" s="15">
        <f>'Média Mensal'!D28</f>
        <v>824.48</v>
      </c>
      <c r="E28" s="4">
        <v>12646.671136674786</v>
      </c>
      <c r="F28" s="2">
        <v>14728.965247927885</v>
      </c>
      <c r="G28" s="5">
        <f t="shared" si="4"/>
        <v>27375.636384602672</v>
      </c>
      <c r="H28" s="2">
        <v>270</v>
      </c>
      <c r="I28" s="2">
        <v>232</v>
      </c>
      <c r="J28" s="5">
        <f t="shared" si="5"/>
        <v>502</v>
      </c>
      <c r="K28" s="2">
        <v>0</v>
      </c>
      <c r="L28" s="2">
        <v>0</v>
      </c>
      <c r="M28" s="5">
        <f t="shared" si="6"/>
        <v>0</v>
      </c>
      <c r="N28" s="27">
        <f t="shared" si="7"/>
        <v>0.21684964226122747</v>
      </c>
      <c r="O28" s="27">
        <f t="shared" si="0"/>
        <v>0.29392092209306925</v>
      </c>
      <c r="P28" s="28">
        <f t="shared" si="1"/>
        <v>0.25246824170542526</v>
      </c>
      <c r="R28" s="32">
        <f t="shared" si="8"/>
        <v>46.839522728425131</v>
      </c>
      <c r="S28" s="32">
        <f t="shared" si="9"/>
        <v>63.486919172102951</v>
      </c>
      <c r="T28" s="32">
        <f t="shared" si="10"/>
        <v>54.533140208371854</v>
      </c>
    </row>
    <row r="29" spans="2:20" x14ac:dyDescent="0.25">
      <c r="B29" s="12" t="str">
        <f>'Média Mensal'!B29</f>
        <v>Vasco da Gama</v>
      </c>
      <c r="C29" s="12" t="str">
        <f>'Média Mensal'!C29</f>
        <v>Estádio do Mar</v>
      </c>
      <c r="D29" s="15">
        <f>'Média Mensal'!D29</f>
        <v>661.6</v>
      </c>
      <c r="E29" s="4">
        <v>11694.133132330753</v>
      </c>
      <c r="F29" s="2">
        <v>14797.783865879948</v>
      </c>
      <c r="G29" s="5">
        <f t="shared" si="4"/>
        <v>26491.916998210701</v>
      </c>
      <c r="H29" s="2">
        <v>263</v>
      </c>
      <c r="I29" s="2">
        <v>240</v>
      </c>
      <c r="J29" s="5">
        <f t="shared" si="5"/>
        <v>503</v>
      </c>
      <c r="K29" s="2">
        <v>0</v>
      </c>
      <c r="L29" s="2">
        <v>0</v>
      </c>
      <c r="M29" s="5">
        <f t="shared" si="6"/>
        <v>0</v>
      </c>
      <c r="N29" s="27">
        <f t="shared" si="7"/>
        <v>0.20585363209989355</v>
      </c>
      <c r="O29" s="27">
        <f t="shared" si="0"/>
        <v>0.28545107765972122</v>
      </c>
      <c r="P29" s="28">
        <f t="shared" si="1"/>
        <v>0.2438325325658153</v>
      </c>
      <c r="R29" s="32">
        <f t="shared" si="8"/>
        <v>44.464384533577011</v>
      </c>
      <c r="S29" s="32">
        <f t="shared" si="9"/>
        <v>61.657432774499782</v>
      </c>
      <c r="T29" s="32">
        <f t="shared" si="10"/>
        <v>52.667827034216103</v>
      </c>
    </row>
    <row r="30" spans="2:20" x14ac:dyDescent="0.25">
      <c r="B30" s="12" t="str">
        <f>'Média Mensal'!B30</f>
        <v>Estádio do Mar</v>
      </c>
      <c r="C30" s="12" t="str">
        <f>'Média Mensal'!C30</f>
        <v>Pedro Hispano</v>
      </c>
      <c r="D30" s="15">
        <f>'Média Mensal'!D30</f>
        <v>786.97</v>
      </c>
      <c r="E30" s="4">
        <v>11301.09789596775</v>
      </c>
      <c r="F30" s="2">
        <v>14183.640027668025</v>
      </c>
      <c r="G30" s="5">
        <f t="shared" si="4"/>
        <v>25484.737923635774</v>
      </c>
      <c r="H30" s="2">
        <v>250</v>
      </c>
      <c r="I30" s="2">
        <v>256</v>
      </c>
      <c r="J30" s="5">
        <f t="shared" si="5"/>
        <v>506</v>
      </c>
      <c r="K30" s="2">
        <v>0</v>
      </c>
      <c r="L30" s="2">
        <v>0</v>
      </c>
      <c r="M30" s="5">
        <f t="shared" si="6"/>
        <v>0</v>
      </c>
      <c r="N30" s="27">
        <f t="shared" si="7"/>
        <v>0.20927959066606946</v>
      </c>
      <c r="O30" s="27">
        <f t="shared" si="0"/>
        <v>0.25650390675036217</v>
      </c>
      <c r="P30" s="28">
        <f t="shared" si="1"/>
        <v>0.23317173477195666</v>
      </c>
      <c r="R30" s="32">
        <f t="shared" si="8"/>
        <v>45.204391583871001</v>
      </c>
      <c r="S30" s="32">
        <f t="shared" si="9"/>
        <v>55.404843858078223</v>
      </c>
      <c r="T30" s="32">
        <f t="shared" si="10"/>
        <v>50.365094710742639</v>
      </c>
    </row>
    <row r="31" spans="2:20" x14ac:dyDescent="0.25">
      <c r="B31" s="12" t="str">
        <f>'Média Mensal'!B31</f>
        <v>Pedro Hispano</v>
      </c>
      <c r="C31" s="12" t="str">
        <f>'Média Mensal'!C31</f>
        <v>Parque de Real</v>
      </c>
      <c r="D31" s="15">
        <f>'Média Mensal'!D31</f>
        <v>656.68</v>
      </c>
      <c r="E31" s="4">
        <v>10223.019280049102</v>
      </c>
      <c r="F31" s="2">
        <v>13205.931874182541</v>
      </c>
      <c r="G31" s="5">
        <f t="shared" si="4"/>
        <v>23428.951154231643</v>
      </c>
      <c r="H31" s="2">
        <v>259</v>
      </c>
      <c r="I31" s="2">
        <v>234</v>
      </c>
      <c r="J31" s="5">
        <f t="shared" si="5"/>
        <v>493</v>
      </c>
      <c r="K31" s="2">
        <v>0</v>
      </c>
      <c r="L31" s="2">
        <v>0</v>
      </c>
      <c r="M31" s="5">
        <f t="shared" si="6"/>
        <v>0</v>
      </c>
      <c r="N31" s="27">
        <f t="shared" si="7"/>
        <v>0.18273665236753006</v>
      </c>
      <c r="O31" s="27">
        <f t="shared" si="0"/>
        <v>0.26127595509224716</v>
      </c>
      <c r="P31" s="28">
        <f t="shared" si="1"/>
        <v>0.22001494209893738</v>
      </c>
      <c r="R31" s="32">
        <f t="shared" si="8"/>
        <v>39.471116911386495</v>
      </c>
      <c r="S31" s="32">
        <f t="shared" si="9"/>
        <v>56.435606299925389</v>
      </c>
      <c r="T31" s="32">
        <f t="shared" si="10"/>
        <v>47.52322749337047</v>
      </c>
    </row>
    <row r="32" spans="2:20" x14ac:dyDescent="0.25">
      <c r="B32" s="12" t="str">
        <f>'Média Mensal'!B32</f>
        <v>Parque de Real</v>
      </c>
      <c r="C32" s="12" t="str">
        <f>'Média Mensal'!C32</f>
        <v>C. Matosinhos</v>
      </c>
      <c r="D32" s="15">
        <f>'Média Mensal'!D32</f>
        <v>723.67</v>
      </c>
      <c r="E32" s="4">
        <v>9577.7807551819678</v>
      </c>
      <c r="F32" s="2">
        <v>12642.397005900026</v>
      </c>
      <c r="G32" s="5">
        <f t="shared" si="4"/>
        <v>22220.177761081992</v>
      </c>
      <c r="H32" s="2">
        <v>262</v>
      </c>
      <c r="I32" s="2">
        <v>233</v>
      </c>
      <c r="J32" s="5">
        <f t="shared" si="5"/>
        <v>495</v>
      </c>
      <c r="K32" s="2">
        <v>0</v>
      </c>
      <c r="L32" s="2">
        <v>0</v>
      </c>
      <c r="M32" s="5">
        <f t="shared" si="6"/>
        <v>0</v>
      </c>
      <c r="N32" s="27">
        <f t="shared" si="7"/>
        <v>0.16924266248201103</v>
      </c>
      <c r="O32" s="27">
        <f t="shared" si="0"/>
        <v>0.25120006767405867</v>
      </c>
      <c r="P32" s="28">
        <f t="shared" si="1"/>
        <v>0.20782059260271224</v>
      </c>
      <c r="R32" s="32">
        <f t="shared" si="8"/>
        <v>36.556415096114378</v>
      </c>
      <c r="S32" s="32">
        <f t="shared" si="9"/>
        <v>54.259214617596676</v>
      </c>
      <c r="T32" s="32">
        <f t="shared" si="10"/>
        <v>44.889248002185845</v>
      </c>
    </row>
    <row r="33" spans="2:20" x14ac:dyDescent="0.25">
      <c r="B33" s="12" t="str">
        <f>'Média Mensal'!B33</f>
        <v>C. Matosinhos</v>
      </c>
      <c r="C33" s="12" t="str">
        <f>'Média Mensal'!C33</f>
        <v>Matosinhos Sul</v>
      </c>
      <c r="D33" s="15">
        <f>'Média Mensal'!D33</f>
        <v>616.61</v>
      </c>
      <c r="E33" s="4">
        <v>7108.1519168743871</v>
      </c>
      <c r="F33" s="2">
        <v>9559.7649312236936</v>
      </c>
      <c r="G33" s="5">
        <f t="shared" si="4"/>
        <v>16667.916848098081</v>
      </c>
      <c r="H33" s="2">
        <v>228</v>
      </c>
      <c r="I33" s="2">
        <v>233</v>
      </c>
      <c r="J33" s="5">
        <f t="shared" si="5"/>
        <v>461</v>
      </c>
      <c r="K33" s="2">
        <v>0</v>
      </c>
      <c r="L33" s="2">
        <v>0</v>
      </c>
      <c r="M33" s="5">
        <f t="shared" si="6"/>
        <v>0</v>
      </c>
      <c r="N33" s="27">
        <f t="shared" si="7"/>
        <v>0.14433381897486977</v>
      </c>
      <c r="O33" s="27">
        <f t="shared" si="0"/>
        <v>0.18994923166475308</v>
      </c>
      <c r="P33" s="28">
        <f t="shared" si="1"/>
        <v>0.16738889740598217</v>
      </c>
      <c r="R33" s="32">
        <f t="shared" si="8"/>
        <v>31.176104898571872</v>
      </c>
      <c r="S33" s="32">
        <f t="shared" si="9"/>
        <v>41.029034039586669</v>
      </c>
      <c r="T33" s="32">
        <f t="shared" si="10"/>
        <v>36.156001839692152</v>
      </c>
    </row>
    <row r="34" spans="2:20" x14ac:dyDescent="0.25">
      <c r="B34" s="12" t="str">
        <f>'Média Mensal'!B34</f>
        <v>Matosinhos Sul</v>
      </c>
      <c r="C34" s="12" t="str">
        <f>'Média Mensal'!C34</f>
        <v>Brito Capelo</v>
      </c>
      <c r="D34" s="15">
        <f>'Média Mensal'!D34</f>
        <v>535.72</v>
      </c>
      <c r="E34" s="4">
        <v>3653.7868416544625</v>
      </c>
      <c r="F34" s="2">
        <v>4452.8786535413146</v>
      </c>
      <c r="G34" s="5">
        <f t="shared" si="4"/>
        <v>8106.6654951957771</v>
      </c>
      <c r="H34" s="2">
        <v>223</v>
      </c>
      <c r="I34" s="2">
        <v>263</v>
      </c>
      <c r="J34" s="5">
        <f t="shared" si="5"/>
        <v>486</v>
      </c>
      <c r="K34" s="2">
        <v>0</v>
      </c>
      <c r="L34" s="2">
        <v>0</v>
      </c>
      <c r="M34" s="5">
        <f t="shared" si="6"/>
        <v>0</v>
      </c>
      <c r="N34" s="27">
        <f t="shared" si="7"/>
        <v>7.5855066468494908E-2</v>
      </c>
      <c r="O34" s="27">
        <f t="shared" si="0"/>
        <v>7.8384710842510114E-2</v>
      </c>
      <c r="P34" s="28">
        <f t="shared" si="1"/>
        <v>7.7223989247025768E-2</v>
      </c>
      <c r="R34" s="32">
        <f t="shared" si="8"/>
        <v>16.384694357194899</v>
      </c>
      <c r="S34" s="32">
        <f t="shared" si="9"/>
        <v>16.931097541982187</v>
      </c>
      <c r="T34" s="32">
        <f t="shared" si="10"/>
        <v>16.680381677357566</v>
      </c>
    </row>
    <row r="35" spans="2:20" x14ac:dyDescent="0.25">
      <c r="B35" s="12" t="str">
        <f>'Média Mensal'!B35</f>
        <v>Brito Capelo</v>
      </c>
      <c r="C35" s="12" t="str">
        <f>'Média Mensal'!C35</f>
        <v>Mercado</v>
      </c>
      <c r="D35" s="15">
        <f>'Média Mensal'!D35</f>
        <v>487.53</v>
      </c>
      <c r="E35" s="4">
        <v>2027.1016214191486</v>
      </c>
      <c r="F35" s="2">
        <v>2507.0888947761641</v>
      </c>
      <c r="G35" s="5">
        <f t="shared" si="4"/>
        <v>4534.1905161953127</v>
      </c>
      <c r="H35" s="2">
        <v>229</v>
      </c>
      <c r="I35" s="2">
        <v>252</v>
      </c>
      <c r="J35" s="5">
        <f t="shared" si="5"/>
        <v>481</v>
      </c>
      <c r="K35" s="2">
        <v>0</v>
      </c>
      <c r="L35" s="2">
        <v>0</v>
      </c>
      <c r="M35" s="5">
        <f t="shared" si="6"/>
        <v>0</v>
      </c>
      <c r="N35" s="27">
        <f t="shared" si="7"/>
        <v>4.0981352527477533E-2</v>
      </c>
      <c r="O35" s="27">
        <f t="shared" si="0"/>
        <v>4.6059099330837822E-2</v>
      </c>
      <c r="P35" s="28">
        <f t="shared" si="1"/>
        <v>4.3641627360007249E-2</v>
      </c>
      <c r="R35" s="32">
        <f t="shared" si="8"/>
        <v>8.8519721459351466</v>
      </c>
      <c r="S35" s="32">
        <f t="shared" si="9"/>
        <v>9.9487654554609684</v>
      </c>
      <c r="T35" s="32">
        <f t="shared" si="10"/>
        <v>9.4265915097615647</v>
      </c>
    </row>
    <row r="36" spans="2:20" x14ac:dyDescent="0.25">
      <c r="B36" s="13" t="str">
        <f>'Média Mensal'!B36</f>
        <v>Mercado</v>
      </c>
      <c r="C36" s="13" t="str">
        <f>'Média Mensal'!C36</f>
        <v>Sr. de Matosinhos</v>
      </c>
      <c r="D36" s="16">
        <f>'Média Mensal'!D36</f>
        <v>708.96</v>
      </c>
      <c r="E36" s="6">
        <v>472.0524314003938</v>
      </c>
      <c r="F36" s="3">
        <v>542.99999999999989</v>
      </c>
      <c r="G36" s="7">
        <f t="shared" si="4"/>
        <v>1015.0524314003937</v>
      </c>
      <c r="H36" s="3">
        <v>239</v>
      </c>
      <c r="I36" s="3">
        <v>251</v>
      </c>
      <c r="J36" s="7">
        <f t="shared" si="5"/>
        <v>490</v>
      </c>
      <c r="K36" s="3">
        <v>0</v>
      </c>
      <c r="L36" s="3">
        <v>0</v>
      </c>
      <c r="M36" s="7">
        <f t="shared" si="6"/>
        <v>0</v>
      </c>
      <c r="N36" s="27">
        <f t="shared" si="7"/>
        <v>9.1440498876567845E-3</v>
      </c>
      <c r="O36" s="27">
        <f t="shared" si="0"/>
        <v>1.0015493581230632E-2</v>
      </c>
      <c r="P36" s="28">
        <f t="shared" si="1"/>
        <v>9.5904424735486944E-3</v>
      </c>
      <c r="R36" s="32">
        <f t="shared" si="8"/>
        <v>1.9751147757338652</v>
      </c>
      <c r="S36" s="32">
        <f t="shared" si="9"/>
        <v>2.1633466135458161</v>
      </c>
      <c r="T36" s="32">
        <f t="shared" si="10"/>
        <v>2.0715355742865178</v>
      </c>
    </row>
    <row r="37" spans="2:20" x14ac:dyDescent="0.25">
      <c r="B37" s="11" t="str">
        <f>'Média Mensal'!B37</f>
        <v>BSra da Hora</v>
      </c>
      <c r="C37" s="11" t="str">
        <f>'Média Mensal'!C37</f>
        <v>BFonte do Cuco</v>
      </c>
      <c r="D37" s="14">
        <f>'Média Mensal'!D37</f>
        <v>687.03</v>
      </c>
      <c r="E37" s="8">
        <v>18224.446122562833</v>
      </c>
      <c r="F37" s="9">
        <v>14488.419716516561</v>
      </c>
      <c r="G37" s="10">
        <f t="shared" si="4"/>
        <v>32712.865839079393</v>
      </c>
      <c r="H37" s="9">
        <v>123</v>
      </c>
      <c r="I37" s="9">
        <v>146</v>
      </c>
      <c r="J37" s="10">
        <f t="shared" si="5"/>
        <v>269</v>
      </c>
      <c r="K37" s="9">
        <v>180</v>
      </c>
      <c r="L37" s="9">
        <v>176</v>
      </c>
      <c r="M37" s="10">
        <f t="shared" si="6"/>
        <v>356</v>
      </c>
      <c r="N37" s="25">
        <f t="shared" si="7"/>
        <v>0.25593256547807597</v>
      </c>
      <c r="O37" s="25">
        <f t="shared" si="0"/>
        <v>0.19270615711476591</v>
      </c>
      <c r="P37" s="26">
        <f t="shared" si="1"/>
        <v>0.22346074812202438</v>
      </c>
      <c r="R37" s="32">
        <f t="shared" si="8"/>
        <v>60.14668687314466</v>
      </c>
      <c r="S37" s="32">
        <f t="shared" si="9"/>
        <v>44.995092287318514</v>
      </c>
      <c r="T37" s="32">
        <f t="shared" si="10"/>
        <v>52.340585342527028</v>
      </c>
    </row>
    <row r="38" spans="2:20" x14ac:dyDescent="0.25">
      <c r="B38" s="12" t="str">
        <f>'Média Mensal'!B38</f>
        <v>BFonte do Cuco</v>
      </c>
      <c r="C38" s="12" t="str">
        <f>'Média Mensal'!C38</f>
        <v>Custoias</v>
      </c>
      <c r="D38" s="15">
        <f>'Média Mensal'!D38</f>
        <v>689.2</v>
      </c>
      <c r="E38" s="4">
        <v>17366.081768422562</v>
      </c>
      <c r="F38" s="2">
        <v>14323.123376421629</v>
      </c>
      <c r="G38" s="5">
        <f t="shared" si="4"/>
        <v>31689.205144844193</v>
      </c>
      <c r="H38" s="2">
        <v>123</v>
      </c>
      <c r="I38" s="2">
        <v>146</v>
      </c>
      <c r="J38" s="5">
        <f t="shared" si="5"/>
        <v>269</v>
      </c>
      <c r="K38" s="2">
        <v>182</v>
      </c>
      <c r="L38" s="2">
        <v>168</v>
      </c>
      <c r="M38" s="5">
        <f t="shared" si="6"/>
        <v>350</v>
      </c>
      <c r="N38" s="27">
        <f t="shared" si="7"/>
        <v>0.24219125527756558</v>
      </c>
      <c r="O38" s="27">
        <f t="shared" si="0"/>
        <v>0.19567108437734465</v>
      </c>
      <c r="P38" s="28">
        <f t="shared" si="1"/>
        <v>0.21869103092284681</v>
      </c>
      <c r="R38" s="32">
        <f t="shared" si="8"/>
        <v>56.937973011221516</v>
      </c>
      <c r="S38" s="32">
        <f t="shared" si="9"/>
        <v>45.615042600068882</v>
      </c>
      <c r="T38" s="32">
        <f t="shared" si="10"/>
        <v>51.194192479554431</v>
      </c>
    </row>
    <row r="39" spans="2:20" x14ac:dyDescent="0.25">
      <c r="B39" s="12" t="str">
        <f>'Média Mensal'!B39</f>
        <v>Custoias</v>
      </c>
      <c r="C39" s="12" t="str">
        <f>'Média Mensal'!C39</f>
        <v>Esposade</v>
      </c>
      <c r="D39" s="15">
        <f>'Média Mensal'!D39</f>
        <v>1779.24</v>
      </c>
      <c r="E39" s="4">
        <v>16914.014891828443</v>
      </c>
      <c r="F39" s="2">
        <v>14137.21226358469</v>
      </c>
      <c r="G39" s="5">
        <f t="shared" si="4"/>
        <v>31051.227155413133</v>
      </c>
      <c r="H39" s="2">
        <v>125</v>
      </c>
      <c r="I39" s="2">
        <v>146</v>
      </c>
      <c r="J39" s="5">
        <f t="shared" si="5"/>
        <v>271</v>
      </c>
      <c r="K39" s="2">
        <v>186</v>
      </c>
      <c r="L39" s="2">
        <v>176</v>
      </c>
      <c r="M39" s="5">
        <f t="shared" si="6"/>
        <v>362</v>
      </c>
      <c r="N39" s="27">
        <f t="shared" si="7"/>
        <v>0.23129327879647252</v>
      </c>
      <c r="O39" s="27">
        <f t="shared" si="0"/>
        <v>0.18803485134582743</v>
      </c>
      <c r="P39" s="28">
        <f t="shared" si="1"/>
        <v>0.20936422646456884</v>
      </c>
      <c r="R39" s="32">
        <f t="shared" si="8"/>
        <v>54.385899973724896</v>
      </c>
      <c r="S39" s="32">
        <f t="shared" si="9"/>
        <v>43.904385911753693</v>
      </c>
      <c r="T39" s="32">
        <f t="shared" si="10"/>
        <v>49.054071335565773</v>
      </c>
    </row>
    <row r="40" spans="2:20" x14ac:dyDescent="0.25">
      <c r="B40" s="12" t="str">
        <f>'Média Mensal'!B40</f>
        <v>Esposade</v>
      </c>
      <c r="C40" s="12" t="str">
        <f>'Média Mensal'!C40</f>
        <v>Crestins</v>
      </c>
      <c r="D40" s="15">
        <f>'Média Mensal'!D40</f>
        <v>2035.56</v>
      </c>
      <c r="E40" s="4">
        <v>16649.006877267377</v>
      </c>
      <c r="F40" s="2">
        <v>14000.516214651543</v>
      </c>
      <c r="G40" s="5">
        <f t="shared" si="4"/>
        <v>30649.52309191892</v>
      </c>
      <c r="H40" s="2">
        <v>125</v>
      </c>
      <c r="I40" s="2">
        <v>184</v>
      </c>
      <c r="J40" s="5">
        <f t="shared" si="5"/>
        <v>309</v>
      </c>
      <c r="K40" s="2">
        <v>184</v>
      </c>
      <c r="L40" s="2">
        <v>176</v>
      </c>
      <c r="M40" s="5">
        <f t="shared" si="6"/>
        <v>360</v>
      </c>
      <c r="N40" s="27">
        <f t="shared" si="7"/>
        <v>0.22922412817032956</v>
      </c>
      <c r="O40" s="27">
        <f t="shared" si="0"/>
        <v>0.16788800142281685</v>
      </c>
      <c r="P40" s="28">
        <f t="shared" si="1"/>
        <v>0.19644108016663411</v>
      </c>
      <c r="R40" s="32">
        <f t="shared" si="8"/>
        <v>53.880281156205101</v>
      </c>
      <c r="S40" s="32">
        <f t="shared" si="9"/>
        <v>38.890322818476506</v>
      </c>
      <c r="T40" s="32">
        <f t="shared" si="10"/>
        <v>45.813935862360118</v>
      </c>
    </row>
    <row r="41" spans="2:20" x14ac:dyDescent="0.25">
      <c r="B41" s="12" t="str">
        <f>'Média Mensal'!B41</f>
        <v>Crestins</v>
      </c>
      <c r="C41" s="12" t="str">
        <f>'Média Mensal'!C41</f>
        <v>Verdes (B)</v>
      </c>
      <c r="D41" s="15">
        <f>'Média Mensal'!D41</f>
        <v>591.81999999999994</v>
      </c>
      <c r="E41" s="4">
        <v>16453.820079555975</v>
      </c>
      <c r="F41" s="2">
        <v>13834.035484647331</v>
      </c>
      <c r="G41" s="5">
        <f t="shared" si="4"/>
        <v>30287.855564203306</v>
      </c>
      <c r="H41" s="2">
        <v>125</v>
      </c>
      <c r="I41" s="2">
        <v>176</v>
      </c>
      <c r="J41" s="5">
        <f t="shared" si="5"/>
        <v>301</v>
      </c>
      <c r="K41" s="2">
        <v>179</v>
      </c>
      <c r="L41" s="2">
        <v>176</v>
      </c>
      <c r="M41" s="5">
        <f t="shared" si="6"/>
        <v>355</v>
      </c>
      <c r="N41" s="27">
        <f t="shared" si="7"/>
        <v>0.23047148251283023</v>
      </c>
      <c r="O41" s="27">
        <f t="shared" si="0"/>
        <v>0.16940188436333428</v>
      </c>
      <c r="P41" s="28">
        <f t="shared" si="1"/>
        <v>0.19788741090975398</v>
      </c>
      <c r="R41" s="32">
        <f t="shared" si="8"/>
        <v>54.124408156434129</v>
      </c>
      <c r="S41" s="32">
        <f t="shared" si="9"/>
        <v>39.301237172293554</v>
      </c>
      <c r="T41" s="32">
        <f t="shared" si="10"/>
        <v>46.170511530797725</v>
      </c>
    </row>
    <row r="42" spans="2:20" x14ac:dyDescent="0.25">
      <c r="B42" s="12" t="str">
        <f>'Média Mensal'!B42</f>
        <v>Verdes (B)</v>
      </c>
      <c r="C42" s="12" t="str">
        <f>'Média Mensal'!C42</f>
        <v>Pedras Rubras</v>
      </c>
      <c r="D42" s="15">
        <f>'Média Mensal'!D42</f>
        <v>960.78</v>
      </c>
      <c r="E42" s="4">
        <v>13060.262383415384</v>
      </c>
      <c r="F42" s="2">
        <v>7793.7724846329538</v>
      </c>
      <c r="G42" s="5">
        <f t="shared" si="4"/>
        <v>20854.034868048337</v>
      </c>
      <c r="H42" s="2">
        <v>0</v>
      </c>
      <c r="I42" s="2">
        <v>0</v>
      </c>
      <c r="J42" s="5">
        <f t="shared" si="5"/>
        <v>0</v>
      </c>
      <c r="K42" s="2">
        <v>178</v>
      </c>
      <c r="L42" s="2">
        <v>176</v>
      </c>
      <c r="M42" s="5">
        <f t="shared" si="6"/>
        <v>354</v>
      </c>
      <c r="N42" s="27">
        <f t="shared" si="7"/>
        <v>0.29585588943945684</v>
      </c>
      <c r="O42" s="27">
        <f t="shared" si="0"/>
        <v>0.17855967019412008</v>
      </c>
      <c r="P42" s="28">
        <f t="shared" si="1"/>
        <v>0.23753912506889394</v>
      </c>
      <c r="R42" s="32">
        <f t="shared" si="8"/>
        <v>73.372260580985298</v>
      </c>
      <c r="S42" s="32">
        <f t="shared" si="9"/>
        <v>44.282798208141784</v>
      </c>
      <c r="T42" s="32">
        <f t="shared" si="10"/>
        <v>58.909703017085697</v>
      </c>
    </row>
    <row r="43" spans="2:20" x14ac:dyDescent="0.25">
      <c r="B43" s="12" t="str">
        <f>'Média Mensal'!B43</f>
        <v>Pedras Rubras</v>
      </c>
      <c r="C43" s="12" t="str">
        <f>'Média Mensal'!C43</f>
        <v>Lidador</v>
      </c>
      <c r="D43" s="15">
        <f>'Média Mensal'!D43</f>
        <v>1147.58</v>
      </c>
      <c r="E43" s="4">
        <v>11588.998563014844</v>
      </c>
      <c r="F43" s="2">
        <v>7334.1746140094028</v>
      </c>
      <c r="G43" s="5">
        <f t="shared" si="4"/>
        <v>18923.173177024248</v>
      </c>
      <c r="H43" s="2">
        <v>0</v>
      </c>
      <c r="I43" s="2">
        <v>0</v>
      </c>
      <c r="J43" s="5">
        <f t="shared" si="5"/>
        <v>0</v>
      </c>
      <c r="K43" s="2">
        <v>178</v>
      </c>
      <c r="L43" s="2">
        <v>176</v>
      </c>
      <c r="M43" s="5">
        <f t="shared" si="6"/>
        <v>354</v>
      </c>
      <c r="N43" s="27">
        <f t="shared" si="7"/>
        <v>0.26252715121001369</v>
      </c>
      <c r="O43" s="27">
        <f t="shared" si="0"/>
        <v>0.16803002689720956</v>
      </c>
      <c r="P43" s="28">
        <f t="shared" si="1"/>
        <v>0.21554553008274385</v>
      </c>
      <c r="R43" s="32">
        <f t="shared" si="8"/>
        <v>65.106733500083394</v>
      </c>
      <c r="S43" s="32">
        <f t="shared" si="9"/>
        <v>41.671446670507969</v>
      </c>
      <c r="T43" s="32">
        <f t="shared" si="10"/>
        <v>53.455291460520471</v>
      </c>
    </row>
    <row r="44" spans="2:20" x14ac:dyDescent="0.25">
      <c r="B44" s="12" t="str">
        <f>'Média Mensal'!B44</f>
        <v>Lidador</v>
      </c>
      <c r="C44" s="12" t="str">
        <f>'Média Mensal'!C44</f>
        <v>Vilar do Pinheiro</v>
      </c>
      <c r="D44" s="15">
        <f>'Média Mensal'!D44</f>
        <v>1987.51</v>
      </c>
      <c r="E44" s="4">
        <v>11140.984572217185</v>
      </c>
      <c r="F44" s="2">
        <v>7193.4803656582362</v>
      </c>
      <c r="G44" s="5">
        <f t="shared" si="4"/>
        <v>18334.464937875422</v>
      </c>
      <c r="H44" s="2">
        <v>0</v>
      </c>
      <c r="I44" s="2">
        <v>0</v>
      </c>
      <c r="J44" s="5">
        <f t="shared" si="5"/>
        <v>0</v>
      </c>
      <c r="K44" s="2">
        <v>178</v>
      </c>
      <c r="L44" s="2">
        <v>159</v>
      </c>
      <c r="M44" s="5">
        <f t="shared" si="6"/>
        <v>337</v>
      </c>
      <c r="N44" s="27">
        <f t="shared" si="7"/>
        <v>0.25237822970771079</v>
      </c>
      <c r="O44" s="27">
        <f t="shared" si="0"/>
        <v>0.18242747934820036</v>
      </c>
      <c r="P44" s="28">
        <f t="shared" si="1"/>
        <v>0.2193747599535204</v>
      </c>
      <c r="R44" s="32">
        <f t="shared" si="8"/>
        <v>62.589800967512275</v>
      </c>
      <c r="S44" s="32">
        <f t="shared" si="9"/>
        <v>45.242014878353686</v>
      </c>
      <c r="T44" s="32">
        <f t="shared" si="10"/>
        <v>54.404940468473065</v>
      </c>
    </row>
    <row r="45" spans="2:20" x14ac:dyDescent="0.25">
      <c r="B45" s="12" t="str">
        <f>'Média Mensal'!B45</f>
        <v>Vilar do Pinheiro</v>
      </c>
      <c r="C45" s="12" t="str">
        <f>'Média Mensal'!C45</f>
        <v>Modivas Sul</v>
      </c>
      <c r="D45" s="15">
        <f>'Média Mensal'!D45</f>
        <v>2037.38</v>
      </c>
      <c r="E45" s="4">
        <v>10729.916416221991</v>
      </c>
      <c r="F45" s="2">
        <v>7146.7104272220668</v>
      </c>
      <c r="G45" s="5">
        <f t="shared" si="4"/>
        <v>17876.626843444057</v>
      </c>
      <c r="H45" s="2">
        <v>0</v>
      </c>
      <c r="I45" s="2">
        <v>0</v>
      </c>
      <c r="J45" s="5">
        <f t="shared" si="5"/>
        <v>0</v>
      </c>
      <c r="K45" s="2">
        <v>178</v>
      </c>
      <c r="L45" s="2">
        <v>154</v>
      </c>
      <c r="M45" s="5">
        <f t="shared" si="6"/>
        <v>332</v>
      </c>
      <c r="N45" s="27">
        <f t="shared" si="7"/>
        <v>0.24306624719604003</v>
      </c>
      <c r="O45" s="27">
        <f t="shared" si="0"/>
        <v>0.187125849057972</v>
      </c>
      <c r="P45" s="28">
        <f t="shared" si="1"/>
        <v>0.21711799022838196</v>
      </c>
      <c r="R45" s="32">
        <f t="shared" si="8"/>
        <v>60.280429304617925</v>
      </c>
      <c r="S45" s="32">
        <f t="shared" si="9"/>
        <v>46.40721056637706</v>
      </c>
      <c r="T45" s="32">
        <f t="shared" si="10"/>
        <v>53.845261576638727</v>
      </c>
    </row>
    <row r="46" spans="2:20" x14ac:dyDescent="0.25">
      <c r="B46" s="12" t="str">
        <f>'Média Mensal'!B46</f>
        <v>Modivas Sul</v>
      </c>
      <c r="C46" s="12" t="str">
        <f>'Média Mensal'!C46</f>
        <v>Modivas Centro</v>
      </c>
      <c r="D46" s="15">
        <f>'Média Mensal'!D46</f>
        <v>1051.08</v>
      </c>
      <c r="E46" s="4">
        <v>10632.740605774025</v>
      </c>
      <c r="F46" s="2">
        <v>7145.993107651132</v>
      </c>
      <c r="G46" s="5">
        <f t="shared" si="4"/>
        <v>17778.733713425157</v>
      </c>
      <c r="H46" s="2">
        <v>0</v>
      </c>
      <c r="I46" s="2">
        <v>0</v>
      </c>
      <c r="J46" s="5">
        <f t="shared" si="5"/>
        <v>0</v>
      </c>
      <c r="K46" s="2">
        <v>178</v>
      </c>
      <c r="L46" s="2">
        <v>154</v>
      </c>
      <c r="M46" s="5">
        <f t="shared" si="6"/>
        <v>332</v>
      </c>
      <c r="N46" s="27">
        <f t="shared" si="7"/>
        <v>0.24086491042438438</v>
      </c>
      <c r="O46" s="27">
        <f t="shared" si="0"/>
        <v>0.18710706712534383</v>
      </c>
      <c r="P46" s="28">
        <f t="shared" si="1"/>
        <v>0.21592904335193788</v>
      </c>
      <c r="R46" s="32">
        <f t="shared" si="8"/>
        <v>59.734497785247328</v>
      </c>
      <c r="S46" s="32">
        <f t="shared" si="9"/>
        <v>46.402552647085272</v>
      </c>
      <c r="T46" s="32">
        <f t="shared" si="10"/>
        <v>53.550402751280593</v>
      </c>
    </row>
    <row r="47" spans="2:20" x14ac:dyDescent="0.25">
      <c r="B47" s="12" t="str">
        <f>'Média Mensal'!B47</f>
        <v>Modivas Centro</v>
      </c>
      <c r="C47" s="12" t="s">
        <v>102</v>
      </c>
      <c r="D47" s="15">
        <v>852.51</v>
      </c>
      <c r="E47" s="4">
        <v>10468.387796874582</v>
      </c>
      <c r="F47" s="2">
        <v>7181.542709585693</v>
      </c>
      <c r="G47" s="5">
        <f t="shared" si="4"/>
        <v>17649.930506460274</v>
      </c>
      <c r="H47" s="2">
        <v>0</v>
      </c>
      <c r="I47" s="2">
        <v>0</v>
      </c>
      <c r="J47" s="5">
        <f t="shared" si="5"/>
        <v>0</v>
      </c>
      <c r="K47" s="2">
        <v>178</v>
      </c>
      <c r="L47" s="2">
        <v>154</v>
      </c>
      <c r="M47" s="5">
        <f t="shared" si="6"/>
        <v>332</v>
      </c>
      <c r="N47" s="27">
        <f t="shared" si="7"/>
        <v>0.23714180402488633</v>
      </c>
      <c r="O47" s="27">
        <f t="shared" si="0"/>
        <v>0.18803787991164886</v>
      </c>
      <c r="P47" s="28">
        <f t="shared" si="1"/>
        <v>0.21436468259886651</v>
      </c>
      <c r="R47" s="32">
        <f t="shared" ref="R47" si="11">+E47/(H47+K47)</f>
        <v>58.811167398171811</v>
      </c>
      <c r="S47" s="32">
        <f t="shared" ref="S47" si="12">+F47/(I47+L47)</f>
        <v>46.633394218088917</v>
      </c>
      <c r="T47" s="32">
        <f t="shared" ref="T47" si="13">+G47/(J47+M47)</f>
        <v>53.162441284518898</v>
      </c>
    </row>
    <row r="48" spans="2:20" x14ac:dyDescent="0.25">
      <c r="B48" s="12" t="s">
        <v>102</v>
      </c>
      <c r="C48" s="12" t="str">
        <f>'Média Mensal'!C48</f>
        <v>Mindelo</v>
      </c>
      <c r="D48" s="15">
        <v>1834.12</v>
      </c>
      <c r="E48" s="4">
        <v>9553.1055341975225</v>
      </c>
      <c r="F48" s="2">
        <v>6264.4352039118176</v>
      </c>
      <c r="G48" s="5">
        <f t="shared" si="4"/>
        <v>15817.540738109339</v>
      </c>
      <c r="H48" s="2">
        <v>0</v>
      </c>
      <c r="I48" s="2">
        <v>0</v>
      </c>
      <c r="J48" s="5">
        <f t="shared" si="5"/>
        <v>0</v>
      </c>
      <c r="K48" s="2">
        <v>172</v>
      </c>
      <c r="L48" s="2">
        <v>198</v>
      </c>
      <c r="M48" s="5">
        <f t="shared" si="6"/>
        <v>370</v>
      </c>
      <c r="N48" s="27">
        <f t="shared" si="7"/>
        <v>0.22395690018280012</v>
      </c>
      <c r="O48" s="27">
        <f t="shared" si="0"/>
        <v>0.12757484530612206</v>
      </c>
      <c r="P48" s="28">
        <f t="shared" si="1"/>
        <v>0.172379476221767</v>
      </c>
      <c r="R48" s="32">
        <f t="shared" si="8"/>
        <v>55.541311245334434</v>
      </c>
      <c r="S48" s="32">
        <f t="shared" si="9"/>
        <v>31.638561635918272</v>
      </c>
      <c r="T48" s="32">
        <f t="shared" si="10"/>
        <v>42.750110102998214</v>
      </c>
    </row>
    <row r="49" spans="2:20" x14ac:dyDescent="0.25">
      <c r="B49" s="12" t="str">
        <f>'Média Mensal'!B49</f>
        <v>Mindelo</v>
      </c>
      <c r="C49" s="12" t="str">
        <f>'Média Mensal'!C49</f>
        <v>Espaço Natureza</v>
      </c>
      <c r="D49" s="15">
        <f>'Média Mensal'!D49</f>
        <v>776.86</v>
      </c>
      <c r="E49" s="4">
        <v>9067.3604814822284</v>
      </c>
      <c r="F49" s="2">
        <v>6277.5280953470356</v>
      </c>
      <c r="G49" s="5">
        <f t="shared" si="4"/>
        <v>15344.888576829264</v>
      </c>
      <c r="H49" s="2">
        <v>0</v>
      </c>
      <c r="I49" s="2">
        <v>0</v>
      </c>
      <c r="J49" s="5">
        <f t="shared" si="5"/>
        <v>0</v>
      </c>
      <c r="K49" s="2">
        <v>142</v>
      </c>
      <c r="L49" s="2">
        <v>198</v>
      </c>
      <c r="M49" s="5">
        <f t="shared" si="6"/>
        <v>340</v>
      </c>
      <c r="N49" s="27">
        <f t="shared" si="7"/>
        <v>0.25747843257275749</v>
      </c>
      <c r="O49" s="27">
        <f t="shared" si="0"/>
        <v>0.12784148125095787</v>
      </c>
      <c r="P49" s="28">
        <f t="shared" si="1"/>
        <v>0.18198397268535654</v>
      </c>
      <c r="R49" s="32">
        <f t="shared" si="8"/>
        <v>63.85465127804386</v>
      </c>
      <c r="S49" s="32">
        <f t="shared" si="9"/>
        <v>31.704687350237553</v>
      </c>
      <c r="T49" s="32">
        <f t="shared" si="10"/>
        <v>45.132025225968427</v>
      </c>
    </row>
    <row r="50" spans="2:20" x14ac:dyDescent="0.25">
      <c r="B50" s="12" t="str">
        <f>'Média Mensal'!B50</f>
        <v>Espaço Natureza</v>
      </c>
      <c r="C50" s="12" t="str">
        <f>'Média Mensal'!C50</f>
        <v>Varziela</v>
      </c>
      <c r="D50" s="15">
        <f>'Média Mensal'!D50</f>
        <v>1539</v>
      </c>
      <c r="E50" s="4">
        <v>9067.153674395191</v>
      </c>
      <c r="F50" s="2">
        <v>6128.4596986463166</v>
      </c>
      <c r="G50" s="5">
        <f t="shared" si="4"/>
        <v>15195.613373041508</v>
      </c>
      <c r="H50" s="2">
        <v>0</v>
      </c>
      <c r="I50" s="2">
        <v>0</v>
      </c>
      <c r="J50" s="5">
        <f t="shared" si="5"/>
        <v>0</v>
      </c>
      <c r="K50" s="2">
        <v>143</v>
      </c>
      <c r="L50" s="2">
        <v>198</v>
      </c>
      <c r="M50" s="5">
        <f t="shared" si="6"/>
        <v>341</v>
      </c>
      <c r="N50" s="27">
        <f t="shared" si="7"/>
        <v>0.25567205262788156</v>
      </c>
      <c r="O50" s="27">
        <f t="shared" si="0"/>
        <v>0.12480571233802372</v>
      </c>
      <c r="P50" s="28">
        <f t="shared" si="1"/>
        <v>0.17968514536280281</v>
      </c>
      <c r="R50" s="32">
        <f t="shared" si="8"/>
        <v>63.406669051714623</v>
      </c>
      <c r="S50" s="32">
        <f t="shared" si="9"/>
        <v>30.951816659829881</v>
      </c>
      <c r="T50" s="32">
        <f t="shared" si="10"/>
        <v>44.561916049975096</v>
      </c>
    </row>
    <row r="51" spans="2:20" x14ac:dyDescent="0.25">
      <c r="B51" s="12" t="str">
        <f>'Média Mensal'!B51</f>
        <v>Varziela</v>
      </c>
      <c r="C51" s="12" t="str">
        <f>'Média Mensal'!C51</f>
        <v>Árvore</v>
      </c>
      <c r="D51" s="15">
        <f>'Média Mensal'!D51</f>
        <v>858.71</v>
      </c>
      <c r="E51" s="4">
        <v>8386.530658089041</v>
      </c>
      <c r="F51" s="2">
        <v>5947.1008649521264</v>
      </c>
      <c r="G51" s="5">
        <f t="shared" si="4"/>
        <v>14333.631523041167</v>
      </c>
      <c r="H51" s="2">
        <v>0</v>
      </c>
      <c r="I51" s="2">
        <v>0</v>
      </c>
      <c r="J51" s="5">
        <f t="shared" si="5"/>
        <v>0</v>
      </c>
      <c r="K51" s="2">
        <v>159</v>
      </c>
      <c r="L51" s="2">
        <v>198</v>
      </c>
      <c r="M51" s="5">
        <f t="shared" si="6"/>
        <v>357</v>
      </c>
      <c r="N51" s="27">
        <f t="shared" si="7"/>
        <v>0.21268337031063708</v>
      </c>
      <c r="O51" s="27">
        <f t="shared" si="0"/>
        <v>0.12111235062219221</v>
      </c>
      <c r="P51" s="28">
        <f t="shared" si="1"/>
        <v>0.161896082080071</v>
      </c>
      <c r="R51" s="32">
        <f t="shared" si="8"/>
        <v>52.745475837037993</v>
      </c>
      <c r="S51" s="32">
        <f t="shared" si="9"/>
        <v>30.035862954303667</v>
      </c>
      <c r="T51" s="32">
        <f t="shared" si="10"/>
        <v>40.150228355857614</v>
      </c>
    </row>
    <row r="52" spans="2:20" x14ac:dyDescent="0.25">
      <c r="B52" s="12" t="str">
        <f>'Média Mensal'!B52</f>
        <v>Árvore</v>
      </c>
      <c r="C52" s="12" t="str">
        <f>'Média Mensal'!C52</f>
        <v>Azurara</v>
      </c>
      <c r="D52" s="15">
        <f>'Média Mensal'!D52</f>
        <v>664.57</v>
      </c>
      <c r="E52" s="4">
        <v>8329.8205135991593</v>
      </c>
      <c r="F52" s="2">
        <v>5955.0953136347816</v>
      </c>
      <c r="G52" s="5">
        <f t="shared" si="4"/>
        <v>14284.915827233941</v>
      </c>
      <c r="H52" s="2">
        <v>0</v>
      </c>
      <c r="I52" s="2">
        <v>0</v>
      </c>
      <c r="J52" s="5">
        <f t="shared" si="5"/>
        <v>0</v>
      </c>
      <c r="K52" s="2">
        <v>158</v>
      </c>
      <c r="L52" s="2">
        <v>198</v>
      </c>
      <c r="M52" s="5">
        <f t="shared" si="6"/>
        <v>356</v>
      </c>
      <c r="N52" s="27">
        <f t="shared" si="7"/>
        <v>0.21258218950589933</v>
      </c>
      <c r="O52" s="27">
        <f t="shared" si="0"/>
        <v>0.12127515708770735</v>
      </c>
      <c r="P52" s="28">
        <f t="shared" si="1"/>
        <v>0.16179906473398356</v>
      </c>
      <c r="R52" s="32">
        <f t="shared" si="8"/>
        <v>52.720382997463034</v>
      </c>
      <c r="S52" s="32">
        <f t="shared" si="9"/>
        <v>30.076238957751421</v>
      </c>
      <c r="T52" s="32">
        <f t="shared" si="10"/>
        <v>40.126168054027922</v>
      </c>
    </row>
    <row r="53" spans="2:20" x14ac:dyDescent="0.25">
      <c r="B53" s="12" t="str">
        <f>'Média Mensal'!B53</f>
        <v>Azurara</v>
      </c>
      <c r="C53" s="12" t="str">
        <f>'Média Mensal'!C53</f>
        <v>Santa Clara</v>
      </c>
      <c r="D53" s="15">
        <f>'Média Mensal'!D53</f>
        <v>1218.0899999999999</v>
      </c>
      <c r="E53" s="4">
        <v>8212.2183952813193</v>
      </c>
      <c r="F53" s="2">
        <v>5948.4475718672684</v>
      </c>
      <c r="G53" s="5">
        <f t="shared" si="4"/>
        <v>14160.665967148587</v>
      </c>
      <c r="H53" s="2">
        <v>0</v>
      </c>
      <c r="I53" s="2">
        <v>0</v>
      </c>
      <c r="J53" s="5">
        <f t="shared" si="5"/>
        <v>0</v>
      </c>
      <c r="K53" s="2">
        <v>157</v>
      </c>
      <c r="L53" s="2">
        <v>238</v>
      </c>
      <c r="M53" s="5">
        <f t="shared" si="6"/>
        <v>395</v>
      </c>
      <c r="N53" s="27">
        <f t="shared" si="7"/>
        <v>0.21091582071299875</v>
      </c>
      <c r="O53" s="27">
        <f t="shared" si="0"/>
        <v>0.10078014997064361</v>
      </c>
      <c r="P53" s="28">
        <f t="shared" si="1"/>
        <v>0.14455559378469363</v>
      </c>
      <c r="R53" s="32">
        <f t="shared" si="8"/>
        <v>52.307123536823688</v>
      </c>
      <c r="S53" s="32">
        <f t="shared" si="9"/>
        <v>24.993477192719617</v>
      </c>
      <c r="T53" s="32">
        <f t="shared" si="10"/>
        <v>35.849787258604017</v>
      </c>
    </row>
    <row r="54" spans="2:20" x14ac:dyDescent="0.25">
      <c r="B54" s="12" t="str">
        <f>'Média Mensal'!B54</f>
        <v>Santa Clara</v>
      </c>
      <c r="C54" s="12" t="str">
        <f>'Média Mensal'!C54</f>
        <v>Vila do Conde</v>
      </c>
      <c r="D54" s="15">
        <f>'Média Mensal'!D54</f>
        <v>670.57</v>
      </c>
      <c r="E54" s="4">
        <v>8031.1993665622313</v>
      </c>
      <c r="F54" s="2">
        <v>5737.2855601649435</v>
      </c>
      <c r="G54" s="5">
        <f t="shared" si="4"/>
        <v>13768.484926727175</v>
      </c>
      <c r="H54" s="2">
        <v>0</v>
      </c>
      <c r="I54" s="2">
        <v>0</v>
      </c>
      <c r="J54" s="5">
        <f t="shared" si="5"/>
        <v>0</v>
      </c>
      <c r="K54" s="2">
        <v>165</v>
      </c>
      <c r="L54" s="2">
        <v>198</v>
      </c>
      <c r="M54" s="5">
        <f t="shared" si="6"/>
        <v>363</v>
      </c>
      <c r="N54" s="27">
        <f t="shared" si="7"/>
        <v>0.19626586917307506</v>
      </c>
      <c r="O54" s="27">
        <f t="shared" si="0"/>
        <v>0.1168394745879143</v>
      </c>
      <c r="P54" s="28">
        <f t="shared" si="1"/>
        <v>0.15294238121753281</v>
      </c>
      <c r="R54" s="32">
        <f t="shared" si="8"/>
        <v>48.673935554922615</v>
      </c>
      <c r="S54" s="32">
        <f t="shared" si="9"/>
        <v>28.976189697802745</v>
      </c>
      <c r="T54" s="32">
        <f t="shared" si="10"/>
        <v>37.92971054194814</v>
      </c>
    </row>
    <row r="55" spans="2:20" x14ac:dyDescent="0.25">
      <c r="B55" s="12" t="str">
        <f>'Média Mensal'!B55</f>
        <v>Vila do Conde</v>
      </c>
      <c r="C55" s="12" t="str">
        <f>'Média Mensal'!C55</f>
        <v>Alto de Pega</v>
      </c>
      <c r="D55" s="15">
        <f>'Média Mensal'!D55</f>
        <v>730.41</v>
      </c>
      <c r="E55" s="4">
        <v>6028.4134569652369</v>
      </c>
      <c r="F55" s="2">
        <v>3503.3527728282429</v>
      </c>
      <c r="G55" s="5">
        <f t="shared" si="4"/>
        <v>9531.7662297934803</v>
      </c>
      <c r="H55" s="2">
        <v>0</v>
      </c>
      <c r="I55" s="2">
        <v>0</v>
      </c>
      <c r="J55" s="5">
        <f t="shared" si="5"/>
        <v>0</v>
      </c>
      <c r="K55" s="2">
        <v>176</v>
      </c>
      <c r="L55" s="2">
        <v>198</v>
      </c>
      <c r="M55" s="5">
        <f t="shared" si="6"/>
        <v>374</v>
      </c>
      <c r="N55" s="27">
        <f t="shared" si="7"/>
        <v>0.13811431123912291</v>
      </c>
      <c r="O55" s="27">
        <f t="shared" si="0"/>
        <v>7.1345568035765777E-2</v>
      </c>
      <c r="P55" s="28">
        <f t="shared" si="1"/>
        <v>0.10276615307263973</v>
      </c>
      <c r="R55" s="32">
        <f t="shared" si="8"/>
        <v>34.252349187302485</v>
      </c>
      <c r="S55" s="32">
        <f t="shared" si="9"/>
        <v>17.693700872869915</v>
      </c>
      <c r="T55" s="32">
        <f t="shared" si="10"/>
        <v>25.486005962014652</v>
      </c>
    </row>
    <row r="56" spans="2:20" x14ac:dyDescent="0.25">
      <c r="B56" s="12" t="str">
        <f>'Média Mensal'!B56</f>
        <v>Alto de Pega</v>
      </c>
      <c r="C56" s="12" t="str">
        <f>'Média Mensal'!C56</f>
        <v>Portas Fronhas</v>
      </c>
      <c r="D56" s="15">
        <f>'Média Mensal'!D56</f>
        <v>671.05</v>
      </c>
      <c r="E56" s="4">
        <v>5758.4190358839505</v>
      </c>
      <c r="F56" s="2">
        <v>3180.8564334635316</v>
      </c>
      <c r="G56" s="5">
        <f t="shared" si="4"/>
        <v>8939.2754693474817</v>
      </c>
      <c r="H56" s="2">
        <v>0</v>
      </c>
      <c r="I56" s="2">
        <v>0</v>
      </c>
      <c r="J56" s="5">
        <f t="shared" si="5"/>
        <v>0</v>
      </c>
      <c r="K56" s="2">
        <v>178</v>
      </c>
      <c r="L56" s="2">
        <v>199</v>
      </c>
      <c r="M56" s="5">
        <f t="shared" si="6"/>
        <v>377</v>
      </c>
      <c r="N56" s="27">
        <f t="shared" si="7"/>
        <v>0.13044624492306883</v>
      </c>
      <c r="O56" s="27">
        <f t="shared" si="0"/>
        <v>6.4452432190458986E-2</v>
      </c>
      <c r="P56" s="28">
        <f t="shared" si="1"/>
        <v>9.5611314594715086E-2</v>
      </c>
      <c r="R56" s="32">
        <f t="shared" si="8"/>
        <v>32.350668740921073</v>
      </c>
      <c r="S56" s="32">
        <f t="shared" si="9"/>
        <v>15.984203183233827</v>
      </c>
      <c r="T56" s="32">
        <f t="shared" si="10"/>
        <v>23.711606019489341</v>
      </c>
    </row>
    <row r="57" spans="2:20" x14ac:dyDescent="0.25">
      <c r="B57" s="12" t="str">
        <f>'Média Mensal'!B57</f>
        <v>Portas Fronhas</v>
      </c>
      <c r="C57" s="12" t="str">
        <f>'Média Mensal'!C57</f>
        <v>São Brás</v>
      </c>
      <c r="D57" s="15">
        <f>'Média Mensal'!D57</f>
        <v>562.21</v>
      </c>
      <c r="E57" s="4">
        <v>4556.0470038524791</v>
      </c>
      <c r="F57" s="2">
        <v>2717.7759938283616</v>
      </c>
      <c r="G57" s="5">
        <f t="shared" si="4"/>
        <v>7273.8229976808407</v>
      </c>
      <c r="H57" s="2">
        <v>0</v>
      </c>
      <c r="I57" s="2">
        <v>0</v>
      </c>
      <c r="J57" s="5">
        <f t="shared" si="5"/>
        <v>0</v>
      </c>
      <c r="K57" s="43">
        <v>160</v>
      </c>
      <c r="L57" s="2">
        <v>199</v>
      </c>
      <c r="M57" s="5">
        <f t="shared" si="6"/>
        <v>359</v>
      </c>
      <c r="N57" s="27">
        <f t="shared" si="7"/>
        <v>0.11481973295999191</v>
      </c>
      <c r="O57" s="27">
        <f t="shared" si="0"/>
        <v>5.506921692795351E-2</v>
      </c>
      <c r="P57" s="28">
        <f t="shared" si="1"/>
        <v>8.1698973376772857E-2</v>
      </c>
      <c r="R57" s="32">
        <f t="shared" si="8"/>
        <v>28.475293774077993</v>
      </c>
      <c r="S57" s="32">
        <f t="shared" si="9"/>
        <v>13.657165798132471</v>
      </c>
      <c r="T57" s="32">
        <f t="shared" si="10"/>
        <v>20.261345397439669</v>
      </c>
    </row>
    <row r="58" spans="2:20" x14ac:dyDescent="0.25">
      <c r="B58" s="13" t="str">
        <f>'Média Mensal'!B58</f>
        <v>São Brás</v>
      </c>
      <c r="C58" s="13" t="str">
        <f>'Média Mensal'!C58</f>
        <v>Póvoa de Varzim</v>
      </c>
      <c r="D58" s="16">
        <f>'Média Mensal'!D58</f>
        <v>624.94000000000005</v>
      </c>
      <c r="E58" s="6">
        <v>4340.4328283289733</v>
      </c>
      <c r="F58" s="3">
        <v>2639.9999999999986</v>
      </c>
      <c r="G58" s="7">
        <f t="shared" si="4"/>
        <v>6980.4328283289724</v>
      </c>
      <c r="H58" s="6">
        <v>0</v>
      </c>
      <c r="I58" s="3">
        <v>0</v>
      </c>
      <c r="J58" s="7">
        <f t="shared" si="5"/>
        <v>0</v>
      </c>
      <c r="K58" s="44">
        <v>136</v>
      </c>
      <c r="L58" s="3">
        <v>198</v>
      </c>
      <c r="M58" s="7">
        <f t="shared" si="6"/>
        <v>334</v>
      </c>
      <c r="N58" s="27">
        <f t="shared" si="7"/>
        <v>0.12868930349647098</v>
      </c>
      <c r="O58" s="27">
        <f t="shared" si="0"/>
        <v>5.3763440860215027E-2</v>
      </c>
      <c r="P58" s="28">
        <f t="shared" si="1"/>
        <v>8.4272175346834219E-2</v>
      </c>
      <c r="R58" s="32">
        <f t="shared" si="8"/>
        <v>31.914947267124802</v>
      </c>
      <c r="S58" s="32">
        <f t="shared" si="9"/>
        <v>13.333333333333327</v>
      </c>
      <c r="T58" s="32">
        <f t="shared" si="10"/>
        <v>20.899499486014886</v>
      </c>
    </row>
    <row r="59" spans="2:20" x14ac:dyDescent="0.25">
      <c r="B59" s="11" t="str">
        <f>'Média Mensal'!B59</f>
        <v>CSra da Hora</v>
      </c>
      <c r="C59" s="11" t="str">
        <f>'Média Mensal'!C59</f>
        <v>CFonte do Cuco</v>
      </c>
      <c r="D59" s="14">
        <f>'Média Mensal'!D59</f>
        <v>685.98</v>
      </c>
      <c r="E59" s="4">
        <v>12321.475027724739</v>
      </c>
      <c r="F59" s="2">
        <v>9377.7455516104601</v>
      </c>
      <c r="G59" s="10">
        <f t="shared" si="4"/>
        <v>21699.220579335197</v>
      </c>
      <c r="H59" s="2">
        <v>49</v>
      </c>
      <c r="I59" s="2">
        <v>165</v>
      </c>
      <c r="J59" s="10">
        <f t="shared" si="5"/>
        <v>214</v>
      </c>
      <c r="K59" s="2">
        <v>171</v>
      </c>
      <c r="L59" s="2">
        <v>90</v>
      </c>
      <c r="M59" s="10">
        <f t="shared" si="6"/>
        <v>261</v>
      </c>
      <c r="N59" s="25">
        <f t="shared" si="7"/>
        <v>0.23251575761859788</v>
      </c>
      <c r="O59" s="25">
        <f t="shared" si="0"/>
        <v>0.1617968521671922</v>
      </c>
      <c r="P59" s="26">
        <f t="shared" si="1"/>
        <v>0.19557304581562474</v>
      </c>
      <c r="R59" s="32">
        <f t="shared" si="8"/>
        <v>56.006704671476086</v>
      </c>
      <c r="S59" s="32">
        <f t="shared" si="9"/>
        <v>36.775472751413567</v>
      </c>
      <c r="T59" s="32">
        <f t="shared" si="10"/>
        <v>45.68256964070568</v>
      </c>
    </row>
    <row r="60" spans="2:20" x14ac:dyDescent="0.25">
      <c r="B60" s="12" t="str">
        <f>'Média Mensal'!B60</f>
        <v>CFonte do Cuco</v>
      </c>
      <c r="C60" s="12" t="str">
        <f>'Média Mensal'!C60</f>
        <v>Cândido dos Reis</v>
      </c>
      <c r="D60" s="15">
        <f>'Média Mensal'!D60</f>
        <v>913.51</v>
      </c>
      <c r="E60" s="4">
        <v>11766.373845829881</v>
      </c>
      <c r="F60" s="2">
        <v>9438.3171578149122</v>
      </c>
      <c r="G60" s="5">
        <f t="shared" si="4"/>
        <v>21204.691003644795</v>
      </c>
      <c r="H60" s="2">
        <v>49</v>
      </c>
      <c r="I60" s="2">
        <v>169</v>
      </c>
      <c r="J60" s="5">
        <f t="shared" si="5"/>
        <v>218</v>
      </c>
      <c r="K60" s="2">
        <v>152</v>
      </c>
      <c r="L60" s="2">
        <v>90</v>
      </c>
      <c r="M60" s="5">
        <f t="shared" si="6"/>
        <v>242</v>
      </c>
      <c r="N60" s="27">
        <f t="shared" si="7"/>
        <v>0.24371114013732148</v>
      </c>
      <c r="O60" s="27">
        <f t="shared" si="0"/>
        <v>0.16045010808198884</v>
      </c>
      <c r="P60" s="28">
        <f t="shared" si="1"/>
        <v>0.19798225093035549</v>
      </c>
      <c r="R60" s="32">
        <f t="shared" si="8"/>
        <v>58.539173362337721</v>
      </c>
      <c r="S60" s="32">
        <f t="shared" si="9"/>
        <v>36.441378987702365</v>
      </c>
      <c r="T60" s="32">
        <f t="shared" si="10"/>
        <v>46.097154355749552</v>
      </c>
    </row>
    <row r="61" spans="2:20" x14ac:dyDescent="0.25">
      <c r="B61" s="12" t="str">
        <f>'Média Mensal'!B61</f>
        <v>Cândido dos Reis</v>
      </c>
      <c r="C61" s="12" t="str">
        <f>'Média Mensal'!C61</f>
        <v>Pias</v>
      </c>
      <c r="D61" s="15">
        <f>'Média Mensal'!D61</f>
        <v>916.73</v>
      </c>
      <c r="E61" s="4">
        <v>11194.581962245622</v>
      </c>
      <c r="F61" s="2">
        <v>9292.1476349755631</v>
      </c>
      <c r="G61" s="5">
        <f t="shared" si="4"/>
        <v>20486.729597221187</v>
      </c>
      <c r="H61" s="2">
        <v>49</v>
      </c>
      <c r="I61" s="2">
        <v>169</v>
      </c>
      <c r="J61" s="5">
        <f t="shared" si="5"/>
        <v>218</v>
      </c>
      <c r="K61" s="2">
        <v>152</v>
      </c>
      <c r="L61" s="2">
        <v>70</v>
      </c>
      <c r="M61" s="5">
        <f t="shared" si="6"/>
        <v>222</v>
      </c>
      <c r="N61" s="27">
        <f t="shared" si="7"/>
        <v>0.23186789482695985</v>
      </c>
      <c r="O61" s="27">
        <f t="shared" si="0"/>
        <v>0.17251128091073004</v>
      </c>
      <c r="P61" s="28">
        <f t="shared" si="1"/>
        <v>0.20056713656427383</v>
      </c>
      <c r="R61" s="32">
        <f t="shared" si="8"/>
        <v>55.694437623112549</v>
      </c>
      <c r="S61" s="32">
        <f t="shared" si="9"/>
        <v>38.879278807429131</v>
      </c>
      <c r="T61" s="32">
        <f t="shared" si="10"/>
        <v>46.56074908459361</v>
      </c>
    </row>
    <row r="62" spans="2:20" x14ac:dyDescent="0.25">
      <c r="B62" s="12" t="str">
        <f>'Média Mensal'!B62</f>
        <v>Pias</v>
      </c>
      <c r="C62" s="12" t="str">
        <f>'Média Mensal'!C62</f>
        <v>Araújo</v>
      </c>
      <c r="D62" s="15">
        <f>'Média Mensal'!D62</f>
        <v>1258.1300000000001</v>
      </c>
      <c r="E62" s="4">
        <v>10698.307031303335</v>
      </c>
      <c r="F62" s="2">
        <v>9126.3690738607202</v>
      </c>
      <c r="G62" s="5">
        <f t="shared" si="4"/>
        <v>19824.676105164057</v>
      </c>
      <c r="H62" s="2">
        <v>49</v>
      </c>
      <c r="I62" s="2">
        <v>171</v>
      </c>
      <c r="J62" s="5">
        <f t="shared" si="5"/>
        <v>220</v>
      </c>
      <c r="K62" s="2">
        <v>150</v>
      </c>
      <c r="L62" s="2">
        <v>68</v>
      </c>
      <c r="M62" s="5">
        <f t="shared" si="6"/>
        <v>218</v>
      </c>
      <c r="N62" s="27">
        <f t="shared" si="7"/>
        <v>0.22388889651982535</v>
      </c>
      <c r="O62" s="27">
        <f t="shared" si="0"/>
        <v>0.16963511289703942</v>
      </c>
      <c r="P62" s="28">
        <f t="shared" si="1"/>
        <v>0.1951554979638925</v>
      </c>
      <c r="R62" s="32">
        <f t="shared" si="8"/>
        <v>53.760336840720278</v>
      </c>
      <c r="S62" s="32">
        <f t="shared" si="9"/>
        <v>38.185644660505105</v>
      </c>
      <c r="T62" s="32">
        <f t="shared" si="10"/>
        <v>45.261817591698758</v>
      </c>
    </row>
    <row r="63" spans="2:20" x14ac:dyDescent="0.25">
      <c r="B63" s="12" t="str">
        <f>'Média Mensal'!B63</f>
        <v>Araújo</v>
      </c>
      <c r="C63" s="12" t="str">
        <f>'Média Mensal'!C63</f>
        <v>Custió</v>
      </c>
      <c r="D63" s="15">
        <f>'Média Mensal'!D63</f>
        <v>651.69000000000005</v>
      </c>
      <c r="E63" s="4">
        <v>10440.393885743153</v>
      </c>
      <c r="F63" s="2">
        <v>8968.7521442453417</v>
      </c>
      <c r="G63" s="5">
        <f t="shared" si="4"/>
        <v>19409.146029988493</v>
      </c>
      <c r="H63" s="2">
        <v>47</v>
      </c>
      <c r="I63" s="2">
        <v>171</v>
      </c>
      <c r="J63" s="5">
        <f t="shared" si="5"/>
        <v>218</v>
      </c>
      <c r="K63" s="2">
        <v>141</v>
      </c>
      <c r="L63" s="2">
        <v>68</v>
      </c>
      <c r="M63" s="5">
        <f t="shared" si="6"/>
        <v>209</v>
      </c>
      <c r="N63" s="27">
        <f t="shared" si="7"/>
        <v>0.23139170846061952</v>
      </c>
      <c r="O63" s="27">
        <f t="shared" si="0"/>
        <v>0.16670543019043385</v>
      </c>
      <c r="P63" s="28">
        <f t="shared" si="1"/>
        <v>0.19621053406781735</v>
      </c>
      <c r="R63" s="32">
        <f t="shared" si="8"/>
        <v>55.534010030548686</v>
      </c>
      <c r="S63" s="32">
        <f t="shared" si="9"/>
        <v>37.526159599352894</v>
      </c>
      <c r="T63" s="32">
        <f t="shared" si="10"/>
        <v>45.45467454329858</v>
      </c>
    </row>
    <row r="64" spans="2:20" x14ac:dyDescent="0.25">
      <c r="B64" s="12" t="str">
        <f>'Média Mensal'!B64</f>
        <v>Custió</v>
      </c>
      <c r="C64" s="12" t="str">
        <f>'Média Mensal'!C64</f>
        <v>Parque de Maia</v>
      </c>
      <c r="D64" s="15">
        <f>'Média Mensal'!D64</f>
        <v>1418.51</v>
      </c>
      <c r="E64" s="4">
        <v>9726.1366661384891</v>
      </c>
      <c r="F64" s="2">
        <v>8867.897735059687</v>
      </c>
      <c r="G64" s="5">
        <f t="shared" si="4"/>
        <v>18594.034401198176</v>
      </c>
      <c r="H64" s="2">
        <v>47</v>
      </c>
      <c r="I64" s="2">
        <v>173</v>
      </c>
      <c r="J64" s="5">
        <f t="shared" si="5"/>
        <v>220</v>
      </c>
      <c r="K64" s="2">
        <v>116</v>
      </c>
      <c r="L64" s="2">
        <v>110</v>
      </c>
      <c r="M64" s="5">
        <f t="shared" si="6"/>
        <v>226</v>
      </c>
      <c r="N64" s="27">
        <f t="shared" si="7"/>
        <v>0.24990073654004341</v>
      </c>
      <c r="O64" s="27">
        <f t="shared" si="0"/>
        <v>0.13717203525336727</v>
      </c>
      <c r="P64" s="28">
        <f t="shared" si="1"/>
        <v>0.17953455122429879</v>
      </c>
      <c r="R64" s="32">
        <f t="shared" si="8"/>
        <v>59.669550099009136</v>
      </c>
      <c r="S64" s="32">
        <f t="shared" si="9"/>
        <v>31.335327685723275</v>
      </c>
      <c r="T64" s="32">
        <f t="shared" si="10"/>
        <v>41.690660092372589</v>
      </c>
    </row>
    <row r="65" spans="2:20" x14ac:dyDescent="0.25">
      <c r="B65" s="12" t="str">
        <f>'Média Mensal'!B65</f>
        <v>Parque de Maia</v>
      </c>
      <c r="C65" s="12" t="str">
        <f>'Média Mensal'!C65</f>
        <v>Forum</v>
      </c>
      <c r="D65" s="15">
        <f>'Média Mensal'!D65</f>
        <v>824.81</v>
      </c>
      <c r="E65" s="4">
        <v>8437.6842236311604</v>
      </c>
      <c r="F65" s="2">
        <v>8239.5635435954646</v>
      </c>
      <c r="G65" s="5">
        <f t="shared" si="4"/>
        <v>16677.247767226625</v>
      </c>
      <c r="H65" s="2">
        <v>45</v>
      </c>
      <c r="I65" s="2">
        <v>173</v>
      </c>
      <c r="J65" s="5">
        <f t="shared" si="5"/>
        <v>218</v>
      </c>
      <c r="K65" s="2">
        <v>109</v>
      </c>
      <c r="L65" s="2">
        <v>110</v>
      </c>
      <c r="M65" s="5">
        <f t="shared" si="6"/>
        <v>219</v>
      </c>
      <c r="N65" s="27">
        <f t="shared" si="7"/>
        <v>0.22958435523593709</v>
      </c>
      <c r="O65" s="27">
        <f t="shared" si="0"/>
        <v>0.12745272156285523</v>
      </c>
      <c r="P65" s="28">
        <f t="shared" si="1"/>
        <v>0.1644698990850752</v>
      </c>
      <c r="R65" s="32">
        <f t="shared" si="8"/>
        <v>54.790157296306234</v>
      </c>
      <c r="S65" s="32">
        <f t="shared" si="9"/>
        <v>29.115065525072314</v>
      </c>
      <c r="T65" s="32">
        <f t="shared" si="10"/>
        <v>38.163038368939645</v>
      </c>
    </row>
    <row r="66" spans="2:20" x14ac:dyDescent="0.25">
      <c r="B66" s="12" t="str">
        <f>'Média Mensal'!B66</f>
        <v>Forum</v>
      </c>
      <c r="C66" s="12" t="str">
        <f>'Média Mensal'!C66</f>
        <v>Zona Industrial</v>
      </c>
      <c r="D66" s="15">
        <f>'Média Mensal'!D66</f>
        <v>1119.4000000000001</v>
      </c>
      <c r="E66" s="4">
        <v>3939.4363886159231</v>
      </c>
      <c r="F66" s="2">
        <v>4771.8171815038913</v>
      </c>
      <c r="G66" s="5">
        <f t="shared" si="4"/>
        <v>8711.253570119814</v>
      </c>
      <c r="H66" s="2">
        <v>29</v>
      </c>
      <c r="I66" s="2">
        <v>85</v>
      </c>
      <c r="J66" s="5">
        <f t="shared" si="5"/>
        <v>114</v>
      </c>
      <c r="K66" s="2">
        <v>82</v>
      </c>
      <c r="L66" s="2">
        <v>60</v>
      </c>
      <c r="M66" s="5">
        <f t="shared" si="6"/>
        <v>142</v>
      </c>
      <c r="N66" s="27">
        <f t="shared" si="7"/>
        <v>0.14809911235398207</v>
      </c>
      <c r="O66" s="27">
        <f t="shared" si="0"/>
        <v>0.14355647357111587</v>
      </c>
      <c r="P66" s="28">
        <f t="shared" si="1"/>
        <v>0.1455757615327509</v>
      </c>
      <c r="R66" s="32">
        <f t="shared" si="8"/>
        <v>35.490417915458764</v>
      </c>
      <c r="S66" s="32">
        <f t="shared" si="9"/>
        <v>32.909084010371664</v>
      </c>
      <c r="T66" s="32">
        <f t="shared" si="10"/>
        <v>34.028334258280523</v>
      </c>
    </row>
    <row r="67" spans="2:20" x14ac:dyDescent="0.25">
      <c r="B67" s="12" t="str">
        <f>'Média Mensal'!B67</f>
        <v>Zona Industrial</v>
      </c>
      <c r="C67" s="12" t="str">
        <f>'Média Mensal'!C67</f>
        <v>Mandim</v>
      </c>
      <c r="D67" s="15">
        <f>'Média Mensal'!D67</f>
        <v>1194.23</v>
      </c>
      <c r="E67" s="4">
        <v>3840.4130269754128</v>
      </c>
      <c r="F67" s="2">
        <v>4529.8243847703498</v>
      </c>
      <c r="G67" s="5">
        <f t="shared" si="4"/>
        <v>8370.2374117457621</v>
      </c>
      <c r="H67" s="2">
        <v>0</v>
      </c>
      <c r="I67" s="2">
        <v>49</v>
      </c>
      <c r="J67" s="5">
        <f t="shared" si="5"/>
        <v>49</v>
      </c>
      <c r="K67" s="2">
        <v>104</v>
      </c>
      <c r="L67" s="2">
        <v>60</v>
      </c>
      <c r="M67" s="5">
        <f t="shared" si="6"/>
        <v>164</v>
      </c>
      <c r="N67" s="27">
        <f t="shared" si="7"/>
        <v>0.14889938845283082</v>
      </c>
      <c r="O67" s="27">
        <f t="shared" si="0"/>
        <v>0.17789131262843033</v>
      </c>
      <c r="P67" s="28">
        <f t="shared" si="1"/>
        <v>0.163302587243362</v>
      </c>
      <c r="R67" s="32">
        <f t="shared" si="8"/>
        <v>36.927048336302043</v>
      </c>
      <c r="S67" s="32">
        <f t="shared" si="9"/>
        <v>41.558021878627059</v>
      </c>
      <c r="T67" s="32">
        <f t="shared" si="10"/>
        <v>39.296889257022357</v>
      </c>
    </row>
    <row r="68" spans="2:20" x14ac:dyDescent="0.25">
      <c r="B68" s="12" t="str">
        <f>'Média Mensal'!B68</f>
        <v>Mandim</v>
      </c>
      <c r="C68" s="12" t="str">
        <f>'Média Mensal'!C68</f>
        <v>Castêlo da Maia</v>
      </c>
      <c r="D68" s="15">
        <f>'Média Mensal'!D68</f>
        <v>1468.1</v>
      </c>
      <c r="E68" s="4">
        <v>3730.7783100478819</v>
      </c>
      <c r="F68" s="2">
        <v>4323.6943294122239</v>
      </c>
      <c r="G68" s="5">
        <f t="shared" si="4"/>
        <v>8054.4726394601057</v>
      </c>
      <c r="H68" s="2">
        <v>0</v>
      </c>
      <c r="I68" s="2">
        <v>43</v>
      </c>
      <c r="J68" s="5">
        <f t="shared" si="5"/>
        <v>43</v>
      </c>
      <c r="K68" s="2">
        <v>104</v>
      </c>
      <c r="L68" s="2">
        <v>101</v>
      </c>
      <c r="M68" s="5">
        <f t="shared" si="6"/>
        <v>205</v>
      </c>
      <c r="N68" s="27">
        <f t="shared" si="7"/>
        <v>0.14464866276550412</v>
      </c>
      <c r="O68" s="27">
        <f t="shared" si="0"/>
        <v>0.12592306411382292</v>
      </c>
      <c r="P68" s="28">
        <f t="shared" si="1"/>
        <v>0.13395543905435248</v>
      </c>
      <c r="R68" s="32">
        <f t="shared" si="8"/>
        <v>35.872868365845015</v>
      </c>
      <c r="S68" s="32">
        <f t="shared" si="9"/>
        <v>30.025655065362667</v>
      </c>
      <c r="T68" s="32">
        <f t="shared" si="10"/>
        <v>32.477712255887525</v>
      </c>
    </row>
    <row r="69" spans="2:20" x14ac:dyDescent="0.25">
      <c r="B69" s="13" t="str">
        <f>'Média Mensal'!B69</f>
        <v>Castêlo da Maia</v>
      </c>
      <c r="C69" s="13" t="str">
        <f>'Média Mensal'!C69</f>
        <v>ISMAI</v>
      </c>
      <c r="D69" s="16">
        <f>'Média Mensal'!D69</f>
        <v>702.48</v>
      </c>
      <c r="E69" s="6">
        <v>1956.5415802885177</v>
      </c>
      <c r="F69" s="3">
        <v>3122.0000000000023</v>
      </c>
      <c r="G69" s="7">
        <f t="shared" si="4"/>
        <v>5078.54158028852</v>
      </c>
      <c r="H69" s="6">
        <v>0</v>
      </c>
      <c r="I69" s="3">
        <v>43</v>
      </c>
      <c r="J69" s="7">
        <f t="shared" si="5"/>
        <v>43</v>
      </c>
      <c r="K69" s="6">
        <v>104</v>
      </c>
      <c r="L69" s="3">
        <v>105</v>
      </c>
      <c r="M69" s="7">
        <f t="shared" si="6"/>
        <v>209</v>
      </c>
      <c r="N69" s="27">
        <f t="shared" si="7"/>
        <v>7.5858466977687569E-2</v>
      </c>
      <c r="O69" s="27">
        <f t="shared" si="0"/>
        <v>8.8371829710144997E-2</v>
      </c>
      <c r="P69" s="28">
        <f t="shared" si="1"/>
        <v>8.3091321667024209E-2</v>
      </c>
      <c r="R69" s="32">
        <f t="shared" si="8"/>
        <v>18.812899810466515</v>
      </c>
      <c r="S69" s="32">
        <f t="shared" si="9"/>
        <v>21.094594594594611</v>
      </c>
      <c r="T69" s="32">
        <f t="shared" si="10"/>
        <v>20.1529427789227</v>
      </c>
    </row>
    <row r="70" spans="2:20" x14ac:dyDescent="0.25">
      <c r="B70" s="11" t="str">
        <f>'Média Mensal'!B70</f>
        <v>Santo Ovídio</v>
      </c>
      <c r="C70" s="11" t="str">
        <f>'Média Mensal'!C70</f>
        <v>D. João II</v>
      </c>
      <c r="D70" s="14">
        <f>'Média Mensal'!D70</f>
        <v>463.71</v>
      </c>
      <c r="E70" s="4">
        <v>7441.9999999999991</v>
      </c>
      <c r="F70" s="2">
        <v>13746.53380842259</v>
      </c>
      <c r="G70" s="10">
        <f t="shared" ref="G70:G86" si="14">+E70+F70</f>
        <v>21188.533808422588</v>
      </c>
      <c r="H70" s="2">
        <v>458</v>
      </c>
      <c r="I70" s="2">
        <v>480</v>
      </c>
      <c r="J70" s="10">
        <f t="shared" ref="J70:J86" si="15">+H70+I70</f>
        <v>938</v>
      </c>
      <c r="K70" s="2">
        <v>0</v>
      </c>
      <c r="L70" s="2">
        <v>0</v>
      </c>
      <c r="M70" s="10">
        <f t="shared" ref="M70:M86" si="16">+K70+L70</f>
        <v>0</v>
      </c>
      <c r="N70" s="25">
        <f t="shared" ref="N70:P86" si="17">+E70/(H70*216+K70*248)</f>
        <v>7.5226427300663104E-2</v>
      </c>
      <c r="O70" s="25">
        <f t="shared" si="0"/>
        <v>0.13258616713370552</v>
      </c>
      <c r="P70" s="26">
        <f t="shared" si="1"/>
        <v>0.10457895941138844</v>
      </c>
      <c r="R70" s="32">
        <f t="shared" si="8"/>
        <v>16.248908296943231</v>
      </c>
      <c r="S70" s="32">
        <f t="shared" si="9"/>
        <v>28.638612100880394</v>
      </c>
      <c r="T70" s="32">
        <f t="shared" si="10"/>
        <v>22.589055232859902</v>
      </c>
    </row>
    <row r="71" spans="2:20" x14ac:dyDescent="0.25">
      <c r="B71" s="12" t="str">
        <f>'Média Mensal'!B71</f>
        <v>D. João II</v>
      </c>
      <c r="C71" s="12" t="str">
        <f>'Média Mensal'!C71</f>
        <v>João de Deus</v>
      </c>
      <c r="D71" s="15">
        <f>'Média Mensal'!D71</f>
        <v>716.25</v>
      </c>
      <c r="E71" s="4">
        <v>10676.704416109331</v>
      </c>
      <c r="F71" s="2">
        <v>20340.826744466543</v>
      </c>
      <c r="G71" s="5">
        <f t="shared" si="14"/>
        <v>31017.531160575876</v>
      </c>
      <c r="H71" s="2">
        <v>496</v>
      </c>
      <c r="I71" s="2">
        <v>462</v>
      </c>
      <c r="J71" s="5">
        <f t="shared" si="15"/>
        <v>958</v>
      </c>
      <c r="K71" s="2">
        <v>0</v>
      </c>
      <c r="L71" s="2">
        <v>0</v>
      </c>
      <c r="M71" s="5">
        <f t="shared" si="16"/>
        <v>0</v>
      </c>
      <c r="N71" s="27">
        <f t="shared" si="17"/>
        <v>9.9655619176647725E-2</v>
      </c>
      <c r="O71" s="27">
        <f t="shared" si="0"/>
        <v>0.203832238500747</v>
      </c>
      <c r="P71" s="28">
        <f t="shared" si="1"/>
        <v>0.14989528319307138</v>
      </c>
      <c r="R71" s="32">
        <f t="shared" ref="R71:R86" si="18">+E71/(H71+K71)</f>
        <v>21.525613742155908</v>
      </c>
      <c r="S71" s="32">
        <f t="shared" ref="S71:S86" si="19">+F71/(I71+L71)</f>
        <v>44.02776351616135</v>
      </c>
      <c r="T71" s="32">
        <f t="shared" ref="T71:T86" si="20">+G71/(J71+M71)</f>
        <v>32.377381169703419</v>
      </c>
    </row>
    <row r="72" spans="2:20" x14ac:dyDescent="0.25">
      <c r="B72" s="12" t="str">
        <f>'Média Mensal'!B72</f>
        <v>João de Deus</v>
      </c>
      <c r="C72" s="12" t="str">
        <f>'Média Mensal'!C72</f>
        <v>C.M.Gaia</v>
      </c>
      <c r="D72" s="15">
        <f>'Média Mensal'!D72</f>
        <v>405.01</v>
      </c>
      <c r="E72" s="4">
        <v>19891.907814644441</v>
      </c>
      <c r="F72" s="2">
        <v>31946.605024077566</v>
      </c>
      <c r="G72" s="5">
        <f t="shared" si="14"/>
        <v>51838.512838722003</v>
      </c>
      <c r="H72" s="2">
        <v>458</v>
      </c>
      <c r="I72" s="2">
        <v>458</v>
      </c>
      <c r="J72" s="5">
        <f t="shared" si="15"/>
        <v>916</v>
      </c>
      <c r="K72" s="2">
        <v>0</v>
      </c>
      <c r="L72" s="2">
        <v>0</v>
      </c>
      <c r="M72" s="5">
        <f t="shared" si="16"/>
        <v>0</v>
      </c>
      <c r="N72" s="27">
        <f t="shared" si="17"/>
        <v>0.20107459783523815</v>
      </c>
      <c r="O72" s="27">
        <f t="shared" si="0"/>
        <v>0.32292783664966002</v>
      </c>
      <c r="P72" s="28">
        <f t="shared" si="1"/>
        <v>0.26200121724244907</v>
      </c>
      <c r="R72" s="32">
        <f t="shared" si="18"/>
        <v>43.432113132411445</v>
      </c>
      <c r="S72" s="32">
        <f t="shared" si="19"/>
        <v>69.75241271632656</v>
      </c>
      <c r="T72" s="32">
        <f t="shared" si="20"/>
        <v>56.592262924368995</v>
      </c>
    </row>
    <row r="73" spans="2:20" x14ac:dyDescent="0.25">
      <c r="B73" s="12" t="str">
        <f>'Média Mensal'!B73</f>
        <v>C.M.Gaia</v>
      </c>
      <c r="C73" s="12" t="str">
        <f>'Média Mensal'!C73</f>
        <v>General Torres</v>
      </c>
      <c r="D73" s="15">
        <f>'Média Mensal'!D73</f>
        <v>488.39</v>
      </c>
      <c r="E73" s="4">
        <v>22976.618300804854</v>
      </c>
      <c r="F73" s="2">
        <v>36009.171885318283</v>
      </c>
      <c r="G73" s="5">
        <f t="shared" si="14"/>
        <v>58985.790186123137</v>
      </c>
      <c r="H73" s="2">
        <v>458</v>
      </c>
      <c r="I73" s="2">
        <v>458</v>
      </c>
      <c r="J73" s="5">
        <f t="shared" si="15"/>
        <v>916</v>
      </c>
      <c r="K73" s="2">
        <v>0</v>
      </c>
      <c r="L73" s="2">
        <v>0</v>
      </c>
      <c r="M73" s="5">
        <f t="shared" si="16"/>
        <v>0</v>
      </c>
      <c r="N73" s="27">
        <f t="shared" si="17"/>
        <v>0.23225596697400994</v>
      </c>
      <c r="O73" s="27">
        <f t="shared" si="0"/>
        <v>0.36399373165654098</v>
      </c>
      <c r="P73" s="28">
        <f t="shared" si="1"/>
        <v>0.29812484931527544</v>
      </c>
      <c r="R73" s="32">
        <f t="shared" si="18"/>
        <v>50.167288866386144</v>
      </c>
      <c r="S73" s="32">
        <f t="shared" si="19"/>
        <v>78.622646037812842</v>
      </c>
      <c r="T73" s="32">
        <f t="shared" si="20"/>
        <v>64.394967452099493</v>
      </c>
    </row>
    <row r="74" spans="2:20" x14ac:dyDescent="0.25">
      <c r="B74" s="12" t="str">
        <f>'Média Mensal'!B74</f>
        <v>General Torres</v>
      </c>
      <c r="C74" s="12" t="str">
        <f>'Média Mensal'!C74</f>
        <v>Jardim do Morro</v>
      </c>
      <c r="D74" s="15">
        <f>'Média Mensal'!D74</f>
        <v>419.98</v>
      </c>
      <c r="E74" s="4">
        <v>23862.346898433236</v>
      </c>
      <c r="F74" s="2">
        <v>41458.234841414902</v>
      </c>
      <c r="G74" s="5">
        <f t="shared" si="14"/>
        <v>65320.581739848138</v>
      </c>
      <c r="H74" s="2">
        <v>484</v>
      </c>
      <c r="I74" s="2">
        <v>496</v>
      </c>
      <c r="J74" s="5">
        <f t="shared" si="15"/>
        <v>980</v>
      </c>
      <c r="K74" s="2">
        <v>0</v>
      </c>
      <c r="L74" s="2">
        <v>0</v>
      </c>
      <c r="M74" s="5">
        <f t="shared" si="16"/>
        <v>0</v>
      </c>
      <c r="N74" s="27">
        <f t="shared" si="17"/>
        <v>0.22825171122621324</v>
      </c>
      <c r="O74" s="27">
        <f t="shared" si="0"/>
        <v>0.38696829115717313</v>
      </c>
      <c r="P74" s="28">
        <f t="shared" si="1"/>
        <v>0.30858173535453581</v>
      </c>
      <c r="R74" s="32">
        <f t="shared" si="18"/>
        <v>49.30236962486206</v>
      </c>
      <c r="S74" s="32">
        <f t="shared" si="19"/>
        <v>83.585150889949404</v>
      </c>
      <c r="T74" s="32">
        <f t="shared" si="20"/>
        <v>66.653654836579733</v>
      </c>
    </row>
    <row r="75" spans="2:20" x14ac:dyDescent="0.25">
      <c r="B75" s="12" t="str">
        <f>'Média Mensal'!B75</f>
        <v>Jardim do Morro</v>
      </c>
      <c r="C75" s="12" t="str">
        <f>'Média Mensal'!C75</f>
        <v>São Bento</v>
      </c>
      <c r="D75" s="15">
        <f>'Média Mensal'!D75</f>
        <v>795.7</v>
      </c>
      <c r="E75" s="4">
        <v>25413.382653882793</v>
      </c>
      <c r="F75" s="2">
        <v>43533.626046591948</v>
      </c>
      <c r="G75" s="5">
        <f t="shared" si="14"/>
        <v>68947.008700474747</v>
      </c>
      <c r="H75" s="2">
        <v>472</v>
      </c>
      <c r="I75" s="2">
        <v>460</v>
      </c>
      <c r="J75" s="5">
        <f t="shared" si="15"/>
        <v>932</v>
      </c>
      <c r="K75" s="2">
        <v>0</v>
      </c>
      <c r="L75" s="2">
        <v>0</v>
      </c>
      <c r="M75" s="5">
        <f t="shared" si="16"/>
        <v>0</v>
      </c>
      <c r="N75" s="27">
        <f t="shared" si="17"/>
        <v>0.24926811297358356</v>
      </c>
      <c r="O75" s="27">
        <f t="shared" si="0"/>
        <v>0.43814035876199625</v>
      </c>
      <c r="P75" s="28">
        <f t="shared" si="1"/>
        <v>0.34248832012237096</v>
      </c>
      <c r="R75" s="32">
        <f t="shared" si="18"/>
        <v>53.841912402294049</v>
      </c>
      <c r="S75" s="32">
        <f t="shared" si="19"/>
        <v>94.638317492591185</v>
      </c>
      <c r="T75" s="32">
        <f t="shared" si="20"/>
        <v>73.977477146432136</v>
      </c>
    </row>
    <row r="76" spans="2:20" x14ac:dyDescent="0.25">
      <c r="B76" s="12" t="str">
        <f>'Média Mensal'!B76</f>
        <v>São Bento</v>
      </c>
      <c r="C76" s="12" t="str">
        <f>'Média Mensal'!C76</f>
        <v>Aliados</v>
      </c>
      <c r="D76" s="15">
        <f>'Média Mensal'!D76</f>
        <v>443.38</v>
      </c>
      <c r="E76" s="4">
        <v>35740.132369047642</v>
      </c>
      <c r="F76" s="2">
        <v>53168.253584990031</v>
      </c>
      <c r="G76" s="5">
        <f t="shared" si="14"/>
        <v>88908.385954037672</v>
      </c>
      <c r="H76" s="2">
        <v>459</v>
      </c>
      <c r="I76" s="2">
        <v>458</v>
      </c>
      <c r="J76" s="5">
        <f t="shared" si="15"/>
        <v>917</v>
      </c>
      <c r="K76" s="2">
        <v>0</v>
      </c>
      <c r="L76" s="2">
        <v>0</v>
      </c>
      <c r="M76" s="5">
        <f t="shared" si="16"/>
        <v>0</v>
      </c>
      <c r="N76" s="27">
        <f t="shared" si="17"/>
        <v>0.36048709320833983</v>
      </c>
      <c r="O76" s="27">
        <f t="shared" si="0"/>
        <v>0.53744393483129171</v>
      </c>
      <c r="P76" s="28">
        <f t="shared" si="1"/>
        <v>0.44886902719232236</v>
      </c>
      <c r="R76" s="32">
        <f t="shared" si="18"/>
        <v>77.865212133001393</v>
      </c>
      <c r="S76" s="32">
        <f t="shared" si="19"/>
        <v>116.08788992355902</v>
      </c>
      <c r="T76" s="32">
        <f t="shared" si="20"/>
        <v>96.955709873541622</v>
      </c>
    </row>
    <row r="77" spans="2:20" x14ac:dyDescent="0.25">
      <c r="B77" s="12" t="str">
        <f>'Média Mensal'!B77</f>
        <v>Aliados</v>
      </c>
      <c r="C77" s="12" t="str">
        <f>'Média Mensal'!C77</f>
        <v>Trindade S</v>
      </c>
      <c r="D77" s="15">
        <f>'Média Mensal'!D77</f>
        <v>450.27</v>
      </c>
      <c r="E77" s="4">
        <v>41148.608686641091</v>
      </c>
      <c r="F77" s="2">
        <v>55032.46717751633</v>
      </c>
      <c r="G77" s="5">
        <f t="shared" si="14"/>
        <v>96181.075864157421</v>
      </c>
      <c r="H77" s="2">
        <v>456</v>
      </c>
      <c r="I77" s="2">
        <v>476</v>
      </c>
      <c r="J77" s="5">
        <f t="shared" si="15"/>
        <v>932</v>
      </c>
      <c r="K77" s="2">
        <v>0</v>
      </c>
      <c r="L77" s="2">
        <v>0</v>
      </c>
      <c r="M77" s="5">
        <f t="shared" si="16"/>
        <v>0</v>
      </c>
      <c r="N77" s="27">
        <f t="shared" si="17"/>
        <v>0.41776933770550168</v>
      </c>
      <c r="O77" s="27">
        <f t="shared" si="0"/>
        <v>0.53525197612741526</v>
      </c>
      <c r="P77" s="28">
        <f t="shared" si="1"/>
        <v>0.47777120024716568</v>
      </c>
      <c r="R77" s="32">
        <f t="shared" si="18"/>
        <v>90.238176944388357</v>
      </c>
      <c r="S77" s="32">
        <f t="shared" si="19"/>
        <v>115.6144268435217</v>
      </c>
      <c r="T77" s="32">
        <f t="shared" si="20"/>
        <v>103.19857925338779</v>
      </c>
    </row>
    <row r="78" spans="2:20" x14ac:dyDescent="0.25">
      <c r="B78" s="12" t="str">
        <f>'Média Mensal'!B78</f>
        <v>Trindade S</v>
      </c>
      <c r="C78" s="12" t="str">
        <f>'Média Mensal'!C78</f>
        <v>Faria Guimaraes</v>
      </c>
      <c r="D78" s="15">
        <f>'Média Mensal'!D78</f>
        <v>555.34</v>
      </c>
      <c r="E78" s="4">
        <v>34697.097144529253</v>
      </c>
      <c r="F78" s="2">
        <v>51714.802569578264</v>
      </c>
      <c r="G78" s="5">
        <f t="shared" si="14"/>
        <v>86411.899714107509</v>
      </c>
      <c r="H78" s="2">
        <v>492</v>
      </c>
      <c r="I78" s="2">
        <v>460</v>
      </c>
      <c r="J78" s="5">
        <f t="shared" si="15"/>
        <v>952</v>
      </c>
      <c r="K78" s="2">
        <v>0</v>
      </c>
      <c r="L78" s="2">
        <v>0</v>
      </c>
      <c r="M78" s="5">
        <f t="shared" si="16"/>
        <v>0</v>
      </c>
      <c r="N78" s="27">
        <f t="shared" si="17"/>
        <v>0.32649331098058992</v>
      </c>
      <c r="O78" s="27">
        <f t="shared" si="0"/>
        <v>0.52047909188383923</v>
      </c>
      <c r="P78" s="28">
        <f t="shared" si="1"/>
        <v>0.42022593620694981</v>
      </c>
      <c r="R78" s="32">
        <f t="shared" si="18"/>
        <v>70.522555171807426</v>
      </c>
      <c r="S78" s="32">
        <f t="shared" si="19"/>
        <v>112.42348384690926</v>
      </c>
      <c r="T78" s="32">
        <f t="shared" si="20"/>
        <v>90.768802220701161</v>
      </c>
    </row>
    <row r="79" spans="2:20" x14ac:dyDescent="0.25">
      <c r="B79" s="12" t="str">
        <f>'Média Mensal'!B79</f>
        <v>Faria Guimaraes</v>
      </c>
      <c r="C79" s="12" t="str">
        <f>'Média Mensal'!C79</f>
        <v>Marques</v>
      </c>
      <c r="D79" s="15">
        <f>'Média Mensal'!D79</f>
        <v>621.04</v>
      </c>
      <c r="E79" s="4">
        <v>32916.956884748673</v>
      </c>
      <c r="F79" s="2">
        <v>50156.711372265825</v>
      </c>
      <c r="G79" s="5">
        <f t="shared" si="14"/>
        <v>83073.668257014506</v>
      </c>
      <c r="H79" s="2">
        <v>464</v>
      </c>
      <c r="I79" s="2">
        <v>458</v>
      </c>
      <c r="J79" s="5">
        <f t="shared" si="15"/>
        <v>922</v>
      </c>
      <c r="K79" s="2">
        <v>0</v>
      </c>
      <c r="L79" s="2">
        <v>0</v>
      </c>
      <c r="M79" s="5">
        <f t="shared" si="16"/>
        <v>0</v>
      </c>
      <c r="N79" s="27">
        <f t="shared" si="17"/>
        <v>0.3284338769630894</v>
      </c>
      <c r="O79" s="27">
        <f t="shared" si="0"/>
        <v>0.50700217706074946</v>
      </c>
      <c r="P79" s="28">
        <f t="shared" si="1"/>
        <v>0.4171370021742915</v>
      </c>
      <c r="R79" s="32">
        <f t="shared" si="18"/>
        <v>70.941717424027317</v>
      </c>
      <c r="S79" s="32">
        <f t="shared" si="19"/>
        <v>109.51247024512189</v>
      </c>
      <c r="T79" s="32">
        <f t="shared" si="20"/>
        <v>90.101592469646974</v>
      </c>
    </row>
    <row r="80" spans="2:20" x14ac:dyDescent="0.25">
      <c r="B80" s="12" t="str">
        <f>'Média Mensal'!B80</f>
        <v>Marques</v>
      </c>
      <c r="C80" s="12" t="str">
        <f>'Média Mensal'!C80</f>
        <v>Combatentes</v>
      </c>
      <c r="D80" s="15">
        <f>'Média Mensal'!D80</f>
        <v>702.75</v>
      </c>
      <c r="E80" s="4">
        <v>26013.797456829096</v>
      </c>
      <c r="F80" s="2">
        <v>41413.375070187416</v>
      </c>
      <c r="G80" s="5">
        <f t="shared" si="14"/>
        <v>67427.172527016519</v>
      </c>
      <c r="H80" s="2">
        <v>457</v>
      </c>
      <c r="I80" s="2">
        <v>458</v>
      </c>
      <c r="J80" s="5">
        <f t="shared" si="15"/>
        <v>915</v>
      </c>
      <c r="K80" s="2">
        <v>0</v>
      </c>
      <c r="L80" s="2">
        <v>0</v>
      </c>
      <c r="M80" s="5">
        <f t="shared" si="16"/>
        <v>0</v>
      </c>
      <c r="N80" s="27">
        <f t="shared" si="17"/>
        <v>0.26353227020857745</v>
      </c>
      <c r="O80" s="27">
        <f t="shared" si="0"/>
        <v>0.41862137180765219</v>
      </c>
      <c r="P80" s="28">
        <f t="shared" si="1"/>
        <v>0.34116156915106516</v>
      </c>
      <c r="R80" s="32">
        <f t="shared" si="18"/>
        <v>56.922970365052727</v>
      </c>
      <c r="S80" s="32">
        <f t="shared" si="19"/>
        <v>90.422216310452868</v>
      </c>
      <c r="T80" s="32">
        <f t="shared" si="20"/>
        <v>73.690898936630077</v>
      </c>
    </row>
    <row r="81" spans="2:20" x14ac:dyDescent="0.25">
      <c r="B81" s="12" t="str">
        <f>'Média Mensal'!B81</f>
        <v>Combatentes</v>
      </c>
      <c r="C81" s="12" t="str">
        <f>'Média Mensal'!C81</f>
        <v>Salgueiros</v>
      </c>
      <c r="D81" s="15">
        <f>'Média Mensal'!D81</f>
        <v>471.25</v>
      </c>
      <c r="E81" s="4">
        <v>22165.588661334157</v>
      </c>
      <c r="F81" s="2">
        <v>38303.914583034668</v>
      </c>
      <c r="G81" s="5">
        <f t="shared" si="14"/>
        <v>60469.503244368825</v>
      </c>
      <c r="H81" s="2">
        <v>458</v>
      </c>
      <c r="I81" s="2">
        <v>460</v>
      </c>
      <c r="J81" s="5">
        <f t="shared" si="15"/>
        <v>918</v>
      </c>
      <c r="K81" s="2">
        <v>0</v>
      </c>
      <c r="L81" s="2">
        <v>0</v>
      </c>
      <c r="M81" s="5">
        <f t="shared" si="16"/>
        <v>0</v>
      </c>
      <c r="N81" s="27">
        <f t="shared" si="17"/>
        <v>0.22405778608012047</v>
      </c>
      <c r="O81" s="27">
        <f t="shared" si="17"/>
        <v>0.38550638670526033</v>
      </c>
      <c r="P81" s="28">
        <f t="shared" si="17"/>
        <v>0.30495795632801193</v>
      </c>
      <c r="R81" s="32">
        <f t="shared" si="18"/>
        <v>48.396481793306023</v>
      </c>
      <c r="S81" s="32">
        <f t="shared" si="19"/>
        <v>83.269379528336231</v>
      </c>
      <c r="T81" s="32">
        <f t="shared" si="20"/>
        <v>65.870918566850577</v>
      </c>
    </row>
    <row r="82" spans="2:20" x14ac:dyDescent="0.25">
      <c r="B82" s="12" t="str">
        <f>'Média Mensal'!B82</f>
        <v>Salgueiros</v>
      </c>
      <c r="C82" s="12" t="str">
        <f>'Média Mensal'!C82</f>
        <v>Polo Universitario</v>
      </c>
      <c r="D82" s="15">
        <f>'Média Mensal'!D82</f>
        <v>775.36</v>
      </c>
      <c r="E82" s="4">
        <v>19444.7163775927</v>
      </c>
      <c r="F82" s="2">
        <v>36052.864423637555</v>
      </c>
      <c r="G82" s="5">
        <f t="shared" si="14"/>
        <v>55497.580801230259</v>
      </c>
      <c r="H82" s="2">
        <v>469</v>
      </c>
      <c r="I82" s="2">
        <v>489</v>
      </c>
      <c r="J82" s="5">
        <f t="shared" si="15"/>
        <v>958</v>
      </c>
      <c r="K82" s="2">
        <v>0</v>
      </c>
      <c r="L82" s="2">
        <v>0</v>
      </c>
      <c r="M82" s="5">
        <f t="shared" si="16"/>
        <v>0</v>
      </c>
      <c r="N82" s="27">
        <f t="shared" si="17"/>
        <v>0.19194421126108249</v>
      </c>
      <c r="O82" s="27">
        <f t="shared" si="17"/>
        <v>0.34133212549834846</v>
      </c>
      <c r="P82" s="28">
        <f t="shared" si="17"/>
        <v>0.26819754117968692</v>
      </c>
      <c r="R82" s="32">
        <f t="shared" si="18"/>
        <v>41.459949632393815</v>
      </c>
      <c r="S82" s="32">
        <f t="shared" si="19"/>
        <v>73.727739107643259</v>
      </c>
      <c r="T82" s="32">
        <f t="shared" si="20"/>
        <v>57.930668894812378</v>
      </c>
    </row>
    <row r="83" spans="2:20" x14ac:dyDescent="0.25">
      <c r="B83" s="12" t="str">
        <f>'Média Mensal'!B83</f>
        <v>Polo Universitario</v>
      </c>
      <c r="C83" s="12" t="str">
        <f>'Média Mensal'!C83</f>
        <v>I.P.O.</v>
      </c>
      <c r="D83" s="15">
        <f>'Média Mensal'!D83</f>
        <v>827.64</v>
      </c>
      <c r="E83" s="4">
        <v>15272.840327102374</v>
      </c>
      <c r="F83" s="2">
        <v>27186.170127061188</v>
      </c>
      <c r="G83" s="5">
        <f t="shared" si="14"/>
        <v>42459.010454163566</v>
      </c>
      <c r="H83" s="2">
        <v>468</v>
      </c>
      <c r="I83" s="2">
        <v>458</v>
      </c>
      <c r="J83" s="5">
        <f t="shared" si="15"/>
        <v>926</v>
      </c>
      <c r="K83" s="2">
        <v>0</v>
      </c>
      <c r="L83" s="2">
        <v>0</v>
      </c>
      <c r="M83" s="5">
        <f t="shared" si="16"/>
        <v>0</v>
      </c>
      <c r="N83" s="27">
        <f t="shared" si="17"/>
        <v>0.15108460279263983</v>
      </c>
      <c r="O83" s="27">
        <f t="shared" si="17"/>
        <v>0.27480763916243317</v>
      </c>
      <c r="P83" s="28">
        <f t="shared" si="17"/>
        <v>0.21227807002521581</v>
      </c>
      <c r="R83" s="32">
        <f t="shared" si="18"/>
        <v>32.634274203210204</v>
      </c>
      <c r="S83" s="32">
        <f t="shared" si="19"/>
        <v>59.358450059085563</v>
      </c>
      <c r="T83" s="32">
        <f t="shared" si="20"/>
        <v>45.85206312544662</v>
      </c>
    </row>
    <row r="84" spans="2:20" x14ac:dyDescent="0.25">
      <c r="B84" s="13" t="str">
        <f>'Média Mensal'!B84</f>
        <v>I.P.O.</v>
      </c>
      <c r="C84" s="13" t="str">
        <f>'Média Mensal'!C84</f>
        <v>Hospital São João</v>
      </c>
      <c r="D84" s="16">
        <f>'Média Mensal'!D84</f>
        <v>351.77</v>
      </c>
      <c r="E84" s="6">
        <v>8151.5489569014635</v>
      </c>
      <c r="F84" s="3">
        <v>10998.000000000002</v>
      </c>
      <c r="G84" s="7">
        <f t="shared" si="14"/>
        <v>19149.548956901464</v>
      </c>
      <c r="H84" s="6">
        <v>458</v>
      </c>
      <c r="I84" s="3">
        <v>458</v>
      </c>
      <c r="J84" s="7">
        <f t="shared" si="15"/>
        <v>916</v>
      </c>
      <c r="K84" s="6">
        <v>0</v>
      </c>
      <c r="L84" s="3">
        <v>0</v>
      </c>
      <c r="M84" s="7">
        <f t="shared" si="16"/>
        <v>0</v>
      </c>
      <c r="N84" s="27">
        <f t="shared" si="17"/>
        <v>8.239880475599895E-2</v>
      </c>
      <c r="O84" s="27">
        <f t="shared" si="17"/>
        <v>0.11117176128093161</v>
      </c>
      <c r="P84" s="28">
        <f t="shared" si="17"/>
        <v>9.6785283018465271E-2</v>
      </c>
      <c r="R84" s="32">
        <f t="shared" si="18"/>
        <v>17.798141827295773</v>
      </c>
      <c r="S84" s="32">
        <f t="shared" si="19"/>
        <v>24.013100436681228</v>
      </c>
      <c r="T84" s="32">
        <f t="shared" si="20"/>
        <v>20.905621131988497</v>
      </c>
    </row>
    <row r="85" spans="2:20" x14ac:dyDescent="0.25">
      <c r="B85" s="12" t="str">
        <f>'Média Mensal'!B85</f>
        <v xml:space="preserve">Verdes (E) </v>
      </c>
      <c r="C85" s="12" t="str">
        <f>'Média Mensal'!C85</f>
        <v>Botica</v>
      </c>
      <c r="D85" s="15">
        <f>'Média Mensal'!D85</f>
        <v>683.54</v>
      </c>
      <c r="E85" s="4">
        <v>3568.1528475360428</v>
      </c>
      <c r="F85" s="2">
        <v>6342.8591064750772</v>
      </c>
      <c r="G85" s="5">
        <f t="shared" si="14"/>
        <v>9911.0119540111191</v>
      </c>
      <c r="H85" s="2">
        <v>129</v>
      </c>
      <c r="I85" s="2">
        <v>146</v>
      </c>
      <c r="J85" s="5">
        <f t="shared" si="15"/>
        <v>275</v>
      </c>
      <c r="K85" s="2">
        <v>0</v>
      </c>
      <c r="L85" s="2">
        <v>0</v>
      </c>
      <c r="M85" s="5">
        <f t="shared" si="16"/>
        <v>0</v>
      </c>
      <c r="N85" s="25">
        <f t="shared" si="17"/>
        <v>0.12805601663566046</v>
      </c>
      <c r="O85" s="25">
        <f t="shared" si="17"/>
        <v>0.20113074284865162</v>
      </c>
      <c r="P85" s="26">
        <f t="shared" si="17"/>
        <v>0.1668520530978303</v>
      </c>
      <c r="R85" s="32">
        <f t="shared" si="18"/>
        <v>27.660099593302657</v>
      </c>
      <c r="S85" s="32">
        <f t="shared" si="19"/>
        <v>43.444240455308744</v>
      </c>
      <c r="T85" s="32">
        <f t="shared" si="20"/>
        <v>36.040043469131341</v>
      </c>
    </row>
    <row r="86" spans="2:20" x14ac:dyDescent="0.25">
      <c r="B86" s="13" t="str">
        <f>'Média Mensal'!B86</f>
        <v>Botica</v>
      </c>
      <c r="C86" s="13" t="str">
        <f>'Média Mensal'!C86</f>
        <v>Aeroporto</v>
      </c>
      <c r="D86" s="16">
        <f>'Média Mensal'!D86</f>
        <v>649.66</v>
      </c>
      <c r="E86" s="6">
        <v>3220.7311082851984</v>
      </c>
      <c r="F86" s="3">
        <v>5776.0000000000018</v>
      </c>
      <c r="G86" s="7">
        <f t="shared" si="14"/>
        <v>8996.7311082851993</v>
      </c>
      <c r="H86" s="6">
        <v>142</v>
      </c>
      <c r="I86" s="3">
        <v>146</v>
      </c>
      <c r="J86" s="7">
        <f t="shared" si="15"/>
        <v>288</v>
      </c>
      <c r="K86" s="6">
        <v>0</v>
      </c>
      <c r="L86" s="3">
        <v>0</v>
      </c>
      <c r="M86" s="7">
        <f t="shared" si="16"/>
        <v>0</v>
      </c>
      <c r="N86" s="27">
        <f t="shared" si="17"/>
        <v>0.10500557864779599</v>
      </c>
      <c r="O86" s="27">
        <f t="shared" si="17"/>
        <v>0.1831557584982243</v>
      </c>
      <c r="P86" s="28">
        <f t="shared" si="17"/>
        <v>0.14462337815530477</v>
      </c>
      <c r="R86" s="32">
        <f t="shared" si="18"/>
        <v>22.681204987923934</v>
      </c>
      <c r="S86" s="32">
        <f t="shared" si="19"/>
        <v>39.561643835616451</v>
      </c>
      <c r="T86" s="32">
        <f t="shared" si="20"/>
        <v>31.23864968154583</v>
      </c>
    </row>
    <row r="87" spans="2:20" x14ac:dyDescent="0.25">
      <c r="B87" s="23" t="s">
        <v>85</v>
      </c>
      <c r="E87" s="41"/>
      <c r="F87" s="41"/>
      <c r="G87" s="41"/>
      <c r="H87" s="41"/>
      <c r="I87" s="41"/>
      <c r="J87" s="41"/>
      <c r="K87" s="41"/>
      <c r="L87" s="41"/>
      <c r="M87" s="41"/>
      <c r="N87" s="42"/>
      <c r="O87" s="42"/>
      <c r="P87" s="42"/>
    </row>
    <row r="88" spans="2:20" x14ac:dyDescent="0.25">
      <c r="B88" s="34"/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4">
    <tabColor theme="0" tint="-4.9989318521683403E-2"/>
  </sheetPr>
  <dimension ref="A1:T88"/>
  <sheetViews>
    <sheetView workbookViewId="0">
      <selection activeCell="U26" sqref="U26"/>
    </sheetView>
  </sheetViews>
  <sheetFormatPr defaultRowHeight="15" x14ac:dyDescent="0.25"/>
  <cols>
    <col min="2" max="2" width="17.42578125" bestFit="1" customWidth="1"/>
    <col min="3" max="3" width="17.42578125" customWidth="1"/>
    <col min="4" max="16" width="10" customWidth="1"/>
  </cols>
  <sheetData>
    <row r="1" spans="1:20" ht="14.45" x14ac:dyDescent="0.3">
      <c r="P1" s="33"/>
    </row>
    <row r="2" spans="1:20" ht="17.25" x14ac:dyDescent="0.3">
      <c r="A2" s="1"/>
      <c r="H2" s="54" t="s">
        <v>84</v>
      </c>
      <c r="I2" s="55"/>
      <c r="J2" s="55"/>
      <c r="K2" s="55"/>
      <c r="L2" s="55"/>
      <c r="M2" s="55"/>
      <c r="N2" s="55"/>
      <c r="O2" s="56"/>
      <c r="P2" s="17">
        <v>0.2771961507226306</v>
      </c>
    </row>
    <row r="3" spans="1:20" ht="17.25" x14ac:dyDescent="0.25">
      <c r="B3" s="59" t="s">
        <v>3</v>
      </c>
      <c r="C3" s="61" t="s">
        <v>4</v>
      </c>
      <c r="D3" s="18" t="s">
        <v>82</v>
      </c>
      <c r="E3" s="64" t="s">
        <v>0</v>
      </c>
      <c r="F3" s="64"/>
      <c r="G3" s="65"/>
      <c r="H3" s="63" t="s">
        <v>86</v>
      </c>
      <c r="I3" s="64"/>
      <c r="J3" s="65"/>
      <c r="K3" s="63" t="s">
        <v>87</v>
      </c>
      <c r="L3" s="64"/>
      <c r="M3" s="65"/>
      <c r="N3" s="63" t="s">
        <v>1</v>
      </c>
      <c r="O3" s="64"/>
      <c r="P3" s="65"/>
      <c r="R3" s="63" t="s">
        <v>88</v>
      </c>
      <c r="S3" s="64"/>
      <c r="T3" s="65"/>
    </row>
    <row r="4" spans="1:20" x14ac:dyDescent="0.25">
      <c r="B4" s="60"/>
      <c r="C4" s="62"/>
      <c r="D4" s="19" t="s">
        <v>83</v>
      </c>
      <c r="E4" s="20" t="s">
        <v>5</v>
      </c>
      <c r="F4" s="21" t="s">
        <v>6</v>
      </c>
      <c r="G4" s="22" t="s">
        <v>2</v>
      </c>
      <c r="H4" s="20" t="s">
        <v>5</v>
      </c>
      <c r="I4" s="21" t="s">
        <v>6</v>
      </c>
      <c r="J4" s="22" t="s">
        <v>2</v>
      </c>
      <c r="K4" s="20" t="s">
        <v>5</v>
      </c>
      <c r="L4" s="21" t="s">
        <v>6</v>
      </c>
      <c r="M4" s="24" t="s">
        <v>2</v>
      </c>
      <c r="N4" s="20" t="s">
        <v>5</v>
      </c>
      <c r="O4" s="21" t="s">
        <v>6</v>
      </c>
      <c r="P4" s="22" t="s">
        <v>2</v>
      </c>
      <c r="R4" s="20" t="s">
        <v>5</v>
      </c>
      <c r="S4" s="21" t="s">
        <v>6</v>
      </c>
      <c r="T4" s="31" t="s">
        <v>2</v>
      </c>
    </row>
    <row r="5" spans="1:20" x14ac:dyDescent="0.25">
      <c r="B5" s="11" t="str">
        <f>'Média Mensal'!B5</f>
        <v>Fânzeres</v>
      </c>
      <c r="C5" s="11" t="str">
        <f>'Média Mensal'!C5</f>
        <v>Venda Nova</v>
      </c>
      <c r="D5" s="14">
        <f>'Média Mensal'!D5</f>
        <v>440.45</v>
      </c>
      <c r="E5" s="8">
        <v>570.99999999999989</v>
      </c>
      <c r="F5" s="9">
        <v>3550.8029340785915</v>
      </c>
      <c r="G5" s="10">
        <f>+E5+F5</f>
        <v>4121.8029340785915</v>
      </c>
      <c r="H5" s="9">
        <v>227</v>
      </c>
      <c r="I5" s="9">
        <v>222</v>
      </c>
      <c r="J5" s="10">
        <f>+H5+I5</f>
        <v>449</v>
      </c>
      <c r="K5" s="9">
        <v>0</v>
      </c>
      <c r="L5" s="9">
        <v>0</v>
      </c>
      <c r="M5" s="10">
        <f>+K5+L5</f>
        <v>0</v>
      </c>
      <c r="N5" s="27">
        <f>+E5/(H5*216+K5*248)</f>
        <v>1.1645456028715938E-2</v>
      </c>
      <c r="O5" s="27">
        <f t="shared" ref="O5:O80" si="0">+F5/(I5*216+L5*248)</f>
        <v>7.4049110236874202E-2</v>
      </c>
      <c r="P5" s="28">
        <f t="shared" ref="P5:P80" si="1">+G5/(J5*216+M5*248)</f>
        <v>4.2499824033640513E-2</v>
      </c>
      <c r="R5" s="32">
        <f>+E5/(H5+K5)</f>
        <v>2.5154185022026425</v>
      </c>
      <c r="S5" s="32">
        <f t="shared" ref="S5" si="2">+F5/(I5+L5)</f>
        <v>15.994607811164826</v>
      </c>
      <c r="T5" s="32">
        <f t="shared" ref="T5" si="3">+G5/(J5+M5)</f>
        <v>9.1799619912663513</v>
      </c>
    </row>
    <row r="6" spans="1:20" x14ac:dyDescent="0.25">
      <c r="B6" s="12" t="str">
        <f>'Média Mensal'!B6</f>
        <v>Venda Nova</v>
      </c>
      <c r="C6" s="12" t="str">
        <f>'Média Mensal'!C6</f>
        <v>Carreira</v>
      </c>
      <c r="D6" s="15">
        <f>'Média Mensal'!D6</f>
        <v>583.47</v>
      </c>
      <c r="E6" s="4">
        <v>992.22866308583468</v>
      </c>
      <c r="F6" s="2">
        <v>6472.6216195853694</v>
      </c>
      <c r="G6" s="5">
        <f t="shared" ref="G6:G69" si="4">+E6+F6</f>
        <v>7464.8502826712038</v>
      </c>
      <c r="H6" s="2">
        <v>227</v>
      </c>
      <c r="I6" s="2">
        <v>222</v>
      </c>
      <c r="J6" s="5">
        <f t="shared" ref="J6:J69" si="5">+H6+I6</f>
        <v>449</v>
      </c>
      <c r="K6" s="2">
        <v>0</v>
      </c>
      <c r="L6" s="2">
        <v>0</v>
      </c>
      <c r="M6" s="5">
        <f t="shared" ref="M6:M69" si="6">+K6+L6</f>
        <v>0</v>
      </c>
      <c r="N6" s="27">
        <f t="shared" ref="N6:N69" si="7">+E6/(H6*216+K6*248)</f>
        <v>2.0236348977929405E-2</v>
      </c>
      <c r="O6" s="27">
        <f t="shared" si="0"/>
        <v>0.13498126500636823</v>
      </c>
      <c r="P6" s="28">
        <f t="shared" si="1"/>
        <v>7.6969915477513862E-2</v>
      </c>
      <c r="R6" s="32">
        <f t="shared" ref="R6:R70" si="8">+E6/(H6+K6)</f>
        <v>4.3710513792327523</v>
      </c>
      <c r="S6" s="32">
        <f t="shared" ref="S6:S70" si="9">+F6/(I6+L6)</f>
        <v>29.155953241375538</v>
      </c>
      <c r="T6" s="32">
        <f t="shared" ref="T6:T70" si="10">+G6/(J6+M6)</f>
        <v>16.625501743142994</v>
      </c>
    </row>
    <row r="7" spans="1:20" x14ac:dyDescent="0.25">
      <c r="B7" s="12" t="str">
        <f>'Média Mensal'!B7</f>
        <v>Carreira</v>
      </c>
      <c r="C7" s="12" t="str">
        <f>'Média Mensal'!C7</f>
        <v>Baguim</v>
      </c>
      <c r="D7" s="15">
        <f>'Média Mensal'!D7</f>
        <v>786.02</v>
      </c>
      <c r="E7" s="4">
        <v>1322.5472141100033</v>
      </c>
      <c r="F7" s="2">
        <v>8582.6371731046656</v>
      </c>
      <c r="G7" s="5">
        <f t="shared" si="4"/>
        <v>9905.1843872146692</v>
      </c>
      <c r="H7" s="2">
        <v>227</v>
      </c>
      <c r="I7" s="2">
        <v>223</v>
      </c>
      <c r="J7" s="5">
        <f t="shared" si="5"/>
        <v>450</v>
      </c>
      <c r="K7" s="2">
        <v>0</v>
      </c>
      <c r="L7" s="2">
        <v>0</v>
      </c>
      <c r="M7" s="5">
        <f t="shared" si="6"/>
        <v>0</v>
      </c>
      <c r="N7" s="27">
        <f t="shared" si="7"/>
        <v>2.697314435695063E-2</v>
      </c>
      <c r="O7" s="27">
        <f t="shared" si="0"/>
        <v>0.17818130653348002</v>
      </c>
      <c r="P7" s="28">
        <f t="shared" si="1"/>
        <v>0.1019051891688752</v>
      </c>
      <c r="R7" s="32">
        <f t="shared" si="8"/>
        <v>5.8261991811013365</v>
      </c>
      <c r="S7" s="32">
        <f t="shared" si="9"/>
        <v>38.487162211231684</v>
      </c>
      <c r="T7" s="32">
        <f t="shared" si="10"/>
        <v>22.011520860477042</v>
      </c>
    </row>
    <row r="8" spans="1:20" x14ac:dyDescent="0.25">
      <c r="B8" s="12" t="str">
        <f>'Média Mensal'!B8</f>
        <v>Baguim</v>
      </c>
      <c r="C8" s="12" t="str">
        <f>'Média Mensal'!C8</f>
        <v>Campainha</v>
      </c>
      <c r="D8" s="15">
        <f>'Média Mensal'!D8</f>
        <v>751.7</v>
      </c>
      <c r="E8" s="4">
        <v>1549.8351482072694</v>
      </c>
      <c r="F8" s="2">
        <v>9735.670157077453</v>
      </c>
      <c r="G8" s="5">
        <f t="shared" si="4"/>
        <v>11285.505305284722</v>
      </c>
      <c r="H8" s="2">
        <v>226</v>
      </c>
      <c r="I8" s="2">
        <v>224</v>
      </c>
      <c r="J8" s="5">
        <f t="shared" si="5"/>
        <v>450</v>
      </c>
      <c r="K8" s="2">
        <v>0</v>
      </c>
      <c r="L8" s="2">
        <v>0</v>
      </c>
      <c r="M8" s="5">
        <f t="shared" si="6"/>
        <v>0</v>
      </c>
      <c r="N8" s="27">
        <f t="shared" si="7"/>
        <v>3.174850762469824E-2</v>
      </c>
      <c r="O8" s="27">
        <f t="shared" si="0"/>
        <v>0.20121672778351218</v>
      </c>
      <c r="P8" s="28">
        <f t="shared" si="1"/>
        <v>0.11610602165930783</v>
      </c>
      <c r="R8" s="32">
        <f t="shared" si="8"/>
        <v>6.8576776469348202</v>
      </c>
      <c r="S8" s="32">
        <f t="shared" si="9"/>
        <v>43.462813201238632</v>
      </c>
      <c r="T8" s="32">
        <f t="shared" si="10"/>
        <v>25.078900678410491</v>
      </c>
    </row>
    <row r="9" spans="1:20" x14ac:dyDescent="0.25">
      <c r="B9" s="12" t="str">
        <f>'Média Mensal'!B9</f>
        <v>Campainha</v>
      </c>
      <c r="C9" s="12" t="str">
        <f>'Média Mensal'!C9</f>
        <v>Rio Tinto</v>
      </c>
      <c r="D9" s="15">
        <f>'Média Mensal'!D9</f>
        <v>859.99</v>
      </c>
      <c r="E9" s="4">
        <v>2283.4471510022117</v>
      </c>
      <c r="F9" s="2">
        <v>11895.621174087079</v>
      </c>
      <c r="G9" s="5">
        <f t="shared" si="4"/>
        <v>14179.068325089291</v>
      </c>
      <c r="H9" s="2">
        <v>226</v>
      </c>
      <c r="I9" s="2">
        <v>224</v>
      </c>
      <c r="J9" s="5">
        <f t="shared" si="5"/>
        <v>450</v>
      </c>
      <c r="K9" s="2">
        <v>0</v>
      </c>
      <c r="L9" s="2">
        <v>0</v>
      </c>
      <c r="M9" s="5">
        <f t="shared" si="6"/>
        <v>0</v>
      </c>
      <c r="N9" s="27">
        <f t="shared" si="7"/>
        <v>4.6776613221120367E-2</v>
      </c>
      <c r="O9" s="27">
        <f t="shared" si="0"/>
        <v>0.24585857254644258</v>
      </c>
      <c r="P9" s="28">
        <f t="shared" si="1"/>
        <v>0.14587518852972522</v>
      </c>
      <c r="R9" s="32">
        <f t="shared" si="8"/>
        <v>10.103748455761998</v>
      </c>
      <c r="S9" s="32">
        <f t="shared" si="9"/>
        <v>53.105451670031599</v>
      </c>
      <c r="T9" s="32">
        <f t="shared" si="10"/>
        <v>31.509040722420647</v>
      </c>
    </row>
    <row r="10" spans="1:20" x14ac:dyDescent="0.25">
      <c r="B10" s="12" t="str">
        <f>'Média Mensal'!B10</f>
        <v>Rio Tinto</v>
      </c>
      <c r="C10" s="12" t="str">
        <f>'Média Mensal'!C10</f>
        <v>Levada</v>
      </c>
      <c r="D10" s="15">
        <f>'Média Mensal'!D10</f>
        <v>452.83</v>
      </c>
      <c r="E10" s="4">
        <v>2707.5374174873145</v>
      </c>
      <c r="F10" s="2">
        <v>13542.722416496959</v>
      </c>
      <c r="G10" s="5">
        <f t="shared" si="4"/>
        <v>16250.259833984273</v>
      </c>
      <c r="H10" s="2">
        <v>226</v>
      </c>
      <c r="I10" s="2">
        <v>224</v>
      </c>
      <c r="J10" s="5">
        <f t="shared" si="5"/>
        <v>450</v>
      </c>
      <c r="K10" s="2">
        <v>0</v>
      </c>
      <c r="L10" s="2">
        <v>0</v>
      </c>
      <c r="M10" s="5">
        <f t="shared" si="6"/>
        <v>0</v>
      </c>
      <c r="N10" s="27">
        <f t="shared" si="7"/>
        <v>5.54641391651777E-2</v>
      </c>
      <c r="O10" s="27">
        <f t="shared" si="0"/>
        <v>0.27990084359492723</v>
      </c>
      <c r="P10" s="28">
        <f t="shared" si="1"/>
        <v>0.16718374314798634</v>
      </c>
      <c r="R10" s="32">
        <f t="shared" si="8"/>
        <v>11.980254059678384</v>
      </c>
      <c r="S10" s="32">
        <f t="shared" si="9"/>
        <v>60.458582216504283</v>
      </c>
      <c r="T10" s="32">
        <f t="shared" si="10"/>
        <v>36.11168851996505</v>
      </c>
    </row>
    <row r="11" spans="1:20" x14ac:dyDescent="0.25">
      <c r="B11" s="12" t="str">
        <f>'Média Mensal'!B11</f>
        <v>Levada</v>
      </c>
      <c r="C11" s="12" t="str">
        <f>'Média Mensal'!C11</f>
        <v>Nau Vitória</v>
      </c>
      <c r="D11" s="15">
        <f>'Média Mensal'!D11</f>
        <v>1111.6199999999999</v>
      </c>
      <c r="E11" s="4">
        <v>4051.0472966569878</v>
      </c>
      <c r="F11" s="2">
        <v>16390.230861875909</v>
      </c>
      <c r="G11" s="5">
        <f t="shared" si="4"/>
        <v>20441.278158532896</v>
      </c>
      <c r="H11" s="2">
        <v>227</v>
      </c>
      <c r="I11" s="2">
        <v>224</v>
      </c>
      <c r="J11" s="5">
        <f t="shared" si="5"/>
        <v>451</v>
      </c>
      <c r="K11" s="2">
        <v>0</v>
      </c>
      <c r="L11" s="2">
        <v>0</v>
      </c>
      <c r="M11" s="5">
        <f t="shared" si="6"/>
        <v>0</v>
      </c>
      <c r="N11" s="27">
        <f t="shared" si="7"/>
        <v>8.2620478394864333E-2</v>
      </c>
      <c r="O11" s="27">
        <f t="shared" si="0"/>
        <v>0.33875311801165486</v>
      </c>
      <c r="P11" s="28">
        <f t="shared" si="1"/>
        <v>0.20983491580985564</v>
      </c>
      <c r="R11" s="32">
        <f t="shared" si="8"/>
        <v>17.846023333290695</v>
      </c>
      <c r="S11" s="32">
        <f t="shared" si="9"/>
        <v>73.170673490517444</v>
      </c>
      <c r="T11" s="32">
        <f t="shared" si="10"/>
        <v>45.324341814928815</v>
      </c>
    </row>
    <row r="12" spans="1:20" x14ac:dyDescent="0.25">
      <c r="B12" s="12" t="str">
        <f>'Média Mensal'!B12</f>
        <v>Nau Vitória</v>
      </c>
      <c r="C12" s="12" t="str">
        <f>'Média Mensal'!C12</f>
        <v>Nasoni</v>
      </c>
      <c r="D12" s="15">
        <f>'Média Mensal'!D12</f>
        <v>499.02</v>
      </c>
      <c r="E12" s="4">
        <v>4391.0670520804988</v>
      </c>
      <c r="F12" s="2">
        <v>16682.717526489039</v>
      </c>
      <c r="G12" s="5">
        <f t="shared" si="4"/>
        <v>21073.784578569539</v>
      </c>
      <c r="H12" s="2">
        <v>237</v>
      </c>
      <c r="I12" s="2">
        <v>225</v>
      </c>
      <c r="J12" s="5">
        <f t="shared" si="5"/>
        <v>462</v>
      </c>
      <c r="K12" s="2">
        <v>0</v>
      </c>
      <c r="L12" s="2">
        <v>0</v>
      </c>
      <c r="M12" s="5">
        <f t="shared" si="6"/>
        <v>0</v>
      </c>
      <c r="N12" s="27">
        <f t="shared" si="7"/>
        <v>8.5776430928279787E-2</v>
      </c>
      <c r="O12" s="27">
        <f t="shared" si="0"/>
        <v>0.34326579272611191</v>
      </c>
      <c r="P12" s="28">
        <f t="shared" si="1"/>
        <v>0.21117709414150973</v>
      </c>
      <c r="R12" s="32">
        <f t="shared" si="8"/>
        <v>18.527709080508433</v>
      </c>
      <c r="S12" s="32">
        <f t="shared" si="9"/>
        <v>74.145411228840175</v>
      </c>
      <c r="T12" s="32">
        <f t="shared" si="10"/>
        <v>45.614252334566103</v>
      </c>
    </row>
    <row r="13" spans="1:20" x14ac:dyDescent="0.25">
      <c r="B13" s="12" t="str">
        <f>'Média Mensal'!B13</f>
        <v>Nasoni</v>
      </c>
      <c r="C13" s="12" t="str">
        <f>'Média Mensal'!C13</f>
        <v>Contumil</v>
      </c>
      <c r="D13" s="15">
        <f>'Média Mensal'!D13</f>
        <v>650</v>
      </c>
      <c r="E13" s="4">
        <v>4590.7599686358708</v>
      </c>
      <c r="F13" s="2">
        <v>16889.255944933815</v>
      </c>
      <c r="G13" s="5">
        <f t="shared" si="4"/>
        <v>21480.015913569685</v>
      </c>
      <c r="H13" s="2">
        <v>234</v>
      </c>
      <c r="I13" s="2">
        <v>229</v>
      </c>
      <c r="J13" s="5">
        <f t="shared" si="5"/>
        <v>463</v>
      </c>
      <c r="K13" s="2">
        <v>0</v>
      </c>
      <c r="L13" s="2">
        <v>0</v>
      </c>
      <c r="M13" s="5">
        <f t="shared" si="6"/>
        <v>0</v>
      </c>
      <c r="N13" s="27">
        <f t="shared" si="7"/>
        <v>9.0827001595359905E-2</v>
      </c>
      <c r="O13" s="27">
        <f t="shared" si="0"/>
        <v>0.34144541373390375</v>
      </c>
      <c r="P13" s="28">
        <f t="shared" si="1"/>
        <v>0.21478297649757705</v>
      </c>
      <c r="R13" s="32">
        <f t="shared" si="8"/>
        <v>19.618632344597739</v>
      </c>
      <c r="S13" s="32">
        <f t="shared" si="9"/>
        <v>73.752209366523203</v>
      </c>
      <c r="T13" s="32">
        <f t="shared" si="10"/>
        <v>46.393122923476639</v>
      </c>
    </row>
    <row r="14" spans="1:20" x14ac:dyDescent="0.25">
      <c r="B14" s="12" t="str">
        <f>'Média Mensal'!B14</f>
        <v>Contumil</v>
      </c>
      <c r="C14" s="12" t="str">
        <f>'Média Mensal'!C14</f>
        <v>Estádio do Dragão</v>
      </c>
      <c r="D14" s="15">
        <f>'Média Mensal'!D14</f>
        <v>619.19000000000005</v>
      </c>
      <c r="E14" s="4">
        <v>5692.3315475916525</v>
      </c>
      <c r="F14" s="2">
        <v>18944.340241823709</v>
      </c>
      <c r="G14" s="5">
        <f t="shared" si="4"/>
        <v>24636.671789415363</v>
      </c>
      <c r="H14" s="2">
        <v>226</v>
      </c>
      <c r="I14" s="2">
        <v>236</v>
      </c>
      <c r="J14" s="5">
        <f t="shared" si="5"/>
        <v>462</v>
      </c>
      <c r="K14" s="2">
        <v>0</v>
      </c>
      <c r="L14" s="2">
        <v>0</v>
      </c>
      <c r="M14" s="5">
        <f t="shared" si="6"/>
        <v>0</v>
      </c>
      <c r="N14" s="27">
        <f t="shared" si="7"/>
        <v>0.11660790616993716</v>
      </c>
      <c r="O14" s="27">
        <f t="shared" si="0"/>
        <v>0.37163253770055926</v>
      </c>
      <c r="P14" s="28">
        <f t="shared" si="1"/>
        <v>0.24688022876999521</v>
      </c>
      <c r="R14" s="32">
        <f t="shared" si="8"/>
        <v>25.187307732706426</v>
      </c>
      <c r="S14" s="32">
        <f t="shared" si="9"/>
        <v>80.272628143320802</v>
      </c>
      <c r="T14" s="32">
        <f t="shared" si="10"/>
        <v>53.32612941431897</v>
      </c>
    </row>
    <row r="15" spans="1:20" x14ac:dyDescent="0.25">
      <c r="B15" s="12" t="str">
        <f>'Média Mensal'!B15</f>
        <v>Estádio do Dragão</v>
      </c>
      <c r="C15" s="12" t="str">
        <f>'Média Mensal'!C15</f>
        <v>Campanhã</v>
      </c>
      <c r="D15" s="15">
        <f>'Média Mensal'!D15</f>
        <v>1166.02</v>
      </c>
      <c r="E15" s="4">
        <v>12430.557869136472</v>
      </c>
      <c r="F15" s="2">
        <v>29679.522118579196</v>
      </c>
      <c r="G15" s="5">
        <f t="shared" si="4"/>
        <v>42110.079987715668</v>
      </c>
      <c r="H15" s="2">
        <v>378</v>
      </c>
      <c r="I15" s="2">
        <v>381</v>
      </c>
      <c r="J15" s="5">
        <f t="shared" si="5"/>
        <v>759</v>
      </c>
      <c r="K15" s="2">
        <v>202</v>
      </c>
      <c r="L15" s="2">
        <v>198</v>
      </c>
      <c r="M15" s="5">
        <f t="shared" si="6"/>
        <v>400</v>
      </c>
      <c r="N15" s="27">
        <f t="shared" si="7"/>
        <v>9.4353882295485733E-2</v>
      </c>
      <c r="O15" s="27">
        <f t="shared" si="0"/>
        <v>0.22587155341384471</v>
      </c>
      <c r="P15" s="28">
        <f t="shared" si="1"/>
        <v>0.16002675336589725</v>
      </c>
      <c r="R15" s="32">
        <f t="shared" si="8"/>
        <v>21.431996326097366</v>
      </c>
      <c r="S15" s="32">
        <f t="shared" si="9"/>
        <v>51.259969116717095</v>
      </c>
      <c r="T15" s="32">
        <f t="shared" si="10"/>
        <v>36.33311474349928</v>
      </c>
    </row>
    <row r="16" spans="1:20" x14ac:dyDescent="0.25">
      <c r="B16" s="12" t="str">
        <f>'Média Mensal'!B16</f>
        <v>Campanhã</v>
      </c>
      <c r="C16" s="12" t="str">
        <f>'Média Mensal'!C16</f>
        <v>Heroismo</v>
      </c>
      <c r="D16" s="15">
        <f>'Média Mensal'!D16</f>
        <v>950.92</v>
      </c>
      <c r="E16" s="4">
        <v>22959.739440146237</v>
      </c>
      <c r="F16" s="2">
        <v>58279.813849512502</v>
      </c>
      <c r="G16" s="5">
        <f t="shared" si="4"/>
        <v>81239.553289658739</v>
      </c>
      <c r="H16" s="2">
        <v>491</v>
      </c>
      <c r="I16" s="2">
        <v>511</v>
      </c>
      <c r="J16" s="5">
        <f t="shared" si="5"/>
        <v>1002</v>
      </c>
      <c r="K16" s="2">
        <v>395</v>
      </c>
      <c r="L16" s="2">
        <v>360</v>
      </c>
      <c r="M16" s="5">
        <f t="shared" si="6"/>
        <v>755</v>
      </c>
      <c r="N16" s="27">
        <f t="shared" si="7"/>
        <v>0.11253891577202885</v>
      </c>
      <c r="O16" s="27">
        <f t="shared" si="0"/>
        <v>0.29190113920699856</v>
      </c>
      <c r="P16" s="28">
        <f t="shared" si="1"/>
        <v>0.20125139541424408</v>
      </c>
      <c r="R16" s="32">
        <f t="shared" si="8"/>
        <v>25.913927133347897</v>
      </c>
      <c r="S16" s="32">
        <f t="shared" si="9"/>
        <v>66.911382146397827</v>
      </c>
      <c r="T16" s="32">
        <f t="shared" si="10"/>
        <v>46.237651274706167</v>
      </c>
    </row>
    <row r="17" spans="2:20" x14ac:dyDescent="0.25">
      <c r="B17" s="12" t="str">
        <f>'Média Mensal'!B17</f>
        <v>Heroismo</v>
      </c>
      <c r="C17" s="12" t="str">
        <f>'Média Mensal'!C17</f>
        <v>24 de Agosto</v>
      </c>
      <c r="D17" s="15">
        <f>'Média Mensal'!D17</f>
        <v>571.9</v>
      </c>
      <c r="E17" s="4">
        <v>26030.927069660109</v>
      </c>
      <c r="F17" s="2">
        <v>61031.16171180387</v>
      </c>
      <c r="G17" s="5">
        <f t="shared" si="4"/>
        <v>87062.088781463972</v>
      </c>
      <c r="H17" s="2">
        <v>532</v>
      </c>
      <c r="I17" s="2">
        <v>520</v>
      </c>
      <c r="J17" s="5">
        <f t="shared" si="5"/>
        <v>1052</v>
      </c>
      <c r="K17" s="2">
        <v>393</v>
      </c>
      <c r="L17" s="2">
        <v>358</v>
      </c>
      <c r="M17" s="5">
        <f t="shared" si="6"/>
        <v>751</v>
      </c>
      <c r="N17" s="27">
        <f t="shared" si="7"/>
        <v>0.12257000352987206</v>
      </c>
      <c r="O17" s="27">
        <f t="shared" si="0"/>
        <v>0.3034805956709159</v>
      </c>
      <c r="P17" s="28">
        <f t="shared" si="1"/>
        <v>0.21055937114603843</v>
      </c>
      <c r="R17" s="32">
        <f t="shared" si="8"/>
        <v>28.14154277801093</v>
      </c>
      <c r="S17" s="32">
        <f t="shared" si="9"/>
        <v>69.511573703649049</v>
      </c>
      <c r="T17" s="32">
        <f t="shared" si="10"/>
        <v>48.287348187168035</v>
      </c>
    </row>
    <row r="18" spans="2:20" x14ac:dyDescent="0.25">
      <c r="B18" s="12" t="str">
        <f>'Média Mensal'!B18</f>
        <v>24 de Agosto</v>
      </c>
      <c r="C18" s="12" t="str">
        <f>'Média Mensal'!C18</f>
        <v>Bolhão</v>
      </c>
      <c r="D18" s="15">
        <f>'Média Mensal'!D18</f>
        <v>680.44</v>
      </c>
      <c r="E18" s="4">
        <v>40218.907555278813</v>
      </c>
      <c r="F18" s="2">
        <v>68933.254439626122</v>
      </c>
      <c r="G18" s="5">
        <f t="shared" si="4"/>
        <v>109152.16199490493</v>
      </c>
      <c r="H18" s="2">
        <v>532</v>
      </c>
      <c r="I18" s="2">
        <v>523</v>
      </c>
      <c r="J18" s="5">
        <f t="shared" si="5"/>
        <v>1055</v>
      </c>
      <c r="K18" s="2">
        <v>353</v>
      </c>
      <c r="L18" s="2">
        <v>355</v>
      </c>
      <c r="M18" s="5">
        <f t="shared" si="6"/>
        <v>708</v>
      </c>
      <c r="N18" s="27">
        <f t="shared" si="7"/>
        <v>0.19865505371675235</v>
      </c>
      <c r="O18" s="27">
        <f t="shared" si="0"/>
        <v>0.34293786535673265</v>
      </c>
      <c r="P18" s="28">
        <f t="shared" si="1"/>
        <v>0.27053754980594286</v>
      </c>
      <c r="R18" s="32">
        <f t="shared" si="8"/>
        <v>45.445093282800919</v>
      </c>
      <c r="S18" s="32">
        <f t="shared" si="9"/>
        <v>78.511679316202873</v>
      </c>
      <c r="T18" s="32">
        <f t="shared" si="10"/>
        <v>61.912740779866667</v>
      </c>
    </row>
    <row r="19" spans="2:20" x14ac:dyDescent="0.25">
      <c r="B19" s="12" t="str">
        <f>'Média Mensal'!B19</f>
        <v>Bolhão</v>
      </c>
      <c r="C19" s="12" t="str">
        <f>'Média Mensal'!C19</f>
        <v>Trindade</v>
      </c>
      <c r="D19" s="15">
        <f>'Média Mensal'!D19</f>
        <v>451.8</v>
      </c>
      <c r="E19" s="4">
        <v>58949.205145313819</v>
      </c>
      <c r="F19" s="2">
        <v>76787.112573852675</v>
      </c>
      <c r="G19" s="5">
        <f t="shared" si="4"/>
        <v>135736.31771916649</v>
      </c>
      <c r="H19" s="2">
        <v>543</v>
      </c>
      <c r="I19" s="2">
        <v>531</v>
      </c>
      <c r="J19" s="5">
        <f t="shared" si="5"/>
        <v>1074</v>
      </c>
      <c r="K19" s="2">
        <v>353</v>
      </c>
      <c r="L19" s="2">
        <v>350</v>
      </c>
      <c r="M19" s="5">
        <f t="shared" si="6"/>
        <v>703</v>
      </c>
      <c r="N19" s="27">
        <f t="shared" si="7"/>
        <v>0.28779294810046191</v>
      </c>
      <c r="O19" s="27">
        <f t="shared" si="0"/>
        <v>0.38108504671979926</v>
      </c>
      <c r="P19" s="28">
        <f t="shared" si="1"/>
        <v>0.33405602793596917</v>
      </c>
      <c r="R19" s="32">
        <f t="shared" si="8"/>
        <v>65.791523599680602</v>
      </c>
      <c r="S19" s="32">
        <f t="shared" si="9"/>
        <v>87.159038108799862</v>
      </c>
      <c r="T19" s="32">
        <f t="shared" si="10"/>
        <v>76.385097197054861</v>
      </c>
    </row>
    <row r="20" spans="2:20" x14ac:dyDescent="0.25">
      <c r="B20" s="12" t="str">
        <f>'Média Mensal'!B20</f>
        <v>Trindade</v>
      </c>
      <c r="C20" s="12" t="str">
        <f>'Média Mensal'!C20</f>
        <v>Lapa</v>
      </c>
      <c r="D20" s="15">
        <f>'Média Mensal'!D20</f>
        <v>857.43000000000006</v>
      </c>
      <c r="E20" s="4">
        <v>80889.376009006504</v>
      </c>
      <c r="F20" s="2">
        <v>100691.01962832779</v>
      </c>
      <c r="G20" s="5">
        <f t="shared" si="4"/>
        <v>181580.3956373343</v>
      </c>
      <c r="H20" s="2">
        <v>537</v>
      </c>
      <c r="I20" s="2">
        <v>555</v>
      </c>
      <c r="J20" s="5">
        <f t="shared" si="5"/>
        <v>1092</v>
      </c>
      <c r="K20" s="2">
        <v>353</v>
      </c>
      <c r="L20" s="2">
        <v>334</v>
      </c>
      <c r="M20" s="5">
        <f t="shared" si="6"/>
        <v>687</v>
      </c>
      <c r="N20" s="27">
        <f t="shared" si="7"/>
        <v>0.39742048585511408</v>
      </c>
      <c r="O20" s="27">
        <f t="shared" si="0"/>
        <v>0.49671958062831895</v>
      </c>
      <c r="P20" s="28">
        <f t="shared" si="1"/>
        <v>0.44696932818705398</v>
      </c>
      <c r="R20" s="32">
        <f t="shared" si="8"/>
        <v>90.886939335962367</v>
      </c>
      <c r="S20" s="32">
        <f t="shared" si="9"/>
        <v>113.26323917697164</v>
      </c>
      <c r="T20" s="32">
        <f t="shared" si="10"/>
        <v>102.06880024583153</v>
      </c>
    </row>
    <row r="21" spans="2:20" x14ac:dyDescent="0.25">
      <c r="B21" s="12" t="str">
        <f>'Média Mensal'!B21</f>
        <v>Lapa</v>
      </c>
      <c r="C21" s="12" t="str">
        <f>'Média Mensal'!C21</f>
        <v>Carolina Michaelis</v>
      </c>
      <c r="D21" s="15">
        <f>'Média Mensal'!D21</f>
        <v>460.97</v>
      </c>
      <c r="E21" s="4">
        <v>81443.736498296974</v>
      </c>
      <c r="F21" s="2">
        <v>98372.582796826115</v>
      </c>
      <c r="G21" s="5">
        <f t="shared" si="4"/>
        <v>179816.3192951231</v>
      </c>
      <c r="H21" s="2">
        <v>533</v>
      </c>
      <c r="I21" s="2">
        <v>552</v>
      </c>
      <c r="J21" s="5">
        <f t="shared" si="5"/>
        <v>1085</v>
      </c>
      <c r="K21" s="2">
        <v>378</v>
      </c>
      <c r="L21" s="2">
        <v>347</v>
      </c>
      <c r="M21" s="5">
        <f t="shared" si="6"/>
        <v>725</v>
      </c>
      <c r="N21" s="27">
        <f t="shared" si="7"/>
        <v>0.38992175350596048</v>
      </c>
      <c r="O21" s="27">
        <f t="shared" si="0"/>
        <v>0.47919304974877303</v>
      </c>
      <c r="P21" s="28">
        <f t="shared" si="1"/>
        <v>0.43417113988584871</v>
      </c>
      <c r="R21" s="32">
        <f t="shared" si="8"/>
        <v>89.400369372444544</v>
      </c>
      <c r="S21" s="32">
        <f t="shared" si="9"/>
        <v>109.42445249925041</v>
      </c>
      <c r="T21" s="32">
        <f t="shared" si="10"/>
        <v>99.346032759736516</v>
      </c>
    </row>
    <row r="22" spans="2:20" x14ac:dyDescent="0.25">
      <c r="B22" s="12" t="str">
        <f>'Média Mensal'!B22</f>
        <v>Carolina Michaelis</v>
      </c>
      <c r="C22" s="12" t="str">
        <f>'Média Mensal'!C22</f>
        <v>Casa da Música</v>
      </c>
      <c r="D22" s="15">
        <f>'Média Mensal'!D22</f>
        <v>627.48</v>
      </c>
      <c r="E22" s="4">
        <v>80184.972327956944</v>
      </c>
      <c r="F22" s="2">
        <v>90744.14570926431</v>
      </c>
      <c r="G22" s="5">
        <f t="shared" si="4"/>
        <v>170929.11803722125</v>
      </c>
      <c r="H22" s="2">
        <v>535</v>
      </c>
      <c r="I22" s="2">
        <v>569</v>
      </c>
      <c r="J22" s="5">
        <f t="shared" si="5"/>
        <v>1104</v>
      </c>
      <c r="K22" s="2">
        <v>353</v>
      </c>
      <c r="L22" s="2">
        <v>352</v>
      </c>
      <c r="M22" s="5">
        <f t="shared" si="6"/>
        <v>705</v>
      </c>
      <c r="N22" s="27">
        <f t="shared" si="7"/>
        <v>0.39479760284365123</v>
      </c>
      <c r="O22" s="27">
        <f t="shared" si="0"/>
        <v>0.43170383306024884</v>
      </c>
      <c r="P22" s="28">
        <f t="shared" si="1"/>
        <v>0.41356753875409202</v>
      </c>
      <c r="R22" s="32">
        <f t="shared" si="8"/>
        <v>90.298392261212769</v>
      </c>
      <c r="S22" s="32">
        <f t="shared" si="9"/>
        <v>98.527845504087196</v>
      </c>
      <c r="T22" s="32">
        <f t="shared" si="10"/>
        <v>94.488180230636402</v>
      </c>
    </row>
    <row r="23" spans="2:20" x14ac:dyDescent="0.25">
      <c r="B23" s="12" t="str">
        <f>'Média Mensal'!B23</f>
        <v>Casa da Música</v>
      </c>
      <c r="C23" s="12" t="str">
        <f>'Média Mensal'!C23</f>
        <v>Francos</v>
      </c>
      <c r="D23" s="15">
        <f>'Média Mensal'!D23</f>
        <v>871.87</v>
      </c>
      <c r="E23" s="4">
        <v>80654.684247338024</v>
      </c>
      <c r="F23" s="2">
        <v>67549.725924873303</v>
      </c>
      <c r="G23" s="5">
        <f t="shared" si="4"/>
        <v>148204.41017221133</v>
      </c>
      <c r="H23" s="2">
        <v>572</v>
      </c>
      <c r="I23" s="2">
        <v>567</v>
      </c>
      <c r="J23" s="5">
        <f t="shared" si="5"/>
        <v>1139</v>
      </c>
      <c r="K23" s="2">
        <v>344</v>
      </c>
      <c r="L23" s="2">
        <v>352</v>
      </c>
      <c r="M23" s="5">
        <f t="shared" si="6"/>
        <v>696</v>
      </c>
      <c r="N23" s="27">
        <f t="shared" si="7"/>
        <v>0.38615886053766096</v>
      </c>
      <c r="O23" s="27">
        <f t="shared" si="0"/>
        <v>0.32202111821094404</v>
      </c>
      <c r="P23" s="28">
        <f t="shared" si="1"/>
        <v>0.35402073938975359</v>
      </c>
      <c r="R23" s="32">
        <f t="shared" si="8"/>
        <v>88.050965335521866</v>
      </c>
      <c r="S23" s="32">
        <f t="shared" si="9"/>
        <v>73.503510255574867</v>
      </c>
      <c r="T23" s="32">
        <f t="shared" si="10"/>
        <v>80.765346142894458</v>
      </c>
    </row>
    <row r="24" spans="2:20" x14ac:dyDescent="0.25">
      <c r="B24" s="12" t="str">
        <f>'Média Mensal'!B24</f>
        <v>Francos</v>
      </c>
      <c r="C24" s="12" t="str">
        <f>'Média Mensal'!C24</f>
        <v>Ramalde</v>
      </c>
      <c r="D24" s="15">
        <f>'Média Mensal'!D24</f>
        <v>965.03</v>
      </c>
      <c r="E24" s="4">
        <v>77104.192518360273</v>
      </c>
      <c r="F24" s="2">
        <v>59648.801031475341</v>
      </c>
      <c r="G24" s="5">
        <f t="shared" si="4"/>
        <v>136752.99354983561</v>
      </c>
      <c r="H24" s="2">
        <v>574</v>
      </c>
      <c r="I24" s="2">
        <v>570</v>
      </c>
      <c r="J24" s="5">
        <f t="shared" si="5"/>
        <v>1144</v>
      </c>
      <c r="K24" s="2">
        <v>310</v>
      </c>
      <c r="L24" s="2">
        <v>352</v>
      </c>
      <c r="M24" s="5">
        <f t="shared" si="6"/>
        <v>662</v>
      </c>
      <c r="N24" s="27">
        <f t="shared" si="7"/>
        <v>0.38386267583220623</v>
      </c>
      <c r="O24" s="27">
        <f t="shared" si="0"/>
        <v>0.28348034860217541</v>
      </c>
      <c r="P24" s="28">
        <f t="shared" si="1"/>
        <v>0.33250581975742949</v>
      </c>
      <c r="R24" s="32">
        <f t="shared" si="8"/>
        <v>87.221937237964113</v>
      </c>
      <c r="S24" s="32">
        <f t="shared" si="9"/>
        <v>64.695011964723804</v>
      </c>
      <c r="T24" s="32">
        <f t="shared" si="10"/>
        <v>75.721480370894582</v>
      </c>
    </row>
    <row r="25" spans="2:20" x14ac:dyDescent="0.25">
      <c r="B25" s="12" t="str">
        <f>'Média Mensal'!B25</f>
        <v>Ramalde</v>
      </c>
      <c r="C25" s="12" t="str">
        <f>'Média Mensal'!C25</f>
        <v>Viso</v>
      </c>
      <c r="D25" s="15">
        <f>'Média Mensal'!D25</f>
        <v>621.15</v>
      </c>
      <c r="E25" s="4">
        <v>73245.282839997148</v>
      </c>
      <c r="F25" s="2">
        <v>58172.100510465723</v>
      </c>
      <c r="G25" s="5">
        <f t="shared" si="4"/>
        <v>131417.38335046289</v>
      </c>
      <c r="H25" s="2">
        <v>566</v>
      </c>
      <c r="I25" s="2">
        <v>568</v>
      </c>
      <c r="J25" s="5">
        <f t="shared" si="5"/>
        <v>1134</v>
      </c>
      <c r="K25" s="2">
        <v>310</v>
      </c>
      <c r="L25" s="2">
        <v>352</v>
      </c>
      <c r="M25" s="5">
        <f t="shared" si="6"/>
        <v>662</v>
      </c>
      <c r="N25" s="27">
        <f t="shared" si="7"/>
        <v>0.36781537662701447</v>
      </c>
      <c r="O25" s="27">
        <f t="shared" si="0"/>
        <v>0.27703110956294635</v>
      </c>
      <c r="P25" s="28">
        <f t="shared" si="1"/>
        <v>0.32121965034821787</v>
      </c>
      <c r="R25" s="32">
        <f t="shared" si="8"/>
        <v>83.613336575339204</v>
      </c>
      <c r="S25" s="32">
        <f t="shared" si="9"/>
        <v>63.230544033114917</v>
      </c>
      <c r="T25" s="32">
        <f t="shared" si="10"/>
        <v>73.17226244457845</v>
      </c>
    </row>
    <row r="26" spans="2:20" x14ac:dyDescent="0.25">
      <c r="B26" s="12" t="str">
        <f>'Média Mensal'!B26</f>
        <v>Viso</v>
      </c>
      <c r="C26" s="12" t="str">
        <f>'Média Mensal'!C26</f>
        <v>Sete Bicas</v>
      </c>
      <c r="D26" s="15">
        <f>'Média Mensal'!D26</f>
        <v>743.81</v>
      </c>
      <c r="E26" s="4">
        <v>70827.941799005028</v>
      </c>
      <c r="F26" s="2">
        <v>54706.529602875577</v>
      </c>
      <c r="G26" s="5">
        <f t="shared" si="4"/>
        <v>125534.47140188061</v>
      </c>
      <c r="H26" s="2">
        <v>568</v>
      </c>
      <c r="I26" s="2">
        <v>537</v>
      </c>
      <c r="J26" s="5">
        <f t="shared" si="5"/>
        <v>1105</v>
      </c>
      <c r="K26" s="2">
        <v>308</v>
      </c>
      <c r="L26" s="2">
        <v>354</v>
      </c>
      <c r="M26" s="5">
        <f t="shared" si="6"/>
        <v>662</v>
      </c>
      <c r="N26" s="27">
        <f t="shared" si="7"/>
        <v>0.35579057727357455</v>
      </c>
      <c r="O26" s="27">
        <f t="shared" si="0"/>
        <v>0.26845350764964659</v>
      </c>
      <c r="P26" s="28">
        <f t="shared" si="1"/>
        <v>0.31161127400828237</v>
      </c>
      <c r="R26" s="32">
        <f t="shared" si="8"/>
        <v>80.853814839046834</v>
      </c>
      <c r="S26" s="32">
        <f t="shared" si="9"/>
        <v>61.399023123317143</v>
      </c>
      <c r="T26" s="32">
        <f t="shared" si="10"/>
        <v>71.043843464561746</v>
      </c>
    </row>
    <row r="27" spans="2:20" x14ac:dyDescent="0.25">
      <c r="B27" s="12" t="str">
        <f>'Média Mensal'!B27</f>
        <v>Sete Bicas</v>
      </c>
      <c r="C27" s="12" t="str">
        <f>'Média Mensal'!C27</f>
        <v>ASra da Hora</v>
      </c>
      <c r="D27" s="15">
        <f>'Média Mensal'!D27</f>
        <v>674.5</v>
      </c>
      <c r="E27" s="4">
        <v>65030.84575975444</v>
      </c>
      <c r="F27" s="2">
        <v>47651.857999889384</v>
      </c>
      <c r="G27" s="5">
        <f t="shared" si="4"/>
        <v>112682.70375964383</v>
      </c>
      <c r="H27" s="2">
        <v>562</v>
      </c>
      <c r="I27" s="2">
        <v>535</v>
      </c>
      <c r="J27" s="5">
        <f t="shared" si="5"/>
        <v>1097</v>
      </c>
      <c r="K27" s="2">
        <v>307</v>
      </c>
      <c r="L27" s="2">
        <v>380</v>
      </c>
      <c r="M27" s="5">
        <f t="shared" si="6"/>
        <v>687</v>
      </c>
      <c r="N27" s="27">
        <f t="shared" si="7"/>
        <v>0.32922343039849761</v>
      </c>
      <c r="O27" s="27">
        <f t="shared" si="0"/>
        <v>0.22712992373636504</v>
      </c>
      <c r="P27" s="28">
        <f t="shared" si="1"/>
        <v>0.27663873772400577</v>
      </c>
      <c r="R27" s="32">
        <f t="shared" si="8"/>
        <v>74.834114798336529</v>
      </c>
      <c r="S27" s="32">
        <f t="shared" si="9"/>
        <v>52.078533333212441</v>
      </c>
      <c r="T27" s="32">
        <f t="shared" si="10"/>
        <v>63.162950537916949</v>
      </c>
    </row>
    <row r="28" spans="2:20" x14ac:dyDescent="0.25">
      <c r="B28" s="12" t="str">
        <f>'Média Mensal'!B28</f>
        <v>ASra da Hora</v>
      </c>
      <c r="C28" s="12" t="str">
        <f>'Média Mensal'!C28</f>
        <v>Vasco da Gama</v>
      </c>
      <c r="D28" s="15">
        <f>'Média Mensal'!D28</f>
        <v>824.48</v>
      </c>
      <c r="E28" s="4">
        <v>17228.802170513489</v>
      </c>
      <c r="F28" s="2">
        <v>20671.9867494305</v>
      </c>
      <c r="G28" s="5">
        <f t="shared" si="4"/>
        <v>37900.788919943989</v>
      </c>
      <c r="H28" s="2">
        <v>233</v>
      </c>
      <c r="I28" s="2">
        <v>252</v>
      </c>
      <c r="J28" s="5">
        <f t="shared" si="5"/>
        <v>485</v>
      </c>
      <c r="K28" s="2">
        <v>0</v>
      </c>
      <c r="L28" s="2">
        <v>0</v>
      </c>
      <c r="M28" s="5">
        <f t="shared" si="6"/>
        <v>0</v>
      </c>
      <c r="N28" s="27">
        <f t="shared" si="7"/>
        <v>0.34233035627311814</v>
      </c>
      <c r="O28" s="27">
        <f t="shared" si="0"/>
        <v>0.37977635856537517</v>
      </c>
      <c r="P28" s="28">
        <f t="shared" si="1"/>
        <v>0.36178683581466198</v>
      </c>
      <c r="R28" s="32">
        <f t="shared" si="8"/>
        <v>73.943356954993519</v>
      </c>
      <c r="S28" s="32">
        <f t="shared" si="9"/>
        <v>82.031693450121026</v>
      </c>
      <c r="T28" s="32">
        <f t="shared" si="10"/>
        <v>78.145956535966988</v>
      </c>
    </row>
    <row r="29" spans="2:20" x14ac:dyDescent="0.25">
      <c r="B29" s="12" t="str">
        <f>'Média Mensal'!B29</f>
        <v>Vasco da Gama</v>
      </c>
      <c r="C29" s="12" t="str">
        <f>'Média Mensal'!C29</f>
        <v>Estádio do Mar</v>
      </c>
      <c r="D29" s="15">
        <f>'Média Mensal'!D29</f>
        <v>661.6</v>
      </c>
      <c r="E29" s="4">
        <v>15622.53092615897</v>
      </c>
      <c r="F29" s="2">
        <v>21392.144290563971</v>
      </c>
      <c r="G29" s="5">
        <f t="shared" si="4"/>
        <v>37014.675216722942</v>
      </c>
      <c r="H29" s="2">
        <v>233</v>
      </c>
      <c r="I29" s="2">
        <v>270</v>
      </c>
      <c r="J29" s="5">
        <f t="shared" si="5"/>
        <v>503</v>
      </c>
      <c r="K29" s="2">
        <v>0</v>
      </c>
      <c r="L29" s="2">
        <v>0</v>
      </c>
      <c r="M29" s="5">
        <f t="shared" si="6"/>
        <v>0</v>
      </c>
      <c r="N29" s="27">
        <f t="shared" si="7"/>
        <v>0.3104143007105184</v>
      </c>
      <c r="O29" s="27">
        <f t="shared" si="0"/>
        <v>0.36680631499595284</v>
      </c>
      <c r="P29" s="28">
        <f t="shared" si="1"/>
        <v>0.34068436802079138</v>
      </c>
      <c r="R29" s="32">
        <f t="shared" si="8"/>
        <v>67.049488953471979</v>
      </c>
      <c r="S29" s="32">
        <f t="shared" si="9"/>
        <v>79.23016403912581</v>
      </c>
      <c r="T29" s="32">
        <f t="shared" si="10"/>
        <v>73.587823492490941</v>
      </c>
    </row>
    <row r="30" spans="2:20" x14ac:dyDescent="0.25">
      <c r="B30" s="12" t="str">
        <f>'Média Mensal'!B30</f>
        <v>Estádio do Mar</v>
      </c>
      <c r="C30" s="12" t="str">
        <f>'Média Mensal'!C30</f>
        <v>Pedro Hispano</v>
      </c>
      <c r="D30" s="15">
        <f>'Média Mensal'!D30</f>
        <v>786.97</v>
      </c>
      <c r="E30" s="4">
        <v>14865.043161572008</v>
      </c>
      <c r="F30" s="2">
        <v>20550.212683461115</v>
      </c>
      <c r="G30" s="5">
        <f t="shared" si="4"/>
        <v>35415.255845033127</v>
      </c>
      <c r="H30" s="2">
        <v>232</v>
      </c>
      <c r="I30" s="2">
        <v>267</v>
      </c>
      <c r="J30" s="5">
        <f t="shared" si="5"/>
        <v>499</v>
      </c>
      <c r="K30" s="2">
        <v>0</v>
      </c>
      <c r="L30" s="2">
        <v>0</v>
      </c>
      <c r="M30" s="5">
        <f t="shared" si="6"/>
        <v>0</v>
      </c>
      <c r="N30" s="27">
        <f t="shared" si="7"/>
        <v>0.29663639770059086</v>
      </c>
      <c r="O30" s="27">
        <f t="shared" si="0"/>
        <v>0.35632911436158127</v>
      </c>
      <c r="P30" s="28">
        <f t="shared" si="1"/>
        <v>0.32857618797811483</v>
      </c>
      <c r="R30" s="32">
        <f t="shared" si="8"/>
        <v>64.073461903327626</v>
      </c>
      <c r="S30" s="32">
        <f t="shared" si="9"/>
        <v>76.967088702101549</v>
      </c>
      <c r="T30" s="32">
        <f t="shared" si="10"/>
        <v>70.972456603272803</v>
      </c>
    </row>
    <row r="31" spans="2:20" x14ac:dyDescent="0.25">
      <c r="B31" s="12" t="str">
        <f>'Média Mensal'!B31</f>
        <v>Pedro Hispano</v>
      </c>
      <c r="C31" s="12" t="str">
        <f>'Média Mensal'!C31</f>
        <v>Parque de Real</v>
      </c>
      <c r="D31" s="15">
        <f>'Média Mensal'!D31</f>
        <v>656.68</v>
      </c>
      <c r="E31" s="4">
        <v>13433.62186526504</v>
      </c>
      <c r="F31" s="2">
        <v>19769.506697979356</v>
      </c>
      <c r="G31" s="5">
        <f t="shared" si="4"/>
        <v>33203.128563244398</v>
      </c>
      <c r="H31" s="2">
        <v>232</v>
      </c>
      <c r="I31" s="2">
        <v>268</v>
      </c>
      <c r="J31" s="5">
        <f t="shared" si="5"/>
        <v>500</v>
      </c>
      <c r="K31" s="2">
        <v>0</v>
      </c>
      <c r="L31" s="2">
        <v>0</v>
      </c>
      <c r="M31" s="5">
        <f t="shared" si="6"/>
        <v>0</v>
      </c>
      <c r="N31" s="27">
        <f t="shared" si="7"/>
        <v>0.26807195612358398</v>
      </c>
      <c r="O31" s="27">
        <f t="shared" si="0"/>
        <v>0.34151303720942777</v>
      </c>
      <c r="P31" s="28">
        <f t="shared" si="1"/>
        <v>0.30743637558559628</v>
      </c>
      <c r="R31" s="32">
        <f t="shared" si="8"/>
        <v>57.903542522694138</v>
      </c>
      <c r="S31" s="32">
        <f t="shared" si="9"/>
        <v>73.766816037236396</v>
      </c>
      <c r="T31" s="32">
        <f t="shared" si="10"/>
        <v>66.406257126488796</v>
      </c>
    </row>
    <row r="32" spans="2:20" x14ac:dyDescent="0.25">
      <c r="B32" s="12" t="str">
        <f>'Média Mensal'!B32</f>
        <v>Parque de Real</v>
      </c>
      <c r="C32" s="12" t="str">
        <f>'Média Mensal'!C32</f>
        <v>C. Matosinhos</v>
      </c>
      <c r="D32" s="15">
        <f>'Média Mensal'!D32</f>
        <v>723.67</v>
      </c>
      <c r="E32" s="4">
        <v>12298.672496277037</v>
      </c>
      <c r="F32" s="2">
        <v>18994.975895859159</v>
      </c>
      <c r="G32" s="5">
        <f t="shared" si="4"/>
        <v>31293.648392136194</v>
      </c>
      <c r="H32" s="2">
        <v>238</v>
      </c>
      <c r="I32" s="2">
        <v>267</v>
      </c>
      <c r="J32" s="5">
        <f t="shared" si="5"/>
        <v>505</v>
      </c>
      <c r="K32" s="2">
        <v>0</v>
      </c>
      <c r="L32" s="2">
        <v>0</v>
      </c>
      <c r="M32" s="5">
        <f t="shared" si="6"/>
        <v>0</v>
      </c>
      <c r="N32" s="27">
        <f t="shared" si="7"/>
        <v>0.23923654871376121</v>
      </c>
      <c r="O32" s="27">
        <f t="shared" si="0"/>
        <v>0.32936218435045012</v>
      </c>
      <c r="P32" s="28">
        <f t="shared" si="1"/>
        <v>0.28688713230781254</v>
      </c>
      <c r="R32" s="32">
        <f t="shared" si="8"/>
        <v>51.675094522172422</v>
      </c>
      <c r="S32" s="32">
        <f t="shared" si="9"/>
        <v>71.14223181969723</v>
      </c>
      <c r="T32" s="32">
        <f t="shared" si="10"/>
        <v>61.967620578487512</v>
      </c>
    </row>
    <row r="33" spans="2:20" x14ac:dyDescent="0.25">
      <c r="B33" s="12" t="str">
        <f>'Média Mensal'!B33</f>
        <v>C. Matosinhos</v>
      </c>
      <c r="C33" s="12" t="str">
        <f>'Média Mensal'!C33</f>
        <v>Matosinhos Sul</v>
      </c>
      <c r="D33" s="15">
        <f>'Média Mensal'!D33</f>
        <v>616.61</v>
      </c>
      <c r="E33" s="4">
        <v>8840.5438860276554</v>
      </c>
      <c r="F33" s="2">
        <v>14047.010948747176</v>
      </c>
      <c r="G33" s="5">
        <f t="shared" si="4"/>
        <v>22887.554834774834</v>
      </c>
      <c r="H33" s="2">
        <v>263</v>
      </c>
      <c r="I33" s="2">
        <v>269</v>
      </c>
      <c r="J33" s="5">
        <f t="shared" si="5"/>
        <v>532</v>
      </c>
      <c r="K33" s="2">
        <v>0</v>
      </c>
      <c r="L33" s="2">
        <v>0</v>
      </c>
      <c r="M33" s="5">
        <f t="shared" si="6"/>
        <v>0</v>
      </c>
      <c r="N33" s="27">
        <f t="shared" si="7"/>
        <v>0.15562145975967567</v>
      </c>
      <c r="O33" s="27">
        <f t="shared" si="0"/>
        <v>0.24175634979944885</v>
      </c>
      <c r="P33" s="28">
        <f t="shared" si="1"/>
        <v>0.19917462784369633</v>
      </c>
      <c r="R33" s="32">
        <f t="shared" si="8"/>
        <v>33.614235308089945</v>
      </c>
      <c r="S33" s="32">
        <f t="shared" si="9"/>
        <v>52.219371556680954</v>
      </c>
      <c r="T33" s="32">
        <f t="shared" si="10"/>
        <v>43.021719614238407</v>
      </c>
    </row>
    <row r="34" spans="2:20" x14ac:dyDescent="0.25">
      <c r="B34" s="12" t="str">
        <f>'Média Mensal'!B34</f>
        <v>Matosinhos Sul</v>
      </c>
      <c r="C34" s="12" t="str">
        <f>'Média Mensal'!C34</f>
        <v>Brito Capelo</v>
      </c>
      <c r="D34" s="15">
        <f>'Média Mensal'!D34</f>
        <v>535.72</v>
      </c>
      <c r="E34" s="4">
        <v>4641.419472694135</v>
      </c>
      <c r="F34" s="2">
        <v>6138.4706303023231</v>
      </c>
      <c r="G34" s="5">
        <f t="shared" si="4"/>
        <v>10779.890102996458</v>
      </c>
      <c r="H34" s="2">
        <v>230</v>
      </c>
      <c r="I34" s="2">
        <v>270</v>
      </c>
      <c r="J34" s="5">
        <f t="shared" si="5"/>
        <v>500</v>
      </c>
      <c r="K34" s="2">
        <v>0</v>
      </c>
      <c r="L34" s="2">
        <v>0</v>
      </c>
      <c r="M34" s="5">
        <f t="shared" si="6"/>
        <v>0</v>
      </c>
      <c r="N34" s="27">
        <f t="shared" si="7"/>
        <v>9.3426317888368263E-2</v>
      </c>
      <c r="O34" s="27">
        <f t="shared" si="0"/>
        <v>0.10525498337281075</v>
      </c>
      <c r="P34" s="28">
        <f t="shared" si="1"/>
        <v>9.9813797249967209E-2</v>
      </c>
      <c r="R34" s="32">
        <f t="shared" si="8"/>
        <v>20.180084663887545</v>
      </c>
      <c r="S34" s="32">
        <f t="shared" si="9"/>
        <v>22.735076408527124</v>
      </c>
      <c r="T34" s="32">
        <f t="shared" si="10"/>
        <v>21.559780205992915</v>
      </c>
    </row>
    <row r="35" spans="2:20" x14ac:dyDescent="0.25">
      <c r="B35" s="12" t="str">
        <f>'Média Mensal'!B35</f>
        <v>Brito Capelo</v>
      </c>
      <c r="C35" s="12" t="str">
        <f>'Média Mensal'!C35</f>
        <v>Mercado</v>
      </c>
      <c r="D35" s="15">
        <f>'Média Mensal'!D35</f>
        <v>487.53</v>
      </c>
      <c r="E35" s="4">
        <v>2666.3500099210032</v>
      </c>
      <c r="F35" s="2">
        <v>3219.2975669736202</v>
      </c>
      <c r="G35" s="5">
        <f t="shared" si="4"/>
        <v>5885.6475768946239</v>
      </c>
      <c r="H35" s="2">
        <v>231</v>
      </c>
      <c r="I35" s="2">
        <v>269</v>
      </c>
      <c r="J35" s="5">
        <f t="shared" si="5"/>
        <v>500</v>
      </c>
      <c r="K35" s="2">
        <v>0</v>
      </c>
      <c r="L35" s="2">
        <v>0</v>
      </c>
      <c r="M35" s="5">
        <f t="shared" si="6"/>
        <v>0</v>
      </c>
      <c r="N35" s="27">
        <f t="shared" si="7"/>
        <v>5.3438151553651662E-2</v>
      </c>
      <c r="O35" s="27">
        <f t="shared" si="0"/>
        <v>5.5405782166006133E-2</v>
      </c>
      <c r="P35" s="28">
        <f t="shared" si="1"/>
        <v>5.4496736823098371E-2</v>
      </c>
      <c r="R35" s="32">
        <f t="shared" si="8"/>
        <v>11.542640735588758</v>
      </c>
      <c r="S35" s="32">
        <f t="shared" si="9"/>
        <v>11.967648947857324</v>
      </c>
      <c r="T35" s="32">
        <f t="shared" si="10"/>
        <v>11.771295153789248</v>
      </c>
    </row>
    <row r="36" spans="2:20" x14ac:dyDescent="0.25">
      <c r="B36" s="13" t="str">
        <f>'Média Mensal'!B36</f>
        <v>Mercado</v>
      </c>
      <c r="C36" s="13" t="str">
        <f>'Média Mensal'!C36</f>
        <v>Sr. de Matosinhos</v>
      </c>
      <c r="D36" s="16">
        <f>'Média Mensal'!D36</f>
        <v>708.96</v>
      </c>
      <c r="E36" s="6">
        <v>646.92384000737604</v>
      </c>
      <c r="F36" s="3">
        <v>698</v>
      </c>
      <c r="G36" s="7">
        <f t="shared" si="4"/>
        <v>1344.9238400073759</v>
      </c>
      <c r="H36" s="3">
        <v>228</v>
      </c>
      <c r="I36" s="3">
        <v>268</v>
      </c>
      <c r="J36" s="7">
        <f t="shared" si="5"/>
        <v>496</v>
      </c>
      <c r="K36" s="3">
        <v>0</v>
      </c>
      <c r="L36" s="3">
        <v>0</v>
      </c>
      <c r="M36" s="7">
        <f t="shared" si="6"/>
        <v>0</v>
      </c>
      <c r="N36" s="27">
        <f t="shared" si="7"/>
        <v>1.3136042885140026E-2</v>
      </c>
      <c r="O36" s="27">
        <f t="shared" si="0"/>
        <v>1.2057766721945827E-2</v>
      </c>
      <c r="P36" s="28">
        <f t="shared" si="1"/>
        <v>1.2553425925994772E-2</v>
      </c>
      <c r="R36" s="32">
        <f t="shared" si="8"/>
        <v>2.8373852631902459</v>
      </c>
      <c r="S36" s="32">
        <f t="shared" si="9"/>
        <v>2.6044776119402986</v>
      </c>
      <c r="T36" s="32">
        <f t="shared" si="10"/>
        <v>2.7115400000148706</v>
      </c>
    </row>
    <row r="37" spans="2:20" x14ac:dyDescent="0.25">
      <c r="B37" s="11" t="str">
        <f>'Média Mensal'!B37</f>
        <v>BSra da Hora</v>
      </c>
      <c r="C37" s="11" t="str">
        <f>'Média Mensal'!C37</f>
        <v>BFonte do Cuco</v>
      </c>
      <c r="D37" s="14">
        <f>'Média Mensal'!D37</f>
        <v>687.03</v>
      </c>
      <c r="E37" s="8">
        <v>25112.485199606246</v>
      </c>
      <c r="F37" s="9">
        <v>18935.675193138886</v>
      </c>
      <c r="G37" s="10">
        <f t="shared" si="4"/>
        <v>44048.160392745136</v>
      </c>
      <c r="H37" s="9">
        <v>146</v>
      </c>
      <c r="I37" s="9">
        <v>146</v>
      </c>
      <c r="J37" s="10">
        <f t="shared" si="5"/>
        <v>292</v>
      </c>
      <c r="K37" s="9">
        <v>199</v>
      </c>
      <c r="L37" s="9">
        <v>213</v>
      </c>
      <c r="M37" s="10">
        <f t="shared" si="6"/>
        <v>412</v>
      </c>
      <c r="N37" s="25">
        <f t="shared" si="7"/>
        <v>0.31045995944523597</v>
      </c>
      <c r="O37" s="25">
        <f t="shared" si="0"/>
        <v>0.22446272158770608</v>
      </c>
      <c r="P37" s="26">
        <f t="shared" si="1"/>
        <v>0.26655790322875395</v>
      </c>
      <c r="R37" s="32">
        <f t="shared" si="8"/>
        <v>72.789812172771732</v>
      </c>
      <c r="S37" s="32">
        <f t="shared" si="9"/>
        <v>52.745613351361797</v>
      </c>
      <c r="T37" s="32">
        <f t="shared" si="10"/>
        <v>62.568409648785703</v>
      </c>
    </row>
    <row r="38" spans="2:20" x14ac:dyDescent="0.25">
      <c r="B38" s="12" t="str">
        <f>'Média Mensal'!B38</f>
        <v>BFonte do Cuco</v>
      </c>
      <c r="C38" s="12" t="str">
        <f>'Média Mensal'!C38</f>
        <v>Custoias</v>
      </c>
      <c r="D38" s="15">
        <f>'Média Mensal'!D38</f>
        <v>689.2</v>
      </c>
      <c r="E38" s="4">
        <v>23998.844542757877</v>
      </c>
      <c r="F38" s="2">
        <v>18873.777333302012</v>
      </c>
      <c r="G38" s="5">
        <f t="shared" si="4"/>
        <v>42872.621876059886</v>
      </c>
      <c r="H38" s="2">
        <v>146</v>
      </c>
      <c r="I38" s="2">
        <v>146</v>
      </c>
      <c r="J38" s="5">
        <f t="shared" si="5"/>
        <v>292</v>
      </c>
      <c r="K38" s="2">
        <v>199</v>
      </c>
      <c r="L38" s="2">
        <v>209</v>
      </c>
      <c r="M38" s="5">
        <f t="shared" si="6"/>
        <v>408</v>
      </c>
      <c r="N38" s="27">
        <f t="shared" si="7"/>
        <v>0.29669227255906783</v>
      </c>
      <c r="O38" s="27">
        <f t="shared" si="0"/>
        <v>0.22639114928152304</v>
      </c>
      <c r="P38" s="28">
        <f t="shared" si="1"/>
        <v>0.26101099427759039</v>
      </c>
      <c r="R38" s="32">
        <f t="shared" si="8"/>
        <v>69.56186823987791</v>
      </c>
      <c r="S38" s="32">
        <f t="shared" si="9"/>
        <v>53.165569952963416</v>
      </c>
      <c r="T38" s="32">
        <f t="shared" si="10"/>
        <v>61.246602680085552</v>
      </c>
    </row>
    <row r="39" spans="2:20" x14ac:dyDescent="0.25">
      <c r="B39" s="12" t="str">
        <f>'Média Mensal'!B39</f>
        <v>Custoias</v>
      </c>
      <c r="C39" s="12" t="str">
        <f>'Média Mensal'!C39</f>
        <v>Esposade</v>
      </c>
      <c r="D39" s="15">
        <f>'Média Mensal'!D39</f>
        <v>1779.24</v>
      </c>
      <c r="E39" s="4">
        <v>23332.581952236527</v>
      </c>
      <c r="F39" s="2">
        <v>18740.339760657676</v>
      </c>
      <c r="G39" s="5">
        <f t="shared" si="4"/>
        <v>42072.921712894204</v>
      </c>
      <c r="H39" s="2">
        <v>146</v>
      </c>
      <c r="I39" s="2">
        <v>145</v>
      </c>
      <c r="J39" s="5">
        <f t="shared" si="5"/>
        <v>291</v>
      </c>
      <c r="K39" s="2">
        <v>201</v>
      </c>
      <c r="L39" s="2">
        <v>200</v>
      </c>
      <c r="M39" s="5">
        <f t="shared" si="6"/>
        <v>401</v>
      </c>
      <c r="N39" s="27">
        <f t="shared" si="7"/>
        <v>0.28669740922339193</v>
      </c>
      <c r="O39" s="27">
        <f t="shared" si="0"/>
        <v>0.23159095107090555</v>
      </c>
      <c r="P39" s="28">
        <f t="shared" si="1"/>
        <v>0.25922295022238639</v>
      </c>
      <c r="R39" s="32">
        <f t="shared" si="8"/>
        <v>67.24087017935598</v>
      </c>
      <c r="S39" s="32">
        <f t="shared" si="9"/>
        <v>54.319825393210657</v>
      </c>
      <c r="T39" s="32">
        <f t="shared" si="10"/>
        <v>60.799019816321106</v>
      </c>
    </row>
    <row r="40" spans="2:20" x14ac:dyDescent="0.25">
      <c r="B40" s="12" t="str">
        <f>'Média Mensal'!B40</f>
        <v>Esposade</v>
      </c>
      <c r="C40" s="12" t="str">
        <f>'Média Mensal'!C40</f>
        <v>Crestins</v>
      </c>
      <c r="D40" s="15">
        <f>'Média Mensal'!D40</f>
        <v>2035.56</v>
      </c>
      <c r="E40" s="4">
        <v>22949.696427620467</v>
      </c>
      <c r="F40" s="2">
        <v>18581.330122294326</v>
      </c>
      <c r="G40" s="5">
        <f t="shared" si="4"/>
        <v>41531.026549914794</v>
      </c>
      <c r="H40" s="2">
        <v>145</v>
      </c>
      <c r="I40" s="2">
        <v>148</v>
      </c>
      <c r="J40" s="5">
        <f t="shared" si="5"/>
        <v>293</v>
      </c>
      <c r="K40" s="2">
        <v>217</v>
      </c>
      <c r="L40" s="2">
        <v>200</v>
      </c>
      <c r="M40" s="5">
        <f t="shared" si="6"/>
        <v>417</v>
      </c>
      <c r="N40" s="27">
        <f t="shared" si="7"/>
        <v>0.26956512436126279</v>
      </c>
      <c r="O40" s="27">
        <f t="shared" si="0"/>
        <v>0.22780171295476567</v>
      </c>
      <c r="P40" s="28">
        <f t="shared" si="1"/>
        <v>0.24913035410017031</v>
      </c>
      <c r="R40" s="32">
        <f t="shared" si="8"/>
        <v>63.396951457515101</v>
      </c>
      <c r="S40" s="32">
        <f t="shared" si="9"/>
        <v>53.394626788202089</v>
      </c>
      <c r="T40" s="32">
        <f t="shared" si="10"/>
        <v>58.49440359142929</v>
      </c>
    </row>
    <row r="41" spans="2:20" x14ac:dyDescent="0.25">
      <c r="B41" s="12" t="str">
        <f>'Média Mensal'!B41</f>
        <v>Crestins</v>
      </c>
      <c r="C41" s="12" t="str">
        <f>'Média Mensal'!C41</f>
        <v>Verdes (B)</v>
      </c>
      <c r="D41" s="15">
        <f>'Média Mensal'!D41</f>
        <v>591.81999999999994</v>
      </c>
      <c r="E41" s="4">
        <v>22678.515704805377</v>
      </c>
      <c r="F41" s="2">
        <v>18321.381492076565</v>
      </c>
      <c r="G41" s="5">
        <f t="shared" si="4"/>
        <v>40999.897196881939</v>
      </c>
      <c r="H41" s="2">
        <v>145</v>
      </c>
      <c r="I41" s="2">
        <v>142</v>
      </c>
      <c r="J41" s="5">
        <f t="shared" si="5"/>
        <v>287</v>
      </c>
      <c r="K41" s="2">
        <v>202</v>
      </c>
      <c r="L41" s="2">
        <v>200</v>
      </c>
      <c r="M41" s="5">
        <f t="shared" si="6"/>
        <v>402</v>
      </c>
      <c r="N41" s="27">
        <f t="shared" si="7"/>
        <v>0.27855109198198608</v>
      </c>
      <c r="O41" s="27">
        <f t="shared" si="0"/>
        <v>0.22824124840637539</v>
      </c>
      <c r="P41" s="28">
        <f t="shared" si="1"/>
        <v>0.25357415019594493</v>
      </c>
      <c r="R41" s="32">
        <f t="shared" si="8"/>
        <v>65.35595303978495</v>
      </c>
      <c r="S41" s="32">
        <f t="shared" si="9"/>
        <v>53.57129091250458</v>
      </c>
      <c r="T41" s="32">
        <f t="shared" si="10"/>
        <v>59.506381998377272</v>
      </c>
    </row>
    <row r="42" spans="2:20" x14ac:dyDescent="0.25">
      <c r="B42" s="12" t="str">
        <f>'Média Mensal'!B42</f>
        <v>Verdes (B)</v>
      </c>
      <c r="C42" s="12" t="str">
        <f>'Média Mensal'!C42</f>
        <v>Pedras Rubras</v>
      </c>
      <c r="D42" s="15">
        <f>'Média Mensal'!D42</f>
        <v>960.78</v>
      </c>
      <c r="E42" s="4">
        <v>19342.494950781504</v>
      </c>
      <c r="F42" s="2">
        <v>11358.127656054334</v>
      </c>
      <c r="G42" s="5">
        <f t="shared" si="4"/>
        <v>30700.622606835837</v>
      </c>
      <c r="H42" s="2">
        <v>0</v>
      </c>
      <c r="I42" s="2">
        <v>0</v>
      </c>
      <c r="J42" s="5">
        <f t="shared" si="5"/>
        <v>0</v>
      </c>
      <c r="K42" s="2">
        <v>199</v>
      </c>
      <c r="L42" s="2">
        <v>200</v>
      </c>
      <c r="M42" s="5">
        <f t="shared" si="6"/>
        <v>399</v>
      </c>
      <c r="N42" s="27">
        <f t="shared" si="7"/>
        <v>0.39192930277965438</v>
      </c>
      <c r="O42" s="27">
        <f t="shared" si="0"/>
        <v>0.22899450919464381</v>
      </c>
      <c r="P42" s="28">
        <f t="shared" si="1"/>
        <v>0.31025772704781951</v>
      </c>
      <c r="R42" s="32">
        <f t="shared" si="8"/>
        <v>97.198467089354295</v>
      </c>
      <c r="S42" s="32">
        <f t="shared" si="9"/>
        <v>56.790638280271672</v>
      </c>
      <c r="T42" s="32">
        <f t="shared" si="10"/>
        <v>76.94391630785924</v>
      </c>
    </row>
    <row r="43" spans="2:20" x14ac:dyDescent="0.25">
      <c r="B43" s="12" t="str">
        <f>'Média Mensal'!B43</f>
        <v>Pedras Rubras</v>
      </c>
      <c r="C43" s="12" t="str">
        <f>'Média Mensal'!C43</f>
        <v>Lidador</v>
      </c>
      <c r="D43" s="15">
        <f>'Média Mensal'!D43</f>
        <v>1147.58</v>
      </c>
      <c r="E43" s="4">
        <v>17320.210698867475</v>
      </c>
      <c r="F43" s="2">
        <v>10320.270461540338</v>
      </c>
      <c r="G43" s="5">
        <f t="shared" si="4"/>
        <v>27640.481160407813</v>
      </c>
      <c r="H43" s="2">
        <v>0</v>
      </c>
      <c r="I43" s="2">
        <v>0</v>
      </c>
      <c r="J43" s="5">
        <f t="shared" si="5"/>
        <v>0</v>
      </c>
      <c r="K43" s="2">
        <v>199</v>
      </c>
      <c r="L43" s="2">
        <v>200</v>
      </c>
      <c r="M43" s="5">
        <f t="shared" si="6"/>
        <v>399</v>
      </c>
      <c r="N43" s="27">
        <f t="shared" si="7"/>
        <v>0.35095255914385387</v>
      </c>
      <c r="O43" s="27">
        <f t="shared" si="0"/>
        <v>0.20806996898266811</v>
      </c>
      <c r="P43" s="28">
        <f t="shared" si="1"/>
        <v>0.27933221319839735</v>
      </c>
      <c r="R43" s="32">
        <f t="shared" si="8"/>
        <v>87.036234667675757</v>
      </c>
      <c r="S43" s="32">
        <f t="shared" si="9"/>
        <v>51.601352307701688</v>
      </c>
      <c r="T43" s="32">
        <f t="shared" si="10"/>
        <v>69.27438887320254</v>
      </c>
    </row>
    <row r="44" spans="2:20" x14ac:dyDescent="0.25">
      <c r="B44" s="12" t="str">
        <f>'Média Mensal'!B44</f>
        <v>Lidador</v>
      </c>
      <c r="C44" s="12" t="str">
        <f>'Média Mensal'!C44</f>
        <v>Vilar do Pinheiro</v>
      </c>
      <c r="D44" s="15">
        <f>'Média Mensal'!D44</f>
        <v>1987.51</v>
      </c>
      <c r="E44" s="4">
        <v>16658.041590243163</v>
      </c>
      <c r="F44" s="2">
        <v>10088.734106383989</v>
      </c>
      <c r="G44" s="5">
        <f t="shared" si="4"/>
        <v>26746.775696627152</v>
      </c>
      <c r="H44" s="2">
        <v>0</v>
      </c>
      <c r="I44" s="2">
        <v>0</v>
      </c>
      <c r="J44" s="5">
        <f t="shared" si="5"/>
        <v>0</v>
      </c>
      <c r="K44" s="2">
        <v>199</v>
      </c>
      <c r="L44" s="2">
        <v>200</v>
      </c>
      <c r="M44" s="5">
        <f t="shared" si="6"/>
        <v>399</v>
      </c>
      <c r="N44" s="27">
        <f t="shared" si="7"/>
        <v>0.33753528915227676</v>
      </c>
      <c r="O44" s="27">
        <f t="shared" si="0"/>
        <v>0.20340189730612881</v>
      </c>
      <c r="P44" s="28">
        <f t="shared" si="1"/>
        <v>0.27030050627200208</v>
      </c>
      <c r="R44" s="32">
        <f t="shared" si="8"/>
        <v>83.708751709764641</v>
      </c>
      <c r="S44" s="32">
        <f t="shared" si="9"/>
        <v>50.443670531919942</v>
      </c>
      <c r="T44" s="32">
        <f t="shared" si="10"/>
        <v>67.034525555456526</v>
      </c>
    </row>
    <row r="45" spans="2:20" x14ac:dyDescent="0.25">
      <c r="B45" s="12" t="str">
        <f>'Média Mensal'!B45</f>
        <v>Vilar do Pinheiro</v>
      </c>
      <c r="C45" s="12" t="str">
        <f>'Média Mensal'!C45</f>
        <v>Modivas Sul</v>
      </c>
      <c r="D45" s="15">
        <f>'Média Mensal'!D45</f>
        <v>2037.38</v>
      </c>
      <c r="E45" s="4">
        <v>16158.549709512688</v>
      </c>
      <c r="F45" s="2">
        <v>10017.693606505898</v>
      </c>
      <c r="G45" s="5">
        <f t="shared" si="4"/>
        <v>26176.243316018586</v>
      </c>
      <c r="H45" s="2">
        <v>0</v>
      </c>
      <c r="I45" s="2">
        <v>0</v>
      </c>
      <c r="J45" s="5">
        <f t="shared" si="5"/>
        <v>0</v>
      </c>
      <c r="K45" s="2">
        <v>199</v>
      </c>
      <c r="L45" s="2">
        <v>200</v>
      </c>
      <c r="M45" s="5">
        <f t="shared" si="6"/>
        <v>399</v>
      </c>
      <c r="N45" s="27">
        <f t="shared" si="7"/>
        <v>0.32741428330184569</v>
      </c>
      <c r="O45" s="27">
        <f t="shared" si="0"/>
        <v>0.20196962916342537</v>
      </c>
      <c r="P45" s="28">
        <f t="shared" si="1"/>
        <v>0.2645347574179257</v>
      </c>
      <c r="R45" s="32">
        <f t="shared" si="8"/>
        <v>81.198742258857735</v>
      </c>
      <c r="S45" s="32">
        <f t="shared" si="9"/>
        <v>50.088468032529491</v>
      </c>
      <c r="T45" s="32">
        <f t="shared" si="10"/>
        <v>65.604619839645579</v>
      </c>
    </row>
    <row r="46" spans="2:20" x14ac:dyDescent="0.25">
      <c r="B46" s="12" t="str">
        <f>'Média Mensal'!B46</f>
        <v>Modivas Sul</v>
      </c>
      <c r="C46" s="12" t="str">
        <f>'Média Mensal'!C46</f>
        <v>Modivas Centro</v>
      </c>
      <c r="D46" s="15">
        <f>'Média Mensal'!D46</f>
        <v>1051.08</v>
      </c>
      <c r="E46" s="4">
        <v>15896.020042123446</v>
      </c>
      <c r="F46" s="2">
        <v>10018.197043680375</v>
      </c>
      <c r="G46" s="5">
        <f t="shared" si="4"/>
        <v>25914.217085803823</v>
      </c>
      <c r="H46" s="2">
        <v>0</v>
      </c>
      <c r="I46" s="2">
        <v>0</v>
      </c>
      <c r="J46" s="5">
        <f t="shared" si="5"/>
        <v>0</v>
      </c>
      <c r="K46" s="2">
        <v>199</v>
      </c>
      <c r="L46" s="2">
        <v>200</v>
      </c>
      <c r="M46" s="5">
        <f t="shared" si="6"/>
        <v>399</v>
      </c>
      <c r="N46" s="27">
        <f t="shared" si="7"/>
        <v>0.32209474878674516</v>
      </c>
      <c r="O46" s="27">
        <f t="shared" si="0"/>
        <v>0.20197977910645917</v>
      </c>
      <c r="P46" s="28">
        <f t="shared" si="1"/>
        <v>0.26188674393447148</v>
      </c>
      <c r="R46" s="32">
        <f t="shared" si="8"/>
        <v>79.87949769911279</v>
      </c>
      <c r="S46" s="32">
        <f t="shared" si="9"/>
        <v>50.090985218401876</v>
      </c>
      <c r="T46" s="32">
        <f t="shared" si="10"/>
        <v>64.947912495748923</v>
      </c>
    </row>
    <row r="47" spans="2:20" x14ac:dyDescent="0.25">
      <c r="B47" s="12" t="str">
        <f>'Média Mensal'!B47</f>
        <v>Modivas Centro</v>
      </c>
      <c r="C47" s="12" t="s">
        <v>102</v>
      </c>
      <c r="D47" s="15">
        <v>852.51</v>
      </c>
      <c r="E47" s="4">
        <v>15503.820996441658</v>
      </c>
      <c r="F47" s="2">
        <v>10192.077563399853</v>
      </c>
      <c r="G47" s="5">
        <f t="shared" si="4"/>
        <v>25695.898559841509</v>
      </c>
      <c r="H47" s="2">
        <v>0</v>
      </c>
      <c r="I47" s="2">
        <v>0</v>
      </c>
      <c r="J47" s="5">
        <f t="shared" si="5"/>
        <v>0</v>
      </c>
      <c r="K47" s="2">
        <v>199</v>
      </c>
      <c r="L47" s="2">
        <v>222</v>
      </c>
      <c r="M47" s="5">
        <f t="shared" si="6"/>
        <v>421</v>
      </c>
      <c r="N47" s="27">
        <f t="shared" si="7"/>
        <v>0.31414777509405206</v>
      </c>
      <c r="O47" s="27">
        <f t="shared" si="0"/>
        <v>0.18512201328465294</v>
      </c>
      <c r="P47" s="28">
        <f t="shared" si="1"/>
        <v>0.24611043751284872</v>
      </c>
      <c r="R47" s="32">
        <f t="shared" ref="R47" si="11">+E47/(H47+K47)</f>
        <v>77.908648223324917</v>
      </c>
      <c r="S47" s="32">
        <f t="shared" ref="S47" si="12">+F47/(I47+L47)</f>
        <v>45.910259294593935</v>
      </c>
      <c r="T47" s="32">
        <f t="shared" ref="T47" si="13">+G47/(J47+M47)</f>
        <v>61.035388503186482</v>
      </c>
    </row>
    <row r="48" spans="2:20" x14ac:dyDescent="0.25">
      <c r="B48" s="12" t="s">
        <v>102</v>
      </c>
      <c r="C48" s="12" t="str">
        <f>'Média Mensal'!C48</f>
        <v>Mindelo</v>
      </c>
      <c r="D48" s="15">
        <v>1834.12</v>
      </c>
      <c r="E48" s="4">
        <v>14261.162533011102</v>
      </c>
      <c r="F48" s="2">
        <v>8977.790127705237</v>
      </c>
      <c r="G48" s="5">
        <f t="shared" si="4"/>
        <v>23238.952660716339</v>
      </c>
      <c r="H48" s="2">
        <v>0</v>
      </c>
      <c r="I48" s="2">
        <v>0</v>
      </c>
      <c r="J48" s="5">
        <f t="shared" si="5"/>
        <v>0</v>
      </c>
      <c r="K48" s="2">
        <v>199</v>
      </c>
      <c r="L48" s="2">
        <v>200</v>
      </c>
      <c r="M48" s="5">
        <f t="shared" si="6"/>
        <v>399</v>
      </c>
      <c r="N48" s="27">
        <f t="shared" si="7"/>
        <v>0.28896827956336324</v>
      </c>
      <c r="O48" s="27">
        <f t="shared" si="0"/>
        <v>0.18100383321986366</v>
      </c>
      <c r="P48" s="28">
        <f t="shared" si="1"/>
        <v>0.23485076259920304</v>
      </c>
      <c r="R48" s="32">
        <f t="shared" si="8"/>
        <v>71.664133331714083</v>
      </c>
      <c r="S48" s="32">
        <f t="shared" si="9"/>
        <v>44.888950638526183</v>
      </c>
      <c r="T48" s="32">
        <f t="shared" si="10"/>
        <v>58.242989124602353</v>
      </c>
    </row>
    <row r="49" spans="2:20" x14ac:dyDescent="0.25">
      <c r="B49" s="12" t="str">
        <f>'Média Mensal'!B49</f>
        <v>Mindelo</v>
      </c>
      <c r="C49" s="12" t="str">
        <f>'Média Mensal'!C49</f>
        <v>Espaço Natureza</v>
      </c>
      <c r="D49" s="15">
        <f>'Média Mensal'!D49</f>
        <v>776.86</v>
      </c>
      <c r="E49" s="4">
        <v>13546.115745941514</v>
      </c>
      <c r="F49" s="2">
        <v>8470.8334441913048</v>
      </c>
      <c r="G49" s="5">
        <f t="shared" si="4"/>
        <v>22016.949190132818</v>
      </c>
      <c r="H49" s="2">
        <v>0</v>
      </c>
      <c r="I49" s="2">
        <v>0</v>
      </c>
      <c r="J49" s="5">
        <f t="shared" si="5"/>
        <v>0</v>
      </c>
      <c r="K49" s="2">
        <v>199</v>
      </c>
      <c r="L49" s="2">
        <v>200</v>
      </c>
      <c r="M49" s="5">
        <f t="shared" si="6"/>
        <v>399</v>
      </c>
      <c r="N49" s="27">
        <f t="shared" si="7"/>
        <v>0.27447957014794766</v>
      </c>
      <c r="O49" s="27">
        <f t="shared" si="0"/>
        <v>0.17078293234256664</v>
      </c>
      <c r="P49" s="28">
        <f t="shared" si="1"/>
        <v>0.2225013055838469</v>
      </c>
      <c r="R49" s="32">
        <f t="shared" si="8"/>
        <v>68.070933396691018</v>
      </c>
      <c r="S49" s="32">
        <f t="shared" si="9"/>
        <v>42.354167220956526</v>
      </c>
      <c r="T49" s="32">
        <f t="shared" si="10"/>
        <v>55.180323784794034</v>
      </c>
    </row>
    <row r="50" spans="2:20" x14ac:dyDescent="0.25">
      <c r="B50" s="12" t="str">
        <f>'Média Mensal'!B50</f>
        <v>Espaço Natureza</v>
      </c>
      <c r="C50" s="12" t="str">
        <f>'Média Mensal'!C50</f>
        <v>Varziela</v>
      </c>
      <c r="D50" s="15">
        <f>'Média Mensal'!D50</f>
        <v>1539</v>
      </c>
      <c r="E50" s="4">
        <v>13600.919456093232</v>
      </c>
      <c r="F50" s="2">
        <v>8254.6722009510486</v>
      </c>
      <c r="G50" s="5">
        <f t="shared" si="4"/>
        <v>21855.591657044279</v>
      </c>
      <c r="H50" s="2">
        <v>0</v>
      </c>
      <c r="I50" s="2">
        <v>0</v>
      </c>
      <c r="J50" s="5">
        <f t="shared" si="5"/>
        <v>0</v>
      </c>
      <c r="K50" s="2">
        <v>199</v>
      </c>
      <c r="L50" s="2">
        <v>200</v>
      </c>
      <c r="M50" s="5">
        <f t="shared" si="6"/>
        <v>399</v>
      </c>
      <c r="N50" s="27">
        <f t="shared" si="7"/>
        <v>0.27559003598827264</v>
      </c>
      <c r="O50" s="27">
        <f t="shared" si="0"/>
        <v>0.16642484276110986</v>
      </c>
      <c r="P50" s="28">
        <f t="shared" si="1"/>
        <v>0.22087064088693789</v>
      </c>
      <c r="R50" s="32">
        <f t="shared" si="8"/>
        <v>68.346328925091612</v>
      </c>
      <c r="S50" s="32">
        <f t="shared" si="9"/>
        <v>41.273361004755245</v>
      </c>
      <c r="T50" s="32">
        <f t="shared" si="10"/>
        <v>54.775918939960597</v>
      </c>
    </row>
    <row r="51" spans="2:20" x14ac:dyDescent="0.25">
      <c r="B51" s="12" t="str">
        <f>'Média Mensal'!B51</f>
        <v>Varziela</v>
      </c>
      <c r="C51" s="12" t="str">
        <f>'Média Mensal'!C51</f>
        <v>Árvore</v>
      </c>
      <c r="D51" s="15">
        <f>'Média Mensal'!D51</f>
        <v>858.71</v>
      </c>
      <c r="E51" s="4">
        <v>12623.347121193794</v>
      </c>
      <c r="F51" s="2">
        <v>7812.4768360169155</v>
      </c>
      <c r="G51" s="5">
        <f t="shared" si="4"/>
        <v>20435.823957210709</v>
      </c>
      <c r="H51" s="2">
        <v>0</v>
      </c>
      <c r="I51" s="2">
        <v>0</v>
      </c>
      <c r="J51" s="5">
        <f t="shared" si="5"/>
        <v>0</v>
      </c>
      <c r="K51" s="2">
        <v>199</v>
      </c>
      <c r="L51" s="2">
        <v>200</v>
      </c>
      <c r="M51" s="5">
        <f t="shared" si="6"/>
        <v>399</v>
      </c>
      <c r="N51" s="27">
        <f t="shared" si="7"/>
        <v>0.25578187553075443</v>
      </c>
      <c r="O51" s="27">
        <f t="shared" si="0"/>
        <v>0.1575096136293733</v>
      </c>
      <c r="P51" s="28">
        <f t="shared" si="1"/>
        <v>0.20652259638219247</v>
      </c>
      <c r="R51" s="32">
        <f t="shared" si="8"/>
        <v>63.433905131627107</v>
      </c>
      <c r="S51" s="32">
        <f t="shared" si="9"/>
        <v>39.062384180084578</v>
      </c>
      <c r="T51" s="32">
        <f t="shared" si="10"/>
        <v>51.217603902783729</v>
      </c>
    </row>
    <row r="52" spans="2:20" x14ac:dyDescent="0.25">
      <c r="B52" s="12" t="str">
        <f>'Média Mensal'!B52</f>
        <v>Árvore</v>
      </c>
      <c r="C52" s="12" t="str">
        <f>'Média Mensal'!C52</f>
        <v>Azurara</v>
      </c>
      <c r="D52" s="15">
        <f>'Média Mensal'!D52</f>
        <v>664.57</v>
      </c>
      <c r="E52" s="4">
        <v>12514.945606174617</v>
      </c>
      <c r="F52" s="2">
        <v>7784.0064823899083</v>
      </c>
      <c r="G52" s="5">
        <f t="shared" si="4"/>
        <v>20298.952088564525</v>
      </c>
      <c r="H52" s="2">
        <v>0</v>
      </c>
      <c r="I52" s="2">
        <v>0</v>
      </c>
      <c r="J52" s="5">
        <f t="shared" si="5"/>
        <v>0</v>
      </c>
      <c r="K52" s="2">
        <v>201</v>
      </c>
      <c r="L52" s="2">
        <v>200</v>
      </c>
      <c r="M52" s="5">
        <f t="shared" si="6"/>
        <v>401</v>
      </c>
      <c r="N52" s="27">
        <f t="shared" si="7"/>
        <v>0.25106214103223029</v>
      </c>
      <c r="O52" s="27">
        <f t="shared" si="0"/>
        <v>0.15693561456431268</v>
      </c>
      <c r="P52" s="28">
        <f t="shared" si="1"/>
        <v>0.20411624254449084</v>
      </c>
      <c r="R52" s="32">
        <f t="shared" si="8"/>
        <v>62.263410975993118</v>
      </c>
      <c r="S52" s="32">
        <f t="shared" si="9"/>
        <v>38.920032411949542</v>
      </c>
      <c r="T52" s="32">
        <f t="shared" si="10"/>
        <v>50.620828151033727</v>
      </c>
    </row>
    <row r="53" spans="2:20" x14ac:dyDescent="0.25">
      <c r="B53" s="12" t="str">
        <f>'Média Mensal'!B53</f>
        <v>Azurara</v>
      </c>
      <c r="C53" s="12" t="str">
        <f>'Média Mensal'!C53</f>
        <v>Santa Clara</v>
      </c>
      <c r="D53" s="15">
        <f>'Média Mensal'!D53</f>
        <v>1218.0899999999999</v>
      </c>
      <c r="E53" s="4">
        <v>12302.6327082793</v>
      </c>
      <c r="F53" s="2">
        <v>7754.2164210660794</v>
      </c>
      <c r="G53" s="5">
        <f t="shared" si="4"/>
        <v>20056.849129345377</v>
      </c>
      <c r="H53" s="2">
        <v>0</v>
      </c>
      <c r="I53" s="2">
        <v>0</v>
      </c>
      <c r="J53" s="5">
        <f t="shared" si="5"/>
        <v>0</v>
      </c>
      <c r="K53" s="2">
        <v>200</v>
      </c>
      <c r="L53" s="2">
        <v>200</v>
      </c>
      <c r="M53" s="5">
        <f t="shared" si="6"/>
        <v>400</v>
      </c>
      <c r="N53" s="27">
        <f t="shared" si="7"/>
        <v>0.24803694976369556</v>
      </c>
      <c r="O53" s="27">
        <f t="shared" si="0"/>
        <v>0.15633500848923548</v>
      </c>
      <c r="P53" s="28">
        <f t="shared" si="1"/>
        <v>0.20218597912646549</v>
      </c>
      <c r="R53" s="32">
        <f t="shared" si="8"/>
        <v>61.513163541396494</v>
      </c>
      <c r="S53" s="32">
        <f t="shared" si="9"/>
        <v>38.7710821053304</v>
      </c>
      <c r="T53" s="32">
        <f t="shared" si="10"/>
        <v>50.142122823363444</v>
      </c>
    </row>
    <row r="54" spans="2:20" x14ac:dyDescent="0.25">
      <c r="B54" s="12" t="str">
        <f>'Média Mensal'!B54</f>
        <v>Santa Clara</v>
      </c>
      <c r="C54" s="12" t="str">
        <f>'Média Mensal'!C54</f>
        <v>Vila do Conde</v>
      </c>
      <c r="D54" s="15">
        <f>'Média Mensal'!D54</f>
        <v>670.57</v>
      </c>
      <c r="E54" s="4">
        <v>12220.918105475435</v>
      </c>
      <c r="F54" s="2">
        <v>7253.7477663404543</v>
      </c>
      <c r="G54" s="5">
        <f t="shared" si="4"/>
        <v>19474.665871815891</v>
      </c>
      <c r="H54" s="2">
        <v>0</v>
      </c>
      <c r="I54" s="2">
        <v>0</v>
      </c>
      <c r="J54" s="5">
        <f t="shared" si="5"/>
        <v>0</v>
      </c>
      <c r="K54" s="2">
        <v>198</v>
      </c>
      <c r="L54" s="2">
        <v>202</v>
      </c>
      <c r="M54" s="5">
        <f t="shared" si="6"/>
        <v>400</v>
      </c>
      <c r="N54" s="27">
        <f t="shared" si="7"/>
        <v>0.24887826053835604</v>
      </c>
      <c r="O54" s="27">
        <f t="shared" si="0"/>
        <v>0.14479694519204037</v>
      </c>
      <c r="P54" s="28">
        <f t="shared" si="1"/>
        <v>0.19631719628846664</v>
      </c>
      <c r="R54" s="32">
        <f t="shared" si="8"/>
        <v>61.721808613512302</v>
      </c>
      <c r="S54" s="32">
        <f t="shared" si="9"/>
        <v>35.909642407626009</v>
      </c>
      <c r="T54" s="32">
        <f t="shared" si="10"/>
        <v>48.686664679539724</v>
      </c>
    </row>
    <row r="55" spans="2:20" x14ac:dyDescent="0.25">
      <c r="B55" s="12" t="str">
        <f>'Média Mensal'!B55</f>
        <v>Vila do Conde</v>
      </c>
      <c r="C55" s="12" t="str">
        <f>'Média Mensal'!C55</f>
        <v>Alto de Pega</v>
      </c>
      <c r="D55" s="15">
        <f>'Média Mensal'!D55</f>
        <v>730.41</v>
      </c>
      <c r="E55" s="4">
        <v>9168.6090993276575</v>
      </c>
      <c r="F55" s="2">
        <v>4186.8569486301731</v>
      </c>
      <c r="G55" s="5">
        <f t="shared" si="4"/>
        <v>13355.466047957831</v>
      </c>
      <c r="H55" s="2">
        <v>0</v>
      </c>
      <c r="I55" s="2">
        <v>0</v>
      </c>
      <c r="J55" s="5">
        <f t="shared" si="5"/>
        <v>0</v>
      </c>
      <c r="K55" s="2">
        <v>185</v>
      </c>
      <c r="L55" s="2">
        <v>202</v>
      </c>
      <c r="M55" s="5">
        <f t="shared" si="6"/>
        <v>387</v>
      </c>
      <c r="N55" s="27">
        <f t="shared" si="7"/>
        <v>0.19983890800626977</v>
      </c>
      <c r="O55" s="27">
        <f t="shared" si="0"/>
        <v>8.3576671762818855E-2</v>
      </c>
      <c r="P55" s="28">
        <f t="shared" si="1"/>
        <v>0.13915422655619977</v>
      </c>
      <c r="R55" s="32">
        <f t="shared" si="8"/>
        <v>49.560049185554902</v>
      </c>
      <c r="S55" s="32">
        <f t="shared" si="9"/>
        <v>20.727014597179075</v>
      </c>
      <c r="T55" s="32">
        <f t="shared" si="10"/>
        <v>34.510248185937549</v>
      </c>
    </row>
    <row r="56" spans="2:20" x14ac:dyDescent="0.25">
      <c r="B56" s="12" t="str">
        <f>'Média Mensal'!B56</f>
        <v>Alto de Pega</v>
      </c>
      <c r="C56" s="12" t="str">
        <f>'Média Mensal'!C56</f>
        <v>Portas Fronhas</v>
      </c>
      <c r="D56" s="15">
        <f>'Média Mensal'!D56</f>
        <v>671.05</v>
      </c>
      <c r="E56" s="4">
        <v>8791.3002725112347</v>
      </c>
      <c r="F56" s="2">
        <v>3766.0544473444129</v>
      </c>
      <c r="G56" s="5">
        <f t="shared" si="4"/>
        <v>12557.354719855648</v>
      </c>
      <c r="H56" s="2">
        <v>0</v>
      </c>
      <c r="I56" s="2">
        <v>0</v>
      </c>
      <c r="J56" s="5">
        <f t="shared" si="5"/>
        <v>0</v>
      </c>
      <c r="K56" s="2">
        <v>164</v>
      </c>
      <c r="L56" s="2">
        <v>201</v>
      </c>
      <c r="M56" s="5">
        <f t="shared" si="6"/>
        <v>365</v>
      </c>
      <c r="N56" s="27">
        <f t="shared" si="7"/>
        <v>0.21615116720375774</v>
      </c>
      <c r="O56" s="27">
        <f t="shared" si="0"/>
        <v>7.5550763267220614E-2</v>
      </c>
      <c r="P56" s="28">
        <f t="shared" si="1"/>
        <v>0.13872464339213045</v>
      </c>
      <c r="R56" s="32">
        <f t="shared" si="8"/>
        <v>53.605489466531921</v>
      </c>
      <c r="S56" s="32">
        <f t="shared" si="9"/>
        <v>18.736589290270711</v>
      </c>
      <c r="T56" s="32">
        <f t="shared" si="10"/>
        <v>34.40371156124835</v>
      </c>
    </row>
    <row r="57" spans="2:20" x14ac:dyDescent="0.25">
      <c r="B57" s="12" t="str">
        <f>'Média Mensal'!B57</f>
        <v>Portas Fronhas</v>
      </c>
      <c r="C57" s="12" t="str">
        <f>'Média Mensal'!C57</f>
        <v>São Brás</v>
      </c>
      <c r="D57" s="15">
        <f>'Média Mensal'!D57</f>
        <v>562.21</v>
      </c>
      <c r="E57" s="4">
        <v>6754.9005788153654</v>
      </c>
      <c r="F57" s="2">
        <v>3090.9342463203957</v>
      </c>
      <c r="G57" s="5">
        <f t="shared" si="4"/>
        <v>9845.8348251357602</v>
      </c>
      <c r="H57" s="2">
        <v>0</v>
      </c>
      <c r="I57" s="2">
        <v>0</v>
      </c>
      <c r="J57" s="5">
        <f t="shared" si="5"/>
        <v>0</v>
      </c>
      <c r="K57" s="43">
        <v>176</v>
      </c>
      <c r="L57" s="2">
        <v>201</v>
      </c>
      <c r="M57" s="5">
        <f t="shared" si="6"/>
        <v>377</v>
      </c>
      <c r="N57" s="27">
        <f t="shared" si="7"/>
        <v>0.15475853598825526</v>
      </c>
      <c r="O57" s="27">
        <f t="shared" si="0"/>
        <v>6.2007186774201487E-2</v>
      </c>
      <c r="P57" s="28">
        <f t="shared" si="1"/>
        <v>0.10530755139402499</v>
      </c>
      <c r="R57" s="32">
        <f t="shared" si="8"/>
        <v>38.3801169250873</v>
      </c>
      <c r="S57" s="32">
        <f t="shared" si="9"/>
        <v>15.377782320001968</v>
      </c>
      <c r="T57" s="32">
        <f t="shared" si="10"/>
        <v>26.116272745718195</v>
      </c>
    </row>
    <row r="58" spans="2:20" x14ac:dyDescent="0.25">
      <c r="B58" s="13" t="str">
        <f>'Média Mensal'!B58</f>
        <v>São Brás</v>
      </c>
      <c r="C58" s="13" t="str">
        <f>'Média Mensal'!C58</f>
        <v>Póvoa de Varzim</v>
      </c>
      <c r="D58" s="16">
        <f>'Média Mensal'!D58</f>
        <v>624.94000000000005</v>
      </c>
      <c r="E58" s="6">
        <v>6368.7993819081385</v>
      </c>
      <c r="F58" s="3">
        <v>2995</v>
      </c>
      <c r="G58" s="7">
        <f t="shared" si="4"/>
        <v>9363.7993819081385</v>
      </c>
      <c r="H58" s="6">
        <v>0</v>
      </c>
      <c r="I58" s="3">
        <v>0</v>
      </c>
      <c r="J58" s="7">
        <f t="shared" si="5"/>
        <v>0</v>
      </c>
      <c r="K58" s="44">
        <v>201</v>
      </c>
      <c r="L58" s="3">
        <v>201</v>
      </c>
      <c r="M58" s="7">
        <f t="shared" si="6"/>
        <v>402</v>
      </c>
      <c r="N58" s="27">
        <f t="shared" si="7"/>
        <v>0.12776439138798223</v>
      </c>
      <c r="O58" s="27">
        <f t="shared" si="0"/>
        <v>6.0082651259829881E-2</v>
      </c>
      <c r="P58" s="28">
        <f t="shared" si="1"/>
        <v>9.3923521323906065E-2</v>
      </c>
      <c r="R58" s="32">
        <f t="shared" si="8"/>
        <v>31.685569064219596</v>
      </c>
      <c r="S58" s="32">
        <f t="shared" si="9"/>
        <v>14.900497512437811</v>
      </c>
      <c r="T58" s="32">
        <f t="shared" si="10"/>
        <v>23.293033288328704</v>
      </c>
    </row>
    <row r="59" spans="2:20" x14ac:dyDescent="0.25">
      <c r="B59" s="11" t="str">
        <f>'Média Mensal'!B59</f>
        <v>CSra da Hora</v>
      </c>
      <c r="C59" s="11" t="str">
        <f>'Média Mensal'!C59</f>
        <v>CFonte do Cuco</v>
      </c>
      <c r="D59" s="14">
        <f>'Média Mensal'!D59</f>
        <v>685.98</v>
      </c>
      <c r="E59" s="4">
        <v>20494.319266125061</v>
      </c>
      <c r="F59" s="2">
        <v>13747.673403587401</v>
      </c>
      <c r="G59" s="10">
        <f t="shared" si="4"/>
        <v>34241.992669712461</v>
      </c>
      <c r="H59" s="2">
        <v>177</v>
      </c>
      <c r="I59" s="2">
        <v>98</v>
      </c>
      <c r="J59" s="10">
        <f t="shared" si="5"/>
        <v>275</v>
      </c>
      <c r="K59" s="2">
        <v>108</v>
      </c>
      <c r="L59" s="2">
        <v>197</v>
      </c>
      <c r="M59" s="10">
        <f t="shared" si="6"/>
        <v>305</v>
      </c>
      <c r="N59" s="25">
        <f t="shared" si="7"/>
        <v>0.31521962695528888</v>
      </c>
      <c r="O59" s="25">
        <f t="shared" si="0"/>
        <v>0.19632802187232093</v>
      </c>
      <c r="P59" s="26">
        <f t="shared" si="1"/>
        <v>0.25356925851386597</v>
      </c>
      <c r="R59" s="32">
        <f t="shared" si="8"/>
        <v>71.909892161842322</v>
      </c>
      <c r="S59" s="32">
        <f t="shared" si="9"/>
        <v>46.602282724025088</v>
      </c>
      <c r="T59" s="32">
        <f t="shared" si="10"/>
        <v>59.037918396055964</v>
      </c>
    </row>
    <row r="60" spans="2:20" x14ac:dyDescent="0.25">
      <c r="B60" s="12" t="str">
        <f>'Média Mensal'!B60</f>
        <v>CFonte do Cuco</v>
      </c>
      <c r="C60" s="12" t="str">
        <f>'Média Mensal'!C60</f>
        <v>Cândido dos Reis</v>
      </c>
      <c r="D60" s="15">
        <f>'Média Mensal'!D60</f>
        <v>913.51</v>
      </c>
      <c r="E60" s="4">
        <v>19788.44389477915</v>
      </c>
      <c r="F60" s="2">
        <v>13923.827798736911</v>
      </c>
      <c r="G60" s="5">
        <f t="shared" si="4"/>
        <v>33712.271693516057</v>
      </c>
      <c r="H60" s="2">
        <v>173</v>
      </c>
      <c r="I60" s="2">
        <v>92</v>
      </c>
      <c r="J60" s="5">
        <f t="shared" si="5"/>
        <v>265</v>
      </c>
      <c r="K60" s="2">
        <v>112</v>
      </c>
      <c r="L60" s="2">
        <v>197</v>
      </c>
      <c r="M60" s="5">
        <f t="shared" si="6"/>
        <v>309</v>
      </c>
      <c r="N60" s="27">
        <f t="shared" si="7"/>
        <v>0.30376464286471738</v>
      </c>
      <c r="O60" s="27">
        <f t="shared" si="0"/>
        <v>0.20259323418020184</v>
      </c>
      <c r="P60" s="28">
        <f t="shared" si="1"/>
        <v>0.25182466605052628</v>
      </c>
      <c r="R60" s="32">
        <f t="shared" si="8"/>
        <v>69.433136472909297</v>
      </c>
      <c r="S60" s="32">
        <f t="shared" si="9"/>
        <v>48.179334943726339</v>
      </c>
      <c r="T60" s="32">
        <f t="shared" si="10"/>
        <v>58.732180650724835</v>
      </c>
    </row>
    <row r="61" spans="2:20" x14ac:dyDescent="0.25">
      <c r="B61" s="12" t="str">
        <f>'Média Mensal'!B61</f>
        <v>Cândido dos Reis</v>
      </c>
      <c r="C61" s="12" t="str">
        <f>'Média Mensal'!C61</f>
        <v>Pias</v>
      </c>
      <c r="D61" s="15">
        <f>'Média Mensal'!D61</f>
        <v>916.73</v>
      </c>
      <c r="E61" s="4">
        <v>18753.014996610276</v>
      </c>
      <c r="F61" s="2">
        <v>13626.045149632466</v>
      </c>
      <c r="G61" s="5">
        <f t="shared" si="4"/>
        <v>32379.060146242744</v>
      </c>
      <c r="H61" s="2">
        <v>173</v>
      </c>
      <c r="I61" s="2">
        <v>92</v>
      </c>
      <c r="J61" s="5">
        <f t="shared" si="5"/>
        <v>265</v>
      </c>
      <c r="K61" s="2">
        <v>112</v>
      </c>
      <c r="L61" s="2">
        <v>197</v>
      </c>
      <c r="M61" s="5">
        <f t="shared" si="6"/>
        <v>309</v>
      </c>
      <c r="N61" s="27">
        <f t="shared" si="7"/>
        <v>0.28787017985709007</v>
      </c>
      <c r="O61" s="27">
        <f t="shared" si="0"/>
        <v>0.19826046370667655</v>
      </c>
      <c r="P61" s="28">
        <f t="shared" si="1"/>
        <v>0.24186581321144635</v>
      </c>
      <c r="R61" s="32">
        <f t="shared" si="8"/>
        <v>65.800052619685175</v>
      </c>
      <c r="S61" s="32">
        <f t="shared" si="9"/>
        <v>47.148945154437598</v>
      </c>
      <c r="T61" s="32">
        <f t="shared" si="10"/>
        <v>56.409512449900248</v>
      </c>
    </row>
    <row r="62" spans="2:20" x14ac:dyDescent="0.25">
      <c r="B62" s="12" t="str">
        <f>'Média Mensal'!B62</f>
        <v>Pias</v>
      </c>
      <c r="C62" s="12" t="str">
        <f>'Média Mensal'!C62</f>
        <v>Araújo</v>
      </c>
      <c r="D62" s="15">
        <f>'Média Mensal'!D62</f>
        <v>1258.1300000000001</v>
      </c>
      <c r="E62" s="4">
        <v>17899.281986254235</v>
      </c>
      <c r="F62" s="2">
        <v>13571.60980240418</v>
      </c>
      <c r="G62" s="5">
        <f t="shared" si="4"/>
        <v>31470.891788658417</v>
      </c>
      <c r="H62" s="2">
        <v>173</v>
      </c>
      <c r="I62" s="2">
        <v>90</v>
      </c>
      <c r="J62" s="5">
        <f t="shared" si="5"/>
        <v>263</v>
      </c>
      <c r="K62" s="2">
        <v>112</v>
      </c>
      <c r="L62" s="2">
        <v>197</v>
      </c>
      <c r="M62" s="5">
        <f t="shared" si="6"/>
        <v>309</v>
      </c>
      <c r="N62" s="27">
        <f t="shared" si="7"/>
        <v>0.27476485917742594</v>
      </c>
      <c r="O62" s="27">
        <f t="shared" si="0"/>
        <v>0.1987174915427577</v>
      </c>
      <c r="P62" s="28">
        <f t="shared" si="1"/>
        <v>0.23584301400373514</v>
      </c>
      <c r="R62" s="32">
        <f t="shared" si="8"/>
        <v>62.804498197383282</v>
      </c>
      <c r="S62" s="32">
        <f t="shared" si="9"/>
        <v>47.287839032767181</v>
      </c>
      <c r="T62" s="32">
        <f t="shared" si="10"/>
        <v>55.019041588563667</v>
      </c>
    </row>
    <row r="63" spans="2:20" x14ac:dyDescent="0.25">
      <c r="B63" s="12" t="str">
        <f>'Média Mensal'!B63</f>
        <v>Araújo</v>
      </c>
      <c r="C63" s="12" t="str">
        <f>'Média Mensal'!C63</f>
        <v>Custió</v>
      </c>
      <c r="D63" s="15">
        <f>'Média Mensal'!D63</f>
        <v>651.69000000000005</v>
      </c>
      <c r="E63" s="4">
        <v>17204.804712814392</v>
      </c>
      <c r="F63" s="2">
        <v>13276.359514462283</v>
      </c>
      <c r="G63" s="5">
        <f t="shared" si="4"/>
        <v>30481.164227276677</v>
      </c>
      <c r="H63" s="2">
        <v>171</v>
      </c>
      <c r="I63" s="2">
        <v>90</v>
      </c>
      <c r="J63" s="5">
        <f t="shared" si="5"/>
        <v>261</v>
      </c>
      <c r="K63" s="2">
        <v>122</v>
      </c>
      <c r="L63" s="2">
        <v>197</v>
      </c>
      <c r="M63" s="5">
        <f t="shared" si="6"/>
        <v>319</v>
      </c>
      <c r="N63" s="27">
        <f t="shared" si="7"/>
        <v>0.25605436231715667</v>
      </c>
      <c r="O63" s="27">
        <f t="shared" si="0"/>
        <v>0.1943943937340735</v>
      </c>
      <c r="P63" s="28">
        <f t="shared" si="1"/>
        <v>0.22497316535247902</v>
      </c>
      <c r="R63" s="32">
        <f t="shared" si="8"/>
        <v>58.719470009605431</v>
      </c>
      <c r="S63" s="32">
        <f t="shared" si="9"/>
        <v>46.259092384886003</v>
      </c>
      <c r="T63" s="32">
        <f t="shared" si="10"/>
        <v>52.553731426339098</v>
      </c>
    </row>
    <row r="64" spans="2:20" x14ac:dyDescent="0.25">
      <c r="B64" s="12" t="str">
        <f>'Média Mensal'!B64</f>
        <v>Custió</v>
      </c>
      <c r="C64" s="12" t="str">
        <f>'Média Mensal'!C64</f>
        <v>Parque de Maia</v>
      </c>
      <c r="D64" s="15">
        <f>'Média Mensal'!D64</f>
        <v>1418.51</v>
      </c>
      <c r="E64" s="4">
        <v>16111.41514425574</v>
      </c>
      <c r="F64" s="2">
        <v>13097.632777866267</v>
      </c>
      <c r="G64" s="5">
        <f t="shared" si="4"/>
        <v>29209.047922122008</v>
      </c>
      <c r="H64" s="2">
        <v>145</v>
      </c>
      <c r="I64" s="2">
        <v>88</v>
      </c>
      <c r="J64" s="5">
        <f t="shared" si="5"/>
        <v>233</v>
      </c>
      <c r="K64" s="2">
        <v>148</v>
      </c>
      <c r="L64" s="2">
        <v>197</v>
      </c>
      <c r="M64" s="5">
        <f t="shared" si="6"/>
        <v>345</v>
      </c>
      <c r="N64" s="27">
        <f t="shared" si="7"/>
        <v>0.2368489818925047</v>
      </c>
      <c r="O64" s="27">
        <f t="shared" si="0"/>
        <v>0.192998243219767</v>
      </c>
      <c r="P64" s="28">
        <f t="shared" si="1"/>
        <v>0.21494942836837697</v>
      </c>
      <c r="R64" s="32">
        <f t="shared" si="8"/>
        <v>54.987764997459863</v>
      </c>
      <c r="S64" s="32">
        <f t="shared" si="9"/>
        <v>45.95660623812725</v>
      </c>
      <c r="T64" s="32">
        <f t="shared" si="10"/>
        <v>50.534684986370259</v>
      </c>
    </row>
    <row r="65" spans="2:20" x14ac:dyDescent="0.25">
      <c r="B65" s="12" t="str">
        <f>'Média Mensal'!B65</f>
        <v>Parque de Maia</v>
      </c>
      <c r="C65" s="12" t="str">
        <f>'Média Mensal'!C65</f>
        <v>Forum</v>
      </c>
      <c r="D65" s="15">
        <f>'Média Mensal'!D65</f>
        <v>824.81</v>
      </c>
      <c r="E65" s="4">
        <v>13720.7056250072</v>
      </c>
      <c r="F65" s="2">
        <v>12273.587144948971</v>
      </c>
      <c r="G65" s="5">
        <f t="shared" si="4"/>
        <v>25994.29276995617</v>
      </c>
      <c r="H65" s="2">
        <v>135</v>
      </c>
      <c r="I65" s="2">
        <v>88</v>
      </c>
      <c r="J65" s="5">
        <f t="shared" si="5"/>
        <v>223</v>
      </c>
      <c r="K65" s="2">
        <v>154</v>
      </c>
      <c r="L65" s="2">
        <v>197</v>
      </c>
      <c r="M65" s="5">
        <f t="shared" si="6"/>
        <v>351</v>
      </c>
      <c r="N65" s="27">
        <f t="shared" si="7"/>
        <v>0.20371637998882292</v>
      </c>
      <c r="O65" s="27">
        <f t="shared" si="0"/>
        <v>0.18085563988195466</v>
      </c>
      <c r="P65" s="28">
        <f t="shared" si="1"/>
        <v>0.19224272844897178</v>
      </c>
      <c r="R65" s="32">
        <f t="shared" si="8"/>
        <v>47.476490051928025</v>
      </c>
      <c r="S65" s="32">
        <f t="shared" si="9"/>
        <v>43.065218052452529</v>
      </c>
      <c r="T65" s="32">
        <f t="shared" si="10"/>
        <v>45.286224337902738</v>
      </c>
    </row>
    <row r="66" spans="2:20" x14ac:dyDescent="0.25">
      <c r="B66" s="12" t="str">
        <f>'Média Mensal'!B66</f>
        <v>Forum</v>
      </c>
      <c r="C66" s="12" t="str">
        <f>'Média Mensal'!C66</f>
        <v>Zona Industrial</v>
      </c>
      <c r="D66" s="15">
        <f>'Média Mensal'!D66</f>
        <v>1119.4000000000001</v>
      </c>
      <c r="E66" s="4">
        <v>6261.3980471159402</v>
      </c>
      <c r="F66" s="2">
        <v>7084.2587516175699</v>
      </c>
      <c r="G66" s="5">
        <f t="shared" si="4"/>
        <v>13345.656798733511</v>
      </c>
      <c r="H66" s="2">
        <v>100</v>
      </c>
      <c r="I66" s="2">
        <v>43</v>
      </c>
      <c r="J66" s="5">
        <f t="shared" si="5"/>
        <v>143</v>
      </c>
      <c r="K66" s="2">
        <v>62</v>
      </c>
      <c r="L66" s="2">
        <v>107</v>
      </c>
      <c r="M66" s="5">
        <f t="shared" si="6"/>
        <v>169</v>
      </c>
      <c r="N66" s="27">
        <f t="shared" si="7"/>
        <v>0.16933681434216627</v>
      </c>
      <c r="O66" s="27">
        <f t="shared" si="0"/>
        <v>0.1977517516641796</v>
      </c>
      <c r="P66" s="28">
        <f t="shared" si="1"/>
        <v>0.18331946152106471</v>
      </c>
      <c r="R66" s="32">
        <f t="shared" si="8"/>
        <v>38.650605229110745</v>
      </c>
      <c r="S66" s="32">
        <f t="shared" si="9"/>
        <v>47.228391677450468</v>
      </c>
      <c r="T66" s="32">
        <f t="shared" si="10"/>
        <v>42.774541021581769</v>
      </c>
    </row>
    <row r="67" spans="2:20" x14ac:dyDescent="0.25">
      <c r="B67" s="12" t="str">
        <f>'Média Mensal'!B67</f>
        <v>Zona Industrial</v>
      </c>
      <c r="C67" s="12" t="str">
        <f>'Média Mensal'!C67</f>
        <v>Mandim</v>
      </c>
      <c r="D67" s="15">
        <f>'Média Mensal'!D67</f>
        <v>1194.23</v>
      </c>
      <c r="E67" s="4">
        <v>6164.1648573334533</v>
      </c>
      <c r="F67" s="2">
        <v>5952.3418695096489</v>
      </c>
      <c r="G67" s="5">
        <f t="shared" si="4"/>
        <v>12116.506726843101</v>
      </c>
      <c r="H67" s="2">
        <v>129</v>
      </c>
      <c r="I67" s="2">
        <v>43</v>
      </c>
      <c r="J67" s="5">
        <f t="shared" si="5"/>
        <v>172</v>
      </c>
      <c r="K67" s="2">
        <v>62</v>
      </c>
      <c r="L67" s="2">
        <v>107</v>
      </c>
      <c r="M67" s="5">
        <f t="shared" si="6"/>
        <v>169</v>
      </c>
      <c r="N67" s="27">
        <f t="shared" si="7"/>
        <v>0.14255700410114369</v>
      </c>
      <c r="O67" s="27">
        <f t="shared" si="0"/>
        <v>0.16615514374468648</v>
      </c>
      <c r="P67" s="28">
        <f t="shared" si="1"/>
        <v>0.15324935149806615</v>
      </c>
      <c r="R67" s="32">
        <f t="shared" si="8"/>
        <v>32.273114436300801</v>
      </c>
      <c r="S67" s="32">
        <f t="shared" si="9"/>
        <v>39.682279130064323</v>
      </c>
      <c r="T67" s="32">
        <f t="shared" si="10"/>
        <v>35.532277791328745</v>
      </c>
    </row>
    <row r="68" spans="2:20" x14ac:dyDescent="0.25">
      <c r="B68" s="12" t="str">
        <f>'Média Mensal'!B68</f>
        <v>Mandim</v>
      </c>
      <c r="C68" s="12" t="str">
        <f>'Média Mensal'!C68</f>
        <v>Castêlo da Maia</v>
      </c>
      <c r="D68" s="15">
        <f>'Média Mensal'!D68</f>
        <v>1468.1</v>
      </c>
      <c r="E68" s="4">
        <v>6005.4450873129717</v>
      </c>
      <c r="F68" s="2">
        <v>4849.5911228875193</v>
      </c>
      <c r="G68" s="5">
        <f t="shared" si="4"/>
        <v>10855.036210200491</v>
      </c>
      <c r="H68" s="2">
        <v>125</v>
      </c>
      <c r="I68" s="2">
        <v>87</v>
      </c>
      <c r="J68" s="5">
        <f t="shared" si="5"/>
        <v>212</v>
      </c>
      <c r="K68" s="2">
        <v>62</v>
      </c>
      <c r="L68" s="2">
        <v>65</v>
      </c>
      <c r="M68" s="5">
        <f t="shared" si="6"/>
        <v>127</v>
      </c>
      <c r="N68" s="27">
        <f t="shared" si="7"/>
        <v>0.14171807361036842</v>
      </c>
      <c r="O68" s="27">
        <f t="shared" si="0"/>
        <v>0.13890900329077449</v>
      </c>
      <c r="P68" s="28">
        <f t="shared" si="1"/>
        <v>0.14044917982352359</v>
      </c>
      <c r="R68" s="32">
        <f t="shared" si="8"/>
        <v>32.114679611299316</v>
      </c>
      <c r="S68" s="32">
        <f t="shared" si="9"/>
        <v>31.905204755838941</v>
      </c>
      <c r="T68" s="32">
        <f t="shared" si="10"/>
        <v>32.020755782302331</v>
      </c>
    </row>
    <row r="69" spans="2:20" x14ac:dyDescent="0.25">
      <c r="B69" s="13" t="str">
        <f>'Média Mensal'!B69</f>
        <v>Castêlo da Maia</v>
      </c>
      <c r="C69" s="13" t="str">
        <f>'Média Mensal'!C69</f>
        <v>ISMAI</v>
      </c>
      <c r="D69" s="16">
        <f>'Média Mensal'!D69</f>
        <v>702.48</v>
      </c>
      <c r="E69" s="6">
        <v>3418.4132843943644</v>
      </c>
      <c r="F69" s="3">
        <v>3712</v>
      </c>
      <c r="G69" s="7">
        <f t="shared" si="4"/>
        <v>7130.4132843943644</v>
      </c>
      <c r="H69" s="6">
        <v>103</v>
      </c>
      <c r="I69" s="3">
        <v>87</v>
      </c>
      <c r="J69" s="7">
        <f t="shared" si="5"/>
        <v>190</v>
      </c>
      <c r="K69" s="6">
        <v>62</v>
      </c>
      <c r="L69" s="3">
        <v>62</v>
      </c>
      <c r="M69" s="7">
        <f t="shared" si="6"/>
        <v>124</v>
      </c>
      <c r="N69" s="27">
        <f t="shared" si="7"/>
        <v>9.0857252934147467E-2</v>
      </c>
      <c r="O69" s="27">
        <f t="shared" si="0"/>
        <v>0.10863966284242565</v>
      </c>
      <c r="P69" s="28">
        <f t="shared" si="1"/>
        <v>9.9320443564664088E-2</v>
      </c>
      <c r="R69" s="32">
        <f t="shared" si="8"/>
        <v>20.717656269056754</v>
      </c>
      <c r="S69" s="32">
        <f t="shared" si="9"/>
        <v>24.912751677852349</v>
      </c>
      <c r="T69" s="32">
        <f t="shared" si="10"/>
        <v>22.708322561765492</v>
      </c>
    </row>
    <row r="70" spans="2:20" x14ac:dyDescent="0.25">
      <c r="B70" s="11" t="str">
        <f>'Média Mensal'!B70</f>
        <v>Santo Ovídio</v>
      </c>
      <c r="C70" s="11" t="str">
        <f>'Média Mensal'!C70</f>
        <v>D. João II</v>
      </c>
      <c r="D70" s="14">
        <f>'Média Mensal'!D70</f>
        <v>463.71</v>
      </c>
      <c r="E70" s="4">
        <v>8210.0000000000018</v>
      </c>
      <c r="F70" s="2">
        <v>20304.011341492922</v>
      </c>
      <c r="G70" s="10">
        <f t="shared" ref="G70:G86" si="14">+E70+F70</f>
        <v>28514.011341492922</v>
      </c>
      <c r="H70" s="2">
        <v>454</v>
      </c>
      <c r="I70" s="2">
        <v>470</v>
      </c>
      <c r="J70" s="10">
        <f t="shared" ref="J70:J86" si="15">+H70+I70</f>
        <v>924</v>
      </c>
      <c r="K70" s="2">
        <v>0</v>
      </c>
      <c r="L70" s="2">
        <v>0</v>
      </c>
      <c r="M70" s="10">
        <f t="shared" ref="M70:M86" si="16">+K70+L70</f>
        <v>0</v>
      </c>
      <c r="N70" s="25">
        <f t="shared" ref="N70:P86" si="17">+E70/(H70*216+K70*248)</f>
        <v>8.372083537281777E-2</v>
      </c>
      <c r="O70" s="25">
        <f t="shared" si="0"/>
        <v>0.20000011171683335</v>
      </c>
      <c r="P70" s="26">
        <f t="shared" si="1"/>
        <v>0.14286722052615902</v>
      </c>
      <c r="R70" s="32">
        <f t="shared" si="8"/>
        <v>18.083700440528638</v>
      </c>
      <c r="S70" s="32">
        <f t="shared" si="9"/>
        <v>43.200024130836006</v>
      </c>
      <c r="T70" s="32">
        <f t="shared" si="10"/>
        <v>30.859319633650347</v>
      </c>
    </row>
    <row r="71" spans="2:20" x14ac:dyDescent="0.25">
      <c r="B71" s="12" t="str">
        <f>'Média Mensal'!B71</f>
        <v>D. João II</v>
      </c>
      <c r="C71" s="12" t="str">
        <f>'Média Mensal'!C71</f>
        <v>João de Deus</v>
      </c>
      <c r="D71" s="15">
        <f>'Média Mensal'!D71</f>
        <v>716.25</v>
      </c>
      <c r="E71" s="4">
        <v>12209.920473076139</v>
      </c>
      <c r="F71" s="2">
        <v>30278.244123534998</v>
      </c>
      <c r="G71" s="5">
        <f t="shared" si="14"/>
        <v>42488.164596611139</v>
      </c>
      <c r="H71" s="2">
        <v>460</v>
      </c>
      <c r="I71" s="2">
        <v>458</v>
      </c>
      <c r="J71" s="5">
        <f t="shared" si="15"/>
        <v>918</v>
      </c>
      <c r="K71" s="2">
        <v>0</v>
      </c>
      <c r="L71" s="2">
        <v>0</v>
      </c>
      <c r="M71" s="5">
        <f t="shared" si="16"/>
        <v>0</v>
      </c>
      <c r="N71" s="27">
        <f t="shared" si="17"/>
        <v>0.12288567303820591</v>
      </c>
      <c r="O71" s="27">
        <f t="shared" si="0"/>
        <v>0.30606344132636865</v>
      </c>
      <c r="P71" s="28">
        <f t="shared" si="1"/>
        <v>0.2142750171296858</v>
      </c>
      <c r="R71" s="32">
        <f t="shared" ref="R71:R86" si="18">+E71/(H71+K71)</f>
        <v>26.543305376252476</v>
      </c>
      <c r="S71" s="32">
        <f t="shared" ref="S71:S86" si="19">+F71/(I71+L71)</f>
        <v>66.109703326495634</v>
      </c>
      <c r="T71" s="32">
        <f t="shared" ref="T71:T86" si="20">+G71/(J71+M71)</f>
        <v>46.283403700012137</v>
      </c>
    </row>
    <row r="72" spans="2:20" x14ac:dyDescent="0.25">
      <c r="B72" s="12" t="str">
        <f>'Média Mensal'!B72</f>
        <v>João de Deus</v>
      </c>
      <c r="C72" s="12" t="str">
        <f>'Média Mensal'!C72</f>
        <v>C.M.Gaia</v>
      </c>
      <c r="D72" s="15">
        <f>'Média Mensal'!D72</f>
        <v>405.01</v>
      </c>
      <c r="E72" s="4">
        <v>23559.84520521103</v>
      </c>
      <c r="F72" s="2">
        <v>45802.161907049274</v>
      </c>
      <c r="G72" s="5">
        <f t="shared" si="14"/>
        <v>69362.007112260297</v>
      </c>
      <c r="H72" s="2">
        <v>464</v>
      </c>
      <c r="I72" s="2">
        <v>456</v>
      </c>
      <c r="J72" s="5">
        <f t="shared" si="15"/>
        <v>920</v>
      </c>
      <c r="K72" s="2">
        <v>0</v>
      </c>
      <c r="L72" s="2">
        <v>0</v>
      </c>
      <c r="M72" s="5">
        <f t="shared" si="16"/>
        <v>0</v>
      </c>
      <c r="N72" s="27">
        <f t="shared" si="17"/>
        <v>0.23507189101623394</v>
      </c>
      <c r="O72" s="27">
        <f t="shared" si="0"/>
        <v>0.46501545146045803</v>
      </c>
      <c r="P72" s="28">
        <f t="shared" si="1"/>
        <v>0.34904391662771889</v>
      </c>
      <c r="R72" s="32">
        <f t="shared" si="18"/>
        <v>50.775528459506532</v>
      </c>
      <c r="S72" s="32">
        <f t="shared" si="19"/>
        <v>100.44333751545894</v>
      </c>
      <c r="T72" s="32">
        <f t="shared" si="20"/>
        <v>75.393485991587283</v>
      </c>
    </row>
    <row r="73" spans="2:20" x14ac:dyDescent="0.25">
      <c r="B73" s="12" t="str">
        <f>'Média Mensal'!B73</f>
        <v>C.M.Gaia</v>
      </c>
      <c r="C73" s="12" t="str">
        <f>'Média Mensal'!C73</f>
        <v>General Torres</v>
      </c>
      <c r="D73" s="15">
        <f>'Média Mensal'!D73</f>
        <v>488.39</v>
      </c>
      <c r="E73" s="4">
        <v>28045.11201374052</v>
      </c>
      <c r="F73" s="2">
        <v>51699.147920697222</v>
      </c>
      <c r="G73" s="5">
        <f t="shared" si="14"/>
        <v>79744.259934437738</v>
      </c>
      <c r="H73" s="2">
        <v>454</v>
      </c>
      <c r="I73" s="2">
        <v>481</v>
      </c>
      <c r="J73" s="5">
        <f t="shared" si="15"/>
        <v>935</v>
      </c>
      <c r="K73" s="2">
        <v>0</v>
      </c>
      <c r="L73" s="2">
        <v>0</v>
      </c>
      <c r="M73" s="5">
        <f t="shared" si="16"/>
        <v>0</v>
      </c>
      <c r="N73" s="27">
        <f t="shared" si="17"/>
        <v>0.28598784481298456</v>
      </c>
      <c r="O73" s="27">
        <f t="shared" si="0"/>
        <v>0.49760479634150712</v>
      </c>
      <c r="P73" s="28">
        <f t="shared" si="1"/>
        <v>0.39485175249771109</v>
      </c>
      <c r="R73" s="32">
        <f t="shared" si="18"/>
        <v>61.773374479604669</v>
      </c>
      <c r="S73" s="32">
        <f t="shared" si="19"/>
        <v>107.48263600976553</v>
      </c>
      <c r="T73" s="32">
        <f t="shared" si="20"/>
        <v>85.287978539505602</v>
      </c>
    </row>
    <row r="74" spans="2:20" x14ac:dyDescent="0.25">
      <c r="B74" s="12" t="str">
        <f>'Média Mensal'!B74</f>
        <v>General Torres</v>
      </c>
      <c r="C74" s="12" t="str">
        <f>'Média Mensal'!C74</f>
        <v>Jardim do Morro</v>
      </c>
      <c r="D74" s="15">
        <f>'Média Mensal'!D74</f>
        <v>419.98</v>
      </c>
      <c r="E74" s="4">
        <v>29699.006870838602</v>
      </c>
      <c r="F74" s="2">
        <v>59509.203697784469</v>
      </c>
      <c r="G74" s="5">
        <f t="shared" si="14"/>
        <v>89208.210568623064</v>
      </c>
      <c r="H74" s="2">
        <v>456</v>
      </c>
      <c r="I74" s="2">
        <v>458</v>
      </c>
      <c r="J74" s="5">
        <f t="shared" si="15"/>
        <v>914</v>
      </c>
      <c r="K74" s="2">
        <v>0</v>
      </c>
      <c r="L74" s="2">
        <v>0</v>
      </c>
      <c r="M74" s="5">
        <f t="shared" si="16"/>
        <v>0</v>
      </c>
      <c r="N74" s="27">
        <f t="shared" si="17"/>
        <v>0.30152500478028144</v>
      </c>
      <c r="O74" s="27">
        <f t="shared" si="0"/>
        <v>0.60154055169198273</v>
      </c>
      <c r="P74" s="28">
        <f t="shared" si="1"/>
        <v>0.45186102281699825</v>
      </c>
      <c r="R74" s="32">
        <f t="shared" si="18"/>
        <v>65.129401032540798</v>
      </c>
      <c r="S74" s="32">
        <f t="shared" si="19"/>
        <v>129.93275916546827</v>
      </c>
      <c r="T74" s="32">
        <f t="shared" si="20"/>
        <v>97.601980928471619</v>
      </c>
    </row>
    <row r="75" spans="2:20" x14ac:dyDescent="0.25">
      <c r="B75" s="12" t="str">
        <f>'Média Mensal'!B75</f>
        <v>Jardim do Morro</v>
      </c>
      <c r="C75" s="12" t="str">
        <f>'Média Mensal'!C75</f>
        <v>São Bento</v>
      </c>
      <c r="D75" s="15">
        <f>'Média Mensal'!D75</f>
        <v>795.7</v>
      </c>
      <c r="E75" s="4">
        <v>32089.942162050516</v>
      </c>
      <c r="F75" s="2">
        <v>62056.902005656899</v>
      </c>
      <c r="G75" s="5">
        <f t="shared" si="14"/>
        <v>94146.844167707415</v>
      </c>
      <c r="H75" s="2">
        <v>478</v>
      </c>
      <c r="I75" s="2">
        <v>456</v>
      </c>
      <c r="J75" s="5">
        <f t="shared" si="15"/>
        <v>934</v>
      </c>
      <c r="K75" s="2">
        <v>0</v>
      </c>
      <c r="L75" s="2">
        <v>0</v>
      </c>
      <c r="M75" s="5">
        <f t="shared" si="16"/>
        <v>0</v>
      </c>
      <c r="N75" s="27">
        <f t="shared" si="17"/>
        <v>0.3108044917291426</v>
      </c>
      <c r="O75" s="27">
        <f t="shared" si="0"/>
        <v>0.63004489528160434</v>
      </c>
      <c r="P75" s="28">
        <f t="shared" si="1"/>
        <v>0.4666649028853766</v>
      </c>
      <c r="R75" s="32">
        <f t="shared" si="18"/>
        <v>67.133770213494799</v>
      </c>
      <c r="S75" s="32">
        <f t="shared" si="19"/>
        <v>136.08969738082652</v>
      </c>
      <c r="T75" s="32">
        <f t="shared" si="20"/>
        <v>100.79961902324135</v>
      </c>
    </row>
    <row r="76" spans="2:20" x14ac:dyDescent="0.25">
      <c r="B76" s="12" t="str">
        <f>'Média Mensal'!B76</f>
        <v>São Bento</v>
      </c>
      <c r="C76" s="12" t="str">
        <f>'Média Mensal'!C76</f>
        <v>Aliados</v>
      </c>
      <c r="D76" s="15">
        <f>'Média Mensal'!D76</f>
        <v>443.38</v>
      </c>
      <c r="E76" s="4">
        <v>44890.350629615685</v>
      </c>
      <c r="F76" s="2">
        <v>72407.982031709107</v>
      </c>
      <c r="G76" s="5">
        <f t="shared" si="14"/>
        <v>117298.33266132479</v>
      </c>
      <c r="H76" s="2">
        <v>454</v>
      </c>
      <c r="I76" s="2">
        <v>470</v>
      </c>
      <c r="J76" s="5">
        <f t="shared" si="15"/>
        <v>924</v>
      </c>
      <c r="K76" s="2">
        <v>0</v>
      </c>
      <c r="L76" s="2">
        <v>0</v>
      </c>
      <c r="M76" s="5">
        <f t="shared" si="16"/>
        <v>0</v>
      </c>
      <c r="N76" s="27">
        <f t="shared" si="17"/>
        <v>0.4577658532143874</v>
      </c>
      <c r="O76" s="27">
        <f t="shared" si="0"/>
        <v>0.71323859369295806</v>
      </c>
      <c r="P76" s="28">
        <f t="shared" si="1"/>
        <v>0.58771410865262141</v>
      </c>
      <c r="R76" s="32">
        <f t="shared" si="18"/>
        <v>98.877424294307673</v>
      </c>
      <c r="S76" s="32">
        <f t="shared" si="19"/>
        <v>154.05953623767894</v>
      </c>
      <c r="T76" s="32">
        <f t="shared" si="20"/>
        <v>126.94624746896622</v>
      </c>
    </row>
    <row r="77" spans="2:20" x14ac:dyDescent="0.25">
      <c r="B77" s="12" t="str">
        <f>'Média Mensal'!B77</f>
        <v>Aliados</v>
      </c>
      <c r="C77" s="12" t="str">
        <f>'Média Mensal'!C77</f>
        <v>Trindade S</v>
      </c>
      <c r="D77" s="15">
        <f>'Média Mensal'!D77</f>
        <v>450.27</v>
      </c>
      <c r="E77" s="4">
        <v>52051.113029197739</v>
      </c>
      <c r="F77" s="2">
        <v>73233.040687687797</v>
      </c>
      <c r="G77" s="5">
        <f t="shared" si="14"/>
        <v>125284.15371688554</v>
      </c>
      <c r="H77" s="2">
        <v>456</v>
      </c>
      <c r="I77" s="2">
        <v>479</v>
      </c>
      <c r="J77" s="5">
        <f t="shared" si="15"/>
        <v>935</v>
      </c>
      <c r="K77" s="2">
        <v>0</v>
      </c>
      <c r="L77" s="2">
        <v>0</v>
      </c>
      <c r="M77" s="5">
        <f t="shared" si="16"/>
        <v>0</v>
      </c>
      <c r="N77" s="27">
        <f t="shared" si="17"/>
        <v>0.52845915599819016</v>
      </c>
      <c r="O77" s="27">
        <f t="shared" si="0"/>
        <v>0.70781180591981552</v>
      </c>
      <c r="P77" s="28">
        <f t="shared" si="1"/>
        <v>0.62034142264253089</v>
      </c>
      <c r="R77" s="32">
        <f t="shared" si="18"/>
        <v>114.14717769560907</v>
      </c>
      <c r="S77" s="32">
        <f t="shared" si="19"/>
        <v>152.88735007868016</v>
      </c>
      <c r="T77" s="32">
        <f t="shared" si="20"/>
        <v>133.99374729078667</v>
      </c>
    </row>
    <row r="78" spans="2:20" x14ac:dyDescent="0.25">
      <c r="B78" s="12" t="str">
        <f>'Média Mensal'!B78</f>
        <v>Trindade S</v>
      </c>
      <c r="C78" s="12" t="str">
        <f>'Média Mensal'!C78</f>
        <v>Faria Guimaraes</v>
      </c>
      <c r="D78" s="15">
        <f>'Média Mensal'!D78</f>
        <v>555.34</v>
      </c>
      <c r="E78" s="4">
        <v>48116.596786324626</v>
      </c>
      <c r="F78" s="2">
        <v>63430.675792009184</v>
      </c>
      <c r="G78" s="5">
        <f t="shared" si="14"/>
        <v>111547.27257833381</v>
      </c>
      <c r="H78" s="2">
        <v>460</v>
      </c>
      <c r="I78" s="2">
        <v>458</v>
      </c>
      <c r="J78" s="5">
        <f t="shared" si="15"/>
        <v>918</v>
      </c>
      <c r="K78" s="2">
        <v>0</v>
      </c>
      <c r="L78" s="2">
        <v>0</v>
      </c>
      <c r="M78" s="5">
        <f t="shared" si="16"/>
        <v>0</v>
      </c>
      <c r="N78" s="27">
        <f t="shared" si="17"/>
        <v>0.48426526556284849</v>
      </c>
      <c r="O78" s="27">
        <f t="shared" si="0"/>
        <v>0.64118020976881351</v>
      </c>
      <c r="P78" s="28">
        <f t="shared" si="1"/>
        <v>0.56255180635405977</v>
      </c>
      <c r="R78" s="32">
        <f t="shared" si="18"/>
        <v>104.60129736157528</v>
      </c>
      <c r="S78" s="32">
        <f t="shared" si="19"/>
        <v>138.49492531006371</v>
      </c>
      <c r="T78" s="32">
        <f t="shared" si="20"/>
        <v>121.51119017247692</v>
      </c>
    </row>
    <row r="79" spans="2:20" x14ac:dyDescent="0.25">
      <c r="B79" s="12" t="str">
        <f>'Média Mensal'!B79</f>
        <v>Faria Guimaraes</v>
      </c>
      <c r="C79" s="12" t="str">
        <f>'Média Mensal'!C79</f>
        <v>Marques</v>
      </c>
      <c r="D79" s="15">
        <f>'Média Mensal'!D79</f>
        <v>621.04</v>
      </c>
      <c r="E79" s="4">
        <v>46096.414236606106</v>
      </c>
      <c r="F79" s="2">
        <v>60896.21851732154</v>
      </c>
      <c r="G79" s="5">
        <f t="shared" si="14"/>
        <v>106992.63275392764</v>
      </c>
      <c r="H79" s="2">
        <v>484</v>
      </c>
      <c r="I79" s="2">
        <v>458</v>
      </c>
      <c r="J79" s="5">
        <f t="shared" si="15"/>
        <v>942</v>
      </c>
      <c r="K79" s="2">
        <v>0</v>
      </c>
      <c r="L79" s="2">
        <v>0</v>
      </c>
      <c r="M79" s="5">
        <f t="shared" si="16"/>
        <v>0</v>
      </c>
      <c r="N79" s="27">
        <f t="shared" si="17"/>
        <v>0.44092835778816675</v>
      </c>
      <c r="O79" s="27">
        <f t="shared" si="0"/>
        <v>0.61556099908338935</v>
      </c>
      <c r="P79" s="28">
        <f t="shared" si="1"/>
        <v>0.52583467383191618</v>
      </c>
      <c r="R79" s="32">
        <f t="shared" si="18"/>
        <v>95.240525282244022</v>
      </c>
      <c r="S79" s="32">
        <f t="shared" si="19"/>
        <v>132.96117580201209</v>
      </c>
      <c r="T79" s="32">
        <f t="shared" si="20"/>
        <v>113.58028954769388</v>
      </c>
    </row>
    <row r="80" spans="2:20" x14ac:dyDescent="0.25">
      <c r="B80" s="12" t="str">
        <f>'Média Mensal'!B80</f>
        <v>Marques</v>
      </c>
      <c r="C80" s="12" t="str">
        <f>'Média Mensal'!C80</f>
        <v>Combatentes</v>
      </c>
      <c r="D80" s="15">
        <f>'Média Mensal'!D80</f>
        <v>702.75</v>
      </c>
      <c r="E80" s="4">
        <v>37524.738997528322</v>
      </c>
      <c r="F80" s="2">
        <v>47739.447854840371</v>
      </c>
      <c r="G80" s="5">
        <f t="shared" si="14"/>
        <v>85264.186852368701</v>
      </c>
      <c r="H80" s="2">
        <v>457</v>
      </c>
      <c r="I80" s="2">
        <v>466</v>
      </c>
      <c r="J80" s="5">
        <f t="shared" si="15"/>
        <v>923</v>
      </c>
      <c r="K80" s="2">
        <v>0</v>
      </c>
      <c r="L80" s="2">
        <v>0</v>
      </c>
      <c r="M80" s="5">
        <f t="shared" si="16"/>
        <v>0</v>
      </c>
      <c r="N80" s="27">
        <f t="shared" si="17"/>
        <v>0.38014364005924633</v>
      </c>
      <c r="O80" s="27">
        <f t="shared" si="0"/>
        <v>0.47428318088181898</v>
      </c>
      <c r="P80" s="28">
        <f t="shared" si="1"/>
        <v>0.42767237897941845</v>
      </c>
      <c r="R80" s="32">
        <f t="shared" si="18"/>
        <v>82.111026252797203</v>
      </c>
      <c r="S80" s="32">
        <f t="shared" si="19"/>
        <v>102.44516707047291</v>
      </c>
      <c r="T80" s="32">
        <f t="shared" si="20"/>
        <v>92.377233859554394</v>
      </c>
    </row>
    <row r="81" spans="2:20" x14ac:dyDescent="0.25">
      <c r="B81" s="12" t="str">
        <f>'Média Mensal'!B81</f>
        <v>Combatentes</v>
      </c>
      <c r="C81" s="12" t="str">
        <f>'Média Mensal'!C81</f>
        <v>Salgueiros</v>
      </c>
      <c r="D81" s="15">
        <f>'Média Mensal'!D81</f>
        <v>471.25</v>
      </c>
      <c r="E81" s="4">
        <v>32332.27096531248</v>
      </c>
      <c r="F81" s="2">
        <v>43480.202350588072</v>
      </c>
      <c r="G81" s="5">
        <f t="shared" si="14"/>
        <v>75812.473315900555</v>
      </c>
      <c r="H81" s="2">
        <v>454</v>
      </c>
      <c r="I81" s="2">
        <v>494</v>
      </c>
      <c r="J81" s="5">
        <f t="shared" si="15"/>
        <v>948</v>
      </c>
      <c r="K81" s="2">
        <v>0</v>
      </c>
      <c r="L81" s="2">
        <v>0</v>
      </c>
      <c r="M81" s="5">
        <f t="shared" si="16"/>
        <v>0</v>
      </c>
      <c r="N81" s="27">
        <f t="shared" si="17"/>
        <v>0.32970581421635342</v>
      </c>
      <c r="O81" s="27">
        <f t="shared" si="17"/>
        <v>0.4074842775396243</v>
      </c>
      <c r="P81" s="28">
        <f t="shared" si="17"/>
        <v>0.37023594172869079</v>
      </c>
      <c r="R81" s="32">
        <f t="shared" si="18"/>
        <v>71.216455870732332</v>
      </c>
      <c r="S81" s="32">
        <f t="shared" si="19"/>
        <v>88.016603948558853</v>
      </c>
      <c r="T81" s="32">
        <f t="shared" si="20"/>
        <v>79.970963413397214</v>
      </c>
    </row>
    <row r="82" spans="2:20" x14ac:dyDescent="0.25">
      <c r="B82" s="12" t="str">
        <f>'Média Mensal'!B82</f>
        <v>Salgueiros</v>
      </c>
      <c r="C82" s="12" t="str">
        <f>'Média Mensal'!C82</f>
        <v>Polo Universitario</v>
      </c>
      <c r="D82" s="15">
        <f>'Média Mensal'!D82</f>
        <v>775.36</v>
      </c>
      <c r="E82" s="4">
        <v>28827.917606986157</v>
      </c>
      <c r="F82" s="2">
        <v>40092.940340169313</v>
      </c>
      <c r="G82" s="5">
        <f t="shared" si="14"/>
        <v>68920.857947155469</v>
      </c>
      <c r="H82" s="2">
        <v>451</v>
      </c>
      <c r="I82" s="2">
        <v>456</v>
      </c>
      <c r="J82" s="5">
        <f t="shared" si="15"/>
        <v>907</v>
      </c>
      <c r="K82" s="2">
        <v>0</v>
      </c>
      <c r="L82" s="2">
        <v>0</v>
      </c>
      <c r="M82" s="5">
        <f t="shared" si="16"/>
        <v>0</v>
      </c>
      <c r="N82" s="27">
        <f t="shared" si="17"/>
        <v>0.29592590136103059</v>
      </c>
      <c r="O82" s="27">
        <f t="shared" si="17"/>
        <v>0.40705145731978265</v>
      </c>
      <c r="P82" s="28">
        <f t="shared" si="17"/>
        <v>0.3517949791087604</v>
      </c>
      <c r="R82" s="32">
        <f t="shared" si="18"/>
        <v>63.919994693982609</v>
      </c>
      <c r="S82" s="32">
        <f t="shared" si="19"/>
        <v>87.923114781073053</v>
      </c>
      <c r="T82" s="32">
        <f t="shared" si="20"/>
        <v>75.987715487492252</v>
      </c>
    </row>
    <row r="83" spans="2:20" x14ac:dyDescent="0.25">
      <c r="B83" s="12" t="str">
        <f>'Média Mensal'!B83</f>
        <v>Polo Universitario</v>
      </c>
      <c r="C83" s="12" t="str">
        <f>'Média Mensal'!C83</f>
        <v>I.P.O.</v>
      </c>
      <c r="D83" s="15">
        <f>'Média Mensal'!D83</f>
        <v>827.64</v>
      </c>
      <c r="E83" s="4">
        <v>22319.428729928</v>
      </c>
      <c r="F83" s="2">
        <v>29636.350863320833</v>
      </c>
      <c r="G83" s="5">
        <f t="shared" si="14"/>
        <v>51955.779593248837</v>
      </c>
      <c r="H83" s="2">
        <v>482</v>
      </c>
      <c r="I83" s="2">
        <v>456</v>
      </c>
      <c r="J83" s="5">
        <f t="shared" si="15"/>
        <v>938</v>
      </c>
      <c r="K83" s="2">
        <v>0</v>
      </c>
      <c r="L83" s="2">
        <v>0</v>
      </c>
      <c r="M83" s="5">
        <f t="shared" si="16"/>
        <v>0</v>
      </c>
      <c r="N83" s="27">
        <f t="shared" si="17"/>
        <v>0.21437902191801136</v>
      </c>
      <c r="O83" s="27">
        <f t="shared" si="17"/>
        <v>0.3008888773485302</v>
      </c>
      <c r="P83" s="28">
        <f t="shared" si="17"/>
        <v>0.2564349857520376</v>
      </c>
      <c r="R83" s="32">
        <f t="shared" si="18"/>
        <v>46.305868734290456</v>
      </c>
      <c r="S83" s="32">
        <f t="shared" si="19"/>
        <v>64.991997507282534</v>
      </c>
      <c r="T83" s="32">
        <f t="shared" si="20"/>
        <v>55.389956922440128</v>
      </c>
    </row>
    <row r="84" spans="2:20" x14ac:dyDescent="0.25">
      <c r="B84" s="13" t="str">
        <f>'Média Mensal'!B84</f>
        <v>I.P.O.</v>
      </c>
      <c r="C84" s="13" t="str">
        <f>'Média Mensal'!C84</f>
        <v>Hospital São João</v>
      </c>
      <c r="D84" s="16">
        <f>'Média Mensal'!D84</f>
        <v>351.77</v>
      </c>
      <c r="E84" s="6">
        <v>12537.416432580618</v>
      </c>
      <c r="F84" s="3">
        <v>11823</v>
      </c>
      <c r="G84" s="7">
        <f t="shared" si="14"/>
        <v>24360.41643258062</v>
      </c>
      <c r="H84" s="6">
        <v>456</v>
      </c>
      <c r="I84" s="3">
        <v>498</v>
      </c>
      <c r="J84" s="7">
        <f t="shared" si="15"/>
        <v>954</v>
      </c>
      <c r="K84" s="6">
        <v>0</v>
      </c>
      <c r="L84" s="3">
        <v>0</v>
      </c>
      <c r="M84" s="7">
        <f t="shared" si="16"/>
        <v>0</v>
      </c>
      <c r="N84" s="27">
        <f t="shared" si="17"/>
        <v>0.12728858463877332</v>
      </c>
      <c r="O84" s="27">
        <f t="shared" si="17"/>
        <v>0.10991186970102633</v>
      </c>
      <c r="P84" s="28">
        <f t="shared" si="17"/>
        <v>0.11821772086623875</v>
      </c>
      <c r="R84" s="32">
        <f t="shared" si="18"/>
        <v>27.494334281975039</v>
      </c>
      <c r="S84" s="32">
        <f t="shared" si="19"/>
        <v>23.740963855421686</v>
      </c>
      <c r="T84" s="32">
        <f t="shared" si="20"/>
        <v>25.535027707107567</v>
      </c>
    </row>
    <row r="85" spans="2:20" x14ac:dyDescent="0.25">
      <c r="B85" s="12" t="str">
        <f>'Média Mensal'!B85</f>
        <v xml:space="preserve">Verdes (E) </v>
      </c>
      <c r="C85" s="12" t="str">
        <f>'Média Mensal'!C85</f>
        <v>Botica</v>
      </c>
      <c r="D85" s="15">
        <f>'Média Mensal'!D85</f>
        <v>683.54</v>
      </c>
      <c r="E85" s="4">
        <v>3611.6661939606165</v>
      </c>
      <c r="F85" s="2">
        <v>7258.2473194462054</v>
      </c>
      <c r="G85" s="5">
        <f t="shared" si="14"/>
        <v>10869.913513406822</v>
      </c>
      <c r="H85" s="2">
        <v>145</v>
      </c>
      <c r="I85" s="2">
        <v>144</v>
      </c>
      <c r="J85" s="5">
        <f t="shared" si="15"/>
        <v>289</v>
      </c>
      <c r="K85" s="2">
        <v>0</v>
      </c>
      <c r="L85" s="2">
        <v>0</v>
      </c>
      <c r="M85" s="5">
        <f t="shared" si="16"/>
        <v>0</v>
      </c>
      <c r="N85" s="25">
        <f t="shared" si="17"/>
        <v>0.11531501257856375</v>
      </c>
      <c r="O85" s="25">
        <f t="shared" si="17"/>
        <v>0.23335414478672215</v>
      </c>
      <c r="P85" s="26">
        <f t="shared" si="17"/>
        <v>0.17413035873072572</v>
      </c>
      <c r="R85" s="32">
        <f t="shared" si="18"/>
        <v>24.908042716969771</v>
      </c>
      <c r="S85" s="32">
        <f t="shared" si="19"/>
        <v>50.404495273931985</v>
      </c>
      <c r="T85" s="32">
        <f t="shared" si="20"/>
        <v>37.612157485836754</v>
      </c>
    </row>
    <row r="86" spans="2:20" x14ac:dyDescent="0.25">
      <c r="B86" s="13" t="str">
        <f>'Média Mensal'!B86</f>
        <v>Botica</v>
      </c>
      <c r="C86" s="13" t="str">
        <f>'Média Mensal'!C86</f>
        <v>Aeroporto</v>
      </c>
      <c r="D86" s="16">
        <f>'Média Mensal'!D86</f>
        <v>649.66</v>
      </c>
      <c r="E86" s="6">
        <v>3130.451419551885</v>
      </c>
      <c r="F86" s="3">
        <v>6805.0000000000009</v>
      </c>
      <c r="G86" s="7">
        <f t="shared" si="14"/>
        <v>9935.4514195518859</v>
      </c>
      <c r="H86" s="6">
        <v>150</v>
      </c>
      <c r="I86" s="3">
        <v>144</v>
      </c>
      <c r="J86" s="7">
        <f t="shared" si="15"/>
        <v>294</v>
      </c>
      <c r="K86" s="6">
        <v>0</v>
      </c>
      <c r="L86" s="3">
        <v>0</v>
      </c>
      <c r="M86" s="7">
        <f t="shared" si="16"/>
        <v>0</v>
      </c>
      <c r="N86" s="27">
        <f t="shared" si="17"/>
        <v>9.6618870973823615E-2</v>
      </c>
      <c r="O86" s="27">
        <f t="shared" si="17"/>
        <v>0.21878215020576133</v>
      </c>
      <c r="P86" s="28">
        <f t="shared" si="17"/>
        <v>0.1564539465159972</v>
      </c>
      <c r="R86" s="32">
        <f t="shared" si="18"/>
        <v>20.869676130345901</v>
      </c>
      <c r="S86" s="32">
        <f t="shared" si="19"/>
        <v>47.25694444444445</v>
      </c>
      <c r="T86" s="32">
        <f t="shared" si="20"/>
        <v>33.794052447455392</v>
      </c>
    </row>
    <row r="87" spans="2:20" x14ac:dyDescent="0.25">
      <c r="B87" s="23" t="s">
        <v>85</v>
      </c>
      <c r="E87" s="41"/>
      <c r="F87" s="41"/>
      <c r="G87" s="41"/>
      <c r="H87" s="41"/>
      <c r="I87" s="41"/>
      <c r="J87" s="41"/>
      <c r="K87" s="41"/>
      <c r="L87" s="41"/>
      <c r="M87" s="41"/>
      <c r="N87" s="42"/>
      <c r="O87" s="42"/>
      <c r="P87" s="42"/>
    </row>
    <row r="88" spans="2:20" x14ac:dyDescent="0.25">
      <c r="B88" s="34"/>
    </row>
  </sheetData>
  <mergeCells count="8">
    <mergeCell ref="B3:B4"/>
    <mergeCell ref="C3:C4"/>
    <mergeCell ref="K3:M3"/>
    <mergeCell ref="R3:T3"/>
    <mergeCell ref="H2:O2"/>
    <mergeCell ref="E3:G3"/>
    <mergeCell ref="H3:J3"/>
    <mergeCell ref="N3:P3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5">
    <tabColor theme="0" tint="-4.9989318521683403E-2"/>
  </sheetPr>
  <dimension ref="A1:T88"/>
  <sheetViews>
    <sheetView workbookViewId="0">
      <selection activeCell="U26" sqref="U26"/>
    </sheetView>
  </sheetViews>
  <sheetFormatPr defaultRowHeight="15" x14ac:dyDescent="0.25"/>
  <cols>
    <col min="2" max="2" width="17.42578125" bestFit="1" customWidth="1"/>
    <col min="3" max="3" width="17.42578125" customWidth="1"/>
    <col min="4" max="16" width="10" customWidth="1"/>
  </cols>
  <sheetData>
    <row r="1" spans="1:20" ht="14.45" x14ac:dyDescent="0.3">
      <c r="P1" s="33"/>
    </row>
    <row r="2" spans="1:20" ht="17.25" x14ac:dyDescent="0.3">
      <c r="A2" s="1"/>
      <c r="H2" s="54" t="s">
        <v>84</v>
      </c>
      <c r="I2" s="55"/>
      <c r="J2" s="55"/>
      <c r="K2" s="55"/>
      <c r="L2" s="55"/>
      <c r="M2" s="55"/>
      <c r="N2" s="55"/>
      <c r="O2" s="56"/>
      <c r="P2" s="17">
        <v>0.28381388528911883</v>
      </c>
    </row>
    <row r="3" spans="1:20" ht="17.25" x14ac:dyDescent="0.25">
      <c r="B3" s="59" t="s">
        <v>3</v>
      </c>
      <c r="C3" s="61" t="s">
        <v>4</v>
      </c>
      <c r="D3" s="18" t="s">
        <v>82</v>
      </c>
      <c r="E3" s="64" t="s">
        <v>0</v>
      </c>
      <c r="F3" s="64"/>
      <c r="G3" s="65"/>
      <c r="H3" s="63" t="s">
        <v>86</v>
      </c>
      <c r="I3" s="64"/>
      <c r="J3" s="65"/>
      <c r="K3" s="63" t="s">
        <v>87</v>
      </c>
      <c r="L3" s="64"/>
      <c r="M3" s="65"/>
      <c r="N3" s="63" t="s">
        <v>1</v>
      </c>
      <c r="O3" s="64"/>
      <c r="P3" s="65"/>
      <c r="R3" s="63" t="s">
        <v>88</v>
      </c>
      <c r="S3" s="64"/>
      <c r="T3" s="65"/>
    </row>
    <row r="4" spans="1:20" x14ac:dyDescent="0.25">
      <c r="B4" s="60"/>
      <c r="C4" s="62"/>
      <c r="D4" s="19" t="s">
        <v>83</v>
      </c>
      <c r="E4" s="20" t="s">
        <v>5</v>
      </c>
      <c r="F4" s="21" t="s">
        <v>6</v>
      </c>
      <c r="G4" s="22" t="s">
        <v>2</v>
      </c>
      <c r="H4" s="20" t="s">
        <v>5</v>
      </c>
      <c r="I4" s="21" t="s">
        <v>6</v>
      </c>
      <c r="J4" s="22" t="s">
        <v>2</v>
      </c>
      <c r="K4" s="20" t="s">
        <v>5</v>
      </c>
      <c r="L4" s="21" t="s">
        <v>6</v>
      </c>
      <c r="M4" s="24" t="s">
        <v>2</v>
      </c>
      <c r="N4" s="20" t="s">
        <v>5</v>
      </c>
      <c r="O4" s="21" t="s">
        <v>6</v>
      </c>
      <c r="P4" s="22" t="s">
        <v>2</v>
      </c>
      <c r="R4" s="20" t="s">
        <v>5</v>
      </c>
      <c r="S4" s="21" t="s">
        <v>6</v>
      </c>
      <c r="T4" s="31" t="s">
        <v>2</v>
      </c>
    </row>
    <row r="5" spans="1:20" x14ac:dyDescent="0.25">
      <c r="B5" s="11" t="str">
        <f>'Média Mensal'!B5</f>
        <v>Fânzeres</v>
      </c>
      <c r="C5" s="11" t="str">
        <f>'Média Mensal'!C5</f>
        <v>Venda Nova</v>
      </c>
      <c r="D5" s="14">
        <f>'Média Mensal'!D5</f>
        <v>440.45</v>
      </c>
      <c r="E5" s="8">
        <v>584.00000000000034</v>
      </c>
      <c r="F5" s="9">
        <v>3709.988042258738</v>
      </c>
      <c r="G5" s="10">
        <f>+E5+F5</f>
        <v>4293.9880422587385</v>
      </c>
      <c r="H5" s="9">
        <v>244</v>
      </c>
      <c r="I5" s="9">
        <v>243</v>
      </c>
      <c r="J5" s="10">
        <f>+H5+I5</f>
        <v>487</v>
      </c>
      <c r="K5" s="9">
        <v>0</v>
      </c>
      <c r="L5" s="9">
        <v>0</v>
      </c>
      <c r="M5" s="10">
        <f>+K5+L5</f>
        <v>0</v>
      </c>
      <c r="N5" s="27">
        <f>+E5/(H5*216+K5*248)</f>
        <v>1.108075288403158E-2</v>
      </c>
      <c r="O5" s="27">
        <f t="shared" ref="O5:O80" si="0">+F5/(I5*216+L5*248)</f>
        <v>7.0682594921862865E-2</v>
      </c>
      <c r="P5" s="28">
        <f t="shared" ref="P5:P80" si="1">+G5/(J5*216+M5*248)</f>
        <v>4.0820481046645547E-2</v>
      </c>
      <c r="R5" s="32">
        <f>+E5/(H5+K5)</f>
        <v>2.393442622950821</v>
      </c>
      <c r="S5" s="32">
        <f t="shared" ref="S5" si="2">+F5/(I5+L5)</f>
        <v>15.267440503122378</v>
      </c>
      <c r="T5" s="32">
        <f t="shared" ref="T5" si="3">+G5/(J5+M5)</f>
        <v>8.8172239060754389</v>
      </c>
    </row>
    <row r="6" spans="1:20" x14ac:dyDescent="0.25">
      <c r="B6" s="12" t="str">
        <f>'Média Mensal'!B6</f>
        <v>Venda Nova</v>
      </c>
      <c r="C6" s="12" t="str">
        <f>'Média Mensal'!C6</f>
        <v>Carreira</v>
      </c>
      <c r="D6" s="15">
        <f>'Média Mensal'!D6</f>
        <v>583.47</v>
      </c>
      <c r="E6" s="4">
        <v>1047.7762332731832</v>
      </c>
      <c r="F6" s="2">
        <v>6983.7047257041813</v>
      </c>
      <c r="G6" s="5">
        <f t="shared" ref="G6:G69" si="4">+E6+F6</f>
        <v>8031.4809589773649</v>
      </c>
      <c r="H6" s="2">
        <v>243</v>
      </c>
      <c r="I6" s="2">
        <v>243</v>
      </c>
      <c r="J6" s="5">
        <f t="shared" ref="J6:J69" si="5">+H6+I6</f>
        <v>486</v>
      </c>
      <c r="K6" s="2">
        <v>0</v>
      </c>
      <c r="L6" s="2">
        <v>0</v>
      </c>
      <c r="M6" s="5">
        <f t="shared" ref="M6:M69" si="6">+K6+L6</f>
        <v>0</v>
      </c>
      <c r="N6" s="27">
        <f t="shared" ref="N6:N69" si="7">+E6/(H6*216+K6*248)</f>
        <v>1.9962205328326155E-2</v>
      </c>
      <c r="O6" s="27">
        <f t="shared" si="0"/>
        <v>0.13305335935269361</v>
      </c>
      <c r="P6" s="28">
        <f t="shared" si="1"/>
        <v>7.6507782340509881E-2</v>
      </c>
      <c r="R6" s="32">
        <f t="shared" ref="R6:R70" si="8">+E6/(H6+K6)</f>
        <v>4.3118363509184494</v>
      </c>
      <c r="S6" s="32">
        <f t="shared" ref="S6:S70" si="9">+F6/(I6+L6)</f>
        <v>28.739525620181816</v>
      </c>
      <c r="T6" s="32">
        <f t="shared" ref="T6:T70" si="10">+G6/(J6+M6)</f>
        <v>16.525680985550135</v>
      </c>
    </row>
    <row r="7" spans="1:20" x14ac:dyDescent="0.25">
      <c r="B7" s="12" t="str">
        <f>'Média Mensal'!B7</f>
        <v>Carreira</v>
      </c>
      <c r="C7" s="12" t="str">
        <f>'Média Mensal'!C7</f>
        <v>Baguim</v>
      </c>
      <c r="D7" s="15">
        <f>'Média Mensal'!D7</f>
        <v>786.02</v>
      </c>
      <c r="E7" s="4">
        <v>1515.6176711308196</v>
      </c>
      <c r="F7" s="2">
        <v>9585.9778652735822</v>
      </c>
      <c r="G7" s="5">
        <f t="shared" si="4"/>
        <v>11101.595536404402</v>
      </c>
      <c r="H7" s="2">
        <v>241</v>
      </c>
      <c r="I7" s="2">
        <v>239</v>
      </c>
      <c r="J7" s="5">
        <f t="shared" si="5"/>
        <v>480</v>
      </c>
      <c r="K7" s="2">
        <v>0</v>
      </c>
      <c r="L7" s="2">
        <v>0</v>
      </c>
      <c r="M7" s="5">
        <f t="shared" si="6"/>
        <v>0</v>
      </c>
      <c r="N7" s="27">
        <f t="shared" si="7"/>
        <v>2.9115138910612025E-2</v>
      </c>
      <c r="O7" s="27">
        <f t="shared" si="0"/>
        <v>0.18568839813407684</v>
      </c>
      <c r="P7" s="28">
        <f t="shared" si="1"/>
        <v>0.10707557423229555</v>
      </c>
      <c r="R7" s="32">
        <f t="shared" si="8"/>
        <v>6.2888700046921979</v>
      </c>
      <c r="S7" s="32">
        <f t="shared" si="9"/>
        <v>40.108693996960596</v>
      </c>
      <c r="T7" s="32">
        <f t="shared" si="10"/>
        <v>23.128324034175836</v>
      </c>
    </row>
    <row r="8" spans="1:20" x14ac:dyDescent="0.25">
      <c r="B8" s="12" t="str">
        <f>'Média Mensal'!B8</f>
        <v>Baguim</v>
      </c>
      <c r="C8" s="12" t="str">
        <f>'Média Mensal'!C8</f>
        <v>Campainha</v>
      </c>
      <c r="D8" s="15">
        <f>'Média Mensal'!D8</f>
        <v>751.7</v>
      </c>
      <c r="E8" s="4">
        <v>1762.4008469949972</v>
      </c>
      <c r="F8" s="2">
        <v>11099.534846129842</v>
      </c>
      <c r="G8" s="5">
        <f t="shared" si="4"/>
        <v>12861.935693124839</v>
      </c>
      <c r="H8" s="2">
        <v>234</v>
      </c>
      <c r="I8" s="2">
        <v>239</v>
      </c>
      <c r="J8" s="5">
        <f t="shared" si="5"/>
        <v>473</v>
      </c>
      <c r="K8" s="2">
        <v>0</v>
      </c>
      <c r="L8" s="2">
        <v>0</v>
      </c>
      <c r="M8" s="5">
        <f t="shared" si="6"/>
        <v>0</v>
      </c>
      <c r="N8" s="27">
        <f t="shared" si="7"/>
        <v>3.4868646070651259E-2</v>
      </c>
      <c r="O8" s="27">
        <f t="shared" si="0"/>
        <v>0.21500726108263291</v>
      </c>
      <c r="P8" s="28">
        <f t="shared" si="1"/>
        <v>0.12589006042131429</v>
      </c>
      <c r="R8" s="32">
        <f t="shared" si="8"/>
        <v>7.5316275512606721</v>
      </c>
      <c r="S8" s="32">
        <f t="shared" si="9"/>
        <v>46.441568393848712</v>
      </c>
      <c r="T8" s="32">
        <f t="shared" si="10"/>
        <v>27.192253051003888</v>
      </c>
    </row>
    <row r="9" spans="1:20" x14ac:dyDescent="0.25">
      <c r="B9" s="12" t="str">
        <f>'Média Mensal'!B9</f>
        <v>Campainha</v>
      </c>
      <c r="C9" s="12" t="str">
        <f>'Média Mensal'!C9</f>
        <v>Rio Tinto</v>
      </c>
      <c r="D9" s="15">
        <f>'Média Mensal'!D9</f>
        <v>859.99</v>
      </c>
      <c r="E9" s="4">
        <v>2365.1295670451518</v>
      </c>
      <c r="F9" s="2">
        <v>13616.644163914816</v>
      </c>
      <c r="G9" s="5">
        <f t="shared" si="4"/>
        <v>15981.773730959969</v>
      </c>
      <c r="H9" s="2">
        <v>224</v>
      </c>
      <c r="I9" s="2">
        <v>242</v>
      </c>
      <c r="J9" s="5">
        <f t="shared" si="5"/>
        <v>466</v>
      </c>
      <c r="K9" s="2">
        <v>0</v>
      </c>
      <c r="L9" s="2">
        <v>0</v>
      </c>
      <c r="M9" s="5">
        <f t="shared" si="6"/>
        <v>0</v>
      </c>
      <c r="N9" s="27">
        <f t="shared" si="7"/>
        <v>4.8882472863863088E-2</v>
      </c>
      <c r="O9" s="27">
        <f t="shared" si="0"/>
        <v>0.26049594742720417</v>
      </c>
      <c r="P9" s="28">
        <f t="shared" si="1"/>
        <v>0.15877616566285138</v>
      </c>
      <c r="R9" s="32">
        <f t="shared" si="8"/>
        <v>10.558614138594427</v>
      </c>
      <c r="S9" s="32">
        <f t="shared" si="9"/>
        <v>56.267124644276102</v>
      </c>
      <c r="T9" s="32">
        <f t="shared" si="10"/>
        <v>34.295651783175899</v>
      </c>
    </row>
    <row r="10" spans="1:20" x14ac:dyDescent="0.25">
      <c r="B10" s="12" t="str">
        <f>'Média Mensal'!B10</f>
        <v>Rio Tinto</v>
      </c>
      <c r="C10" s="12" t="str">
        <f>'Média Mensal'!C10</f>
        <v>Levada</v>
      </c>
      <c r="D10" s="15">
        <f>'Média Mensal'!D10</f>
        <v>452.83</v>
      </c>
      <c r="E10" s="4">
        <v>2718.8829627220025</v>
      </c>
      <c r="F10" s="2">
        <v>15484.817741377188</v>
      </c>
      <c r="G10" s="5">
        <f t="shared" si="4"/>
        <v>18203.700704099192</v>
      </c>
      <c r="H10" s="2">
        <v>222</v>
      </c>
      <c r="I10" s="2">
        <v>242</v>
      </c>
      <c r="J10" s="5">
        <f t="shared" si="5"/>
        <v>464</v>
      </c>
      <c r="K10" s="2">
        <v>0</v>
      </c>
      <c r="L10" s="2">
        <v>0</v>
      </c>
      <c r="M10" s="5">
        <f t="shared" si="6"/>
        <v>0</v>
      </c>
      <c r="N10" s="27">
        <f t="shared" si="7"/>
        <v>5.6700095151860246E-2</v>
      </c>
      <c r="O10" s="27">
        <f t="shared" si="0"/>
        <v>0.29623541745824128</v>
      </c>
      <c r="P10" s="28">
        <f t="shared" si="1"/>
        <v>0.18163015549268829</v>
      </c>
      <c r="R10" s="32">
        <f t="shared" si="8"/>
        <v>12.247220552801814</v>
      </c>
      <c r="S10" s="32">
        <f t="shared" si="9"/>
        <v>63.986850170980119</v>
      </c>
      <c r="T10" s="32">
        <f t="shared" si="10"/>
        <v>39.232113586420674</v>
      </c>
    </row>
    <row r="11" spans="1:20" x14ac:dyDescent="0.25">
      <c r="B11" s="12" t="str">
        <f>'Média Mensal'!B11</f>
        <v>Levada</v>
      </c>
      <c r="C11" s="12" t="str">
        <f>'Média Mensal'!C11</f>
        <v>Nau Vitória</v>
      </c>
      <c r="D11" s="15">
        <f>'Média Mensal'!D11</f>
        <v>1111.6199999999999</v>
      </c>
      <c r="E11" s="4">
        <v>4083.8965540911263</v>
      </c>
      <c r="F11" s="2">
        <v>18446.864117769786</v>
      </c>
      <c r="G11" s="5">
        <f t="shared" si="4"/>
        <v>22530.760671860913</v>
      </c>
      <c r="H11" s="2">
        <v>222</v>
      </c>
      <c r="I11" s="2">
        <v>243</v>
      </c>
      <c r="J11" s="5">
        <f t="shared" si="5"/>
        <v>465</v>
      </c>
      <c r="K11" s="2">
        <v>0</v>
      </c>
      <c r="L11" s="2">
        <v>0</v>
      </c>
      <c r="M11" s="5">
        <f t="shared" si="6"/>
        <v>0</v>
      </c>
      <c r="N11" s="27">
        <f t="shared" si="7"/>
        <v>8.5166344554786583E-2</v>
      </c>
      <c r="O11" s="27">
        <f t="shared" si="0"/>
        <v>0.3514491715776899</v>
      </c>
      <c r="P11" s="28">
        <f t="shared" si="1"/>
        <v>0.22432059609578767</v>
      </c>
      <c r="R11" s="32">
        <f t="shared" si="8"/>
        <v>18.395930423833903</v>
      </c>
      <c r="S11" s="32">
        <f t="shared" si="9"/>
        <v>75.91302106078102</v>
      </c>
      <c r="T11" s="32">
        <f t="shared" si="10"/>
        <v>48.453248756690137</v>
      </c>
    </row>
    <row r="12" spans="1:20" x14ac:dyDescent="0.25">
      <c r="B12" s="12" t="str">
        <f>'Média Mensal'!B12</f>
        <v>Nau Vitória</v>
      </c>
      <c r="C12" s="12" t="str">
        <f>'Média Mensal'!C12</f>
        <v>Nasoni</v>
      </c>
      <c r="D12" s="15">
        <f>'Média Mensal'!D12</f>
        <v>499.02</v>
      </c>
      <c r="E12" s="4">
        <v>4361.6957674481973</v>
      </c>
      <c r="F12" s="2">
        <v>18745.595039199747</v>
      </c>
      <c r="G12" s="5">
        <f t="shared" si="4"/>
        <v>23107.290806647943</v>
      </c>
      <c r="H12" s="2">
        <v>225</v>
      </c>
      <c r="I12" s="2">
        <v>244</v>
      </c>
      <c r="J12" s="5">
        <f t="shared" si="5"/>
        <v>469</v>
      </c>
      <c r="K12" s="2">
        <v>0</v>
      </c>
      <c r="L12" s="2">
        <v>0</v>
      </c>
      <c r="M12" s="5">
        <f t="shared" si="6"/>
        <v>0</v>
      </c>
      <c r="N12" s="27">
        <f t="shared" si="7"/>
        <v>8.9746826490703646E-2</v>
      </c>
      <c r="O12" s="27">
        <f t="shared" si="0"/>
        <v>0.35567689433818583</v>
      </c>
      <c r="P12" s="28">
        <f t="shared" si="1"/>
        <v>0.22809850357979886</v>
      </c>
      <c r="R12" s="32">
        <f t="shared" si="8"/>
        <v>19.385314521991987</v>
      </c>
      <c r="S12" s="32">
        <f t="shared" si="9"/>
        <v>76.826209177048142</v>
      </c>
      <c r="T12" s="32">
        <f t="shared" si="10"/>
        <v>49.269276773236555</v>
      </c>
    </row>
    <row r="13" spans="1:20" x14ac:dyDescent="0.25">
      <c r="B13" s="12" t="str">
        <f>'Média Mensal'!B13</f>
        <v>Nasoni</v>
      </c>
      <c r="C13" s="12" t="str">
        <f>'Média Mensal'!C13</f>
        <v>Contumil</v>
      </c>
      <c r="D13" s="15">
        <f>'Média Mensal'!D13</f>
        <v>650</v>
      </c>
      <c r="E13" s="4">
        <v>4543.7005363416292</v>
      </c>
      <c r="F13" s="2">
        <v>19093.405945981092</v>
      </c>
      <c r="G13" s="5">
        <f t="shared" si="4"/>
        <v>23637.106482322721</v>
      </c>
      <c r="H13" s="2">
        <v>232</v>
      </c>
      <c r="I13" s="2">
        <v>249</v>
      </c>
      <c r="J13" s="5">
        <f t="shared" si="5"/>
        <v>481</v>
      </c>
      <c r="K13" s="2">
        <v>0</v>
      </c>
      <c r="L13" s="2">
        <v>0</v>
      </c>
      <c r="M13" s="5">
        <f t="shared" si="6"/>
        <v>0</v>
      </c>
      <c r="N13" s="27">
        <f t="shared" si="7"/>
        <v>9.0670907893151922E-2</v>
      </c>
      <c r="O13" s="27">
        <f t="shared" si="0"/>
        <v>0.35500159798417918</v>
      </c>
      <c r="P13" s="28">
        <f t="shared" si="1"/>
        <v>0.22750737739973359</v>
      </c>
      <c r="R13" s="32">
        <f t="shared" si="8"/>
        <v>19.584916104920815</v>
      </c>
      <c r="S13" s="32">
        <f t="shared" si="9"/>
        <v>76.680345164582704</v>
      </c>
      <c r="T13" s="32">
        <f t="shared" si="10"/>
        <v>49.141593518342454</v>
      </c>
    </row>
    <row r="14" spans="1:20" x14ac:dyDescent="0.25">
      <c r="B14" s="12" t="str">
        <f>'Média Mensal'!B14</f>
        <v>Contumil</v>
      </c>
      <c r="C14" s="12" t="str">
        <f>'Média Mensal'!C14</f>
        <v>Estádio do Dragão</v>
      </c>
      <c r="D14" s="15">
        <f>'Média Mensal'!D14</f>
        <v>619.19000000000005</v>
      </c>
      <c r="E14" s="4">
        <v>5340.7653520725808</v>
      </c>
      <c r="F14" s="2">
        <v>21495.596457494874</v>
      </c>
      <c r="G14" s="5">
        <f t="shared" si="4"/>
        <v>26836.361809567454</v>
      </c>
      <c r="H14" s="2">
        <v>224</v>
      </c>
      <c r="I14" s="2">
        <v>241</v>
      </c>
      <c r="J14" s="5">
        <f t="shared" si="5"/>
        <v>465</v>
      </c>
      <c r="K14" s="2">
        <v>0</v>
      </c>
      <c r="L14" s="2">
        <v>0</v>
      </c>
      <c r="M14" s="5">
        <f t="shared" si="6"/>
        <v>0</v>
      </c>
      <c r="N14" s="27">
        <f t="shared" si="7"/>
        <v>0.11038288178060063</v>
      </c>
      <c r="O14" s="27">
        <f t="shared" si="0"/>
        <v>0.41293215878082978</v>
      </c>
      <c r="P14" s="28">
        <f t="shared" si="1"/>
        <v>0.26718799093555806</v>
      </c>
      <c r="R14" s="32">
        <f t="shared" si="8"/>
        <v>23.842702464609737</v>
      </c>
      <c r="S14" s="32">
        <f t="shared" si="9"/>
        <v>89.193346296659229</v>
      </c>
      <c r="T14" s="32">
        <f t="shared" si="10"/>
        <v>57.712606042080544</v>
      </c>
    </row>
    <row r="15" spans="1:20" x14ac:dyDescent="0.25">
      <c r="B15" s="12" t="str">
        <f>'Média Mensal'!B15</f>
        <v>Estádio do Dragão</v>
      </c>
      <c r="C15" s="12" t="str">
        <f>'Média Mensal'!C15</f>
        <v>Campanhã</v>
      </c>
      <c r="D15" s="15">
        <f>'Média Mensal'!D15</f>
        <v>1166.02</v>
      </c>
      <c r="E15" s="4">
        <v>11180.669785058268</v>
      </c>
      <c r="F15" s="2">
        <v>34528.877851398123</v>
      </c>
      <c r="G15" s="5">
        <f t="shared" si="4"/>
        <v>45709.547636456395</v>
      </c>
      <c r="H15" s="2">
        <v>407</v>
      </c>
      <c r="I15" s="2">
        <v>426</v>
      </c>
      <c r="J15" s="5">
        <f t="shared" si="5"/>
        <v>833</v>
      </c>
      <c r="K15" s="2">
        <v>213</v>
      </c>
      <c r="L15" s="2">
        <v>209</v>
      </c>
      <c r="M15" s="5">
        <f t="shared" si="6"/>
        <v>422</v>
      </c>
      <c r="N15" s="27">
        <f t="shared" si="7"/>
        <v>7.9444277122117074E-2</v>
      </c>
      <c r="O15" s="27">
        <f t="shared" si="0"/>
        <v>0.24003724661724962</v>
      </c>
      <c r="P15" s="28">
        <f t="shared" si="1"/>
        <v>0.16061882479850026</v>
      </c>
      <c r="R15" s="32">
        <f t="shared" si="8"/>
        <v>18.033338362997206</v>
      </c>
      <c r="S15" s="32">
        <f t="shared" si="9"/>
        <v>54.376185592752947</v>
      </c>
      <c r="T15" s="32">
        <f t="shared" si="10"/>
        <v>36.421950307933379</v>
      </c>
    </row>
    <row r="16" spans="1:20" x14ac:dyDescent="0.25">
      <c r="B16" s="12" t="str">
        <f>'Média Mensal'!B16</f>
        <v>Campanhã</v>
      </c>
      <c r="C16" s="12" t="str">
        <f>'Média Mensal'!C16</f>
        <v>Heroismo</v>
      </c>
      <c r="D16" s="15">
        <f>'Média Mensal'!D16</f>
        <v>950.92</v>
      </c>
      <c r="E16" s="4">
        <v>23443.818287871232</v>
      </c>
      <c r="F16" s="2">
        <v>63325.403705382778</v>
      </c>
      <c r="G16" s="5">
        <f t="shared" si="4"/>
        <v>86769.221993254003</v>
      </c>
      <c r="H16" s="2">
        <v>566</v>
      </c>
      <c r="I16" s="2">
        <v>599</v>
      </c>
      <c r="J16" s="5">
        <f t="shared" si="5"/>
        <v>1165</v>
      </c>
      <c r="K16" s="2">
        <v>307</v>
      </c>
      <c r="L16" s="2">
        <v>311</v>
      </c>
      <c r="M16" s="5">
        <f t="shared" si="6"/>
        <v>618</v>
      </c>
      <c r="N16" s="27">
        <f t="shared" si="7"/>
        <v>0.11816917157885011</v>
      </c>
      <c r="O16" s="27">
        <f t="shared" si="0"/>
        <v>0.30664273119907209</v>
      </c>
      <c r="P16" s="28">
        <f t="shared" si="1"/>
        <v>0.21429578861471857</v>
      </c>
      <c r="R16" s="32">
        <f t="shared" si="8"/>
        <v>26.854316480952157</v>
      </c>
      <c r="S16" s="32">
        <f t="shared" si="9"/>
        <v>69.588355720200852</v>
      </c>
      <c r="T16" s="32">
        <f t="shared" si="10"/>
        <v>48.664734712985982</v>
      </c>
    </row>
    <row r="17" spans="2:20" x14ac:dyDescent="0.25">
      <c r="B17" s="12" t="str">
        <f>'Média Mensal'!B17</f>
        <v>Heroismo</v>
      </c>
      <c r="C17" s="12" t="str">
        <f>'Média Mensal'!C17</f>
        <v>24 de Agosto</v>
      </c>
      <c r="D17" s="15">
        <f>'Média Mensal'!D17</f>
        <v>571.9</v>
      </c>
      <c r="E17" s="4">
        <v>25747.918977800371</v>
      </c>
      <c r="F17" s="2">
        <v>66319.914494653829</v>
      </c>
      <c r="G17" s="5">
        <f t="shared" si="4"/>
        <v>92067.833472454193</v>
      </c>
      <c r="H17" s="2">
        <v>563</v>
      </c>
      <c r="I17" s="2">
        <v>599</v>
      </c>
      <c r="J17" s="5">
        <f t="shared" si="5"/>
        <v>1162</v>
      </c>
      <c r="K17" s="2">
        <v>309</v>
      </c>
      <c r="L17" s="2">
        <v>311</v>
      </c>
      <c r="M17" s="5">
        <f t="shared" si="6"/>
        <v>620</v>
      </c>
      <c r="N17" s="27">
        <f t="shared" si="7"/>
        <v>0.12988256142958218</v>
      </c>
      <c r="O17" s="27">
        <f t="shared" si="0"/>
        <v>0.32114315146167693</v>
      </c>
      <c r="P17" s="28">
        <f t="shared" si="1"/>
        <v>0.22746727248402526</v>
      </c>
      <c r="R17" s="32">
        <f t="shared" si="8"/>
        <v>29.52743002041327</v>
      </c>
      <c r="S17" s="32">
        <f t="shared" si="9"/>
        <v>72.879026917202012</v>
      </c>
      <c r="T17" s="32">
        <f t="shared" si="10"/>
        <v>51.665450882409758</v>
      </c>
    </row>
    <row r="18" spans="2:20" x14ac:dyDescent="0.25">
      <c r="B18" s="12" t="str">
        <f>'Média Mensal'!B18</f>
        <v>24 de Agosto</v>
      </c>
      <c r="C18" s="12" t="str">
        <f>'Média Mensal'!C18</f>
        <v>Bolhão</v>
      </c>
      <c r="D18" s="15">
        <f>'Média Mensal'!D18</f>
        <v>680.44</v>
      </c>
      <c r="E18" s="4">
        <v>39875.286308987343</v>
      </c>
      <c r="F18" s="2">
        <v>74618.427943262068</v>
      </c>
      <c r="G18" s="5">
        <f t="shared" si="4"/>
        <v>114493.71425224941</v>
      </c>
      <c r="H18" s="2">
        <v>529</v>
      </c>
      <c r="I18" s="2">
        <v>607</v>
      </c>
      <c r="J18" s="5">
        <f t="shared" si="5"/>
        <v>1136</v>
      </c>
      <c r="K18" s="2">
        <v>349</v>
      </c>
      <c r="L18" s="2">
        <v>313</v>
      </c>
      <c r="M18" s="5">
        <f t="shared" si="6"/>
        <v>662</v>
      </c>
      <c r="N18" s="27">
        <f t="shared" si="7"/>
        <v>0.19856628111797536</v>
      </c>
      <c r="O18" s="27">
        <f t="shared" si="0"/>
        <v>0.35747752157395979</v>
      </c>
      <c r="P18" s="28">
        <f t="shared" si="1"/>
        <v>0.27955843031470828</v>
      </c>
      <c r="R18" s="32">
        <f t="shared" si="8"/>
        <v>45.416043632104035</v>
      </c>
      <c r="S18" s="32">
        <f t="shared" si="9"/>
        <v>81.106986894850067</v>
      </c>
      <c r="T18" s="32">
        <f t="shared" si="10"/>
        <v>63.678372776556955</v>
      </c>
    </row>
    <row r="19" spans="2:20" x14ac:dyDescent="0.25">
      <c r="B19" s="12" t="str">
        <f>'Média Mensal'!B19</f>
        <v>Bolhão</v>
      </c>
      <c r="C19" s="12" t="str">
        <f>'Média Mensal'!C19</f>
        <v>Trindade</v>
      </c>
      <c r="D19" s="15">
        <f>'Média Mensal'!D19</f>
        <v>451.8</v>
      </c>
      <c r="E19" s="4">
        <v>60289.900024944516</v>
      </c>
      <c r="F19" s="2">
        <v>80369.008133076248</v>
      </c>
      <c r="G19" s="5">
        <f t="shared" si="4"/>
        <v>140658.90815802076</v>
      </c>
      <c r="H19" s="2">
        <v>528</v>
      </c>
      <c r="I19" s="2">
        <v>615</v>
      </c>
      <c r="J19" s="5">
        <f t="shared" si="5"/>
        <v>1143</v>
      </c>
      <c r="K19" s="2">
        <v>349</v>
      </c>
      <c r="L19" s="2">
        <v>312</v>
      </c>
      <c r="M19" s="5">
        <f t="shared" si="6"/>
        <v>661</v>
      </c>
      <c r="N19" s="27">
        <f t="shared" si="7"/>
        <v>0.30054785655505739</v>
      </c>
      <c r="O19" s="27">
        <f t="shared" si="0"/>
        <v>0.38231632289205508</v>
      </c>
      <c r="P19" s="28">
        <f t="shared" si="1"/>
        <v>0.34238906994377227</v>
      </c>
      <c r="R19" s="32">
        <f t="shared" si="8"/>
        <v>68.745610062650528</v>
      </c>
      <c r="S19" s="32">
        <f t="shared" si="9"/>
        <v>86.697959151107057</v>
      </c>
      <c r="T19" s="32">
        <f t="shared" si="10"/>
        <v>77.970569932384009</v>
      </c>
    </row>
    <row r="20" spans="2:20" x14ac:dyDescent="0.25">
      <c r="B20" s="12" t="str">
        <f>'Média Mensal'!B20</f>
        <v>Trindade</v>
      </c>
      <c r="C20" s="12" t="str">
        <f>'Média Mensal'!C20</f>
        <v>Lapa</v>
      </c>
      <c r="D20" s="15">
        <f>'Média Mensal'!D20</f>
        <v>857.43000000000006</v>
      </c>
      <c r="E20" s="4">
        <v>86031.851403235356</v>
      </c>
      <c r="F20" s="2">
        <v>106667.44083849977</v>
      </c>
      <c r="G20" s="5">
        <f t="shared" si="4"/>
        <v>192699.29224173512</v>
      </c>
      <c r="H20" s="2">
        <v>540</v>
      </c>
      <c r="I20" s="2">
        <v>593</v>
      </c>
      <c r="J20" s="5">
        <f t="shared" si="5"/>
        <v>1133</v>
      </c>
      <c r="K20" s="2">
        <v>347</v>
      </c>
      <c r="L20" s="2">
        <v>327</v>
      </c>
      <c r="M20" s="5">
        <f t="shared" si="6"/>
        <v>674</v>
      </c>
      <c r="N20" s="27">
        <f t="shared" si="7"/>
        <v>0.42443783500037174</v>
      </c>
      <c r="O20" s="27">
        <f t="shared" si="0"/>
        <v>0.509921604130812</v>
      </c>
      <c r="P20" s="28">
        <f t="shared" si="1"/>
        <v>0.46785299660516444</v>
      </c>
      <c r="R20" s="32">
        <f t="shared" si="8"/>
        <v>96.991940702632874</v>
      </c>
      <c r="S20" s="32">
        <f t="shared" si="9"/>
        <v>115.94287047663018</v>
      </c>
      <c r="T20" s="32">
        <f t="shared" si="10"/>
        <v>106.64044949736309</v>
      </c>
    </row>
    <row r="21" spans="2:20" x14ac:dyDescent="0.25">
      <c r="B21" s="12" t="str">
        <f>'Média Mensal'!B21</f>
        <v>Lapa</v>
      </c>
      <c r="C21" s="12" t="str">
        <f>'Média Mensal'!C21</f>
        <v>Carolina Michaelis</v>
      </c>
      <c r="D21" s="15">
        <f>'Média Mensal'!D21</f>
        <v>460.97</v>
      </c>
      <c r="E21" s="4">
        <v>85809.290966614542</v>
      </c>
      <c r="F21" s="2">
        <v>105282.07281842688</v>
      </c>
      <c r="G21" s="5">
        <f t="shared" si="4"/>
        <v>191091.36378504144</v>
      </c>
      <c r="H21" s="2">
        <v>524</v>
      </c>
      <c r="I21" s="2">
        <v>593</v>
      </c>
      <c r="J21" s="5">
        <f t="shared" si="5"/>
        <v>1117</v>
      </c>
      <c r="K21" s="2">
        <v>353</v>
      </c>
      <c r="L21" s="2">
        <v>316</v>
      </c>
      <c r="M21" s="5">
        <f t="shared" si="6"/>
        <v>669</v>
      </c>
      <c r="N21" s="27">
        <f t="shared" si="7"/>
        <v>0.42749038981414922</v>
      </c>
      <c r="O21" s="27">
        <f t="shared" si="0"/>
        <v>0.50994920379367459</v>
      </c>
      <c r="P21" s="28">
        <f t="shared" si="1"/>
        <v>0.46929978531828714</v>
      </c>
      <c r="R21" s="32">
        <f t="shared" si="8"/>
        <v>97.844117407770284</v>
      </c>
      <c r="S21" s="32">
        <f t="shared" si="9"/>
        <v>115.82186228649822</v>
      </c>
      <c r="T21" s="32">
        <f t="shared" si="10"/>
        <v>106.99404467247561</v>
      </c>
    </row>
    <row r="22" spans="2:20" x14ac:dyDescent="0.25">
      <c r="B22" s="12" t="str">
        <f>'Média Mensal'!B22</f>
        <v>Carolina Michaelis</v>
      </c>
      <c r="C22" s="12" t="str">
        <f>'Média Mensal'!C22</f>
        <v>Casa da Música</v>
      </c>
      <c r="D22" s="15">
        <f>'Média Mensal'!D22</f>
        <v>627.48</v>
      </c>
      <c r="E22" s="4">
        <v>83991.246481395487</v>
      </c>
      <c r="F22" s="2">
        <v>97590.881405096938</v>
      </c>
      <c r="G22" s="5">
        <f t="shared" si="4"/>
        <v>181582.12788649241</v>
      </c>
      <c r="H22" s="2">
        <v>519</v>
      </c>
      <c r="I22" s="2">
        <v>572</v>
      </c>
      <c r="J22" s="5">
        <f t="shared" si="5"/>
        <v>1091</v>
      </c>
      <c r="K22" s="2">
        <v>353</v>
      </c>
      <c r="L22" s="2">
        <v>339</v>
      </c>
      <c r="M22" s="5">
        <f t="shared" si="6"/>
        <v>692</v>
      </c>
      <c r="N22" s="27">
        <f t="shared" si="7"/>
        <v>0.42069665852598315</v>
      </c>
      <c r="O22" s="27">
        <f t="shared" si="0"/>
        <v>0.47003661139895647</v>
      </c>
      <c r="P22" s="28">
        <f t="shared" si="1"/>
        <v>0.44584977088160349</v>
      </c>
      <c r="R22" s="32">
        <f t="shared" si="8"/>
        <v>96.320236790591153</v>
      </c>
      <c r="S22" s="32">
        <f t="shared" si="9"/>
        <v>107.12500703084186</v>
      </c>
      <c r="T22" s="32">
        <f t="shared" si="10"/>
        <v>101.84078961665307</v>
      </c>
    </row>
    <row r="23" spans="2:20" x14ac:dyDescent="0.25">
      <c r="B23" s="12" t="str">
        <f>'Média Mensal'!B23</f>
        <v>Casa da Música</v>
      </c>
      <c r="C23" s="12" t="str">
        <f>'Média Mensal'!C23</f>
        <v>Francos</v>
      </c>
      <c r="D23" s="15">
        <f>'Média Mensal'!D23</f>
        <v>871.87</v>
      </c>
      <c r="E23" s="4">
        <v>86383.1776882782</v>
      </c>
      <c r="F23" s="2">
        <v>72320.508519848619</v>
      </c>
      <c r="G23" s="5">
        <f t="shared" si="4"/>
        <v>158703.68620812683</v>
      </c>
      <c r="H23" s="2">
        <v>504</v>
      </c>
      <c r="I23" s="2">
        <v>556</v>
      </c>
      <c r="J23" s="5">
        <f t="shared" si="5"/>
        <v>1060</v>
      </c>
      <c r="K23" s="2">
        <v>360</v>
      </c>
      <c r="L23" s="2">
        <v>355</v>
      </c>
      <c r="M23" s="5">
        <f t="shared" si="6"/>
        <v>715</v>
      </c>
      <c r="N23" s="27">
        <f t="shared" si="7"/>
        <v>0.43596161220263141</v>
      </c>
      <c r="O23" s="27">
        <f t="shared" si="0"/>
        <v>0.34746756217016095</v>
      </c>
      <c r="P23" s="28">
        <f t="shared" si="1"/>
        <v>0.39062638133338295</v>
      </c>
      <c r="R23" s="32">
        <f t="shared" si="8"/>
        <v>99.980529731803472</v>
      </c>
      <c r="S23" s="32">
        <f t="shared" si="9"/>
        <v>79.385849088747108</v>
      </c>
      <c r="T23" s="32">
        <f t="shared" si="10"/>
        <v>89.410527441198212</v>
      </c>
    </row>
    <row r="24" spans="2:20" x14ac:dyDescent="0.25">
      <c r="B24" s="12" t="str">
        <f>'Média Mensal'!B24</f>
        <v>Francos</v>
      </c>
      <c r="C24" s="12" t="str">
        <f>'Média Mensal'!C24</f>
        <v>Ramalde</v>
      </c>
      <c r="D24" s="15">
        <f>'Média Mensal'!D24</f>
        <v>965.03</v>
      </c>
      <c r="E24" s="4">
        <v>83197.932241449438</v>
      </c>
      <c r="F24" s="2">
        <v>63041.093733339803</v>
      </c>
      <c r="G24" s="5">
        <f t="shared" si="4"/>
        <v>146239.02597478923</v>
      </c>
      <c r="H24" s="2">
        <v>484</v>
      </c>
      <c r="I24" s="2">
        <v>560</v>
      </c>
      <c r="J24" s="5">
        <f t="shared" si="5"/>
        <v>1044</v>
      </c>
      <c r="K24" s="2">
        <v>394</v>
      </c>
      <c r="L24" s="2">
        <v>356</v>
      </c>
      <c r="M24" s="5">
        <f t="shared" si="6"/>
        <v>750</v>
      </c>
      <c r="N24" s="27">
        <f t="shared" si="7"/>
        <v>0.41134963729851987</v>
      </c>
      <c r="O24" s="27">
        <f t="shared" si="0"/>
        <v>0.30127453420505718</v>
      </c>
      <c r="P24" s="28">
        <f t="shared" si="1"/>
        <v>0.35537692458588305</v>
      </c>
      <c r="R24" s="32">
        <f t="shared" si="8"/>
        <v>94.758464967482283</v>
      </c>
      <c r="S24" s="32">
        <f t="shared" si="9"/>
        <v>68.822154730720314</v>
      </c>
      <c r="T24" s="32">
        <f t="shared" si="10"/>
        <v>81.515622059525768</v>
      </c>
    </row>
    <row r="25" spans="2:20" x14ac:dyDescent="0.25">
      <c r="B25" s="12" t="str">
        <f>'Média Mensal'!B25</f>
        <v>Ramalde</v>
      </c>
      <c r="C25" s="12" t="str">
        <f>'Média Mensal'!C25</f>
        <v>Viso</v>
      </c>
      <c r="D25" s="15">
        <f>'Média Mensal'!D25</f>
        <v>621.15</v>
      </c>
      <c r="E25" s="4">
        <v>78886.376416337909</v>
      </c>
      <c r="F25" s="2">
        <v>60355.535006294849</v>
      </c>
      <c r="G25" s="5">
        <f t="shared" si="4"/>
        <v>139241.91142263275</v>
      </c>
      <c r="H25" s="2">
        <v>484</v>
      </c>
      <c r="I25" s="2">
        <v>551</v>
      </c>
      <c r="J25" s="5">
        <f t="shared" si="5"/>
        <v>1035</v>
      </c>
      <c r="K25" s="2">
        <v>394</v>
      </c>
      <c r="L25" s="2">
        <v>356</v>
      </c>
      <c r="M25" s="5">
        <f t="shared" si="6"/>
        <v>750</v>
      </c>
      <c r="N25" s="27">
        <f t="shared" si="7"/>
        <v>0.39003231753984013</v>
      </c>
      <c r="O25" s="27">
        <f t="shared" si="0"/>
        <v>0.29114505753046177</v>
      </c>
      <c r="P25" s="28">
        <f t="shared" si="1"/>
        <v>0.33997927391012978</v>
      </c>
      <c r="R25" s="32">
        <f t="shared" si="8"/>
        <v>89.847809130225414</v>
      </c>
      <c r="S25" s="32">
        <f t="shared" si="9"/>
        <v>66.544140028991009</v>
      </c>
      <c r="T25" s="32">
        <f t="shared" si="10"/>
        <v>78.006673065900699</v>
      </c>
    </row>
    <row r="26" spans="2:20" x14ac:dyDescent="0.25">
      <c r="B26" s="12" t="str">
        <f>'Média Mensal'!B26</f>
        <v>Viso</v>
      </c>
      <c r="C26" s="12" t="str">
        <f>'Média Mensal'!C26</f>
        <v>Sete Bicas</v>
      </c>
      <c r="D26" s="15">
        <f>'Média Mensal'!D26</f>
        <v>743.81</v>
      </c>
      <c r="E26" s="4">
        <v>76806.147135551655</v>
      </c>
      <c r="F26" s="2">
        <v>55363.229881355248</v>
      </c>
      <c r="G26" s="5">
        <f t="shared" si="4"/>
        <v>132169.37701690692</v>
      </c>
      <c r="H26" s="2">
        <v>484</v>
      </c>
      <c r="I26" s="2">
        <v>551</v>
      </c>
      <c r="J26" s="5">
        <f t="shared" si="5"/>
        <v>1035</v>
      </c>
      <c r="K26" s="2">
        <v>392</v>
      </c>
      <c r="L26" s="2">
        <v>358</v>
      </c>
      <c r="M26" s="5">
        <f t="shared" si="6"/>
        <v>750</v>
      </c>
      <c r="N26" s="27">
        <f t="shared" si="7"/>
        <v>0.38068074512069616</v>
      </c>
      <c r="O26" s="27">
        <f t="shared" si="0"/>
        <v>0.26642555284579039</v>
      </c>
      <c r="P26" s="28">
        <f t="shared" si="1"/>
        <v>0.32271065782036068</v>
      </c>
      <c r="R26" s="32">
        <f t="shared" si="8"/>
        <v>87.678250154739331</v>
      </c>
      <c r="S26" s="32">
        <f t="shared" si="9"/>
        <v>60.905643433834157</v>
      </c>
      <c r="T26" s="32">
        <f t="shared" si="10"/>
        <v>74.044468917034692</v>
      </c>
    </row>
    <row r="27" spans="2:20" x14ac:dyDescent="0.25">
      <c r="B27" s="12" t="str">
        <f>'Média Mensal'!B27</f>
        <v>Sete Bicas</v>
      </c>
      <c r="C27" s="12" t="str">
        <f>'Média Mensal'!C27</f>
        <v>ASra da Hora</v>
      </c>
      <c r="D27" s="15">
        <f>'Média Mensal'!D27</f>
        <v>674.5</v>
      </c>
      <c r="E27" s="4">
        <v>70465.508873964514</v>
      </c>
      <c r="F27" s="2">
        <v>46250.207893581624</v>
      </c>
      <c r="G27" s="5">
        <f t="shared" si="4"/>
        <v>116715.71676754614</v>
      </c>
      <c r="H27" s="2">
        <v>482</v>
      </c>
      <c r="I27" s="2">
        <v>554</v>
      </c>
      <c r="J27" s="5">
        <f t="shared" si="5"/>
        <v>1036</v>
      </c>
      <c r="K27" s="2">
        <v>393</v>
      </c>
      <c r="L27" s="2">
        <v>368</v>
      </c>
      <c r="M27" s="5">
        <f t="shared" si="6"/>
        <v>761</v>
      </c>
      <c r="N27" s="27">
        <f t="shared" si="7"/>
        <v>0.34957290984028117</v>
      </c>
      <c r="O27" s="27">
        <f t="shared" si="0"/>
        <v>0.21927012010535171</v>
      </c>
      <c r="P27" s="28">
        <f t="shared" si="1"/>
        <v>0.28294444846000555</v>
      </c>
      <c r="R27" s="32">
        <f t="shared" si="8"/>
        <v>80.532010141673737</v>
      </c>
      <c r="S27" s="32">
        <f t="shared" si="9"/>
        <v>50.162915285880288</v>
      </c>
      <c r="T27" s="32">
        <f t="shared" si="10"/>
        <v>64.950315396519827</v>
      </c>
    </row>
    <row r="28" spans="2:20" x14ac:dyDescent="0.25">
      <c r="B28" s="12" t="str">
        <f>'Média Mensal'!B28</f>
        <v>ASra da Hora</v>
      </c>
      <c r="C28" s="12" t="str">
        <f>'Média Mensal'!C28</f>
        <v>Vasco da Gama</v>
      </c>
      <c r="D28" s="15">
        <f>'Média Mensal'!D28</f>
        <v>824.48</v>
      </c>
      <c r="E28" s="4">
        <v>17840.287942124669</v>
      </c>
      <c r="F28" s="2">
        <v>20209.685404187712</v>
      </c>
      <c r="G28" s="5">
        <f t="shared" si="4"/>
        <v>38049.973346312385</v>
      </c>
      <c r="H28" s="2">
        <v>248</v>
      </c>
      <c r="I28" s="2">
        <v>271</v>
      </c>
      <c r="J28" s="5">
        <f t="shared" si="5"/>
        <v>519</v>
      </c>
      <c r="K28" s="2">
        <v>0</v>
      </c>
      <c r="L28" s="2">
        <v>0</v>
      </c>
      <c r="M28" s="5">
        <f t="shared" si="6"/>
        <v>0</v>
      </c>
      <c r="N28" s="27">
        <f t="shared" si="7"/>
        <v>0.33304002281445394</v>
      </c>
      <c r="O28" s="27">
        <f t="shared" si="0"/>
        <v>0.34525224484398853</v>
      </c>
      <c r="P28" s="28">
        <f t="shared" si="1"/>
        <v>0.33941673219789109</v>
      </c>
      <c r="R28" s="32">
        <f t="shared" si="8"/>
        <v>71.936644927922046</v>
      </c>
      <c r="S28" s="32">
        <f t="shared" si="9"/>
        <v>74.574484886301519</v>
      </c>
      <c r="T28" s="32">
        <f t="shared" si="10"/>
        <v>73.314014154744484</v>
      </c>
    </row>
    <row r="29" spans="2:20" x14ac:dyDescent="0.25">
      <c r="B29" s="12" t="str">
        <f>'Média Mensal'!B29</f>
        <v>Vasco da Gama</v>
      </c>
      <c r="C29" s="12" t="str">
        <f>'Média Mensal'!C29</f>
        <v>Estádio do Mar</v>
      </c>
      <c r="D29" s="15">
        <f>'Média Mensal'!D29</f>
        <v>661.6</v>
      </c>
      <c r="E29" s="4">
        <v>15684.773500890113</v>
      </c>
      <c r="F29" s="2">
        <v>20741.299076173596</v>
      </c>
      <c r="G29" s="5">
        <f t="shared" si="4"/>
        <v>36426.072577063707</v>
      </c>
      <c r="H29" s="2">
        <v>252</v>
      </c>
      <c r="I29" s="2">
        <v>262</v>
      </c>
      <c r="J29" s="5">
        <f t="shared" si="5"/>
        <v>514</v>
      </c>
      <c r="K29" s="2">
        <v>0</v>
      </c>
      <c r="L29" s="2">
        <v>0</v>
      </c>
      <c r="M29" s="5">
        <f t="shared" si="6"/>
        <v>0</v>
      </c>
      <c r="N29" s="27">
        <f t="shared" si="7"/>
        <v>0.2881535402132957</v>
      </c>
      <c r="O29" s="27">
        <f t="shared" si="0"/>
        <v>0.36650585022924786</v>
      </c>
      <c r="P29" s="28">
        <f t="shared" si="1"/>
        <v>0.32809187722531802</v>
      </c>
      <c r="R29" s="32">
        <f t="shared" si="8"/>
        <v>62.241164686071876</v>
      </c>
      <c r="S29" s="32">
        <f t="shared" si="9"/>
        <v>79.165263649517541</v>
      </c>
      <c r="T29" s="32">
        <f t="shared" si="10"/>
        <v>70.867845480668691</v>
      </c>
    </row>
    <row r="30" spans="2:20" x14ac:dyDescent="0.25">
      <c r="B30" s="12" t="str">
        <f>'Média Mensal'!B30</f>
        <v>Estádio do Mar</v>
      </c>
      <c r="C30" s="12" t="str">
        <f>'Média Mensal'!C30</f>
        <v>Pedro Hispano</v>
      </c>
      <c r="D30" s="15">
        <f>'Média Mensal'!D30</f>
        <v>786.97</v>
      </c>
      <c r="E30" s="4">
        <v>14901.341226894057</v>
      </c>
      <c r="F30" s="2">
        <v>20261.854212937957</v>
      </c>
      <c r="G30" s="5">
        <f t="shared" si="4"/>
        <v>35163.195439832016</v>
      </c>
      <c r="H30" s="2">
        <v>251</v>
      </c>
      <c r="I30" s="2">
        <v>260</v>
      </c>
      <c r="J30" s="5">
        <f t="shared" si="5"/>
        <v>511</v>
      </c>
      <c r="K30" s="2">
        <v>0</v>
      </c>
      <c r="L30" s="2">
        <v>0</v>
      </c>
      <c r="M30" s="5">
        <f t="shared" si="6"/>
        <v>0</v>
      </c>
      <c r="N30" s="27">
        <f t="shared" si="7"/>
        <v>0.2748513580288855</v>
      </c>
      <c r="O30" s="27">
        <f t="shared" si="0"/>
        <v>0.36078800236712888</v>
      </c>
      <c r="P30" s="28">
        <f t="shared" si="1"/>
        <v>0.31857646082329505</v>
      </c>
      <c r="R30" s="32">
        <f t="shared" si="8"/>
        <v>59.36789333423927</v>
      </c>
      <c r="S30" s="32">
        <f t="shared" si="9"/>
        <v>77.930208511299838</v>
      </c>
      <c r="T30" s="32">
        <f t="shared" si="10"/>
        <v>68.812515537831729</v>
      </c>
    </row>
    <row r="31" spans="2:20" x14ac:dyDescent="0.25">
      <c r="B31" s="12" t="str">
        <f>'Média Mensal'!B31</f>
        <v>Pedro Hispano</v>
      </c>
      <c r="C31" s="12" t="str">
        <f>'Média Mensal'!C31</f>
        <v>Parque de Real</v>
      </c>
      <c r="D31" s="15">
        <f>'Média Mensal'!D31</f>
        <v>656.68</v>
      </c>
      <c r="E31" s="4">
        <v>13282.120236250445</v>
      </c>
      <c r="F31" s="2">
        <v>19621.660932792489</v>
      </c>
      <c r="G31" s="5">
        <f t="shared" si="4"/>
        <v>32903.781169042937</v>
      </c>
      <c r="H31" s="2">
        <v>250</v>
      </c>
      <c r="I31" s="2">
        <v>255</v>
      </c>
      <c r="J31" s="5">
        <f t="shared" si="5"/>
        <v>505</v>
      </c>
      <c r="K31" s="2">
        <v>0</v>
      </c>
      <c r="L31" s="2">
        <v>0</v>
      </c>
      <c r="M31" s="5">
        <f t="shared" si="6"/>
        <v>0</v>
      </c>
      <c r="N31" s="27">
        <f t="shared" si="7"/>
        <v>0.24596518956019342</v>
      </c>
      <c r="O31" s="27">
        <f t="shared" si="0"/>
        <v>0.35623930524314612</v>
      </c>
      <c r="P31" s="28">
        <f t="shared" si="1"/>
        <v>0.30164815886544682</v>
      </c>
      <c r="R31" s="32">
        <f t="shared" si="8"/>
        <v>53.128480945001776</v>
      </c>
      <c r="S31" s="32">
        <f t="shared" si="9"/>
        <v>76.947689932519566</v>
      </c>
      <c r="T31" s="32">
        <f t="shared" si="10"/>
        <v>65.156002314936515</v>
      </c>
    </row>
    <row r="32" spans="2:20" x14ac:dyDescent="0.25">
      <c r="B32" s="12" t="str">
        <f>'Média Mensal'!B32</f>
        <v>Parque de Real</v>
      </c>
      <c r="C32" s="12" t="str">
        <f>'Média Mensal'!C32</f>
        <v>C. Matosinhos</v>
      </c>
      <c r="D32" s="15">
        <f>'Média Mensal'!D32</f>
        <v>723.67</v>
      </c>
      <c r="E32" s="4">
        <v>11998.577866487789</v>
      </c>
      <c r="F32" s="2">
        <v>18954.860934415367</v>
      </c>
      <c r="G32" s="5">
        <f t="shared" si="4"/>
        <v>30953.438800903154</v>
      </c>
      <c r="H32" s="2">
        <v>252</v>
      </c>
      <c r="I32" s="2">
        <v>254</v>
      </c>
      <c r="J32" s="5">
        <f t="shared" si="5"/>
        <v>506</v>
      </c>
      <c r="K32" s="2">
        <v>0</v>
      </c>
      <c r="L32" s="2">
        <v>0</v>
      </c>
      <c r="M32" s="5">
        <f t="shared" si="6"/>
        <v>0</v>
      </c>
      <c r="N32" s="27">
        <f t="shared" si="7"/>
        <v>0.22043242700043703</v>
      </c>
      <c r="O32" s="27">
        <f t="shared" si="0"/>
        <v>0.34548813310030924</v>
      </c>
      <c r="P32" s="28">
        <f t="shared" si="1"/>
        <v>0.28320742571460211</v>
      </c>
      <c r="R32" s="32">
        <f t="shared" si="8"/>
        <v>47.613404232094403</v>
      </c>
      <c r="S32" s="32">
        <f t="shared" si="9"/>
        <v>74.625436749666804</v>
      </c>
      <c r="T32" s="32">
        <f t="shared" si="10"/>
        <v>61.172803954354059</v>
      </c>
    </row>
    <row r="33" spans="2:20" x14ac:dyDescent="0.25">
      <c r="B33" s="12" t="str">
        <f>'Média Mensal'!B33</f>
        <v>C. Matosinhos</v>
      </c>
      <c r="C33" s="12" t="str">
        <f>'Média Mensal'!C33</f>
        <v>Matosinhos Sul</v>
      </c>
      <c r="D33" s="15">
        <f>'Média Mensal'!D33</f>
        <v>616.61</v>
      </c>
      <c r="E33" s="4">
        <v>8660.8402079073221</v>
      </c>
      <c r="F33" s="2">
        <v>13733.992192117206</v>
      </c>
      <c r="G33" s="5">
        <f t="shared" si="4"/>
        <v>22394.832400024527</v>
      </c>
      <c r="H33" s="2">
        <v>243</v>
      </c>
      <c r="I33" s="2">
        <v>258</v>
      </c>
      <c r="J33" s="5">
        <f t="shared" si="5"/>
        <v>501</v>
      </c>
      <c r="K33" s="2">
        <v>0</v>
      </c>
      <c r="L33" s="2">
        <v>0</v>
      </c>
      <c r="M33" s="5">
        <f t="shared" si="6"/>
        <v>0</v>
      </c>
      <c r="N33" s="27">
        <f t="shared" si="7"/>
        <v>0.16500610059265589</v>
      </c>
      <c r="O33" s="27">
        <f t="shared" si="0"/>
        <v>0.24644688831677444</v>
      </c>
      <c r="P33" s="28">
        <f t="shared" si="1"/>
        <v>0.20694566792363908</v>
      </c>
      <c r="R33" s="32">
        <f t="shared" si="8"/>
        <v>35.641317728013668</v>
      </c>
      <c r="S33" s="32">
        <f t="shared" si="9"/>
        <v>53.232527876423283</v>
      </c>
      <c r="T33" s="32">
        <f t="shared" si="10"/>
        <v>44.700264271506043</v>
      </c>
    </row>
    <row r="34" spans="2:20" x14ac:dyDescent="0.25">
      <c r="B34" s="12" t="str">
        <f>'Média Mensal'!B34</f>
        <v>Matosinhos Sul</v>
      </c>
      <c r="C34" s="12" t="str">
        <f>'Média Mensal'!C34</f>
        <v>Brito Capelo</v>
      </c>
      <c r="D34" s="15">
        <f>'Média Mensal'!D34</f>
        <v>535.72</v>
      </c>
      <c r="E34" s="4">
        <v>4362.5625232424854</v>
      </c>
      <c r="F34" s="2">
        <v>5733.4051007265116</v>
      </c>
      <c r="G34" s="5">
        <f t="shared" si="4"/>
        <v>10095.967623968998</v>
      </c>
      <c r="H34" s="2">
        <v>254</v>
      </c>
      <c r="I34" s="2">
        <v>252</v>
      </c>
      <c r="J34" s="5">
        <f t="shared" si="5"/>
        <v>506</v>
      </c>
      <c r="K34" s="2">
        <v>0</v>
      </c>
      <c r="L34" s="2">
        <v>0</v>
      </c>
      <c r="M34" s="5">
        <f t="shared" si="6"/>
        <v>0</v>
      </c>
      <c r="N34" s="27">
        <f t="shared" si="7"/>
        <v>7.9515939837461455E-2</v>
      </c>
      <c r="O34" s="27">
        <f t="shared" si="0"/>
        <v>0.10533151640076631</v>
      </c>
      <c r="P34" s="28">
        <f t="shared" si="1"/>
        <v>9.237270919309945E-2</v>
      </c>
      <c r="R34" s="32">
        <f t="shared" si="8"/>
        <v>17.175443004891676</v>
      </c>
      <c r="S34" s="32">
        <f t="shared" si="9"/>
        <v>22.751607542565523</v>
      </c>
      <c r="T34" s="32">
        <f t="shared" si="10"/>
        <v>19.952505185709484</v>
      </c>
    </row>
    <row r="35" spans="2:20" x14ac:dyDescent="0.25">
      <c r="B35" s="12" t="str">
        <f>'Média Mensal'!B35</f>
        <v>Brito Capelo</v>
      </c>
      <c r="C35" s="12" t="str">
        <f>'Média Mensal'!C35</f>
        <v>Mercado</v>
      </c>
      <c r="D35" s="15">
        <f>'Média Mensal'!D35</f>
        <v>487.53</v>
      </c>
      <c r="E35" s="4">
        <v>2404.8777591688558</v>
      </c>
      <c r="F35" s="2">
        <v>3073.7146236983731</v>
      </c>
      <c r="G35" s="5">
        <f t="shared" si="4"/>
        <v>5478.5923828672294</v>
      </c>
      <c r="H35" s="2">
        <v>251</v>
      </c>
      <c r="I35" s="2">
        <v>255</v>
      </c>
      <c r="J35" s="5">
        <f t="shared" si="5"/>
        <v>506</v>
      </c>
      <c r="K35" s="2">
        <v>0</v>
      </c>
      <c r="L35" s="2">
        <v>0</v>
      </c>
      <c r="M35" s="5">
        <f t="shared" si="6"/>
        <v>0</v>
      </c>
      <c r="N35" s="27">
        <f t="shared" si="7"/>
        <v>4.4357343942173083E-2</v>
      </c>
      <c r="O35" s="27">
        <f t="shared" si="0"/>
        <v>5.5804550176077945E-2</v>
      </c>
      <c r="P35" s="28">
        <f t="shared" si="1"/>
        <v>5.0126192933567827E-2</v>
      </c>
      <c r="R35" s="32">
        <f t="shared" si="8"/>
        <v>9.5811862915093862</v>
      </c>
      <c r="S35" s="32">
        <f t="shared" si="9"/>
        <v>12.053782838032836</v>
      </c>
      <c r="T35" s="32">
        <f t="shared" si="10"/>
        <v>10.827257673650651</v>
      </c>
    </row>
    <row r="36" spans="2:20" x14ac:dyDescent="0.25">
      <c r="B36" s="13" t="str">
        <f>'Média Mensal'!B36</f>
        <v>Mercado</v>
      </c>
      <c r="C36" s="13" t="str">
        <f>'Média Mensal'!C36</f>
        <v>Sr. de Matosinhos</v>
      </c>
      <c r="D36" s="16">
        <f>'Média Mensal'!D36</f>
        <v>708.96</v>
      </c>
      <c r="E36" s="6">
        <v>557.07826349617108</v>
      </c>
      <c r="F36" s="3">
        <v>688.00000000000023</v>
      </c>
      <c r="G36" s="7">
        <f t="shared" si="4"/>
        <v>1245.0782634961713</v>
      </c>
      <c r="H36" s="3">
        <v>253</v>
      </c>
      <c r="I36" s="3">
        <v>255</v>
      </c>
      <c r="J36" s="7">
        <f t="shared" si="5"/>
        <v>508</v>
      </c>
      <c r="K36" s="3">
        <v>0</v>
      </c>
      <c r="L36" s="3">
        <v>0</v>
      </c>
      <c r="M36" s="7">
        <f t="shared" si="6"/>
        <v>0</v>
      </c>
      <c r="N36" s="27">
        <f t="shared" si="7"/>
        <v>1.01939368960652E-2</v>
      </c>
      <c r="O36" s="27">
        <f t="shared" si="0"/>
        <v>1.2490922294843868E-2</v>
      </c>
      <c r="P36" s="28">
        <f t="shared" si="1"/>
        <v>1.134695122025528E-2</v>
      </c>
      <c r="R36" s="32">
        <f t="shared" si="8"/>
        <v>2.2018903695500831</v>
      </c>
      <c r="S36" s="32">
        <f t="shared" si="9"/>
        <v>2.6980392156862756</v>
      </c>
      <c r="T36" s="32">
        <f t="shared" si="10"/>
        <v>2.4509414635751403</v>
      </c>
    </row>
    <row r="37" spans="2:20" x14ac:dyDescent="0.25">
      <c r="B37" s="11" t="str">
        <f>'Média Mensal'!B37</f>
        <v>BSra da Hora</v>
      </c>
      <c r="C37" s="11" t="str">
        <f>'Média Mensal'!C37</f>
        <v>BFonte do Cuco</v>
      </c>
      <c r="D37" s="14">
        <f>'Média Mensal'!D37</f>
        <v>687.03</v>
      </c>
      <c r="E37" s="8">
        <v>27203.631932864209</v>
      </c>
      <c r="F37" s="9">
        <v>17343.115678517734</v>
      </c>
      <c r="G37" s="10">
        <f t="shared" si="4"/>
        <v>44546.747611381943</v>
      </c>
      <c r="H37" s="9">
        <v>146</v>
      </c>
      <c r="I37" s="9">
        <v>145</v>
      </c>
      <c r="J37" s="10">
        <f t="shared" si="5"/>
        <v>291</v>
      </c>
      <c r="K37" s="9">
        <v>203</v>
      </c>
      <c r="L37" s="9">
        <v>213</v>
      </c>
      <c r="M37" s="10">
        <f t="shared" si="6"/>
        <v>416</v>
      </c>
      <c r="N37" s="25">
        <f t="shared" si="7"/>
        <v>0.33223781061143393</v>
      </c>
      <c r="O37" s="25">
        <f t="shared" si="0"/>
        <v>0.20611232742106073</v>
      </c>
      <c r="P37" s="26">
        <f t="shared" si="1"/>
        <v>0.26831510872754505</v>
      </c>
      <c r="R37" s="32">
        <f t="shared" si="8"/>
        <v>77.947369435140999</v>
      </c>
      <c r="S37" s="32">
        <f t="shared" si="9"/>
        <v>48.444457202563498</v>
      </c>
      <c r="T37" s="32">
        <f t="shared" si="10"/>
        <v>63.008129577626512</v>
      </c>
    </row>
    <row r="38" spans="2:20" x14ac:dyDescent="0.25">
      <c r="B38" s="12" t="str">
        <f>'Média Mensal'!B38</f>
        <v>BFonte do Cuco</v>
      </c>
      <c r="C38" s="12" t="str">
        <f>'Média Mensal'!C38</f>
        <v>Custoias</v>
      </c>
      <c r="D38" s="15">
        <f>'Média Mensal'!D38</f>
        <v>689.2</v>
      </c>
      <c r="E38" s="4">
        <v>26183.633889270626</v>
      </c>
      <c r="F38" s="2">
        <v>17287.845355510348</v>
      </c>
      <c r="G38" s="5">
        <f t="shared" si="4"/>
        <v>43471.479244780974</v>
      </c>
      <c r="H38" s="2">
        <v>146</v>
      </c>
      <c r="I38" s="2">
        <v>145</v>
      </c>
      <c r="J38" s="5">
        <f t="shared" si="5"/>
        <v>291</v>
      </c>
      <c r="K38" s="2">
        <v>203</v>
      </c>
      <c r="L38" s="2">
        <v>198</v>
      </c>
      <c r="M38" s="5">
        <f t="shared" si="6"/>
        <v>401</v>
      </c>
      <c r="N38" s="27">
        <f t="shared" si="7"/>
        <v>0.31978057998620696</v>
      </c>
      <c r="O38" s="27">
        <f t="shared" si="0"/>
        <v>0.21495878538135815</v>
      </c>
      <c r="P38" s="28">
        <f t="shared" si="1"/>
        <v>0.26783985141944111</v>
      </c>
      <c r="R38" s="32">
        <f t="shared" si="8"/>
        <v>75.024738937738178</v>
      </c>
      <c r="S38" s="32">
        <f t="shared" si="9"/>
        <v>50.401881502945621</v>
      </c>
      <c r="T38" s="32">
        <f t="shared" si="10"/>
        <v>62.820056712111231</v>
      </c>
    </row>
    <row r="39" spans="2:20" x14ac:dyDescent="0.25">
      <c r="B39" s="12" t="str">
        <f>'Média Mensal'!B39</f>
        <v>Custoias</v>
      </c>
      <c r="C39" s="12" t="str">
        <f>'Média Mensal'!C39</f>
        <v>Esposade</v>
      </c>
      <c r="D39" s="15">
        <f>'Média Mensal'!D39</f>
        <v>1779.24</v>
      </c>
      <c r="E39" s="4">
        <v>25469.588393021444</v>
      </c>
      <c r="F39" s="2">
        <v>17054.303726262558</v>
      </c>
      <c r="G39" s="5">
        <f t="shared" si="4"/>
        <v>42523.892119284006</v>
      </c>
      <c r="H39" s="2">
        <v>146</v>
      </c>
      <c r="I39" s="2">
        <v>145</v>
      </c>
      <c r="J39" s="5">
        <f t="shared" si="5"/>
        <v>291</v>
      </c>
      <c r="K39" s="2">
        <v>199</v>
      </c>
      <c r="L39" s="2">
        <v>198</v>
      </c>
      <c r="M39" s="5">
        <f t="shared" si="6"/>
        <v>397</v>
      </c>
      <c r="N39" s="27">
        <f t="shared" si="7"/>
        <v>0.31487474524059744</v>
      </c>
      <c r="O39" s="27">
        <f t="shared" si="0"/>
        <v>0.21205490557871479</v>
      </c>
      <c r="P39" s="28">
        <f t="shared" si="1"/>
        <v>0.2636127015924668</v>
      </c>
      <c r="R39" s="32">
        <f t="shared" si="8"/>
        <v>73.82489389281578</v>
      </c>
      <c r="S39" s="32">
        <f t="shared" si="9"/>
        <v>49.721002117383556</v>
      </c>
      <c r="T39" s="32">
        <f t="shared" si="10"/>
        <v>61.807982731517448</v>
      </c>
    </row>
    <row r="40" spans="2:20" x14ac:dyDescent="0.25">
      <c r="B40" s="12" t="str">
        <f>'Média Mensal'!B40</f>
        <v>Esposade</v>
      </c>
      <c r="C40" s="12" t="str">
        <f>'Média Mensal'!C40</f>
        <v>Crestins</v>
      </c>
      <c r="D40" s="15">
        <f>'Média Mensal'!D40</f>
        <v>2035.56</v>
      </c>
      <c r="E40" s="4">
        <v>25002.150363599325</v>
      </c>
      <c r="F40" s="2">
        <v>16896.384355505164</v>
      </c>
      <c r="G40" s="5">
        <f t="shared" si="4"/>
        <v>41898.534719104486</v>
      </c>
      <c r="H40" s="2">
        <v>147</v>
      </c>
      <c r="I40" s="2">
        <v>125</v>
      </c>
      <c r="J40" s="5">
        <f t="shared" si="5"/>
        <v>272</v>
      </c>
      <c r="K40" s="2">
        <v>217</v>
      </c>
      <c r="L40" s="2">
        <v>198</v>
      </c>
      <c r="M40" s="5">
        <f t="shared" si="6"/>
        <v>415</v>
      </c>
      <c r="N40" s="27">
        <f t="shared" si="7"/>
        <v>0.29219042590219857</v>
      </c>
      <c r="O40" s="27">
        <f t="shared" si="0"/>
        <v>0.22201703399959483</v>
      </c>
      <c r="P40" s="28">
        <f t="shared" si="1"/>
        <v>0.25915764460824686</v>
      </c>
      <c r="R40" s="32">
        <f t="shared" si="8"/>
        <v>68.687226273624518</v>
      </c>
      <c r="S40" s="32">
        <f t="shared" si="9"/>
        <v>52.31078747834416</v>
      </c>
      <c r="T40" s="32">
        <f t="shared" si="10"/>
        <v>60.987677902626615</v>
      </c>
    </row>
    <row r="41" spans="2:20" x14ac:dyDescent="0.25">
      <c r="B41" s="12" t="str">
        <f>'Média Mensal'!B41</f>
        <v>Crestins</v>
      </c>
      <c r="C41" s="12" t="str">
        <f>'Média Mensal'!C41</f>
        <v>Verdes (B)</v>
      </c>
      <c r="D41" s="15">
        <f>'Média Mensal'!D41</f>
        <v>591.81999999999994</v>
      </c>
      <c r="E41" s="4">
        <v>24598.719423566956</v>
      </c>
      <c r="F41" s="2">
        <v>16725.692238952459</v>
      </c>
      <c r="G41" s="5">
        <f t="shared" si="4"/>
        <v>41324.411662519415</v>
      </c>
      <c r="H41" s="2">
        <v>147</v>
      </c>
      <c r="I41" s="2">
        <v>126</v>
      </c>
      <c r="J41" s="5">
        <f t="shared" si="5"/>
        <v>273</v>
      </c>
      <c r="K41" s="2">
        <v>201</v>
      </c>
      <c r="L41" s="2">
        <v>198</v>
      </c>
      <c r="M41" s="5">
        <f t="shared" si="6"/>
        <v>399</v>
      </c>
      <c r="N41" s="27">
        <f t="shared" si="7"/>
        <v>0.30145489489665389</v>
      </c>
      <c r="O41" s="27">
        <f t="shared" si="0"/>
        <v>0.21915215197788862</v>
      </c>
      <c r="P41" s="28">
        <f t="shared" si="1"/>
        <v>0.2616794051577977</v>
      </c>
      <c r="R41" s="32">
        <f t="shared" si="8"/>
        <v>70.68597535507746</v>
      </c>
      <c r="S41" s="32">
        <f t="shared" si="9"/>
        <v>51.622506910347099</v>
      </c>
      <c r="T41" s="32">
        <f t="shared" si="10"/>
        <v>61.494660212082465</v>
      </c>
    </row>
    <row r="42" spans="2:20" x14ac:dyDescent="0.25">
      <c r="B42" s="12" t="str">
        <f>'Média Mensal'!B42</f>
        <v>Verdes (B)</v>
      </c>
      <c r="C42" s="12" t="str">
        <f>'Média Mensal'!C42</f>
        <v>Pedras Rubras</v>
      </c>
      <c r="D42" s="15">
        <f>'Média Mensal'!D42</f>
        <v>960.78</v>
      </c>
      <c r="E42" s="4">
        <v>21432.194884047196</v>
      </c>
      <c r="F42" s="2">
        <v>9853.122047490795</v>
      </c>
      <c r="G42" s="5">
        <f t="shared" si="4"/>
        <v>31285.316931537993</v>
      </c>
      <c r="H42" s="2">
        <v>0</v>
      </c>
      <c r="I42" s="2">
        <v>0</v>
      </c>
      <c r="J42" s="5">
        <f t="shared" si="5"/>
        <v>0</v>
      </c>
      <c r="K42" s="2">
        <v>203</v>
      </c>
      <c r="L42" s="2">
        <v>198</v>
      </c>
      <c r="M42" s="5">
        <f t="shared" si="6"/>
        <v>401</v>
      </c>
      <c r="N42" s="27">
        <f t="shared" si="7"/>
        <v>0.42571497862798341</v>
      </c>
      <c r="O42" s="27">
        <f t="shared" si="0"/>
        <v>0.20065823654876985</v>
      </c>
      <c r="P42" s="28">
        <f t="shared" si="1"/>
        <v>0.31458970448413232</v>
      </c>
      <c r="R42" s="32">
        <f t="shared" si="8"/>
        <v>105.57731469973989</v>
      </c>
      <c r="S42" s="32">
        <f t="shared" si="9"/>
        <v>49.763242664094925</v>
      </c>
      <c r="T42" s="32">
        <f t="shared" si="10"/>
        <v>78.018246712064823</v>
      </c>
    </row>
    <row r="43" spans="2:20" x14ac:dyDescent="0.25">
      <c r="B43" s="12" t="str">
        <f>'Média Mensal'!B43</f>
        <v>Pedras Rubras</v>
      </c>
      <c r="C43" s="12" t="str">
        <f>'Média Mensal'!C43</f>
        <v>Lidador</v>
      </c>
      <c r="D43" s="15">
        <f>'Média Mensal'!D43</f>
        <v>1147.58</v>
      </c>
      <c r="E43" s="4">
        <v>19234.389472896317</v>
      </c>
      <c r="F43" s="2">
        <v>8664.1291020627286</v>
      </c>
      <c r="G43" s="5">
        <f t="shared" si="4"/>
        <v>27898.518574959046</v>
      </c>
      <c r="H43" s="2">
        <v>0</v>
      </c>
      <c r="I43" s="2">
        <v>0</v>
      </c>
      <c r="J43" s="5">
        <f t="shared" si="5"/>
        <v>0</v>
      </c>
      <c r="K43" s="2">
        <v>203</v>
      </c>
      <c r="L43" s="2">
        <v>198</v>
      </c>
      <c r="M43" s="5">
        <f t="shared" si="6"/>
        <v>401</v>
      </c>
      <c r="N43" s="27">
        <f t="shared" si="7"/>
        <v>0.38205922201049414</v>
      </c>
      <c r="O43" s="27">
        <f t="shared" si="0"/>
        <v>0.17644446688788548</v>
      </c>
      <c r="P43" s="28">
        <f t="shared" si="1"/>
        <v>0.28053373194995418</v>
      </c>
      <c r="R43" s="32">
        <f t="shared" si="8"/>
        <v>94.750687058602551</v>
      </c>
      <c r="S43" s="32">
        <f t="shared" si="9"/>
        <v>43.758227788195597</v>
      </c>
      <c r="T43" s="32">
        <f t="shared" si="10"/>
        <v>69.572365523588644</v>
      </c>
    </row>
    <row r="44" spans="2:20" x14ac:dyDescent="0.25">
      <c r="B44" s="12" t="str">
        <f>'Média Mensal'!B44</f>
        <v>Lidador</v>
      </c>
      <c r="C44" s="12" t="str">
        <f>'Média Mensal'!C44</f>
        <v>Vilar do Pinheiro</v>
      </c>
      <c r="D44" s="15">
        <f>'Média Mensal'!D44</f>
        <v>1987.51</v>
      </c>
      <c r="E44" s="4">
        <v>18490.472188528802</v>
      </c>
      <c r="F44" s="2">
        <v>8395.7098806439535</v>
      </c>
      <c r="G44" s="5">
        <f t="shared" si="4"/>
        <v>26886.182069172755</v>
      </c>
      <c r="H44" s="2">
        <v>0</v>
      </c>
      <c r="I44" s="2">
        <v>0</v>
      </c>
      <c r="J44" s="5">
        <f t="shared" si="5"/>
        <v>0</v>
      </c>
      <c r="K44" s="2">
        <v>203</v>
      </c>
      <c r="L44" s="2">
        <v>198</v>
      </c>
      <c r="M44" s="5">
        <f t="shared" si="6"/>
        <v>401</v>
      </c>
      <c r="N44" s="27">
        <f t="shared" si="7"/>
        <v>0.36728253989609094</v>
      </c>
      <c r="O44" s="27">
        <f t="shared" si="0"/>
        <v>0.17097812562406225</v>
      </c>
      <c r="P44" s="28">
        <f t="shared" si="1"/>
        <v>0.27035417574182241</v>
      </c>
      <c r="R44" s="32">
        <f t="shared" si="8"/>
        <v>91.086069894230548</v>
      </c>
      <c r="S44" s="32">
        <f t="shared" si="9"/>
        <v>42.40257515476744</v>
      </c>
      <c r="T44" s="32">
        <f t="shared" si="10"/>
        <v>67.04783558397196</v>
      </c>
    </row>
    <row r="45" spans="2:20" x14ac:dyDescent="0.25">
      <c r="B45" s="12" t="str">
        <f>'Média Mensal'!B45</f>
        <v>Vilar do Pinheiro</v>
      </c>
      <c r="C45" s="12" t="str">
        <f>'Média Mensal'!C45</f>
        <v>Modivas Sul</v>
      </c>
      <c r="D45" s="15">
        <f>'Média Mensal'!D45</f>
        <v>2037.38</v>
      </c>
      <c r="E45" s="4">
        <v>17793.016208088327</v>
      </c>
      <c r="F45" s="2">
        <v>8192.7840745179547</v>
      </c>
      <c r="G45" s="5">
        <f t="shared" si="4"/>
        <v>25985.80028260628</v>
      </c>
      <c r="H45" s="2">
        <v>0</v>
      </c>
      <c r="I45" s="2">
        <v>0</v>
      </c>
      <c r="J45" s="5">
        <f t="shared" si="5"/>
        <v>0</v>
      </c>
      <c r="K45" s="2">
        <v>203</v>
      </c>
      <c r="L45" s="2">
        <v>202</v>
      </c>
      <c r="M45" s="5">
        <f t="shared" si="6"/>
        <v>405</v>
      </c>
      <c r="N45" s="27">
        <f t="shared" si="7"/>
        <v>0.35342873446862244</v>
      </c>
      <c r="O45" s="27">
        <f t="shared" si="0"/>
        <v>0.16354168146195214</v>
      </c>
      <c r="P45" s="28">
        <f t="shared" si="1"/>
        <v>0.25871963642578932</v>
      </c>
      <c r="R45" s="32">
        <f t="shared" si="8"/>
        <v>87.650326148218355</v>
      </c>
      <c r="S45" s="32">
        <f t="shared" si="9"/>
        <v>40.55833700256413</v>
      </c>
      <c r="T45" s="32">
        <f t="shared" si="10"/>
        <v>64.16246983359575</v>
      </c>
    </row>
    <row r="46" spans="2:20" x14ac:dyDescent="0.25">
      <c r="B46" s="12" t="str">
        <f>'Média Mensal'!B46</f>
        <v>Modivas Sul</v>
      </c>
      <c r="C46" s="12" t="str">
        <f>'Média Mensal'!C46</f>
        <v>Modivas Centro</v>
      </c>
      <c r="D46" s="15">
        <f>'Média Mensal'!D46</f>
        <v>1051.08</v>
      </c>
      <c r="E46" s="4">
        <v>17579.079026614912</v>
      </c>
      <c r="F46" s="2">
        <v>8179.5820311111283</v>
      </c>
      <c r="G46" s="5">
        <f t="shared" si="4"/>
        <v>25758.66105772604</v>
      </c>
      <c r="H46" s="2">
        <v>0</v>
      </c>
      <c r="I46" s="2">
        <v>0</v>
      </c>
      <c r="J46" s="5">
        <f t="shared" si="5"/>
        <v>0</v>
      </c>
      <c r="K46" s="2">
        <v>197</v>
      </c>
      <c r="L46" s="2">
        <v>202</v>
      </c>
      <c r="M46" s="5">
        <f t="shared" si="6"/>
        <v>399</v>
      </c>
      <c r="N46" s="27">
        <f t="shared" si="7"/>
        <v>0.35981412777580873</v>
      </c>
      <c r="O46" s="27">
        <f t="shared" si="0"/>
        <v>0.16327814658078746</v>
      </c>
      <c r="P46" s="28">
        <f t="shared" si="1"/>
        <v>0.2603147087246952</v>
      </c>
      <c r="R46" s="32">
        <f t="shared" si="8"/>
        <v>89.233903688400574</v>
      </c>
      <c r="S46" s="32">
        <f t="shared" si="9"/>
        <v>40.492980352035289</v>
      </c>
      <c r="T46" s="32">
        <f t="shared" si="10"/>
        <v>64.558047763724417</v>
      </c>
    </row>
    <row r="47" spans="2:20" x14ac:dyDescent="0.25">
      <c r="B47" s="12" t="str">
        <f>'Média Mensal'!B47</f>
        <v>Modivas Centro</v>
      </c>
      <c r="C47" s="12" t="s">
        <v>102</v>
      </c>
      <c r="D47" s="15">
        <v>852.51</v>
      </c>
      <c r="E47" s="4">
        <v>17238.118964631423</v>
      </c>
      <c r="F47" s="2">
        <v>8257.981442618182</v>
      </c>
      <c r="G47" s="5">
        <f t="shared" si="4"/>
        <v>25496.100407249607</v>
      </c>
      <c r="H47" s="2">
        <v>0</v>
      </c>
      <c r="I47" s="2">
        <v>0</v>
      </c>
      <c r="J47" s="5">
        <f t="shared" si="5"/>
        <v>0</v>
      </c>
      <c r="K47" s="2">
        <v>197</v>
      </c>
      <c r="L47" s="2">
        <v>196</v>
      </c>
      <c r="M47" s="5">
        <f t="shared" si="6"/>
        <v>393</v>
      </c>
      <c r="N47" s="27">
        <f t="shared" si="7"/>
        <v>0.35283524980824105</v>
      </c>
      <c r="O47" s="27">
        <f t="shared" si="0"/>
        <v>0.16988934830929439</v>
      </c>
      <c r="P47" s="28">
        <f t="shared" si="1"/>
        <v>0.26159505465863914</v>
      </c>
      <c r="R47" s="32">
        <f t="shared" ref="R47" si="11">+E47/(H47+K47)</f>
        <v>87.503141952443769</v>
      </c>
      <c r="S47" s="32">
        <f t="shared" ref="S47" si="12">+F47/(I47+L47)</f>
        <v>42.132558380705007</v>
      </c>
      <c r="T47" s="32">
        <f t="shared" ref="T47" si="13">+G47/(J47+M47)</f>
        <v>64.875573555342513</v>
      </c>
    </row>
    <row r="48" spans="2:20" x14ac:dyDescent="0.25">
      <c r="B48" s="12" t="s">
        <v>102</v>
      </c>
      <c r="C48" s="12" t="str">
        <f>'Média Mensal'!C48</f>
        <v>Mindelo</v>
      </c>
      <c r="D48" s="15">
        <v>1834.12</v>
      </c>
      <c r="E48" s="4">
        <v>16162.005348537477</v>
      </c>
      <c r="F48" s="2">
        <v>7061.4158632812296</v>
      </c>
      <c r="G48" s="5">
        <f t="shared" si="4"/>
        <v>23223.421211818706</v>
      </c>
      <c r="H48" s="2">
        <v>0</v>
      </c>
      <c r="I48" s="2">
        <v>0</v>
      </c>
      <c r="J48" s="5">
        <f t="shared" si="5"/>
        <v>0</v>
      </c>
      <c r="K48" s="2">
        <v>195</v>
      </c>
      <c r="L48" s="2">
        <v>200</v>
      </c>
      <c r="M48" s="5">
        <f t="shared" si="6"/>
        <v>395</v>
      </c>
      <c r="N48" s="27">
        <f t="shared" si="7"/>
        <v>0.33420193028406692</v>
      </c>
      <c r="O48" s="27">
        <f t="shared" si="0"/>
        <v>0.1423672553080893</v>
      </c>
      <c r="P48" s="28">
        <f t="shared" si="1"/>
        <v>0.23707044928357193</v>
      </c>
      <c r="R48" s="32">
        <f t="shared" si="8"/>
        <v>82.882078710448596</v>
      </c>
      <c r="S48" s="32">
        <f t="shared" si="9"/>
        <v>35.307079316406146</v>
      </c>
      <c r="T48" s="32">
        <f t="shared" si="10"/>
        <v>58.793471422325837</v>
      </c>
    </row>
    <row r="49" spans="2:20" x14ac:dyDescent="0.25">
      <c r="B49" s="12" t="str">
        <f>'Média Mensal'!B49</f>
        <v>Mindelo</v>
      </c>
      <c r="C49" s="12" t="str">
        <f>'Média Mensal'!C49</f>
        <v>Espaço Natureza</v>
      </c>
      <c r="D49" s="15">
        <f>'Média Mensal'!D49</f>
        <v>776.86</v>
      </c>
      <c r="E49" s="4">
        <v>15080.597640706133</v>
      </c>
      <c r="F49" s="2">
        <v>7103.4807723374915</v>
      </c>
      <c r="G49" s="5">
        <f t="shared" si="4"/>
        <v>22184.078413043626</v>
      </c>
      <c r="H49" s="2">
        <v>0</v>
      </c>
      <c r="I49" s="2">
        <v>0</v>
      </c>
      <c r="J49" s="5">
        <f t="shared" si="5"/>
        <v>0</v>
      </c>
      <c r="K49" s="2">
        <v>203</v>
      </c>
      <c r="L49" s="2">
        <v>202</v>
      </c>
      <c r="M49" s="5">
        <f t="shared" si="6"/>
        <v>405</v>
      </c>
      <c r="N49" s="27">
        <f t="shared" si="7"/>
        <v>0.29955104164758728</v>
      </c>
      <c r="O49" s="27">
        <f t="shared" si="0"/>
        <v>0.14179736450689659</v>
      </c>
      <c r="P49" s="28">
        <f t="shared" si="1"/>
        <v>0.22086896070334155</v>
      </c>
      <c r="R49" s="32">
        <f t="shared" si="8"/>
        <v>74.288658328601642</v>
      </c>
      <c r="S49" s="32">
        <f t="shared" si="9"/>
        <v>35.165746397710357</v>
      </c>
      <c r="T49" s="32">
        <f t="shared" si="10"/>
        <v>54.775502254428709</v>
      </c>
    </row>
    <row r="50" spans="2:20" x14ac:dyDescent="0.25">
      <c r="B50" s="12" t="str">
        <f>'Média Mensal'!B50</f>
        <v>Espaço Natureza</v>
      </c>
      <c r="C50" s="12" t="str">
        <f>'Média Mensal'!C50</f>
        <v>Varziela</v>
      </c>
      <c r="D50" s="15">
        <f>'Média Mensal'!D50</f>
        <v>1539</v>
      </c>
      <c r="E50" s="4">
        <v>15099.711330718397</v>
      </c>
      <c r="F50" s="2">
        <v>6944.7423662433066</v>
      </c>
      <c r="G50" s="5">
        <f t="shared" si="4"/>
        <v>22044.453696961704</v>
      </c>
      <c r="H50" s="2">
        <v>0</v>
      </c>
      <c r="I50" s="2">
        <v>0</v>
      </c>
      <c r="J50" s="5">
        <f t="shared" si="5"/>
        <v>0</v>
      </c>
      <c r="K50" s="2">
        <v>203</v>
      </c>
      <c r="L50" s="2">
        <v>202</v>
      </c>
      <c r="M50" s="5">
        <f t="shared" si="6"/>
        <v>405</v>
      </c>
      <c r="N50" s="27">
        <f t="shared" si="7"/>
        <v>0.29993070337514693</v>
      </c>
      <c r="O50" s="27">
        <f t="shared" si="0"/>
        <v>0.13862868025876929</v>
      </c>
      <c r="P50" s="28">
        <f t="shared" si="1"/>
        <v>0.21947883011710179</v>
      </c>
      <c r="R50" s="32">
        <f t="shared" si="8"/>
        <v>74.382814437036444</v>
      </c>
      <c r="S50" s="32">
        <f t="shared" si="9"/>
        <v>34.379912704174785</v>
      </c>
      <c r="T50" s="32">
        <f t="shared" si="10"/>
        <v>54.430749869041243</v>
      </c>
    </row>
    <row r="51" spans="2:20" x14ac:dyDescent="0.25">
      <c r="B51" s="12" t="str">
        <f>'Média Mensal'!B51</f>
        <v>Varziela</v>
      </c>
      <c r="C51" s="12" t="str">
        <f>'Média Mensal'!C51</f>
        <v>Árvore</v>
      </c>
      <c r="D51" s="15">
        <f>'Média Mensal'!D51</f>
        <v>858.71</v>
      </c>
      <c r="E51" s="4">
        <v>13690.971465176402</v>
      </c>
      <c r="F51" s="2">
        <v>6616.7382860002035</v>
      </c>
      <c r="G51" s="5">
        <f t="shared" si="4"/>
        <v>20307.709751176604</v>
      </c>
      <c r="H51" s="2">
        <v>0</v>
      </c>
      <c r="I51" s="2">
        <v>0</v>
      </c>
      <c r="J51" s="5">
        <f t="shared" si="5"/>
        <v>0</v>
      </c>
      <c r="K51" s="2">
        <v>203</v>
      </c>
      <c r="L51" s="2">
        <v>202</v>
      </c>
      <c r="M51" s="5">
        <f t="shared" si="6"/>
        <v>405</v>
      </c>
      <c r="N51" s="27">
        <f t="shared" si="7"/>
        <v>0.27194842414540765</v>
      </c>
      <c r="O51" s="27">
        <f t="shared" si="0"/>
        <v>0.1320811698738463</v>
      </c>
      <c r="P51" s="28">
        <f t="shared" si="1"/>
        <v>0.20218747263218442</v>
      </c>
      <c r="R51" s="32">
        <f t="shared" si="8"/>
        <v>67.44320918806109</v>
      </c>
      <c r="S51" s="32">
        <f t="shared" si="9"/>
        <v>32.756130128713878</v>
      </c>
      <c r="T51" s="32">
        <f t="shared" si="10"/>
        <v>50.142493212781737</v>
      </c>
    </row>
    <row r="52" spans="2:20" x14ac:dyDescent="0.25">
      <c r="B52" s="12" t="str">
        <f>'Média Mensal'!B52</f>
        <v>Árvore</v>
      </c>
      <c r="C52" s="12" t="str">
        <f>'Média Mensal'!C52</f>
        <v>Azurara</v>
      </c>
      <c r="D52" s="15">
        <f>'Média Mensal'!D52</f>
        <v>664.57</v>
      </c>
      <c r="E52" s="4">
        <v>13581.429847840449</v>
      </c>
      <c r="F52" s="2">
        <v>6671.7559803551885</v>
      </c>
      <c r="G52" s="5">
        <f t="shared" si="4"/>
        <v>20253.185828195637</v>
      </c>
      <c r="H52" s="2">
        <v>0</v>
      </c>
      <c r="I52" s="2">
        <v>0</v>
      </c>
      <c r="J52" s="5">
        <f t="shared" si="5"/>
        <v>0</v>
      </c>
      <c r="K52" s="2">
        <v>202</v>
      </c>
      <c r="L52" s="2">
        <v>202</v>
      </c>
      <c r="M52" s="5">
        <f t="shared" si="6"/>
        <v>404</v>
      </c>
      <c r="N52" s="27">
        <f t="shared" si="7"/>
        <v>0.27110806946343918</v>
      </c>
      <c r="O52" s="27">
        <f t="shared" si="0"/>
        <v>0.13317941513005407</v>
      </c>
      <c r="P52" s="28">
        <f t="shared" si="1"/>
        <v>0.20214374229674661</v>
      </c>
      <c r="R52" s="32">
        <f t="shared" si="8"/>
        <v>67.234801226932916</v>
      </c>
      <c r="S52" s="32">
        <f t="shared" si="9"/>
        <v>33.028494952253411</v>
      </c>
      <c r="T52" s="32">
        <f t="shared" si="10"/>
        <v>50.131648089593163</v>
      </c>
    </row>
    <row r="53" spans="2:20" x14ac:dyDescent="0.25">
      <c r="B53" s="12" t="str">
        <f>'Média Mensal'!B53</f>
        <v>Azurara</v>
      </c>
      <c r="C53" s="12" t="str">
        <f>'Média Mensal'!C53</f>
        <v>Santa Clara</v>
      </c>
      <c r="D53" s="15">
        <f>'Média Mensal'!D53</f>
        <v>1218.0899999999999</v>
      </c>
      <c r="E53" s="4">
        <v>13444.704777795818</v>
      </c>
      <c r="F53" s="2">
        <v>6634.7397352164744</v>
      </c>
      <c r="G53" s="5">
        <f t="shared" si="4"/>
        <v>20079.444513012291</v>
      </c>
      <c r="H53" s="2">
        <v>0</v>
      </c>
      <c r="I53" s="2">
        <v>0</v>
      </c>
      <c r="J53" s="5">
        <f t="shared" si="5"/>
        <v>0</v>
      </c>
      <c r="K53" s="2">
        <v>204</v>
      </c>
      <c r="L53" s="2">
        <v>204</v>
      </c>
      <c r="M53" s="5">
        <f t="shared" si="6"/>
        <v>408</v>
      </c>
      <c r="N53" s="27">
        <f t="shared" si="7"/>
        <v>0.26574764345738094</v>
      </c>
      <c r="O53" s="27">
        <f t="shared" si="0"/>
        <v>0.13114207256515803</v>
      </c>
      <c r="P53" s="28">
        <f t="shared" si="1"/>
        <v>0.19844485801126949</v>
      </c>
      <c r="R53" s="32">
        <f t="shared" si="8"/>
        <v>65.905415577430475</v>
      </c>
      <c r="S53" s="32">
        <f t="shared" si="9"/>
        <v>32.523233996159185</v>
      </c>
      <c r="T53" s="32">
        <f t="shared" si="10"/>
        <v>49.214324786794833</v>
      </c>
    </row>
    <row r="54" spans="2:20" x14ac:dyDescent="0.25">
      <c r="B54" s="12" t="str">
        <f>'Média Mensal'!B54</f>
        <v>Santa Clara</v>
      </c>
      <c r="C54" s="12" t="str">
        <f>'Média Mensal'!C54</f>
        <v>Vila do Conde</v>
      </c>
      <c r="D54" s="15">
        <f>'Média Mensal'!D54</f>
        <v>670.57</v>
      </c>
      <c r="E54" s="4">
        <v>13670.089631992007</v>
      </c>
      <c r="F54" s="2">
        <v>6018.0784219987963</v>
      </c>
      <c r="G54" s="5">
        <f t="shared" si="4"/>
        <v>19688.168053990805</v>
      </c>
      <c r="H54" s="2">
        <v>0</v>
      </c>
      <c r="I54" s="2">
        <v>0</v>
      </c>
      <c r="J54" s="5">
        <f t="shared" si="5"/>
        <v>0</v>
      </c>
      <c r="K54" s="2">
        <v>206</v>
      </c>
      <c r="L54" s="2">
        <v>202</v>
      </c>
      <c r="M54" s="5">
        <f t="shared" si="6"/>
        <v>408</v>
      </c>
      <c r="N54" s="27">
        <f t="shared" si="7"/>
        <v>0.26757926777309754</v>
      </c>
      <c r="O54" s="27">
        <f t="shared" si="0"/>
        <v>0.1201309170791839</v>
      </c>
      <c r="P54" s="28">
        <f t="shared" si="1"/>
        <v>0.19457787845895402</v>
      </c>
      <c r="R54" s="32">
        <f t="shared" si="8"/>
        <v>66.35965840772819</v>
      </c>
      <c r="S54" s="32">
        <f t="shared" si="9"/>
        <v>29.792467435637604</v>
      </c>
      <c r="T54" s="32">
        <f t="shared" si="10"/>
        <v>48.255313857820603</v>
      </c>
    </row>
    <row r="55" spans="2:20" x14ac:dyDescent="0.25">
      <c r="B55" s="12" t="str">
        <f>'Média Mensal'!B55</f>
        <v>Vila do Conde</v>
      </c>
      <c r="C55" s="12" t="str">
        <f>'Média Mensal'!C55</f>
        <v>Alto de Pega</v>
      </c>
      <c r="D55" s="15">
        <f>'Média Mensal'!D55</f>
        <v>730.41</v>
      </c>
      <c r="E55" s="4">
        <v>10438.815331151391</v>
      </c>
      <c r="F55" s="2">
        <v>3970.0631151557341</v>
      </c>
      <c r="G55" s="5">
        <f t="shared" si="4"/>
        <v>14408.878446307124</v>
      </c>
      <c r="H55" s="2">
        <v>0</v>
      </c>
      <c r="I55" s="2">
        <v>0</v>
      </c>
      <c r="J55" s="5">
        <f t="shared" si="5"/>
        <v>0</v>
      </c>
      <c r="K55" s="2">
        <v>213</v>
      </c>
      <c r="L55" s="2">
        <v>202</v>
      </c>
      <c r="M55" s="5">
        <f t="shared" si="6"/>
        <v>415</v>
      </c>
      <c r="N55" s="27">
        <f t="shared" si="7"/>
        <v>0.19761501081234648</v>
      </c>
      <c r="O55" s="27">
        <f t="shared" si="0"/>
        <v>7.9249104023389777E-2</v>
      </c>
      <c r="P55" s="28">
        <f t="shared" si="1"/>
        <v>0.14000076220663743</v>
      </c>
      <c r="R55" s="32">
        <f t="shared" si="8"/>
        <v>49.008522681461926</v>
      </c>
      <c r="S55" s="32">
        <f t="shared" si="9"/>
        <v>19.653777797800664</v>
      </c>
      <c r="T55" s="32">
        <f t="shared" si="10"/>
        <v>34.720189027246086</v>
      </c>
    </row>
    <row r="56" spans="2:20" x14ac:dyDescent="0.25">
      <c r="B56" s="12" t="str">
        <f>'Média Mensal'!B56</f>
        <v>Alto de Pega</v>
      </c>
      <c r="C56" s="12" t="str">
        <f>'Média Mensal'!C56</f>
        <v>Portas Fronhas</v>
      </c>
      <c r="D56" s="15">
        <f>'Média Mensal'!D56</f>
        <v>671.05</v>
      </c>
      <c r="E56" s="4">
        <v>9982.3657522444228</v>
      </c>
      <c r="F56" s="2">
        <v>3754.4792562356006</v>
      </c>
      <c r="G56" s="5">
        <f t="shared" si="4"/>
        <v>13736.845008480024</v>
      </c>
      <c r="H56" s="2">
        <v>0</v>
      </c>
      <c r="I56" s="2">
        <v>0</v>
      </c>
      <c r="J56" s="5">
        <f t="shared" si="5"/>
        <v>0</v>
      </c>
      <c r="K56" s="2">
        <v>227</v>
      </c>
      <c r="L56" s="2">
        <v>202</v>
      </c>
      <c r="M56" s="5">
        <f t="shared" si="6"/>
        <v>429</v>
      </c>
      <c r="N56" s="27">
        <f t="shared" si="7"/>
        <v>0.17731927227945898</v>
      </c>
      <c r="O56" s="27">
        <f t="shared" si="0"/>
        <v>7.4945689401061971E-2</v>
      </c>
      <c r="P56" s="28">
        <f t="shared" si="1"/>
        <v>0.12911539409429304</v>
      </c>
      <c r="R56" s="32">
        <f t="shared" si="8"/>
        <v>43.975179525305826</v>
      </c>
      <c r="S56" s="32">
        <f t="shared" si="9"/>
        <v>18.586530971463368</v>
      </c>
      <c r="T56" s="32">
        <f t="shared" si="10"/>
        <v>32.020617735384675</v>
      </c>
    </row>
    <row r="57" spans="2:20" x14ac:dyDescent="0.25">
      <c r="B57" s="12" t="str">
        <f>'Média Mensal'!B57</f>
        <v>Portas Fronhas</v>
      </c>
      <c r="C57" s="12" t="str">
        <f>'Média Mensal'!C57</f>
        <v>São Brás</v>
      </c>
      <c r="D57" s="15">
        <f>'Média Mensal'!D57</f>
        <v>562.21</v>
      </c>
      <c r="E57" s="4">
        <v>7307.7256553816478</v>
      </c>
      <c r="F57" s="2">
        <v>3362.2202537309786</v>
      </c>
      <c r="G57" s="5">
        <f t="shared" si="4"/>
        <v>10669.945909112626</v>
      </c>
      <c r="H57" s="2">
        <v>0</v>
      </c>
      <c r="I57" s="2">
        <v>0</v>
      </c>
      <c r="J57" s="5">
        <f t="shared" si="5"/>
        <v>0</v>
      </c>
      <c r="K57" s="43">
        <v>203</v>
      </c>
      <c r="L57" s="2">
        <v>202</v>
      </c>
      <c r="M57" s="5">
        <f t="shared" si="6"/>
        <v>405</v>
      </c>
      <c r="N57" s="27">
        <f t="shared" si="7"/>
        <v>0.145155840922089</v>
      </c>
      <c r="O57" s="27">
        <f t="shared" si="0"/>
        <v>6.7115543231614866E-2</v>
      </c>
      <c r="P57" s="28">
        <f t="shared" si="1"/>
        <v>0.10623203812338337</v>
      </c>
      <c r="R57" s="32">
        <f t="shared" si="8"/>
        <v>35.998648548678069</v>
      </c>
      <c r="S57" s="32">
        <f t="shared" si="9"/>
        <v>16.644654721440489</v>
      </c>
      <c r="T57" s="32">
        <f t="shared" si="10"/>
        <v>26.345545454599076</v>
      </c>
    </row>
    <row r="58" spans="2:20" x14ac:dyDescent="0.25">
      <c r="B58" s="13" t="str">
        <f>'Média Mensal'!B58</f>
        <v>São Brás</v>
      </c>
      <c r="C58" s="13" t="str">
        <f>'Média Mensal'!C58</f>
        <v>Póvoa de Varzim</v>
      </c>
      <c r="D58" s="16">
        <f>'Média Mensal'!D58</f>
        <v>624.94000000000005</v>
      </c>
      <c r="E58" s="6">
        <v>6882.0748491678733</v>
      </c>
      <c r="F58" s="3">
        <v>3286</v>
      </c>
      <c r="G58" s="7">
        <f t="shared" si="4"/>
        <v>10168.074849167873</v>
      </c>
      <c r="H58" s="6">
        <v>0</v>
      </c>
      <c r="I58" s="3">
        <v>0</v>
      </c>
      <c r="J58" s="7">
        <f t="shared" si="5"/>
        <v>0</v>
      </c>
      <c r="K58" s="44">
        <v>201</v>
      </c>
      <c r="L58" s="3">
        <v>202</v>
      </c>
      <c r="M58" s="7">
        <f t="shared" si="6"/>
        <v>403</v>
      </c>
      <c r="N58" s="27">
        <f t="shared" si="7"/>
        <v>0.1380612030406009</v>
      </c>
      <c r="O58" s="27">
        <f t="shared" si="0"/>
        <v>6.5594059405940597E-2</v>
      </c>
      <c r="P58" s="28">
        <f t="shared" si="1"/>
        <v>0.10173772161578357</v>
      </c>
      <c r="R58" s="32">
        <f t="shared" si="8"/>
        <v>34.239178354069018</v>
      </c>
      <c r="S58" s="32">
        <f t="shared" si="9"/>
        <v>16.267326732673268</v>
      </c>
      <c r="T58" s="32">
        <f t="shared" si="10"/>
        <v>25.230954960714325</v>
      </c>
    </row>
    <row r="59" spans="2:20" x14ac:dyDescent="0.25">
      <c r="B59" s="11" t="str">
        <f>'Média Mensal'!B59</f>
        <v>CSra da Hora</v>
      </c>
      <c r="C59" s="11" t="str">
        <f>'Média Mensal'!C59</f>
        <v>CFonte do Cuco</v>
      </c>
      <c r="D59" s="14">
        <f>'Média Mensal'!D59</f>
        <v>685.98</v>
      </c>
      <c r="E59" s="4">
        <v>22507.37638304475</v>
      </c>
      <c r="F59" s="2">
        <v>12785.851255334444</v>
      </c>
      <c r="G59" s="10">
        <f t="shared" si="4"/>
        <v>35293.22763837919</v>
      </c>
      <c r="H59" s="2">
        <v>89</v>
      </c>
      <c r="I59" s="2">
        <v>136</v>
      </c>
      <c r="J59" s="10">
        <f t="shared" si="5"/>
        <v>225</v>
      </c>
      <c r="K59" s="2">
        <v>194</v>
      </c>
      <c r="L59" s="2">
        <v>150</v>
      </c>
      <c r="M59" s="10">
        <f t="shared" si="6"/>
        <v>344</v>
      </c>
      <c r="N59" s="25">
        <f t="shared" si="7"/>
        <v>0.33425472827380226</v>
      </c>
      <c r="O59" s="25">
        <f t="shared" si="0"/>
        <v>0.19204895540937342</v>
      </c>
      <c r="P59" s="26">
        <f t="shared" si="1"/>
        <v>0.26355537695187281</v>
      </c>
      <c r="R59" s="32">
        <f t="shared" si="8"/>
        <v>79.531365311112197</v>
      </c>
      <c r="S59" s="32">
        <f t="shared" si="9"/>
        <v>44.705773620050508</v>
      </c>
      <c r="T59" s="32">
        <f t="shared" si="10"/>
        <v>62.026762106114568</v>
      </c>
    </row>
    <row r="60" spans="2:20" x14ac:dyDescent="0.25">
      <c r="B60" s="12" t="str">
        <f>'Média Mensal'!B60</f>
        <v>CFonte do Cuco</v>
      </c>
      <c r="C60" s="12" t="str">
        <f>'Média Mensal'!C60</f>
        <v>Cândido dos Reis</v>
      </c>
      <c r="D60" s="15">
        <f>'Média Mensal'!D60</f>
        <v>913.51</v>
      </c>
      <c r="E60" s="4">
        <v>21714.994137580466</v>
      </c>
      <c r="F60" s="2">
        <v>12895.006883608174</v>
      </c>
      <c r="G60" s="5">
        <f t="shared" si="4"/>
        <v>34610.00102118864</v>
      </c>
      <c r="H60" s="2">
        <v>93</v>
      </c>
      <c r="I60" s="2">
        <v>134</v>
      </c>
      <c r="J60" s="5">
        <f t="shared" si="5"/>
        <v>227</v>
      </c>
      <c r="K60" s="2">
        <v>194</v>
      </c>
      <c r="L60" s="2">
        <v>150</v>
      </c>
      <c r="M60" s="5">
        <f t="shared" si="6"/>
        <v>344</v>
      </c>
      <c r="N60" s="27">
        <f t="shared" si="7"/>
        <v>0.31840167357156107</v>
      </c>
      <c r="O60" s="27">
        <f t="shared" si="0"/>
        <v>0.19495353899988169</v>
      </c>
      <c r="P60" s="28">
        <f t="shared" si="1"/>
        <v>0.25762223114682187</v>
      </c>
      <c r="R60" s="32">
        <f t="shared" si="8"/>
        <v>75.662000479374441</v>
      </c>
      <c r="S60" s="32">
        <f t="shared" si="9"/>
        <v>45.404953815521736</v>
      </c>
      <c r="T60" s="32">
        <f t="shared" si="10"/>
        <v>60.612961508211278</v>
      </c>
    </row>
    <row r="61" spans="2:20" x14ac:dyDescent="0.25">
      <c r="B61" s="12" t="str">
        <f>'Média Mensal'!B61</f>
        <v>Cândido dos Reis</v>
      </c>
      <c r="C61" s="12" t="str">
        <f>'Média Mensal'!C61</f>
        <v>Pias</v>
      </c>
      <c r="D61" s="15">
        <f>'Média Mensal'!D61</f>
        <v>916.73</v>
      </c>
      <c r="E61" s="4">
        <v>20614.310297151482</v>
      </c>
      <c r="F61" s="2">
        <v>12673.140126705366</v>
      </c>
      <c r="G61" s="5">
        <f t="shared" si="4"/>
        <v>33287.450423856848</v>
      </c>
      <c r="H61" s="2">
        <v>93</v>
      </c>
      <c r="I61" s="2">
        <v>134</v>
      </c>
      <c r="J61" s="5">
        <f t="shared" si="5"/>
        <v>227</v>
      </c>
      <c r="K61" s="2">
        <v>192</v>
      </c>
      <c r="L61" s="2">
        <v>146</v>
      </c>
      <c r="M61" s="5">
        <f t="shared" si="6"/>
        <v>338</v>
      </c>
      <c r="N61" s="27">
        <f t="shared" si="7"/>
        <v>0.30447699245467746</v>
      </c>
      <c r="O61" s="27">
        <f t="shared" si="0"/>
        <v>0.19451651717069876</v>
      </c>
      <c r="P61" s="28">
        <f t="shared" si="1"/>
        <v>0.25055285740844863</v>
      </c>
      <c r="R61" s="32">
        <f t="shared" si="8"/>
        <v>72.330913323338535</v>
      </c>
      <c r="S61" s="32">
        <f t="shared" si="9"/>
        <v>45.261214738233448</v>
      </c>
      <c r="T61" s="32">
        <f t="shared" si="10"/>
        <v>58.915841458153714</v>
      </c>
    </row>
    <row r="62" spans="2:20" x14ac:dyDescent="0.25">
      <c r="B62" s="12" t="str">
        <f>'Média Mensal'!B62</f>
        <v>Pias</v>
      </c>
      <c r="C62" s="12" t="str">
        <f>'Média Mensal'!C62</f>
        <v>Araújo</v>
      </c>
      <c r="D62" s="15">
        <f>'Média Mensal'!D62</f>
        <v>1258.1300000000001</v>
      </c>
      <c r="E62" s="4">
        <v>19669.531848867304</v>
      </c>
      <c r="F62" s="2">
        <v>12580.562360360555</v>
      </c>
      <c r="G62" s="5">
        <f t="shared" si="4"/>
        <v>32250.094209227856</v>
      </c>
      <c r="H62" s="2">
        <v>93</v>
      </c>
      <c r="I62" s="2">
        <v>134</v>
      </c>
      <c r="J62" s="5">
        <f t="shared" si="5"/>
        <v>227</v>
      </c>
      <c r="K62" s="2">
        <v>190</v>
      </c>
      <c r="L62" s="2">
        <v>146</v>
      </c>
      <c r="M62" s="5">
        <f t="shared" si="6"/>
        <v>336</v>
      </c>
      <c r="N62" s="27">
        <f t="shared" si="7"/>
        <v>0.29266652554557943</v>
      </c>
      <c r="O62" s="27">
        <f t="shared" si="0"/>
        <v>0.19309556668038672</v>
      </c>
      <c r="P62" s="28">
        <f t="shared" si="1"/>
        <v>0.24365438356926455</v>
      </c>
      <c r="R62" s="32">
        <f t="shared" si="8"/>
        <v>69.503646109071738</v>
      </c>
      <c r="S62" s="32">
        <f t="shared" si="9"/>
        <v>44.930579858430555</v>
      </c>
      <c r="T62" s="32">
        <f t="shared" si="10"/>
        <v>57.282582964880739</v>
      </c>
    </row>
    <row r="63" spans="2:20" x14ac:dyDescent="0.25">
      <c r="B63" s="12" t="str">
        <f>'Média Mensal'!B63</f>
        <v>Araújo</v>
      </c>
      <c r="C63" s="12" t="str">
        <f>'Média Mensal'!C63</f>
        <v>Custió</v>
      </c>
      <c r="D63" s="15">
        <f>'Média Mensal'!D63</f>
        <v>651.69000000000005</v>
      </c>
      <c r="E63" s="4">
        <v>18924.229758377907</v>
      </c>
      <c r="F63" s="2">
        <v>12368.303176251573</v>
      </c>
      <c r="G63" s="5">
        <f t="shared" si="4"/>
        <v>31292.532934629482</v>
      </c>
      <c r="H63" s="2">
        <v>97</v>
      </c>
      <c r="I63" s="2">
        <v>134</v>
      </c>
      <c r="J63" s="5">
        <f t="shared" si="5"/>
        <v>231</v>
      </c>
      <c r="K63" s="2">
        <v>188</v>
      </c>
      <c r="L63" s="2">
        <v>146</v>
      </c>
      <c r="M63" s="5">
        <f t="shared" si="6"/>
        <v>334</v>
      </c>
      <c r="N63" s="27">
        <f t="shared" si="7"/>
        <v>0.2800436509763512</v>
      </c>
      <c r="O63" s="27">
        <f t="shared" si="0"/>
        <v>0.18983765926221102</v>
      </c>
      <c r="P63" s="28">
        <f t="shared" si="1"/>
        <v>0.235764367236977</v>
      </c>
      <c r="R63" s="32">
        <f t="shared" si="8"/>
        <v>66.400806169747042</v>
      </c>
      <c r="S63" s="32">
        <f t="shared" si="9"/>
        <v>44.172511343755616</v>
      </c>
      <c r="T63" s="32">
        <f t="shared" si="10"/>
        <v>55.385014043592001</v>
      </c>
    </row>
    <row r="64" spans="2:20" x14ac:dyDescent="0.25">
      <c r="B64" s="12" t="str">
        <f>'Média Mensal'!B64</f>
        <v>Custió</v>
      </c>
      <c r="C64" s="12" t="str">
        <f>'Média Mensal'!C64</f>
        <v>Parque de Maia</v>
      </c>
      <c r="D64" s="15">
        <f>'Média Mensal'!D64</f>
        <v>1418.51</v>
      </c>
      <c r="E64" s="4">
        <v>17654.442731248455</v>
      </c>
      <c r="F64" s="2">
        <v>12261.87254911914</v>
      </c>
      <c r="G64" s="5">
        <f t="shared" si="4"/>
        <v>29916.315280367595</v>
      </c>
      <c r="H64" s="2">
        <v>123</v>
      </c>
      <c r="I64" s="2">
        <v>176</v>
      </c>
      <c r="J64" s="5">
        <f t="shared" si="5"/>
        <v>299</v>
      </c>
      <c r="K64" s="2">
        <v>184</v>
      </c>
      <c r="L64" s="2">
        <v>104</v>
      </c>
      <c r="M64" s="5">
        <f t="shared" si="6"/>
        <v>288</v>
      </c>
      <c r="N64" s="27">
        <f t="shared" si="7"/>
        <v>0.24452136746881517</v>
      </c>
      <c r="O64" s="27">
        <f t="shared" si="0"/>
        <v>0.19216826337009685</v>
      </c>
      <c r="P64" s="28">
        <f t="shared" si="1"/>
        <v>0.21995996765166456</v>
      </c>
      <c r="R64" s="32">
        <f t="shared" si="8"/>
        <v>57.506328114815815</v>
      </c>
      <c r="S64" s="32">
        <f t="shared" si="9"/>
        <v>43.792401961139788</v>
      </c>
      <c r="T64" s="32">
        <f t="shared" si="10"/>
        <v>50.964761976776138</v>
      </c>
    </row>
    <row r="65" spans="2:20" x14ac:dyDescent="0.25">
      <c r="B65" s="12" t="str">
        <f>'Média Mensal'!B65</f>
        <v>Parque de Maia</v>
      </c>
      <c r="C65" s="12" t="str">
        <f>'Média Mensal'!C65</f>
        <v>Forum</v>
      </c>
      <c r="D65" s="15">
        <f>'Média Mensal'!D65</f>
        <v>824.81</v>
      </c>
      <c r="E65" s="4">
        <v>13996.549793803799</v>
      </c>
      <c r="F65" s="2">
        <v>11231.325848073891</v>
      </c>
      <c r="G65" s="5">
        <f t="shared" si="4"/>
        <v>25227.87564187769</v>
      </c>
      <c r="H65" s="2">
        <v>137</v>
      </c>
      <c r="I65" s="2">
        <v>178</v>
      </c>
      <c r="J65" s="5">
        <f t="shared" si="5"/>
        <v>315</v>
      </c>
      <c r="K65" s="2">
        <v>148</v>
      </c>
      <c r="L65" s="2">
        <v>104</v>
      </c>
      <c r="M65" s="5">
        <f t="shared" si="6"/>
        <v>252</v>
      </c>
      <c r="N65" s="27">
        <f t="shared" si="7"/>
        <v>0.21112208570356883</v>
      </c>
      <c r="O65" s="27">
        <f t="shared" si="0"/>
        <v>0.17483383947811162</v>
      </c>
      <c r="P65" s="28">
        <f t="shared" si="1"/>
        <v>0.19326374059169646</v>
      </c>
      <c r="R65" s="32">
        <f t="shared" si="8"/>
        <v>49.110701030890525</v>
      </c>
      <c r="S65" s="32">
        <f t="shared" si="9"/>
        <v>39.827396624375503</v>
      </c>
      <c r="T65" s="32">
        <f t="shared" si="10"/>
        <v>44.493607833999455</v>
      </c>
    </row>
    <row r="66" spans="2:20" x14ac:dyDescent="0.25">
      <c r="B66" s="12" t="str">
        <f>'Média Mensal'!B66</f>
        <v>Forum</v>
      </c>
      <c r="C66" s="12" t="str">
        <f>'Média Mensal'!C66</f>
        <v>Zona Industrial</v>
      </c>
      <c r="D66" s="15">
        <f>'Média Mensal'!D66</f>
        <v>1119.4000000000001</v>
      </c>
      <c r="E66" s="4">
        <v>6308.2039430564864</v>
      </c>
      <c r="F66" s="2">
        <v>5968.1654628349743</v>
      </c>
      <c r="G66" s="5">
        <f t="shared" si="4"/>
        <v>12276.369405891461</v>
      </c>
      <c r="H66" s="2">
        <v>49</v>
      </c>
      <c r="I66" s="2">
        <v>92</v>
      </c>
      <c r="J66" s="5">
        <f t="shared" si="5"/>
        <v>141</v>
      </c>
      <c r="K66" s="2">
        <v>104</v>
      </c>
      <c r="L66" s="2">
        <v>59</v>
      </c>
      <c r="M66" s="5">
        <f t="shared" si="6"/>
        <v>163</v>
      </c>
      <c r="N66" s="27">
        <f t="shared" si="7"/>
        <v>0.17341664677415017</v>
      </c>
      <c r="O66" s="27">
        <f t="shared" si="0"/>
        <v>0.17297024874898487</v>
      </c>
      <c r="P66" s="28">
        <f t="shared" si="1"/>
        <v>0.17319934263390888</v>
      </c>
      <c r="R66" s="32">
        <f t="shared" si="8"/>
        <v>41.230091131088145</v>
      </c>
      <c r="S66" s="32">
        <f t="shared" si="9"/>
        <v>39.524274588311087</v>
      </c>
      <c r="T66" s="32">
        <f t="shared" si="10"/>
        <v>40.382794098327174</v>
      </c>
    </row>
    <row r="67" spans="2:20" x14ac:dyDescent="0.25">
      <c r="B67" s="12" t="str">
        <f>'Média Mensal'!B67</f>
        <v>Zona Industrial</v>
      </c>
      <c r="C67" s="12" t="str">
        <f>'Média Mensal'!C67</f>
        <v>Mandim</v>
      </c>
      <c r="D67" s="15">
        <f>'Média Mensal'!D67</f>
        <v>1194.23</v>
      </c>
      <c r="E67" s="4">
        <v>6132.3789794131935</v>
      </c>
      <c r="F67" s="2">
        <v>4626.3945906860545</v>
      </c>
      <c r="G67" s="5">
        <f t="shared" si="4"/>
        <v>10758.773570099249</v>
      </c>
      <c r="H67" s="2">
        <v>49</v>
      </c>
      <c r="I67" s="2">
        <v>92</v>
      </c>
      <c r="J67" s="5">
        <f t="shared" si="5"/>
        <v>141</v>
      </c>
      <c r="K67" s="2">
        <v>104</v>
      </c>
      <c r="L67" s="2">
        <v>59</v>
      </c>
      <c r="M67" s="5">
        <f t="shared" si="6"/>
        <v>163</v>
      </c>
      <c r="N67" s="27">
        <f t="shared" si="7"/>
        <v>0.1685831036786121</v>
      </c>
      <c r="O67" s="27">
        <f t="shared" si="0"/>
        <v>0.13408284809546878</v>
      </c>
      <c r="P67" s="28">
        <f t="shared" si="1"/>
        <v>0.15178856616957179</v>
      </c>
      <c r="R67" s="32">
        <f t="shared" si="8"/>
        <v>40.080908362177738</v>
      </c>
      <c r="S67" s="32">
        <f t="shared" si="9"/>
        <v>30.638374772755327</v>
      </c>
      <c r="T67" s="32">
        <f t="shared" si="10"/>
        <v>35.390702533221216</v>
      </c>
    </row>
    <row r="68" spans="2:20" x14ac:dyDescent="0.25">
      <c r="B68" s="12" t="str">
        <f>'Média Mensal'!B68</f>
        <v>Mandim</v>
      </c>
      <c r="C68" s="12" t="str">
        <f>'Média Mensal'!C68</f>
        <v>Castêlo da Maia</v>
      </c>
      <c r="D68" s="15">
        <f>'Média Mensal'!D68</f>
        <v>1468.1</v>
      </c>
      <c r="E68" s="4">
        <v>6061.1216877470124</v>
      </c>
      <c r="F68" s="2">
        <v>3569.5650571563306</v>
      </c>
      <c r="G68" s="5">
        <f t="shared" si="4"/>
        <v>9630.6867449033434</v>
      </c>
      <c r="H68" s="2">
        <v>45</v>
      </c>
      <c r="I68" s="2">
        <v>50</v>
      </c>
      <c r="J68" s="5">
        <f t="shared" si="5"/>
        <v>95</v>
      </c>
      <c r="K68" s="2">
        <v>104</v>
      </c>
      <c r="L68" s="2">
        <v>102</v>
      </c>
      <c r="M68" s="5">
        <f t="shared" si="6"/>
        <v>206</v>
      </c>
      <c r="N68" s="27">
        <f t="shared" si="7"/>
        <v>0.17067812817489897</v>
      </c>
      <c r="O68" s="27">
        <f t="shared" si="0"/>
        <v>9.889087591855969E-2</v>
      </c>
      <c r="P68" s="28">
        <f t="shared" si="1"/>
        <v>0.1344917710996445</v>
      </c>
      <c r="R68" s="32">
        <f t="shared" si="8"/>
        <v>40.678669045281964</v>
      </c>
      <c r="S68" s="32">
        <f t="shared" si="9"/>
        <v>23.483980639186385</v>
      </c>
      <c r="T68" s="32">
        <f t="shared" si="10"/>
        <v>31.995637026256954</v>
      </c>
    </row>
    <row r="69" spans="2:20" x14ac:dyDescent="0.25">
      <c r="B69" s="13" t="str">
        <f>'Média Mensal'!B69</f>
        <v>Castêlo da Maia</v>
      </c>
      <c r="C69" s="13" t="str">
        <f>'Média Mensal'!C69</f>
        <v>ISMAI</v>
      </c>
      <c r="D69" s="16">
        <f>'Média Mensal'!D69</f>
        <v>702.48</v>
      </c>
      <c r="E69" s="6">
        <v>3225.8840261523819</v>
      </c>
      <c r="F69" s="3">
        <v>2751.0000000000005</v>
      </c>
      <c r="G69" s="7">
        <f t="shared" si="4"/>
        <v>5976.8840261523819</v>
      </c>
      <c r="H69" s="6">
        <v>34</v>
      </c>
      <c r="I69" s="3">
        <v>50</v>
      </c>
      <c r="J69" s="7">
        <f t="shared" si="5"/>
        <v>84</v>
      </c>
      <c r="K69" s="6">
        <v>108</v>
      </c>
      <c r="L69" s="3">
        <v>101</v>
      </c>
      <c r="M69" s="7">
        <f t="shared" si="6"/>
        <v>209</v>
      </c>
      <c r="N69" s="27">
        <f t="shared" si="7"/>
        <v>9.4523090311544239E-2</v>
      </c>
      <c r="O69" s="27">
        <f t="shared" si="0"/>
        <v>7.6740682883284991E-2</v>
      </c>
      <c r="P69" s="28">
        <f t="shared" si="1"/>
        <v>8.5413342090893768E-2</v>
      </c>
      <c r="R69" s="32">
        <f t="shared" si="8"/>
        <v>22.717493141918183</v>
      </c>
      <c r="S69" s="32">
        <f t="shared" si="9"/>
        <v>18.21854304635762</v>
      </c>
      <c r="T69" s="32">
        <f t="shared" si="10"/>
        <v>20.398921590963759</v>
      </c>
    </row>
    <row r="70" spans="2:20" x14ac:dyDescent="0.25">
      <c r="B70" s="11" t="str">
        <f>'Média Mensal'!B70</f>
        <v>Santo Ovídio</v>
      </c>
      <c r="C70" s="11" t="str">
        <f>'Média Mensal'!C70</f>
        <v>D. João II</v>
      </c>
      <c r="D70" s="14">
        <f>'Média Mensal'!D70</f>
        <v>463.71</v>
      </c>
      <c r="E70" s="4">
        <v>7458.0000000000018</v>
      </c>
      <c r="F70" s="2">
        <v>23655.869067020529</v>
      </c>
      <c r="G70" s="10">
        <f t="shared" ref="G70:G86" si="14">+E70+F70</f>
        <v>31113.869067020532</v>
      </c>
      <c r="H70" s="2">
        <v>456</v>
      </c>
      <c r="I70" s="2">
        <v>452</v>
      </c>
      <c r="J70" s="10">
        <f t="shared" ref="J70:J86" si="15">+H70+I70</f>
        <v>908</v>
      </c>
      <c r="K70" s="2">
        <v>0</v>
      </c>
      <c r="L70" s="2">
        <v>0</v>
      </c>
      <c r="M70" s="10">
        <f t="shared" ref="M70:M86" si="16">+K70+L70</f>
        <v>0</v>
      </c>
      <c r="N70" s="25">
        <f t="shared" ref="N70:P86" si="17">+E70/(H70*216+K70*248)</f>
        <v>7.5718810916179352E-2</v>
      </c>
      <c r="O70" s="25">
        <f t="shared" si="0"/>
        <v>0.24229626625512668</v>
      </c>
      <c r="P70" s="26">
        <f t="shared" si="1"/>
        <v>0.15864062789107386</v>
      </c>
      <c r="R70" s="32">
        <f t="shared" si="8"/>
        <v>16.35526315789474</v>
      </c>
      <c r="S70" s="32">
        <f t="shared" si="9"/>
        <v>52.335993511107361</v>
      </c>
      <c r="T70" s="32">
        <f t="shared" si="10"/>
        <v>34.266375624471955</v>
      </c>
    </row>
    <row r="71" spans="2:20" x14ac:dyDescent="0.25">
      <c r="B71" s="12" t="str">
        <f>'Média Mensal'!B71</f>
        <v>D. João II</v>
      </c>
      <c r="C71" s="12" t="str">
        <f>'Média Mensal'!C71</f>
        <v>João de Deus</v>
      </c>
      <c r="D71" s="15">
        <f>'Média Mensal'!D71</f>
        <v>716.25</v>
      </c>
      <c r="E71" s="4">
        <v>11275.283962053585</v>
      </c>
      <c r="F71" s="2">
        <v>34626.531529168191</v>
      </c>
      <c r="G71" s="5">
        <f t="shared" si="14"/>
        <v>45901.815491221772</v>
      </c>
      <c r="H71" s="2">
        <v>456</v>
      </c>
      <c r="I71" s="2">
        <v>452</v>
      </c>
      <c r="J71" s="5">
        <f t="shared" si="15"/>
        <v>908</v>
      </c>
      <c r="K71" s="2">
        <v>0</v>
      </c>
      <c r="L71" s="2">
        <v>0</v>
      </c>
      <c r="M71" s="5">
        <f t="shared" si="16"/>
        <v>0</v>
      </c>
      <c r="N71" s="27">
        <f t="shared" si="17"/>
        <v>0.11447453665177861</v>
      </c>
      <c r="O71" s="27">
        <f t="shared" si="0"/>
        <v>0.35466375296181774</v>
      </c>
      <c r="P71" s="28">
        <f t="shared" si="1"/>
        <v>0.23404009366955136</v>
      </c>
      <c r="R71" s="32">
        <f t="shared" ref="R71:R86" si="18">+E71/(H71+K71)</f>
        <v>24.726499916784178</v>
      </c>
      <c r="S71" s="32">
        <f t="shared" ref="S71:S86" si="19">+F71/(I71+L71)</f>
        <v>76.607370639752631</v>
      </c>
      <c r="T71" s="32">
        <f t="shared" ref="T71:T86" si="20">+G71/(J71+M71)</f>
        <v>50.552660232623097</v>
      </c>
    </row>
    <row r="72" spans="2:20" x14ac:dyDescent="0.25">
      <c r="B72" s="12" t="str">
        <f>'Média Mensal'!B72</f>
        <v>João de Deus</v>
      </c>
      <c r="C72" s="12" t="str">
        <f>'Média Mensal'!C72</f>
        <v>C.M.Gaia</v>
      </c>
      <c r="D72" s="15">
        <f>'Média Mensal'!D72</f>
        <v>405.01</v>
      </c>
      <c r="E72" s="4">
        <v>21053.242148989302</v>
      </c>
      <c r="F72" s="2">
        <v>51520.305925509165</v>
      </c>
      <c r="G72" s="5">
        <f t="shared" si="14"/>
        <v>72573.548074498467</v>
      </c>
      <c r="H72" s="2">
        <v>483</v>
      </c>
      <c r="I72" s="2">
        <v>472</v>
      </c>
      <c r="J72" s="5">
        <f t="shared" si="15"/>
        <v>955</v>
      </c>
      <c r="K72" s="2">
        <v>0</v>
      </c>
      <c r="L72" s="2">
        <v>0</v>
      </c>
      <c r="M72" s="5">
        <f t="shared" si="16"/>
        <v>0</v>
      </c>
      <c r="N72" s="27">
        <f t="shared" si="17"/>
        <v>0.2017985789911558</v>
      </c>
      <c r="O72" s="27">
        <f t="shared" si="0"/>
        <v>0.50533884500067838</v>
      </c>
      <c r="P72" s="28">
        <f t="shared" si="1"/>
        <v>0.35182057433827063</v>
      </c>
      <c r="R72" s="32">
        <f t="shared" si="18"/>
        <v>43.588493062089654</v>
      </c>
      <c r="S72" s="32">
        <f t="shared" si="19"/>
        <v>109.15319052014654</v>
      </c>
      <c r="T72" s="32">
        <f t="shared" si="20"/>
        <v>75.993244057066462</v>
      </c>
    </row>
    <row r="73" spans="2:20" x14ac:dyDescent="0.25">
      <c r="B73" s="12" t="str">
        <f>'Média Mensal'!B73</f>
        <v>C.M.Gaia</v>
      </c>
      <c r="C73" s="12" t="str">
        <f>'Média Mensal'!C73</f>
        <v>General Torres</v>
      </c>
      <c r="D73" s="15">
        <f>'Média Mensal'!D73</f>
        <v>488.39</v>
      </c>
      <c r="E73" s="4">
        <v>24303.888236915936</v>
      </c>
      <c r="F73" s="2">
        <v>58239.575439826003</v>
      </c>
      <c r="G73" s="5">
        <f t="shared" si="14"/>
        <v>82543.463676741943</v>
      </c>
      <c r="H73" s="2">
        <v>464</v>
      </c>
      <c r="I73" s="2">
        <v>465</v>
      </c>
      <c r="J73" s="5">
        <f t="shared" si="15"/>
        <v>929</v>
      </c>
      <c r="K73" s="2">
        <v>0</v>
      </c>
      <c r="L73" s="2">
        <v>0</v>
      </c>
      <c r="M73" s="5">
        <f t="shared" si="16"/>
        <v>0</v>
      </c>
      <c r="N73" s="27">
        <f t="shared" si="17"/>
        <v>0.24249569201903673</v>
      </c>
      <c r="O73" s="27">
        <f t="shared" si="0"/>
        <v>0.57984443886724413</v>
      </c>
      <c r="P73" s="28">
        <f t="shared" si="1"/>
        <v>0.41135163096889299</v>
      </c>
      <c r="R73" s="32">
        <f t="shared" si="18"/>
        <v>52.37906947611193</v>
      </c>
      <c r="S73" s="32">
        <f t="shared" si="19"/>
        <v>125.24639879532474</v>
      </c>
      <c r="T73" s="32">
        <f t="shared" si="20"/>
        <v>88.851952289280888</v>
      </c>
    </row>
    <row r="74" spans="2:20" x14ac:dyDescent="0.25">
      <c r="B74" s="12" t="str">
        <f>'Média Mensal'!B74</f>
        <v>General Torres</v>
      </c>
      <c r="C74" s="12" t="str">
        <f>'Média Mensal'!C74</f>
        <v>Jardim do Morro</v>
      </c>
      <c r="D74" s="15">
        <f>'Média Mensal'!D74</f>
        <v>419.98</v>
      </c>
      <c r="E74" s="4">
        <v>26044.624137596016</v>
      </c>
      <c r="F74" s="2">
        <v>66550.269022950029</v>
      </c>
      <c r="G74" s="5">
        <f t="shared" si="14"/>
        <v>92594.893160546053</v>
      </c>
      <c r="H74" s="2">
        <v>451</v>
      </c>
      <c r="I74" s="2">
        <v>447</v>
      </c>
      <c r="J74" s="5">
        <f t="shared" si="15"/>
        <v>898</v>
      </c>
      <c r="K74" s="2">
        <v>0</v>
      </c>
      <c r="L74" s="2">
        <v>0</v>
      </c>
      <c r="M74" s="5">
        <f t="shared" si="16"/>
        <v>0</v>
      </c>
      <c r="N74" s="27">
        <f t="shared" si="17"/>
        <v>0.2673546864744602</v>
      </c>
      <c r="O74" s="27">
        <f t="shared" si="0"/>
        <v>0.68926867411291359</v>
      </c>
      <c r="P74" s="28">
        <f t="shared" si="1"/>
        <v>0.47737200548825609</v>
      </c>
      <c r="R74" s="32">
        <f t="shared" si="18"/>
        <v>57.748612278483407</v>
      </c>
      <c r="S74" s="32">
        <f t="shared" si="19"/>
        <v>148.88203360838932</v>
      </c>
      <c r="T74" s="32">
        <f t="shared" si="20"/>
        <v>103.11235318546331</v>
      </c>
    </row>
    <row r="75" spans="2:20" x14ac:dyDescent="0.25">
      <c r="B75" s="12" t="str">
        <f>'Média Mensal'!B75</f>
        <v>Jardim do Morro</v>
      </c>
      <c r="C75" s="12" t="str">
        <f>'Média Mensal'!C75</f>
        <v>São Bento</v>
      </c>
      <c r="D75" s="15">
        <f>'Média Mensal'!D75</f>
        <v>795.7</v>
      </c>
      <c r="E75" s="4">
        <v>28610.698947617089</v>
      </c>
      <c r="F75" s="2">
        <v>69457.358876676692</v>
      </c>
      <c r="G75" s="5">
        <f t="shared" si="14"/>
        <v>98068.057824293777</v>
      </c>
      <c r="H75" s="2">
        <v>455</v>
      </c>
      <c r="I75" s="2">
        <v>465</v>
      </c>
      <c r="J75" s="5">
        <f t="shared" si="15"/>
        <v>920</v>
      </c>
      <c r="K75" s="2">
        <v>0</v>
      </c>
      <c r="L75" s="2">
        <v>0</v>
      </c>
      <c r="M75" s="5">
        <f t="shared" si="16"/>
        <v>0</v>
      </c>
      <c r="N75" s="27">
        <f t="shared" si="17"/>
        <v>0.29111415290615678</v>
      </c>
      <c r="O75" s="27">
        <f t="shared" si="0"/>
        <v>0.69153085301350747</v>
      </c>
      <c r="P75" s="28">
        <f t="shared" si="1"/>
        <v>0.49349868067780683</v>
      </c>
      <c r="R75" s="32">
        <f t="shared" si="18"/>
        <v>62.880657027729868</v>
      </c>
      <c r="S75" s="32">
        <f t="shared" si="19"/>
        <v>149.37066425091763</v>
      </c>
      <c r="T75" s="32">
        <f t="shared" si="20"/>
        <v>106.59571502640628</v>
      </c>
    </row>
    <row r="76" spans="2:20" x14ac:dyDescent="0.25">
      <c r="B76" s="12" t="str">
        <f>'Média Mensal'!B76</f>
        <v>São Bento</v>
      </c>
      <c r="C76" s="12" t="str">
        <f>'Média Mensal'!C76</f>
        <v>Aliados</v>
      </c>
      <c r="D76" s="15">
        <f>'Média Mensal'!D76</f>
        <v>443.38</v>
      </c>
      <c r="E76" s="4">
        <v>42477.010278956055</v>
      </c>
      <c r="F76" s="2">
        <v>76704.313044202223</v>
      </c>
      <c r="G76" s="5">
        <f t="shared" si="14"/>
        <v>119181.32332315829</v>
      </c>
      <c r="H76" s="2">
        <v>478</v>
      </c>
      <c r="I76" s="2">
        <v>478</v>
      </c>
      <c r="J76" s="5">
        <f t="shared" si="15"/>
        <v>956</v>
      </c>
      <c r="K76" s="2">
        <v>0</v>
      </c>
      <c r="L76" s="2">
        <v>0</v>
      </c>
      <c r="M76" s="5">
        <f t="shared" si="16"/>
        <v>0</v>
      </c>
      <c r="N76" s="27">
        <f t="shared" si="17"/>
        <v>0.41140758444673076</v>
      </c>
      <c r="O76" s="27">
        <f t="shared" si="0"/>
        <v>0.74291330625486429</v>
      </c>
      <c r="P76" s="28">
        <f t="shared" si="1"/>
        <v>0.57716044535079747</v>
      </c>
      <c r="R76" s="32">
        <f t="shared" si="18"/>
        <v>88.864038240493841</v>
      </c>
      <c r="S76" s="32">
        <f t="shared" si="19"/>
        <v>160.46927415105068</v>
      </c>
      <c r="T76" s="32">
        <f t="shared" si="20"/>
        <v>124.66665619577226</v>
      </c>
    </row>
    <row r="77" spans="2:20" x14ac:dyDescent="0.25">
      <c r="B77" s="12" t="str">
        <f>'Média Mensal'!B77</f>
        <v>Aliados</v>
      </c>
      <c r="C77" s="12" t="str">
        <f>'Média Mensal'!C77</f>
        <v>Trindade S</v>
      </c>
      <c r="D77" s="15">
        <f>'Média Mensal'!D77</f>
        <v>450.27</v>
      </c>
      <c r="E77" s="4">
        <v>50739.113245230423</v>
      </c>
      <c r="F77" s="2">
        <v>76279.595015183324</v>
      </c>
      <c r="G77" s="5">
        <f t="shared" si="14"/>
        <v>127018.70826041375</v>
      </c>
      <c r="H77" s="2">
        <v>456</v>
      </c>
      <c r="I77" s="2">
        <v>457</v>
      </c>
      <c r="J77" s="5">
        <f t="shared" si="15"/>
        <v>913</v>
      </c>
      <c r="K77" s="2">
        <v>0</v>
      </c>
      <c r="L77" s="2">
        <v>0</v>
      </c>
      <c r="M77" s="5">
        <f t="shared" si="16"/>
        <v>0</v>
      </c>
      <c r="N77" s="27">
        <f t="shared" si="17"/>
        <v>0.5151388203097631</v>
      </c>
      <c r="O77" s="27">
        <f t="shared" si="0"/>
        <v>0.77274895671431365</v>
      </c>
      <c r="P77" s="28">
        <f t="shared" si="1"/>
        <v>0.64408496744763777</v>
      </c>
      <c r="R77" s="32">
        <f t="shared" si="18"/>
        <v>111.26998518690883</v>
      </c>
      <c r="S77" s="32">
        <f t="shared" si="19"/>
        <v>166.91377465029174</v>
      </c>
      <c r="T77" s="32">
        <f t="shared" si="20"/>
        <v>139.12235296868977</v>
      </c>
    </row>
    <row r="78" spans="2:20" x14ac:dyDescent="0.25">
      <c r="B78" s="12" t="str">
        <f>'Média Mensal'!B78</f>
        <v>Trindade S</v>
      </c>
      <c r="C78" s="12" t="str">
        <f>'Média Mensal'!C78</f>
        <v>Faria Guimaraes</v>
      </c>
      <c r="D78" s="15">
        <f>'Média Mensal'!D78</f>
        <v>555.34</v>
      </c>
      <c r="E78" s="4">
        <v>48932.923319949783</v>
      </c>
      <c r="F78" s="2">
        <v>59580.265919875725</v>
      </c>
      <c r="G78" s="5">
        <f t="shared" si="14"/>
        <v>108513.1892398255</v>
      </c>
      <c r="H78" s="2">
        <v>452</v>
      </c>
      <c r="I78" s="2">
        <v>452</v>
      </c>
      <c r="J78" s="5">
        <f t="shared" si="15"/>
        <v>904</v>
      </c>
      <c r="K78" s="2">
        <v>0</v>
      </c>
      <c r="L78" s="2">
        <v>0</v>
      </c>
      <c r="M78" s="5">
        <f t="shared" si="16"/>
        <v>0</v>
      </c>
      <c r="N78" s="27">
        <f t="shared" si="17"/>
        <v>0.50119759218237647</v>
      </c>
      <c r="O78" s="27">
        <f t="shared" si="0"/>
        <v>0.61025346115900247</v>
      </c>
      <c r="P78" s="28">
        <f t="shared" si="1"/>
        <v>0.55572552667068942</v>
      </c>
      <c r="R78" s="32">
        <f t="shared" si="18"/>
        <v>108.25867991139333</v>
      </c>
      <c r="S78" s="32">
        <f t="shared" si="19"/>
        <v>131.81474761034451</v>
      </c>
      <c r="T78" s="32">
        <f t="shared" si="20"/>
        <v>120.03671376086892</v>
      </c>
    </row>
    <row r="79" spans="2:20" x14ac:dyDescent="0.25">
      <c r="B79" s="12" t="str">
        <f>'Média Mensal'!B79</f>
        <v>Faria Guimaraes</v>
      </c>
      <c r="C79" s="12" t="str">
        <f>'Média Mensal'!C79</f>
        <v>Marques</v>
      </c>
      <c r="D79" s="15">
        <f>'Média Mensal'!D79</f>
        <v>621.04</v>
      </c>
      <c r="E79" s="4">
        <v>46615.849928548538</v>
      </c>
      <c r="F79" s="2">
        <v>56921.047184905925</v>
      </c>
      <c r="G79" s="5">
        <f t="shared" si="14"/>
        <v>103536.89711345447</v>
      </c>
      <c r="H79" s="2">
        <v>458</v>
      </c>
      <c r="I79" s="2">
        <v>453</v>
      </c>
      <c r="J79" s="5">
        <f t="shared" si="15"/>
        <v>911</v>
      </c>
      <c r="K79" s="2">
        <v>0</v>
      </c>
      <c r="L79" s="2">
        <v>0</v>
      </c>
      <c r="M79" s="5">
        <f t="shared" si="16"/>
        <v>0</v>
      </c>
      <c r="N79" s="27">
        <f t="shared" si="17"/>
        <v>0.47120986908204487</v>
      </c>
      <c r="O79" s="27">
        <f t="shared" si="0"/>
        <v>0.5817292860856218</v>
      </c>
      <c r="P79" s="28">
        <f t="shared" si="1"/>
        <v>0.52616628609919136</v>
      </c>
      <c r="R79" s="32">
        <f t="shared" si="18"/>
        <v>101.7813317217217</v>
      </c>
      <c r="S79" s="32">
        <f t="shared" si="19"/>
        <v>125.65352579449431</v>
      </c>
      <c r="T79" s="32">
        <f t="shared" si="20"/>
        <v>113.65191779742533</v>
      </c>
    </row>
    <row r="80" spans="2:20" x14ac:dyDescent="0.25">
      <c r="B80" s="12" t="str">
        <f>'Média Mensal'!B80</f>
        <v>Marques</v>
      </c>
      <c r="C80" s="12" t="str">
        <f>'Média Mensal'!C80</f>
        <v>Combatentes</v>
      </c>
      <c r="D80" s="15">
        <f>'Média Mensal'!D80</f>
        <v>702.75</v>
      </c>
      <c r="E80" s="4">
        <v>37780.628193351025</v>
      </c>
      <c r="F80" s="2">
        <v>44125.685099303999</v>
      </c>
      <c r="G80" s="5">
        <f t="shared" si="14"/>
        <v>81906.313292655017</v>
      </c>
      <c r="H80" s="2">
        <v>479</v>
      </c>
      <c r="I80" s="2">
        <v>481</v>
      </c>
      <c r="J80" s="5">
        <f t="shared" si="15"/>
        <v>960</v>
      </c>
      <c r="K80" s="2">
        <v>0</v>
      </c>
      <c r="L80" s="2">
        <v>0</v>
      </c>
      <c r="M80" s="5">
        <f t="shared" si="16"/>
        <v>0</v>
      </c>
      <c r="N80" s="27">
        <f t="shared" si="17"/>
        <v>0.36515723530262723</v>
      </c>
      <c r="O80" s="27">
        <f t="shared" si="0"/>
        <v>0.42471014379094479</v>
      </c>
      <c r="P80" s="28">
        <f t="shared" si="1"/>
        <v>0.39499572382646131</v>
      </c>
      <c r="R80" s="32">
        <f t="shared" si="18"/>
        <v>78.873962825367485</v>
      </c>
      <c r="S80" s="32">
        <f t="shared" si="19"/>
        <v>91.737391058844068</v>
      </c>
      <c r="T80" s="32">
        <f t="shared" si="20"/>
        <v>85.319076346515644</v>
      </c>
    </row>
    <row r="81" spans="2:20" x14ac:dyDescent="0.25">
      <c r="B81" s="12" t="str">
        <f>'Média Mensal'!B81</f>
        <v>Combatentes</v>
      </c>
      <c r="C81" s="12" t="str">
        <f>'Média Mensal'!C81</f>
        <v>Salgueiros</v>
      </c>
      <c r="D81" s="15">
        <f>'Média Mensal'!D81</f>
        <v>471.25</v>
      </c>
      <c r="E81" s="4">
        <v>31569.133842666935</v>
      </c>
      <c r="F81" s="2">
        <v>39279.868911529637</v>
      </c>
      <c r="G81" s="5">
        <f t="shared" si="14"/>
        <v>70849.002754196568</v>
      </c>
      <c r="H81" s="2">
        <v>450</v>
      </c>
      <c r="I81" s="2">
        <v>457</v>
      </c>
      <c r="J81" s="5">
        <f t="shared" si="15"/>
        <v>907</v>
      </c>
      <c r="K81" s="2">
        <v>0</v>
      </c>
      <c r="L81" s="2">
        <v>0</v>
      </c>
      <c r="M81" s="5">
        <f t="shared" si="16"/>
        <v>0</v>
      </c>
      <c r="N81" s="27">
        <f t="shared" si="17"/>
        <v>0.32478532759945405</v>
      </c>
      <c r="O81" s="27">
        <f t="shared" si="17"/>
        <v>0.39792394958596355</v>
      </c>
      <c r="P81" s="28">
        <f t="shared" si="17"/>
        <v>0.36163687142286621</v>
      </c>
      <c r="R81" s="32">
        <f t="shared" si="18"/>
        <v>70.153630761482077</v>
      </c>
      <c r="S81" s="32">
        <f t="shared" si="19"/>
        <v>85.951573110568134</v>
      </c>
      <c r="T81" s="32">
        <f t="shared" si="20"/>
        <v>78.113564227339111</v>
      </c>
    </row>
    <row r="82" spans="2:20" x14ac:dyDescent="0.25">
      <c r="B82" s="12" t="str">
        <f>'Média Mensal'!B82</f>
        <v>Salgueiros</v>
      </c>
      <c r="C82" s="12" t="str">
        <f>'Média Mensal'!C82</f>
        <v>Polo Universitario</v>
      </c>
      <c r="D82" s="15">
        <f>'Média Mensal'!D82</f>
        <v>775.36</v>
      </c>
      <c r="E82" s="4">
        <v>27053.0708031309</v>
      </c>
      <c r="F82" s="2">
        <v>37416.985298394291</v>
      </c>
      <c r="G82" s="5">
        <f t="shared" si="14"/>
        <v>64470.056101525188</v>
      </c>
      <c r="H82" s="2">
        <v>455</v>
      </c>
      <c r="I82" s="2">
        <v>454</v>
      </c>
      <c r="J82" s="5">
        <f t="shared" si="15"/>
        <v>909</v>
      </c>
      <c r="K82" s="2">
        <v>0</v>
      </c>
      <c r="L82" s="2">
        <v>0</v>
      </c>
      <c r="M82" s="5">
        <f t="shared" si="16"/>
        <v>0</v>
      </c>
      <c r="N82" s="27">
        <f t="shared" si="17"/>
        <v>0.27526527068712758</v>
      </c>
      <c r="O82" s="27">
        <f t="shared" si="17"/>
        <v>0.38155679248648117</v>
      </c>
      <c r="P82" s="28">
        <f t="shared" si="17"/>
        <v>0.32835256540319635</v>
      </c>
      <c r="R82" s="32">
        <f t="shared" si="18"/>
        <v>59.457298468419559</v>
      </c>
      <c r="S82" s="32">
        <f t="shared" si="19"/>
        <v>82.416267177079931</v>
      </c>
      <c r="T82" s="32">
        <f t="shared" si="20"/>
        <v>70.924154127090418</v>
      </c>
    </row>
    <row r="83" spans="2:20" x14ac:dyDescent="0.25">
      <c r="B83" s="12" t="str">
        <f>'Média Mensal'!B83</f>
        <v>Polo Universitario</v>
      </c>
      <c r="C83" s="12" t="str">
        <f>'Média Mensal'!C83</f>
        <v>I.P.O.</v>
      </c>
      <c r="D83" s="15">
        <f>'Média Mensal'!D83</f>
        <v>827.64</v>
      </c>
      <c r="E83" s="4">
        <v>20570.49655328572</v>
      </c>
      <c r="F83" s="2">
        <v>26313.147884741775</v>
      </c>
      <c r="G83" s="5">
        <f t="shared" si="14"/>
        <v>46883.644438027492</v>
      </c>
      <c r="H83" s="2">
        <v>456</v>
      </c>
      <c r="I83" s="2">
        <v>490</v>
      </c>
      <c r="J83" s="5">
        <f t="shared" si="15"/>
        <v>946</v>
      </c>
      <c r="K83" s="2">
        <v>0</v>
      </c>
      <c r="L83" s="2">
        <v>0</v>
      </c>
      <c r="M83" s="5">
        <f t="shared" si="16"/>
        <v>0</v>
      </c>
      <c r="N83" s="27">
        <f t="shared" si="17"/>
        <v>0.20884600951597751</v>
      </c>
      <c r="O83" s="27">
        <f t="shared" si="17"/>
        <v>0.24861250835923823</v>
      </c>
      <c r="P83" s="28">
        <f t="shared" si="17"/>
        <v>0.22944387889567913</v>
      </c>
      <c r="R83" s="32">
        <f t="shared" si="18"/>
        <v>45.110738055451144</v>
      </c>
      <c r="S83" s="32">
        <f t="shared" si="19"/>
        <v>53.700301805595458</v>
      </c>
      <c r="T83" s="32">
        <f t="shared" si="20"/>
        <v>49.559877841466694</v>
      </c>
    </row>
    <row r="84" spans="2:20" x14ac:dyDescent="0.25">
      <c r="B84" s="13" t="str">
        <f>'Média Mensal'!B84</f>
        <v>I.P.O.</v>
      </c>
      <c r="C84" s="13" t="str">
        <f>'Média Mensal'!C84</f>
        <v>Hospital São João</v>
      </c>
      <c r="D84" s="16">
        <f>'Média Mensal'!D84</f>
        <v>351.77</v>
      </c>
      <c r="E84" s="6">
        <v>12086.921150295488</v>
      </c>
      <c r="F84" s="3">
        <v>11620</v>
      </c>
      <c r="G84" s="7">
        <f t="shared" si="14"/>
        <v>23706.921150295486</v>
      </c>
      <c r="H84" s="6">
        <v>458</v>
      </c>
      <c r="I84" s="3">
        <v>454</v>
      </c>
      <c r="J84" s="7">
        <f t="shared" si="15"/>
        <v>912</v>
      </c>
      <c r="K84" s="6">
        <v>0</v>
      </c>
      <c r="L84" s="3">
        <v>0</v>
      </c>
      <c r="M84" s="7">
        <f t="shared" si="16"/>
        <v>0</v>
      </c>
      <c r="N84" s="27">
        <f t="shared" si="17"/>
        <v>0.12217897006201973</v>
      </c>
      <c r="O84" s="27">
        <f t="shared" si="17"/>
        <v>0.11849404470549844</v>
      </c>
      <c r="P84" s="28">
        <f t="shared" si="17"/>
        <v>0.12034458836041811</v>
      </c>
      <c r="R84" s="32">
        <f t="shared" si="18"/>
        <v>26.390657533396261</v>
      </c>
      <c r="S84" s="32">
        <f t="shared" si="19"/>
        <v>25.594713656387665</v>
      </c>
      <c r="T84" s="32">
        <f t="shared" si="20"/>
        <v>25.994431085850312</v>
      </c>
    </row>
    <row r="85" spans="2:20" x14ac:dyDescent="0.25">
      <c r="B85" s="12" t="str">
        <f>'Média Mensal'!B85</f>
        <v xml:space="preserve">Verdes (E) </v>
      </c>
      <c r="C85" s="12" t="str">
        <f>'Média Mensal'!C85</f>
        <v>Botica</v>
      </c>
      <c r="D85" s="15">
        <f>'Média Mensal'!D85</f>
        <v>683.54</v>
      </c>
      <c r="E85" s="4">
        <v>3297.2605254135137</v>
      </c>
      <c r="F85" s="2">
        <v>7055.8576251623608</v>
      </c>
      <c r="G85" s="5">
        <f t="shared" si="14"/>
        <v>10353.118150575874</v>
      </c>
      <c r="H85" s="2">
        <v>145</v>
      </c>
      <c r="I85" s="2">
        <v>124</v>
      </c>
      <c r="J85" s="5">
        <f t="shared" si="15"/>
        <v>269</v>
      </c>
      <c r="K85" s="2">
        <v>0</v>
      </c>
      <c r="L85" s="2">
        <v>0</v>
      </c>
      <c r="M85" s="5">
        <f t="shared" si="16"/>
        <v>0</v>
      </c>
      <c r="N85" s="25">
        <f t="shared" si="17"/>
        <v>0.10527651741422457</v>
      </c>
      <c r="O85" s="25">
        <f t="shared" si="17"/>
        <v>0.26343554454757917</v>
      </c>
      <c r="P85" s="26">
        <f t="shared" si="17"/>
        <v>0.17818253735673747</v>
      </c>
      <c r="R85" s="32">
        <f t="shared" si="18"/>
        <v>22.739727761472508</v>
      </c>
      <c r="S85" s="32">
        <f t="shared" si="19"/>
        <v>56.902077622277105</v>
      </c>
      <c r="T85" s="32">
        <f t="shared" si="20"/>
        <v>38.487428069055291</v>
      </c>
    </row>
    <row r="86" spans="2:20" x14ac:dyDescent="0.25">
      <c r="B86" s="13" t="str">
        <f>'Média Mensal'!B86</f>
        <v>Botica</v>
      </c>
      <c r="C86" s="13" t="str">
        <f>'Média Mensal'!C86</f>
        <v>Aeroporto</v>
      </c>
      <c r="D86" s="16">
        <f>'Média Mensal'!D86</f>
        <v>649.66</v>
      </c>
      <c r="E86" s="6">
        <v>2812.5862359402104</v>
      </c>
      <c r="F86" s="3">
        <v>6224.0000000000009</v>
      </c>
      <c r="G86" s="7">
        <f t="shared" si="14"/>
        <v>9036.5862359402108</v>
      </c>
      <c r="H86" s="6">
        <v>145</v>
      </c>
      <c r="I86" s="3">
        <v>124</v>
      </c>
      <c r="J86" s="7">
        <f t="shared" si="15"/>
        <v>269</v>
      </c>
      <c r="K86" s="6">
        <v>0</v>
      </c>
      <c r="L86" s="3">
        <v>0</v>
      </c>
      <c r="M86" s="7">
        <f t="shared" si="16"/>
        <v>0</v>
      </c>
      <c r="N86" s="27">
        <f t="shared" si="17"/>
        <v>8.9801603957222559E-2</v>
      </c>
      <c r="O86" s="27">
        <f t="shared" si="17"/>
        <v>0.23237753882915177</v>
      </c>
      <c r="P86" s="28">
        <f t="shared" si="17"/>
        <v>0.15552433973461743</v>
      </c>
      <c r="R86" s="32">
        <f t="shared" si="18"/>
        <v>19.397146454760072</v>
      </c>
      <c r="S86" s="32">
        <f t="shared" si="19"/>
        <v>50.193548387096783</v>
      </c>
      <c r="T86" s="32">
        <f t="shared" si="20"/>
        <v>33.593257382677365</v>
      </c>
    </row>
    <row r="87" spans="2:20" x14ac:dyDescent="0.25">
      <c r="B87" s="23" t="s">
        <v>85</v>
      </c>
      <c r="E87" s="41"/>
      <c r="F87" s="41"/>
      <c r="G87" s="41"/>
      <c r="H87" s="41"/>
      <c r="I87" s="41"/>
      <c r="J87" s="41"/>
      <c r="K87" s="41"/>
      <c r="L87" s="41"/>
      <c r="M87" s="41"/>
      <c r="N87" s="42"/>
      <c r="O87" s="42"/>
      <c r="P87" s="42"/>
    </row>
    <row r="88" spans="2:20" x14ac:dyDescent="0.25">
      <c r="B88" s="34"/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6">
    <tabColor theme="0" tint="-4.9989318521683403E-2"/>
  </sheetPr>
  <dimension ref="A1:T88"/>
  <sheetViews>
    <sheetView workbookViewId="0">
      <selection activeCell="U26" sqref="U26"/>
    </sheetView>
  </sheetViews>
  <sheetFormatPr defaultRowHeight="15" x14ac:dyDescent="0.25"/>
  <cols>
    <col min="2" max="2" width="17.42578125" bestFit="1" customWidth="1"/>
    <col min="3" max="3" width="17.42578125" customWidth="1"/>
    <col min="4" max="16" width="10" customWidth="1"/>
  </cols>
  <sheetData>
    <row r="1" spans="1:20" ht="14.45" x14ac:dyDescent="0.3">
      <c r="P1" s="33"/>
    </row>
    <row r="2" spans="1:20" ht="17.25" x14ac:dyDescent="0.3">
      <c r="A2" s="1"/>
      <c r="H2" s="54" t="s">
        <v>84</v>
      </c>
      <c r="I2" s="55"/>
      <c r="J2" s="55"/>
      <c r="K2" s="55"/>
      <c r="L2" s="55"/>
      <c r="M2" s="55"/>
      <c r="N2" s="55"/>
      <c r="O2" s="56"/>
      <c r="P2" s="17">
        <v>0.18882493660739008</v>
      </c>
    </row>
    <row r="3" spans="1:20" ht="17.25" x14ac:dyDescent="0.25">
      <c r="B3" s="59" t="s">
        <v>3</v>
      </c>
      <c r="C3" s="61" t="s">
        <v>4</v>
      </c>
      <c r="D3" s="18" t="s">
        <v>82</v>
      </c>
      <c r="E3" s="64" t="s">
        <v>0</v>
      </c>
      <c r="F3" s="64"/>
      <c r="G3" s="65"/>
      <c r="H3" s="63" t="s">
        <v>86</v>
      </c>
      <c r="I3" s="64"/>
      <c r="J3" s="65"/>
      <c r="K3" s="63" t="s">
        <v>87</v>
      </c>
      <c r="L3" s="64"/>
      <c r="M3" s="65"/>
      <c r="N3" s="63" t="s">
        <v>1</v>
      </c>
      <c r="O3" s="64"/>
      <c r="P3" s="65"/>
      <c r="R3" s="63" t="s">
        <v>88</v>
      </c>
      <c r="S3" s="64"/>
      <c r="T3" s="65"/>
    </row>
    <row r="4" spans="1:20" x14ac:dyDescent="0.25">
      <c r="B4" s="60"/>
      <c r="C4" s="62"/>
      <c r="D4" s="19" t="s">
        <v>83</v>
      </c>
      <c r="E4" s="20" t="s">
        <v>5</v>
      </c>
      <c r="F4" s="21" t="s">
        <v>6</v>
      </c>
      <c r="G4" s="22" t="s">
        <v>2</v>
      </c>
      <c r="H4" s="20" t="s">
        <v>5</v>
      </c>
      <c r="I4" s="21" t="s">
        <v>6</v>
      </c>
      <c r="J4" s="22" t="s">
        <v>2</v>
      </c>
      <c r="K4" s="20" t="s">
        <v>5</v>
      </c>
      <c r="L4" s="21" t="s">
        <v>6</v>
      </c>
      <c r="M4" s="24" t="s">
        <v>2</v>
      </c>
      <c r="N4" s="20" t="s">
        <v>5</v>
      </c>
      <c r="O4" s="21" t="s">
        <v>6</v>
      </c>
      <c r="P4" s="22" t="s">
        <v>2</v>
      </c>
      <c r="R4" s="20" t="s">
        <v>5</v>
      </c>
      <c r="S4" s="21" t="s">
        <v>6</v>
      </c>
      <c r="T4" s="31" t="s">
        <v>2</v>
      </c>
    </row>
    <row r="5" spans="1:20" x14ac:dyDescent="0.25">
      <c r="B5" s="11" t="str">
        <f>'Média Mensal'!B5</f>
        <v>Fânzeres</v>
      </c>
      <c r="C5" s="11" t="str">
        <f>'Média Mensal'!C5</f>
        <v>Venda Nova</v>
      </c>
      <c r="D5" s="14">
        <f>'Média Mensal'!D5</f>
        <v>440.45</v>
      </c>
      <c r="E5" s="8">
        <v>348</v>
      </c>
      <c r="F5" s="9">
        <v>2431.2785586213104</v>
      </c>
      <c r="G5" s="10">
        <f>+E5+F5</f>
        <v>2779.2785586213104</v>
      </c>
      <c r="H5" s="9">
        <v>223</v>
      </c>
      <c r="I5" s="9">
        <v>227</v>
      </c>
      <c r="J5" s="10">
        <f>+H5+I5</f>
        <v>450</v>
      </c>
      <c r="K5" s="9">
        <v>0</v>
      </c>
      <c r="L5" s="9">
        <v>0</v>
      </c>
      <c r="M5" s="10">
        <f>+K5+L5</f>
        <v>0</v>
      </c>
      <c r="N5" s="27">
        <f>+E5/(H5*216+K5*248)</f>
        <v>7.224713502740409E-3</v>
      </c>
      <c r="O5" s="27">
        <f t="shared" ref="O5:O80" si="0">+F5/(I5*216+L5*248)</f>
        <v>4.9585547369499723E-2</v>
      </c>
      <c r="P5" s="28">
        <f t="shared" ref="P5:P80" si="1">+G5/(J5*216+M5*248)</f>
        <v>2.8593400808861219E-2</v>
      </c>
      <c r="R5" s="32">
        <f>+E5/(H5+K5)</f>
        <v>1.5605381165919283</v>
      </c>
      <c r="S5" s="32">
        <f t="shared" ref="S5" si="2">+F5/(I5+L5)</f>
        <v>10.71047823181194</v>
      </c>
      <c r="T5" s="32">
        <f t="shared" ref="T5" si="3">+G5/(J5+M5)</f>
        <v>6.1761745747140226</v>
      </c>
    </row>
    <row r="6" spans="1:20" x14ac:dyDescent="0.25">
      <c r="B6" s="12" t="str">
        <f>'Média Mensal'!B6</f>
        <v>Venda Nova</v>
      </c>
      <c r="C6" s="12" t="str">
        <f>'Média Mensal'!C6</f>
        <v>Carreira</v>
      </c>
      <c r="D6" s="15">
        <f>'Média Mensal'!D6</f>
        <v>583.47</v>
      </c>
      <c r="E6" s="4">
        <v>559.63829109157348</v>
      </c>
      <c r="F6" s="2">
        <v>4383.5923985589188</v>
      </c>
      <c r="G6" s="5">
        <f t="shared" ref="G6:G69" si="4">+E6+F6</f>
        <v>4943.2306896504924</v>
      </c>
      <c r="H6" s="2">
        <v>224</v>
      </c>
      <c r="I6" s="2">
        <v>226</v>
      </c>
      <c r="J6" s="5">
        <f t="shared" ref="J6:J69" si="5">+H6+I6</f>
        <v>450</v>
      </c>
      <c r="K6" s="2">
        <v>0</v>
      </c>
      <c r="L6" s="2">
        <v>0</v>
      </c>
      <c r="M6" s="5">
        <f t="shared" ref="M6:M69" si="6">+K6+L6</f>
        <v>0</v>
      </c>
      <c r="N6" s="27">
        <f t="shared" ref="N6:N69" si="7">+E6/(H6*216+K6*248)</f>
        <v>1.1566598278182322E-2</v>
      </c>
      <c r="O6" s="27">
        <f t="shared" si="0"/>
        <v>8.9798271029148613E-2</v>
      </c>
      <c r="P6" s="28">
        <f t="shared" si="1"/>
        <v>5.0856282815334282E-2</v>
      </c>
      <c r="R6" s="32">
        <f t="shared" ref="R6:R70" si="8">+E6/(H6+K6)</f>
        <v>2.4983852280873817</v>
      </c>
      <c r="S6" s="32">
        <f t="shared" ref="S6:S70" si="9">+F6/(I6+L6)</f>
        <v>19.396426542296101</v>
      </c>
      <c r="T6" s="32">
        <f t="shared" ref="T6:T70" si="10">+G6/(J6+M6)</f>
        <v>10.984957088112205</v>
      </c>
    </row>
    <row r="7" spans="1:20" x14ac:dyDescent="0.25">
      <c r="B7" s="12" t="str">
        <f>'Média Mensal'!B7</f>
        <v>Carreira</v>
      </c>
      <c r="C7" s="12" t="str">
        <f>'Média Mensal'!C7</f>
        <v>Baguim</v>
      </c>
      <c r="D7" s="15">
        <f>'Média Mensal'!D7</f>
        <v>786.02</v>
      </c>
      <c r="E7" s="4">
        <v>827.34156554429899</v>
      </c>
      <c r="F7" s="2">
        <v>6128.5155066302896</v>
      </c>
      <c r="G7" s="5">
        <f t="shared" si="4"/>
        <v>6955.8570721745882</v>
      </c>
      <c r="H7" s="2">
        <v>225</v>
      </c>
      <c r="I7" s="2">
        <v>228</v>
      </c>
      <c r="J7" s="5">
        <f t="shared" si="5"/>
        <v>453</v>
      </c>
      <c r="K7" s="2">
        <v>0</v>
      </c>
      <c r="L7" s="2">
        <v>0</v>
      </c>
      <c r="M7" s="5">
        <f t="shared" si="6"/>
        <v>0</v>
      </c>
      <c r="N7" s="27">
        <f t="shared" si="7"/>
        <v>1.7023489002969114E-2</v>
      </c>
      <c r="O7" s="27">
        <f t="shared" si="0"/>
        <v>0.12444191655763258</v>
      </c>
      <c r="P7" s="28">
        <f t="shared" si="1"/>
        <v>7.1088392937766615E-2</v>
      </c>
      <c r="R7" s="32">
        <f t="shared" si="8"/>
        <v>3.6770736246413289</v>
      </c>
      <c r="S7" s="32">
        <f t="shared" si="9"/>
        <v>26.879453976448637</v>
      </c>
      <c r="T7" s="32">
        <f t="shared" si="10"/>
        <v>15.35509287455759</v>
      </c>
    </row>
    <row r="8" spans="1:20" x14ac:dyDescent="0.25">
      <c r="B8" s="12" t="str">
        <f>'Média Mensal'!B8</f>
        <v>Baguim</v>
      </c>
      <c r="C8" s="12" t="str">
        <f>'Média Mensal'!C8</f>
        <v>Campainha</v>
      </c>
      <c r="D8" s="15">
        <f>'Média Mensal'!D8</f>
        <v>751.7</v>
      </c>
      <c r="E8" s="4">
        <v>1037.7666844173104</v>
      </c>
      <c r="F8" s="2">
        <v>7040.4029606417871</v>
      </c>
      <c r="G8" s="5">
        <f t="shared" si="4"/>
        <v>8078.1696450590971</v>
      </c>
      <c r="H8" s="2">
        <v>235</v>
      </c>
      <c r="I8" s="2">
        <v>229</v>
      </c>
      <c r="J8" s="5">
        <f t="shared" si="5"/>
        <v>464</v>
      </c>
      <c r="K8" s="2">
        <v>0</v>
      </c>
      <c r="L8" s="2">
        <v>0</v>
      </c>
      <c r="M8" s="5">
        <f t="shared" si="6"/>
        <v>0</v>
      </c>
      <c r="N8" s="27">
        <f t="shared" si="7"/>
        <v>2.0444576131152688E-2</v>
      </c>
      <c r="O8" s="27">
        <f t="shared" si="0"/>
        <v>0.14233387838916761</v>
      </c>
      <c r="P8" s="28">
        <f t="shared" si="1"/>
        <v>8.0601149874871256E-2</v>
      </c>
      <c r="R8" s="32">
        <f t="shared" si="8"/>
        <v>4.4160284443289806</v>
      </c>
      <c r="S8" s="32">
        <f t="shared" si="9"/>
        <v>30.744117732060207</v>
      </c>
      <c r="T8" s="32">
        <f t="shared" si="10"/>
        <v>17.409848372972192</v>
      </c>
    </row>
    <row r="9" spans="1:20" x14ac:dyDescent="0.25">
      <c r="B9" s="12" t="str">
        <f>'Média Mensal'!B9</f>
        <v>Campainha</v>
      </c>
      <c r="C9" s="12" t="str">
        <f>'Média Mensal'!C9</f>
        <v>Rio Tinto</v>
      </c>
      <c r="D9" s="15">
        <f>'Média Mensal'!D9</f>
        <v>859.99</v>
      </c>
      <c r="E9" s="4">
        <v>1432.3924406144108</v>
      </c>
      <c r="F9" s="2">
        <v>8754.8328311670011</v>
      </c>
      <c r="G9" s="5">
        <f t="shared" si="4"/>
        <v>10187.225271781412</v>
      </c>
      <c r="H9" s="2">
        <v>265</v>
      </c>
      <c r="I9" s="2">
        <v>231</v>
      </c>
      <c r="J9" s="5">
        <f t="shared" si="5"/>
        <v>496</v>
      </c>
      <c r="K9" s="2">
        <v>0</v>
      </c>
      <c r="L9" s="2">
        <v>0</v>
      </c>
      <c r="M9" s="5">
        <f t="shared" si="6"/>
        <v>0</v>
      </c>
      <c r="N9" s="27">
        <f t="shared" si="7"/>
        <v>2.502432635594708E-2</v>
      </c>
      <c r="O9" s="27">
        <f t="shared" si="0"/>
        <v>0.17546161678625544</v>
      </c>
      <c r="P9" s="28">
        <f t="shared" si="1"/>
        <v>9.5086854761997949E-2</v>
      </c>
      <c r="R9" s="32">
        <f t="shared" si="8"/>
        <v>5.4052544928845689</v>
      </c>
      <c r="S9" s="32">
        <f t="shared" si="9"/>
        <v>37.899709225831174</v>
      </c>
      <c r="T9" s="32">
        <f t="shared" si="10"/>
        <v>20.538760628591557</v>
      </c>
    </row>
    <row r="10" spans="1:20" x14ac:dyDescent="0.25">
      <c r="B10" s="12" t="str">
        <f>'Média Mensal'!B10</f>
        <v>Rio Tinto</v>
      </c>
      <c r="C10" s="12" t="str">
        <f>'Média Mensal'!C10</f>
        <v>Levada</v>
      </c>
      <c r="D10" s="15">
        <f>'Média Mensal'!D10</f>
        <v>452.83</v>
      </c>
      <c r="E10" s="4">
        <v>1672.1246989391047</v>
      </c>
      <c r="F10" s="2">
        <v>10019.458568444352</v>
      </c>
      <c r="G10" s="5">
        <f t="shared" si="4"/>
        <v>11691.583267383456</v>
      </c>
      <c r="H10" s="2">
        <v>239</v>
      </c>
      <c r="I10" s="2">
        <v>231</v>
      </c>
      <c r="J10" s="5">
        <f t="shared" si="5"/>
        <v>470</v>
      </c>
      <c r="K10" s="2">
        <v>0</v>
      </c>
      <c r="L10" s="2">
        <v>0</v>
      </c>
      <c r="M10" s="5">
        <f t="shared" si="6"/>
        <v>0</v>
      </c>
      <c r="N10" s="27">
        <f t="shared" si="7"/>
        <v>3.2390452094744782E-2</v>
      </c>
      <c r="O10" s="27">
        <f t="shared" si="0"/>
        <v>0.2008068496160885</v>
      </c>
      <c r="P10" s="28">
        <f t="shared" si="1"/>
        <v>0.1151653198126818</v>
      </c>
      <c r="R10" s="32">
        <f t="shared" si="8"/>
        <v>6.9963376524648737</v>
      </c>
      <c r="S10" s="32">
        <f t="shared" si="9"/>
        <v>43.374279517075117</v>
      </c>
      <c r="T10" s="32">
        <f t="shared" si="10"/>
        <v>24.875709079539266</v>
      </c>
    </row>
    <row r="11" spans="1:20" x14ac:dyDescent="0.25">
      <c r="B11" s="12" t="str">
        <f>'Média Mensal'!B11</f>
        <v>Levada</v>
      </c>
      <c r="C11" s="12" t="str">
        <f>'Média Mensal'!C11</f>
        <v>Nau Vitória</v>
      </c>
      <c r="D11" s="15">
        <f>'Média Mensal'!D11</f>
        <v>1111.6199999999999</v>
      </c>
      <c r="E11" s="4">
        <v>2689.6072589762925</v>
      </c>
      <c r="F11" s="2">
        <v>12267.333235140124</v>
      </c>
      <c r="G11" s="5">
        <f t="shared" si="4"/>
        <v>14956.940494116418</v>
      </c>
      <c r="H11" s="2">
        <v>240</v>
      </c>
      <c r="I11" s="2">
        <v>231</v>
      </c>
      <c r="J11" s="5">
        <f t="shared" si="5"/>
        <v>471</v>
      </c>
      <c r="K11" s="2">
        <v>0</v>
      </c>
      <c r="L11" s="2">
        <v>0</v>
      </c>
      <c r="M11" s="5">
        <f t="shared" si="6"/>
        <v>0</v>
      </c>
      <c r="N11" s="27">
        <f t="shared" si="7"/>
        <v>5.1882856075931572E-2</v>
      </c>
      <c r="O11" s="27">
        <f t="shared" si="0"/>
        <v>0.24585804944564943</v>
      </c>
      <c r="P11" s="28">
        <f t="shared" si="1"/>
        <v>0.14701718658209895</v>
      </c>
      <c r="R11" s="32">
        <f t="shared" si="8"/>
        <v>11.206696912401219</v>
      </c>
      <c r="S11" s="32">
        <f t="shared" si="9"/>
        <v>53.105338680260274</v>
      </c>
      <c r="T11" s="32">
        <f t="shared" si="10"/>
        <v>31.755712301733372</v>
      </c>
    </row>
    <row r="12" spans="1:20" x14ac:dyDescent="0.25">
      <c r="B12" s="12" t="str">
        <f>'Média Mensal'!B12</f>
        <v>Nau Vitória</v>
      </c>
      <c r="C12" s="12" t="str">
        <f>'Média Mensal'!C12</f>
        <v>Nasoni</v>
      </c>
      <c r="D12" s="15">
        <f>'Média Mensal'!D12</f>
        <v>499.02</v>
      </c>
      <c r="E12" s="4">
        <v>2799.6610650698358</v>
      </c>
      <c r="F12" s="2">
        <v>12486.941939898887</v>
      </c>
      <c r="G12" s="5">
        <f t="shared" si="4"/>
        <v>15286.603004968722</v>
      </c>
      <c r="H12" s="2">
        <v>249</v>
      </c>
      <c r="I12" s="2">
        <v>230</v>
      </c>
      <c r="J12" s="5">
        <f t="shared" si="5"/>
        <v>479</v>
      </c>
      <c r="K12" s="2">
        <v>0</v>
      </c>
      <c r="L12" s="2">
        <v>0</v>
      </c>
      <c r="M12" s="5">
        <f t="shared" si="6"/>
        <v>0</v>
      </c>
      <c r="N12" s="27">
        <f t="shared" si="7"/>
        <v>5.2053790440834372E-2</v>
      </c>
      <c r="O12" s="27">
        <f t="shared" si="0"/>
        <v>0.25134746255835116</v>
      </c>
      <c r="P12" s="28">
        <f t="shared" si="1"/>
        <v>0.14774803801291969</v>
      </c>
      <c r="R12" s="32">
        <f t="shared" si="8"/>
        <v>11.243618735220224</v>
      </c>
      <c r="S12" s="32">
        <f t="shared" si="9"/>
        <v>54.291051912603855</v>
      </c>
      <c r="T12" s="32">
        <f t="shared" si="10"/>
        <v>31.913576210790652</v>
      </c>
    </row>
    <row r="13" spans="1:20" x14ac:dyDescent="0.25">
      <c r="B13" s="12" t="str">
        <f>'Média Mensal'!B13</f>
        <v>Nasoni</v>
      </c>
      <c r="C13" s="12" t="str">
        <f>'Média Mensal'!C13</f>
        <v>Contumil</v>
      </c>
      <c r="D13" s="15">
        <f>'Média Mensal'!D13</f>
        <v>650</v>
      </c>
      <c r="E13" s="4">
        <v>2931.1169255900113</v>
      </c>
      <c r="F13" s="2">
        <v>12731.689861955541</v>
      </c>
      <c r="G13" s="5">
        <f t="shared" si="4"/>
        <v>15662.806787545553</v>
      </c>
      <c r="H13" s="2">
        <v>273</v>
      </c>
      <c r="I13" s="2">
        <v>241</v>
      </c>
      <c r="J13" s="5">
        <f t="shared" si="5"/>
        <v>514</v>
      </c>
      <c r="K13" s="2">
        <v>0</v>
      </c>
      <c r="L13" s="2">
        <v>0</v>
      </c>
      <c r="M13" s="5">
        <f t="shared" si="6"/>
        <v>0</v>
      </c>
      <c r="N13" s="27">
        <f t="shared" si="7"/>
        <v>4.9706907570038178E-2</v>
      </c>
      <c r="O13" s="27">
        <f t="shared" si="0"/>
        <v>0.24457679925379477</v>
      </c>
      <c r="P13" s="28">
        <f t="shared" si="1"/>
        <v>0.14107586456572951</v>
      </c>
      <c r="R13" s="32">
        <f t="shared" si="8"/>
        <v>10.736692035128247</v>
      </c>
      <c r="S13" s="32">
        <f t="shared" si="9"/>
        <v>52.828588638819674</v>
      </c>
      <c r="T13" s="32">
        <f t="shared" si="10"/>
        <v>30.472386746197571</v>
      </c>
    </row>
    <row r="14" spans="1:20" x14ac:dyDescent="0.25">
      <c r="B14" s="12" t="str">
        <f>'Média Mensal'!B14</f>
        <v>Contumil</v>
      </c>
      <c r="C14" s="12" t="str">
        <f>'Média Mensal'!C14</f>
        <v>Estádio do Dragão</v>
      </c>
      <c r="D14" s="15">
        <f>'Média Mensal'!D14</f>
        <v>619.19000000000005</v>
      </c>
      <c r="E14" s="4">
        <v>3454.6286048026986</v>
      </c>
      <c r="F14" s="2">
        <v>14095.044068344785</v>
      </c>
      <c r="G14" s="5">
        <f t="shared" si="4"/>
        <v>17549.672673147485</v>
      </c>
      <c r="H14" s="2">
        <v>275</v>
      </c>
      <c r="I14" s="2">
        <v>233</v>
      </c>
      <c r="J14" s="5">
        <f t="shared" si="5"/>
        <v>508</v>
      </c>
      <c r="K14" s="2">
        <v>0</v>
      </c>
      <c r="L14" s="2">
        <v>0</v>
      </c>
      <c r="M14" s="5">
        <f t="shared" si="6"/>
        <v>0</v>
      </c>
      <c r="N14" s="27">
        <f t="shared" si="7"/>
        <v>5.8158730720584154E-2</v>
      </c>
      <c r="O14" s="27">
        <f t="shared" si="0"/>
        <v>0.2800636637328085</v>
      </c>
      <c r="P14" s="28">
        <f t="shared" si="1"/>
        <v>0.15993796180689965</v>
      </c>
      <c r="R14" s="32">
        <f t="shared" si="8"/>
        <v>12.562285835646177</v>
      </c>
      <c r="S14" s="32">
        <f t="shared" si="9"/>
        <v>60.493751366286631</v>
      </c>
      <c r="T14" s="32">
        <f t="shared" si="10"/>
        <v>34.546599750290326</v>
      </c>
    </row>
    <row r="15" spans="1:20" x14ac:dyDescent="0.25">
      <c r="B15" s="12" t="str">
        <f>'Média Mensal'!B15</f>
        <v>Estádio do Dragão</v>
      </c>
      <c r="C15" s="12" t="str">
        <f>'Média Mensal'!C15</f>
        <v>Campanhã</v>
      </c>
      <c r="D15" s="15">
        <f>'Média Mensal'!D15</f>
        <v>1166.02</v>
      </c>
      <c r="E15" s="4">
        <v>12281.763324432637</v>
      </c>
      <c r="F15" s="2">
        <v>22543.23746216395</v>
      </c>
      <c r="G15" s="5">
        <f t="shared" si="4"/>
        <v>34825.000786596589</v>
      </c>
      <c r="H15" s="2">
        <v>429</v>
      </c>
      <c r="I15" s="2">
        <v>405</v>
      </c>
      <c r="J15" s="5">
        <f t="shared" si="5"/>
        <v>834</v>
      </c>
      <c r="K15" s="2">
        <v>206</v>
      </c>
      <c r="L15" s="2">
        <v>206</v>
      </c>
      <c r="M15" s="5">
        <f t="shared" si="6"/>
        <v>412</v>
      </c>
      <c r="N15" s="27">
        <f t="shared" si="7"/>
        <v>8.5437164870281024E-2</v>
      </c>
      <c r="O15" s="27">
        <f t="shared" si="0"/>
        <v>0.16268718219331987</v>
      </c>
      <c r="P15" s="28">
        <f t="shared" si="1"/>
        <v>0.12335293562835289</v>
      </c>
      <c r="R15" s="32">
        <f t="shared" si="8"/>
        <v>19.341359566035649</v>
      </c>
      <c r="S15" s="32">
        <f t="shared" si="9"/>
        <v>36.895642327600576</v>
      </c>
      <c r="T15" s="32">
        <f t="shared" si="10"/>
        <v>27.949438833544615</v>
      </c>
    </row>
    <row r="16" spans="1:20" x14ac:dyDescent="0.25">
      <c r="B16" s="12" t="str">
        <f>'Média Mensal'!B16</f>
        <v>Campanhã</v>
      </c>
      <c r="C16" s="12" t="str">
        <f>'Média Mensal'!C16</f>
        <v>Heroismo</v>
      </c>
      <c r="D16" s="15">
        <f>'Média Mensal'!D16</f>
        <v>950.92</v>
      </c>
      <c r="E16" s="4">
        <v>21203.622931469199</v>
      </c>
      <c r="F16" s="2">
        <v>36874.719997584914</v>
      </c>
      <c r="G16" s="5">
        <f t="shared" si="4"/>
        <v>58078.34292905411</v>
      </c>
      <c r="H16" s="2">
        <v>499</v>
      </c>
      <c r="I16" s="2">
        <v>496</v>
      </c>
      <c r="J16" s="5">
        <f t="shared" si="5"/>
        <v>995</v>
      </c>
      <c r="K16" s="2">
        <v>385</v>
      </c>
      <c r="L16" s="2">
        <v>387</v>
      </c>
      <c r="M16" s="5">
        <f t="shared" si="6"/>
        <v>772</v>
      </c>
      <c r="N16" s="27">
        <f t="shared" si="7"/>
        <v>0.10431568271543018</v>
      </c>
      <c r="O16" s="27">
        <f t="shared" si="0"/>
        <v>0.18154870218197308</v>
      </c>
      <c r="P16" s="28">
        <f t="shared" si="1"/>
        <v>0.14291774841293312</v>
      </c>
      <c r="R16" s="32">
        <f t="shared" si="8"/>
        <v>23.985998791254751</v>
      </c>
      <c r="S16" s="32">
        <f t="shared" si="9"/>
        <v>41.760724799076911</v>
      </c>
      <c r="T16" s="32">
        <f t="shared" si="10"/>
        <v>32.868332161320943</v>
      </c>
    </row>
    <row r="17" spans="2:20" x14ac:dyDescent="0.25">
      <c r="B17" s="12" t="str">
        <f>'Média Mensal'!B17</f>
        <v>Heroismo</v>
      </c>
      <c r="C17" s="12" t="str">
        <f>'Média Mensal'!C17</f>
        <v>24 de Agosto</v>
      </c>
      <c r="D17" s="15">
        <f>'Média Mensal'!D17</f>
        <v>571.9</v>
      </c>
      <c r="E17" s="4">
        <v>22873.846516176935</v>
      </c>
      <c r="F17" s="2">
        <v>38807.019311108095</v>
      </c>
      <c r="G17" s="5">
        <f t="shared" si="4"/>
        <v>61680.86582728503</v>
      </c>
      <c r="H17" s="2">
        <v>498</v>
      </c>
      <c r="I17" s="2">
        <v>495</v>
      </c>
      <c r="J17" s="5">
        <f t="shared" si="5"/>
        <v>993</v>
      </c>
      <c r="K17" s="2">
        <v>343</v>
      </c>
      <c r="L17" s="2">
        <v>388</v>
      </c>
      <c r="M17" s="5">
        <f t="shared" si="6"/>
        <v>731</v>
      </c>
      <c r="N17" s="27">
        <f t="shared" si="7"/>
        <v>0.1187437524200389</v>
      </c>
      <c r="O17" s="27">
        <f t="shared" si="0"/>
        <v>0.19103207237776207</v>
      </c>
      <c r="P17" s="28">
        <f t="shared" si="1"/>
        <v>0.15584791858850722</v>
      </c>
      <c r="R17" s="32">
        <f t="shared" si="8"/>
        <v>27.198390625656284</v>
      </c>
      <c r="S17" s="32">
        <f t="shared" si="9"/>
        <v>43.949059242478022</v>
      </c>
      <c r="T17" s="32">
        <f t="shared" si="10"/>
        <v>35.777764400977397</v>
      </c>
    </row>
    <row r="18" spans="2:20" x14ac:dyDescent="0.25">
      <c r="B18" s="12" t="str">
        <f>'Média Mensal'!B18</f>
        <v>24 de Agosto</v>
      </c>
      <c r="C18" s="12" t="str">
        <f>'Média Mensal'!C18</f>
        <v>Bolhão</v>
      </c>
      <c r="D18" s="15">
        <f>'Média Mensal'!D18</f>
        <v>680.44</v>
      </c>
      <c r="E18" s="4">
        <v>30553.310388937363</v>
      </c>
      <c r="F18" s="2">
        <v>44867.690722222673</v>
      </c>
      <c r="G18" s="5">
        <f t="shared" si="4"/>
        <v>75421.001111160032</v>
      </c>
      <c r="H18" s="2">
        <v>534</v>
      </c>
      <c r="I18" s="2">
        <v>495</v>
      </c>
      <c r="J18" s="5">
        <f t="shared" si="5"/>
        <v>1029</v>
      </c>
      <c r="K18" s="2">
        <v>343</v>
      </c>
      <c r="L18" s="2">
        <v>387</v>
      </c>
      <c r="M18" s="5">
        <f t="shared" si="6"/>
        <v>730</v>
      </c>
      <c r="N18" s="27">
        <f t="shared" si="7"/>
        <v>0.15245554263770589</v>
      </c>
      <c r="O18" s="27">
        <f t="shared" si="0"/>
        <v>0.22113639855996506</v>
      </c>
      <c r="P18" s="28">
        <f t="shared" si="1"/>
        <v>0.18700781819957163</v>
      </c>
      <c r="R18" s="32">
        <f t="shared" si="8"/>
        <v>34.838438299814555</v>
      </c>
      <c r="S18" s="32">
        <f t="shared" si="9"/>
        <v>50.87039764424339</v>
      </c>
      <c r="T18" s="32">
        <f t="shared" si="10"/>
        <v>42.877203587924974</v>
      </c>
    </row>
    <row r="19" spans="2:20" x14ac:dyDescent="0.25">
      <c r="B19" s="12" t="str">
        <f>'Média Mensal'!B19</f>
        <v>Bolhão</v>
      </c>
      <c r="C19" s="12" t="str">
        <f>'Média Mensal'!C19</f>
        <v>Trindade</v>
      </c>
      <c r="D19" s="15">
        <f>'Média Mensal'!D19</f>
        <v>451.8</v>
      </c>
      <c r="E19" s="4">
        <v>44437.028140474205</v>
      </c>
      <c r="F19" s="2">
        <v>47883.257258446691</v>
      </c>
      <c r="G19" s="5">
        <f t="shared" si="4"/>
        <v>92320.285398920896</v>
      </c>
      <c r="H19" s="2">
        <v>525</v>
      </c>
      <c r="I19" s="2">
        <v>493</v>
      </c>
      <c r="J19" s="5">
        <f t="shared" si="5"/>
        <v>1018</v>
      </c>
      <c r="K19" s="2">
        <v>341</v>
      </c>
      <c r="L19" s="2">
        <v>387</v>
      </c>
      <c r="M19" s="5">
        <f t="shared" si="6"/>
        <v>728</v>
      </c>
      <c r="N19" s="27">
        <f t="shared" si="7"/>
        <v>0.2244657123397428</v>
      </c>
      <c r="O19" s="27">
        <f t="shared" si="0"/>
        <v>0.23650257457348808</v>
      </c>
      <c r="P19" s="28">
        <f t="shared" si="1"/>
        <v>0.2305517176422486</v>
      </c>
      <c r="R19" s="32">
        <f t="shared" si="8"/>
        <v>51.312965520178068</v>
      </c>
      <c r="S19" s="32">
        <f t="shared" si="9"/>
        <v>54.412792339143969</v>
      </c>
      <c r="T19" s="32">
        <f t="shared" si="10"/>
        <v>52.875306643139119</v>
      </c>
    </row>
    <row r="20" spans="2:20" x14ac:dyDescent="0.25">
      <c r="B20" s="12" t="str">
        <f>'Média Mensal'!B20</f>
        <v>Trindade</v>
      </c>
      <c r="C20" s="12" t="str">
        <f>'Média Mensal'!C20</f>
        <v>Lapa</v>
      </c>
      <c r="D20" s="15">
        <f>'Média Mensal'!D20</f>
        <v>857.43000000000006</v>
      </c>
      <c r="E20" s="4">
        <v>57828.582161015242</v>
      </c>
      <c r="F20" s="2">
        <v>63133.546676770537</v>
      </c>
      <c r="G20" s="5">
        <f t="shared" si="4"/>
        <v>120962.12883778577</v>
      </c>
      <c r="H20" s="2">
        <v>539</v>
      </c>
      <c r="I20" s="2">
        <v>489</v>
      </c>
      <c r="J20" s="5">
        <f t="shared" si="5"/>
        <v>1028</v>
      </c>
      <c r="K20" s="2">
        <v>341</v>
      </c>
      <c r="L20" s="2">
        <v>374</v>
      </c>
      <c r="M20" s="5">
        <f t="shared" si="6"/>
        <v>715</v>
      </c>
      <c r="N20" s="27">
        <f t="shared" si="7"/>
        <v>0.28771584023749824</v>
      </c>
      <c r="O20" s="27">
        <f t="shared" si="0"/>
        <v>0.31825193912958494</v>
      </c>
      <c r="P20" s="28">
        <f t="shared" si="1"/>
        <v>0.30288387862268829</v>
      </c>
      <c r="R20" s="32">
        <f t="shared" si="8"/>
        <v>65.714297910244596</v>
      </c>
      <c r="S20" s="32">
        <f t="shared" si="9"/>
        <v>73.155905766825654</v>
      </c>
      <c r="T20" s="32">
        <f t="shared" si="10"/>
        <v>69.398811725637273</v>
      </c>
    </row>
    <row r="21" spans="2:20" x14ac:dyDescent="0.25">
      <c r="B21" s="12" t="str">
        <f>'Média Mensal'!B21</f>
        <v>Lapa</v>
      </c>
      <c r="C21" s="12" t="str">
        <f>'Média Mensal'!C21</f>
        <v>Carolina Michaelis</v>
      </c>
      <c r="D21" s="15">
        <f>'Média Mensal'!D21</f>
        <v>460.97</v>
      </c>
      <c r="E21" s="4">
        <v>57594.696055369663</v>
      </c>
      <c r="F21" s="2">
        <v>62402.152167707616</v>
      </c>
      <c r="G21" s="5">
        <f t="shared" si="4"/>
        <v>119996.84822307728</v>
      </c>
      <c r="H21" s="2">
        <v>543</v>
      </c>
      <c r="I21" s="2">
        <v>492</v>
      </c>
      <c r="J21" s="5">
        <f t="shared" si="5"/>
        <v>1035</v>
      </c>
      <c r="K21" s="2">
        <v>343</v>
      </c>
      <c r="L21" s="2">
        <v>368</v>
      </c>
      <c r="M21" s="5">
        <f t="shared" si="6"/>
        <v>711</v>
      </c>
      <c r="N21" s="27">
        <f t="shared" si="7"/>
        <v>0.28462627527956069</v>
      </c>
      <c r="O21" s="27">
        <f t="shared" si="0"/>
        <v>0.31590268187929094</v>
      </c>
      <c r="P21" s="28">
        <f t="shared" si="1"/>
        <v>0.30007614187741888</v>
      </c>
      <c r="R21" s="32">
        <f t="shared" si="8"/>
        <v>65.005300288227616</v>
      </c>
      <c r="S21" s="32">
        <f t="shared" si="9"/>
        <v>72.560642055473977</v>
      </c>
      <c r="T21" s="32">
        <f t="shared" si="10"/>
        <v>68.726717195347817</v>
      </c>
    </row>
    <row r="22" spans="2:20" x14ac:dyDescent="0.25">
      <c r="B22" s="12" t="str">
        <f>'Média Mensal'!B22</f>
        <v>Carolina Michaelis</v>
      </c>
      <c r="C22" s="12" t="str">
        <f>'Média Mensal'!C22</f>
        <v>Casa da Música</v>
      </c>
      <c r="D22" s="15">
        <f>'Média Mensal'!D22</f>
        <v>627.48</v>
      </c>
      <c r="E22" s="4">
        <v>55388.131591286532</v>
      </c>
      <c r="F22" s="2">
        <v>59154.436015341977</v>
      </c>
      <c r="G22" s="5">
        <f t="shared" si="4"/>
        <v>114542.56760662851</v>
      </c>
      <c r="H22" s="2">
        <v>550</v>
      </c>
      <c r="I22" s="2">
        <v>534</v>
      </c>
      <c r="J22" s="5">
        <f t="shared" si="5"/>
        <v>1084</v>
      </c>
      <c r="K22" s="2">
        <v>337</v>
      </c>
      <c r="L22" s="2">
        <v>340</v>
      </c>
      <c r="M22" s="5">
        <f t="shared" si="6"/>
        <v>677</v>
      </c>
      <c r="N22" s="27">
        <f t="shared" si="7"/>
        <v>0.27368922990515937</v>
      </c>
      <c r="O22" s="27">
        <f t="shared" si="0"/>
        <v>0.29626991353144272</v>
      </c>
      <c r="P22" s="28">
        <f t="shared" si="1"/>
        <v>0.28490341161732291</v>
      </c>
      <c r="R22" s="32">
        <f t="shared" si="8"/>
        <v>62.444342267515822</v>
      </c>
      <c r="S22" s="32">
        <f t="shared" si="9"/>
        <v>67.682421070185327</v>
      </c>
      <c r="T22" s="32">
        <f t="shared" si="10"/>
        <v>65.044047476790752</v>
      </c>
    </row>
    <row r="23" spans="2:20" x14ac:dyDescent="0.25">
      <c r="B23" s="12" t="str">
        <f>'Média Mensal'!B23</f>
        <v>Casa da Música</v>
      </c>
      <c r="C23" s="12" t="str">
        <f>'Média Mensal'!C23</f>
        <v>Francos</v>
      </c>
      <c r="D23" s="15">
        <f>'Média Mensal'!D23</f>
        <v>871.87</v>
      </c>
      <c r="E23" s="4">
        <v>56149.144430688924</v>
      </c>
      <c r="F23" s="2">
        <v>40929.771957682533</v>
      </c>
      <c r="G23" s="5">
        <f t="shared" si="4"/>
        <v>97078.916388371465</v>
      </c>
      <c r="H23" s="2">
        <v>561</v>
      </c>
      <c r="I23" s="2">
        <v>527</v>
      </c>
      <c r="J23" s="5">
        <f t="shared" si="5"/>
        <v>1088</v>
      </c>
      <c r="K23" s="2">
        <v>327</v>
      </c>
      <c r="L23" s="2">
        <v>325</v>
      </c>
      <c r="M23" s="5">
        <f t="shared" si="6"/>
        <v>652</v>
      </c>
      <c r="N23" s="27">
        <f t="shared" si="7"/>
        <v>0.27759227392169417</v>
      </c>
      <c r="O23" s="27">
        <f t="shared" si="0"/>
        <v>0.21050944267241264</v>
      </c>
      <c r="P23" s="28">
        <f t="shared" si="1"/>
        <v>0.24471373212362735</v>
      </c>
      <c r="R23" s="32">
        <f t="shared" si="8"/>
        <v>63.231018503028068</v>
      </c>
      <c r="S23" s="32">
        <f t="shared" si="9"/>
        <v>48.039638447984196</v>
      </c>
      <c r="T23" s="32">
        <f t="shared" si="10"/>
        <v>55.792480682972105</v>
      </c>
    </row>
    <row r="24" spans="2:20" x14ac:dyDescent="0.25">
      <c r="B24" s="12" t="str">
        <f>'Média Mensal'!B24</f>
        <v>Francos</v>
      </c>
      <c r="C24" s="12" t="str">
        <f>'Média Mensal'!C24</f>
        <v>Ramalde</v>
      </c>
      <c r="D24" s="15">
        <f>'Média Mensal'!D24</f>
        <v>965.03</v>
      </c>
      <c r="E24" s="4">
        <v>52770.674190213293</v>
      </c>
      <c r="F24" s="2">
        <v>36857.508127901485</v>
      </c>
      <c r="G24" s="5">
        <f t="shared" si="4"/>
        <v>89628.182318114777</v>
      </c>
      <c r="H24" s="2">
        <v>572</v>
      </c>
      <c r="I24" s="2">
        <v>519</v>
      </c>
      <c r="J24" s="5">
        <f t="shared" si="5"/>
        <v>1091</v>
      </c>
      <c r="K24" s="2">
        <v>305</v>
      </c>
      <c r="L24" s="2">
        <v>324</v>
      </c>
      <c r="M24" s="5">
        <f t="shared" si="6"/>
        <v>629</v>
      </c>
      <c r="N24" s="27">
        <f t="shared" si="7"/>
        <v>0.2649236625477594</v>
      </c>
      <c r="O24" s="27">
        <f t="shared" si="0"/>
        <v>0.1915113487129603</v>
      </c>
      <c r="P24" s="28">
        <f t="shared" si="1"/>
        <v>0.22884881913890734</v>
      </c>
      <c r="R24" s="32">
        <f t="shared" si="8"/>
        <v>60.171806374245485</v>
      </c>
      <c r="S24" s="32">
        <f t="shared" si="9"/>
        <v>43.721836450654195</v>
      </c>
      <c r="T24" s="32">
        <f t="shared" si="10"/>
        <v>52.109408324485337</v>
      </c>
    </row>
    <row r="25" spans="2:20" x14ac:dyDescent="0.25">
      <c r="B25" s="12" t="str">
        <f>'Média Mensal'!B25</f>
        <v>Ramalde</v>
      </c>
      <c r="C25" s="12" t="str">
        <f>'Média Mensal'!C25</f>
        <v>Viso</v>
      </c>
      <c r="D25" s="15">
        <f>'Média Mensal'!D25</f>
        <v>621.15</v>
      </c>
      <c r="E25" s="4">
        <v>49407.034504464071</v>
      </c>
      <c r="F25" s="2">
        <v>36033.589651049864</v>
      </c>
      <c r="G25" s="5">
        <f t="shared" si="4"/>
        <v>85440.624155513942</v>
      </c>
      <c r="H25" s="2">
        <v>571</v>
      </c>
      <c r="I25" s="2">
        <v>513</v>
      </c>
      <c r="J25" s="5">
        <f t="shared" si="5"/>
        <v>1084</v>
      </c>
      <c r="K25" s="2">
        <v>305</v>
      </c>
      <c r="L25" s="2">
        <v>324</v>
      </c>
      <c r="M25" s="5">
        <f t="shared" si="6"/>
        <v>629</v>
      </c>
      <c r="N25" s="27">
        <f t="shared" si="7"/>
        <v>0.24830650181159572</v>
      </c>
      <c r="O25" s="27">
        <f t="shared" si="0"/>
        <v>0.18849963198917066</v>
      </c>
      <c r="P25" s="28">
        <f t="shared" si="1"/>
        <v>0.21900215349394556</v>
      </c>
      <c r="R25" s="32">
        <f t="shared" si="8"/>
        <v>56.400724320164464</v>
      </c>
      <c r="S25" s="32">
        <f t="shared" si="9"/>
        <v>43.05088369301059</v>
      </c>
      <c r="T25" s="32">
        <f t="shared" si="10"/>
        <v>49.877772420031491</v>
      </c>
    </row>
    <row r="26" spans="2:20" x14ac:dyDescent="0.25">
      <c r="B26" s="12" t="str">
        <f>'Média Mensal'!B26</f>
        <v>Viso</v>
      </c>
      <c r="C26" s="12" t="str">
        <f>'Média Mensal'!C26</f>
        <v>Sete Bicas</v>
      </c>
      <c r="D26" s="15">
        <f>'Média Mensal'!D26</f>
        <v>743.81</v>
      </c>
      <c r="E26" s="4">
        <v>47572.463846286089</v>
      </c>
      <c r="F26" s="2">
        <v>33602.584707548311</v>
      </c>
      <c r="G26" s="5">
        <f t="shared" si="4"/>
        <v>81175.048553834407</v>
      </c>
      <c r="H26" s="2">
        <v>584</v>
      </c>
      <c r="I26" s="2">
        <v>507</v>
      </c>
      <c r="J26" s="5">
        <f t="shared" si="5"/>
        <v>1091</v>
      </c>
      <c r="K26" s="2">
        <v>305</v>
      </c>
      <c r="L26" s="2">
        <v>322</v>
      </c>
      <c r="M26" s="5">
        <f t="shared" si="6"/>
        <v>627</v>
      </c>
      <c r="N26" s="27">
        <f t="shared" si="7"/>
        <v>0.23575934586630301</v>
      </c>
      <c r="O26" s="27">
        <f t="shared" si="0"/>
        <v>0.17744595025320176</v>
      </c>
      <c r="P26" s="28">
        <f t="shared" si="1"/>
        <v>0.20752814392827956</v>
      </c>
      <c r="R26" s="32">
        <f t="shared" si="8"/>
        <v>53.512332785473667</v>
      </c>
      <c r="S26" s="32">
        <f t="shared" si="9"/>
        <v>40.533877813689159</v>
      </c>
      <c r="T26" s="32">
        <f t="shared" si="10"/>
        <v>47.249737225747616</v>
      </c>
    </row>
    <row r="27" spans="2:20" x14ac:dyDescent="0.25">
      <c r="B27" s="12" t="str">
        <f>'Média Mensal'!B27</f>
        <v>Sete Bicas</v>
      </c>
      <c r="C27" s="12" t="str">
        <f>'Média Mensal'!C27</f>
        <v>ASra da Hora</v>
      </c>
      <c r="D27" s="15">
        <f>'Média Mensal'!D27</f>
        <v>674.5</v>
      </c>
      <c r="E27" s="4">
        <v>44042.035651206672</v>
      </c>
      <c r="F27" s="2">
        <v>26799.698331836622</v>
      </c>
      <c r="G27" s="5">
        <f t="shared" si="4"/>
        <v>70841.73398304329</v>
      </c>
      <c r="H27" s="2">
        <v>593</v>
      </c>
      <c r="I27" s="2">
        <v>509</v>
      </c>
      <c r="J27" s="5">
        <f t="shared" si="5"/>
        <v>1102</v>
      </c>
      <c r="K27" s="2">
        <v>305</v>
      </c>
      <c r="L27" s="2">
        <v>297</v>
      </c>
      <c r="M27" s="5">
        <f t="shared" si="6"/>
        <v>602</v>
      </c>
      <c r="N27" s="27">
        <f t="shared" si="7"/>
        <v>0.21618057238674443</v>
      </c>
      <c r="O27" s="27">
        <f t="shared" si="0"/>
        <v>0.1459678558378901</v>
      </c>
      <c r="P27" s="28">
        <f t="shared" si="1"/>
        <v>0.18289856138219621</v>
      </c>
      <c r="R27" s="32">
        <f t="shared" si="8"/>
        <v>49.044583130519676</v>
      </c>
      <c r="S27" s="32">
        <f t="shared" si="9"/>
        <v>33.250246069276209</v>
      </c>
      <c r="T27" s="32">
        <f t="shared" si="10"/>
        <v>41.573787548734323</v>
      </c>
    </row>
    <row r="28" spans="2:20" x14ac:dyDescent="0.25">
      <c r="B28" s="12" t="str">
        <f>'Média Mensal'!B28</f>
        <v>ASra da Hora</v>
      </c>
      <c r="C28" s="12" t="str">
        <f>'Média Mensal'!C28</f>
        <v>Vasco da Gama</v>
      </c>
      <c r="D28" s="15">
        <f>'Média Mensal'!D28</f>
        <v>824.48</v>
      </c>
      <c r="E28" s="4">
        <v>11698.069094528677</v>
      </c>
      <c r="F28" s="2">
        <v>11198.508764728362</v>
      </c>
      <c r="G28" s="5">
        <f t="shared" si="4"/>
        <v>22896.577859257039</v>
      </c>
      <c r="H28" s="2">
        <v>275</v>
      </c>
      <c r="I28" s="2">
        <v>231</v>
      </c>
      <c r="J28" s="5">
        <f t="shared" si="5"/>
        <v>506</v>
      </c>
      <c r="K28" s="2">
        <v>0</v>
      </c>
      <c r="L28" s="2">
        <v>0</v>
      </c>
      <c r="M28" s="5">
        <f t="shared" si="6"/>
        <v>0</v>
      </c>
      <c r="N28" s="27">
        <f t="shared" si="7"/>
        <v>0.19693719014358041</v>
      </c>
      <c r="O28" s="27">
        <f t="shared" si="0"/>
        <v>0.22443700426343519</v>
      </c>
      <c r="P28" s="28">
        <f t="shared" si="1"/>
        <v>0.20949145311134021</v>
      </c>
      <c r="R28" s="32">
        <f t="shared" si="8"/>
        <v>42.538433071013372</v>
      </c>
      <c r="S28" s="32">
        <f t="shared" si="9"/>
        <v>48.478392920901996</v>
      </c>
      <c r="T28" s="32">
        <f t="shared" si="10"/>
        <v>45.250153872049481</v>
      </c>
    </row>
    <row r="29" spans="2:20" x14ac:dyDescent="0.25">
      <c r="B29" s="12" t="str">
        <f>'Média Mensal'!B29</f>
        <v>Vasco da Gama</v>
      </c>
      <c r="C29" s="12" t="str">
        <f>'Média Mensal'!C29</f>
        <v>Estádio do Mar</v>
      </c>
      <c r="D29" s="15">
        <f>'Média Mensal'!D29</f>
        <v>661.6</v>
      </c>
      <c r="E29" s="4">
        <v>10170.324961031867</v>
      </c>
      <c r="F29" s="2">
        <v>11384.865866886365</v>
      </c>
      <c r="G29" s="5">
        <f t="shared" si="4"/>
        <v>21555.190827918232</v>
      </c>
      <c r="H29" s="2">
        <v>274</v>
      </c>
      <c r="I29" s="2">
        <v>221</v>
      </c>
      <c r="J29" s="5">
        <f t="shared" si="5"/>
        <v>495</v>
      </c>
      <c r="K29" s="2">
        <v>0</v>
      </c>
      <c r="L29" s="2">
        <v>0</v>
      </c>
      <c r="M29" s="5">
        <f t="shared" si="6"/>
        <v>0</v>
      </c>
      <c r="N29" s="27">
        <f t="shared" si="7"/>
        <v>0.17184247365895963</v>
      </c>
      <c r="O29" s="27">
        <f t="shared" si="0"/>
        <v>0.23849643595790104</v>
      </c>
      <c r="P29" s="28">
        <f t="shared" si="1"/>
        <v>0.20160111137222439</v>
      </c>
      <c r="R29" s="32">
        <f t="shared" si="8"/>
        <v>37.117974310335285</v>
      </c>
      <c r="S29" s="32">
        <f t="shared" si="9"/>
        <v>51.515230166906626</v>
      </c>
      <c r="T29" s="32">
        <f t="shared" si="10"/>
        <v>43.545840056400465</v>
      </c>
    </row>
    <row r="30" spans="2:20" x14ac:dyDescent="0.25">
      <c r="B30" s="12" t="str">
        <f>'Média Mensal'!B30</f>
        <v>Estádio do Mar</v>
      </c>
      <c r="C30" s="12" t="str">
        <f>'Média Mensal'!C30</f>
        <v>Pedro Hispano</v>
      </c>
      <c r="D30" s="15">
        <f>'Média Mensal'!D30</f>
        <v>786.97</v>
      </c>
      <c r="E30" s="4">
        <v>9633.061412228255</v>
      </c>
      <c r="F30" s="2">
        <v>11057.149036916773</v>
      </c>
      <c r="G30" s="5">
        <f t="shared" si="4"/>
        <v>20690.21044914503</v>
      </c>
      <c r="H30" s="2">
        <v>272</v>
      </c>
      <c r="I30" s="2">
        <v>225</v>
      </c>
      <c r="J30" s="5">
        <f t="shared" si="5"/>
        <v>497</v>
      </c>
      <c r="K30" s="2">
        <v>0</v>
      </c>
      <c r="L30" s="2">
        <v>0</v>
      </c>
      <c r="M30" s="5">
        <f t="shared" si="6"/>
        <v>0</v>
      </c>
      <c r="N30" s="27">
        <f t="shared" si="7"/>
        <v>0.16396142109593298</v>
      </c>
      <c r="O30" s="27">
        <f t="shared" si="0"/>
        <v>0.22751335466906941</v>
      </c>
      <c r="P30" s="28">
        <f t="shared" si="1"/>
        <v>0.19273241718035089</v>
      </c>
      <c r="R30" s="32">
        <f t="shared" si="8"/>
        <v>35.415666956721523</v>
      </c>
      <c r="S30" s="32">
        <f t="shared" si="9"/>
        <v>49.14288460851899</v>
      </c>
      <c r="T30" s="32">
        <f t="shared" si="10"/>
        <v>41.630202110955793</v>
      </c>
    </row>
    <row r="31" spans="2:20" x14ac:dyDescent="0.25">
      <c r="B31" s="12" t="str">
        <f>'Média Mensal'!B31</f>
        <v>Pedro Hispano</v>
      </c>
      <c r="C31" s="12" t="str">
        <f>'Média Mensal'!C31</f>
        <v>Parque de Real</v>
      </c>
      <c r="D31" s="15">
        <f>'Média Mensal'!D31</f>
        <v>656.68</v>
      </c>
      <c r="E31" s="4">
        <v>8688.0771543751835</v>
      </c>
      <c r="F31" s="2">
        <v>10637.773632653079</v>
      </c>
      <c r="G31" s="5">
        <f t="shared" si="4"/>
        <v>19325.850787028263</v>
      </c>
      <c r="H31" s="2">
        <v>273</v>
      </c>
      <c r="I31" s="2">
        <v>221</v>
      </c>
      <c r="J31" s="5">
        <f t="shared" si="5"/>
        <v>494</v>
      </c>
      <c r="K31" s="2">
        <v>0</v>
      </c>
      <c r="L31" s="2">
        <v>0</v>
      </c>
      <c r="M31" s="5">
        <f t="shared" si="6"/>
        <v>0</v>
      </c>
      <c r="N31" s="27">
        <f t="shared" si="7"/>
        <v>0.14733545574506823</v>
      </c>
      <c r="O31" s="27">
        <f t="shared" si="0"/>
        <v>0.22284593666526478</v>
      </c>
      <c r="P31" s="28">
        <f t="shared" si="1"/>
        <v>0.18111646036726142</v>
      </c>
      <c r="R31" s="32">
        <f t="shared" si="8"/>
        <v>31.824458440934738</v>
      </c>
      <c r="S31" s="32">
        <f t="shared" si="9"/>
        <v>48.13472231969719</v>
      </c>
      <c r="T31" s="32">
        <f t="shared" si="10"/>
        <v>39.121155439328469</v>
      </c>
    </row>
    <row r="32" spans="2:20" x14ac:dyDescent="0.25">
      <c r="B32" s="12" t="str">
        <f>'Média Mensal'!B32</f>
        <v>Parque de Real</v>
      </c>
      <c r="C32" s="12" t="str">
        <f>'Média Mensal'!C32</f>
        <v>C. Matosinhos</v>
      </c>
      <c r="D32" s="15">
        <f>'Média Mensal'!D32</f>
        <v>723.67</v>
      </c>
      <c r="E32" s="4">
        <v>7828.1990810613179</v>
      </c>
      <c r="F32" s="2">
        <v>10420.976096018085</v>
      </c>
      <c r="G32" s="5">
        <f t="shared" si="4"/>
        <v>18249.175177079404</v>
      </c>
      <c r="H32" s="2">
        <v>270</v>
      </c>
      <c r="I32" s="2">
        <v>230</v>
      </c>
      <c r="J32" s="5">
        <f t="shared" si="5"/>
        <v>500</v>
      </c>
      <c r="K32" s="2">
        <v>0</v>
      </c>
      <c r="L32" s="2">
        <v>0</v>
      </c>
      <c r="M32" s="5">
        <f t="shared" si="6"/>
        <v>0</v>
      </c>
      <c r="N32" s="27">
        <f t="shared" si="7"/>
        <v>0.13422837930489229</v>
      </c>
      <c r="O32" s="27">
        <f t="shared" si="0"/>
        <v>0.20976199871211926</v>
      </c>
      <c r="P32" s="28">
        <f t="shared" si="1"/>
        <v>0.1689738442322167</v>
      </c>
      <c r="R32" s="32">
        <f t="shared" si="8"/>
        <v>28.993329929856731</v>
      </c>
      <c r="S32" s="32">
        <f t="shared" si="9"/>
        <v>45.308591721817763</v>
      </c>
      <c r="T32" s="32">
        <f t="shared" si="10"/>
        <v>36.498350354158809</v>
      </c>
    </row>
    <row r="33" spans="2:20" x14ac:dyDescent="0.25">
      <c r="B33" s="12" t="str">
        <f>'Média Mensal'!B33</f>
        <v>C. Matosinhos</v>
      </c>
      <c r="C33" s="12" t="str">
        <f>'Média Mensal'!C33</f>
        <v>Matosinhos Sul</v>
      </c>
      <c r="D33" s="15">
        <f>'Média Mensal'!D33</f>
        <v>616.61</v>
      </c>
      <c r="E33" s="4">
        <v>5783.0339934322637</v>
      </c>
      <c r="F33" s="2">
        <v>7873.4949692705204</v>
      </c>
      <c r="G33" s="5">
        <f t="shared" si="4"/>
        <v>13656.528962702785</v>
      </c>
      <c r="H33" s="2">
        <v>270</v>
      </c>
      <c r="I33" s="2">
        <v>224</v>
      </c>
      <c r="J33" s="5">
        <f t="shared" si="5"/>
        <v>494</v>
      </c>
      <c r="K33" s="2">
        <v>0</v>
      </c>
      <c r="L33" s="2">
        <v>0</v>
      </c>
      <c r="M33" s="5">
        <f t="shared" si="6"/>
        <v>0</v>
      </c>
      <c r="N33" s="27">
        <f t="shared" si="7"/>
        <v>9.9160390833886558E-2</v>
      </c>
      <c r="O33" s="27">
        <f t="shared" si="0"/>
        <v>0.16272931070747604</v>
      </c>
      <c r="P33" s="28">
        <f t="shared" si="1"/>
        <v>0.12798516421786235</v>
      </c>
      <c r="R33" s="32">
        <f t="shared" si="8"/>
        <v>21.418644420119495</v>
      </c>
      <c r="S33" s="32">
        <f t="shared" si="9"/>
        <v>35.14953111281482</v>
      </c>
      <c r="T33" s="32">
        <f t="shared" si="10"/>
        <v>27.64479547105827</v>
      </c>
    </row>
    <row r="34" spans="2:20" x14ac:dyDescent="0.25">
      <c r="B34" s="12" t="str">
        <f>'Média Mensal'!B34</f>
        <v>Matosinhos Sul</v>
      </c>
      <c r="C34" s="12" t="str">
        <f>'Média Mensal'!C34</f>
        <v>Brito Capelo</v>
      </c>
      <c r="D34" s="15">
        <f>'Média Mensal'!D34</f>
        <v>535.72</v>
      </c>
      <c r="E34" s="4">
        <v>2894.1328372433027</v>
      </c>
      <c r="F34" s="2">
        <v>3421.8413587845826</v>
      </c>
      <c r="G34" s="5">
        <f t="shared" si="4"/>
        <v>6315.9741960278852</v>
      </c>
      <c r="H34" s="2">
        <v>281</v>
      </c>
      <c r="I34" s="2">
        <v>188</v>
      </c>
      <c r="J34" s="5">
        <f t="shared" si="5"/>
        <v>469</v>
      </c>
      <c r="K34" s="2">
        <v>0</v>
      </c>
      <c r="L34" s="2">
        <v>0</v>
      </c>
      <c r="M34" s="5">
        <f t="shared" si="6"/>
        <v>0</v>
      </c>
      <c r="N34" s="27">
        <f t="shared" si="7"/>
        <v>4.7682431086781711E-2</v>
      </c>
      <c r="O34" s="27">
        <f t="shared" si="0"/>
        <v>8.426520288575115E-2</v>
      </c>
      <c r="P34" s="28">
        <f t="shared" si="1"/>
        <v>6.2346740464620208E-2</v>
      </c>
      <c r="R34" s="32">
        <f t="shared" si="8"/>
        <v>10.29940511474485</v>
      </c>
      <c r="S34" s="32">
        <f t="shared" si="9"/>
        <v>18.201283823322246</v>
      </c>
      <c r="T34" s="32">
        <f t="shared" si="10"/>
        <v>13.466895940357965</v>
      </c>
    </row>
    <row r="35" spans="2:20" x14ac:dyDescent="0.25">
      <c r="B35" s="12" t="str">
        <f>'Média Mensal'!B35</f>
        <v>Brito Capelo</v>
      </c>
      <c r="C35" s="12" t="str">
        <f>'Média Mensal'!C35</f>
        <v>Mercado</v>
      </c>
      <c r="D35" s="15">
        <f>'Média Mensal'!D35</f>
        <v>487.53</v>
      </c>
      <c r="E35" s="4">
        <v>1677.8859052535547</v>
      </c>
      <c r="F35" s="2">
        <v>1767.0809043760964</v>
      </c>
      <c r="G35" s="5">
        <f t="shared" si="4"/>
        <v>3444.9668096296509</v>
      </c>
      <c r="H35" s="2">
        <v>272</v>
      </c>
      <c r="I35" s="2">
        <v>178</v>
      </c>
      <c r="J35" s="5">
        <f t="shared" si="5"/>
        <v>450</v>
      </c>
      <c r="K35" s="2">
        <v>0</v>
      </c>
      <c r="L35" s="2">
        <v>0</v>
      </c>
      <c r="M35" s="5">
        <f t="shared" si="6"/>
        <v>0</v>
      </c>
      <c r="N35" s="27">
        <f t="shared" si="7"/>
        <v>2.8558787875366875E-2</v>
      </c>
      <c r="O35" s="27">
        <f t="shared" si="0"/>
        <v>4.5960281532878081E-2</v>
      </c>
      <c r="P35" s="28">
        <f t="shared" si="1"/>
        <v>3.5442045366560197E-2</v>
      </c>
      <c r="R35" s="32">
        <f t="shared" si="8"/>
        <v>6.1686981810792449</v>
      </c>
      <c r="S35" s="32">
        <f t="shared" si="9"/>
        <v>9.9274208111016655</v>
      </c>
      <c r="T35" s="32">
        <f t="shared" si="10"/>
        <v>7.6554817991770019</v>
      </c>
    </row>
    <row r="36" spans="2:20" x14ac:dyDescent="0.25">
      <c r="B36" s="13" t="str">
        <f>'Média Mensal'!B36</f>
        <v>Mercado</v>
      </c>
      <c r="C36" s="13" t="str">
        <f>'Média Mensal'!C36</f>
        <v>Sr. de Matosinhos</v>
      </c>
      <c r="D36" s="16">
        <f>'Média Mensal'!D36</f>
        <v>708.96</v>
      </c>
      <c r="E36" s="6">
        <v>381.99050330923995</v>
      </c>
      <c r="F36" s="3">
        <v>307.00000000000017</v>
      </c>
      <c r="G36" s="7">
        <f t="shared" si="4"/>
        <v>688.99050330924013</v>
      </c>
      <c r="H36" s="3">
        <v>271</v>
      </c>
      <c r="I36" s="3">
        <v>178</v>
      </c>
      <c r="J36" s="7">
        <f t="shared" si="5"/>
        <v>449</v>
      </c>
      <c r="K36" s="3">
        <v>0</v>
      </c>
      <c r="L36" s="3">
        <v>0</v>
      </c>
      <c r="M36" s="7">
        <f t="shared" si="6"/>
        <v>0</v>
      </c>
      <c r="N36" s="27">
        <f t="shared" si="7"/>
        <v>6.5257363555630719E-3</v>
      </c>
      <c r="O36" s="27">
        <f t="shared" si="0"/>
        <v>7.9848106533499837E-3</v>
      </c>
      <c r="P36" s="28">
        <f t="shared" si="1"/>
        <v>7.1041667007881726E-3</v>
      </c>
      <c r="R36" s="32">
        <f t="shared" si="8"/>
        <v>1.4095590528016235</v>
      </c>
      <c r="S36" s="32">
        <f t="shared" si="9"/>
        <v>1.7247191011235965</v>
      </c>
      <c r="T36" s="32">
        <f t="shared" si="10"/>
        <v>1.5345000073702453</v>
      </c>
    </row>
    <row r="37" spans="2:20" x14ac:dyDescent="0.25">
      <c r="B37" s="11" t="str">
        <f>'Média Mensal'!B37</f>
        <v>BSra da Hora</v>
      </c>
      <c r="C37" s="11" t="str">
        <f>'Média Mensal'!C37</f>
        <v>BFonte do Cuco</v>
      </c>
      <c r="D37" s="14">
        <f>'Média Mensal'!D37</f>
        <v>687.03</v>
      </c>
      <c r="E37" s="8">
        <v>16165.58128556727</v>
      </c>
      <c r="F37" s="9">
        <v>11594.788215026536</v>
      </c>
      <c r="G37" s="10">
        <f t="shared" si="4"/>
        <v>27760.369500593806</v>
      </c>
      <c r="H37" s="9">
        <v>146</v>
      </c>
      <c r="I37" s="9">
        <v>145</v>
      </c>
      <c r="J37" s="10">
        <f t="shared" si="5"/>
        <v>291</v>
      </c>
      <c r="K37" s="9">
        <v>199</v>
      </c>
      <c r="L37" s="9">
        <v>152</v>
      </c>
      <c r="M37" s="10">
        <f t="shared" si="6"/>
        <v>351</v>
      </c>
      <c r="N37" s="25">
        <f t="shared" si="7"/>
        <v>0.19985141535910481</v>
      </c>
      <c r="O37" s="25">
        <f t="shared" si="0"/>
        <v>0.16800145205498052</v>
      </c>
      <c r="P37" s="26">
        <f t="shared" si="1"/>
        <v>0.18518765010002272</v>
      </c>
      <c r="R37" s="32">
        <f t="shared" si="8"/>
        <v>46.85675734947035</v>
      </c>
      <c r="S37" s="32">
        <f t="shared" si="9"/>
        <v>39.039690959685309</v>
      </c>
      <c r="T37" s="32">
        <f t="shared" si="10"/>
        <v>43.24045093550437</v>
      </c>
    </row>
    <row r="38" spans="2:20" x14ac:dyDescent="0.25">
      <c r="B38" s="12" t="str">
        <f>'Média Mensal'!B38</f>
        <v>BFonte do Cuco</v>
      </c>
      <c r="C38" s="12" t="str">
        <f>'Média Mensal'!C38</f>
        <v>Custoias</v>
      </c>
      <c r="D38" s="15">
        <f>'Média Mensal'!D38</f>
        <v>689.2</v>
      </c>
      <c r="E38" s="4">
        <v>15467.139465399701</v>
      </c>
      <c r="F38" s="2">
        <v>11575.390678204043</v>
      </c>
      <c r="G38" s="5">
        <f t="shared" si="4"/>
        <v>27042.530143603744</v>
      </c>
      <c r="H38" s="2">
        <v>146</v>
      </c>
      <c r="I38" s="2">
        <v>145</v>
      </c>
      <c r="J38" s="5">
        <f t="shared" si="5"/>
        <v>291</v>
      </c>
      <c r="K38" s="2">
        <v>199</v>
      </c>
      <c r="L38" s="2">
        <v>158</v>
      </c>
      <c r="M38" s="5">
        <f t="shared" si="6"/>
        <v>357</v>
      </c>
      <c r="N38" s="27">
        <f t="shared" si="7"/>
        <v>0.19121673753090324</v>
      </c>
      <c r="O38" s="27">
        <f t="shared" si="0"/>
        <v>0.16418062348524967</v>
      </c>
      <c r="P38" s="28">
        <f t="shared" si="1"/>
        <v>0.17862588606798077</v>
      </c>
      <c r="R38" s="32">
        <f t="shared" si="8"/>
        <v>44.832288305506381</v>
      </c>
      <c r="S38" s="32">
        <f t="shared" si="9"/>
        <v>38.202609499023247</v>
      </c>
      <c r="T38" s="32">
        <f t="shared" si="10"/>
        <v>41.732299604326769</v>
      </c>
    </row>
    <row r="39" spans="2:20" x14ac:dyDescent="0.25">
      <c r="B39" s="12" t="str">
        <f>'Média Mensal'!B39</f>
        <v>Custoias</v>
      </c>
      <c r="C39" s="12" t="str">
        <f>'Média Mensal'!C39</f>
        <v>Esposade</v>
      </c>
      <c r="D39" s="15">
        <f>'Média Mensal'!D39</f>
        <v>1779.24</v>
      </c>
      <c r="E39" s="4">
        <v>15118.091041900423</v>
      </c>
      <c r="F39" s="2">
        <v>11461.318073589482</v>
      </c>
      <c r="G39" s="5">
        <f t="shared" si="4"/>
        <v>26579.409115489907</v>
      </c>
      <c r="H39" s="2">
        <v>146</v>
      </c>
      <c r="I39" s="2">
        <v>145</v>
      </c>
      <c r="J39" s="5">
        <f t="shared" si="5"/>
        <v>291</v>
      </c>
      <c r="K39" s="2">
        <v>203</v>
      </c>
      <c r="L39" s="2">
        <v>161</v>
      </c>
      <c r="M39" s="5">
        <f t="shared" si="6"/>
        <v>364</v>
      </c>
      <c r="N39" s="27">
        <f t="shared" si="7"/>
        <v>0.18463716465437741</v>
      </c>
      <c r="O39" s="27">
        <f t="shared" si="0"/>
        <v>0.16086512005374862</v>
      </c>
      <c r="P39" s="28">
        <f t="shared" si="1"/>
        <v>0.1735764139510077</v>
      </c>
      <c r="R39" s="32">
        <f t="shared" si="8"/>
        <v>43.318312440975426</v>
      </c>
      <c r="S39" s="32">
        <f t="shared" si="9"/>
        <v>37.455287822187849</v>
      </c>
      <c r="T39" s="32">
        <f t="shared" si="10"/>
        <v>40.579250557999856</v>
      </c>
    </row>
    <row r="40" spans="2:20" x14ac:dyDescent="0.25">
      <c r="B40" s="12" t="str">
        <f>'Média Mensal'!B40</f>
        <v>Esposade</v>
      </c>
      <c r="C40" s="12" t="str">
        <f>'Média Mensal'!C40</f>
        <v>Crestins</v>
      </c>
      <c r="D40" s="15">
        <f>'Média Mensal'!D40</f>
        <v>2035.56</v>
      </c>
      <c r="E40" s="4">
        <v>14860.544489074351</v>
      </c>
      <c r="F40" s="2">
        <v>11351.350420129227</v>
      </c>
      <c r="G40" s="5">
        <f t="shared" si="4"/>
        <v>26211.894909203576</v>
      </c>
      <c r="H40" s="2">
        <v>146</v>
      </c>
      <c r="I40" s="2">
        <v>144</v>
      </c>
      <c r="J40" s="5">
        <f t="shared" si="5"/>
        <v>290</v>
      </c>
      <c r="K40" s="2">
        <v>183</v>
      </c>
      <c r="L40" s="2">
        <v>161</v>
      </c>
      <c r="M40" s="5">
        <f t="shared" si="6"/>
        <v>344</v>
      </c>
      <c r="N40" s="27">
        <f t="shared" si="7"/>
        <v>0.19319480615021256</v>
      </c>
      <c r="O40" s="27">
        <f t="shared" si="0"/>
        <v>0.15980614962452455</v>
      </c>
      <c r="P40" s="28">
        <f t="shared" si="1"/>
        <v>0.17716485690766989</v>
      </c>
      <c r="R40" s="32">
        <f t="shared" si="8"/>
        <v>45.168828234268545</v>
      </c>
      <c r="S40" s="32">
        <f t="shared" si="9"/>
        <v>37.217542361079431</v>
      </c>
      <c r="T40" s="32">
        <f t="shared" si="10"/>
        <v>41.343682822087658</v>
      </c>
    </row>
    <row r="41" spans="2:20" x14ac:dyDescent="0.25">
      <c r="B41" s="12" t="str">
        <f>'Média Mensal'!B41</f>
        <v>Crestins</v>
      </c>
      <c r="C41" s="12" t="str">
        <f>'Média Mensal'!C41</f>
        <v>Verdes (B)</v>
      </c>
      <c r="D41" s="15">
        <f>'Média Mensal'!D41</f>
        <v>591.81999999999994</v>
      </c>
      <c r="E41" s="4">
        <v>14741.459454067748</v>
      </c>
      <c r="F41" s="2">
        <v>11256.447113915987</v>
      </c>
      <c r="G41" s="5">
        <f t="shared" si="4"/>
        <v>25997.906567983737</v>
      </c>
      <c r="H41" s="2">
        <v>146</v>
      </c>
      <c r="I41" s="2">
        <v>143</v>
      </c>
      <c r="J41" s="5">
        <f t="shared" si="5"/>
        <v>289</v>
      </c>
      <c r="K41" s="2">
        <v>198</v>
      </c>
      <c r="L41" s="2">
        <v>161</v>
      </c>
      <c r="M41" s="5">
        <f t="shared" si="6"/>
        <v>359</v>
      </c>
      <c r="N41" s="27">
        <f t="shared" si="7"/>
        <v>0.18280579680143536</v>
      </c>
      <c r="O41" s="27">
        <f t="shared" si="0"/>
        <v>0.15895344433342729</v>
      </c>
      <c r="P41" s="28">
        <f t="shared" si="1"/>
        <v>0.17165319675670648</v>
      </c>
      <c r="R41" s="32">
        <f t="shared" si="8"/>
        <v>42.853079808336474</v>
      </c>
      <c r="S41" s="32">
        <f t="shared" si="9"/>
        <v>37.027786558934167</v>
      </c>
      <c r="T41" s="32">
        <f t="shared" si="10"/>
        <v>40.120226185160085</v>
      </c>
    </row>
    <row r="42" spans="2:20" x14ac:dyDescent="0.25">
      <c r="B42" s="12" t="str">
        <f>'Média Mensal'!B42</f>
        <v>Verdes (B)</v>
      </c>
      <c r="C42" s="12" t="str">
        <f>'Média Mensal'!C42</f>
        <v>Pedras Rubras</v>
      </c>
      <c r="D42" s="15">
        <f>'Média Mensal'!D42</f>
        <v>960.78</v>
      </c>
      <c r="E42" s="4">
        <v>12322.795839300594</v>
      </c>
      <c r="F42" s="2">
        <v>5676.4397094842852</v>
      </c>
      <c r="G42" s="5">
        <f t="shared" si="4"/>
        <v>17999.23554878488</v>
      </c>
      <c r="H42" s="2">
        <v>0</v>
      </c>
      <c r="I42" s="2">
        <v>0</v>
      </c>
      <c r="J42" s="5">
        <f t="shared" si="5"/>
        <v>0</v>
      </c>
      <c r="K42" s="2">
        <v>200</v>
      </c>
      <c r="L42" s="2">
        <v>161</v>
      </c>
      <c r="M42" s="5">
        <f t="shared" si="6"/>
        <v>361</v>
      </c>
      <c r="N42" s="27">
        <f t="shared" si="7"/>
        <v>0.24844346450202809</v>
      </c>
      <c r="O42" s="27">
        <f t="shared" si="0"/>
        <v>0.14216689314476771</v>
      </c>
      <c r="P42" s="28">
        <f t="shared" si="1"/>
        <v>0.20104588004629703</v>
      </c>
      <c r="R42" s="32">
        <f t="shared" si="8"/>
        <v>61.613979196502967</v>
      </c>
      <c r="S42" s="32">
        <f t="shared" si="9"/>
        <v>35.257389499902395</v>
      </c>
      <c r="T42" s="32">
        <f t="shared" si="10"/>
        <v>49.859378251481665</v>
      </c>
    </row>
    <row r="43" spans="2:20" x14ac:dyDescent="0.25">
      <c r="B43" s="12" t="str">
        <f>'Média Mensal'!B43</f>
        <v>Pedras Rubras</v>
      </c>
      <c r="C43" s="12" t="str">
        <f>'Média Mensal'!C43</f>
        <v>Lidador</v>
      </c>
      <c r="D43" s="15">
        <f>'Média Mensal'!D43</f>
        <v>1147.58</v>
      </c>
      <c r="E43" s="4">
        <v>10823.800072291158</v>
      </c>
      <c r="F43" s="2">
        <v>5258.5789805257346</v>
      </c>
      <c r="G43" s="5">
        <f t="shared" si="4"/>
        <v>16082.379052816894</v>
      </c>
      <c r="H43" s="2">
        <v>0</v>
      </c>
      <c r="I43" s="2">
        <v>0</v>
      </c>
      <c r="J43" s="5">
        <f t="shared" si="5"/>
        <v>0</v>
      </c>
      <c r="K43" s="2">
        <v>200</v>
      </c>
      <c r="L43" s="2">
        <v>161</v>
      </c>
      <c r="M43" s="5">
        <f t="shared" si="6"/>
        <v>361</v>
      </c>
      <c r="N43" s="27">
        <f t="shared" si="7"/>
        <v>0.21822177565103143</v>
      </c>
      <c r="O43" s="27">
        <f t="shared" si="0"/>
        <v>0.1317015372802478</v>
      </c>
      <c r="P43" s="28">
        <f t="shared" si="1"/>
        <v>0.17963518734716394</v>
      </c>
      <c r="R43" s="32">
        <f t="shared" si="8"/>
        <v>54.11900036145579</v>
      </c>
      <c r="S43" s="32">
        <f t="shared" si="9"/>
        <v>32.661981245501458</v>
      </c>
      <c r="T43" s="32">
        <f t="shared" si="10"/>
        <v>44.549526462096658</v>
      </c>
    </row>
    <row r="44" spans="2:20" x14ac:dyDescent="0.25">
      <c r="B44" s="12" t="str">
        <f>'Média Mensal'!B44</f>
        <v>Lidador</v>
      </c>
      <c r="C44" s="12" t="str">
        <f>'Média Mensal'!C44</f>
        <v>Vilar do Pinheiro</v>
      </c>
      <c r="D44" s="15">
        <f>'Média Mensal'!D44</f>
        <v>1987.51</v>
      </c>
      <c r="E44" s="4">
        <v>10345.911185240398</v>
      </c>
      <c r="F44" s="2">
        <v>5122.5542574355941</v>
      </c>
      <c r="G44" s="5">
        <f t="shared" si="4"/>
        <v>15468.465442675992</v>
      </c>
      <c r="H44" s="2">
        <v>0</v>
      </c>
      <c r="I44" s="2">
        <v>0</v>
      </c>
      <c r="J44" s="5">
        <f t="shared" si="5"/>
        <v>0</v>
      </c>
      <c r="K44" s="2">
        <v>200</v>
      </c>
      <c r="L44" s="2">
        <v>161</v>
      </c>
      <c r="M44" s="5">
        <f t="shared" si="6"/>
        <v>361</v>
      </c>
      <c r="N44" s="27">
        <f t="shared" si="7"/>
        <v>0.20858691905726609</v>
      </c>
      <c r="O44" s="27">
        <f t="shared" si="0"/>
        <v>0.12829478705258451</v>
      </c>
      <c r="P44" s="28">
        <f t="shared" si="1"/>
        <v>0.17277796267844686</v>
      </c>
      <c r="R44" s="32">
        <f t="shared" si="8"/>
        <v>51.729555926201989</v>
      </c>
      <c r="S44" s="32">
        <f t="shared" si="9"/>
        <v>31.817107189040957</v>
      </c>
      <c r="T44" s="32">
        <f t="shared" si="10"/>
        <v>42.848934744254827</v>
      </c>
    </row>
    <row r="45" spans="2:20" x14ac:dyDescent="0.25">
      <c r="B45" s="12" t="str">
        <f>'Média Mensal'!B45</f>
        <v>Vilar do Pinheiro</v>
      </c>
      <c r="C45" s="12" t="str">
        <f>'Média Mensal'!C45</f>
        <v>Modivas Sul</v>
      </c>
      <c r="D45" s="15">
        <f>'Média Mensal'!D45</f>
        <v>2037.38</v>
      </c>
      <c r="E45" s="4">
        <v>9970.3234268488031</v>
      </c>
      <c r="F45" s="2">
        <v>5039.3138574307277</v>
      </c>
      <c r="G45" s="5">
        <f t="shared" si="4"/>
        <v>15009.637284279532</v>
      </c>
      <c r="H45" s="2">
        <v>0</v>
      </c>
      <c r="I45" s="2">
        <v>0</v>
      </c>
      <c r="J45" s="5">
        <f t="shared" si="5"/>
        <v>0</v>
      </c>
      <c r="K45" s="2">
        <v>200</v>
      </c>
      <c r="L45" s="2">
        <v>159</v>
      </c>
      <c r="M45" s="5">
        <f t="shared" si="6"/>
        <v>359</v>
      </c>
      <c r="N45" s="27">
        <f t="shared" si="7"/>
        <v>0.20101458521872587</v>
      </c>
      <c r="O45" s="27">
        <f t="shared" si="0"/>
        <v>0.12779757195756564</v>
      </c>
      <c r="P45" s="28">
        <f t="shared" si="1"/>
        <v>0.16858699438718136</v>
      </c>
      <c r="R45" s="32">
        <f t="shared" si="8"/>
        <v>49.851617134244016</v>
      </c>
      <c r="S45" s="32">
        <f t="shared" si="9"/>
        <v>31.693797845476276</v>
      </c>
      <c r="T45" s="32">
        <f t="shared" si="10"/>
        <v>41.809574608020981</v>
      </c>
    </row>
    <row r="46" spans="2:20" x14ac:dyDescent="0.25">
      <c r="B46" s="12" t="str">
        <f>'Média Mensal'!B46</f>
        <v>Modivas Sul</v>
      </c>
      <c r="C46" s="12" t="str">
        <f>'Média Mensal'!C46</f>
        <v>Modivas Centro</v>
      </c>
      <c r="D46" s="15">
        <f>'Média Mensal'!D46</f>
        <v>1051.08</v>
      </c>
      <c r="E46" s="4">
        <v>9898.4335615691889</v>
      </c>
      <c r="F46" s="2">
        <v>5015.2707315044345</v>
      </c>
      <c r="G46" s="5">
        <f t="shared" si="4"/>
        <v>14913.704293073624</v>
      </c>
      <c r="H46" s="2">
        <v>0</v>
      </c>
      <c r="I46" s="2">
        <v>0</v>
      </c>
      <c r="J46" s="5">
        <f t="shared" si="5"/>
        <v>0</v>
      </c>
      <c r="K46" s="2">
        <v>204</v>
      </c>
      <c r="L46" s="2">
        <v>172</v>
      </c>
      <c r="M46" s="5">
        <f t="shared" si="6"/>
        <v>376</v>
      </c>
      <c r="N46" s="27">
        <f t="shared" si="7"/>
        <v>0.19565214977801212</v>
      </c>
      <c r="O46" s="27">
        <f t="shared" si="0"/>
        <v>0.11757480147000268</v>
      </c>
      <c r="P46" s="28">
        <f t="shared" si="1"/>
        <v>0.15993591597753973</v>
      </c>
      <c r="R46" s="32">
        <f t="shared" si="8"/>
        <v>48.521733144947007</v>
      </c>
      <c r="S46" s="32">
        <f t="shared" si="9"/>
        <v>29.158550764560665</v>
      </c>
      <c r="T46" s="32">
        <f t="shared" si="10"/>
        <v>39.66410716242985</v>
      </c>
    </row>
    <row r="47" spans="2:20" x14ac:dyDescent="0.25">
      <c r="B47" s="12" t="str">
        <f>'Média Mensal'!B47</f>
        <v>Modivas Centro</v>
      </c>
      <c r="C47" s="12" t="s">
        <v>102</v>
      </c>
      <c r="D47" s="15">
        <v>852.51</v>
      </c>
      <c r="E47" s="4">
        <v>9794.08756036046</v>
      </c>
      <c r="F47" s="2">
        <v>5029.5183265574879</v>
      </c>
      <c r="G47" s="5">
        <f t="shared" si="4"/>
        <v>14823.605886917947</v>
      </c>
      <c r="H47" s="2">
        <v>0</v>
      </c>
      <c r="I47" s="2">
        <v>0</v>
      </c>
      <c r="J47" s="5">
        <f t="shared" si="5"/>
        <v>0</v>
      </c>
      <c r="K47" s="2">
        <v>204</v>
      </c>
      <c r="L47" s="2">
        <v>162</v>
      </c>
      <c r="M47" s="5">
        <f t="shared" si="6"/>
        <v>366</v>
      </c>
      <c r="N47" s="27">
        <f t="shared" si="7"/>
        <v>0.19358964975412041</v>
      </c>
      <c r="O47" s="27">
        <f t="shared" si="0"/>
        <v>0.12518713477094504</v>
      </c>
      <c r="P47" s="28">
        <f t="shared" si="1"/>
        <v>0.16331312672878048</v>
      </c>
      <c r="R47" s="32">
        <f t="shared" ref="R47" si="11">+E47/(H47+K47)</f>
        <v>48.010233139021864</v>
      </c>
      <c r="S47" s="32">
        <f t="shared" ref="S47" si="12">+F47/(I47+L47)</f>
        <v>31.046409423194369</v>
      </c>
      <c r="T47" s="32">
        <f t="shared" ref="T47" si="13">+G47/(J47+M47)</f>
        <v>40.501655428737557</v>
      </c>
    </row>
    <row r="48" spans="2:20" x14ac:dyDescent="0.25">
      <c r="B48" s="12" t="s">
        <v>102</v>
      </c>
      <c r="C48" s="12" t="str">
        <f>'Média Mensal'!C48</f>
        <v>Mindelo</v>
      </c>
      <c r="D48" s="15">
        <v>1834.12</v>
      </c>
      <c r="E48" s="4">
        <v>9051.2958451238592</v>
      </c>
      <c r="F48" s="2">
        <v>4091.8821107765439</v>
      </c>
      <c r="G48" s="5">
        <f t="shared" si="4"/>
        <v>13143.177955900403</v>
      </c>
      <c r="H48" s="2">
        <v>0</v>
      </c>
      <c r="I48" s="2">
        <v>0</v>
      </c>
      <c r="J48" s="5">
        <f t="shared" si="5"/>
        <v>0</v>
      </c>
      <c r="K48" s="2">
        <v>212</v>
      </c>
      <c r="L48" s="2">
        <v>138</v>
      </c>
      <c r="M48" s="5">
        <f t="shared" si="6"/>
        <v>350</v>
      </c>
      <c r="N48" s="27">
        <f t="shared" si="7"/>
        <v>0.17215641823500949</v>
      </c>
      <c r="O48" s="27">
        <f t="shared" si="0"/>
        <v>0.11956177275527535</v>
      </c>
      <c r="P48" s="28">
        <f t="shared" si="1"/>
        <v>0.15141910087442861</v>
      </c>
      <c r="R48" s="32">
        <f t="shared" si="8"/>
        <v>42.694791722282353</v>
      </c>
      <c r="S48" s="32">
        <f t="shared" si="9"/>
        <v>29.651319643308288</v>
      </c>
      <c r="T48" s="32">
        <f t="shared" si="10"/>
        <v>37.551937016858297</v>
      </c>
    </row>
    <row r="49" spans="2:20" x14ac:dyDescent="0.25">
      <c r="B49" s="12" t="str">
        <f>'Média Mensal'!B49</f>
        <v>Mindelo</v>
      </c>
      <c r="C49" s="12" t="str">
        <f>'Média Mensal'!C49</f>
        <v>Espaço Natureza</v>
      </c>
      <c r="D49" s="15">
        <f>'Média Mensal'!D49</f>
        <v>776.86</v>
      </c>
      <c r="E49" s="4">
        <v>8450.7944857599032</v>
      </c>
      <c r="F49" s="2">
        <v>4088.6423464378277</v>
      </c>
      <c r="G49" s="5">
        <f t="shared" si="4"/>
        <v>12539.436832197731</v>
      </c>
      <c r="H49" s="2">
        <v>0</v>
      </c>
      <c r="I49" s="2">
        <v>0</v>
      </c>
      <c r="J49" s="5">
        <f t="shared" si="5"/>
        <v>0</v>
      </c>
      <c r="K49" s="2">
        <v>207</v>
      </c>
      <c r="L49" s="2">
        <v>136</v>
      </c>
      <c r="M49" s="5">
        <f t="shared" si="6"/>
        <v>343</v>
      </c>
      <c r="N49" s="27">
        <f t="shared" si="7"/>
        <v>0.16461731505687827</v>
      </c>
      <c r="O49" s="27">
        <f t="shared" si="0"/>
        <v>0.12122397848783882</v>
      </c>
      <c r="P49" s="28">
        <f t="shared" si="1"/>
        <v>0.14741179385166148</v>
      </c>
      <c r="R49" s="32">
        <f t="shared" si="8"/>
        <v>40.825094134105811</v>
      </c>
      <c r="S49" s="32">
        <f t="shared" si="9"/>
        <v>30.063546664984028</v>
      </c>
      <c r="T49" s="32">
        <f t="shared" si="10"/>
        <v>36.558124875212044</v>
      </c>
    </row>
    <row r="50" spans="2:20" x14ac:dyDescent="0.25">
      <c r="B50" s="12" t="str">
        <f>'Média Mensal'!B50</f>
        <v>Espaço Natureza</v>
      </c>
      <c r="C50" s="12" t="str">
        <f>'Média Mensal'!C50</f>
        <v>Varziela</v>
      </c>
      <c r="D50" s="15">
        <f>'Média Mensal'!D50</f>
        <v>1539</v>
      </c>
      <c r="E50" s="4">
        <v>8616.2834192409882</v>
      </c>
      <c r="F50" s="2">
        <v>3764.1944722030826</v>
      </c>
      <c r="G50" s="5">
        <f t="shared" si="4"/>
        <v>12380.47789144407</v>
      </c>
      <c r="H50" s="2">
        <v>0</v>
      </c>
      <c r="I50" s="2">
        <v>0</v>
      </c>
      <c r="J50" s="5">
        <f t="shared" si="5"/>
        <v>0</v>
      </c>
      <c r="K50" s="2">
        <v>201</v>
      </c>
      <c r="L50" s="2">
        <v>136</v>
      </c>
      <c r="M50" s="5">
        <f t="shared" si="6"/>
        <v>337</v>
      </c>
      <c r="N50" s="27">
        <f t="shared" si="7"/>
        <v>0.17285113583776657</v>
      </c>
      <c r="O50" s="27">
        <f t="shared" si="0"/>
        <v>0.11160443762461701</v>
      </c>
      <c r="P50" s="28">
        <f t="shared" si="1"/>
        <v>0.14813436741940353</v>
      </c>
      <c r="R50" s="32">
        <f t="shared" si="8"/>
        <v>42.86708168776611</v>
      </c>
      <c r="S50" s="32">
        <f t="shared" si="9"/>
        <v>27.677900530905021</v>
      </c>
      <c r="T50" s="32">
        <f t="shared" si="10"/>
        <v>36.737323120012078</v>
      </c>
    </row>
    <row r="51" spans="2:20" x14ac:dyDescent="0.25">
      <c r="B51" s="12" t="str">
        <f>'Média Mensal'!B51</f>
        <v>Varziela</v>
      </c>
      <c r="C51" s="12" t="str">
        <f>'Média Mensal'!C51</f>
        <v>Árvore</v>
      </c>
      <c r="D51" s="15">
        <f>'Média Mensal'!D51</f>
        <v>858.71</v>
      </c>
      <c r="E51" s="4">
        <v>8017.3200394513951</v>
      </c>
      <c r="F51" s="2">
        <v>3526.5126896985221</v>
      </c>
      <c r="G51" s="5">
        <f t="shared" si="4"/>
        <v>11543.832729149917</v>
      </c>
      <c r="H51" s="2">
        <v>0</v>
      </c>
      <c r="I51" s="2">
        <v>0</v>
      </c>
      <c r="J51" s="5">
        <f t="shared" si="5"/>
        <v>0</v>
      </c>
      <c r="K51" s="2">
        <v>201</v>
      </c>
      <c r="L51" s="2">
        <v>136</v>
      </c>
      <c r="M51" s="5">
        <f t="shared" si="6"/>
        <v>337</v>
      </c>
      <c r="N51" s="27">
        <f t="shared" si="7"/>
        <v>0.16083534022330676</v>
      </c>
      <c r="O51" s="27">
        <f t="shared" si="0"/>
        <v>0.10455742082834803</v>
      </c>
      <c r="P51" s="28">
        <f t="shared" si="1"/>
        <v>0.13812377631317505</v>
      </c>
      <c r="R51" s="32">
        <f t="shared" si="8"/>
        <v>39.887164375380074</v>
      </c>
      <c r="S51" s="32">
        <f t="shared" si="9"/>
        <v>25.930240365430308</v>
      </c>
      <c r="T51" s="32">
        <f t="shared" si="10"/>
        <v>34.254696525667413</v>
      </c>
    </row>
    <row r="52" spans="2:20" x14ac:dyDescent="0.25">
      <c r="B52" s="12" t="str">
        <f>'Média Mensal'!B52</f>
        <v>Árvore</v>
      </c>
      <c r="C52" s="12" t="str">
        <f>'Média Mensal'!C52</f>
        <v>Azurara</v>
      </c>
      <c r="D52" s="15">
        <f>'Média Mensal'!D52</f>
        <v>664.57</v>
      </c>
      <c r="E52" s="4">
        <v>7941.7168826508941</v>
      </c>
      <c r="F52" s="2">
        <v>3519.7168696457711</v>
      </c>
      <c r="G52" s="5">
        <f t="shared" si="4"/>
        <v>11461.433752296665</v>
      </c>
      <c r="H52" s="2">
        <v>0</v>
      </c>
      <c r="I52" s="2">
        <v>0</v>
      </c>
      <c r="J52" s="5">
        <f t="shared" si="5"/>
        <v>0</v>
      </c>
      <c r="K52" s="2">
        <v>202</v>
      </c>
      <c r="L52" s="2">
        <v>136</v>
      </c>
      <c r="M52" s="5">
        <f t="shared" si="6"/>
        <v>338</v>
      </c>
      <c r="N52" s="27">
        <f t="shared" si="7"/>
        <v>0.1585299601295691</v>
      </c>
      <c r="O52" s="27">
        <f t="shared" si="0"/>
        <v>0.10435593185619578</v>
      </c>
      <c r="P52" s="28">
        <f t="shared" si="1"/>
        <v>0.13673212626809345</v>
      </c>
      <c r="R52" s="32">
        <f t="shared" si="8"/>
        <v>39.315430112133143</v>
      </c>
      <c r="S52" s="32">
        <f t="shared" si="9"/>
        <v>25.880271100336554</v>
      </c>
      <c r="T52" s="32">
        <f t="shared" si="10"/>
        <v>33.909567314487177</v>
      </c>
    </row>
    <row r="53" spans="2:20" x14ac:dyDescent="0.25">
      <c r="B53" s="12" t="str">
        <f>'Média Mensal'!B53</f>
        <v>Azurara</v>
      </c>
      <c r="C53" s="12" t="str">
        <f>'Média Mensal'!C53</f>
        <v>Santa Clara</v>
      </c>
      <c r="D53" s="15">
        <f>'Média Mensal'!D53</f>
        <v>1218.0899999999999</v>
      </c>
      <c r="E53" s="4">
        <v>7818.6748026161358</v>
      </c>
      <c r="F53" s="2">
        <v>3484.4309188309662</v>
      </c>
      <c r="G53" s="5">
        <f t="shared" si="4"/>
        <v>11303.105721447102</v>
      </c>
      <c r="H53" s="2">
        <v>0</v>
      </c>
      <c r="I53" s="2">
        <v>0</v>
      </c>
      <c r="J53" s="5">
        <f t="shared" si="5"/>
        <v>0</v>
      </c>
      <c r="K53" s="2">
        <v>201</v>
      </c>
      <c r="L53" s="2">
        <v>115</v>
      </c>
      <c r="M53" s="5">
        <f t="shared" si="6"/>
        <v>316</v>
      </c>
      <c r="N53" s="27">
        <f t="shared" si="7"/>
        <v>0.15685032102824858</v>
      </c>
      <c r="O53" s="27">
        <f t="shared" si="0"/>
        <v>0.12217499715396095</v>
      </c>
      <c r="P53" s="28">
        <f t="shared" si="1"/>
        <v>0.14423113670690973</v>
      </c>
      <c r="R53" s="32">
        <f t="shared" si="8"/>
        <v>38.898879615005654</v>
      </c>
      <c r="S53" s="32">
        <f t="shared" si="9"/>
        <v>30.299399294182315</v>
      </c>
      <c r="T53" s="32">
        <f t="shared" si="10"/>
        <v>35.769321903313617</v>
      </c>
    </row>
    <row r="54" spans="2:20" x14ac:dyDescent="0.25">
      <c r="B54" s="12" t="str">
        <f>'Média Mensal'!B54</f>
        <v>Santa Clara</v>
      </c>
      <c r="C54" s="12" t="str">
        <f>'Média Mensal'!C54</f>
        <v>Vila do Conde</v>
      </c>
      <c r="D54" s="15">
        <f>'Média Mensal'!D54</f>
        <v>670.57</v>
      </c>
      <c r="E54" s="4">
        <v>7582.2305626005927</v>
      </c>
      <c r="F54" s="2">
        <v>3310.8243919799515</v>
      </c>
      <c r="G54" s="5">
        <f t="shared" si="4"/>
        <v>10893.054954580544</v>
      </c>
      <c r="H54" s="2">
        <v>0</v>
      </c>
      <c r="I54" s="2">
        <v>0</v>
      </c>
      <c r="J54" s="5">
        <f t="shared" si="5"/>
        <v>0</v>
      </c>
      <c r="K54" s="2">
        <v>197</v>
      </c>
      <c r="L54" s="2">
        <v>115</v>
      </c>
      <c r="M54" s="5">
        <f t="shared" si="6"/>
        <v>312</v>
      </c>
      <c r="N54" s="27">
        <f t="shared" si="7"/>
        <v>0.15519548392419749</v>
      </c>
      <c r="O54" s="27">
        <f t="shared" si="0"/>
        <v>0.11608781178050322</v>
      </c>
      <c r="P54" s="28">
        <f t="shared" si="1"/>
        <v>0.14078079707636146</v>
      </c>
      <c r="R54" s="32">
        <f t="shared" si="8"/>
        <v>38.488480013200977</v>
      </c>
      <c r="S54" s="32">
        <f t="shared" si="9"/>
        <v>28.789777321564795</v>
      </c>
      <c r="T54" s="32">
        <f t="shared" si="10"/>
        <v>34.91363767493764</v>
      </c>
    </row>
    <row r="55" spans="2:20" x14ac:dyDescent="0.25">
      <c r="B55" s="12" t="str">
        <f>'Média Mensal'!B55</f>
        <v>Vila do Conde</v>
      </c>
      <c r="C55" s="12" t="str">
        <f>'Média Mensal'!C55</f>
        <v>Alto de Pega</v>
      </c>
      <c r="D55" s="15">
        <f>'Média Mensal'!D55</f>
        <v>730.41</v>
      </c>
      <c r="E55" s="4">
        <v>5682.8129464586491</v>
      </c>
      <c r="F55" s="2">
        <v>2326.8371529563046</v>
      </c>
      <c r="G55" s="5">
        <f t="shared" si="4"/>
        <v>8009.6500994149537</v>
      </c>
      <c r="H55" s="2">
        <v>0</v>
      </c>
      <c r="I55" s="2">
        <v>0</v>
      </c>
      <c r="J55" s="5">
        <f t="shared" si="5"/>
        <v>0</v>
      </c>
      <c r="K55" s="2">
        <v>201</v>
      </c>
      <c r="L55" s="2">
        <v>115</v>
      </c>
      <c r="M55" s="5">
        <f t="shared" si="6"/>
        <v>316</v>
      </c>
      <c r="N55" s="27">
        <f t="shared" si="7"/>
        <v>0.11400282752484853</v>
      </c>
      <c r="O55" s="27">
        <f t="shared" si="0"/>
        <v>8.1586155433250512E-2</v>
      </c>
      <c r="P55" s="28">
        <f t="shared" si="1"/>
        <v>0.10220562090923532</v>
      </c>
      <c r="R55" s="32">
        <f t="shared" si="8"/>
        <v>28.272701226162432</v>
      </c>
      <c r="S55" s="32">
        <f t="shared" si="9"/>
        <v>20.233366547446128</v>
      </c>
      <c r="T55" s="32">
        <f t="shared" si="10"/>
        <v>25.346993985490361</v>
      </c>
    </row>
    <row r="56" spans="2:20" x14ac:dyDescent="0.25">
      <c r="B56" s="12" t="str">
        <f>'Média Mensal'!B56</f>
        <v>Alto de Pega</v>
      </c>
      <c r="C56" s="12" t="str">
        <f>'Média Mensal'!C56</f>
        <v>Portas Fronhas</v>
      </c>
      <c r="D56" s="15">
        <f>'Média Mensal'!D56</f>
        <v>671.05</v>
      </c>
      <c r="E56" s="4">
        <v>5428.7133277076991</v>
      </c>
      <c r="F56" s="2">
        <v>2226.9083761093821</v>
      </c>
      <c r="G56" s="5">
        <f t="shared" si="4"/>
        <v>7655.6217038170817</v>
      </c>
      <c r="H56" s="2">
        <v>0</v>
      </c>
      <c r="I56" s="2">
        <v>0</v>
      </c>
      <c r="J56" s="5">
        <f t="shared" si="5"/>
        <v>0</v>
      </c>
      <c r="K56" s="2">
        <v>196</v>
      </c>
      <c r="L56" s="2">
        <v>115</v>
      </c>
      <c r="M56" s="5">
        <f t="shared" si="6"/>
        <v>311</v>
      </c>
      <c r="N56" s="27">
        <f t="shared" si="7"/>
        <v>0.11168353620201817</v>
      </c>
      <c r="O56" s="27">
        <f t="shared" si="0"/>
        <v>7.8082341378309328E-2</v>
      </c>
      <c r="P56" s="28">
        <f t="shared" si="1"/>
        <v>9.9258657087141919E-2</v>
      </c>
      <c r="R56" s="32">
        <f t="shared" si="8"/>
        <v>27.697516978100506</v>
      </c>
      <c r="S56" s="32">
        <f t="shared" si="9"/>
        <v>19.364420661820713</v>
      </c>
      <c r="T56" s="32">
        <f t="shared" si="10"/>
        <v>24.616146957611196</v>
      </c>
    </row>
    <row r="57" spans="2:20" x14ac:dyDescent="0.25">
      <c r="B57" s="12" t="str">
        <f>'Média Mensal'!B57</f>
        <v>Portas Fronhas</v>
      </c>
      <c r="C57" s="12" t="str">
        <f>'Média Mensal'!C57</f>
        <v>São Brás</v>
      </c>
      <c r="D57" s="15">
        <f>'Média Mensal'!D57</f>
        <v>562.21</v>
      </c>
      <c r="E57" s="4">
        <v>3947.7960199153526</v>
      </c>
      <c r="F57" s="2">
        <v>1882.0942602878522</v>
      </c>
      <c r="G57" s="5">
        <f t="shared" si="4"/>
        <v>5829.8902802032044</v>
      </c>
      <c r="H57" s="2">
        <v>0</v>
      </c>
      <c r="I57" s="2">
        <v>0</v>
      </c>
      <c r="J57" s="5">
        <f t="shared" si="5"/>
        <v>0</v>
      </c>
      <c r="K57" s="43">
        <v>203</v>
      </c>
      <c r="L57" s="2">
        <v>117</v>
      </c>
      <c r="M57" s="5">
        <f t="shared" si="6"/>
        <v>320</v>
      </c>
      <c r="N57" s="27">
        <f t="shared" si="7"/>
        <v>7.8416415459942643E-2</v>
      </c>
      <c r="O57" s="27">
        <f t="shared" si="0"/>
        <v>6.4864015036112915E-2</v>
      </c>
      <c r="P57" s="28">
        <f t="shared" si="1"/>
        <v>7.3461319054979893E-2</v>
      </c>
      <c r="R57" s="32">
        <f t="shared" si="8"/>
        <v>19.447271034065775</v>
      </c>
      <c r="S57" s="32">
        <f t="shared" si="9"/>
        <v>16.086275728956</v>
      </c>
      <c r="T57" s="32">
        <f t="shared" si="10"/>
        <v>18.218407125635014</v>
      </c>
    </row>
    <row r="58" spans="2:20" x14ac:dyDescent="0.25">
      <c r="B58" s="13" t="str">
        <f>'Média Mensal'!B58</f>
        <v>São Brás</v>
      </c>
      <c r="C58" s="13" t="str">
        <f>'Média Mensal'!C58</f>
        <v>Póvoa de Varzim</v>
      </c>
      <c r="D58" s="16">
        <f>'Média Mensal'!D58</f>
        <v>624.94000000000005</v>
      </c>
      <c r="E58" s="6">
        <v>3733.0948794030351</v>
      </c>
      <c r="F58" s="3">
        <v>1825.9999999999995</v>
      </c>
      <c r="G58" s="7">
        <f t="shared" si="4"/>
        <v>5559.0948794030346</v>
      </c>
      <c r="H58" s="6">
        <v>0</v>
      </c>
      <c r="I58" s="3">
        <v>0</v>
      </c>
      <c r="J58" s="7">
        <f t="shared" si="5"/>
        <v>0</v>
      </c>
      <c r="K58" s="44">
        <v>204</v>
      </c>
      <c r="L58" s="3">
        <v>116</v>
      </c>
      <c r="M58" s="7">
        <f t="shared" si="6"/>
        <v>320</v>
      </c>
      <c r="N58" s="27">
        <f t="shared" si="7"/>
        <v>7.3788244769984093E-2</v>
      </c>
      <c r="O58" s="27">
        <f t="shared" si="0"/>
        <v>6.347330367074526E-2</v>
      </c>
      <c r="P58" s="28">
        <f t="shared" si="1"/>
        <v>7.0049078621510011E-2</v>
      </c>
      <c r="R58" s="32">
        <f t="shared" si="8"/>
        <v>18.299484702956054</v>
      </c>
      <c r="S58" s="32">
        <f t="shared" si="9"/>
        <v>15.741379310344824</v>
      </c>
      <c r="T58" s="32">
        <f t="shared" si="10"/>
        <v>17.372171498134485</v>
      </c>
    </row>
    <row r="59" spans="2:20" x14ac:dyDescent="0.25">
      <c r="B59" s="11" t="str">
        <f>'Média Mensal'!B59</f>
        <v>CSra da Hora</v>
      </c>
      <c r="C59" s="11" t="str">
        <f>'Média Mensal'!C59</f>
        <v>CFonte do Cuco</v>
      </c>
      <c r="D59" s="14">
        <f>'Média Mensal'!D59</f>
        <v>685.98</v>
      </c>
      <c r="E59" s="4">
        <v>13124.735532328574</v>
      </c>
      <c r="F59" s="2">
        <v>5836.4506974404612</v>
      </c>
      <c r="G59" s="10">
        <f t="shared" si="4"/>
        <v>18961.186229769035</v>
      </c>
      <c r="H59" s="2">
        <v>168</v>
      </c>
      <c r="I59" s="2">
        <v>133</v>
      </c>
      <c r="J59" s="10">
        <f t="shared" si="5"/>
        <v>301</v>
      </c>
      <c r="K59" s="2">
        <v>116</v>
      </c>
      <c r="L59" s="2">
        <v>126</v>
      </c>
      <c r="M59" s="10">
        <f t="shared" si="6"/>
        <v>242</v>
      </c>
      <c r="N59" s="25">
        <f t="shared" si="7"/>
        <v>0.20174519694307325</v>
      </c>
      <c r="O59" s="25">
        <f t="shared" si="0"/>
        <v>9.7313103532087192E-2</v>
      </c>
      <c r="P59" s="26">
        <f t="shared" si="1"/>
        <v>0.15165066726733184</v>
      </c>
      <c r="R59" s="32">
        <f t="shared" si="8"/>
        <v>46.213857508199204</v>
      </c>
      <c r="S59" s="32">
        <f t="shared" si="9"/>
        <v>22.5345586773763</v>
      </c>
      <c r="T59" s="32">
        <f t="shared" si="10"/>
        <v>34.919311657033212</v>
      </c>
    </row>
    <row r="60" spans="2:20" x14ac:dyDescent="0.25">
      <c r="B60" s="12" t="str">
        <f>'Média Mensal'!B60</f>
        <v>CFonte do Cuco</v>
      </c>
      <c r="C60" s="12" t="str">
        <f>'Média Mensal'!C60</f>
        <v>Cândido dos Reis</v>
      </c>
      <c r="D60" s="15">
        <f>'Média Mensal'!D60</f>
        <v>913.51</v>
      </c>
      <c r="E60" s="4">
        <v>12635.131233982949</v>
      </c>
      <c r="F60" s="2">
        <v>5880.8240204073272</v>
      </c>
      <c r="G60" s="5">
        <f t="shared" si="4"/>
        <v>18515.955254390276</v>
      </c>
      <c r="H60" s="2">
        <v>136</v>
      </c>
      <c r="I60" s="2">
        <v>133</v>
      </c>
      <c r="J60" s="5">
        <f t="shared" si="5"/>
        <v>269</v>
      </c>
      <c r="K60" s="2">
        <v>142</v>
      </c>
      <c r="L60" s="2">
        <v>126</v>
      </c>
      <c r="M60" s="5">
        <f t="shared" si="6"/>
        <v>268</v>
      </c>
      <c r="N60" s="27">
        <f t="shared" si="7"/>
        <v>0.19561449148474966</v>
      </c>
      <c r="O60" s="27">
        <f t="shared" si="0"/>
        <v>9.8052954855397612E-2</v>
      </c>
      <c r="P60" s="28">
        <f t="shared" si="1"/>
        <v>0.14864134652872549</v>
      </c>
      <c r="R60" s="32">
        <f t="shared" si="8"/>
        <v>45.450112352456649</v>
      </c>
      <c r="S60" s="32">
        <f t="shared" si="9"/>
        <v>22.705884248676938</v>
      </c>
      <c r="T60" s="32">
        <f t="shared" si="10"/>
        <v>34.480363602216528</v>
      </c>
    </row>
    <row r="61" spans="2:20" x14ac:dyDescent="0.25">
      <c r="B61" s="12" t="str">
        <f>'Média Mensal'!B61</f>
        <v>Cândido dos Reis</v>
      </c>
      <c r="C61" s="12" t="str">
        <f>'Média Mensal'!C61</f>
        <v>Pias</v>
      </c>
      <c r="D61" s="15">
        <f>'Média Mensal'!D61</f>
        <v>916.73</v>
      </c>
      <c r="E61" s="4">
        <v>11921.157803308106</v>
      </c>
      <c r="F61" s="2">
        <v>5731.6325136039586</v>
      </c>
      <c r="G61" s="5">
        <f t="shared" si="4"/>
        <v>17652.790316912065</v>
      </c>
      <c r="H61" s="2">
        <v>136</v>
      </c>
      <c r="I61" s="2">
        <v>133</v>
      </c>
      <c r="J61" s="5">
        <f t="shared" si="5"/>
        <v>269</v>
      </c>
      <c r="K61" s="2">
        <v>143</v>
      </c>
      <c r="L61" s="2">
        <v>126</v>
      </c>
      <c r="M61" s="5">
        <f t="shared" si="6"/>
        <v>269</v>
      </c>
      <c r="N61" s="27">
        <f t="shared" si="7"/>
        <v>0.18385499388198806</v>
      </c>
      <c r="O61" s="27">
        <f t="shared" si="0"/>
        <v>9.5565434733959564E-2</v>
      </c>
      <c r="P61" s="28">
        <f t="shared" si="1"/>
        <v>0.14143050824343084</v>
      </c>
      <c r="R61" s="32">
        <f t="shared" si="8"/>
        <v>42.728164169563101</v>
      </c>
      <c r="S61" s="32">
        <f t="shared" si="9"/>
        <v>22.129855264880149</v>
      </c>
      <c r="T61" s="32">
        <f t="shared" si="10"/>
        <v>32.811877912475957</v>
      </c>
    </row>
    <row r="62" spans="2:20" x14ac:dyDescent="0.25">
      <c r="B62" s="12" t="str">
        <f>'Média Mensal'!B62</f>
        <v>Pias</v>
      </c>
      <c r="C62" s="12" t="str">
        <f>'Média Mensal'!C62</f>
        <v>Araújo</v>
      </c>
      <c r="D62" s="15">
        <f>'Média Mensal'!D62</f>
        <v>1258.1300000000001</v>
      </c>
      <c r="E62" s="4">
        <v>11412.821953844932</v>
      </c>
      <c r="F62" s="2">
        <v>5730.6299854935851</v>
      </c>
      <c r="G62" s="5">
        <f t="shared" si="4"/>
        <v>17143.451939338516</v>
      </c>
      <c r="H62" s="2">
        <v>136</v>
      </c>
      <c r="I62" s="2">
        <v>133</v>
      </c>
      <c r="J62" s="5">
        <f t="shared" si="5"/>
        <v>269</v>
      </c>
      <c r="K62" s="2">
        <v>147</v>
      </c>
      <c r="L62" s="2">
        <v>126</v>
      </c>
      <c r="M62" s="5">
        <f t="shared" si="6"/>
        <v>273</v>
      </c>
      <c r="N62" s="27">
        <f t="shared" si="7"/>
        <v>0.17336283196386154</v>
      </c>
      <c r="O62" s="27">
        <f t="shared" si="0"/>
        <v>9.5548719245924785E-2</v>
      </c>
      <c r="P62" s="28">
        <f t="shared" si="1"/>
        <v>0.13626678700351738</v>
      </c>
      <c r="R62" s="32">
        <f t="shared" si="8"/>
        <v>40.327992769770077</v>
      </c>
      <c r="S62" s="32">
        <f t="shared" si="9"/>
        <v>22.125984499975232</v>
      </c>
      <c r="T62" s="32">
        <f t="shared" si="10"/>
        <v>31.629985127930841</v>
      </c>
    </row>
    <row r="63" spans="2:20" x14ac:dyDescent="0.25">
      <c r="B63" s="12" t="str">
        <f>'Média Mensal'!B63</f>
        <v>Araújo</v>
      </c>
      <c r="C63" s="12" t="str">
        <f>'Média Mensal'!C63</f>
        <v>Custió</v>
      </c>
      <c r="D63" s="15">
        <f>'Média Mensal'!D63</f>
        <v>651.69000000000005</v>
      </c>
      <c r="E63" s="4">
        <v>11015.334307695088</v>
      </c>
      <c r="F63" s="2">
        <v>5614.313553424181</v>
      </c>
      <c r="G63" s="5">
        <f t="shared" si="4"/>
        <v>16629.647861119269</v>
      </c>
      <c r="H63" s="2">
        <v>136</v>
      </c>
      <c r="I63" s="2">
        <v>133</v>
      </c>
      <c r="J63" s="5">
        <f t="shared" si="5"/>
        <v>269</v>
      </c>
      <c r="K63" s="2">
        <v>144</v>
      </c>
      <c r="L63" s="2">
        <v>126</v>
      </c>
      <c r="M63" s="5">
        <f t="shared" si="6"/>
        <v>270</v>
      </c>
      <c r="N63" s="27">
        <f t="shared" si="7"/>
        <v>0.16923756003710497</v>
      </c>
      <c r="O63" s="27">
        <f t="shared" si="0"/>
        <v>9.3609336291586312E-2</v>
      </c>
      <c r="P63" s="28">
        <f t="shared" si="1"/>
        <v>0.13296910270836745</v>
      </c>
      <c r="R63" s="32">
        <f t="shared" si="8"/>
        <v>39.340479670339597</v>
      </c>
      <c r="S63" s="32">
        <f t="shared" si="9"/>
        <v>21.676886306657071</v>
      </c>
      <c r="T63" s="32">
        <f t="shared" si="10"/>
        <v>30.852778963115526</v>
      </c>
    </row>
    <row r="64" spans="2:20" x14ac:dyDescent="0.25">
      <c r="B64" s="12" t="str">
        <f>'Média Mensal'!B64</f>
        <v>Custió</v>
      </c>
      <c r="C64" s="12" t="str">
        <f>'Média Mensal'!C64</f>
        <v>Parque de Maia</v>
      </c>
      <c r="D64" s="15">
        <f>'Média Mensal'!D64</f>
        <v>1418.51</v>
      </c>
      <c r="E64" s="4">
        <v>10209.567604691765</v>
      </c>
      <c r="F64" s="2">
        <v>5519.7916447732487</v>
      </c>
      <c r="G64" s="5">
        <f t="shared" si="4"/>
        <v>15729.359249465015</v>
      </c>
      <c r="H64" s="2">
        <v>134</v>
      </c>
      <c r="I64" s="2">
        <v>127</v>
      </c>
      <c r="J64" s="5">
        <f t="shared" si="5"/>
        <v>261</v>
      </c>
      <c r="K64" s="2">
        <v>136</v>
      </c>
      <c r="L64" s="2">
        <v>126</v>
      </c>
      <c r="M64" s="5">
        <f t="shared" si="6"/>
        <v>262</v>
      </c>
      <c r="N64" s="27">
        <f t="shared" si="7"/>
        <v>0.16290476775420867</v>
      </c>
      <c r="O64" s="27">
        <f t="shared" si="0"/>
        <v>9.4065978949782691E-2</v>
      </c>
      <c r="P64" s="28">
        <f t="shared" si="1"/>
        <v>0.12961763505723034</v>
      </c>
      <c r="R64" s="32">
        <f t="shared" si="8"/>
        <v>37.813213350710242</v>
      </c>
      <c r="S64" s="32">
        <f t="shared" si="9"/>
        <v>21.817358279736162</v>
      </c>
      <c r="T64" s="32">
        <f t="shared" si="10"/>
        <v>30.075256691137696</v>
      </c>
    </row>
    <row r="65" spans="2:20" x14ac:dyDescent="0.25">
      <c r="B65" s="12" t="str">
        <f>'Média Mensal'!B65</f>
        <v>Parque de Maia</v>
      </c>
      <c r="C65" s="12" t="str">
        <f>'Média Mensal'!C65</f>
        <v>Forum</v>
      </c>
      <c r="D65" s="15">
        <f>'Média Mensal'!D65</f>
        <v>824.81</v>
      </c>
      <c r="E65" s="4">
        <v>8225.5267194094831</v>
      </c>
      <c r="F65" s="2">
        <v>5036.5110986142563</v>
      </c>
      <c r="G65" s="5">
        <f t="shared" si="4"/>
        <v>13262.037818023739</v>
      </c>
      <c r="H65" s="2">
        <v>132</v>
      </c>
      <c r="I65" s="2">
        <v>135</v>
      </c>
      <c r="J65" s="5">
        <f t="shared" si="5"/>
        <v>267</v>
      </c>
      <c r="K65" s="2">
        <v>150</v>
      </c>
      <c r="L65" s="2">
        <v>126</v>
      </c>
      <c r="M65" s="5">
        <f t="shared" si="6"/>
        <v>276</v>
      </c>
      <c r="N65" s="27">
        <f t="shared" si="7"/>
        <v>0.12517541270102087</v>
      </c>
      <c r="O65" s="27">
        <f t="shared" si="0"/>
        <v>8.3374902307877377E-2</v>
      </c>
      <c r="P65" s="28">
        <f t="shared" si="1"/>
        <v>0.10515412161452377</v>
      </c>
      <c r="R65" s="32">
        <f t="shared" si="8"/>
        <v>29.168534465991076</v>
      </c>
      <c r="S65" s="32">
        <f t="shared" si="9"/>
        <v>19.296977389326653</v>
      </c>
      <c r="T65" s="32">
        <f t="shared" si="10"/>
        <v>24.42364239046729</v>
      </c>
    </row>
    <row r="66" spans="2:20" x14ac:dyDescent="0.25">
      <c r="B66" s="12" t="str">
        <f>'Média Mensal'!B66</f>
        <v>Forum</v>
      </c>
      <c r="C66" s="12" t="str">
        <f>'Média Mensal'!C66</f>
        <v>Zona Industrial</v>
      </c>
      <c r="D66" s="15">
        <f>'Média Mensal'!D66</f>
        <v>1119.4000000000001</v>
      </c>
      <c r="E66" s="4">
        <v>3745.4684800982068</v>
      </c>
      <c r="F66" s="2">
        <v>2253.5587296245749</v>
      </c>
      <c r="G66" s="5">
        <f t="shared" si="4"/>
        <v>5999.0272097227817</v>
      </c>
      <c r="H66" s="2">
        <v>44</v>
      </c>
      <c r="I66" s="2">
        <v>45</v>
      </c>
      <c r="J66" s="5">
        <f t="shared" si="5"/>
        <v>89</v>
      </c>
      <c r="K66" s="2">
        <v>105</v>
      </c>
      <c r="L66" s="2">
        <v>82</v>
      </c>
      <c r="M66" s="5">
        <f t="shared" si="6"/>
        <v>187</v>
      </c>
      <c r="N66" s="27">
        <f t="shared" si="7"/>
        <v>0.10537554805588023</v>
      </c>
      <c r="O66" s="27">
        <f t="shared" si="0"/>
        <v>7.4978664147743374E-2</v>
      </c>
      <c r="P66" s="28">
        <f t="shared" si="1"/>
        <v>9.1448585514066788E-2</v>
      </c>
      <c r="R66" s="32">
        <f t="shared" si="8"/>
        <v>25.137372349652395</v>
      </c>
      <c r="S66" s="32">
        <f t="shared" si="9"/>
        <v>17.744556926177754</v>
      </c>
      <c r="T66" s="32">
        <f t="shared" si="10"/>
        <v>21.735605832328918</v>
      </c>
    </row>
    <row r="67" spans="2:20" x14ac:dyDescent="0.25">
      <c r="B67" s="12" t="str">
        <f>'Média Mensal'!B67</f>
        <v>Zona Industrial</v>
      </c>
      <c r="C67" s="12" t="str">
        <f>'Média Mensal'!C67</f>
        <v>Mandim</v>
      </c>
      <c r="D67" s="15">
        <f>'Média Mensal'!D67</f>
        <v>1194.23</v>
      </c>
      <c r="E67" s="4">
        <v>3663.3295698238594</v>
      </c>
      <c r="F67" s="2">
        <v>2008.6604556593295</v>
      </c>
      <c r="G67" s="5">
        <f t="shared" si="4"/>
        <v>5671.9900254831891</v>
      </c>
      <c r="H67" s="2">
        <v>44</v>
      </c>
      <c r="I67" s="2">
        <v>45</v>
      </c>
      <c r="J67" s="5">
        <f t="shared" si="5"/>
        <v>89</v>
      </c>
      <c r="K67" s="2">
        <v>105</v>
      </c>
      <c r="L67" s="2">
        <v>82</v>
      </c>
      <c r="M67" s="5">
        <f t="shared" si="6"/>
        <v>187</v>
      </c>
      <c r="N67" s="27">
        <f t="shared" si="7"/>
        <v>0.10306464015934784</v>
      </c>
      <c r="O67" s="27">
        <f t="shared" si="0"/>
        <v>6.68305980722428E-2</v>
      </c>
      <c r="P67" s="28">
        <f t="shared" si="1"/>
        <v>8.6463262583585207E-2</v>
      </c>
      <c r="R67" s="32">
        <f t="shared" si="8"/>
        <v>24.586104495462145</v>
      </c>
      <c r="S67" s="32">
        <f t="shared" si="9"/>
        <v>15.816224060309681</v>
      </c>
      <c r="T67" s="32">
        <f t="shared" si="10"/>
        <v>20.550688498127496</v>
      </c>
    </row>
    <row r="68" spans="2:20" x14ac:dyDescent="0.25">
      <c r="B68" s="12" t="str">
        <f>'Média Mensal'!B68</f>
        <v>Mandim</v>
      </c>
      <c r="C68" s="12" t="str">
        <f>'Média Mensal'!C68</f>
        <v>Castêlo da Maia</v>
      </c>
      <c r="D68" s="15">
        <f>'Média Mensal'!D68</f>
        <v>1468.1</v>
      </c>
      <c r="E68" s="4">
        <v>3592.2472212205812</v>
      </c>
      <c r="F68" s="2">
        <v>1824.3761628291252</v>
      </c>
      <c r="G68" s="5">
        <f t="shared" si="4"/>
        <v>5416.6233840497061</v>
      </c>
      <c r="H68" s="2">
        <v>52</v>
      </c>
      <c r="I68" s="2">
        <v>43</v>
      </c>
      <c r="J68" s="5">
        <f t="shared" si="5"/>
        <v>95</v>
      </c>
      <c r="K68" s="2">
        <v>103</v>
      </c>
      <c r="L68" s="2">
        <v>31</v>
      </c>
      <c r="M68" s="5">
        <f t="shared" si="6"/>
        <v>134</v>
      </c>
      <c r="N68" s="27">
        <f t="shared" si="7"/>
        <v>9.7679117392336881E-2</v>
      </c>
      <c r="O68" s="27">
        <f t="shared" si="0"/>
        <v>0.10746796435138579</v>
      </c>
      <c r="P68" s="28">
        <f t="shared" si="1"/>
        <v>0.10077063893528997</v>
      </c>
      <c r="R68" s="32">
        <f t="shared" si="8"/>
        <v>23.17578852400375</v>
      </c>
      <c r="S68" s="32">
        <f t="shared" si="9"/>
        <v>24.653731930123314</v>
      </c>
      <c r="T68" s="32">
        <f t="shared" si="10"/>
        <v>23.65337722292448</v>
      </c>
    </row>
    <row r="69" spans="2:20" x14ac:dyDescent="0.25">
      <c r="B69" s="13" t="str">
        <f>'Média Mensal'!B69</f>
        <v>Castêlo da Maia</v>
      </c>
      <c r="C69" s="13" t="str">
        <f>'Média Mensal'!C69</f>
        <v>ISMAI</v>
      </c>
      <c r="D69" s="16">
        <f>'Média Mensal'!D69</f>
        <v>702.48</v>
      </c>
      <c r="E69" s="6">
        <v>1931.4236775068164</v>
      </c>
      <c r="F69" s="3">
        <v>1472.0000000000002</v>
      </c>
      <c r="G69" s="7">
        <f t="shared" si="4"/>
        <v>3403.4236775068166</v>
      </c>
      <c r="H69" s="6">
        <v>85</v>
      </c>
      <c r="I69" s="3">
        <v>43</v>
      </c>
      <c r="J69" s="7">
        <f t="shared" si="5"/>
        <v>128</v>
      </c>
      <c r="K69" s="6">
        <v>76</v>
      </c>
      <c r="L69" s="3">
        <v>31</v>
      </c>
      <c r="M69" s="7">
        <f t="shared" si="6"/>
        <v>107</v>
      </c>
      <c r="N69" s="27">
        <f t="shared" si="7"/>
        <v>5.190882814198066E-2</v>
      </c>
      <c r="O69" s="27">
        <f t="shared" si="0"/>
        <v>8.6710650329877487E-2</v>
      </c>
      <c r="P69" s="28">
        <f t="shared" si="1"/>
        <v>6.2812337175306668E-2</v>
      </c>
      <c r="R69" s="32">
        <f t="shared" si="8"/>
        <v>11.996420357185196</v>
      </c>
      <c r="S69" s="32">
        <f t="shared" si="9"/>
        <v>19.891891891891895</v>
      </c>
      <c r="T69" s="32">
        <f t="shared" si="10"/>
        <v>14.482653946837518</v>
      </c>
    </row>
    <row r="70" spans="2:20" x14ac:dyDescent="0.25">
      <c r="B70" s="11" t="str">
        <f>'Média Mensal'!B70</f>
        <v>Santo Ovídio</v>
      </c>
      <c r="C70" s="11" t="str">
        <f>'Média Mensal'!C70</f>
        <v>D. João II</v>
      </c>
      <c r="D70" s="14">
        <f>'Média Mensal'!D70</f>
        <v>463.71</v>
      </c>
      <c r="E70" s="4">
        <v>4364.9999999999991</v>
      </c>
      <c r="F70" s="2">
        <v>14959.94576992873</v>
      </c>
      <c r="G70" s="10">
        <f t="shared" ref="G70:G86" si="14">+E70+F70</f>
        <v>19324.94576992873</v>
      </c>
      <c r="H70" s="2">
        <v>348</v>
      </c>
      <c r="I70" s="2">
        <v>440</v>
      </c>
      <c r="J70" s="10">
        <f t="shared" ref="J70:J86" si="15">+H70+I70</f>
        <v>788</v>
      </c>
      <c r="K70" s="2">
        <v>0</v>
      </c>
      <c r="L70" s="2">
        <v>0</v>
      </c>
      <c r="M70" s="10">
        <f t="shared" ref="M70:M86" si="16">+K70+L70</f>
        <v>0</v>
      </c>
      <c r="N70" s="25">
        <f t="shared" ref="N70:P86" si="17">+E70/(H70*216+K70*248)</f>
        <v>5.80699233716475E-2</v>
      </c>
      <c r="O70" s="25">
        <f t="shared" si="0"/>
        <v>0.15740683680480566</v>
      </c>
      <c r="P70" s="26">
        <f t="shared" si="1"/>
        <v>0.11353723544092363</v>
      </c>
      <c r="R70" s="32">
        <f t="shared" si="8"/>
        <v>12.543103448275859</v>
      </c>
      <c r="S70" s="32">
        <f t="shared" si="9"/>
        <v>33.999876749838023</v>
      </c>
      <c r="T70" s="32">
        <f t="shared" si="10"/>
        <v>24.524042855239507</v>
      </c>
    </row>
    <row r="71" spans="2:20" x14ac:dyDescent="0.25">
      <c r="B71" s="12" t="str">
        <f>'Média Mensal'!B71</f>
        <v>D. João II</v>
      </c>
      <c r="C71" s="12" t="str">
        <f>'Média Mensal'!C71</f>
        <v>João de Deus</v>
      </c>
      <c r="D71" s="15">
        <f>'Média Mensal'!D71</f>
        <v>716.25</v>
      </c>
      <c r="E71" s="4">
        <v>6422.2150563952764</v>
      </c>
      <c r="F71" s="2">
        <v>21734.820873708653</v>
      </c>
      <c r="G71" s="5">
        <f t="shared" si="14"/>
        <v>28157.035930103928</v>
      </c>
      <c r="H71" s="2">
        <v>350</v>
      </c>
      <c r="I71" s="2">
        <v>441</v>
      </c>
      <c r="J71" s="5">
        <f t="shared" si="15"/>
        <v>791</v>
      </c>
      <c r="K71" s="2">
        <v>0</v>
      </c>
      <c r="L71" s="2">
        <v>0</v>
      </c>
      <c r="M71" s="5">
        <f t="shared" si="16"/>
        <v>0</v>
      </c>
      <c r="N71" s="27">
        <f t="shared" si="17"/>
        <v>8.4949934608403124E-2</v>
      </c>
      <c r="O71" s="27">
        <f t="shared" si="0"/>
        <v>0.22817272270207287</v>
      </c>
      <c r="P71" s="28">
        <f t="shared" si="1"/>
        <v>0.16479980761637827</v>
      </c>
      <c r="R71" s="32">
        <f t="shared" ref="R71:R86" si="18">+E71/(H71+K71)</f>
        <v>18.349185875415074</v>
      </c>
      <c r="S71" s="32">
        <f t="shared" ref="S71:S86" si="19">+F71/(I71+L71)</f>
        <v>49.285308103647743</v>
      </c>
      <c r="T71" s="32">
        <f t="shared" ref="T71:T86" si="20">+G71/(J71+M71)</f>
        <v>35.596758445137709</v>
      </c>
    </row>
    <row r="72" spans="2:20" x14ac:dyDescent="0.25">
      <c r="B72" s="12" t="str">
        <f>'Média Mensal'!B72</f>
        <v>João de Deus</v>
      </c>
      <c r="C72" s="12" t="str">
        <f>'Média Mensal'!C72</f>
        <v>C.M.Gaia</v>
      </c>
      <c r="D72" s="15">
        <f>'Média Mensal'!D72</f>
        <v>405.01</v>
      </c>
      <c r="E72" s="4">
        <v>13816.57119152948</v>
      </c>
      <c r="F72" s="2">
        <v>32529.35481213496</v>
      </c>
      <c r="G72" s="5">
        <f t="shared" si="14"/>
        <v>46345.926003664441</v>
      </c>
      <c r="H72" s="2">
        <v>355</v>
      </c>
      <c r="I72" s="2">
        <v>425</v>
      </c>
      <c r="J72" s="5">
        <f t="shared" si="15"/>
        <v>780</v>
      </c>
      <c r="K72" s="2">
        <v>0</v>
      </c>
      <c r="L72" s="2">
        <v>0</v>
      </c>
      <c r="M72" s="5">
        <f t="shared" si="16"/>
        <v>0</v>
      </c>
      <c r="N72" s="27">
        <f t="shared" si="17"/>
        <v>0.18018480948786489</v>
      </c>
      <c r="O72" s="27">
        <f t="shared" si="0"/>
        <v>0.35435027028469457</v>
      </c>
      <c r="P72" s="28">
        <f t="shared" si="1"/>
        <v>0.27508265671690668</v>
      </c>
      <c r="R72" s="32">
        <f t="shared" si="18"/>
        <v>38.919918849378817</v>
      </c>
      <c r="S72" s="32">
        <f t="shared" si="19"/>
        <v>76.539658381494021</v>
      </c>
      <c r="T72" s="32">
        <f t="shared" si="20"/>
        <v>59.417853850851849</v>
      </c>
    </row>
    <row r="73" spans="2:20" x14ac:dyDescent="0.25">
      <c r="B73" s="12" t="str">
        <f>'Média Mensal'!B73</f>
        <v>C.M.Gaia</v>
      </c>
      <c r="C73" s="12" t="str">
        <f>'Média Mensal'!C73</f>
        <v>General Torres</v>
      </c>
      <c r="D73" s="15">
        <f>'Média Mensal'!D73</f>
        <v>488.39</v>
      </c>
      <c r="E73" s="4">
        <v>15946.866318444767</v>
      </c>
      <c r="F73" s="2">
        <v>37113.498123946716</v>
      </c>
      <c r="G73" s="5">
        <f t="shared" si="14"/>
        <v>53060.364442391481</v>
      </c>
      <c r="H73" s="2">
        <v>388</v>
      </c>
      <c r="I73" s="2">
        <v>429</v>
      </c>
      <c r="J73" s="5">
        <f t="shared" si="15"/>
        <v>817</v>
      </c>
      <c r="K73" s="2">
        <v>0</v>
      </c>
      <c r="L73" s="2">
        <v>0</v>
      </c>
      <c r="M73" s="5">
        <f t="shared" si="16"/>
        <v>0</v>
      </c>
      <c r="N73" s="27">
        <f t="shared" si="17"/>
        <v>0.19027856909179036</v>
      </c>
      <c r="O73" s="27">
        <f t="shared" si="0"/>
        <v>0.40051690110449273</v>
      </c>
      <c r="P73" s="28">
        <f t="shared" si="1"/>
        <v>0.3006729931229401</v>
      </c>
      <c r="R73" s="32">
        <f t="shared" si="18"/>
        <v>41.100170923826717</v>
      </c>
      <c r="S73" s="32">
        <f t="shared" si="19"/>
        <v>86.51165063857043</v>
      </c>
      <c r="T73" s="32">
        <f t="shared" si="20"/>
        <v>64.945366514555062</v>
      </c>
    </row>
    <row r="74" spans="2:20" x14ac:dyDescent="0.25">
      <c r="B74" s="12" t="str">
        <f>'Média Mensal'!B74</f>
        <v>General Torres</v>
      </c>
      <c r="C74" s="12" t="str">
        <f>'Média Mensal'!C74</f>
        <v>Jardim do Morro</v>
      </c>
      <c r="D74" s="15">
        <f>'Média Mensal'!D74</f>
        <v>419.98</v>
      </c>
      <c r="E74" s="4">
        <v>16846.722182971673</v>
      </c>
      <c r="F74" s="2">
        <v>42061.681995113177</v>
      </c>
      <c r="G74" s="5">
        <f t="shared" si="14"/>
        <v>58908.404178084849</v>
      </c>
      <c r="H74" s="2">
        <v>401</v>
      </c>
      <c r="I74" s="2">
        <v>445</v>
      </c>
      <c r="J74" s="5">
        <f t="shared" si="15"/>
        <v>846</v>
      </c>
      <c r="K74" s="2">
        <v>0</v>
      </c>
      <c r="L74" s="2">
        <v>0</v>
      </c>
      <c r="M74" s="5">
        <f t="shared" si="16"/>
        <v>0</v>
      </c>
      <c r="N74" s="27">
        <f t="shared" si="17"/>
        <v>0.19449896304345241</v>
      </c>
      <c r="O74" s="27">
        <f t="shared" si="0"/>
        <v>0.43759552637446086</v>
      </c>
      <c r="P74" s="28">
        <f t="shared" si="1"/>
        <v>0.32236890474829727</v>
      </c>
      <c r="R74" s="32">
        <f t="shared" si="18"/>
        <v>42.011776017385721</v>
      </c>
      <c r="S74" s="32">
        <f t="shared" si="19"/>
        <v>94.520633696883536</v>
      </c>
      <c r="T74" s="32">
        <f t="shared" si="20"/>
        <v>69.631683425632204</v>
      </c>
    </row>
    <row r="75" spans="2:20" x14ac:dyDescent="0.25">
      <c r="B75" s="12" t="str">
        <f>'Média Mensal'!B75</f>
        <v>Jardim do Morro</v>
      </c>
      <c r="C75" s="12" t="str">
        <f>'Média Mensal'!C75</f>
        <v>São Bento</v>
      </c>
      <c r="D75" s="15">
        <f>'Média Mensal'!D75</f>
        <v>795.7</v>
      </c>
      <c r="E75" s="4">
        <v>19318.842746505783</v>
      </c>
      <c r="F75" s="2">
        <v>43722.636020284655</v>
      </c>
      <c r="G75" s="5">
        <f t="shared" si="14"/>
        <v>63041.478766790438</v>
      </c>
      <c r="H75" s="2">
        <v>389</v>
      </c>
      <c r="I75" s="2">
        <v>425</v>
      </c>
      <c r="J75" s="5">
        <f t="shared" si="15"/>
        <v>814</v>
      </c>
      <c r="K75" s="2">
        <v>0</v>
      </c>
      <c r="L75" s="2">
        <v>0</v>
      </c>
      <c r="M75" s="5">
        <f t="shared" si="16"/>
        <v>0</v>
      </c>
      <c r="N75" s="27">
        <f t="shared" si="17"/>
        <v>0.22992053159223297</v>
      </c>
      <c r="O75" s="27">
        <f t="shared" si="0"/>
        <v>0.4762814381294625</v>
      </c>
      <c r="P75" s="28">
        <f t="shared" si="1"/>
        <v>0.35854876903488964</v>
      </c>
      <c r="R75" s="32">
        <f t="shared" si="18"/>
        <v>49.662834823922324</v>
      </c>
      <c r="S75" s="32">
        <f t="shared" si="19"/>
        <v>102.8767906359639</v>
      </c>
      <c r="T75" s="32">
        <f t="shared" si="20"/>
        <v>77.446534111536167</v>
      </c>
    </row>
    <row r="76" spans="2:20" x14ac:dyDescent="0.25">
      <c r="B76" s="12" t="str">
        <f>'Média Mensal'!B76</f>
        <v>São Bento</v>
      </c>
      <c r="C76" s="12" t="str">
        <f>'Média Mensal'!C76</f>
        <v>Aliados</v>
      </c>
      <c r="D76" s="15">
        <f>'Média Mensal'!D76</f>
        <v>443.38</v>
      </c>
      <c r="E76" s="4">
        <v>29941.366993414398</v>
      </c>
      <c r="F76" s="2">
        <v>47368.879541129121</v>
      </c>
      <c r="G76" s="5">
        <f t="shared" si="14"/>
        <v>77310.246534543519</v>
      </c>
      <c r="H76" s="2">
        <v>374</v>
      </c>
      <c r="I76" s="2">
        <v>401</v>
      </c>
      <c r="J76" s="5">
        <f t="shared" si="15"/>
        <v>775</v>
      </c>
      <c r="K76" s="2">
        <v>0</v>
      </c>
      <c r="L76" s="2">
        <v>0</v>
      </c>
      <c r="M76" s="5">
        <f t="shared" si="16"/>
        <v>0</v>
      </c>
      <c r="N76" s="27">
        <f t="shared" si="17"/>
        <v>0.37063486573349175</v>
      </c>
      <c r="O76" s="27">
        <f t="shared" si="0"/>
        <v>0.54688371133657898</v>
      </c>
      <c r="P76" s="28">
        <f t="shared" si="1"/>
        <v>0.46182942971650848</v>
      </c>
      <c r="R76" s="32">
        <f t="shared" si="18"/>
        <v>80.057130998434218</v>
      </c>
      <c r="S76" s="32">
        <f t="shared" si="19"/>
        <v>118.12688164870104</v>
      </c>
      <c r="T76" s="32">
        <f t="shared" si="20"/>
        <v>99.755156818765826</v>
      </c>
    </row>
    <row r="77" spans="2:20" x14ac:dyDescent="0.25">
      <c r="B77" s="12" t="str">
        <f>'Média Mensal'!B77</f>
        <v>Aliados</v>
      </c>
      <c r="C77" s="12" t="str">
        <f>'Média Mensal'!C77</f>
        <v>Trindade S</v>
      </c>
      <c r="D77" s="15">
        <f>'Média Mensal'!D77</f>
        <v>450.27</v>
      </c>
      <c r="E77" s="4">
        <v>35707.518965824558</v>
      </c>
      <c r="F77" s="2">
        <v>47785.106954658302</v>
      </c>
      <c r="G77" s="5">
        <f t="shared" si="14"/>
        <v>83492.625920482853</v>
      </c>
      <c r="H77" s="2">
        <v>397</v>
      </c>
      <c r="I77" s="2">
        <v>400</v>
      </c>
      <c r="J77" s="5">
        <f t="shared" si="15"/>
        <v>797</v>
      </c>
      <c r="K77" s="2">
        <v>0</v>
      </c>
      <c r="L77" s="2">
        <v>0</v>
      </c>
      <c r="M77" s="5">
        <f t="shared" si="16"/>
        <v>0</v>
      </c>
      <c r="N77" s="27">
        <f t="shared" si="17"/>
        <v>0.41640450328650713</v>
      </c>
      <c r="O77" s="27">
        <f t="shared" si="0"/>
        <v>0.55306836753076738</v>
      </c>
      <c r="P77" s="28">
        <f t="shared" si="1"/>
        <v>0.48499364468889616</v>
      </c>
      <c r="R77" s="32">
        <f t="shared" si="18"/>
        <v>89.943372709885537</v>
      </c>
      <c r="S77" s="32">
        <f t="shared" si="19"/>
        <v>119.46276738664575</v>
      </c>
      <c r="T77" s="32">
        <f t="shared" si="20"/>
        <v>104.75862725280157</v>
      </c>
    </row>
    <row r="78" spans="2:20" x14ac:dyDescent="0.25">
      <c r="B78" s="12" t="str">
        <f>'Média Mensal'!B78</f>
        <v>Trindade S</v>
      </c>
      <c r="C78" s="12" t="str">
        <f>'Média Mensal'!C78</f>
        <v>Faria Guimaraes</v>
      </c>
      <c r="D78" s="15">
        <f>'Média Mensal'!D78</f>
        <v>555.34</v>
      </c>
      <c r="E78" s="4">
        <v>33564.986198940678</v>
      </c>
      <c r="F78" s="2">
        <v>35810.599784249011</v>
      </c>
      <c r="G78" s="5">
        <f t="shared" si="14"/>
        <v>69375.585983189696</v>
      </c>
      <c r="H78" s="2">
        <v>402</v>
      </c>
      <c r="I78" s="2">
        <v>401</v>
      </c>
      <c r="J78" s="5">
        <f t="shared" si="15"/>
        <v>803</v>
      </c>
      <c r="K78" s="2">
        <v>0</v>
      </c>
      <c r="L78" s="2">
        <v>0</v>
      </c>
      <c r="M78" s="5">
        <f t="shared" si="16"/>
        <v>0</v>
      </c>
      <c r="N78" s="27">
        <f t="shared" si="17"/>
        <v>0.3865508821510581</v>
      </c>
      <c r="O78" s="27">
        <f t="shared" si="0"/>
        <v>0.4134409322093956</v>
      </c>
      <c r="P78" s="28">
        <f t="shared" si="1"/>
        <v>0.3999791636870399</v>
      </c>
      <c r="R78" s="32">
        <f t="shared" si="18"/>
        <v>83.49499054462855</v>
      </c>
      <c r="S78" s="32">
        <f t="shared" si="19"/>
        <v>89.303241357229453</v>
      </c>
      <c r="T78" s="32">
        <f t="shared" si="20"/>
        <v>86.39549935640062</v>
      </c>
    </row>
    <row r="79" spans="2:20" x14ac:dyDescent="0.25">
      <c r="B79" s="12" t="str">
        <f>'Média Mensal'!B79</f>
        <v>Faria Guimaraes</v>
      </c>
      <c r="C79" s="12" t="str">
        <f>'Média Mensal'!C79</f>
        <v>Marques</v>
      </c>
      <c r="D79" s="15">
        <f>'Média Mensal'!D79</f>
        <v>621.04</v>
      </c>
      <c r="E79" s="4">
        <v>31558.587015016317</v>
      </c>
      <c r="F79" s="2">
        <v>34352.632308054817</v>
      </c>
      <c r="G79" s="5">
        <f t="shared" si="14"/>
        <v>65911.219323071127</v>
      </c>
      <c r="H79" s="2">
        <v>406</v>
      </c>
      <c r="I79" s="2">
        <v>437</v>
      </c>
      <c r="J79" s="5">
        <f t="shared" si="15"/>
        <v>843</v>
      </c>
      <c r="K79" s="2">
        <v>0</v>
      </c>
      <c r="L79" s="2">
        <v>0</v>
      </c>
      <c r="M79" s="5">
        <f t="shared" si="16"/>
        <v>0</v>
      </c>
      <c r="N79" s="27">
        <f t="shared" si="17"/>
        <v>0.35986347170927202</v>
      </c>
      <c r="O79" s="27">
        <f t="shared" si="0"/>
        <v>0.36393584528407935</v>
      </c>
      <c r="P79" s="28">
        <f t="shared" si="1"/>
        <v>0.36197453606537017</v>
      </c>
      <c r="R79" s="32">
        <f t="shared" si="18"/>
        <v>77.73050988920275</v>
      </c>
      <c r="S79" s="32">
        <f t="shared" si="19"/>
        <v>78.610142581361131</v>
      </c>
      <c r="T79" s="32">
        <f t="shared" si="20"/>
        <v>78.186499790119967</v>
      </c>
    </row>
    <row r="80" spans="2:20" x14ac:dyDescent="0.25">
      <c r="B80" s="12" t="str">
        <f>'Média Mensal'!B80</f>
        <v>Marques</v>
      </c>
      <c r="C80" s="12" t="str">
        <f>'Média Mensal'!C80</f>
        <v>Combatentes</v>
      </c>
      <c r="D80" s="15">
        <f>'Média Mensal'!D80</f>
        <v>702.75</v>
      </c>
      <c r="E80" s="4">
        <v>24925.249130387743</v>
      </c>
      <c r="F80" s="2">
        <v>28201.248836047413</v>
      </c>
      <c r="G80" s="5">
        <f t="shared" si="14"/>
        <v>53126.497966435156</v>
      </c>
      <c r="H80" s="2">
        <v>417</v>
      </c>
      <c r="I80" s="2">
        <v>403</v>
      </c>
      <c r="J80" s="5">
        <f t="shared" si="15"/>
        <v>820</v>
      </c>
      <c r="K80" s="2">
        <v>0</v>
      </c>
      <c r="L80" s="2">
        <v>0</v>
      </c>
      <c r="M80" s="5">
        <f t="shared" si="16"/>
        <v>0</v>
      </c>
      <c r="N80" s="27">
        <f t="shared" si="17"/>
        <v>0.27672583189434835</v>
      </c>
      <c r="O80" s="27">
        <f t="shared" si="0"/>
        <v>0.32397354144894097</v>
      </c>
      <c r="P80" s="28">
        <f t="shared" si="1"/>
        <v>0.2999463525656908</v>
      </c>
      <c r="R80" s="32">
        <f t="shared" si="18"/>
        <v>59.772779689179238</v>
      </c>
      <c r="S80" s="32">
        <f t="shared" si="19"/>
        <v>69.978284952971251</v>
      </c>
      <c r="T80" s="32">
        <f t="shared" si="20"/>
        <v>64.788412154189217</v>
      </c>
    </row>
    <row r="81" spans="2:20" x14ac:dyDescent="0.25">
      <c r="B81" s="12" t="str">
        <f>'Média Mensal'!B81</f>
        <v>Combatentes</v>
      </c>
      <c r="C81" s="12" t="str">
        <f>'Média Mensal'!C81</f>
        <v>Salgueiros</v>
      </c>
      <c r="D81" s="15">
        <f>'Média Mensal'!D81</f>
        <v>471.25</v>
      </c>
      <c r="E81" s="4">
        <v>20911.707962700315</v>
      </c>
      <c r="F81" s="2">
        <v>25503.875232652805</v>
      </c>
      <c r="G81" s="5">
        <f t="shared" si="14"/>
        <v>46415.583195353116</v>
      </c>
      <c r="H81" s="2">
        <v>448</v>
      </c>
      <c r="I81" s="2">
        <v>395</v>
      </c>
      <c r="J81" s="5">
        <f t="shared" si="15"/>
        <v>843</v>
      </c>
      <c r="K81" s="2">
        <v>0</v>
      </c>
      <c r="L81" s="2">
        <v>0</v>
      </c>
      <c r="M81" s="5">
        <f t="shared" si="16"/>
        <v>0</v>
      </c>
      <c r="N81" s="27">
        <f t="shared" si="17"/>
        <v>0.21610147944258759</v>
      </c>
      <c r="O81" s="27">
        <f t="shared" si="17"/>
        <v>0.29892024417080176</v>
      </c>
      <c r="P81" s="28">
        <f t="shared" si="17"/>
        <v>0.2549074249558077</v>
      </c>
      <c r="R81" s="32">
        <f t="shared" si="18"/>
        <v>46.677919559598919</v>
      </c>
      <c r="S81" s="32">
        <f t="shared" si="19"/>
        <v>64.566772740893171</v>
      </c>
      <c r="T81" s="32">
        <f t="shared" si="20"/>
        <v>55.060003790454466</v>
      </c>
    </row>
    <row r="82" spans="2:20" x14ac:dyDescent="0.25">
      <c r="B82" s="12" t="str">
        <f>'Média Mensal'!B82</f>
        <v>Salgueiros</v>
      </c>
      <c r="C82" s="12" t="str">
        <f>'Média Mensal'!C82</f>
        <v>Polo Universitario</v>
      </c>
      <c r="D82" s="15">
        <f>'Média Mensal'!D82</f>
        <v>775.36</v>
      </c>
      <c r="E82" s="4">
        <v>17679.579756980751</v>
      </c>
      <c r="F82" s="2">
        <v>24284.707177143664</v>
      </c>
      <c r="G82" s="5">
        <f t="shared" si="14"/>
        <v>41964.286934124415</v>
      </c>
      <c r="H82" s="2">
        <v>451</v>
      </c>
      <c r="I82" s="2">
        <v>394</v>
      </c>
      <c r="J82" s="5">
        <f t="shared" si="15"/>
        <v>845</v>
      </c>
      <c r="K82" s="2">
        <v>0</v>
      </c>
      <c r="L82" s="2">
        <v>0</v>
      </c>
      <c r="M82" s="5">
        <f t="shared" si="16"/>
        <v>0</v>
      </c>
      <c r="N82" s="27">
        <f t="shared" si="17"/>
        <v>0.18148537978341084</v>
      </c>
      <c r="O82" s="27">
        <f t="shared" si="17"/>
        <v>0.2853532992238163</v>
      </c>
      <c r="P82" s="28">
        <f t="shared" si="17"/>
        <v>0.22991610198402596</v>
      </c>
      <c r="R82" s="32">
        <f t="shared" si="18"/>
        <v>39.200842033216745</v>
      </c>
      <c r="S82" s="32">
        <f t="shared" si="19"/>
        <v>61.636312632344328</v>
      </c>
      <c r="T82" s="32">
        <f t="shared" si="20"/>
        <v>49.661878028549602</v>
      </c>
    </row>
    <row r="83" spans="2:20" x14ac:dyDescent="0.25">
      <c r="B83" s="12" t="str">
        <f>'Média Mensal'!B83</f>
        <v>Polo Universitario</v>
      </c>
      <c r="C83" s="12" t="str">
        <f>'Média Mensal'!C83</f>
        <v>I.P.O.</v>
      </c>
      <c r="D83" s="15">
        <f>'Média Mensal'!D83</f>
        <v>827.64</v>
      </c>
      <c r="E83" s="4">
        <v>13546.733592978815</v>
      </c>
      <c r="F83" s="2">
        <v>17618.878827684377</v>
      </c>
      <c r="G83" s="5">
        <f t="shared" si="14"/>
        <v>31165.612420663194</v>
      </c>
      <c r="H83" s="2">
        <v>414</v>
      </c>
      <c r="I83" s="2">
        <v>358</v>
      </c>
      <c r="J83" s="5">
        <f t="shared" si="15"/>
        <v>772</v>
      </c>
      <c r="K83" s="2">
        <v>0</v>
      </c>
      <c r="L83" s="2">
        <v>0</v>
      </c>
      <c r="M83" s="5">
        <f t="shared" si="16"/>
        <v>0</v>
      </c>
      <c r="N83" s="27">
        <f t="shared" si="17"/>
        <v>0.1514887904027869</v>
      </c>
      <c r="O83" s="27">
        <f t="shared" si="17"/>
        <v>0.22784604318855237</v>
      </c>
      <c r="P83" s="28">
        <f t="shared" si="17"/>
        <v>0.18689798275680769</v>
      </c>
      <c r="R83" s="32">
        <f t="shared" si="18"/>
        <v>32.721578727001969</v>
      </c>
      <c r="S83" s="32">
        <f t="shared" si="19"/>
        <v>49.214745328727311</v>
      </c>
      <c r="T83" s="32">
        <f t="shared" si="20"/>
        <v>40.369964275470458</v>
      </c>
    </row>
    <row r="84" spans="2:20" x14ac:dyDescent="0.25">
      <c r="B84" s="13" t="str">
        <f>'Média Mensal'!B84</f>
        <v>I.P.O.</v>
      </c>
      <c r="C84" s="13" t="str">
        <f>'Média Mensal'!C84</f>
        <v>Hospital São João</v>
      </c>
      <c r="D84" s="16">
        <f>'Média Mensal'!D84</f>
        <v>351.77</v>
      </c>
      <c r="E84" s="6">
        <v>8010.5265271614526</v>
      </c>
      <c r="F84" s="3">
        <v>7189</v>
      </c>
      <c r="G84" s="7">
        <f t="shared" si="14"/>
        <v>15199.526527161452</v>
      </c>
      <c r="H84" s="6">
        <v>432</v>
      </c>
      <c r="I84" s="3">
        <v>353</v>
      </c>
      <c r="J84" s="7">
        <f t="shared" si="15"/>
        <v>785</v>
      </c>
      <c r="K84" s="6">
        <v>0</v>
      </c>
      <c r="L84" s="3">
        <v>0</v>
      </c>
      <c r="M84" s="7">
        <f t="shared" si="16"/>
        <v>0</v>
      </c>
      <c r="N84" s="27">
        <f t="shared" si="17"/>
        <v>8.5846692034909258E-2</v>
      </c>
      <c r="O84" s="27">
        <f t="shared" si="17"/>
        <v>9.4284440247613052E-2</v>
      </c>
      <c r="P84" s="28">
        <f t="shared" si="17"/>
        <v>8.9640991549666496E-2</v>
      </c>
      <c r="R84" s="32">
        <f t="shared" si="18"/>
        <v>18.542885479540399</v>
      </c>
      <c r="S84" s="32">
        <f t="shared" si="19"/>
        <v>20.365439093484419</v>
      </c>
      <c r="T84" s="32">
        <f t="shared" si="20"/>
        <v>19.362454174727965</v>
      </c>
    </row>
    <row r="85" spans="2:20" x14ac:dyDescent="0.25">
      <c r="B85" s="12" t="str">
        <f>'Média Mensal'!B85</f>
        <v xml:space="preserve">Verdes (E) </v>
      </c>
      <c r="C85" s="12" t="str">
        <f>'Média Mensal'!C85</f>
        <v>Botica</v>
      </c>
      <c r="D85" s="15">
        <f>'Média Mensal'!D85</f>
        <v>683.54</v>
      </c>
      <c r="E85" s="4">
        <v>2460.8731977709663</v>
      </c>
      <c r="F85" s="2">
        <v>5706.0771333933972</v>
      </c>
      <c r="G85" s="5">
        <f t="shared" si="14"/>
        <v>8166.9503311643639</v>
      </c>
      <c r="H85" s="2">
        <v>146</v>
      </c>
      <c r="I85" s="2">
        <v>145</v>
      </c>
      <c r="J85" s="5">
        <f t="shared" si="15"/>
        <v>291</v>
      </c>
      <c r="K85" s="2">
        <v>0</v>
      </c>
      <c r="L85" s="2">
        <v>0</v>
      </c>
      <c r="M85" s="5">
        <f t="shared" si="16"/>
        <v>0</v>
      </c>
      <c r="N85" s="25">
        <f t="shared" si="17"/>
        <v>7.8033777199738905E-2</v>
      </c>
      <c r="O85" s="25">
        <f t="shared" si="17"/>
        <v>0.18218637079800118</v>
      </c>
      <c r="P85" s="26">
        <f t="shared" si="17"/>
        <v>0.12993111765248128</v>
      </c>
      <c r="R85" s="32">
        <f t="shared" si="18"/>
        <v>16.855295875143604</v>
      </c>
      <c r="S85" s="32">
        <f t="shared" si="19"/>
        <v>39.352256092368258</v>
      </c>
      <c r="T85" s="32">
        <f t="shared" si="20"/>
        <v>28.065121412935959</v>
      </c>
    </row>
    <row r="86" spans="2:20" x14ac:dyDescent="0.25">
      <c r="B86" s="13" t="str">
        <f>'Média Mensal'!B86</f>
        <v>Botica</v>
      </c>
      <c r="C86" s="13" t="str">
        <f>'Média Mensal'!C86</f>
        <v>Aeroporto</v>
      </c>
      <c r="D86" s="16">
        <f>'Média Mensal'!D86</f>
        <v>649.66</v>
      </c>
      <c r="E86" s="6">
        <v>2098.5107114966281</v>
      </c>
      <c r="F86" s="3">
        <v>5440.0000000000018</v>
      </c>
      <c r="G86" s="7">
        <f t="shared" si="14"/>
        <v>7538.5107114966304</v>
      </c>
      <c r="H86" s="6">
        <v>144</v>
      </c>
      <c r="I86" s="3">
        <v>145</v>
      </c>
      <c r="J86" s="7">
        <f t="shared" si="15"/>
        <v>289</v>
      </c>
      <c r="K86" s="6">
        <v>0</v>
      </c>
      <c r="L86" s="3">
        <v>0</v>
      </c>
      <c r="M86" s="7">
        <f t="shared" si="16"/>
        <v>0</v>
      </c>
      <c r="N86" s="27">
        <f t="shared" si="17"/>
        <v>6.7467551166944056E-2</v>
      </c>
      <c r="O86" s="27">
        <f t="shared" si="17"/>
        <v>0.17369093231162203</v>
      </c>
      <c r="P86" s="28">
        <f t="shared" si="17"/>
        <v>0.12076301921531191</v>
      </c>
      <c r="R86" s="32">
        <f t="shared" si="18"/>
        <v>14.572991052059917</v>
      </c>
      <c r="S86" s="32">
        <f t="shared" si="19"/>
        <v>37.517241379310356</v>
      </c>
      <c r="T86" s="32">
        <f t="shared" si="20"/>
        <v>26.084812150507371</v>
      </c>
    </row>
    <row r="87" spans="2:20" x14ac:dyDescent="0.25">
      <c r="B87" s="23" t="s">
        <v>85</v>
      </c>
      <c r="E87" s="41"/>
      <c r="F87" s="41"/>
      <c r="G87" s="41"/>
      <c r="H87" s="41"/>
      <c r="I87" s="41"/>
      <c r="J87" s="41"/>
      <c r="K87" s="41"/>
      <c r="L87" s="41"/>
      <c r="M87" s="41"/>
      <c r="N87" s="42"/>
      <c r="O87" s="42"/>
      <c r="P87" s="42"/>
    </row>
    <row r="88" spans="2:20" x14ac:dyDescent="0.25">
      <c r="B88" s="34"/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7">
    <tabColor theme="0" tint="-4.9989318521683403E-2"/>
  </sheetPr>
  <dimension ref="A1:T88"/>
  <sheetViews>
    <sheetView workbookViewId="0">
      <selection activeCell="U26" sqref="U26"/>
    </sheetView>
  </sheetViews>
  <sheetFormatPr defaultRowHeight="15" x14ac:dyDescent="0.25"/>
  <cols>
    <col min="2" max="2" width="17.42578125" bestFit="1" customWidth="1"/>
    <col min="3" max="3" width="17.42578125" customWidth="1"/>
    <col min="4" max="16" width="10" customWidth="1"/>
  </cols>
  <sheetData>
    <row r="1" spans="1:20" ht="14.45" x14ac:dyDescent="0.3">
      <c r="P1" s="33"/>
    </row>
    <row r="2" spans="1:20" ht="17.25" x14ac:dyDescent="0.3">
      <c r="A2" s="1"/>
      <c r="H2" s="54" t="s">
        <v>84</v>
      </c>
      <c r="I2" s="55"/>
      <c r="J2" s="55"/>
      <c r="K2" s="55"/>
      <c r="L2" s="55"/>
      <c r="M2" s="55"/>
      <c r="N2" s="55"/>
      <c r="O2" s="56"/>
      <c r="P2" s="17">
        <v>0.14918609049542997</v>
      </c>
    </row>
    <row r="3" spans="1:20" ht="17.25" x14ac:dyDescent="0.25">
      <c r="B3" s="59" t="s">
        <v>3</v>
      </c>
      <c r="C3" s="61" t="s">
        <v>4</v>
      </c>
      <c r="D3" s="18" t="s">
        <v>82</v>
      </c>
      <c r="E3" s="64" t="s">
        <v>0</v>
      </c>
      <c r="F3" s="64"/>
      <c r="G3" s="65"/>
      <c r="H3" s="63" t="s">
        <v>86</v>
      </c>
      <c r="I3" s="64"/>
      <c r="J3" s="65"/>
      <c r="K3" s="63" t="s">
        <v>87</v>
      </c>
      <c r="L3" s="64"/>
      <c r="M3" s="65"/>
      <c r="N3" s="63" t="s">
        <v>1</v>
      </c>
      <c r="O3" s="64"/>
      <c r="P3" s="65"/>
      <c r="R3" s="63" t="s">
        <v>88</v>
      </c>
      <c r="S3" s="64"/>
      <c r="T3" s="65"/>
    </row>
    <row r="4" spans="1:20" x14ac:dyDescent="0.25">
      <c r="B4" s="60"/>
      <c r="C4" s="62"/>
      <c r="D4" s="19" t="s">
        <v>83</v>
      </c>
      <c r="E4" s="20" t="s">
        <v>5</v>
      </c>
      <c r="F4" s="21" t="s">
        <v>6</v>
      </c>
      <c r="G4" s="22" t="s">
        <v>2</v>
      </c>
      <c r="H4" s="20" t="s">
        <v>5</v>
      </c>
      <c r="I4" s="21" t="s">
        <v>6</v>
      </c>
      <c r="J4" s="22" t="s">
        <v>2</v>
      </c>
      <c r="K4" s="20" t="s">
        <v>5</v>
      </c>
      <c r="L4" s="21" t="s">
        <v>6</v>
      </c>
      <c r="M4" s="24" t="s">
        <v>2</v>
      </c>
      <c r="N4" s="20" t="s">
        <v>5</v>
      </c>
      <c r="O4" s="21" t="s">
        <v>6</v>
      </c>
      <c r="P4" s="22" t="s">
        <v>2</v>
      </c>
      <c r="R4" s="20" t="s">
        <v>5</v>
      </c>
      <c r="S4" s="21" t="s">
        <v>6</v>
      </c>
      <c r="T4" s="31" t="s">
        <v>2</v>
      </c>
    </row>
    <row r="5" spans="1:20" x14ac:dyDescent="0.25">
      <c r="B5" s="11" t="str">
        <f>'Média Mensal'!B5</f>
        <v>Fânzeres</v>
      </c>
      <c r="C5" s="11" t="str">
        <f>'Média Mensal'!C5</f>
        <v>Venda Nova</v>
      </c>
      <c r="D5" s="14">
        <f>'Média Mensal'!D5</f>
        <v>440.45</v>
      </c>
      <c r="E5" s="8">
        <v>183.00000000000003</v>
      </c>
      <c r="F5" s="9">
        <v>1018.227300510007</v>
      </c>
      <c r="G5" s="10">
        <f>+E5+F5</f>
        <v>1201.2273005100071</v>
      </c>
      <c r="H5" s="9">
        <v>108</v>
      </c>
      <c r="I5" s="9">
        <v>170</v>
      </c>
      <c r="J5" s="10">
        <f>+H5+I5</f>
        <v>278</v>
      </c>
      <c r="K5" s="9">
        <v>0</v>
      </c>
      <c r="L5" s="9">
        <v>0</v>
      </c>
      <c r="M5" s="10">
        <f>+K5+L5</f>
        <v>0</v>
      </c>
      <c r="N5" s="27">
        <f>+E5/(H5*216+K5*248)</f>
        <v>7.8446502057613176E-3</v>
      </c>
      <c r="O5" s="27">
        <f t="shared" ref="O5:O80" si="0">+F5/(I5*216+L5*248)</f>
        <v>2.7729501647876006E-2</v>
      </c>
      <c r="P5" s="28">
        <f t="shared" ref="P5:P80" si="1">+G5/(J5*216+M5*248)</f>
        <v>2.0004451447342246E-2</v>
      </c>
      <c r="R5" s="32">
        <f>+E5/(H5+K5)</f>
        <v>1.6944444444444446</v>
      </c>
      <c r="S5" s="32">
        <f t="shared" ref="S5" si="2">+F5/(I5+L5)</f>
        <v>5.9895723559412177</v>
      </c>
      <c r="T5" s="32">
        <f t="shared" ref="T5" si="3">+G5/(J5+M5)</f>
        <v>4.3209615126259253</v>
      </c>
    </row>
    <row r="6" spans="1:20" x14ac:dyDescent="0.25">
      <c r="B6" s="12" t="str">
        <f>'Média Mensal'!B6</f>
        <v>Venda Nova</v>
      </c>
      <c r="C6" s="12" t="str">
        <f>'Média Mensal'!C6</f>
        <v>Carreira</v>
      </c>
      <c r="D6" s="15">
        <f>'Média Mensal'!D6</f>
        <v>583.47</v>
      </c>
      <c r="E6" s="4">
        <v>302.14225048175507</v>
      </c>
      <c r="F6" s="2">
        <v>1799.005193981815</v>
      </c>
      <c r="G6" s="5">
        <f t="shared" ref="G6:G69" si="4">+E6+F6</f>
        <v>2101.1474444635701</v>
      </c>
      <c r="H6" s="2">
        <v>107</v>
      </c>
      <c r="I6" s="2">
        <v>175</v>
      </c>
      <c r="J6" s="5">
        <f t="shared" ref="J6:J69" si="5">+H6+I6</f>
        <v>282</v>
      </c>
      <c r="K6" s="2">
        <v>0</v>
      </c>
      <c r="L6" s="2">
        <v>0</v>
      </c>
      <c r="M6" s="5">
        <f t="shared" ref="M6:M69" si="6">+K6+L6</f>
        <v>0</v>
      </c>
      <c r="N6" s="27">
        <f t="shared" ref="N6:N69" si="7">+E6/(H6*216+K6*248)</f>
        <v>1.3072959955077668E-2</v>
      </c>
      <c r="O6" s="27">
        <f t="shared" si="0"/>
        <v>4.7592729999518912E-2</v>
      </c>
      <c r="P6" s="28">
        <f t="shared" si="1"/>
        <v>3.4494803067762841E-2</v>
      </c>
      <c r="R6" s="32">
        <f t="shared" ref="R6:R70" si="8">+E6/(H6+K6)</f>
        <v>2.8237593502967764</v>
      </c>
      <c r="S6" s="32">
        <f t="shared" ref="S6:S70" si="9">+F6/(I6+L6)</f>
        <v>10.280029679896085</v>
      </c>
      <c r="T6" s="32">
        <f t="shared" ref="T6:T70" si="10">+G6/(J6+M6)</f>
        <v>7.4508774626367735</v>
      </c>
    </row>
    <row r="7" spans="1:20" x14ac:dyDescent="0.25">
      <c r="B7" s="12" t="str">
        <f>'Média Mensal'!B7</f>
        <v>Carreira</v>
      </c>
      <c r="C7" s="12" t="str">
        <f>'Média Mensal'!C7</f>
        <v>Baguim</v>
      </c>
      <c r="D7" s="15">
        <f>'Média Mensal'!D7</f>
        <v>786.02</v>
      </c>
      <c r="E7" s="4">
        <v>426.05708163778058</v>
      </c>
      <c r="F7" s="2">
        <v>2433.1306012733703</v>
      </c>
      <c r="G7" s="5">
        <f t="shared" si="4"/>
        <v>2859.1876829111507</v>
      </c>
      <c r="H7" s="2">
        <v>108</v>
      </c>
      <c r="I7" s="2">
        <v>168</v>
      </c>
      <c r="J7" s="5">
        <f t="shared" si="5"/>
        <v>276</v>
      </c>
      <c r="K7" s="2">
        <v>0</v>
      </c>
      <c r="L7" s="2">
        <v>0</v>
      </c>
      <c r="M7" s="5">
        <f t="shared" si="6"/>
        <v>0</v>
      </c>
      <c r="N7" s="27">
        <f t="shared" si="7"/>
        <v>1.8263763787627767E-2</v>
      </c>
      <c r="O7" s="27">
        <f t="shared" si="0"/>
        <v>6.7050556692938995E-2</v>
      </c>
      <c r="P7" s="28">
        <f t="shared" si="1"/>
        <v>4.7960072512599816E-2</v>
      </c>
      <c r="R7" s="32">
        <f t="shared" si="8"/>
        <v>3.944972978127598</v>
      </c>
      <c r="S7" s="32">
        <f t="shared" si="9"/>
        <v>14.482920245674823</v>
      </c>
      <c r="T7" s="32">
        <f t="shared" si="10"/>
        <v>10.359375662721561</v>
      </c>
    </row>
    <row r="8" spans="1:20" x14ac:dyDescent="0.25">
      <c r="B8" s="12" t="str">
        <f>'Média Mensal'!B8</f>
        <v>Baguim</v>
      </c>
      <c r="C8" s="12" t="str">
        <f>'Média Mensal'!C8</f>
        <v>Campainha</v>
      </c>
      <c r="D8" s="15">
        <f>'Média Mensal'!D8</f>
        <v>751.7</v>
      </c>
      <c r="E8" s="4">
        <v>532.04573778446445</v>
      </c>
      <c r="F8" s="2">
        <v>2801.1578432619394</v>
      </c>
      <c r="G8" s="5">
        <f t="shared" si="4"/>
        <v>3333.203581046404</v>
      </c>
      <c r="H8" s="2">
        <v>88</v>
      </c>
      <c r="I8" s="2">
        <v>163</v>
      </c>
      <c r="J8" s="5">
        <f t="shared" si="5"/>
        <v>251</v>
      </c>
      <c r="K8" s="2">
        <v>0</v>
      </c>
      <c r="L8" s="2">
        <v>0</v>
      </c>
      <c r="M8" s="5">
        <f t="shared" si="6"/>
        <v>0</v>
      </c>
      <c r="N8" s="27">
        <f t="shared" si="7"/>
        <v>2.7990621726876285E-2</v>
      </c>
      <c r="O8" s="27">
        <f t="shared" si="0"/>
        <v>7.9560265941318431E-2</v>
      </c>
      <c r="P8" s="28">
        <f t="shared" si="1"/>
        <v>6.1480071953784937E-2</v>
      </c>
      <c r="R8" s="32">
        <f t="shared" si="8"/>
        <v>6.045974293005278</v>
      </c>
      <c r="S8" s="32">
        <f t="shared" si="9"/>
        <v>17.185017443324782</v>
      </c>
      <c r="T8" s="32">
        <f t="shared" si="10"/>
        <v>13.279695542017546</v>
      </c>
    </row>
    <row r="9" spans="1:20" x14ac:dyDescent="0.25">
      <c r="B9" s="12" t="str">
        <f>'Média Mensal'!B9</f>
        <v>Campainha</v>
      </c>
      <c r="C9" s="12" t="str">
        <f>'Média Mensal'!C9</f>
        <v>Rio Tinto</v>
      </c>
      <c r="D9" s="15">
        <f>'Média Mensal'!D9</f>
        <v>859.99</v>
      </c>
      <c r="E9" s="4">
        <v>716.53479685001594</v>
      </c>
      <c r="F9" s="2">
        <v>3564.1988474453015</v>
      </c>
      <c r="G9" s="5">
        <f t="shared" si="4"/>
        <v>4280.7336442953174</v>
      </c>
      <c r="H9" s="2">
        <v>86</v>
      </c>
      <c r="I9" s="2">
        <v>158</v>
      </c>
      <c r="J9" s="5">
        <f t="shared" si="5"/>
        <v>244</v>
      </c>
      <c r="K9" s="2">
        <v>0</v>
      </c>
      <c r="L9" s="2">
        <v>0</v>
      </c>
      <c r="M9" s="5">
        <f t="shared" si="6"/>
        <v>0</v>
      </c>
      <c r="N9" s="27">
        <f t="shared" si="7"/>
        <v>3.8573147978575362E-2</v>
      </c>
      <c r="O9" s="27">
        <f t="shared" si="0"/>
        <v>0.10443620626597812</v>
      </c>
      <c r="P9" s="28">
        <f t="shared" si="1"/>
        <v>8.122217752533617E-2</v>
      </c>
      <c r="R9" s="32">
        <f t="shared" si="8"/>
        <v>8.3317999633722781</v>
      </c>
      <c r="S9" s="32">
        <f t="shared" si="9"/>
        <v>22.558220553451275</v>
      </c>
      <c r="T9" s="32">
        <f t="shared" si="10"/>
        <v>17.543990345472611</v>
      </c>
    </row>
    <row r="10" spans="1:20" x14ac:dyDescent="0.25">
      <c r="B10" s="12" t="str">
        <f>'Média Mensal'!B10</f>
        <v>Rio Tinto</v>
      </c>
      <c r="C10" s="12" t="str">
        <f>'Média Mensal'!C10</f>
        <v>Levada</v>
      </c>
      <c r="D10" s="15">
        <f>'Média Mensal'!D10</f>
        <v>452.83</v>
      </c>
      <c r="E10" s="4">
        <v>818.33852753783992</v>
      </c>
      <c r="F10" s="2">
        <v>4179.5264404837053</v>
      </c>
      <c r="G10" s="5">
        <f t="shared" si="4"/>
        <v>4997.8649680215449</v>
      </c>
      <c r="H10" s="2">
        <v>114</v>
      </c>
      <c r="I10" s="2">
        <v>158</v>
      </c>
      <c r="J10" s="5">
        <f t="shared" si="5"/>
        <v>272</v>
      </c>
      <c r="K10" s="2">
        <v>0</v>
      </c>
      <c r="L10" s="2">
        <v>0</v>
      </c>
      <c r="M10" s="5">
        <f t="shared" si="6"/>
        <v>0</v>
      </c>
      <c r="N10" s="27">
        <f t="shared" si="7"/>
        <v>3.3233371001374266E-2</v>
      </c>
      <c r="O10" s="27">
        <f t="shared" si="0"/>
        <v>0.12246619902964444</v>
      </c>
      <c r="P10" s="28">
        <f t="shared" si="1"/>
        <v>8.5067146106031194E-2</v>
      </c>
      <c r="R10" s="32">
        <f t="shared" si="8"/>
        <v>7.1784081362968415</v>
      </c>
      <c r="S10" s="32">
        <f t="shared" si="9"/>
        <v>26.452698990403199</v>
      </c>
      <c r="T10" s="32">
        <f t="shared" si="10"/>
        <v>18.374503558902738</v>
      </c>
    </row>
    <row r="11" spans="1:20" x14ac:dyDescent="0.25">
      <c r="B11" s="12" t="str">
        <f>'Média Mensal'!B11</f>
        <v>Levada</v>
      </c>
      <c r="C11" s="12" t="str">
        <f>'Média Mensal'!C11</f>
        <v>Nau Vitória</v>
      </c>
      <c r="D11" s="15">
        <f>'Média Mensal'!D11</f>
        <v>1111.6199999999999</v>
      </c>
      <c r="E11" s="4">
        <v>1492.84798810967</v>
      </c>
      <c r="F11" s="2">
        <v>5062.4736194657844</v>
      </c>
      <c r="G11" s="5">
        <f t="shared" si="4"/>
        <v>6555.3216075754544</v>
      </c>
      <c r="H11" s="2">
        <v>115</v>
      </c>
      <c r="I11" s="2">
        <v>157</v>
      </c>
      <c r="J11" s="5">
        <f t="shared" si="5"/>
        <v>272</v>
      </c>
      <c r="K11" s="2">
        <v>0</v>
      </c>
      <c r="L11" s="2">
        <v>0</v>
      </c>
      <c r="M11" s="5">
        <f t="shared" si="6"/>
        <v>0</v>
      </c>
      <c r="N11" s="27">
        <f t="shared" si="7"/>
        <v>6.0098550245960954E-2</v>
      </c>
      <c r="O11" s="27">
        <f t="shared" si="0"/>
        <v>0.14928266157896275</v>
      </c>
      <c r="P11" s="28">
        <f t="shared" si="1"/>
        <v>0.11157614391978919</v>
      </c>
      <c r="R11" s="32">
        <f t="shared" si="8"/>
        <v>12.981286853127566</v>
      </c>
      <c r="S11" s="32">
        <f t="shared" si="9"/>
        <v>32.245054901055951</v>
      </c>
      <c r="T11" s="32">
        <f t="shared" si="10"/>
        <v>24.100447086674464</v>
      </c>
    </row>
    <row r="12" spans="1:20" x14ac:dyDescent="0.25">
      <c r="B12" s="12" t="str">
        <f>'Média Mensal'!B12</f>
        <v>Nau Vitória</v>
      </c>
      <c r="C12" s="12" t="str">
        <f>'Média Mensal'!C12</f>
        <v>Nasoni</v>
      </c>
      <c r="D12" s="15">
        <f>'Média Mensal'!D12</f>
        <v>499.02</v>
      </c>
      <c r="E12" s="4">
        <v>1570.4832638907674</v>
      </c>
      <c r="F12" s="2">
        <v>5197.8999286893059</v>
      </c>
      <c r="G12" s="5">
        <f t="shared" si="4"/>
        <v>6768.3831925800732</v>
      </c>
      <c r="H12" s="2">
        <v>115</v>
      </c>
      <c r="I12" s="2">
        <v>157</v>
      </c>
      <c r="J12" s="5">
        <f t="shared" si="5"/>
        <v>272</v>
      </c>
      <c r="K12" s="2">
        <v>0</v>
      </c>
      <c r="L12" s="2">
        <v>0</v>
      </c>
      <c r="M12" s="5">
        <f t="shared" si="6"/>
        <v>0</v>
      </c>
      <c r="N12" s="27">
        <f t="shared" si="7"/>
        <v>6.3223963924749091E-2</v>
      </c>
      <c r="O12" s="27">
        <f t="shared" si="0"/>
        <v>0.15327612434210031</v>
      </c>
      <c r="P12" s="28">
        <f t="shared" si="1"/>
        <v>0.1152026006362349</v>
      </c>
      <c r="R12" s="32">
        <f t="shared" si="8"/>
        <v>13.656376207745803</v>
      </c>
      <c r="S12" s="32">
        <f t="shared" si="9"/>
        <v>33.107642857893666</v>
      </c>
      <c r="T12" s="32">
        <f t="shared" si="10"/>
        <v>24.883761737426738</v>
      </c>
    </row>
    <row r="13" spans="1:20" x14ac:dyDescent="0.25">
      <c r="B13" s="12" t="str">
        <f>'Média Mensal'!B13</f>
        <v>Nasoni</v>
      </c>
      <c r="C13" s="12" t="str">
        <f>'Média Mensal'!C13</f>
        <v>Contumil</v>
      </c>
      <c r="D13" s="15">
        <f>'Média Mensal'!D13</f>
        <v>650</v>
      </c>
      <c r="E13" s="4">
        <v>1673.7316805242901</v>
      </c>
      <c r="F13" s="2">
        <v>5260.9893934290076</v>
      </c>
      <c r="G13" s="5">
        <f t="shared" si="4"/>
        <v>6934.7210739532975</v>
      </c>
      <c r="H13" s="2">
        <v>115</v>
      </c>
      <c r="I13" s="2">
        <v>142</v>
      </c>
      <c r="J13" s="5">
        <f t="shared" si="5"/>
        <v>257</v>
      </c>
      <c r="K13" s="2">
        <v>0</v>
      </c>
      <c r="L13" s="2">
        <v>0</v>
      </c>
      <c r="M13" s="5">
        <f t="shared" si="6"/>
        <v>0</v>
      </c>
      <c r="N13" s="27">
        <f t="shared" si="7"/>
        <v>6.7380502436565626E-2</v>
      </c>
      <c r="O13" s="27">
        <f t="shared" si="0"/>
        <v>0.17152417166891654</v>
      </c>
      <c r="P13" s="28">
        <f t="shared" si="1"/>
        <v>0.12492291889957663</v>
      </c>
      <c r="R13" s="32">
        <f t="shared" si="8"/>
        <v>14.554188526298175</v>
      </c>
      <c r="S13" s="32">
        <f t="shared" si="9"/>
        <v>37.049221080485971</v>
      </c>
      <c r="T13" s="32">
        <f t="shared" si="10"/>
        <v>26.983350482308552</v>
      </c>
    </row>
    <row r="14" spans="1:20" x14ac:dyDescent="0.25">
      <c r="B14" s="12" t="str">
        <f>'Média Mensal'!B14</f>
        <v>Contumil</v>
      </c>
      <c r="C14" s="12" t="str">
        <f>'Média Mensal'!C14</f>
        <v>Estádio do Dragão</v>
      </c>
      <c r="D14" s="15">
        <f>'Média Mensal'!D14</f>
        <v>619.19000000000005</v>
      </c>
      <c r="E14" s="4">
        <v>1986.0479867693518</v>
      </c>
      <c r="F14" s="2">
        <v>5946.1182599113181</v>
      </c>
      <c r="G14" s="5">
        <f t="shared" si="4"/>
        <v>7932.1662466806702</v>
      </c>
      <c r="H14" s="2">
        <v>129</v>
      </c>
      <c r="I14" s="2">
        <v>138</v>
      </c>
      <c r="J14" s="5">
        <f t="shared" si="5"/>
        <v>267</v>
      </c>
      <c r="K14" s="2">
        <v>0</v>
      </c>
      <c r="L14" s="2">
        <v>0</v>
      </c>
      <c r="M14" s="5">
        <f t="shared" si="6"/>
        <v>0</v>
      </c>
      <c r="N14" s="27">
        <f t="shared" si="7"/>
        <v>7.1276485313284232E-2</v>
      </c>
      <c r="O14" s="27">
        <f t="shared" si="0"/>
        <v>0.19948061795193633</v>
      </c>
      <c r="P14" s="28">
        <f t="shared" si="1"/>
        <v>0.13753929544112689</v>
      </c>
      <c r="R14" s="32">
        <f t="shared" si="8"/>
        <v>15.395720827669393</v>
      </c>
      <c r="S14" s="32">
        <f t="shared" si="9"/>
        <v>43.087813477618248</v>
      </c>
      <c r="T14" s="32">
        <f t="shared" si="10"/>
        <v>29.708487815283409</v>
      </c>
    </row>
    <row r="15" spans="1:20" x14ac:dyDescent="0.25">
      <c r="B15" s="12" t="str">
        <f>'Média Mensal'!B15</f>
        <v>Estádio do Dragão</v>
      </c>
      <c r="C15" s="12" t="str">
        <f>'Média Mensal'!C15</f>
        <v>Campanhã</v>
      </c>
      <c r="D15" s="15">
        <f>'Média Mensal'!D15</f>
        <v>1166.02</v>
      </c>
      <c r="E15" s="4">
        <v>5979.4176411622157</v>
      </c>
      <c r="F15" s="2">
        <v>9577.7391946459102</v>
      </c>
      <c r="G15" s="5">
        <f t="shared" si="4"/>
        <v>15557.156835808126</v>
      </c>
      <c r="H15" s="2">
        <v>283</v>
      </c>
      <c r="I15" s="2">
        <v>295</v>
      </c>
      <c r="J15" s="5">
        <f t="shared" si="5"/>
        <v>578</v>
      </c>
      <c r="K15" s="2">
        <v>110</v>
      </c>
      <c r="L15" s="2">
        <v>118</v>
      </c>
      <c r="M15" s="5">
        <f t="shared" si="6"/>
        <v>228</v>
      </c>
      <c r="N15" s="27">
        <f t="shared" si="7"/>
        <v>6.7634350298188123E-2</v>
      </c>
      <c r="O15" s="27">
        <f t="shared" si="0"/>
        <v>0.10300416409969361</v>
      </c>
      <c r="P15" s="28">
        <f t="shared" si="1"/>
        <v>8.5765396686778503E-2</v>
      </c>
      <c r="R15" s="32">
        <f t="shared" si="8"/>
        <v>15.214803158173577</v>
      </c>
      <c r="S15" s="32">
        <f t="shared" si="9"/>
        <v>23.190651803016731</v>
      </c>
      <c r="T15" s="32">
        <f t="shared" si="10"/>
        <v>19.301683419116781</v>
      </c>
    </row>
    <row r="16" spans="1:20" x14ac:dyDescent="0.25">
      <c r="B16" s="12" t="str">
        <f>'Média Mensal'!B16</f>
        <v>Campanhã</v>
      </c>
      <c r="C16" s="12" t="str">
        <f>'Média Mensal'!C16</f>
        <v>Heroismo</v>
      </c>
      <c r="D16" s="15">
        <f>'Média Mensal'!D16</f>
        <v>950.92</v>
      </c>
      <c r="E16" s="4">
        <v>11909.950888947238</v>
      </c>
      <c r="F16" s="2">
        <v>16522.238821889685</v>
      </c>
      <c r="G16" s="5">
        <f t="shared" si="4"/>
        <v>28432.189710836923</v>
      </c>
      <c r="H16" s="2">
        <v>298</v>
      </c>
      <c r="I16" s="2">
        <v>374</v>
      </c>
      <c r="J16" s="5">
        <f t="shared" si="5"/>
        <v>672</v>
      </c>
      <c r="K16" s="2">
        <v>193</v>
      </c>
      <c r="L16" s="2">
        <v>179</v>
      </c>
      <c r="M16" s="5">
        <f t="shared" si="6"/>
        <v>372</v>
      </c>
      <c r="N16" s="27">
        <f t="shared" si="7"/>
        <v>0.10611902923361642</v>
      </c>
      <c r="O16" s="27">
        <f t="shared" si="0"/>
        <v>0.13199206574654634</v>
      </c>
      <c r="P16" s="28">
        <f t="shared" si="1"/>
        <v>0.11976087457388514</v>
      </c>
      <c r="R16" s="32">
        <f t="shared" si="8"/>
        <v>24.256519122092136</v>
      </c>
      <c r="S16" s="32">
        <f t="shared" si="9"/>
        <v>29.877466224031981</v>
      </c>
      <c r="T16" s="32">
        <f t="shared" si="10"/>
        <v>27.233898190456824</v>
      </c>
    </row>
    <row r="17" spans="2:20" x14ac:dyDescent="0.25">
      <c r="B17" s="12" t="str">
        <f>'Média Mensal'!B17</f>
        <v>Heroismo</v>
      </c>
      <c r="C17" s="12" t="str">
        <f>'Média Mensal'!C17</f>
        <v>24 de Agosto</v>
      </c>
      <c r="D17" s="15">
        <f>'Média Mensal'!D17</f>
        <v>571.9</v>
      </c>
      <c r="E17" s="4">
        <v>12867.379818976106</v>
      </c>
      <c r="F17" s="2">
        <v>17707.396992604285</v>
      </c>
      <c r="G17" s="5">
        <f t="shared" si="4"/>
        <v>30574.776811580392</v>
      </c>
      <c r="H17" s="2">
        <v>303</v>
      </c>
      <c r="I17" s="2">
        <v>366</v>
      </c>
      <c r="J17" s="5">
        <f t="shared" si="5"/>
        <v>669</v>
      </c>
      <c r="K17" s="2">
        <v>233</v>
      </c>
      <c r="L17" s="2">
        <v>186</v>
      </c>
      <c r="M17" s="5">
        <f t="shared" si="6"/>
        <v>419</v>
      </c>
      <c r="N17" s="27">
        <f t="shared" si="7"/>
        <v>0.10441589699896217</v>
      </c>
      <c r="O17" s="27">
        <f t="shared" si="0"/>
        <v>0.14145096012752656</v>
      </c>
      <c r="P17" s="28">
        <f t="shared" si="1"/>
        <v>0.12307893538089491</v>
      </c>
      <c r="R17" s="32">
        <f t="shared" si="8"/>
        <v>24.006305632418108</v>
      </c>
      <c r="S17" s="32">
        <f t="shared" si="9"/>
        <v>32.078617740225155</v>
      </c>
      <c r="T17" s="32">
        <f t="shared" si="10"/>
        <v>28.10181692240845</v>
      </c>
    </row>
    <row r="18" spans="2:20" x14ac:dyDescent="0.25">
      <c r="B18" s="12" t="str">
        <f>'Média Mensal'!B18</f>
        <v>24 de Agosto</v>
      </c>
      <c r="C18" s="12" t="str">
        <f>'Média Mensal'!C18</f>
        <v>Bolhão</v>
      </c>
      <c r="D18" s="15">
        <f>'Média Mensal'!D18</f>
        <v>680.44</v>
      </c>
      <c r="E18" s="4">
        <v>17529.850228970485</v>
      </c>
      <c r="F18" s="2">
        <v>21603.504518378617</v>
      </c>
      <c r="G18" s="5">
        <f t="shared" si="4"/>
        <v>39133.354747349105</v>
      </c>
      <c r="H18" s="2">
        <v>312</v>
      </c>
      <c r="I18" s="2">
        <v>342</v>
      </c>
      <c r="J18" s="5">
        <f t="shared" si="5"/>
        <v>654</v>
      </c>
      <c r="K18" s="2">
        <v>215</v>
      </c>
      <c r="L18" s="2">
        <v>212</v>
      </c>
      <c r="M18" s="5">
        <f t="shared" si="6"/>
        <v>427</v>
      </c>
      <c r="N18" s="27">
        <f t="shared" si="7"/>
        <v>0.14522044394070585</v>
      </c>
      <c r="O18" s="27">
        <f t="shared" si="0"/>
        <v>0.17084892223189466</v>
      </c>
      <c r="P18" s="28">
        <f t="shared" si="1"/>
        <v>0.15833207131958693</v>
      </c>
      <c r="R18" s="32">
        <f t="shared" si="8"/>
        <v>33.263472920247601</v>
      </c>
      <c r="S18" s="32">
        <f t="shared" si="9"/>
        <v>38.995495520539016</v>
      </c>
      <c r="T18" s="32">
        <f t="shared" si="10"/>
        <v>36.201068221414531</v>
      </c>
    </row>
    <row r="19" spans="2:20" x14ac:dyDescent="0.25">
      <c r="B19" s="12" t="str">
        <f>'Média Mensal'!B19</f>
        <v>Bolhão</v>
      </c>
      <c r="C19" s="12" t="str">
        <f>'Média Mensal'!C19</f>
        <v>Trindade</v>
      </c>
      <c r="D19" s="15">
        <f>'Média Mensal'!D19</f>
        <v>451.8</v>
      </c>
      <c r="E19" s="4">
        <v>23670.182136652664</v>
      </c>
      <c r="F19" s="2">
        <v>24505.544684599878</v>
      </c>
      <c r="G19" s="5">
        <f t="shared" si="4"/>
        <v>48175.726821252538</v>
      </c>
      <c r="H19" s="2">
        <v>317</v>
      </c>
      <c r="I19" s="2">
        <v>324</v>
      </c>
      <c r="J19" s="5">
        <f t="shared" si="5"/>
        <v>641</v>
      </c>
      <c r="K19" s="2">
        <v>217</v>
      </c>
      <c r="L19" s="2">
        <v>217</v>
      </c>
      <c r="M19" s="5">
        <f t="shared" si="6"/>
        <v>434</v>
      </c>
      <c r="N19" s="27">
        <f t="shared" si="7"/>
        <v>0.19356095558560663</v>
      </c>
      <c r="O19" s="27">
        <f t="shared" si="0"/>
        <v>0.19794462588529788</v>
      </c>
      <c r="P19" s="28">
        <f t="shared" si="1"/>
        <v>0.19576625768526926</v>
      </c>
      <c r="R19" s="32">
        <f t="shared" si="8"/>
        <v>44.326183776503115</v>
      </c>
      <c r="S19" s="32">
        <f t="shared" si="9"/>
        <v>45.296755424399038</v>
      </c>
      <c r="T19" s="32">
        <f t="shared" si="10"/>
        <v>44.814629601165151</v>
      </c>
    </row>
    <row r="20" spans="2:20" x14ac:dyDescent="0.25">
      <c r="B20" s="12" t="str">
        <f>'Média Mensal'!B20</f>
        <v>Trindade</v>
      </c>
      <c r="C20" s="12" t="str">
        <f>'Média Mensal'!C20</f>
        <v>Lapa</v>
      </c>
      <c r="D20" s="15">
        <f>'Média Mensal'!D20</f>
        <v>857.43000000000006</v>
      </c>
      <c r="E20" s="4">
        <v>31585.575905903905</v>
      </c>
      <c r="F20" s="2">
        <v>33276.859689724741</v>
      </c>
      <c r="G20" s="5">
        <f t="shared" si="4"/>
        <v>64862.435595628645</v>
      </c>
      <c r="H20" s="2">
        <v>286</v>
      </c>
      <c r="I20" s="2">
        <v>318</v>
      </c>
      <c r="J20" s="5">
        <f t="shared" si="5"/>
        <v>604</v>
      </c>
      <c r="K20" s="2">
        <v>221</v>
      </c>
      <c r="L20" s="2">
        <v>213</v>
      </c>
      <c r="M20" s="5">
        <f t="shared" si="6"/>
        <v>434</v>
      </c>
      <c r="N20" s="27">
        <f t="shared" si="7"/>
        <v>0.27092547781774434</v>
      </c>
      <c r="O20" s="27">
        <f t="shared" si="0"/>
        <v>0.27385657128287527</v>
      </c>
      <c r="P20" s="28">
        <f t="shared" si="1"/>
        <v>0.27242135775329551</v>
      </c>
      <c r="R20" s="32">
        <f t="shared" si="8"/>
        <v>62.298966283834133</v>
      </c>
      <c r="S20" s="32">
        <f t="shared" si="9"/>
        <v>62.66828566803153</v>
      </c>
      <c r="T20" s="32">
        <f t="shared" si="10"/>
        <v>62.487895564189444</v>
      </c>
    </row>
    <row r="21" spans="2:20" x14ac:dyDescent="0.25">
      <c r="B21" s="12" t="str">
        <f>'Média Mensal'!B21</f>
        <v>Lapa</v>
      </c>
      <c r="C21" s="12" t="str">
        <f>'Média Mensal'!C21</f>
        <v>Carolina Michaelis</v>
      </c>
      <c r="D21" s="15">
        <f>'Média Mensal'!D21</f>
        <v>460.97</v>
      </c>
      <c r="E21" s="4">
        <v>31042.889787838652</v>
      </c>
      <c r="F21" s="2">
        <v>33228.69054381449</v>
      </c>
      <c r="G21" s="5">
        <f t="shared" si="4"/>
        <v>64271.580331653138</v>
      </c>
      <c r="H21" s="2">
        <v>299</v>
      </c>
      <c r="I21" s="2">
        <v>320</v>
      </c>
      <c r="J21" s="5">
        <f t="shared" si="5"/>
        <v>619</v>
      </c>
      <c r="K21" s="2">
        <v>233</v>
      </c>
      <c r="L21" s="2">
        <v>211</v>
      </c>
      <c r="M21" s="5">
        <f t="shared" si="6"/>
        <v>444</v>
      </c>
      <c r="N21" s="27">
        <f t="shared" si="7"/>
        <v>0.25368470341787602</v>
      </c>
      <c r="O21" s="27">
        <f t="shared" si="0"/>
        <v>0.27360426309049546</v>
      </c>
      <c r="P21" s="28">
        <f t="shared" si="1"/>
        <v>0.26360690164572109</v>
      </c>
      <c r="R21" s="32">
        <f t="shared" si="8"/>
        <v>58.351296593681674</v>
      </c>
      <c r="S21" s="32">
        <f t="shared" si="9"/>
        <v>62.577571645601672</v>
      </c>
      <c r="T21" s="32">
        <f t="shared" si="10"/>
        <v>60.4624462198054</v>
      </c>
    </row>
    <row r="22" spans="2:20" x14ac:dyDescent="0.25">
      <c r="B22" s="12" t="str">
        <f>'Média Mensal'!B22</f>
        <v>Carolina Michaelis</v>
      </c>
      <c r="C22" s="12" t="str">
        <f>'Média Mensal'!C22</f>
        <v>Casa da Música</v>
      </c>
      <c r="D22" s="15">
        <f>'Média Mensal'!D22</f>
        <v>627.48</v>
      </c>
      <c r="E22" s="4">
        <v>29599.73743151694</v>
      </c>
      <c r="F22" s="2">
        <v>31161.215431376932</v>
      </c>
      <c r="G22" s="5">
        <f t="shared" si="4"/>
        <v>60760.952862893871</v>
      </c>
      <c r="H22" s="2">
        <v>296</v>
      </c>
      <c r="I22" s="2">
        <v>292</v>
      </c>
      <c r="J22" s="5">
        <f t="shared" si="5"/>
        <v>588</v>
      </c>
      <c r="K22" s="2">
        <v>267</v>
      </c>
      <c r="L22" s="2">
        <v>207</v>
      </c>
      <c r="M22" s="5">
        <f t="shared" si="6"/>
        <v>474</v>
      </c>
      <c r="N22" s="27">
        <f t="shared" si="7"/>
        <v>0.22742437635623686</v>
      </c>
      <c r="O22" s="27">
        <f t="shared" si="0"/>
        <v>0.27236919998056897</v>
      </c>
      <c r="P22" s="28">
        <f t="shared" si="1"/>
        <v>0.24845008530787485</v>
      </c>
      <c r="R22" s="32">
        <f t="shared" si="8"/>
        <v>52.575022080847141</v>
      </c>
      <c r="S22" s="32">
        <f t="shared" si="9"/>
        <v>62.447325513781429</v>
      </c>
      <c r="T22" s="32">
        <f t="shared" si="10"/>
        <v>57.213703260728693</v>
      </c>
    </row>
    <row r="23" spans="2:20" x14ac:dyDescent="0.25">
      <c r="B23" s="12" t="str">
        <f>'Média Mensal'!B23</f>
        <v>Casa da Música</v>
      </c>
      <c r="C23" s="12" t="str">
        <f>'Média Mensal'!C23</f>
        <v>Francos</v>
      </c>
      <c r="D23" s="15">
        <f>'Média Mensal'!D23</f>
        <v>871.87</v>
      </c>
      <c r="E23" s="4">
        <v>28171.412122980393</v>
      </c>
      <c r="F23" s="2">
        <v>23038.098185544808</v>
      </c>
      <c r="G23" s="5">
        <f t="shared" si="4"/>
        <v>51209.510308525205</v>
      </c>
      <c r="H23" s="2">
        <v>303</v>
      </c>
      <c r="I23" s="2">
        <v>301</v>
      </c>
      <c r="J23" s="5">
        <f t="shared" si="5"/>
        <v>604</v>
      </c>
      <c r="K23" s="2">
        <v>279</v>
      </c>
      <c r="L23" s="2">
        <v>205</v>
      </c>
      <c r="M23" s="5">
        <f t="shared" si="6"/>
        <v>484</v>
      </c>
      <c r="N23" s="27">
        <f t="shared" si="7"/>
        <v>0.20923508706907601</v>
      </c>
      <c r="O23" s="27">
        <f t="shared" si="0"/>
        <v>0.19885114439946838</v>
      </c>
      <c r="P23" s="28">
        <f t="shared" si="1"/>
        <v>0.20443244725873949</v>
      </c>
      <c r="R23" s="32">
        <f t="shared" si="8"/>
        <v>48.404488183815111</v>
      </c>
      <c r="S23" s="32">
        <f t="shared" si="9"/>
        <v>45.529838311353373</v>
      </c>
      <c r="T23" s="32">
        <f t="shared" si="10"/>
        <v>47.067564621806255</v>
      </c>
    </row>
    <row r="24" spans="2:20" x14ac:dyDescent="0.25">
      <c r="B24" s="12" t="str">
        <f>'Média Mensal'!B24</f>
        <v>Francos</v>
      </c>
      <c r="C24" s="12" t="str">
        <f>'Média Mensal'!C24</f>
        <v>Ramalde</v>
      </c>
      <c r="D24" s="15">
        <f>'Média Mensal'!D24</f>
        <v>965.03</v>
      </c>
      <c r="E24" s="4">
        <v>26235.751084821</v>
      </c>
      <c r="F24" s="2">
        <v>21073.713021054373</v>
      </c>
      <c r="G24" s="5">
        <f t="shared" si="4"/>
        <v>47309.464105875377</v>
      </c>
      <c r="H24" s="2">
        <v>324</v>
      </c>
      <c r="I24" s="2">
        <v>286</v>
      </c>
      <c r="J24" s="5">
        <f t="shared" si="5"/>
        <v>610</v>
      </c>
      <c r="K24" s="2">
        <v>280</v>
      </c>
      <c r="L24" s="2">
        <v>206</v>
      </c>
      <c r="M24" s="5">
        <f t="shared" si="6"/>
        <v>486</v>
      </c>
      <c r="N24" s="27">
        <f t="shared" si="7"/>
        <v>0.18817241712202348</v>
      </c>
      <c r="O24" s="27">
        <f t="shared" si="0"/>
        <v>0.18671775784177747</v>
      </c>
      <c r="P24" s="28">
        <f t="shared" si="1"/>
        <v>0.18752165820758568</v>
      </c>
      <c r="R24" s="32">
        <f t="shared" si="8"/>
        <v>43.436673981491722</v>
      </c>
      <c r="S24" s="32">
        <f t="shared" si="9"/>
        <v>42.832750042793442</v>
      </c>
      <c r="T24" s="32">
        <f t="shared" si="10"/>
        <v>43.165569439667316</v>
      </c>
    </row>
    <row r="25" spans="2:20" x14ac:dyDescent="0.25">
      <c r="B25" s="12" t="str">
        <f>'Média Mensal'!B25</f>
        <v>Ramalde</v>
      </c>
      <c r="C25" s="12" t="str">
        <f>'Média Mensal'!C25</f>
        <v>Viso</v>
      </c>
      <c r="D25" s="15">
        <f>'Média Mensal'!D25</f>
        <v>621.15</v>
      </c>
      <c r="E25" s="4">
        <v>24562.416266754088</v>
      </c>
      <c r="F25" s="2">
        <v>20716.035780315488</v>
      </c>
      <c r="G25" s="5">
        <f t="shared" si="4"/>
        <v>45278.452047069572</v>
      </c>
      <c r="H25" s="2">
        <v>346</v>
      </c>
      <c r="I25" s="2">
        <v>288</v>
      </c>
      <c r="J25" s="5">
        <f t="shared" si="5"/>
        <v>634</v>
      </c>
      <c r="K25" s="2">
        <v>280</v>
      </c>
      <c r="L25" s="2">
        <v>207</v>
      </c>
      <c r="M25" s="5">
        <f t="shared" si="6"/>
        <v>487</v>
      </c>
      <c r="N25" s="27">
        <f t="shared" si="7"/>
        <v>0.1703641123817701</v>
      </c>
      <c r="O25" s="27">
        <f t="shared" si="0"/>
        <v>0.18244940974701868</v>
      </c>
      <c r="P25" s="28">
        <f t="shared" si="1"/>
        <v>0.17568854589115929</v>
      </c>
      <c r="R25" s="32">
        <f t="shared" si="8"/>
        <v>39.23708668810557</v>
      </c>
      <c r="S25" s="32">
        <f t="shared" si="9"/>
        <v>41.850577333970683</v>
      </c>
      <c r="T25" s="32">
        <f t="shared" si="10"/>
        <v>40.391125822541994</v>
      </c>
    </row>
    <row r="26" spans="2:20" x14ac:dyDescent="0.25">
      <c r="B26" s="12" t="str">
        <f>'Média Mensal'!B26</f>
        <v>Viso</v>
      </c>
      <c r="C26" s="12" t="str">
        <f>'Média Mensal'!C26</f>
        <v>Sete Bicas</v>
      </c>
      <c r="D26" s="15">
        <f>'Média Mensal'!D26</f>
        <v>743.81</v>
      </c>
      <c r="E26" s="4">
        <v>23659.63621410061</v>
      </c>
      <c r="F26" s="2">
        <v>19432.685191778979</v>
      </c>
      <c r="G26" s="5">
        <f t="shared" si="4"/>
        <v>43092.321405879586</v>
      </c>
      <c r="H26" s="2">
        <v>329</v>
      </c>
      <c r="I26" s="2">
        <v>288</v>
      </c>
      <c r="J26" s="5">
        <f t="shared" si="5"/>
        <v>617</v>
      </c>
      <c r="K26" s="2">
        <v>282</v>
      </c>
      <c r="L26" s="2">
        <v>227</v>
      </c>
      <c r="M26" s="5">
        <f t="shared" si="6"/>
        <v>509</v>
      </c>
      <c r="N26" s="27">
        <f t="shared" si="7"/>
        <v>0.16779883839787668</v>
      </c>
      <c r="O26" s="27">
        <f t="shared" si="0"/>
        <v>0.16398336926837051</v>
      </c>
      <c r="P26" s="28">
        <f t="shared" si="1"/>
        <v>0.16605648238901746</v>
      </c>
      <c r="R26" s="32">
        <f t="shared" si="8"/>
        <v>38.722808861048463</v>
      </c>
      <c r="S26" s="32">
        <f t="shared" si="9"/>
        <v>37.733369304425203</v>
      </c>
      <c r="T26" s="32">
        <f t="shared" si="10"/>
        <v>38.270267678401055</v>
      </c>
    </row>
    <row r="27" spans="2:20" x14ac:dyDescent="0.25">
      <c r="B27" s="12" t="str">
        <f>'Média Mensal'!B27</f>
        <v>Sete Bicas</v>
      </c>
      <c r="C27" s="12" t="str">
        <f>'Média Mensal'!C27</f>
        <v>ASra da Hora</v>
      </c>
      <c r="D27" s="15">
        <f>'Média Mensal'!D27</f>
        <v>674.5</v>
      </c>
      <c r="E27" s="4">
        <v>21776.215398447785</v>
      </c>
      <c r="F27" s="2">
        <v>14679.459151340698</v>
      </c>
      <c r="G27" s="5">
        <f t="shared" si="4"/>
        <v>36455.674549788484</v>
      </c>
      <c r="H27" s="2">
        <v>346</v>
      </c>
      <c r="I27" s="2">
        <v>282</v>
      </c>
      <c r="J27" s="5">
        <f t="shared" si="5"/>
        <v>628</v>
      </c>
      <c r="K27" s="2">
        <v>284</v>
      </c>
      <c r="L27" s="2">
        <v>223</v>
      </c>
      <c r="M27" s="5">
        <f t="shared" si="6"/>
        <v>507</v>
      </c>
      <c r="N27" s="27">
        <f t="shared" si="7"/>
        <v>0.15000699464377676</v>
      </c>
      <c r="O27" s="27">
        <f t="shared" si="0"/>
        <v>0.12631186025453206</v>
      </c>
      <c r="P27" s="28">
        <f t="shared" si="1"/>
        <v>0.13947171422041321</v>
      </c>
      <c r="R27" s="32">
        <f t="shared" si="8"/>
        <v>34.565421267377438</v>
      </c>
      <c r="S27" s="32">
        <f t="shared" si="9"/>
        <v>29.068235943248908</v>
      </c>
      <c r="T27" s="32">
        <f t="shared" si="10"/>
        <v>32.119537048271795</v>
      </c>
    </row>
    <row r="28" spans="2:20" x14ac:dyDescent="0.25">
      <c r="B28" s="12" t="str">
        <f>'Média Mensal'!B28</f>
        <v>ASra da Hora</v>
      </c>
      <c r="C28" s="12" t="str">
        <f>'Média Mensal'!C28</f>
        <v>Vasco da Gama</v>
      </c>
      <c r="D28" s="15">
        <f>'Média Mensal'!D28</f>
        <v>824.48</v>
      </c>
      <c r="E28" s="4">
        <v>5959.3658672755537</v>
      </c>
      <c r="F28" s="2">
        <v>5776.7116445020065</v>
      </c>
      <c r="G28" s="5">
        <f t="shared" si="4"/>
        <v>11736.077511777559</v>
      </c>
      <c r="H28" s="2">
        <v>150</v>
      </c>
      <c r="I28" s="2">
        <v>125</v>
      </c>
      <c r="J28" s="5">
        <f t="shared" si="5"/>
        <v>275</v>
      </c>
      <c r="K28" s="2">
        <v>0</v>
      </c>
      <c r="L28" s="2">
        <v>0</v>
      </c>
      <c r="M28" s="5">
        <f t="shared" si="6"/>
        <v>0</v>
      </c>
      <c r="N28" s="27">
        <f t="shared" si="7"/>
        <v>0.18393104528628251</v>
      </c>
      <c r="O28" s="27">
        <f t="shared" si="0"/>
        <v>0.21395228312970394</v>
      </c>
      <c r="P28" s="28">
        <f t="shared" si="1"/>
        <v>0.19757706248783768</v>
      </c>
      <c r="R28" s="32">
        <f t="shared" si="8"/>
        <v>39.729105781837028</v>
      </c>
      <c r="S28" s="32">
        <f t="shared" si="9"/>
        <v>46.213693156016049</v>
      </c>
      <c r="T28" s="32">
        <f t="shared" si="10"/>
        <v>42.676645497372945</v>
      </c>
    </row>
    <row r="29" spans="2:20" x14ac:dyDescent="0.25">
      <c r="B29" s="12" t="str">
        <f>'Média Mensal'!B29</f>
        <v>Vasco da Gama</v>
      </c>
      <c r="C29" s="12" t="str">
        <f>'Média Mensal'!C29</f>
        <v>Estádio do Mar</v>
      </c>
      <c r="D29" s="15">
        <f>'Média Mensal'!D29</f>
        <v>661.6</v>
      </c>
      <c r="E29" s="4">
        <v>5370.1029701164016</v>
      </c>
      <c r="F29" s="2">
        <v>5928.2800106508985</v>
      </c>
      <c r="G29" s="5">
        <f t="shared" si="4"/>
        <v>11298.382980767299</v>
      </c>
      <c r="H29" s="2">
        <v>163</v>
      </c>
      <c r="I29" s="2">
        <v>118</v>
      </c>
      <c r="J29" s="5">
        <f t="shared" si="5"/>
        <v>281</v>
      </c>
      <c r="K29" s="2">
        <v>0</v>
      </c>
      <c r="L29" s="2">
        <v>0</v>
      </c>
      <c r="M29" s="5">
        <f t="shared" si="6"/>
        <v>0</v>
      </c>
      <c r="N29" s="27">
        <f t="shared" si="7"/>
        <v>0.15252507867860718</v>
      </c>
      <c r="O29" s="27">
        <f t="shared" si="0"/>
        <v>0.23259102364449538</v>
      </c>
      <c r="P29" s="28">
        <f t="shared" si="1"/>
        <v>0.18614707692051041</v>
      </c>
      <c r="R29" s="32">
        <f t="shared" si="8"/>
        <v>32.945416994579148</v>
      </c>
      <c r="S29" s="32">
        <f t="shared" si="9"/>
        <v>50.239661107211006</v>
      </c>
      <c r="T29" s="32">
        <f t="shared" si="10"/>
        <v>40.207768614830243</v>
      </c>
    </row>
    <row r="30" spans="2:20" x14ac:dyDescent="0.25">
      <c r="B30" s="12" t="str">
        <f>'Média Mensal'!B30</f>
        <v>Estádio do Mar</v>
      </c>
      <c r="C30" s="12" t="str">
        <f>'Média Mensal'!C30</f>
        <v>Pedro Hispano</v>
      </c>
      <c r="D30" s="15">
        <f>'Média Mensal'!D30</f>
        <v>786.97</v>
      </c>
      <c r="E30" s="4">
        <v>5083.4908590757204</v>
      </c>
      <c r="F30" s="2">
        <v>5839.7910863802399</v>
      </c>
      <c r="G30" s="5">
        <f t="shared" si="4"/>
        <v>10923.281945455961</v>
      </c>
      <c r="H30" s="2">
        <v>180</v>
      </c>
      <c r="I30" s="2">
        <v>131</v>
      </c>
      <c r="J30" s="5">
        <f t="shared" si="5"/>
        <v>311</v>
      </c>
      <c r="K30" s="2">
        <v>0</v>
      </c>
      <c r="L30" s="2">
        <v>0</v>
      </c>
      <c r="M30" s="5">
        <f t="shared" si="6"/>
        <v>0</v>
      </c>
      <c r="N30" s="27">
        <f t="shared" si="7"/>
        <v>0.13074822168404632</v>
      </c>
      <c r="O30" s="27">
        <f t="shared" si="0"/>
        <v>0.20638221255231268</v>
      </c>
      <c r="P30" s="28">
        <f t="shared" si="1"/>
        <v>0.16260691237132252</v>
      </c>
      <c r="R30" s="32">
        <f t="shared" si="8"/>
        <v>28.241615883754001</v>
      </c>
      <c r="S30" s="32">
        <f t="shared" si="9"/>
        <v>44.578557911299541</v>
      </c>
      <c r="T30" s="32">
        <f t="shared" si="10"/>
        <v>35.123093072205663</v>
      </c>
    </row>
    <row r="31" spans="2:20" x14ac:dyDescent="0.25">
      <c r="B31" s="12" t="str">
        <f>'Média Mensal'!B31</f>
        <v>Pedro Hispano</v>
      </c>
      <c r="C31" s="12" t="str">
        <f>'Média Mensal'!C31</f>
        <v>Parque de Real</v>
      </c>
      <c r="D31" s="15">
        <f>'Média Mensal'!D31</f>
        <v>656.68</v>
      </c>
      <c r="E31" s="4">
        <v>4562.64229102219</v>
      </c>
      <c r="F31" s="2">
        <v>5313.9398043369983</v>
      </c>
      <c r="G31" s="5">
        <f t="shared" si="4"/>
        <v>9876.5820953591883</v>
      </c>
      <c r="H31" s="2">
        <v>180</v>
      </c>
      <c r="I31" s="2">
        <v>134</v>
      </c>
      <c r="J31" s="5">
        <f t="shared" si="5"/>
        <v>314</v>
      </c>
      <c r="K31" s="2">
        <v>0</v>
      </c>
      <c r="L31" s="2">
        <v>0</v>
      </c>
      <c r="M31" s="5">
        <f t="shared" si="6"/>
        <v>0</v>
      </c>
      <c r="N31" s="27">
        <f t="shared" si="7"/>
        <v>0.1173519107773197</v>
      </c>
      <c r="O31" s="27">
        <f t="shared" si="0"/>
        <v>0.18359382961363316</v>
      </c>
      <c r="P31" s="28">
        <f t="shared" si="1"/>
        <v>0.14562075512147896</v>
      </c>
      <c r="R31" s="32">
        <f t="shared" si="8"/>
        <v>25.348012727901054</v>
      </c>
      <c r="S31" s="32">
        <f t="shared" si="9"/>
        <v>39.656267196544761</v>
      </c>
      <c r="T31" s="32">
        <f t="shared" si="10"/>
        <v>31.454083106239452</v>
      </c>
    </row>
    <row r="32" spans="2:20" x14ac:dyDescent="0.25">
      <c r="B32" s="12" t="str">
        <f>'Média Mensal'!B32</f>
        <v>Parque de Real</v>
      </c>
      <c r="C32" s="12" t="str">
        <f>'Média Mensal'!C32</f>
        <v>C. Matosinhos</v>
      </c>
      <c r="D32" s="15">
        <f>'Média Mensal'!D32</f>
        <v>723.67</v>
      </c>
      <c r="E32" s="4">
        <v>4160.9450080668512</v>
      </c>
      <c r="F32" s="2">
        <v>5125.9498677093379</v>
      </c>
      <c r="G32" s="5">
        <f t="shared" si="4"/>
        <v>9286.89487577619</v>
      </c>
      <c r="H32" s="2">
        <v>181</v>
      </c>
      <c r="I32" s="2">
        <v>125</v>
      </c>
      <c r="J32" s="5">
        <f t="shared" si="5"/>
        <v>306</v>
      </c>
      <c r="K32" s="2">
        <v>0</v>
      </c>
      <c r="L32" s="2">
        <v>0</v>
      </c>
      <c r="M32" s="5">
        <f t="shared" si="6"/>
        <v>0</v>
      </c>
      <c r="N32" s="27">
        <f t="shared" si="7"/>
        <v>0.10642891876577786</v>
      </c>
      <c r="O32" s="27">
        <f t="shared" si="0"/>
        <v>0.18984999510034584</v>
      </c>
      <c r="P32" s="28">
        <f t="shared" si="1"/>
        <v>0.14050615583055237</v>
      </c>
      <c r="R32" s="32">
        <f t="shared" si="8"/>
        <v>22.988646453408016</v>
      </c>
      <c r="S32" s="32">
        <f t="shared" si="9"/>
        <v>41.007598941674701</v>
      </c>
      <c r="T32" s="32">
        <f t="shared" si="10"/>
        <v>30.349329659399313</v>
      </c>
    </row>
    <row r="33" spans="2:20" x14ac:dyDescent="0.25">
      <c r="B33" s="12" t="str">
        <f>'Média Mensal'!B33</f>
        <v>C. Matosinhos</v>
      </c>
      <c r="C33" s="12" t="str">
        <f>'Média Mensal'!C33</f>
        <v>Matosinhos Sul</v>
      </c>
      <c r="D33" s="15">
        <f>'Média Mensal'!D33</f>
        <v>616.61</v>
      </c>
      <c r="E33" s="4">
        <v>2960.4711269545901</v>
      </c>
      <c r="F33" s="2">
        <v>3861.0545486887117</v>
      </c>
      <c r="G33" s="5">
        <f t="shared" si="4"/>
        <v>6821.5256756433018</v>
      </c>
      <c r="H33" s="2">
        <v>191</v>
      </c>
      <c r="I33" s="2">
        <v>125</v>
      </c>
      <c r="J33" s="5">
        <f t="shared" si="5"/>
        <v>316</v>
      </c>
      <c r="K33" s="2">
        <v>0</v>
      </c>
      <c r="L33" s="2">
        <v>0</v>
      </c>
      <c r="M33" s="5">
        <f t="shared" si="6"/>
        <v>0</v>
      </c>
      <c r="N33" s="27">
        <f t="shared" si="7"/>
        <v>7.175855940843974E-2</v>
      </c>
      <c r="O33" s="27">
        <f t="shared" si="0"/>
        <v>0.14300202032180415</v>
      </c>
      <c r="P33" s="28">
        <f t="shared" si="1"/>
        <v>9.9940308187460469E-2</v>
      </c>
      <c r="R33" s="32">
        <f t="shared" si="8"/>
        <v>15.499848832222984</v>
      </c>
      <c r="S33" s="32">
        <f t="shared" si="9"/>
        <v>30.888436389509693</v>
      </c>
      <c r="T33" s="32">
        <f t="shared" si="10"/>
        <v>21.58710656849146</v>
      </c>
    </row>
    <row r="34" spans="2:20" x14ac:dyDescent="0.25">
      <c r="B34" s="12" t="str">
        <f>'Média Mensal'!B34</f>
        <v>Matosinhos Sul</v>
      </c>
      <c r="C34" s="12" t="str">
        <f>'Média Mensal'!C34</f>
        <v>Brito Capelo</v>
      </c>
      <c r="D34" s="15">
        <f>'Média Mensal'!D34</f>
        <v>535.72</v>
      </c>
      <c r="E34" s="4">
        <v>1502.2485036560465</v>
      </c>
      <c r="F34" s="2">
        <v>1450.590207104422</v>
      </c>
      <c r="G34" s="5">
        <f t="shared" si="4"/>
        <v>2952.8387107604685</v>
      </c>
      <c r="H34" s="2">
        <v>190</v>
      </c>
      <c r="I34" s="2">
        <v>126</v>
      </c>
      <c r="J34" s="5">
        <f t="shared" si="5"/>
        <v>316</v>
      </c>
      <c r="K34" s="2">
        <v>0</v>
      </c>
      <c r="L34" s="2">
        <v>0</v>
      </c>
      <c r="M34" s="5">
        <f t="shared" si="6"/>
        <v>0</v>
      </c>
      <c r="N34" s="27">
        <f t="shared" si="7"/>
        <v>3.6604495703120042E-2</v>
      </c>
      <c r="O34" s="27">
        <f t="shared" si="0"/>
        <v>5.3299169867152482E-2</v>
      </c>
      <c r="P34" s="28">
        <f t="shared" si="1"/>
        <v>4.3261232869791208E-2</v>
      </c>
      <c r="R34" s="32">
        <f t="shared" si="8"/>
        <v>7.9065710718739295</v>
      </c>
      <c r="S34" s="32">
        <f t="shared" si="9"/>
        <v>11.512620691304937</v>
      </c>
      <c r="T34" s="32">
        <f t="shared" si="10"/>
        <v>9.3444262998749004</v>
      </c>
    </row>
    <row r="35" spans="2:20" x14ac:dyDescent="0.25">
      <c r="B35" s="12" t="str">
        <f>'Média Mensal'!B35</f>
        <v>Brito Capelo</v>
      </c>
      <c r="C35" s="12" t="str">
        <f>'Média Mensal'!C35</f>
        <v>Mercado</v>
      </c>
      <c r="D35" s="15">
        <f>'Média Mensal'!D35</f>
        <v>487.53</v>
      </c>
      <c r="E35" s="4">
        <v>867.15828329155283</v>
      </c>
      <c r="F35" s="2">
        <v>903.30704320157906</v>
      </c>
      <c r="G35" s="5">
        <f t="shared" si="4"/>
        <v>1770.4653264931319</v>
      </c>
      <c r="H35" s="2">
        <v>204</v>
      </c>
      <c r="I35" s="2">
        <v>127</v>
      </c>
      <c r="J35" s="5">
        <f t="shared" si="5"/>
        <v>331</v>
      </c>
      <c r="K35" s="2">
        <v>0</v>
      </c>
      <c r="L35" s="2">
        <v>0</v>
      </c>
      <c r="M35" s="5">
        <f t="shared" si="6"/>
        <v>0</v>
      </c>
      <c r="N35" s="27">
        <f t="shared" si="7"/>
        <v>1.9679518048555573E-2</v>
      </c>
      <c r="O35" s="27">
        <f t="shared" si="0"/>
        <v>3.2928953164245371E-2</v>
      </c>
      <c r="P35" s="28">
        <f t="shared" si="1"/>
        <v>2.4763138168472809E-2</v>
      </c>
      <c r="R35" s="32">
        <f t="shared" si="8"/>
        <v>4.250775898488004</v>
      </c>
      <c r="S35" s="32">
        <f t="shared" si="9"/>
        <v>7.1126538834770008</v>
      </c>
      <c r="T35" s="32">
        <f t="shared" si="10"/>
        <v>5.3488378443901263</v>
      </c>
    </row>
    <row r="36" spans="2:20" x14ac:dyDescent="0.25">
      <c r="B36" s="13" t="str">
        <f>'Média Mensal'!B36</f>
        <v>Mercado</v>
      </c>
      <c r="C36" s="13" t="str">
        <f>'Média Mensal'!C36</f>
        <v>Sr. de Matosinhos</v>
      </c>
      <c r="D36" s="16">
        <f>'Média Mensal'!D36</f>
        <v>708.96</v>
      </c>
      <c r="E36" s="6">
        <v>187.04720056986892</v>
      </c>
      <c r="F36" s="3">
        <v>135</v>
      </c>
      <c r="G36" s="7">
        <f t="shared" si="4"/>
        <v>322.04720056986889</v>
      </c>
      <c r="H36" s="3">
        <v>200</v>
      </c>
      <c r="I36" s="3">
        <v>126</v>
      </c>
      <c r="J36" s="7">
        <f t="shared" si="5"/>
        <v>326</v>
      </c>
      <c r="K36" s="3">
        <v>0</v>
      </c>
      <c r="L36" s="3">
        <v>0</v>
      </c>
      <c r="M36" s="7">
        <f t="shared" si="6"/>
        <v>0</v>
      </c>
      <c r="N36" s="27">
        <f t="shared" si="7"/>
        <v>4.3297963094877066E-3</v>
      </c>
      <c r="O36" s="27">
        <f t="shared" si="0"/>
        <v>4.96031746031746E-3</v>
      </c>
      <c r="P36" s="28">
        <f t="shared" si="1"/>
        <v>4.5734946683973652E-3</v>
      </c>
      <c r="R36" s="32">
        <f t="shared" si="8"/>
        <v>0.93523600284934461</v>
      </c>
      <c r="S36" s="32">
        <f t="shared" si="9"/>
        <v>1.0714285714285714</v>
      </c>
      <c r="T36" s="32">
        <f t="shared" si="10"/>
        <v>0.98787484837383099</v>
      </c>
    </row>
    <row r="37" spans="2:20" x14ac:dyDescent="0.25">
      <c r="B37" s="11" t="str">
        <f>'Média Mensal'!B37</f>
        <v>BSra da Hora</v>
      </c>
      <c r="C37" s="11" t="str">
        <f>'Média Mensal'!C37</f>
        <v>BFonte do Cuco</v>
      </c>
      <c r="D37" s="14">
        <f>'Média Mensal'!D37</f>
        <v>687.03</v>
      </c>
      <c r="E37" s="8">
        <v>8211.2999410316042</v>
      </c>
      <c r="F37" s="9">
        <v>6647.9861757653398</v>
      </c>
      <c r="G37" s="10">
        <f t="shared" si="4"/>
        <v>14859.286116796944</v>
      </c>
      <c r="H37" s="9">
        <v>145</v>
      </c>
      <c r="I37" s="9">
        <v>106</v>
      </c>
      <c r="J37" s="10">
        <f t="shared" si="5"/>
        <v>251</v>
      </c>
      <c r="K37" s="9">
        <v>135</v>
      </c>
      <c r="L37" s="9">
        <v>110</v>
      </c>
      <c r="M37" s="10">
        <f t="shared" si="6"/>
        <v>245</v>
      </c>
      <c r="N37" s="25">
        <f t="shared" si="7"/>
        <v>0.12671759168258648</v>
      </c>
      <c r="O37" s="25">
        <f t="shared" si="0"/>
        <v>0.13249334693409875</v>
      </c>
      <c r="P37" s="26">
        <f t="shared" si="1"/>
        <v>0.12923815506537836</v>
      </c>
      <c r="R37" s="32">
        <f t="shared" si="8"/>
        <v>29.326071217970014</v>
      </c>
      <c r="S37" s="32">
        <f t="shared" si="9"/>
        <v>30.777713776691389</v>
      </c>
      <c r="T37" s="32">
        <f t="shared" si="10"/>
        <v>29.958238138703518</v>
      </c>
    </row>
    <row r="38" spans="2:20" x14ac:dyDescent="0.25">
      <c r="B38" s="12" t="str">
        <f>'Média Mensal'!B38</f>
        <v>BFonte do Cuco</v>
      </c>
      <c r="C38" s="12" t="str">
        <f>'Média Mensal'!C38</f>
        <v>Custoias</v>
      </c>
      <c r="D38" s="15">
        <f>'Média Mensal'!D38</f>
        <v>689.2</v>
      </c>
      <c r="E38" s="4">
        <v>7890.403845874117</v>
      </c>
      <c r="F38" s="2">
        <v>6644.1074955921904</v>
      </c>
      <c r="G38" s="5">
        <f t="shared" si="4"/>
        <v>14534.511341466306</v>
      </c>
      <c r="H38" s="2">
        <v>145</v>
      </c>
      <c r="I38" s="2">
        <v>106</v>
      </c>
      <c r="J38" s="5">
        <f t="shared" si="5"/>
        <v>251</v>
      </c>
      <c r="K38" s="2">
        <v>135</v>
      </c>
      <c r="L38" s="2">
        <v>117</v>
      </c>
      <c r="M38" s="5">
        <f t="shared" si="6"/>
        <v>252</v>
      </c>
      <c r="N38" s="27">
        <f t="shared" si="7"/>
        <v>0.12176549144867464</v>
      </c>
      <c r="O38" s="27">
        <f t="shared" si="0"/>
        <v>0.12798789288781381</v>
      </c>
      <c r="P38" s="28">
        <f t="shared" si="1"/>
        <v>0.12453313576552802</v>
      </c>
      <c r="R38" s="32">
        <f t="shared" si="8"/>
        <v>28.180013735264705</v>
      </c>
      <c r="S38" s="32">
        <f t="shared" si="9"/>
        <v>29.794204016108477</v>
      </c>
      <c r="T38" s="32">
        <f t="shared" si="10"/>
        <v>28.895648790191466</v>
      </c>
    </row>
    <row r="39" spans="2:20" x14ac:dyDescent="0.25">
      <c r="B39" s="12" t="str">
        <f>'Média Mensal'!B39</f>
        <v>Custoias</v>
      </c>
      <c r="C39" s="12" t="str">
        <f>'Média Mensal'!C39</f>
        <v>Esposade</v>
      </c>
      <c r="D39" s="15">
        <f>'Média Mensal'!D39</f>
        <v>1779.24</v>
      </c>
      <c r="E39" s="4">
        <v>7687.1834642169024</v>
      </c>
      <c r="F39" s="2">
        <v>6572.219897613827</v>
      </c>
      <c r="G39" s="5">
        <f t="shared" si="4"/>
        <v>14259.403361830729</v>
      </c>
      <c r="H39" s="2">
        <v>145</v>
      </c>
      <c r="I39" s="2">
        <v>106</v>
      </c>
      <c r="J39" s="5">
        <f t="shared" si="5"/>
        <v>251</v>
      </c>
      <c r="K39" s="2">
        <v>123</v>
      </c>
      <c r="L39" s="2">
        <v>112</v>
      </c>
      <c r="M39" s="5">
        <f t="shared" si="6"/>
        <v>235</v>
      </c>
      <c r="N39" s="27">
        <f t="shared" si="7"/>
        <v>0.12433979464636553</v>
      </c>
      <c r="O39" s="27">
        <f t="shared" si="0"/>
        <v>0.12970121364094228</v>
      </c>
      <c r="P39" s="28">
        <f t="shared" si="1"/>
        <v>0.12675475894103549</v>
      </c>
      <c r="R39" s="32">
        <f t="shared" si="8"/>
        <v>28.683520388869038</v>
      </c>
      <c r="S39" s="32">
        <f t="shared" si="9"/>
        <v>30.147797695476271</v>
      </c>
      <c r="T39" s="32">
        <f t="shared" si="10"/>
        <v>29.340336135454177</v>
      </c>
    </row>
    <row r="40" spans="2:20" x14ac:dyDescent="0.25">
      <c r="B40" s="12" t="str">
        <f>'Média Mensal'!B40</f>
        <v>Esposade</v>
      </c>
      <c r="C40" s="12" t="str">
        <f>'Média Mensal'!C40</f>
        <v>Crestins</v>
      </c>
      <c r="D40" s="15">
        <f>'Média Mensal'!D40</f>
        <v>2035.56</v>
      </c>
      <c r="E40" s="4">
        <v>7565.5463438514134</v>
      </c>
      <c r="F40" s="2">
        <v>6503.723871007549</v>
      </c>
      <c r="G40" s="5">
        <f t="shared" si="4"/>
        <v>14069.270214858963</v>
      </c>
      <c r="H40" s="2">
        <v>145</v>
      </c>
      <c r="I40" s="2">
        <v>86</v>
      </c>
      <c r="J40" s="5">
        <f t="shared" si="5"/>
        <v>231</v>
      </c>
      <c r="K40" s="2">
        <v>126</v>
      </c>
      <c r="L40" s="2">
        <v>112</v>
      </c>
      <c r="M40" s="5">
        <f t="shared" si="6"/>
        <v>238</v>
      </c>
      <c r="N40" s="27">
        <f t="shared" si="7"/>
        <v>0.12091718360585944</v>
      </c>
      <c r="O40" s="27">
        <f t="shared" si="0"/>
        <v>0.14031161268138481</v>
      </c>
      <c r="P40" s="28">
        <f t="shared" si="1"/>
        <v>0.12917067769793392</v>
      </c>
      <c r="R40" s="32">
        <f t="shared" si="8"/>
        <v>27.917145180263518</v>
      </c>
      <c r="S40" s="32">
        <f t="shared" si="9"/>
        <v>32.847090257613885</v>
      </c>
      <c r="T40" s="32">
        <f t="shared" si="10"/>
        <v>29.998443954923161</v>
      </c>
    </row>
    <row r="41" spans="2:20" x14ac:dyDescent="0.25">
      <c r="B41" s="12" t="str">
        <f>'Média Mensal'!B41</f>
        <v>Crestins</v>
      </c>
      <c r="C41" s="12" t="str">
        <f>'Média Mensal'!C41</f>
        <v>Verdes (B)</v>
      </c>
      <c r="D41" s="15">
        <f>'Média Mensal'!D41</f>
        <v>591.81999999999994</v>
      </c>
      <c r="E41" s="4">
        <v>7504.292050055702</v>
      </c>
      <c r="F41" s="2">
        <v>6439.5357455339426</v>
      </c>
      <c r="G41" s="5">
        <f t="shared" si="4"/>
        <v>13943.827795589645</v>
      </c>
      <c r="H41" s="2">
        <v>145</v>
      </c>
      <c r="I41" s="2">
        <v>86</v>
      </c>
      <c r="J41" s="5">
        <f t="shared" si="5"/>
        <v>231</v>
      </c>
      <c r="K41" s="2">
        <v>156</v>
      </c>
      <c r="L41" s="2">
        <v>112</v>
      </c>
      <c r="M41" s="5">
        <f t="shared" si="6"/>
        <v>268</v>
      </c>
      <c r="N41" s="27">
        <f t="shared" si="7"/>
        <v>0.10719192163832279</v>
      </c>
      <c r="O41" s="27">
        <f t="shared" si="0"/>
        <v>0.13892681535929285</v>
      </c>
      <c r="P41" s="28">
        <f t="shared" si="1"/>
        <v>0.11983351491568962</v>
      </c>
      <c r="R41" s="32">
        <f t="shared" si="8"/>
        <v>24.931202824105323</v>
      </c>
      <c r="S41" s="32">
        <f t="shared" si="9"/>
        <v>32.52290780572698</v>
      </c>
      <c r="T41" s="32">
        <f t="shared" si="10"/>
        <v>27.943542676532353</v>
      </c>
    </row>
    <row r="42" spans="2:20" x14ac:dyDescent="0.25">
      <c r="B42" s="12" t="str">
        <f>'Média Mensal'!B42</f>
        <v>Verdes (B)</v>
      </c>
      <c r="C42" s="12" t="str">
        <f>'Média Mensal'!C42</f>
        <v>Pedras Rubras</v>
      </c>
      <c r="D42" s="15">
        <f>'Média Mensal'!D42</f>
        <v>960.78</v>
      </c>
      <c r="E42" s="4">
        <v>6168.230520739945</v>
      </c>
      <c r="F42" s="2">
        <v>2914.0529799768383</v>
      </c>
      <c r="G42" s="5">
        <f t="shared" si="4"/>
        <v>9082.2835007167832</v>
      </c>
      <c r="H42" s="2">
        <v>0</v>
      </c>
      <c r="I42" s="2">
        <v>0</v>
      </c>
      <c r="J42" s="5">
        <f t="shared" si="5"/>
        <v>0</v>
      </c>
      <c r="K42" s="2">
        <v>156</v>
      </c>
      <c r="L42" s="2">
        <v>112</v>
      </c>
      <c r="M42" s="5">
        <f t="shared" si="6"/>
        <v>268</v>
      </c>
      <c r="N42" s="27">
        <f t="shared" si="7"/>
        <v>0.15943523885287286</v>
      </c>
      <c r="O42" s="27">
        <f t="shared" si="0"/>
        <v>0.10491262168695414</v>
      </c>
      <c r="P42" s="28">
        <f t="shared" si="1"/>
        <v>0.13664966749995161</v>
      </c>
      <c r="R42" s="32">
        <f t="shared" si="8"/>
        <v>39.53993923551247</v>
      </c>
      <c r="S42" s="32">
        <f t="shared" si="9"/>
        <v>26.018330178364629</v>
      </c>
      <c r="T42" s="32">
        <f t="shared" si="10"/>
        <v>33.889117539988</v>
      </c>
    </row>
    <row r="43" spans="2:20" x14ac:dyDescent="0.25">
      <c r="B43" s="12" t="str">
        <f>'Média Mensal'!B43</f>
        <v>Pedras Rubras</v>
      </c>
      <c r="C43" s="12" t="str">
        <f>'Média Mensal'!C43</f>
        <v>Lidador</v>
      </c>
      <c r="D43" s="15">
        <f>'Média Mensal'!D43</f>
        <v>1147.58</v>
      </c>
      <c r="E43" s="4">
        <v>5601.0064139271944</v>
      </c>
      <c r="F43" s="2">
        <v>2635.3760490299092</v>
      </c>
      <c r="G43" s="5">
        <f t="shared" si="4"/>
        <v>8236.3824629571027</v>
      </c>
      <c r="H43" s="2">
        <v>0</v>
      </c>
      <c r="I43" s="2">
        <v>0</v>
      </c>
      <c r="J43" s="5">
        <f t="shared" si="5"/>
        <v>0</v>
      </c>
      <c r="K43" s="2">
        <v>156</v>
      </c>
      <c r="L43" s="2">
        <v>112</v>
      </c>
      <c r="M43" s="5">
        <f t="shared" si="6"/>
        <v>268</v>
      </c>
      <c r="N43" s="27">
        <f t="shared" si="7"/>
        <v>0.14477373898695189</v>
      </c>
      <c r="O43" s="27">
        <f t="shared" si="0"/>
        <v>9.4879610060120578E-2</v>
      </c>
      <c r="P43" s="28">
        <f t="shared" si="1"/>
        <v>0.12392246122648505</v>
      </c>
      <c r="R43" s="32">
        <f t="shared" si="8"/>
        <v>35.903887268764066</v>
      </c>
      <c r="S43" s="32">
        <f t="shared" si="9"/>
        <v>23.530143294909902</v>
      </c>
      <c r="T43" s="32">
        <f t="shared" si="10"/>
        <v>30.732770384168294</v>
      </c>
    </row>
    <row r="44" spans="2:20" x14ac:dyDescent="0.25">
      <c r="B44" s="12" t="str">
        <f>'Média Mensal'!B44</f>
        <v>Lidador</v>
      </c>
      <c r="C44" s="12" t="str">
        <f>'Média Mensal'!C44</f>
        <v>Vilar do Pinheiro</v>
      </c>
      <c r="D44" s="15">
        <f>'Média Mensal'!D44</f>
        <v>1987.51</v>
      </c>
      <c r="E44" s="4">
        <v>5423.9965329862544</v>
      </c>
      <c r="F44" s="2">
        <v>2586.7570660781603</v>
      </c>
      <c r="G44" s="5">
        <f t="shared" si="4"/>
        <v>8010.7535990644146</v>
      </c>
      <c r="H44" s="2">
        <v>0</v>
      </c>
      <c r="I44" s="2">
        <v>0</v>
      </c>
      <c r="J44" s="5">
        <f t="shared" si="5"/>
        <v>0</v>
      </c>
      <c r="K44" s="2">
        <v>156</v>
      </c>
      <c r="L44" s="2">
        <v>129</v>
      </c>
      <c r="M44" s="5">
        <f t="shared" si="6"/>
        <v>285</v>
      </c>
      <c r="N44" s="27">
        <f t="shared" si="7"/>
        <v>0.1401984215515471</v>
      </c>
      <c r="O44" s="27">
        <f t="shared" si="0"/>
        <v>8.0856372408044525E-2</v>
      </c>
      <c r="P44" s="28">
        <f t="shared" si="1"/>
        <v>0.1133383361497512</v>
      </c>
      <c r="R44" s="32">
        <f t="shared" si="8"/>
        <v>34.76920854478368</v>
      </c>
      <c r="S44" s="32">
        <f t="shared" si="9"/>
        <v>20.052380357195041</v>
      </c>
      <c r="T44" s="32">
        <f t="shared" si="10"/>
        <v>28.107907365138296</v>
      </c>
    </row>
    <row r="45" spans="2:20" x14ac:dyDescent="0.25">
      <c r="B45" s="12" t="str">
        <f>'Média Mensal'!B45</f>
        <v>Vilar do Pinheiro</v>
      </c>
      <c r="C45" s="12" t="str">
        <f>'Média Mensal'!C45</f>
        <v>Modivas Sul</v>
      </c>
      <c r="D45" s="15">
        <f>'Média Mensal'!D45</f>
        <v>2037.38</v>
      </c>
      <c r="E45" s="4">
        <v>5236.1955925661323</v>
      </c>
      <c r="F45" s="2">
        <v>2588.1335966977076</v>
      </c>
      <c r="G45" s="5">
        <f t="shared" si="4"/>
        <v>7824.3291892638399</v>
      </c>
      <c r="H45" s="2">
        <v>0</v>
      </c>
      <c r="I45" s="2">
        <v>0</v>
      </c>
      <c r="J45" s="5">
        <f t="shared" si="5"/>
        <v>0</v>
      </c>
      <c r="K45" s="2">
        <v>156</v>
      </c>
      <c r="L45" s="2">
        <v>132</v>
      </c>
      <c r="M45" s="5">
        <f t="shared" si="6"/>
        <v>288</v>
      </c>
      <c r="N45" s="27">
        <f t="shared" si="7"/>
        <v>0.13534417888146538</v>
      </c>
      <c r="O45" s="27">
        <f t="shared" si="0"/>
        <v>7.9060777025223225E-2</v>
      </c>
      <c r="P45" s="28">
        <f t="shared" si="1"/>
        <v>0.1095476196973544</v>
      </c>
      <c r="R45" s="32">
        <f t="shared" si="8"/>
        <v>33.56535636260341</v>
      </c>
      <c r="S45" s="32">
        <f t="shared" si="9"/>
        <v>19.607072702255362</v>
      </c>
      <c r="T45" s="32">
        <f t="shared" si="10"/>
        <v>27.16780968494389</v>
      </c>
    </row>
    <row r="46" spans="2:20" x14ac:dyDescent="0.25">
      <c r="B46" s="12" t="str">
        <f>'Média Mensal'!B46</f>
        <v>Modivas Sul</v>
      </c>
      <c r="C46" s="12" t="str">
        <f>'Média Mensal'!C46</f>
        <v>Modivas Centro</v>
      </c>
      <c r="D46" s="15">
        <f>'Média Mensal'!D46</f>
        <v>1051.08</v>
      </c>
      <c r="E46" s="4">
        <v>5190.9086259221804</v>
      </c>
      <c r="F46" s="2">
        <v>2612.3283202131438</v>
      </c>
      <c r="G46" s="5">
        <f t="shared" si="4"/>
        <v>7803.2369461353246</v>
      </c>
      <c r="H46" s="2">
        <v>0</v>
      </c>
      <c r="I46" s="2">
        <v>0</v>
      </c>
      <c r="J46" s="5">
        <f t="shared" si="5"/>
        <v>0</v>
      </c>
      <c r="K46" s="2">
        <v>158</v>
      </c>
      <c r="L46" s="2">
        <v>121</v>
      </c>
      <c r="M46" s="5">
        <f t="shared" si="6"/>
        <v>279</v>
      </c>
      <c r="N46" s="27">
        <f t="shared" si="7"/>
        <v>0.13247520993063955</v>
      </c>
      <c r="O46" s="27">
        <f t="shared" si="0"/>
        <v>8.705439616812663E-2</v>
      </c>
      <c r="P46" s="28">
        <f t="shared" si="1"/>
        <v>0.11277657743865367</v>
      </c>
      <c r="R46" s="32">
        <f t="shared" si="8"/>
        <v>32.853852062798609</v>
      </c>
      <c r="S46" s="32">
        <f t="shared" si="9"/>
        <v>21.589490249695402</v>
      </c>
      <c r="T46" s="32">
        <f t="shared" si="10"/>
        <v>27.968591204786108</v>
      </c>
    </row>
    <row r="47" spans="2:20" x14ac:dyDescent="0.25">
      <c r="B47" s="12" t="str">
        <f>'Média Mensal'!B47</f>
        <v>Modivas Centro</v>
      </c>
      <c r="C47" s="12" t="s">
        <v>102</v>
      </c>
      <c r="D47" s="15">
        <v>852.51</v>
      </c>
      <c r="E47" s="4">
        <v>5121.9547381353368</v>
      </c>
      <c r="F47" s="2">
        <v>2627.4635825277837</v>
      </c>
      <c r="G47" s="5">
        <f t="shared" si="4"/>
        <v>7749.4183206631205</v>
      </c>
      <c r="H47" s="2">
        <v>0</v>
      </c>
      <c r="I47" s="2">
        <v>0</v>
      </c>
      <c r="J47" s="5">
        <f t="shared" si="5"/>
        <v>0</v>
      </c>
      <c r="K47" s="2">
        <v>157</v>
      </c>
      <c r="L47" s="2">
        <v>115</v>
      </c>
      <c r="M47" s="5">
        <f t="shared" si="6"/>
        <v>272</v>
      </c>
      <c r="N47" s="27">
        <f t="shared" si="7"/>
        <v>0.13154804649001789</v>
      </c>
      <c r="O47" s="27">
        <f t="shared" si="0"/>
        <v>9.2127054085826915E-2</v>
      </c>
      <c r="P47" s="28">
        <f t="shared" si="1"/>
        <v>0.11488108278971657</v>
      </c>
      <c r="R47" s="32">
        <f t="shared" ref="R47" si="11">+E47/(H47+K47)</f>
        <v>32.623915529524439</v>
      </c>
      <c r="S47" s="32">
        <f t="shared" ref="S47" si="12">+F47/(I47+L47)</f>
        <v>22.847509413285074</v>
      </c>
      <c r="T47" s="32">
        <f t="shared" ref="T47" si="13">+G47/(J47+M47)</f>
        <v>28.490508531849709</v>
      </c>
    </row>
    <row r="48" spans="2:20" x14ac:dyDescent="0.25">
      <c r="B48" s="12" t="s">
        <v>102</v>
      </c>
      <c r="C48" s="12" t="str">
        <f>'Média Mensal'!C48</f>
        <v>Mindelo</v>
      </c>
      <c r="D48" s="15">
        <v>1834.12</v>
      </c>
      <c r="E48" s="4">
        <v>4777.3365775119901</v>
      </c>
      <c r="F48" s="2">
        <v>1974.835348556114</v>
      </c>
      <c r="G48" s="5">
        <f t="shared" si="4"/>
        <v>6752.1719260681039</v>
      </c>
      <c r="H48" s="2">
        <v>0</v>
      </c>
      <c r="I48" s="2">
        <v>0</v>
      </c>
      <c r="J48" s="5">
        <f t="shared" si="5"/>
        <v>0</v>
      </c>
      <c r="K48" s="2">
        <v>155</v>
      </c>
      <c r="L48" s="2">
        <v>113</v>
      </c>
      <c r="M48" s="5">
        <f t="shared" si="6"/>
        <v>268</v>
      </c>
      <c r="N48" s="27">
        <f t="shared" si="7"/>
        <v>0.12428034801019745</v>
      </c>
      <c r="O48" s="27">
        <f t="shared" si="0"/>
        <v>7.0469431507140814E-2</v>
      </c>
      <c r="P48" s="28">
        <f t="shared" si="1"/>
        <v>0.10159141679808774</v>
      </c>
      <c r="R48" s="32">
        <f t="shared" si="8"/>
        <v>30.82152630652897</v>
      </c>
      <c r="S48" s="32">
        <f t="shared" si="9"/>
        <v>17.476419013770922</v>
      </c>
      <c r="T48" s="32">
        <f t="shared" si="10"/>
        <v>25.19467136592576</v>
      </c>
    </row>
    <row r="49" spans="2:20" x14ac:dyDescent="0.25">
      <c r="B49" s="12" t="str">
        <f>'Média Mensal'!B49</f>
        <v>Mindelo</v>
      </c>
      <c r="C49" s="12" t="str">
        <f>'Média Mensal'!C49</f>
        <v>Espaço Natureza</v>
      </c>
      <c r="D49" s="15">
        <f>'Média Mensal'!D49</f>
        <v>776.86</v>
      </c>
      <c r="E49" s="4">
        <v>4579.9416339935442</v>
      </c>
      <c r="F49" s="2">
        <v>1965.3932385950222</v>
      </c>
      <c r="G49" s="5">
        <f t="shared" si="4"/>
        <v>6545.3348725885662</v>
      </c>
      <c r="H49" s="2">
        <v>0</v>
      </c>
      <c r="I49" s="2">
        <v>0</v>
      </c>
      <c r="J49" s="5">
        <f t="shared" si="5"/>
        <v>0</v>
      </c>
      <c r="K49" s="2">
        <v>180</v>
      </c>
      <c r="L49" s="2">
        <v>113</v>
      </c>
      <c r="M49" s="5">
        <f t="shared" si="6"/>
        <v>293</v>
      </c>
      <c r="N49" s="27">
        <f t="shared" si="7"/>
        <v>0.10259725882602025</v>
      </c>
      <c r="O49" s="27">
        <f t="shared" si="0"/>
        <v>7.0132502090887172E-2</v>
      </c>
      <c r="P49" s="28">
        <f t="shared" si="1"/>
        <v>9.0076721245576433E-2</v>
      </c>
      <c r="R49" s="32">
        <f t="shared" si="8"/>
        <v>25.444120188853024</v>
      </c>
      <c r="S49" s="32">
        <f t="shared" si="9"/>
        <v>17.392860518540019</v>
      </c>
      <c r="T49" s="32">
        <f t="shared" si="10"/>
        <v>22.339026868902955</v>
      </c>
    </row>
    <row r="50" spans="2:20" x14ac:dyDescent="0.25">
      <c r="B50" s="12" t="str">
        <f>'Média Mensal'!B50</f>
        <v>Espaço Natureza</v>
      </c>
      <c r="C50" s="12" t="str">
        <f>'Média Mensal'!C50</f>
        <v>Varziela</v>
      </c>
      <c r="D50" s="15">
        <f>'Média Mensal'!D50</f>
        <v>1539</v>
      </c>
      <c r="E50" s="4">
        <v>4560.3622805325203</v>
      </c>
      <c r="F50" s="2">
        <v>1917.4684438472443</v>
      </c>
      <c r="G50" s="5">
        <f t="shared" si="4"/>
        <v>6477.8307243797644</v>
      </c>
      <c r="H50" s="2">
        <v>0</v>
      </c>
      <c r="I50" s="2">
        <v>0</v>
      </c>
      <c r="J50" s="5">
        <f t="shared" si="5"/>
        <v>0</v>
      </c>
      <c r="K50" s="2">
        <v>180</v>
      </c>
      <c r="L50" s="2">
        <v>113</v>
      </c>
      <c r="M50" s="5">
        <f t="shared" si="6"/>
        <v>293</v>
      </c>
      <c r="N50" s="27">
        <f t="shared" si="7"/>
        <v>0.10215865323773567</v>
      </c>
      <c r="O50" s="27">
        <f t="shared" si="0"/>
        <v>6.8422368107595069E-2</v>
      </c>
      <c r="P50" s="28">
        <f t="shared" si="1"/>
        <v>8.9147730986179743E-2</v>
      </c>
      <c r="R50" s="32">
        <f t="shared" si="8"/>
        <v>25.335346002958445</v>
      </c>
      <c r="S50" s="32">
        <f t="shared" si="9"/>
        <v>16.968747290683577</v>
      </c>
      <c r="T50" s="32">
        <f t="shared" si="10"/>
        <v>22.108637284572573</v>
      </c>
    </row>
    <row r="51" spans="2:20" x14ac:dyDescent="0.25">
      <c r="B51" s="12" t="str">
        <f>'Média Mensal'!B51</f>
        <v>Varziela</v>
      </c>
      <c r="C51" s="12" t="str">
        <f>'Média Mensal'!C51</f>
        <v>Árvore</v>
      </c>
      <c r="D51" s="15">
        <f>'Média Mensal'!D51</f>
        <v>858.71</v>
      </c>
      <c r="E51" s="4">
        <v>4182.2344392284558</v>
      </c>
      <c r="F51" s="2">
        <v>1822.9863707504755</v>
      </c>
      <c r="G51" s="5">
        <f t="shared" si="4"/>
        <v>6005.2208099789314</v>
      </c>
      <c r="H51" s="2">
        <v>0</v>
      </c>
      <c r="I51" s="2">
        <v>0</v>
      </c>
      <c r="J51" s="5">
        <f t="shared" si="5"/>
        <v>0</v>
      </c>
      <c r="K51" s="2">
        <v>170</v>
      </c>
      <c r="L51" s="2">
        <v>113</v>
      </c>
      <c r="M51" s="5">
        <f t="shared" si="6"/>
        <v>283</v>
      </c>
      <c r="N51" s="27">
        <f t="shared" si="7"/>
        <v>9.9199109089859003E-2</v>
      </c>
      <c r="O51" s="27">
        <f t="shared" si="0"/>
        <v>6.5050898185500847E-2</v>
      </c>
      <c r="P51" s="28">
        <f t="shared" si="1"/>
        <v>8.5563957739355573E-2</v>
      </c>
      <c r="R51" s="32">
        <f t="shared" si="8"/>
        <v>24.601379054285033</v>
      </c>
      <c r="S51" s="32">
        <f t="shared" si="9"/>
        <v>16.132622750004209</v>
      </c>
      <c r="T51" s="32">
        <f t="shared" si="10"/>
        <v>21.219861519360183</v>
      </c>
    </row>
    <row r="52" spans="2:20" x14ac:dyDescent="0.25">
      <c r="B52" s="12" t="str">
        <f>'Média Mensal'!B52</f>
        <v>Árvore</v>
      </c>
      <c r="C52" s="12" t="str">
        <f>'Média Mensal'!C52</f>
        <v>Azurara</v>
      </c>
      <c r="D52" s="15">
        <f>'Média Mensal'!D52</f>
        <v>664.57</v>
      </c>
      <c r="E52" s="4">
        <v>4134.0791545642405</v>
      </c>
      <c r="F52" s="2">
        <v>1828.2166998977507</v>
      </c>
      <c r="G52" s="5">
        <f t="shared" si="4"/>
        <v>5962.2958544619914</v>
      </c>
      <c r="H52" s="2">
        <v>0</v>
      </c>
      <c r="I52" s="2">
        <v>0</v>
      </c>
      <c r="J52" s="5">
        <f t="shared" si="5"/>
        <v>0</v>
      </c>
      <c r="K52" s="2">
        <v>170</v>
      </c>
      <c r="L52" s="2">
        <v>113</v>
      </c>
      <c r="M52" s="5">
        <f t="shared" si="6"/>
        <v>283</v>
      </c>
      <c r="N52" s="27">
        <f t="shared" si="7"/>
        <v>9.805690594317458E-2</v>
      </c>
      <c r="O52" s="27">
        <f t="shared" si="0"/>
        <v>6.5237535680051056E-2</v>
      </c>
      <c r="P52" s="28">
        <f t="shared" si="1"/>
        <v>8.4952351739171206E-2</v>
      </c>
      <c r="R52" s="32">
        <f t="shared" si="8"/>
        <v>24.318112673907297</v>
      </c>
      <c r="S52" s="32">
        <f t="shared" si="9"/>
        <v>16.178908848652661</v>
      </c>
      <c r="T52" s="32">
        <f t="shared" si="10"/>
        <v>21.068183231314457</v>
      </c>
    </row>
    <row r="53" spans="2:20" x14ac:dyDescent="0.25">
      <c r="B53" s="12" t="str">
        <f>'Média Mensal'!B53</f>
        <v>Azurara</v>
      </c>
      <c r="C53" s="12" t="str">
        <f>'Média Mensal'!C53</f>
        <v>Santa Clara</v>
      </c>
      <c r="D53" s="15">
        <f>'Média Mensal'!D53</f>
        <v>1218.0899999999999</v>
      </c>
      <c r="E53" s="4">
        <v>4066.394172185956</v>
      </c>
      <c r="F53" s="2">
        <v>1839.3385416399817</v>
      </c>
      <c r="G53" s="5">
        <f t="shared" si="4"/>
        <v>5905.7327138259379</v>
      </c>
      <c r="H53" s="2">
        <v>0</v>
      </c>
      <c r="I53" s="2">
        <v>0</v>
      </c>
      <c r="J53" s="5">
        <f t="shared" si="5"/>
        <v>0</v>
      </c>
      <c r="K53" s="2">
        <v>171</v>
      </c>
      <c r="L53" s="2">
        <v>96</v>
      </c>
      <c r="M53" s="5">
        <f t="shared" si="6"/>
        <v>267</v>
      </c>
      <c r="N53" s="27">
        <f t="shared" si="7"/>
        <v>9.5887430960808248E-2</v>
      </c>
      <c r="O53" s="27">
        <f t="shared" si="0"/>
        <v>7.7257163207324495E-2</v>
      </c>
      <c r="P53" s="28">
        <f t="shared" si="1"/>
        <v>8.9188907723600608E-2</v>
      </c>
      <c r="R53" s="32">
        <f t="shared" si="8"/>
        <v>23.780082878280446</v>
      </c>
      <c r="S53" s="32">
        <f t="shared" si="9"/>
        <v>19.159776475416475</v>
      </c>
      <c r="T53" s="32">
        <f t="shared" si="10"/>
        <v>22.118849115452949</v>
      </c>
    </row>
    <row r="54" spans="2:20" x14ac:dyDescent="0.25">
      <c r="B54" s="12" t="str">
        <f>'Média Mensal'!B54</f>
        <v>Santa Clara</v>
      </c>
      <c r="C54" s="12" t="str">
        <f>'Média Mensal'!C54</f>
        <v>Vila do Conde</v>
      </c>
      <c r="D54" s="15">
        <f>'Média Mensal'!D54</f>
        <v>670.57</v>
      </c>
      <c r="E54" s="4">
        <v>3954.9392555666414</v>
      </c>
      <c r="F54" s="2">
        <v>1812.6864924157126</v>
      </c>
      <c r="G54" s="5">
        <f t="shared" si="4"/>
        <v>5767.6257479823544</v>
      </c>
      <c r="H54" s="2">
        <v>0</v>
      </c>
      <c r="I54" s="2">
        <v>0</v>
      </c>
      <c r="J54" s="5">
        <f t="shared" si="5"/>
        <v>0</v>
      </c>
      <c r="K54" s="2">
        <v>162</v>
      </c>
      <c r="L54" s="2">
        <v>113</v>
      </c>
      <c r="M54" s="5">
        <f t="shared" si="6"/>
        <v>275</v>
      </c>
      <c r="N54" s="27">
        <f t="shared" si="7"/>
        <v>9.8440343876111142E-2</v>
      </c>
      <c r="O54" s="27">
        <f t="shared" si="0"/>
        <v>6.4683360420200994E-2</v>
      </c>
      <c r="P54" s="28">
        <f t="shared" si="1"/>
        <v>8.4569292492409895E-2</v>
      </c>
      <c r="R54" s="32">
        <f t="shared" si="8"/>
        <v>24.413205281275562</v>
      </c>
      <c r="S54" s="32">
        <f t="shared" si="9"/>
        <v>16.041473384209844</v>
      </c>
      <c r="T54" s="32">
        <f t="shared" si="10"/>
        <v>20.973184538117653</v>
      </c>
    </row>
    <row r="55" spans="2:20" x14ac:dyDescent="0.25">
      <c r="B55" s="12" t="str">
        <f>'Média Mensal'!B55</f>
        <v>Vila do Conde</v>
      </c>
      <c r="C55" s="12" t="str">
        <f>'Média Mensal'!C55</f>
        <v>Alto de Pega</v>
      </c>
      <c r="D55" s="15">
        <f>'Média Mensal'!D55</f>
        <v>730.41</v>
      </c>
      <c r="E55" s="4">
        <v>3015.7407343278742</v>
      </c>
      <c r="F55" s="2">
        <v>1139.7252194420528</v>
      </c>
      <c r="G55" s="5">
        <f t="shared" si="4"/>
        <v>4155.4659537699272</v>
      </c>
      <c r="H55" s="2">
        <v>0</v>
      </c>
      <c r="I55" s="2">
        <v>0</v>
      </c>
      <c r="J55" s="5">
        <f t="shared" si="5"/>
        <v>0</v>
      </c>
      <c r="K55" s="2">
        <v>161</v>
      </c>
      <c r="L55" s="2">
        <v>113</v>
      </c>
      <c r="M55" s="5">
        <f t="shared" si="6"/>
        <v>274</v>
      </c>
      <c r="N55" s="27">
        <f t="shared" si="7"/>
        <v>7.5529471406728971E-2</v>
      </c>
      <c r="O55" s="27">
        <f t="shared" si="0"/>
        <v>4.0669612455111789E-2</v>
      </c>
      <c r="P55" s="28">
        <f t="shared" si="1"/>
        <v>6.1152960233251813E-2</v>
      </c>
      <c r="R55" s="32">
        <f t="shared" si="8"/>
        <v>18.731308908868783</v>
      </c>
      <c r="S55" s="32">
        <f t="shared" si="9"/>
        <v>10.086063888867724</v>
      </c>
      <c r="T55" s="32">
        <f t="shared" si="10"/>
        <v>15.165934137846449</v>
      </c>
    </row>
    <row r="56" spans="2:20" x14ac:dyDescent="0.25">
      <c r="B56" s="12" t="str">
        <f>'Média Mensal'!B56</f>
        <v>Alto de Pega</v>
      </c>
      <c r="C56" s="12" t="str">
        <f>'Média Mensal'!C56</f>
        <v>Portas Fronhas</v>
      </c>
      <c r="D56" s="15">
        <f>'Média Mensal'!D56</f>
        <v>671.05</v>
      </c>
      <c r="E56" s="4">
        <v>2940.6747515224115</v>
      </c>
      <c r="F56" s="2">
        <v>1058.7014641558524</v>
      </c>
      <c r="G56" s="5">
        <f t="shared" si="4"/>
        <v>3999.3762156782641</v>
      </c>
      <c r="H56" s="2">
        <v>0</v>
      </c>
      <c r="I56" s="2">
        <v>0</v>
      </c>
      <c r="J56" s="5">
        <f t="shared" si="5"/>
        <v>0</v>
      </c>
      <c r="K56" s="2">
        <v>168</v>
      </c>
      <c r="L56" s="2">
        <v>113</v>
      </c>
      <c r="M56" s="5">
        <f t="shared" si="6"/>
        <v>281</v>
      </c>
      <c r="N56" s="27">
        <f t="shared" si="7"/>
        <v>7.0580711202054808E-2</v>
      </c>
      <c r="O56" s="27">
        <f t="shared" si="0"/>
        <v>3.77783851040484E-2</v>
      </c>
      <c r="P56" s="28">
        <f t="shared" si="1"/>
        <v>5.7389740208906324E-2</v>
      </c>
      <c r="R56" s="32">
        <f t="shared" si="8"/>
        <v>17.504016378109593</v>
      </c>
      <c r="S56" s="32">
        <f t="shared" si="9"/>
        <v>9.3690395058040039</v>
      </c>
      <c r="T56" s="32">
        <f t="shared" si="10"/>
        <v>14.232655571808769</v>
      </c>
    </row>
    <row r="57" spans="2:20" x14ac:dyDescent="0.25">
      <c r="B57" s="12" t="str">
        <f>'Média Mensal'!B57</f>
        <v>Portas Fronhas</v>
      </c>
      <c r="C57" s="12" t="str">
        <f>'Média Mensal'!C57</f>
        <v>São Brás</v>
      </c>
      <c r="D57" s="15">
        <f>'Média Mensal'!D57</f>
        <v>562.21</v>
      </c>
      <c r="E57" s="4">
        <v>2207.7046781347985</v>
      </c>
      <c r="F57" s="2">
        <v>861.85107489249549</v>
      </c>
      <c r="G57" s="5">
        <f t="shared" si="4"/>
        <v>3069.555753027294</v>
      </c>
      <c r="H57" s="2">
        <v>0</v>
      </c>
      <c r="I57" s="2">
        <v>0</v>
      </c>
      <c r="J57" s="5">
        <f t="shared" si="5"/>
        <v>0</v>
      </c>
      <c r="K57" s="43">
        <v>198</v>
      </c>
      <c r="L57" s="2">
        <v>113</v>
      </c>
      <c r="M57" s="5">
        <f t="shared" si="6"/>
        <v>311</v>
      </c>
      <c r="N57" s="27">
        <f t="shared" si="7"/>
        <v>4.4959772689288011E-2</v>
      </c>
      <c r="O57" s="27">
        <f t="shared" si="0"/>
        <v>3.0754034930505835E-2</v>
      </c>
      <c r="P57" s="28">
        <f t="shared" si="1"/>
        <v>3.9798202378219245E-2</v>
      </c>
      <c r="R57" s="32">
        <f t="shared" si="8"/>
        <v>11.150023626943428</v>
      </c>
      <c r="S57" s="32">
        <f t="shared" si="9"/>
        <v>7.6270006627654467</v>
      </c>
      <c r="T57" s="32">
        <f t="shared" si="10"/>
        <v>9.8699541897983725</v>
      </c>
    </row>
    <row r="58" spans="2:20" x14ac:dyDescent="0.25">
      <c r="B58" s="13" t="str">
        <f>'Média Mensal'!B58</f>
        <v>São Brás</v>
      </c>
      <c r="C58" s="13" t="str">
        <f>'Média Mensal'!C58</f>
        <v>Póvoa de Varzim</v>
      </c>
      <c r="D58" s="16">
        <f>'Média Mensal'!D58</f>
        <v>624.94000000000005</v>
      </c>
      <c r="E58" s="6">
        <v>2114.4726134401863</v>
      </c>
      <c r="F58" s="3">
        <v>836.99999999999955</v>
      </c>
      <c r="G58" s="7">
        <f t="shared" si="4"/>
        <v>2951.4726134401858</v>
      </c>
      <c r="H58" s="6">
        <v>0</v>
      </c>
      <c r="I58" s="3">
        <v>0</v>
      </c>
      <c r="J58" s="7">
        <f t="shared" si="5"/>
        <v>0</v>
      </c>
      <c r="K58" s="44">
        <v>201</v>
      </c>
      <c r="L58" s="3">
        <v>114</v>
      </c>
      <c r="M58" s="7">
        <f t="shared" si="6"/>
        <v>315</v>
      </c>
      <c r="N58" s="27">
        <f t="shared" si="7"/>
        <v>4.2418404217625306E-2</v>
      </c>
      <c r="O58" s="27">
        <f t="shared" si="0"/>
        <v>2.9605263157894721E-2</v>
      </c>
      <c r="P58" s="28">
        <f t="shared" si="1"/>
        <v>3.7781267453151378E-2</v>
      </c>
      <c r="R58" s="32">
        <f t="shared" si="8"/>
        <v>10.519764245971077</v>
      </c>
      <c r="S58" s="32">
        <f t="shared" si="9"/>
        <v>7.3421052631578911</v>
      </c>
      <c r="T58" s="32">
        <f t="shared" si="10"/>
        <v>9.3697543283815428</v>
      </c>
    </row>
    <row r="59" spans="2:20" x14ac:dyDescent="0.25">
      <c r="B59" s="11" t="str">
        <f>'Média Mensal'!B59</f>
        <v>CSra da Hora</v>
      </c>
      <c r="C59" s="11" t="str">
        <f>'Média Mensal'!C59</f>
        <v>CFonte do Cuco</v>
      </c>
      <c r="D59" s="14">
        <f>'Média Mensal'!D59</f>
        <v>685.98</v>
      </c>
      <c r="E59" s="4">
        <v>5878.5445976705887</v>
      </c>
      <c r="F59" s="2">
        <v>2941.9196720310892</v>
      </c>
      <c r="G59" s="10">
        <f t="shared" si="4"/>
        <v>8820.4642697016789</v>
      </c>
      <c r="H59" s="2">
        <v>16</v>
      </c>
      <c r="I59" s="2">
        <v>48</v>
      </c>
      <c r="J59" s="10">
        <f t="shared" si="5"/>
        <v>64</v>
      </c>
      <c r="K59" s="2">
        <v>149</v>
      </c>
      <c r="L59" s="2">
        <v>103</v>
      </c>
      <c r="M59" s="10">
        <f t="shared" si="6"/>
        <v>252</v>
      </c>
      <c r="N59" s="25">
        <f t="shared" si="7"/>
        <v>0.14547972177961266</v>
      </c>
      <c r="O59" s="25">
        <f t="shared" si="0"/>
        <v>8.1920240366203198E-2</v>
      </c>
      <c r="P59" s="26">
        <f t="shared" si="1"/>
        <v>0.11557212093424632</v>
      </c>
      <c r="R59" s="32">
        <f t="shared" si="8"/>
        <v>35.627543016185385</v>
      </c>
      <c r="S59" s="32">
        <f t="shared" si="9"/>
        <v>19.482911735305226</v>
      </c>
      <c r="T59" s="32">
        <f t="shared" si="10"/>
        <v>27.912861612979995</v>
      </c>
    </row>
    <row r="60" spans="2:20" x14ac:dyDescent="0.25">
      <c r="B60" s="12" t="str">
        <f>'Média Mensal'!B60</f>
        <v>CFonte do Cuco</v>
      </c>
      <c r="C60" s="12" t="str">
        <f>'Média Mensal'!C60</f>
        <v>Cândido dos Reis</v>
      </c>
      <c r="D60" s="15">
        <f>'Média Mensal'!D60</f>
        <v>913.51</v>
      </c>
      <c r="E60" s="4">
        <v>5627.0784732815791</v>
      </c>
      <c r="F60" s="2">
        <v>2955.4950624809012</v>
      </c>
      <c r="G60" s="5">
        <f t="shared" si="4"/>
        <v>8582.5735357624799</v>
      </c>
      <c r="H60" s="2">
        <v>48</v>
      </c>
      <c r="I60" s="2">
        <v>48</v>
      </c>
      <c r="J60" s="5">
        <f t="shared" si="5"/>
        <v>96</v>
      </c>
      <c r="K60" s="2">
        <v>149</v>
      </c>
      <c r="L60" s="2">
        <v>103</v>
      </c>
      <c r="M60" s="5">
        <f t="shared" si="6"/>
        <v>252</v>
      </c>
      <c r="N60" s="27">
        <f t="shared" si="7"/>
        <v>0.11891543688253549</v>
      </c>
      <c r="O60" s="27">
        <f t="shared" si="0"/>
        <v>8.229825858991148E-2</v>
      </c>
      <c r="P60" s="28">
        <f t="shared" si="1"/>
        <v>0.10311627181567762</v>
      </c>
      <c r="R60" s="32">
        <f t="shared" si="8"/>
        <v>28.563850118180603</v>
      </c>
      <c r="S60" s="32">
        <f t="shared" si="9"/>
        <v>19.572814983317226</v>
      </c>
      <c r="T60" s="32">
        <f t="shared" si="10"/>
        <v>24.662567631501378</v>
      </c>
    </row>
    <row r="61" spans="2:20" x14ac:dyDescent="0.25">
      <c r="B61" s="12" t="str">
        <f>'Média Mensal'!B61</f>
        <v>Cândido dos Reis</v>
      </c>
      <c r="C61" s="12" t="str">
        <f>'Média Mensal'!C61</f>
        <v>Pias</v>
      </c>
      <c r="D61" s="15">
        <f>'Média Mensal'!D61</f>
        <v>916.73</v>
      </c>
      <c r="E61" s="4">
        <v>5322.4089493438305</v>
      </c>
      <c r="F61" s="2">
        <v>2882.4335524300009</v>
      </c>
      <c r="G61" s="5">
        <f t="shared" si="4"/>
        <v>8204.8425017738318</v>
      </c>
      <c r="H61" s="2">
        <v>48</v>
      </c>
      <c r="I61" s="2">
        <v>48</v>
      </c>
      <c r="J61" s="5">
        <f t="shared" si="5"/>
        <v>96</v>
      </c>
      <c r="K61" s="2">
        <v>150</v>
      </c>
      <c r="L61" s="2">
        <v>103</v>
      </c>
      <c r="M61" s="5">
        <f t="shared" si="6"/>
        <v>253</v>
      </c>
      <c r="N61" s="27">
        <f t="shared" si="7"/>
        <v>0.11189053458930016</v>
      </c>
      <c r="O61" s="27">
        <f t="shared" si="0"/>
        <v>8.0263799076353337E-2</v>
      </c>
      <c r="P61" s="28">
        <f t="shared" si="1"/>
        <v>9.8285128195661611E-2</v>
      </c>
      <c r="R61" s="32">
        <f t="shared" si="8"/>
        <v>26.880853279514294</v>
      </c>
      <c r="S61" s="32">
        <f t="shared" si="9"/>
        <v>19.088963923377488</v>
      </c>
      <c r="T61" s="32">
        <f t="shared" si="10"/>
        <v>23.50957736897946</v>
      </c>
    </row>
    <row r="62" spans="2:20" x14ac:dyDescent="0.25">
      <c r="B62" s="12" t="str">
        <f>'Média Mensal'!B62</f>
        <v>Pias</v>
      </c>
      <c r="C62" s="12" t="str">
        <f>'Média Mensal'!C62</f>
        <v>Araújo</v>
      </c>
      <c r="D62" s="15">
        <f>'Média Mensal'!D62</f>
        <v>1258.1300000000001</v>
      </c>
      <c r="E62" s="4">
        <v>5133.2805834521187</v>
      </c>
      <c r="F62" s="2">
        <v>2835.7227473950911</v>
      </c>
      <c r="G62" s="5">
        <f t="shared" si="4"/>
        <v>7969.0033308472102</v>
      </c>
      <c r="H62" s="2">
        <v>48</v>
      </c>
      <c r="I62" s="2">
        <v>48</v>
      </c>
      <c r="J62" s="5">
        <f t="shared" si="5"/>
        <v>96</v>
      </c>
      <c r="K62" s="2">
        <v>152</v>
      </c>
      <c r="L62" s="2">
        <v>103</v>
      </c>
      <c r="M62" s="5">
        <f t="shared" si="6"/>
        <v>255</v>
      </c>
      <c r="N62" s="27">
        <f t="shared" si="7"/>
        <v>0.10680094422961299</v>
      </c>
      <c r="O62" s="27">
        <f t="shared" si="0"/>
        <v>7.8963097220847933E-2</v>
      </c>
      <c r="P62" s="28">
        <f t="shared" si="1"/>
        <v>9.4896200472125491E-2</v>
      </c>
      <c r="R62" s="32">
        <f t="shared" si="8"/>
        <v>25.666402917260594</v>
      </c>
      <c r="S62" s="32">
        <f t="shared" si="9"/>
        <v>18.779620843676099</v>
      </c>
      <c r="T62" s="32">
        <f t="shared" si="10"/>
        <v>22.703713193296895</v>
      </c>
    </row>
    <row r="63" spans="2:20" x14ac:dyDescent="0.25">
      <c r="B63" s="12" t="str">
        <f>'Média Mensal'!B63</f>
        <v>Araújo</v>
      </c>
      <c r="C63" s="12" t="str">
        <f>'Média Mensal'!C63</f>
        <v>Custió</v>
      </c>
      <c r="D63" s="15">
        <f>'Média Mensal'!D63</f>
        <v>651.69000000000005</v>
      </c>
      <c r="E63" s="4">
        <v>5013.2570837297444</v>
      </c>
      <c r="F63" s="2">
        <v>2797.5901173937723</v>
      </c>
      <c r="G63" s="5">
        <f t="shared" si="4"/>
        <v>7810.8472011235172</v>
      </c>
      <c r="H63" s="2">
        <v>48</v>
      </c>
      <c r="I63" s="2">
        <v>48</v>
      </c>
      <c r="J63" s="5">
        <f t="shared" si="5"/>
        <v>96</v>
      </c>
      <c r="K63" s="2">
        <v>155</v>
      </c>
      <c r="L63" s="2">
        <v>103</v>
      </c>
      <c r="M63" s="5">
        <f t="shared" si="6"/>
        <v>258</v>
      </c>
      <c r="N63" s="27">
        <f t="shared" si="7"/>
        <v>0.10271383961091921</v>
      </c>
      <c r="O63" s="27">
        <f t="shared" si="0"/>
        <v>7.7901261901140911E-2</v>
      </c>
      <c r="P63" s="28">
        <f t="shared" si="1"/>
        <v>9.2196024564725185E-2</v>
      </c>
      <c r="R63" s="32">
        <f t="shared" si="8"/>
        <v>24.695847703102189</v>
      </c>
      <c r="S63" s="32">
        <f t="shared" si="9"/>
        <v>18.527086870157433</v>
      </c>
      <c r="T63" s="32">
        <f t="shared" si="10"/>
        <v>22.064540116168128</v>
      </c>
    </row>
    <row r="64" spans="2:20" x14ac:dyDescent="0.25">
      <c r="B64" s="12" t="str">
        <f>'Média Mensal'!B64</f>
        <v>Custió</v>
      </c>
      <c r="C64" s="12" t="str">
        <f>'Média Mensal'!C64</f>
        <v>Parque de Maia</v>
      </c>
      <c r="D64" s="15">
        <f>'Média Mensal'!D64</f>
        <v>1418.51</v>
      </c>
      <c r="E64" s="4">
        <v>4688.9062508907946</v>
      </c>
      <c r="F64" s="2">
        <v>2707.4746475160632</v>
      </c>
      <c r="G64" s="5">
        <f t="shared" si="4"/>
        <v>7396.3808984068583</v>
      </c>
      <c r="H64" s="2">
        <v>50</v>
      </c>
      <c r="I64" s="2">
        <v>12</v>
      </c>
      <c r="J64" s="5">
        <f t="shared" si="5"/>
        <v>62</v>
      </c>
      <c r="K64" s="2">
        <v>157</v>
      </c>
      <c r="L64" s="2">
        <v>103</v>
      </c>
      <c r="M64" s="5">
        <f t="shared" si="6"/>
        <v>260</v>
      </c>
      <c r="N64" s="27">
        <f t="shared" si="7"/>
        <v>9.4275901779210122E-2</v>
      </c>
      <c r="O64" s="27">
        <f t="shared" si="0"/>
        <v>9.6228129354423625E-2</v>
      </c>
      <c r="P64" s="28">
        <f t="shared" si="1"/>
        <v>9.4981262821127732E-2</v>
      </c>
      <c r="R64" s="32">
        <f t="shared" si="8"/>
        <v>22.65172101879611</v>
      </c>
      <c r="S64" s="32">
        <f t="shared" si="9"/>
        <v>23.543257804487506</v>
      </c>
      <c r="T64" s="32">
        <f t="shared" si="10"/>
        <v>22.970127013685897</v>
      </c>
    </row>
    <row r="65" spans="2:20" x14ac:dyDescent="0.25">
      <c r="B65" s="12" t="str">
        <f>'Média Mensal'!B65</f>
        <v>Parque de Maia</v>
      </c>
      <c r="C65" s="12" t="str">
        <f>'Média Mensal'!C65</f>
        <v>Forum</v>
      </c>
      <c r="D65" s="15">
        <f>'Média Mensal'!D65</f>
        <v>824.81</v>
      </c>
      <c r="E65" s="4">
        <v>4012.7012097954425</v>
      </c>
      <c r="F65" s="2">
        <v>2545.3734467795762</v>
      </c>
      <c r="G65" s="5">
        <f t="shared" si="4"/>
        <v>6558.0746565750187</v>
      </c>
      <c r="H65" s="2">
        <v>52</v>
      </c>
      <c r="I65" s="2">
        <v>4</v>
      </c>
      <c r="J65" s="5">
        <f t="shared" si="5"/>
        <v>56</v>
      </c>
      <c r="K65" s="2">
        <v>165</v>
      </c>
      <c r="L65" s="2">
        <v>103</v>
      </c>
      <c r="M65" s="5">
        <f t="shared" si="6"/>
        <v>268</v>
      </c>
      <c r="N65" s="27">
        <f t="shared" si="7"/>
        <v>7.6942422338461464E-2</v>
      </c>
      <c r="O65" s="27">
        <f t="shared" si="0"/>
        <v>9.6386452846848533E-2</v>
      </c>
      <c r="P65" s="28">
        <f t="shared" si="1"/>
        <v>8.3478547054162661E-2</v>
      </c>
      <c r="R65" s="32">
        <f t="shared" si="8"/>
        <v>18.491710644218628</v>
      </c>
      <c r="S65" s="32">
        <f t="shared" si="9"/>
        <v>23.788536885790432</v>
      </c>
      <c r="T65" s="32">
        <f t="shared" si="10"/>
        <v>20.240971162268576</v>
      </c>
    </row>
    <row r="66" spans="2:20" x14ac:dyDescent="0.25">
      <c r="B66" s="12" t="str">
        <f>'Média Mensal'!B66</f>
        <v>Forum</v>
      </c>
      <c r="C66" s="12" t="str">
        <f>'Média Mensal'!C66</f>
        <v>Zona Industrial</v>
      </c>
      <c r="D66" s="15">
        <f>'Média Mensal'!D66</f>
        <v>1119.4000000000001</v>
      </c>
      <c r="E66" s="4">
        <v>1828.1585039619795</v>
      </c>
      <c r="F66" s="2">
        <v>1299.7351234704311</v>
      </c>
      <c r="G66" s="5">
        <f t="shared" si="4"/>
        <v>3127.8936274324105</v>
      </c>
      <c r="H66" s="2">
        <v>44</v>
      </c>
      <c r="I66" s="2">
        <v>2</v>
      </c>
      <c r="J66" s="5">
        <f t="shared" si="5"/>
        <v>46</v>
      </c>
      <c r="K66" s="2">
        <v>63</v>
      </c>
      <c r="L66" s="2">
        <v>61</v>
      </c>
      <c r="M66" s="5">
        <f t="shared" si="6"/>
        <v>124</v>
      </c>
      <c r="N66" s="27">
        <f t="shared" si="7"/>
        <v>7.2753840495144037E-2</v>
      </c>
      <c r="O66" s="27">
        <f t="shared" si="0"/>
        <v>8.35305349274056E-2</v>
      </c>
      <c r="P66" s="28">
        <f t="shared" si="1"/>
        <v>7.6875089152389164E-2</v>
      </c>
      <c r="R66" s="32">
        <f t="shared" si="8"/>
        <v>17.085593494971771</v>
      </c>
      <c r="S66" s="32">
        <f t="shared" si="9"/>
        <v>20.630716245562397</v>
      </c>
      <c r="T66" s="32">
        <f t="shared" si="10"/>
        <v>18.399374279014179</v>
      </c>
    </row>
    <row r="67" spans="2:20" x14ac:dyDescent="0.25">
      <c r="B67" s="12" t="str">
        <f>'Média Mensal'!B67</f>
        <v>Zona Industrial</v>
      </c>
      <c r="C67" s="12" t="str">
        <f>'Média Mensal'!C67</f>
        <v>Mandim</v>
      </c>
      <c r="D67" s="15">
        <f>'Média Mensal'!D67</f>
        <v>1194.23</v>
      </c>
      <c r="E67" s="4">
        <v>1757.6073268077964</v>
      </c>
      <c r="F67" s="2">
        <v>1072.593612491368</v>
      </c>
      <c r="G67" s="5">
        <f t="shared" si="4"/>
        <v>2830.2009392991645</v>
      </c>
      <c r="H67" s="2">
        <v>44</v>
      </c>
      <c r="I67" s="2">
        <v>2</v>
      </c>
      <c r="J67" s="5">
        <f t="shared" si="5"/>
        <v>46</v>
      </c>
      <c r="K67" s="2">
        <v>63</v>
      </c>
      <c r="L67" s="2">
        <v>61</v>
      </c>
      <c r="M67" s="5">
        <f t="shared" si="6"/>
        <v>124</v>
      </c>
      <c r="N67" s="27">
        <f t="shared" si="7"/>
        <v>6.994616868862609E-2</v>
      </c>
      <c r="O67" s="27">
        <f t="shared" si="0"/>
        <v>6.8932751445460669E-2</v>
      </c>
      <c r="P67" s="28">
        <f t="shared" si="1"/>
        <v>6.955861529933062E-2</v>
      </c>
      <c r="R67" s="32">
        <f t="shared" si="8"/>
        <v>16.426236699138283</v>
      </c>
      <c r="S67" s="32">
        <f t="shared" si="9"/>
        <v>17.025295436370921</v>
      </c>
      <c r="T67" s="32">
        <f t="shared" si="10"/>
        <v>16.648240819406851</v>
      </c>
    </row>
    <row r="68" spans="2:20" x14ac:dyDescent="0.25">
      <c r="B68" s="12" t="str">
        <f>'Média Mensal'!B68</f>
        <v>Mandim</v>
      </c>
      <c r="C68" s="12" t="str">
        <f>'Média Mensal'!C68</f>
        <v>Castêlo da Maia</v>
      </c>
      <c r="D68" s="15">
        <f>'Média Mensal'!D68</f>
        <v>1468.1</v>
      </c>
      <c r="E68" s="4">
        <v>1717.2354697070871</v>
      </c>
      <c r="F68" s="2">
        <v>1032.2535549879231</v>
      </c>
      <c r="G68" s="5">
        <f t="shared" si="4"/>
        <v>2749.4890246950099</v>
      </c>
      <c r="H68" s="2">
        <v>44</v>
      </c>
      <c r="I68" s="2">
        <v>2</v>
      </c>
      <c r="J68" s="5">
        <f t="shared" si="5"/>
        <v>46</v>
      </c>
      <c r="K68" s="2">
        <v>65</v>
      </c>
      <c r="L68" s="2">
        <v>61</v>
      </c>
      <c r="M68" s="5">
        <f t="shared" si="6"/>
        <v>126</v>
      </c>
      <c r="N68" s="27">
        <f t="shared" si="7"/>
        <v>6.701668239568713E-2</v>
      </c>
      <c r="O68" s="27">
        <f t="shared" si="0"/>
        <v>6.6340202762719985E-2</v>
      </c>
      <c r="P68" s="28">
        <f t="shared" si="1"/>
        <v>6.6761097141972855E-2</v>
      </c>
      <c r="R68" s="32">
        <f t="shared" si="8"/>
        <v>15.754453850523735</v>
      </c>
      <c r="S68" s="32">
        <f t="shared" si="9"/>
        <v>16.384977063300365</v>
      </c>
      <c r="T68" s="32">
        <f t="shared" si="10"/>
        <v>15.985401306366336</v>
      </c>
    </row>
    <row r="69" spans="2:20" x14ac:dyDescent="0.25">
      <c r="B69" s="13" t="str">
        <f>'Média Mensal'!B69</f>
        <v>Castêlo da Maia</v>
      </c>
      <c r="C69" s="13" t="str">
        <f>'Média Mensal'!C69</f>
        <v>ISMAI</v>
      </c>
      <c r="D69" s="16">
        <f>'Média Mensal'!D69</f>
        <v>702.48</v>
      </c>
      <c r="E69" s="6">
        <v>880.71133401040072</v>
      </c>
      <c r="F69" s="3">
        <v>785.99999999999966</v>
      </c>
      <c r="G69" s="7">
        <f t="shared" si="4"/>
        <v>1666.7113340104004</v>
      </c>
      <c r="H69" s="6">
        <v>44</v>
      </c>
      <c r="I69" s="3">
        <v>2</v>
      </c>
      <c r="J69" s="7">
        <f t="shared" si="5"/>
        <v>46</v>
      </c>
      <c r="K69" s="6">
        <v>92</v>
      </c>
      <c r="L69" s="3">
        <v>61</v>
      </c>
      <c r="M69" s="7">
        <f t="shared" si="6"/>
        <v>153</v>
      </c>
      <c r="N69" s="27">
        <f t="shared" si="7"/>
        <v>2.7249731869133684E-2</v>
      </c>
      <c r="O69" s="27">
        <f t="shared" si="0"/>
        <v>5.0514138817480701E-2</v>
      </c>
      <c r="P69" s="28">
        <f t="shared" si="1"/>
        <v>3.4810178237477035E-2</v>
      </c>
      <c r="R69" s="32">
        <f t="shared" si="8"/>
        <v>6.4758186324294167</v>
      </c>
      <c r="S69" s="32">
        <f t="shared" si="9"/>
        <v>12.476190476190471</v>
      </c>
      <c r="T69" s="32">
        <f t="shared" si="10"/>
        <v>8.3754338392482435</v>
      </c>
    </row>
    <row r="70" spans="2:20" x14ac:dyDescent="0.25">
      <c r="B70" s="11" t="str">
        <f>'Média Mensal'!B70</f>
        <v>Santo Ovídio</v>
      </c>
      <c r="C70" s="11" t="str">
        <f>'Média Mensal'!C70</f>
        <v>D. João II</v>
      </c>
      <c r="D70" s="14">
        <f>'Média Mensal'!D70</f>
        <v>463.71</v>
      </c>
      <c r="E70" s="4">
        <v>2761.9999999999995</v>
      </c>
      <c r="F70" s="2">
        <v>6994.683147334059</v>
      </c>
      <c r="G70" s="10">
        <f t="shared" ref="G70:G86" si="14">+E70+F70</f>
        <v>9756.683147334059</v>
      </c>
      <c r="H70" s="2">
        <v>190</v>
      </c>
      <c r="I70" s="2">
        <v>309</v>
      </c>
      <c r="J70" s="10">
        <f t="shared" ref="J70:J86" si="15">+H70+I70</f>
        <v>499</v>
      </c>
      <c r="K70" s="2">
        <v>0</v>
      </c>
      <c r="L70" s="2">
        <v>0</v>
      </c>
      <c r="M70" s="10">
        <f t="shared" ref="M70:M86" si="16">+K70+L70</f>
        <v>0</v>
      </c>
      <c r="N70" s="25">
        <f t="shared" ref="N70:P86" si="17">+E70/(H70*216+K70*248)</f>
        <v>6.7300194931773874E-2</v>
      </c>
      <c r="O70" s="25">
        <f t="shared" si="0"/>
        <v>0.10479868074035208</v>
      </c>
      <c r="P70" s="26">
        <f t="shared" si="1"/>
        <v>9.052070017195557E-2</v>
      </c>
      <c r="R70" s="32">
        <f t="shared" si="8"/>
        <v>14.536842105263155</v>
      </c>
      <c r="S70" s="32">
        <f t="shared" si="9"/>
        <v>22.636515039916048</v>
      </c>
      <c r="T70" s="32">
        <f t="shared" si="10"/>
        <v>19.552471237142402</v>
      </c>
    </row>
    <row r="71" spans="2:20" x14ac:dyDescent="0.25">
      <c r="B71" s="12" t="str">
        <f>'Média Mensal'!B71</f>
        <v>D. João II</v>
      </c>
      <c r="C71" s="12" t="str">
        <f>'Média Mensal'!C71</f>
        <v>João de Deus</v>
      </c>
      <c r="D71" s="15">
        <f>'Média Mensal'!D71</f>
        <v>716.25</v>
      </c>
      <c r="E71" s="4">
        <v>3937.2139744466808</v>
      </c>
      <c r="F71" s="2">
        <v>10247.479195277665</v>
      </c>
      <c r="G71" s="5">
        <f t="shared" si="14"/>
        <v>14184.693169724345</v>
      </c>
      <c r="H71" s="2">
        <v>190</v>
      </c>
      <c r="I71" s="2">
        <v>306</v>
      </c>
      <c r="J71" s="5">
        <f t="shared" si="15"/>
        <v>496</v>
      </c>
      <c r="K71" s="2">
        <v>0</v>
      </c>
      <c r="L71" s="2">
        <v>0</v>
      </c>
      <c r="M71" s="5">
        <f t="shared" si="16"/>
        <v>0</v>
      </c>
      <c r="N71" s="27">
        <f t="shared" si="17"/>
        <v>9.5936013022579938E-2</v>
      </c>
      <c r="O71" s="27">
        <f t="shared" si="0"/>
        <v>0.15503932454728978</v>
      </c>
      <c r="P71" s="28">
        <f t="shared" si="1"/>
        <v>0.13239894311645334</v>
      </c>
      <c r="R71" s="32">
        <f t="shared" ref="R71:R86" si="18">+E71/(H71+K71)</f>
        <v>20.722178812877267</v>
      </c>
      <c r="S71" s="32">
        <f t="shared" ref="S71:S86" si="19">+F71/(I71+L71)</f>
        <v>33.488494102214588</v>
      </c>
      <c r="T71" s="32">
        <f t="shared" ref="T71:T86" si="20">+G71/(J71+M71)</f>
        <v>28.598171713153921</v>
      </c>
    </row>
    <row r="72" spans="2:20" x14ac:dyDescent="0.25">
      <c r="B72" s="12" t="str">
        <f>'Média Mensal'!B72</f>
        <v>João de Deus</v>
      </c>
      <c r="C72" s="12" t="str">
        <f>'Média Mensal'!C72</f>
        <v>C.M.Gaia</v>
      </c>
      <c r="D72" s="15">
        <f>'Média Mensal'!D72</f>
        <v>405.01</v>
      </c>
      <c r="E72" s="4">
        <v>7729.5302132079296</v>
      </c>
      <c r="F72" s="2">
        <v>15338.216109625791</v>
      </c>
      <c r="G72" s="5">
        <f t="shared" si="14"/>
        <v>23067.746322833722</v>
      </c>
      <c r="H72" s="2">
        <v>190</v>
      </c>
      <c r="I72" s="2">
        <v>302</v>
      </c>
      <c r="J72" s="5">
        <f t="shared" si="15"/>
        <v>492</v>
      </c>
      <c r="K72" s="2">
        <v>0</v>
      </c>
      <c r="L72" s="2">
        <v>0</v>
      </c>
      <c r="M72" s="5">
        <f t="shared" si="16"/>
        <v>0</v>
      </c>
      <c r="N72" s="27">
        <f t="shared" si="17"/>
        <v>0.18834137946413085</v>
      </c>
      <c r="O72" s="27">
        <f t="shared" si="0"/>
        <v>0.2351333104860466</v>
      </c>
      <c r="P72" s="28">
        <f t="shared" si="1"/>
        <v>0.21706325582311164</v>
      </c>
      <c r="R72" s="32">
        <f t="shared" si="18"/>
        <v>40.681737964252264</v>
      </c>
      <c r="S72" s="32">
        <f t="shared" si="19"/>
        <v>50.788795064986061</v>
      </c>
      <c r="T72" s="32">
        <f t="shared" si="20"/>
        <v>46.885663257792118</v>
      </c>
    </row>
    <row r="73" spans="2:20" x14ac:dyDescent="0.25">
      <c r="B73" s="12" t="str">
        <f>'Média Mensal'!B73</f>
        <v>C.M.Gaia</v>
      </c>
      <c r="C73" s="12" t="str">
        <f>'Média Mensal'!C73</f>
        <v>General Torres</v>
      </c>
      <c r="D73" s="15">
        <f>'Média Mensal'!D73</f>
        <v>488.39</v>
      </c>
      <c r="E73" s="4">
        <v>8837.7759726789154</v>
      </c>
      <c r="F73" s="2">
        <v>17558.323448091232</v>
      </c>
      <c r="G73" s="5">
        <f t="shared" si="14"/>
        <v>26396.099420770148</v>
      </c>
      <c r="H73" s="2">
        <v>190</v>
      </c>
      <c r="I73" s="2">
        <v>276</v>
      </c>
      <c r="J73" s="5">
        <f t="shared" si="15"/>
        <v>466</v>
      </c>
      <c r="K73" s="2">
        <v>0</v>
      </c>
      <c r="L73" s="2">
        <v>0</v>
      </c>
      <c r="M73" s="5">
        <f t="shared" si="16"/>
        <v>0</v>
      </c>
      <c r="N73" s="27">
        <f t="shared" si="17"/>
        <v>0.21534541843759542</v>
      </c>
      <c r="O73" s="27">
        <f t="shared" si="0"/>
        <v>0.29452367565907195</v>
      </c>
      <c r="P73" s="28">
        <f t="shared" si="1"/>
        <v>0.26224069524688193</v>
      </c>
      <c r="R73" s="32">
        <f t="shared" si="18"/>
        <v>46.514610382520608</v>
      </c>
      <c r="S73" s="32">
        <f t="shared" si="19"/>
        <v>63.617113942359538</v>
      </c>
      <c r="T73" s="32">
        <f t="shared" si="20"/>
        <v>56.6439901733265</v>
      </c>
    </row>
    <row r="74" spans="2:20" x14ac:dyDescent="0.25">
      <c r="B74" s="12" t="str">
        <f>'Média Mensal'!B74</f>
        <v>General Torres</v>
      </c>
      <c r="C74" s="12" t="str">
        <f>'Média Mensal'!C74</f>
        <v>Jardim do Morro</v>
      </c>
      <c r="D74" s="15">
        <f>'Média Mensal'!D74</f>
        <v>419.98</v>
      </c>
      <c r="E74" s="4">
        <v>9636.8129583227601</v>
      </c>
      <c r="F74" s="2">
        <v>19847.938378350675</v>
      </c>
      <c r="G74" s="5">
        <f t="shared" si="14"/>
        <v>29484.751336673435</v>
      </c>
      <c r="H74" s="2">
        <v>190</v>
      </c>
      <c r="I74" s="2">
        <v>258</v>
      </c>
      <c r="J74" s="5">
        <f t="shared" si="15"/>
        <v>448</v>
      </c>
      <c r="K74" s="2">
        <v>0</v>
      </c>
      <c r="L74" s="2">
        <v>0</v>
      </c>
      <c r="M74" s="5">
        <f t="shared" si="16"/>
        <v>0</v>
      </c>
      <c r="N74" s="27">
        <f t="shared" si="17"/>
        <v>0.23481513056342007</v>
      </c>
      <c r="O74" s="27">
        <f t="shared" si="0"/>
        <v>0.35615737830804395</v>
      </c>
      <c r="P74" s="28">
        <f t="shared" si="1"/>
        <v>0.30469526430920796</v>
      </c>
      <c r="R74" s="32">
        <f t="shared" si="18"/>
        <v>50.720068201698737</v>
      </c>
      <c r="S74" s="32">
        <f t="shared" si="19"/>
        <v>76.929993714537503</v>
      </c>
      <c r="T74" s="32">
        <f t="shared" si="20"/>
        <v>65.814177090788917</v>
      </c>
    </row>
    <row r="75" spans="2:20" x14ac:dyDescent="0.25">
      <c r="B75" s="12" t="str">
        <f>'Média Mensal'!B75</f>
        <v>Jardim do Morro</v>
      </c>
      <c r="C75" s="12" t="str">
        <f>'Média Mensal'!C75</f>
        <v>São Bento</v>
      </c>
      <c r="D75" s="15">
        <f>'Média Mensal'!D75</f>
        <v>795.7</v>
      </c>
      <c r="E75" s="4">
        <v>10854.47712377618</v>
      </c>
      <c r="F75" s="2">
        <v>20900.512037972156</v>
      </c>
      <c r="G75" s="5">
        <f t="shared" si="14"/>
        <v>31754.989161748337</v>
      </c>
      <c r="H75" s="2">
        <v>204</v>
      </c>
      <c r="I75" s="2">
        <v>262</v>
      </c>
      <c r="J75" s="5">
        <f t="shared" si="15"/>
        <v>466</v>
      </c>
      <c r="K75" s="2">
        <v>0</v>
      </c>
      <c r="L75" s="2">
        <v>0</v>
      </c>
      <c r="M75" s="5">
        <f t="shared" si="16"/>
        <v>0</v>
      </c>
      <c r="N75" s="27">
        <f t="shared" si="17"/>
        <v>0.24633435738417256</v>
      </c>
      <c r="O75" s="27">
        <f t="shared" si="0"/>
        <v>0.36931919773063604</v>
      </c>
      <c r="P75" s="28">
        <f t="shared" si="1"/>
        <v>0.31548034058325719</v>
      </c>
      <c r="R75" s="32">
        <f t="shared" si="18"/>
        <v>53.20822119498127</v>
      </c>
      <c r="S75" s="32">
        <f t="shared" si="19"/>
        <v>79.77294670981739</v>
      </c>
      <c r="T75" s="32">
        <f t="shared" si="20"/>
        <v>68.143753565983559</v>
      </c>
    </row>
    <row r="76" spans="2:20" x14ac:dyDescent="0.25">
      <c r="B76" s="12" t="str">
        <f>'Média Mensal'!B76</f>
        <v>São Bento</v>
      </c>
      <c r="C76" s="12" t="str">
        <f>'Média Mensal'!C76</f>
        <v>Aliados</v>
      </c>
      <c r="D76" s="15">
        <f>'Média Mensal'!D76</f>
        <v>443.38</v>
      </c>
      <c r="E76" s="4">
        <v>17119.954219236795</v>
      </c>
      <c r="F76" s="2">
        <v>23963.687268223468</v>
      </c>
      <c r="G76" s="5">
        <f t="shared" si="14"/>
        <v>41083.641487460263</v>
      </c>
      <c r="H76" s="2">
        <v>239</v>
      </c>
      <c r="I76" s="2">
        <v>284</v>
      </c>
      <c r="J76" s="5">
        <f t="shared" si="15"/>
        <v>523</v>
      </c>
      <c r="K76" s="2">
        <v>0</v>
      </c>
      <c r="L76" s="2">
        <v>0</v>
      </c>
      <c r="M76" s="5">
        <f t="shared" si="16"/>
        <v>0</v>
      </c>
      <c r="N76" s="27">
        <f t="shared" si="17"/>
        <v>0.33162781301791405</v>
      </c>
      <c r="O76" s="27">
        <f t="shared" si="0"/>
        <v>0.39064435426811861</v>
      </c>
      <c r="P76" s="28">
        <f t="shared" si="1"/>
        <v>0.36367503618246105</v>
      </c>
      <c r="R76" s="32">
        <f t="shared" si="18"/>
        <v>71.631607611869441</v>
      </c>
      <c r="S76" s="32">
        <f t="shared" si="19"/>
        <v>84.379180521913625</v>
      </c>
      <c r="T76" s="32">
        <f t="shared" si="20"/>
        <v>78.553807815411588</v>
      </c>
    </row>
    <row r="77" spans="2:20" x14ac:dyDescent="0.25">
      <c r="B77" s="12" t="str">
        <f>'Média Mensal'!B77</f>
        <v>Aliados</v>
      </c>
      <c r="C77" s="12" t="str">
        <f>'Média Mensal'!C77</f>
        <v>Trindade S</v>
      </c>
      <c r="D77" s="15">
        <f>'Média Mensal'!D77</f>
        <v>450.27</v>
      </c>
      <c r="E77" s="4">
        <v>20760.191037888446</v>
      </c>
      <c r="F77" s="2">
        <v>25345.842719610286</v>
      </c>
      <c r="G77" s="5">
        <f t="shared" si="14"/>
        <v>46106.033757498735</v>
      </c>
      <c r="H77" s="2">
        <v>240</v>
      </c>
      <c r="I77" s="2">
        <v>281</v>
      </c>
      <c r="J77" s="5">
        <f t="shared" si="15"/>
        <v>521</v>
      </c>
      <c r="K77" s="2">
        <v>0</v>
      </c>
      <c r="L77" s="2">
        <v>0</v>
      </c>
      <c r="M77" s="5">
        <f t="shared" si="16"/>
        <v>0</v>
      </c>
      <c r="N77" s="27">
        <f t="shared" si="17"/>
        <v>0.400466648107416</v>
      </c>
      <c r="O77" s="27">
        <f t="shared" si="0"/>
        <v>0.41758670620156657</v>
      </c>
      <c r="P77" s="28">
        <f t="shared" si="1"/>
        <v>0.40970030707950111</v>
      </c>
      <c r="R77" s="32">
        <f t="shared" si="18"/>
        <v>86.500795991201855</v>
      </c>
      <c r="S77" s="32">
        <f t="shared" si="19"/>
        <v>90.198728539538379</v>
      </c>
      <c r="T77" s="32">
        <f t="shared" si="20"/>
        <v>88.495266329172239</v>
      </c>
    </row>
    <row r="78" spans="2:20" x14ac:dyDescent="0.25">
      <c r="B78" s="12" t="str">
        <f>'Média Mensal'!B78</f>
        <v>Trindade S</v>
      </c>
      <c r="C78" s="12" t="str">
        <f>'Média Mensal'!C78</f>
        <v>Faria Guimaraes</v>
      </c>
      <c r="D78" s="15">
        <f>'Média Mensal'!D78</f>
        <v>555.34</v>
      </c>
      <c r="E78" s="4">
        <v>19978.264654300674</v>
      </c>
      <c r="F78" s="2">
        <v>20728.036538393375</v>
      </c>
      <c r="G78" s="5">
        <f t="shared" si="14"/>
        <v>40706.301192694053</v>
      </c>
      <c r="H78" s="2">
        <v>215</v>
      </c>
      <c r="I78" s="2">
        <v>278</v>
      </c>
      <c r="J78" s="5">
        <f t="shared" si="15"/>
        <v>493</v>
      </c>
      <c r="K78" s="2">
        <v>0</v>
      </c>
      <c r="L78" s="2">
        <v>0</v>
      </c>
      <c r="M78" s="5">
        <f t="shared" si="16"/>
        <v>0</v>
      </c>
      <c r="N78" s="27">
        <f t="shared" si="17"/>
        <v>0.43019519066108258</v>
      </c>
      <c r="O78" s="27">
        <f t="shared" si="0"/>
        <v>0.34519112274169622</v>
      </c>
      <c r="P78" s="28">
        <f t="shared" si="1"/>
        <v>0.38226186230086068</v>
      </c>
      <c r="R78" s="32">
        <f t="shared" si="18"/>
        <v>92.922161182793829</v>
      </c>
      <c r="S78" s="32">
        <f t="shared" si="19"/>
        <v>74.56128251220639</v>
      </c>
      <c r="T78" s="32">
        <f t="shared" si="20"/>
        <v>82.568562256985913</v>
      </c>
    </row>
    <row r="79" spans="2:20" x14ac:dyDescent="0.25">
      <c r="B79" s="12" t="str">
        <f>'Média Mensal'!B79</f>
        <v>Faria Guimaraes</v>
      </c>
      <c r="C79" s="12" t="str">
        <f>'Média Mensal'!C79</f>
        <v>Marques</v>
      </c>
      <c r="D79" s="15">
        <f>'Média Mensal'!D79</f>
        <v>621.04</v>
      </c>
      <c r="E79" s="4">
        <v>18752.390214662733</v>
      </c>
      <c r="F79" s="2">
        <v>20153.510786634703</v>
      </c>
      <c r="G79" s="5">
        <f t="shared" si="14"/>
        <v>38905.901001297432</v>
      </c>
      <c r="H79" s="2">
        <v>212</v>
      </c>
      <c r="I79" s="2">
        <v>238</v>
      </c>
      <c r="J79" s="5">
        <f t="shared" si="15"/>
        <v>450</v>
      </c>
      <c r="K79" s="2">
        <v>0</v>
      </c>
      <c r="L79" s="2">
        <v>0</v>
      </c>
      <c r="M79" s="5">
        <f t="shared" si="16"/>
        <v>0</v>
      </c>
      <c r="N79" s="27">
        <f t="shared" si="17"/>
        <v>0.40951236492537413</v>
      </c>
      <c r="O79" s="27">
        <f t="shared" si="0"/>
        <v>0.39203063310447211</v>
      </c>
      <c r="P79" s="28">
        <f t="shared" si="1"/>
        <v>0.40026647120676373</v>
      </c>
      <c r="R79" s="32">
        <f t="shared" si="18"/>
        <v>88.454670823880818</v>
      </c>
      <c r="S79" s="32">
        <f t="shared" si="19"/>
        <v>84.678616750565979</v>
      </c>
      <c r="T79" s="32">
        <f t="shared" si="20"/>
        <v>86.457557780660963</v>
      </c>
    </row>
    <row r="80" spans="2:20" x14ac:dyDescent="0.25">
      <c r="B80" s="12" t="str">
        <f>'Média Mensal'!B80</f>
        <v>Marques</v>
      </c>
      <c r="C80" s="12" t="str">
        <f>'Média Mensal'!C80</f>
        <v>Combatentes</v>
      </c>
      <c r="D80" s="15">
        <f>'Média Mensal'!D80</f>
        <v>702.75</v>
      </c>
      <c r="E80" s="4">
        <v>14658.35862555215</v>
      </c>
      <c r="F80" s="2">
        <v>17031.054549427867</v>
      </c>
      <c r="G80" s="5">
        <f t="shared" si="14"/>
        <v>31689.413174980014</v>
      </c>
      <c r="H80" s="2">
        <v>212</v>
      </c>
      <c r="I80" s="2">
        <v>234</v>
      </c>
      <c r="J80" s="5">
        <f t="shared" si="15"/>
        <v>446</v>
      </c>
      <c r="K80" s="2">
        <v>0</v>
      </c>
      <c r="L80" s="2">
        <v>0</v>
      </c>
      <c r="M80" s="5">
        <f t="shared" si="16"/>
        <v>0</v>
      </c>
      <c r="N80" s="27">
        <f t="shared" si="17"/>
        <v>0.32010741233298717</v>
      </c>
      <c r="O80" s="27">
        <f t="shared" si="0"/>
        <v>0.33695502036696473</v>
      </c>
      <c r="P80" s="28">
        <f t="shared" si="1"/>
        <v>0.32894674031493953</v>
      </c>
      <c r="R80" s="32">
        <f t="shared" si="18"/>
        <v>69.143201063925233</v>
      </c>
      <c r="S80" s="32">
        <f t="shared" si="19"/>
        <v>72.782284399264384</v>
      </c>
      <c r="T80" s="32">
        <f t="shared" si="20"/>
        <v>71.052495908026941</v>
      </c>
    </row>
    <row r="81" spans="2:20" x14ac:dyDescent="0.25">
      <c r="B81" s="12" t="str">
        <f>'Média Mensal'!B81</f>
        <v>Combatentes</v>
      </c>
      <c r="C81" s="12" t="str">
        <f>'Média Mensal'!C81</f>
        <v>Salgueiros</v>
      </c>
      <c r="D81" s="15">
        <f>'Média Mensal'!D81</f>
        <v>471.25</v>
      </c>
      <c r="E81" s="4">
        <v>12477.63549154578</v>
      </c>
      <c r="F81" s="2">
        <v>15547.421625933264</v>
      </c>
      <c r="G81" s="5">
        <f t="shared" si="14"/>
        <v>28025.057117479046</v>
      </c>
      <c r="H81" s="2">
        <v>212</v>
      </c>
      <c r="I81" s="2">
        <v>234</v>
      </c>
      <c r="J81" s="5">
        <f t="shared" si="15"/>
        <v>446</v>
      </c>
      <c r="K81" s="2">
        <v>0</v>
      </c>
      <c r="L81" s="2">
        <v>0</v>
      </c>
      <c r="M81" s="5">
        <f t="shared" si="16"/>
        <v>0</v>
      </c>
      <c r="N81" s="27">
        <f t="shared" si="17"/>
        <v>0.27248505178952176</v>
      </c>
      <c r="O81" s="27">
        <f t="shared" si="17"/>
        <v>0.30760172574258593</v>
      </c>
      <c r="P81" s="28">
        <f t="shared" si="17"/>
        <v>0.2909094950743133</v>
      </c>
      <c r="R81" s="32">
        <f t="shared" si="18"/>
        <v>58.856771186536697</v>
      </c>
      <c r="S81" s="32">
        <f t="shared" si="19"/>
        <v>66.441972760398571</v>
      </c>
      <c r="T81" s="32">
        <f t="shared" si="20"/>
        <v>62.836450936051669</v>
      </c>
    </row>
    <row r="82" spans="2:20" x14ac:dyDescent="0.25">
      <c r="B82" s="12" t="str">
        <f>'Média Mensal'!B82</f>
        <v>Salgueiros</v>
      </c>
      <c r="C82" s="12" t="str">
        <f>'Média Mensal'!C82</f>
        <v>Polo Universitario</v>
      </c>
      <c r="D82" s="15">
        <f>'Média Mensal'!D82</f>
        <v>775.36</v>
      </c>
      <c r="E82" s="4">
        <v>10797.317015896695</v>
      </c>
      <c r="F82" s="2">
        <v>14827.602577419144</v>
      </c>
      <c r="G82" s="5">
        <f t="shared" si="14"/>
        <v>25624.919593315841</v>
      </c>
      <c r="H82" s="2">
        <v>215</v>
      </c>
      <c r="I82" s="2">
        <v>234</v>
      </c>
      <c r="J82" s="5">
        <f t="shared" si="15"/>
        <v>449</v>
      </c>
      <c r="K82" s="2">
        <v>0</v>
      </c>
      <c r="L82" s="2">
        <v>0</v>
      </c>
      <c r="M82" s="5">
        <f t="shared" si="16"/>
        <v>0</v>
      </c>
      <c r="N82" s="27">
        <f t="shared" si="17"/>
        <v>0.23250036640604424</v>
      </c>
      <c r="O82" s="27">
        <f t="shared" si="17"/>
        <v>0.2933602915760356</v>
      </c>
      <c r="P82" s="28">
        <f t="shared" si="17"/>
        <v>0.26421801114942506</v>
      </c>
      <c r="R82" s="32">
        <f t="shared" si="18"/>
        <v>50.220079143705561</v>
      </c>
      <c r="S82" s="32">
        <f t="shared" si="19"/>
        <v>63.365822980423694</v>
      </c>
      <c r="T82" s="32">
        <f t="shared" si="20"/>
        <v>57.071090408275815</v>
      </c>
    </row>
    <row r="83" spans="2:20" x14ac:dyDescent="0.25">
      <c r="B83" s="12" t="str">
        <f>'Média Mensal'!B83</f>
        <v>Polo Universitario</v>
      </c>
      <c r="C83" s="12" t="str">
        <f>'Média Mensal'!C83</f>
        <v>I.P.O.</v>
      </c>
      <c r="D83" s="15">
        <f>'Média Mensal'!D83</f>
        <v>827.64</v>
      </c>
      <c r="E83" s="4">
        <v>8454.7668776901864</v>
      </c>
      <c r="F83" s="2">
        <v>10875.073955083395</v>
      </c>
      <c r="G83" s="5">
        <f t="shared" si="14"/>
        <v>19329.840832773581</v>
      </c>
      <c r="H83" s="2">
        <v>257</v>
      </c>
      <c r="I83" s="2">
        <v>236</v>
      </c>
      <c r="J83" s="5">
        <f t="shared" si="15"/>
        <v>493</v>
      </c>
      <c r="K83" s="2">
        <v>0</v>
      </c>
      <c r="L83" s="2">
        <v>0</v>
      </c>
      <c r="M83" s="5">
        <f t="shared" si="16"/>
        <v>0</v>
      </c>
      <c r="N83" s="27">
        <f t="shared" si="17"/>
        <v>0.15230521108391315</v>
      </c>
      <c r="O83" s="27">
        <f t="shared" si="17"/>
        <v>0.2133371381646931</v>
      </c>
      <c r="P83" s="28">
        <f t="shared" si="17"/>
        <v>0.1815213059947936</v>
      </c>
      <c r="R83" s="32">
        <f t="shared" si="18"/>
        <v>32.89792559412524</v>
      </c>
      <c r="S83" s="32">
        <f t="shared" si="19"/>
        <v>46.080821843573709</v>
      </c>
      <c r="T83" s="32">
        <f t="shared" si="20"/>
        <v>39.208602094875417</v>
      </c>
    </row>
    <row r="84" spans="2:20" x14ac:dyDescent="0.25">
      <c r="B84" s="13" t="str">
        <f>'Média Mensal'!B84</f>
        <v>I.P.O.</v>
      </c>
      <c r="C84" s="13" t="str">
        <f>'Média Mensal'!C84</f>
        <v>Hospital São João</v>
      </c>
      <c r="D84" s="16">
        <f>'Média Mensal'!D84</f>
        <v>351.77</v>
      </c>
      <c r="E84" s="6">
        <v>4882.6634165279584</v>
      </c>
      <c r="F84" s="3">
        <v>5638</v>
      </c>
      <c r="G84" s="7">
        <f t="shared" si="14"/>
        <v>10520.663416527957</v>
      </c>
      <c r="H84" s="6">
        <v>257</v>
      </c>
      <c r="I84" s="3">
        <v>227</v>
      </c>
      <c r="J84" s="7">
        <f t="shared" si="15"/>
        <v>484</v>
      </c>
      <c r="K84" s="6">
        <v>0</v>
      </c>
      <c r="L84" s="3">
        <v>0</v>
      </c>
      <c r="M84" s="7">
        <f t="shared" si="16"/>
        <v>0</v>
      </c>
      <c r="N84" s="27">
        <f t="shared" si="17"/>
        <v>8.795689970687344E-2</v>
      </c>
      <c r="O84" s="27">
        <f t="shared" si="17"/>
        <v>0.1149861315059553</v>
      </c>
      <c r="P84" s="28">
        <f t="shared" si="17"/>
        <v>0.10063383280272381</v>
      </c>
      <c r="R84" s="32">
        <f t="shared" si="18"/>
        <v>18.998690336684664</v>
      </c>
      <c r="S84" s="32">
        <f t="shared" si="19"/>
        <v>24.837004405286343</v>
      </c>
      <c r="T84" s="32">
        <f t="shared" si="20"/>
        <v>21.736907885388341</v>
      </c>
    </row>
    <row r="85" spans="2:20" x14ac:dyDescent="0.25">
      <c r="B85" s="12" t="str">
        <f>'Média Mensal'!B85</f>
        <v xml:space="preserve">Verdes (E) </v>
      </c>
      <c r="C85" s="12" t="str">
        <f>'Média Mensal'!C85</f>
        <v>Botica</v>
      </c>
      <c r="D85" s="15">
        <f>'Média Mensal'!D85</f>
        <v>683.54</v>
      </c>
      <c r="E85" s="4">
        <v>1384.6510855946203</v>
      </c>
      <c r="F85" s="2">
        <v>3618.257817296354</v>
      </c>
      <c r="G85" s="5">
        <f t="shared" si="14"/>
        <v>5002.9089028909748</v>
      </c>
      <c r="H85" s="2">
        <v>144</v>
      </c>
      <c r="I85" s="2">
        <v>84</v>
      </c>
      <c r="J85" s="5">
        <f t="shared" si="15"/>
        <v>228</v>
      </c>
      <c r="K85" s="2">
        <v>0</v>
      </c>
      <c r="L85" s="2">
        <v>0</v>
      </c>
      <c r="M85" s="5">
        <f t="shared" si="16"/>
        <v>0</v>
      </c>
      <c r="N85" s="25">
        <f t="shared" si="17"/>
        <v>4.4516817309497823E-2</v>
      </c>
      <c r="O85" s="25">
        <f t="shared" si="17"/>
        <v>0.19941897141183609</v>
      </c>
      <c r="P85" s="26">
        <f t="shared" si="17"/>
        <v>0.10158603197878036</v>
      </c>
      <c r="R85" s="32">
        <f t="shared" si="18"/>
        <v>9.6156325388515302</v>
      </c>
      <c r="S85" s="32">
        <f t="shared" si="19"/>
        <v>43.074497824956595</v>
      </c>
      <c r="T85" s="32">
        <f t="shared" si="20"/>
        <v>21.942582907416558</v>
      </c>
    </row>
    <row r="86" spans="2:20" x14ac:dyDescent="0.25">
      <c r="B86" s="13" t="str">
        <f>'Média Mensal'!B86</f>
        <v>Botica</v>
      </c>
      <c r="C86" s="13" t="str">
        <f>'Média Mensal'!C86</f>
        <v>Aeroporto</v>
      </c>
      <c r="D86" s="16">
        <f>'Média Mensal'!D86</f>
        <v>649.66</v>
      </c>
      <c r="E86" s="44">
        <v>1185.9667825156246</v>
      </c>
      <c r="F86" s="45">
        <v>3434.0000000000005</v>
      </c>
      <c r="G86" s="46">
        <f t="shared" si="14"/>
        <v>4619.9667825156248</v>
      </c>
      <c r="H86" s="44">
        <v>144</v>
      </c>
      <c r="I86" s="45">
        <v>84</v>
      </c>
      <c r="J86" s="46">
        <f t="shared" si="15"/>
        <v>228</v>
      </c>
      <c r="K86" s="44">
        <v>0</v>
      </c>
      <c r="L86" s="45">
        <v>0</v>
      </c>
      <c r="M86" s="46">
        <f t="shared" si="16"/>
        <v>0</v>
      </c>
      <c r="N86" s="47">
        <f t="shared" si="17"/>
        <v>3.8129076083964264E-2</v>
      </c>
      <c r="O86" s="47">
        <f t="shared" si="17"/>
        <v>0.18926366843033512</v>
      </c>
      <c r="P86" s="48">
        <f t="shared" si="17"/>
        <v>9.3810241685258783E-2</v>
      </c>
      <c r="R86" s="32">
        <f t="shared" si="18"/>
        <v>8.2358804341362823</v>
      </c>
      <c r="S86" s="32">
        <f t="shared" si="19"/>
        <v>40.880952380952387</v>
      </c>
      <c r="T86" s="32">
        <f t="shared" si="20"/>
        <v>20.263012204015897</v>
      </c>
    </row>
    <row r="87" spans="2:20" x14ac:dyDescent="0.25">
      <c r="B87" s="23" t="s">
        <v>85</v>
      </c>
      <c r="E87" s="41"/>
      <c r="F87" s="41"/>
      <c r="G87" s="41"/>
      <c r="H87" s="41"/>
      <c r="I87" s="41"/>
      <c r="J87" s="41"/>
      <c r="K87" s="41"/>
      <c r="L87" s="41"/>
      <c r="M87" s="41"/>
      <c r="N87" s="42"/>
      <c r="O87" s="42"/>
      <c r="P87" s="42"/>
    </row>
    <row r="88" spans="2:20" x14ac:dyDescent="0.25">
      <c r="B88" s="34"/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8">
    <tabColor theme="0" tint="-4.9989318521683403E-2"/>
  </sheetPr>
  <dimension ref="A1:T88"/>
  <sheetViews>
    <sheetView workbookViewId="0">
      <selection activeCell="U26" sqref="U26"/>
    </sheetView>
  </sheetViews>
  <sheetFormatPr defaultRowHeight="15" x14ac:dyDescent="0.25"/>
  <cols>
    <col min="2" max="2" width="17.42578125" bestFit="1" customWidth="1"/>
    <col min="3" max="3" width="17.42578125" customWidth="1"/>
    <col min="4" max="16" width="10" customWidth="1"/>
  </cols>
  <sheetData>
    <row r="1" spans="1:20" ht="14.45" x14ac:dyDescent="0.3">
      <c r="P1" s="33"/>
    </row>
    <row r="2" spans="1:20" ht="17.25" x14ac:dyDescent="0.3">
      <c r="A2" s="1"/>
      <c r="H2" s="54" t="s">
        <v>84</v>
      </c>
      <c r="I2" s="55"/>
      <c r="J2" s="55"/>
      <c r="K2" s="55"/>
      <c r="L2" s="55"/>
      <c r="M2" s="55"/>
      <c r="N2" s="55"/>
      <c r="O2" s="56"/>
      <c r="P2" s="17">
        <v>0.14848735917804748</v>
      </c>
    </row>
    <row r="3" spans="1:20" ht="17.25" x14ac:dyDescent="0.25">
      <c r="B3" s="59" t="s">
        <v>3</v>
      </c>
      <c r="C3" s="61" t="s">
        <v>4</v>
      </c>
      <c r="D3" s="18" t="s">
        <v>82</v>
      </c>
      <c r="E3" s="64" t="s">
        <v>0</v>
      </c>
      <c r="F3" s="64"/>
      <c r="G3" s="65"/>
      <c r="H3" s="63" t="s">
        <v>86</v>
      </c>
      <c r="I3" s="64"/>
      <c r="J3" s="65"/>
      <c r="K3" s="63" t="s">
        <v>87</v>
      </c>
      <c r="L3" s="64"/>
      <c r="M3" s="65"/>
      <c r="N3" s="63" t="s">
        <v>1</v>
      </c>
      <c r="O3" s="64"/>
      <c r="P3" s="65"/>
      <c r="R3" s="63" t="s">
        <v>88</v>
      </c>
      <c r="S3" s="64"/>
      <c r="T3" s="65"/>
    </row>
    <row r="4" spans="1:20" x14ac:dyDescent="0.25">
      <c r="B4" s="60"/>
      <c r="C4" s="62"/>
      <c r="D4" s="19" t="s">
        <v>83</v>
      </c>
      <c r="E4" s="20" t="s">
        <v>5</v>
      </c>
      <c r="F4" s="21" t="s">
        <v>6</v>
      </c>
      <c r="G4" s="22" t="s">
        <v>2</v>
      </c>
      <c r="H4" s="20" t="s">
        <v>5</v>
      </c>
      <c r="I4" s="21" t="s">
        <v>6</v>
      </c>
      <c r="J4" s="22" t="s">
        <v>2</v>
      </c>
      <c r="K4" s="20" t="s">
        <v>5</v>
      </c>
      <c r="L4" s="21" t="s">
        <v>6</v>
      </c>
      <c r="M4" s="24" t="s">
        <v>2</v>
      </c>
      <c r="N4" s="20" t="s">
        <v>5</v>
      </c>
      <c r="O4" s="21" t="s">
        <v>6</v>
      </c>
      <c r="P4" s="22" t="s">
        <v>2</v>
      </c>
      <c r="R4" s="20" t="s">
        <v>5</v>
      </c>
      <c r="S4" s="21" t="s">
        <v>6</v>
      </c>
      <c r="T4" s="31" t="s">
        <v>2</v>
      </c>
    </row>
    <row r="5" spans="1:20" x14ac:dyDescent="0.25">
      <c r="B5" s="11" t="str">
        <f>'Média Mensal'!B5</f>
        <v>Fânzeres</v>
      </c>
      <c r="C5" s="11" t="str">
        <f>'Média Mensal'!C5</f>
        <v>Venda Nova</v>
      </c>
      <c r="D5" s="14">
        <f>'Média Mensal'!D5</f>
        <v>440.45</v>
      </c>
      <c r="E5" s="8">
        <v>124</v>
      </c>
      <c r="F5" s="9">
        <v>508.58468538039841</v>
      </c>
      <c r="G5" s="10">
        <f>+E5+F5</f>
        <v>632.58468538039847</v>
      </c>
      <c r="H5" s="9">
        <v>61</v>
      </c>
      <c r="I5" s="9">
        <v>101</v>
      </c>
      <c r="J5" s="10">
        <f>+H5+I5</f>
        <v>162</v>
      </c>
      <c r="K5" s="9">
        <v>0</v>
      </c>
      <c r="L5" s="9">
        <v>0</v>
      </c>
      <c r="M5" s="10">
        <f>+K5+L5</f>
        <v>0</v>
      </c>
      <c r="N5" s="27">
        <f>+E5/(H5*216+K5*248)</f>
        <v>9.4110503946569519E-3</v>
      </c>
      <c r="O5" s="27">
        <f t="shared" ref="O5:O80" si="0">+F5/(I5*216+L5*248)</f>
        <v>2.3312462659534215E-2</v>
      </c>
      <c r="P5" s="28">
        <f t="shared" ref="P5:P80" si="1">+G5/(J5*216+M5*248)</f>
        <v>1.8077980263500184E-2</v>
      </c>
      <c r="R5" s="32">
        <f>+E5/(H5+K5)</f>
        <v>2.0327868852459017</v>
      </c>
      <c r="S5" s="32">
        <f t="shared" ref="S5" si="2">+F5/(I5+L5)</f>
        <v>5.0354919344593903</v>
      </c>
      <c r="T5" s="32">
        <f t="shared" ref="T5" si="3">+G5/(J5+M5)</f>
        <v>3.9048437369160398</v>
      </c>
    </row>
    <row r="6" spans="1:20" x14ac:dyDescent="0.25">
      <c r="B6" s="12" t="str">
        <f>'Média Mensal'!B6</f>
        <v>Venda Nova</v>
      </c>
      <c r="C6" s="12" t="str">
        <f>'Média Mensal'!C6</f>
        <v>Carreira</v>
      </c>
      <c r="D6" s="15">
        <f>'Média Mensal'!D6</f>
        <v>583.47</v>
      </c>
      <c r="E6" s="4">
        <v>171.47515927215633</v>
      </c>
      <c r="F6" s="2">
        <v>989.19898792150241</v>
      </c>
      <c r="G6" s="5">
        <f t="shared" ref="G6:G69" si="4">+E6+F6</f>
        <v>1160.6741471936587</v>
      </c>
      <c r="H6" s="2">
        <v>61</v>
      </c>
      <c r="I6" s="2">
        <v>92</v>
      </c>
      <c r="J6" s="5">
        <f t="shared" ref="J6:J69" si="5">+H6+I6</f>
        <v>153</v>
      </c>
      <c r="K6" s="2">
        <v>0</v>
      </c>
      <c r="L6" s="2">
        <v>0</v>
      </c>
      <c r="M6" s="5">
        <f t="shared" ref="M6:M69" si="6">+K6+L6</f>
        <v>0</v>
      </c>
      <c r="N6" s="27">
        <f t="shared" ref="N6:N69" si="7">+E6/(H6*216+K6*248)</f>
        <v>1.3014204559210409E-2</v>
      </c>
      <c r="O6" s="27">
        <f t="shared" si="0"/>
        <v>4.9778532000880754E-2</v>
      </c>
      <c r="P6" s="28">
        <f t="shared" si="1"/>
        <v>3.5120858968580811E-2</v>
      </c>
      <c r="R6" s="32">
        <f t="shared" ref="R6:R70" si="8">+E6/(H6+K6)</f>
        <v>2.8110681847894479</v>
      </c>
      <c r="S6" s="32">
        <f t="shared" ref="S6:S70" si="9">+F6/(I6+L6)</f>
        <v>10.752162912190244</v>
      </c>
      <c r="T6" s="32">
        <f t="shared" ref="T6:T70" si="10">+G6/(J6+M6)</f>
        <v>7.5861055372134549</v>
      </c>
    </row>
    <row r="7" spans="1:20" x14ac:dyDescent="0.25">
      <c r="B7" s="12" t="str">
        <f>'Média Mensal'!B7</f>
        <v>Carreira</v>
      </c>
      <c r="C7" s="12" t="str">
        <f>'Média Mensal'!C7</f>
        <v>Baguim</v>
      </c>
      <c r="D7" s="15">
        <f>'Média Mensal'!D7</f>
        <v>786.02</v>
      </c>
      <c r="E7" s="4">
        <v>259.72446100173272</v>
      </c>
      <c r="F7" s="2">
        <v>1359.8088740198525</v>
      </c>
      <c r="G7" s="5">
        <f t="shared" si="4"/>
        <v>1619.5333350215851</v>
      </c>
      <c r="H7" s="2">
        <v>61</v>
      </c>
      <c r="I7" s="2">
        <v>87</v>
      </c>
      <c r="J7" s="5">
        <f t="shared" si="5"/>
        <v>148</v>
      </c>
      <c r="K7" s="2">
        <v>0</v>
      </c>
      <c r="L7" s="2">
        <v>0</v>
      </c>
      <c r="M7" s="5">
        <f t="shared" si="6"/>
        <v>0</v>
      </c>
      <c r="N7" s="27">
        <f t="shared" si="7"/>
        <v>1.9711935413003395E-2</v>
      </c>
      <c r="O7" s="27">
        <f t="shared" si="0"/>
        <v>7.2361051193053028E-2</v>
      </c>
      <c r="P7" s="28">
        <f t="shared" si="1"/>
        <v>5.066107779722176E-2</v>
      </c>
      <c r="R7" s="32">
        <f t="shared" si="8"/>
        <v>4.2577780492087332</v>
      </c>
      <c r="S7" s="32">
        <f t="shared" si="9"/>
        <v>15.629987057699454</v>
      </c>
      <c r="T7" s="32">
        <f t="shared" si="10"/>
        <v>10.9427928041999</v>
      </c>
    </row>
    <row r="8" spans="1:20" x14ac:dyDescent="0.25">
      <c r="B8" s="12" t="str">
        <f>'Média Mensal'!B8</f>
        <v>Baguim</v>
      </c>
      <c r="C8" s="12" t="str">
        <f>'Média Mensal'!C8</f>
        <v>Campainha</v>
      </c>
      <c r="D8" s="15">
        <f>'Média Mensal'!D8</f>
        <v>751.7</v>
      </c>
      <c r="E8" s="4">
        <v>316.1402605581826</v>
      </c>
      <c r="F8" s="2">
        <v>1540.497971301292</v>
      </c>
      <c r="G8" s="5">
        <f t="shared" si="4"/>
        <v>1856.6382318594747</v>
      </c>
      <c r="H8" s="2">
        <v>82</v>
      </c>
      <c r="I8" s="2">
        <v>87</v>
      </c>
      <c r="J8" s="5">
        <f t="shared" si="5"/>
        <v>169</v>
      </c>
      <c r="K8" s="2">
        <v>0</v>
      </c>
      <c r="L8" s="2">
        <v>0</v>
      </c>
      <c r="M8" s="5">
        <f t="shared" si="6"/>
        <v>0</v>
      </c>
      <c r="N8" s="27">
        <f t="shared" si="7"/>
        <v>1.7848930699987726E-2</v>
      </c>
      <c r="O8" s="27">
        <f t="shared" si="0"/>
        <v>8.1976264969204557E-2</v>
      </c>
      <c r="P8" s="28">
        <f t="shared" si="1"/>
        <v>5.0861227039762071E-2</v>
      </c>
      <c r="R8" s="32">
        <f t="shared" si="8"/>
        <v>3.8553690311973488</v>
      </c>
      <c r="S8" s="32">
        <f t="shared" si="9"/>
        <v>17.706873233348183</v>
      </c>
      <c r="T8" s="32">
        <f t="shared" si="10"/>
        <v>10.986025040588608</v>
      </c>
    </row>
    <row r="9" spans="1:20" x14ac:dyDescent="0.25">
      <c r="B9" s="12" t="str">
        <f>'Média Mensal'!B9</f>
        <v>Campainha</v>
      </c>
      <c r="C9" s="12" t="str">
        <f>'Média Mensal'!C9</f>
        <v>Rio Tinto</v>
      </c>
      <c r="D9" s="15">
        <f>'Média Mensal'!D9</f>
        <v>859.99</v>
      </c>
      <c r="E9" s="4">
        <v>429.01594044252579</v>
      </c>
      <c r="F9" s="2">
        <v>2014.2207976289199</v>
      </c>
      <c r="G9" s="5">
        <f t="shared" si="4"/>
        <v>2443.2367380714459</v>
      </c>
      <c r="H9" s="2">
        <v>84</v>
      </c>
      <c r="I9" s="2">
        <v>87</v>
      </c>
      <c r="J9" s="5">
        <f t="shared" si="5"/>
        <v>171</v>
      </c>
      <c r="K9" s="2">
        <v>0</v>
      </c>
      <c r="L9" s="2">
        <v>0</v>
      </c>
      <c r="M9" s="5">
        <f t="shared" si="6"/>
        <v>0</v>
      </c>
      <c r="N9" s="27">
        <f t="shared" si="7"/>
        <v>2.3645058445906402E-2</v>
      </c>
      <c r="O9" s="27">
        <f t="shared" si="0"/>
        <v>0.10718501477378245</v>
      </c>
      <c r="P9" s="28">
        <f t="shared" si="1"/>
        <v>6.6147843244299481E-2</v>
      </c>
      <c r="R9" s="32">
        <f t="shared" si="8"/>
        <v>5.1073326243157835</v>
      </c>
      <c r="S9" s="32">
        <f t="shared" si="9"/>
        <v>23.151963191137011</v>
      </c>
      <c r="T9" s="32">
        <f t="shared" si="10"/>
        <v>14.287934140768689</v>
      </c>
    </row>
    <row r="10" spans="1:20" x14ac:dyDescent="0.25">
      <c r="B10" s="12" t="str">
        <f>'Média Mensal'!B10</f>
        <v>Rio Tinto</v>
      </c>
      <c r="C10" s="12" t="str">
        <f>'Média Mensal'!C10</f>
        <v>Levada</v>
      </c>
      <c r="D10" s="15">
        <f>'Média Mensal'!D10</f>
        <v>452.83</v>
      </c>
      <c r="E10" s="4">
        <v>493.11557241091862</v>
      </c>
      <c r="F10" s="2">
        <v>2356.9813338673325</v>
      </c>
      <c r="G10" s="5">
        <f t="shared" si="4"/>
        <v>2850.096906278251</v>
      </c>
      <c r="H10" s="2">
        <v>84</v>
      </c>
      <c r="I10" s="2">
        <v>87</v>
      </c>
      <c r="J10" s="5">
        <f t="shared" si="5"/>
        <v>171</v>
      </c>
      <c r="K10" s="2">
        <v>0</v>
      </c>
      <c r="L10" s="2">
        <v>0</v>
      </c>
      <c r="M10" s="5">
        <f t="shared" si="6"/>
        <v>0</v>
      </c>
      <c r="N10" s="27">
        <f t="shared" si="7"/>
        <v>2.7177886486492428E-2</v>
      </c>
      <c r="O10" s="27">
        <f t="shared" si="0"/>
        <v>0.12542471976731229</v>
      </c>
      <c r="P10" s="28">
        <f t="shared" si="1"/>
        <v>7.7163117453927094E-2</v>
      </c>
      <c r="R10" s="32">
        <f t="shared" si="8"/>
        <v>5.8704234810823648</v>
      </c>
      <c r="S10" s="32">
        <f t="shared" si="9"/>
        <v>27.091739469739455</v>
      </c>
      <c r="T10" s="32">
        <f t="shared" si="10"/>
        <v>16.667233370048251</v>
      </c>
    </row>
    <row r="11" spans="1:20" x14ac:dyDescent="0.25">
      <c r="B11" s="12" t="str">
        <f>'Média Mensal'!B11</f>
        <v>Levada</v>
      </c>
      <c r="C11" s="12" t="str">
        <f>'Média Mensal'!C11</f>
        <v>Nau Vitória</v>
      </c>
      <c r="D11" s="15">
        <f>'Média Mensal'!D11</f>
        <v>1111.6199999999999</v>
      </c>
      <c r="E11" s="4">
        <v>1009.5215097314866</v>
      </c>
      <c r="F11" s="2">
        <v>2812.7651139437958</v>
      </c>
      <c r="G11" s="5">
        <f t="shared" si="4"/>
        <v>3822.2866236752825</v>
      </c>
      <c r="H11" s="2">
        <v>84</v>
      </c>
      <c r="I11" s="2">
        <v>87</v>
      </c>
      <c r="J11" s="5">
        <f t="shared" si="5"/>
        <v>171</v>
      </c>
      <c r="K11" s="2">
        <v>0</v>
      </c>
      <c r="L11" s="2">
        <v>0</v>
      </c>
      <c r="M11" s="5">
        <f t="shared" si="6"/>
        <v>0</v>
      </c>
      <c r="N11" s="27">
        <f t="shared" si="7"/>
        <v>5.563941301430151E-2</v>
      </c>
      <c r="O11" s="27">
        <f t="shared" si="0"/>
        <v>0.14967885876669837</v>
      </c>
      <c r="P11" s="28">
        <f t="shared" si="1"/>
        <v>0.10348404330938062</v>
      </c>
      <c r="R11" s="32">
        <f t="shared" si="8"/>
        <v>12.018113211089126</v>
      </c>
      <c r="S11" s="32">
        <f t="shared" si="9"/>
        <v>32.330633493606847</v>
      </c>
      <c r="T11" s="32">
        <f t="shared" si="10"/>
        <v>22.352553354826213</v>
      </c>
    </row>
    <row r="12" spans="1:20" x14ac:dyDescent="0.25">
      <c r="B12" s="12" t="str">
        <f>'Média Mensal'!B12</f>
        <v>Nau Vitória</v>
      </c>
      <c r="C12" s="12" t="str">
        <f>'Média Mensal'!C12</f>
        <v>Nasoni</v>
      </c>
      <c r="D12" s="15">
        <f>'Média Mensal'!D12</f>
        <v>499.02</v>
      </c>
      <c r="E12" s="4">
        <v>1040.8720610334601</v>
      </c>
      <c r="F12" s="2">
        <v>2892.4538709442963</v>
      </c>
      <c r="G12" s="5">
        <f t="shared" si="4"/>
        <v>3933.3259319777562</v>
      </c>
      <c r="H12" s="2">
        <v>84</v>
      </c>
      <c r="I12" s="2">
        <v>87</v>
      </c>
      <c r="J12" s="5">
        <f t="shared" si="5"/>
        <v>171</v>
      </c>
      <c r="K12" s="2">
        <v>0</v>
      </c>
      <c r="L12" s="2">
        <v>0</v>
      </c>
      <c r="M12" s="5">
        <f t="shared" si="6"/>
        <v>0</v>
      </c>
      <c r="N12" s="27">
        <f t="shared" si="7"/>
        <v>5.7367287314454368E-2</v>
      </c>
      <c r="O12" s="27">
        <f t="shared" si="0"/>
        <v>0.15391942693403024</v>
      </c>
      <c r="P12" s="28">
        <f t="shared" si="1"/>
        <v>0.10649030571739647</v>
      </c>
      <c r="R12" s="32">
        <f t="shared" si="8"/>
        <v>12.391334059922144</v>
      </c>
      <c r="S12" s="32">
        <f t="shared" si="9"/>
        <v>33.246596217750536</v>
      </c>
      <c r="T12" s="32">
        <f t="shared" si="10"/>
        <v>23.001906034957639</v>
      </c>
    </row>
    <row r="13" spans="1:20" x14ac:dyDescent="0.25">
      <c r="B13" s="12" t="str">
        <f>'Média Mensal'!B13</f>
        <v>Nasoni</v>
      </c>
      <c r="C13" s="12" t="str">
        <f>'Média Mensal'!C13</f>
        <v>Contumil</v>
      </c>
      <c r="D13" s="15">
        <f>'Média Mensal'!D13</f>
        <v>650</v>
      </c>
      <c r="E13" s="4">
        <v>1086.0076980252888</v>
      </c>
      <c r="F13" s="2">
        <v>2916.8911022367161</v>
      </c>
      <c r="G13" s="5">
        <f t="shared" si="4"/>
        <v>4002.8988002620049</v>
      </c>
      <c r="H13" s="2">
        <v>84</v>
      </c>
      <c r="I13" s="2">
        <v>80</v>
      </c>
      <c r="J13" s="5">
        <f t="shared" si="5"/>
        <v>164</v>
      </c>
      <c r="K13" s="2">
        <v>0</v>
      </c>
      <c r="L13" s="2">
        <v>0</v>
      </c>
      <c r="M13" s="5">
        <f t="shared" si="6"/>
        <v>0</v>
      </c>
      <c r="N13" s="27">
        <f t="shared" si="7"/>
        <v>5.9854921628377911E-2</v>
      </c>
      <c r="O13" s="27">
        <f t="shared" si="0"/>
        <v>0.16880156841647662</v>
      </c>
      <c r="P13" s="28">
        <f t="shared" si="1"/>
        <v>0.11299962737866996</v>
      </c>
      <c r="R13" s="32">
        <f t="shared" si="8"/>
        <v>12.928663071729629</v>
      </c>
      <c r="S13" s="32">
        <f t="shared" si="9"/>
        <v>36.461138777958951</v>
      </c>
      <c r="T13" s="32">
        <f t="shared" si="10"/>
        <v>24.407919513792713</v>
      </c>
    </row>
    <row r="14" spans="1:20" x14ac:dyDescent="0.25">
      <c r="B14" s="12" t="str">
        <f>'Média Mensal'!B14</f>
        <v>Contumil</v>
      </c>
      <c r="C14" s="12" t="str">
        <f>'Média Mensal'!C14</f>
        <v>Estádio do Dragão</v>
      </c>
      <c r="D14" s="15">
        <f>'Média Mensal'!D14</f>
        <v>619.19000000000005</v>
      </c>
      <c r="E14" s="4">
        <v>1257.2028473628136</v>
      </c>
      <c r="F14" s="2">
        <v>3315.2919271891215</v>
      </c>
      <c r="G14" s="5">
        <f t="shared" si="4"/>
        <v>4572.4947745519348</v>
      </c>
      <c r="H14" s="2">
        <v>84</v>
      </c>
      <c r="I14" s="2">
        <v>69</v>
      </c>
      <c r="J14" s="5">
        <f t="shared" si="5"/>
        <v>153</v>
      </c>
      <c r="K14" s="2">
        <v>0</v>
      </c>
      <c r="L14" s="2">
        <v>0</v>
      </c>
      <c r="M14" s="5">
        <f t="shared" si="6"/>
        <v>0</v>
      </c>
      <c r="N14" s="27">
        <f t="shared" si="7"/>
        <v>6.9290280388162123E-2</v>
      </c>
      <c r="O14" s="27">
        <f t="shared" si="0"/>
        <v>0.22244309763748801</v>
      </c>
      <c r="P14" s="28">
        <f t="shared" si="1"/>
        <v>0.13835919797119145</v>
      </c>
      <c r="R14" s="32">
        <f t="shared" si="8"/>
        <v>14.96670056384302</v>
      </c>
      <c r="S14" s="32">
        <f t="shared" si="9"/>
        <v>48.047709089697413</v>
      </c>
      <c r="T14" s="32">
        <f t="shared" si="10"/>
        <v>29.885586761777351</v>
      </c>
    </row>
    <row r="15" spans="1:20" x14ac:dyDescent="0.25">
      <c r="B15" s="12" t="str">
        <f>'Média Mensal'!B15</f>
        <v>Estádio do Dragão</v>
      </c>
      <c r="C15" s="12" t="str">
        <f>'Média Mensal'!C15</f>
        <v>Campanhã</v>
      </c>
      <c r="D15" s="15">
        <f>'Média Mensal'!D15</f>
        <v>1166.02</v>
      </c>
      <c r="E15" s="4">
        <v>6845.5838329939334</v>
      </c>
      <c r="F15" s="2">
        <v>5463.2983983572303</v>
      </c>
      <c r="G15" s="5">
        <f t="shared" si="4"/>
        <v>12308.882231351163</v>
      </c>
      <c r="H15" s="2">
        <v>129</v>
      </c>
      <c r="I15" s="2">
        <v>163</v>
      </c>
      <c r="J15" s="5">
        <f t="shared" si="5"/>
        <v>292</v>
      </c>
      <c r="K15" s="2">
        <v>72</v>
      </c>
      <c r="L15" s="2">
        <v>117</v>
      </c>
      <c r="M15" s="5">
        <f t="shared" si="6"/>
        <v>189</v>
      </c>
      <c r="N15" s="27">
        <f t="shared" si="7"/>
        <v>0.14972843029295568</v>
      </c>
      <c r="O15" s="27">
        <f t="shared" si="0"/>
        <v>8.5066305405412782E-2</v>
      </c>
      <c r="P15" s="28">
        <f t="shared" si="1"/>
        <v>0.11195592511961693</v>
      </c>
      <c r="R15" s="32">
        <f t="shared" si="8"/>
        <v>34.057631009920065</v>
      </c>
      <c r="S15" s="32">
        <f t="shared" si="9"/>
        <v>19.511779994132965</v>
      </c>
      <c r="T15" s="32">
        <f t="shared" si="10"/>
        <v>25.590191749170817</v>
      </c>
    </row>
    <row r="16" spans="1:20" x14ac:dyDescent="0.25">
      <c r="B16" s="12" t="str">
        <f>'Média Mensal'!B16</f>
        <v>Campanhã</v>
      </c>
      <c r="C16" s="12" t="str">
        <f>'Média Mensal'!C16</f>
        <v>Heroismo</v>
      </c>
      <c r="D16" s="15">
        <f>'Média Mensal'!D16</f>
        <v>950.92</v>
      </c>
      <c r="E16" s="4">
        <v>10897.066158937021</v>
      </c>
      <c r="F16" s="2">
        <v>9246.9007916497285</v>
      </c>
      <c r="G16" s="5">
        <f t="shared" si="4"/>
        <v>20143.96695058675</v>
      </c>
      <c r="H16" s="2">
        <v>159</v>
      </c>
      <c r="I16" s="2">
        <v>164</v>
      </c>
      <c r="J16" s="5">
        <f t="shared" si="5"/>
        <v>323</v>
      </c>
      <c r="K16" s="2">
        <v>141</v>
      </c>
      <c r="L16" s="2">
        <v>213</v>
      </c>
      <c r="M16" s="5">
        <f t="shared" si="6"/>
        <v>354</v>
      </c>
      <c r="N16" s="27">
        <f t="shared" si="7"/>
        <v>0.15721759809177374</v>
      </c>
      <c r="O16" s="27">
        <f t="shared" si="0"/>
        <v>0.10478312020272107</v>
      </c>
      <c r="P16" s="28">
        <f t="shared" si="1"/>
        <v>0.12784949829009107</v>
      </c>
      <c r="R16" s="32">
        <f t="shared" si="8"/>
        <v>36.323553863123401</v>
      </c>
      <c r="S16" s="32">
        <f t="shared" si="9"/>
        <v>24.527588306763207</v>
      </c>
      <c r="T16" s="32">
        <f t="shared" si="10"/>
        <v>29.754751773392542</v>
      </c>
    </row>
    <row r="17" spans="2:20" x14ac:dyDescent="0.25">
      <c r="B17" s="12" t="str">
        <f>'Média Mensal'!B17</f>
        <v>Heroismo</v>
      </c>
      <c r="C17" s="12" t="str">
        <f>'Média Mensal'!C17</f>
        <v>24 de Agosto</v>
      </c>
      <c r="D17" s="15">
        <f>'Média Mensal'!D17</f>
        <v>571.9</v>
      </c>
      <c r="E17" s="4">
        <v>11370.523847826851</v>
      </c>
      <c r="F17" s="2">
        <v>10007.66562953251</v>
      </c>
      <c r="G17" s="5">
        <f t="shared" si="4"/>
        <v>21378.189477359359</v>
      </c>
      <c r="H17" s="2">
        <v>161</v>
      </c>
      <c r="I17" s="2">
        <v>164</v>
      </c>
      <c r="J17" s="5">
        <f t="shared" si="5"/>
        <v>325</v>
      </c>
      <c r="K17" s="2">
        <v>115</v>
      </c>
      <c r="L17" s="2">
        <v>201</v>
      </c>
      <c r="M17" s="5">
        <f t="shared" si="6"/>
        <v>316</v>
      </c>
      <c r="N17" s="27">
        <f t="shared" si="7"/>
        <v>0.179640480406769</v>
      </c>
      <c r="O17" s="27">
        <f t="shared" si="0"/>
        <v>0.11736168530739879</v>
      </c>
      <c r="P17" s="28">
        <f t="shared" si="1"/>
        <v>0.14389498059716332</v>
      </c>
      <c r="R17" s="32">
        <f t="shared" si="8"/>
        <v>41.197550173285691</v>
      </c>
      <c r="S17" s="32">
        <f t="shared" si="9"/>
        <v>27.418261998719206</v>
      </c>
      <c r="T17" s="32">
        <f t="shared" si="10"/>
        <v>33.35130963706608</v>
      </c>
    </row>
    <row r="18" spans="2:20" x14ac:dyDescent="0.25">
      <c r="B18" s="12" t="str">
        <f>'Média Mensal'!B18</f>
        <v>24 de Agosto</v>
      </c>
      <c r="C18" s="12" t="str">
        <f>'Média Mensal'!C18</f>
        <v>Bolhão</v>
      </c>
      <c r="D18" s="15">
        <f>'Média Mensal'!D18</f>
        <v>680.44</v>
      </c>
      <c r="E18" s="4">
        <v>13990.358549415392</v>
      </c>
      <c r="F18" s="2">
        <v>12140.083665247921</v>
      </c>
      <c r="G18" s="5">
        <f t="shared" si="4"/>
        <v>26130.442214663315</v>
      </c>
      <c r="H18" s="2">
        <v>161</v>
      </c>
      <c r="I18" s="2">
        <v>167</v>
      </c>
      <c r="J18" s="5">
        <f t="shared" si="5"/>
        <v>328</v>
      </c>
      <c r="K18" s="2">
        <v>133</v>
      </c>
      <c r="L18" s="2">
        <v>171</v>
      </c>
      <c r="M18" s="5">
        <f t="shared" si="6"/>
        <v>304</v>
      </c>
      <c r="N18" s="27">
        <f t="shared" si="7"/>
        <v>0.20646928201616577</v>
      </c>
      <c r="O18" s="27">
        <f t="shared" si="0"/>
        <v>0.15469015883343426</v>
      </c>
      <c r="P18" s="28">
        <f t="shared" si="1"/>
        <v>0.17868190792302596</v>
      </c>
      <c r="R18" s="32">
        <f t="shared" si="8"/>
        <v>47.58625356944011</v>
      </c>
      <c r="S18" s="32">
        <f t="shared" si="9"/>
        <v>35.917407293632905</v>
      </c>
      <c r="T18" s="32">
        <f t="shared" si="10"/>
        <v>41.345636415606513</v>
      </c>
    </row>
    <row r="19" spans="2:20" x14ac:dyDescent="0.25">
      <c r="B19" s="12" t="str">
        <f>'Média Mensal'!B19</f>
        <v>Bolhão</v>
      </c>
      <c r="C19" s="12" t="str">
        <f>'Média Mensal'!C19</f>
        <v>Trindade</v>
      </c>
      <c r="D19" s="15">
        <f>'Média Mensal'!D19</f>
        <v>451.8</v>
      </c>
      <c r="E19" s="4">
        <v>17582.214739518164</v>
      </c>
      <c r="F19" s="2">
        <v>13897.429966605461</v>
      </c>
      <c r="G19" s="5">
        <f t="shared" si="4"/>
        <v>31479.644706123625</v>
      </c>
      <c r="H19" s="2">
        <v>170</v>
      </c>
      <c r="I19" s="2">
        <v>176</v>
      </c>
      <c r="J19" s="5">
        <f t="shared" si="5"/>
        <v>346</v>
      </c>
      <c r="K19" s="2">
        <v>133</v>
      </c>
      <c r="L19" s="2">
        <v>166</v>
      </c>
      <c r="M19" s="5">
        <f t="shared" si="6"/>
        <v>299</v>
      </c>
      <c r="N19" s="27">
        <f t="shared" si="7"/>
        <v>0.25224111585444398</v>
      </c>
      <c r="O19" s="27">
        <f t="shared" si="0"/>
        <v>0.17550805676153594</v>
      </c>
      <c r="P19" s="28">
        <f t="shared" si="1"/>
        <v>0.21143171179761716</v>
      </c>
      <c r="R19" s="32">
        <f t="shared" si="8"/>
        <v>58.027111351545095</v>
      </c>
      <c r="S19" s="32">
        <f t="shared" si="9"/>
        <v>40.635760136273277</v>
      </c>
      <c r="T19" s="32">
        <f t="shared" si="10"/>
        <v>48.805650707168411</v>
      </c>
    </row>
    <row r="20" spans="2:20" x14ac:dyDescent="0.25">
      <c r="B20" s="12" t="str">
        <f>'Média Mensal'!B20</f>
        <v>Trindade</v>
      </c>
      <c r="C20" s="12" t="str">
        <f>'Média Mensal'!C20</f>
        <v>Lapa</v>
      </c>
      <c r="D20" s="15">
        <f>'Média Mensal'!D20</f>
        <v>857.43000000000006</v>
      </c>
      <c r="E20" s="4">
        <v>21361.034346107077</v>
      </c>
      <c r="F20" s="2">
        <v>18369.480819331482</v>
      </c>
      <c r="G20" s="5">
        <f t="shared" si="4"/>
        <v>39730.515165438555</v>
      </c>
      <c r="H20" s="2">
        <v>224</v>
      </c>
      <c r="I20" s="2">
        <v>221</v>
      </c>
      <c r="J20" s="5">
        <f t="shared" si="5"/>
        <v>445</v>
      </c>
      <c r="K20" s="2">
        <v>133</v>
      </c>
      <c r="L20" s="2">
        <v>151</v>
      </c>
      <c r="M20" s="5">
        <f t="shared" si="6"/>
        <v>284</v>
      </c>
      <c r="N20" s="27">
        <f t="shared" si="7"/>
        <v>0.26252377281126582</v>
      </c>
      <c r="O20" s="27">
        <f t="shared" si="0"/>
        <v>0.21564473163189662</v>
      </c>
      <c r="P20" s="28">
        <f t="shared" si="1"/>
        <v>0.23854721147412553</v>
      </c>
      <c r="R20" s="32">
        <f t="shared" si="8"/>
        <v>59.83483010114027</v>
      </c>
      <c r="S20" s="32">
        <f t="shared" si="9"/>
        <v>49.380324783149142</v>
      </c>
      <c r="T20" s="32">
        <f t="shared" si="10"/>
        <v>54.500020803070719</v>
      </c>
    </row>
    <row r="21" spans="2:20" x14ac:dyDescent="0.25">
      <c r="B21" s="12" t="str">
        <f>'Média Mensal'!B21</f>
        <v>Lapa</v>
      </c>
      <c r="C21" s="12" t="str">
        <f>'Média Mensal'!C21</f>
        <v>Carolina Michaelis</v>
      </c>
      <c r="D21" s="15">
        <f>'Média Mensal'!D21</f>
        <v>460.97</v>
      </c>
      <c r="E21" s="4">
        <v>20871.226114651436</v>
      </c>
      <c r="F21" s="2">
        <v>18237.988718229419</v>
      </c>
      <c r="G21" s="5">
        <f t="shared" si="4"/>
        <v>39109.214832880854</v>
      </c>
      <c r="H21" s="2">
        <v>210</v>
      </c>
      <c r="I21" s="2">
        <v>216</v>
      </c>
      <c r="J21" s="5">
        <f t="shared" si="5"/>
        <v>426</v>
      </c>
      <c r="K21" s="2">
        <v>133</v>
      </c>
      <c r="L21" s="2">
        <v>153</v>
      </c>
      <c r="M21" s="5">
        <f t="shared" si="6"/>
        <v>286</v>
      </c>
      <c r="N21" s="27">
        <f t="shared" si="7"/>
        <v>0.26640490802935052</v>
      </c>
      <c r="O21" s="27">
        <f t="shared" si="0"/>
        <v>0.21557906286323189</v>
      </c>
      <c r="P21" s="28">
        <f t="shared" si="1"/>
        <v>0.24001629291585364</v>
      </c>
      <c r="R21" s="32">
        <f t="shared" si="8"/>
        <v>60.849055727846753</v>
      </c>
      <c r="S21" s="32">
        <f t="shared" si="9"/>
        <v>49.425443680838534</v>
      </c>
      <c r="T21" s="32">
        <f t="shared" si="10"/>
        <v>54.928672518091091</v>
      </c>
    </row>
    <row r="22" spans="2:20" x14ac:dyDescent="0.25">
      <c r="B22" s="12" t="str">
        <f>'Média Mensal'!B22</f>
        <v>Carolina Michaelis</v>
      </c>
      <c r="C22" s="12" t="str">
        <f>'Média Mensal'!C22</f>
        <v>Casa da Música</v>
      </c>
      <c r="D22" s="15">
        <f>'Média Mensal'!D22</f>
        <v>627.48</v>
      </c>
      <c r="E22" s="4">
        <v>19866.387025575361</v>
      </c>
      <c r="F22" s="2">
        <v>17091.923353788534</v>
      </c>
      <c r="G22" s="5">
        <f t="shared" si="4"/>
        <v>36958.310379363895</v>
      </c>
      <c r="H22" s="2">
        <v>213</v>
      </c>
      <c r="I22" s="2">
        <v>220</v>
      </c>
      <c r="J22" s="5">
        <f t="shared" si="5"/>
        <v>433</v>
      </c>
      <c r="K22" s="2">
        <v>133</v>
      </c>
      <c r="L22" s="2">
        <v>151</v>
      </c>
      <c r="M22" s="5">
        <f t="shared" si="6"/>
        <v>284</v>
      </c>
      <c r="N22" s="27">
        <f t="shared" si="7"/>
        <v>0.25149872171327931</v>
      </c>
      <c r="O22" s="27">
        <f t="shared" si="0"/>
        <v>0.2011571809832941</v>
      </c>
      <c r="P22" s="28">
        <f t="shared" si="1"/>
        <v>0.22541052927155339</v>
      </c>
      <c r="R22" s="32">
        <f t="shared" si="8"/>
        <v>57.417303542125318</v>
      </c>
      <c r="S22" s="32">
        <f t="shared" si="9"/>
        <v>46.069874268971788</v>
      </c>
      <c r="T22" s="32">
        <f t="shared" si="10"/>
        <v>51.545760640674885</v>
      </c>
    </row>
    <row r="23" spans="2:20" x14ac:dyDescent="0.25">
      <c r="B23" s="12" t="str">
        <f>'Média Mensal'!B23</f>
        <v>Casa da Música</v>
      </c>
      <c r="C23" s="12" t="str">
        <f>'Média Mensal'!C23</f>
        <v>Francos</v>
      </c>
      <c r="D23" s="15">
        <f>'Média Mensal'!D23</f>
        <v>871.87</v>
      </c>
      <c r="E23" s="4">
        <v>18155.0116073278</v>
      </c>
      <c r="F23" s="2">
        <v>13312.041155543051</v>
      </c>
      <c r="G23" s="5">
        <f t="shared" si="4"/>
        <v>31467.052762870851</v>
      </c>
      <c r="H23" s="2">
        <v>212</v>
      </c>
      <c r="I23" s="2">
        <v>216</v>
      </c>
      <c r="J23" s="5">
        <f t="shared" si="5"/>
        <v>428</v>
      </c>
      <c r="K23" s="2">
        <v>133</v>
      </c>
      <c r="L23" s="2">
        <v>151</v>
      </c>
      <c r="M23" s="5">
        <f t="shared" si="6"/>
        <v>284</v>
      </c>
      <c r="N23" s="27">
        <f t="shared" si="7"/>
        <v>0.23046374031847011</v>
      </c>
      <c r="O23" s="27">
        <f t="shared" si="0"/>
        <v>0.15828071382506242</v>
      </c>
      <c r="P23" s="28">
        <f t="shared" si="1"/>
        <v>0.19319163042037604</v>
      </c>
      <c r="R23" s="32">
        <f t="shared" si="8"/>
        <v>52.623222050225507</v>
      </c>
      <c r="S23" s="32">
        <f t="shared" si="9"/>
        <v>36.27259170447698</v>
      </c>
      <c r="T23" s="32">
        <f t="shared" si="10"/>
        <v>44.195298824256817</v>
      </c>
    </row>
    <row r="24" spans="2:20" x14ac:dyDescent="0.25">
      <c r="B24" s="12" t="str">
        <f>'Média Mensal'!B24</f>
        <v>Francos</v>
      </c>
      <c r="C24" s="12" t="str">
        <f>'Média Mensal'!C24</f>
        <v>Ramalde</v>
      </c>
      <c r="D24" s="15">
        <f>'Média Mensal'!D24</f>
        <v>965.03</v>
      </c>
      <c r="E24" s="4">
        <v>16614.577380848052</v>
      </c>
      <c r="F24" s="2">
        <v>12336.440722316223</v>
      </c>
      <c r="G24" s="5">
        <f t="shared" si="4"/>
        <v>28951.018103164275</v>
      </c>
      <c r="H24" s="2">
        <v>182</v>
      </c>
      <c r="I24" s="2">
        <v>201</v>
      </c>
      <c r="J24" s="5">
        <f t="shared" si="5"/>
        <v>383</v>
      </c>
      <c r="K24" s="2">
        <v>154</v>
      </c>
      <c r="L24" s="2">
        <v>150</v>
      </c>
      <c r="M24" s="5">
        <f t="shared" si="6"/>
        <v>304</v>
      </c>
      <c r="N24" s="27">
        <f t="shared" si="7"/>
        <v>0.21437057933588011</v>
      </c>
      <c r="O24" s="27">
        <f t="shared" si="0"/>
        <v>0.15302719959209368</v>
      </c>
      <c r="P24" s="28">
        <f t="shared" si="1"/>
        <v>0.18309523212221271</v>
      </c>
      <c r="R24" s="32">
        <f t="shared" si="8"/>
        <v>49.448146966809681</v>
      </c>
      <c r="S24" s="32">
        <f t="shared" si="9"/>
        <v>35.146554764433688</v>
      </c>
      <c r="T24" s="32">
        <f t="shared" si="10"/>
        <v>42.141219946381767</v>
      </c>
    </row>
    <row r="25" spans="2:20" x14ac:dyDescent="0.25">
      <c r="B25" s="12" t="str">
        <f>'Média Mensal'!B25</f>
        <v>Ramalde</v>
      </c>
      <c r="C25" s="12" t="str">
        <f>'Média Mensal'!C25</f>
        <v>Viso</v>
      </c>
      <c r="D25" s="15">
        <f>'Média Mensal'!D25</f>
        <v>621.15</v>
      </c>
      <c r="E25" s="4">
        <v>15512.244166927341</v>
      </c>
      <c r="F25" s="2">
        <v>12179.623490941345</v>
      </c>
      <c r="G25" s="5">
        <f t="shared" si="4"/>
        <v>27691.867657868686</v>
      </c>
      <c r="H25" s="2">
        <v>193</v>
      </c>
      <c r="I25" s="2">
        <v>196</v>
      </c>
      <c r="J25" s="5">
        <f t="shared" si="5"/>
        <v>389</v>
      </c>
      <c r="K25" s="2">
        <v>154</v>
      </c>
      <c r="L25" s="2">
        <v>149</v>
      </c>
      <c r="M25" s="5">
        <f t="shared" si="6"/>
        <v>303</v>
      </c>
      <c r="N25" s="27">
        <f t="shared" si="7"/>
        <v>0.19419434360199475</v>
      </c>
      <c r="O25" s="27">
        <f t="shared" si="0"/>
        <v>0.15361244439185431</v>
      </c>
      <c r="P25" s="28">
        <f t="shared" si="1"/>
        <v>0.17397886294901416</v>
      </c>
      <c r="R25" s="32">
        <f t="shared" si="8"/>
        <v>44.703873679905882</v>
      </c>
      <c r="S25" s="32">
        <f t="shared" si="9"/>
        <v>35.303256495482159</v>
      </c>
      <c r="T25" s="32">
        <f t="shared" si="10"/>
        <v>40.017149794607931</v>
      </c>
    </row>
    <row r="26" spans="2:20" x14ac:dyDescent="0.25">
      <c r="B26" s="12" t="str">
        <f>'Média Mensal'!B26</f>
        <v>Viso</v>
      </c>
      <c r="C26" s="12" t="str">
        <f>'Média Mensal'!C26</f>
        <v>Sete Bicas</v>
      </c>
      <c r="D26" s="15">
        <f>'Média Mensal'!D26</f>
        <v>743.81</v>
      </c>
      <c r="E26" s="4">
        <v>14871.862792377233</v>
      </c>
      <c r="F26" s="2">
        <v>11925.102949347749</v>
      </c>
      <c r="G26" s="5">
        <f t="shared" si="4"/>
        <v>26796.965741724984</v>
      </c>
      <c r="H26" s="2">
        <v>211</v>
      </c>
      <c r="I26" s="2">
        <v>195</v>
      </c>
      <c r="J26" s="5">
        <f t="shared" si="5"/>
        <v>406</v>
      </c>
      <c r="K26" s="2">
        <v>154</v>
      </c>
      <c r="L26" s="2">
        <v>128</v>
      </c>
      <c r="M26" s="5">
        <f t="shared" si="6"/>
        <v>282</v>
      </c>
      <c r="N26" s="27">
        <f t="shared" si="7"/>
        <v>0.17753632404232203</v>
      </c>
      <c r="O26" s="27">
        <f t="shared" si="0"/>
        <v>0.1614467528071557</v>
      </c>
      <c r="P26" s="28">
        <f t="shared" si="1"/>
        <v>0.16999699135787774</v>
      </c>
      <c r="R26" s="32">
        <f t="shared" si="8"/>
        <v>40.744829568156803</v>
      </c>
      <c r="S26" s="32">
        <f t="shared" si="9"/>
        <v>36.919823372593648</v>
      </c>
      <c r="T26" s="32">
        <f t="shared" si="10"/>
        <v>38.949078112972359</v>
      </c>
    </row>
    <row r="27" spans="2:20" x14ac:dyDescent="0.25">
      <c r="B27" s="12" t="str">
        <f>'Média Mensal'!B27</f>
        <v>Sete Bicas</v>
      </c>
      <c r="C27" s="12" t="str">
        <f>'Média Mensal'!C27</f>
        <v>ASra da Hora</v>
      </c>
      <c r="D27" s="15">
        <f>'Média Mensal'!D27</f>
        <v>674.5</v>
      </c>
      <c r="E27" s="4">
        <v>13729.642957742335</v>
      </c>
      <c r="F27" s="2">
        <v>9013.6375304751073</v>
      </c>
      <c r="G27" s="5">
        <f t="shared" si="4"/>
        <v>22743.280488217442</v>
      </c>
      <c r="H27" s="2">
        <v>213</v>
      </c>
      <c r="I27" s="2">
        <v>194</v>
      </c>
      <c r="J27" s="5">
        <f t="shared" si="5"/>
        <v>407</v>
      </c>
      <c r="K27" s="2">
        <v>154</v>
      </c>
      <c r="L27" s="2">
        <v>151</v>
      </c>
      <c r="M27" s="5">
        <f t="shared" si="6"/>
        <v>305</v>
      </c>
      <c r="N27" s="27">
        <f t="shared" si="7"/>
        <v>0.16305989260976644</v>
      </c>
      <c r="O27" s="27">
        <f t="shared" si="0"/>
        <v>0.113590552607056</v>
      </c>
      <c r="P27" s="28">
        <f t="shared" si="1"/>
        <v>0.13905840642864314</v>
      </c>
      <c r="R27" s="32">
        <f t="shared" si="8"/>
        <v>37.410471274502278</v>
      </c>
      <c r="S27" s="32">
        <f t="shared" si="9"/>
        <v>26.126485595580021</v>
      </c>
      <c r="T27" s="32">
        <f t="shared" si="10"/>
        <v>31.942809674462701</v>
      </c>
    </row>
    <row r="28" spans="2:20" x14ac:dyDescent="0.25">
      <c r="B28" s="12" t="str">
        <f>'Média Mensal'!B28</f>
        <v>ASra da Hora</v>
      </c>
      <c r="C28" s="12" t="str">
        <f>'Média Mensal'!C28</f>
        <v>Vasco da Gama</v>
      </c>
      <c r="D28" s="15">
        <f>'Média Mensal'!D28</f>
        <v>824.48</v>
      </c>
      <c r="E28" s="4">
        <v>3672.5954698777564</v>
      </c>
      <c r="F28" s="2">
        <v>3057.1129859253024</v>
      </c>
      <c r="G28" s="5">
        <f t="shared" si="4"/>
        <v>6729.7084558030583</v>
      </c>
      <c r="H28" s="2">
        <v>125</v>
      </c>
      <c r="I28" s="2">
        <v>128</v>
      </c>
      <c r="J28" s="5">
        <f t="shared" si="5"/>
        <v>253</v>
      </c>
      <c r="K28" s="2">
        <v>0</v>
      </c>
      <c r="L28" s="2">
        <v>0</v>
      </c>
      <c r="M28" s="5">
        <f t="shared" si="6"/>
        <v>0</v>
      </c>
      <c r="N28" s="27">
        <f t="shared" si="7"/>
        <v>0.13602205443991691</v>
      </c>
      <c r="O28" s="27">
        <f t="shared" si="0"/>
        <v>0.11057266297472881</v>
      </c>
      <c r="P28" s="28">
        <f t="shared" si="1"/>
        <v>0.12314647298717352</v>
      </c>
      <c r="R28" s="32">
        <f t="shared" si="8"/>
        <v>29.380763759022052</v>
      </c>
      <c r="S28" s="32">
        <f t="shared" si="9"/>
        <v>23.883695202541425</v>
      </c>
      <c r="T28" s="32">
        <f t="shared" si="10"/>
        <v>26.599638165229479</v>
      </c>
    </row>
    <row r="29" spans="2:20" x14ac:dyDescent="0.25">
      <c r="B29" s="12" t="str">
        <f>'Média Mensal'!B29</f>
        <v>Vasco da Gama</v>
      </c>
      <c r="C29" s="12" t="str">
        <f>'Média Mensal'!C29</f>
        <v>Estádio do Mar</v>
      </c>
      <c r="D29" s="15">
        <f>'Média Mensal'!D29</f>
        <v>661.6</v>
      </c>
      <c r="E29" s="4">
        <v>3295.2261213775832</v>
      </c>
      <c r="F29" s="2">
        <v>3104.0821529271925</v>
      </c>
      <c r="G29" s="5">
        <f t="shared" si="4"/>
        <v>6399.3082743047762</v>
      </c>
      <c r="H29" s="2">
        <v>125</v>
      </c>
      <c r="I29" s="2">
        <v>130</v>
      </c>
      <c r="J29" s="5">
        <f t="shared" si="5"/>
        <v>255</v>
      </c>
      <c r="K29" s="2">
        <v>0</v>
      </c>
      <c r="L29" s="2">
        <v>0</v>
      </c>
      <c r="M29" s="5">
        <f t="shared" si="6"/>
        <v>0</v>
      </c>
      <c r="N29" s="27">
        <f t="shared" si="7"/>
        <v>0.12204541190287345</v>
      </c>
      <c r="O29" s="27">
        <f t="shared" si="0"/>
        <v>0.11054423621535586</v>
      </c>
      <c r="P29" s="28">
        <f t="shared" si="1"/>
        <v>0.11618206743472724</v>
      </c>
      <c r="R29" s="32">
        <f t="shared" si="8"/>
        <v>26.361808971020665</v>
      </c>
      <c r="S29" s="32">
        <f t="shared" si="9"/>
        <v>23.877555022516866</v>
      </c>
      <c r="T29" s="32">
        <f t="shared" si="10"/>
        <v>25.095326565901082</v>
      </c>
    </row>
    <row r="30" spans="2:20" x14ac:dyDescent="0.25">
      <c r="B30" s="12" t="str">
        <f>'Média Mensal'!B30</f>
        <v>Estádio do Mar</v>
      </c>
      <c r="C30" s="12" t="str">
        <f>'Média Mensal'!C30</f>
        <v>Pedro Hispano</v>
      </c>
      <c r="D30" s="15">
        <f>'Média Mensal'!D30</f>
        <v>786.97</v>
      </c>
      <c r="E30" s="4">
        <v>3170.2315888077178</v>
      </c>
      <c r="F30" s="2">
        <v>3114.6479239987375</v>
      </c>
      <c r="G30" s="5">
        <f t="shared" si="4"/>
        <v>6284.8795128064558</v>
      </c>
      <c r="H30" s="2">
        <v>125</v>
      </c>
      <c r="I30" s="2">
        <v>129</v>
      </c>
      <c r="J30" s="5">
        <f t="shared" si="5"/>
        <v>254</v>
      </c>
      <c r="K30" s="2">
        <v>0</v>
      </c>
      <c r="L30" s="2">
        <v>0</v>
      </c>
      <c r="M30" s="5">
        <f t="shared" si="6"/>
        <v>0</v>
      </c>
      <c r="N30" s="27">
        <f t="shared" si="7"/>
        <v>0.11741598477065622</v>
      </c>
      <c r="O30" s="27">
        <f t="shared" si="0"/>
        <v>0.1117803590295269</v>
      </c>
      <c r="P30" s="28">
        <f t="shared" si="1"/>
        <v>0.1145537968942559</v>
      </c>
      <c r="R30" s="32">
        <f t="shared" si="8"/>
        <v>25.361852710461743</v>
      </c>
      <c r="S30" s="32">
        <f t="shared" si="9"/>
        <v>24.144557550377812</v>
      </c>
      <c r="T30" s="32">
        <f t="shared" si="10"/>
        <v>24.743620129159275</v>
      </c>
    </row>
    <row r="31" spans="2:20" x14ac:dyDescent="0.25">
      <c r="B31" s="12" t="str">
        <f>'Média Mensal'!B31</f>
        <v>Pedro Hispano</v>
      </c>
      <c r="C31" s="12" t="str">
        <f>'Média Mensal'!C31</f>
        <v>Parque de Real</v>
      </c>
      <c r="D31" s="15">
        <f>'Média Mensal'!D31</f>
        <v>656.68</v>
      </c>
      <c r="E31" s="4">
        <v>2922.6527085457419</v>
      </c>
      <c r="F31" s="2">
        <v>3009.348831891024</v>
      </c>
      <c r="G31" s="5">
        <f t="shared" si="4"/>
        <v>5932.0015404367659</v>
      </c>
      <c r="H31" s="2">
        <v>121</v>
      </c>
      <c r="I31" s="2">
        <v>127</v>
      </c>
      <c r="J31" s="5">
        <f t="shared" si="5"/>
        <v>248</v>
      </c>
      <c r="K31" s="2">
        <v>0</v>
      </c>
      <c r="L31" s="2">
        <v>0</v>
      </c>
      <c r="M31" s="5">
        <f t="shared" si="6"/>
        <v>0</v>
      </c>
      <c r="N31" s="27">
        <f t="shared" si="7"/>
        <v>0.11182478988926163</v>
      </c>
      <c r="O31" s="27">
        <f t="shared" si="0"/>
        <v>0.10970213006310237</v>
      </c>
      <c r="P31" s="28">
        <f t="shared" si="1"/>
        <v>0.11073778263957523</v>
      </c>
      <c r="R31" s="32">
        <f t="shared" si="8"/>
        <v>24.154154616080511</v>
      </c>
      <c r="S31" s="32">
        <f t="shared" si="9"/>
        <v>23.69566009363011</v>
      </c>
      <c r="T31" s="32">
        <f t="shared" si="10"/>
        <v>23.91936105014825</v>
      </c>
    </row>
    <row r="32" spans="2:20" x14ac:dyDescent="0.25">
      <c r="B32" s="12" t="str">
        <f>'Média Mensal'!B32</f>
        <v>Parque de Real</v>
      </c>
      <c r="C32" s="12" t="str">
        <f>'Média Mensal'!C32</f>
        <v>C. Matosinhos</v>
      </c>
      <c r="D32" s="15">
        <f>'Média Mensal'!D32</f>
        <v>723.67</v>
      </c>
      <c r="E32" s="4">
        <v>2734.1966612072388</v>
      </c>
      <c r="F32" s="2">
        <v>2883.1688839697185</v>
      </c>
      <c r="G32" s="5">
        <f t="shared" si="4"/>
        <v>5617.3655451769573</v>
      </c>
      <c r="H32" s="2">
        <v>100</v>
      </c>
      <c r="I32" s="2">
        <v>127</v>
      </c>
      <c r="J32" s="5">
        <f t="shared" si="5"/>
        <v>227</v>
      </c>
      <c r="K32" s="2">
        <v>0</v>
      </c>
      <c r="L32" s="2">
        <v>0</v>
      </c>
      <c r="M32" s="5">
        <f t="shared" si="6"/>
        <v>0</v>
      </c>
      <c r="N32" s="27">
        <f t="shared" si="7"/>
        <v>0.12658317875959438</v>
      </c>
      <c r="O32" s="27">
        <f t="shared" si="0"/>
        <v>0.10510239442875906</v>
      </c>
      <c r="P32" s="28">
        <f t="shared" si="1"/>
        <v>0.11456529501503013</v>
      </c>
      <c r="R32" s="32">
        <f t="shared" si="8"/>
        <v>27.341966612072387</v>
      </c>
      <c r="S32" s="32">
        <f t="shared" si="9"/>
        <v>22.702117196611958</v>
      </c>
      <c r="T32" s="32">
        <f t="shared" si="10"/>
        <v>24.74610372324651</v>
      </c>
    </row>
    <row r="33" spans="2:20" x14ac:dyDescent="0.25">
      <c r="B33" s="12" t="str">
        <f>'Média Mensal'!B33</f>
        <v>C. Matosinhos</v>
      </c>
      <c r="C33" s="12" t="str">
        <f>'Média Mensal'!C33</f>
        <v>Matosinhos Sul</v>
      </c>
      <c r="D33" s="15">
        <f>'Média Mensal'!D33</f>
        <v>616.61</v>
      </c>
      <c r="E33" s="4">
        <v>1976.1457962930087</v>
      </c>
      <c r="F33" s="2">
        <v>2193.0752081481196</v>
      </c>
      <c r="G33" s="5">
        <f t="shared" si="4"/>
        <v>4169.2210044411286</v>
      </c>
      <c r="H33" s="2">
        <v>105</v>
      </c>
      <c r="I33" s="2">
        <v>127</v>
      </c>
      <c r="J33" s="5">
        <f t="shared" si="5"/>
        <v>232</v>
      </c>
      <c r="K33" s="2">
        <v>0</v>
      </c>
      <c r="L33" s="2">
        <v>0</v>
      </c>
      <c r="M33" s="5">
        <f t="shared" si="6"/>
        <v>0</v>
      </c>
      <c r="N33" s="27">
        <f t="shared" si="7"/>
        <v>8.713164886653478E-2</v>
      </c>
      <c r="O33" s="27">
        <f t="shared" si="0"/>
        <v>7.9945873729517336E-2</v>
      </c>
      <c r="P33" s="28">
        <f t="shared" si="1"/>
        <v>8.3198056442391616E-2</v>
      </c>
      <c r="R33" s="32">
        <f t="shared" si="8"/>
        <v>18.82043615517151</v>
      </c>
      <c r="S33" s="32">
        <f t="shared" si="9"/>
        <v>17.268308725575746</v>
      </c>
      <c r="T33" s="32">
        <f t="shared" si="10"/>
        <v>17.970780191556589</v>
      </c>
    </row>
    <row r="34" spans="2:20" x14ac:dyDescent="0.25">
      <c r="B34" s="12" t="str">
        <f>'Média Mensal'!B34</f>
        <v>Matosinhos Sul</v>
      </c>
      <c r="C34" s="12" t="str">
        <f>'Média Mensal'!C34</f>
        <v>Brito Capelo</v>
      </c>
      <c r="D34" s="15">
        <f>'Média Mensal'!D34</f>
        <v>535.72</v>
      </c>
      <c r="E34" s="4">
        <v>1001.7000917705789</v>
      </c>
      <c r="F34" s="2">
        <v>887.90231401058372</v>
      </c>
      <c r="G34" s="5">
        <f t="shared" si="4"/>
        <v>1889.6024057811626</v>
      </c>
      <c r="H34" s="2">
        <v>125</v>
      </c>
      <c r="I34" s="2">
        <v>127</v>
      </c>
      <c r="J34" s="5">
        <f t="shared" si="5"/>
        <v>252</v>
      </c>
      <c r="K34" s="2">
        <v>0</v>
      </c>
      <c r="L34" s="2">
        <v>0</v>
      </c>
      <c r="M34" s="5">
        <f t="shared" si="6"/>
        <v>0</v>
      </c>
      <c r="N34" s="27">
        <f t="shared" si="7"/>
        <v>3.7100003398910328E-2</v>
      </c>
      <c r="O34" s="27">
        <f t="shared" si="0"/>
        <v>3.2367392607559921E-2</v>
      </c>
      <c r="P34" s="28">
        <f t="shared" si="1"/>
        <v>3.4714917801682149E-2</v>
      </c>
      <c r="R34" s="32">
        <f t="shared" si="8"/>
        <v>8.0136007341646316</v>
      </c>
      <c r="S34" s="32">
        <f t="shared" si="9"/>
        <v>6.991356803232943</v>
      </c>
      <c r="T34" s="32">
        <f t="shared" si="10"/>
        <v>7.4984222451633435</v>
      </c>
    </row>
    <row r="35" spans="2:20" x14ac:dyDescent="0.25">
      <c r="B35" s="12" t="str">
        <f>'Média Mensal'!B35</f>
        <v>Brito Capelo</v>
      </c>
      <c r="C35" s="12" t="str">
        <f>'Média Mensal'!C35</f>
        <v>Mercado</v>
      </c>
      <c r="D35" s="15">
        <f>'Média Mensal'!D35</f>
        <v>487.53</v>
      </c>
      <c r="E35" s="4">
        <v>555.44563849835788</v>
      </c>
      <c r="F35" s="2">
        <v>508.67257586806204</v>
      </c>
      <c r="G35" s="5">
        <f t="shared" si="4"/>
        <v>1064.11821436642</v>
      </c>
      <c r="H35" s="2">
        <v>125</v>
      </c>
      <c r="I35" s="2">
        <v>128</v>
      </c>
      <c r="J35" s="5">
        <f t="shared" si="5"/>
        <v>253</v>
      </c>
      <c r="K35" s="2">
        <v>0</v>
      </c>
      <c r="L35" s="2">
        <v>0</v>
      </c>
      <c r="M35" s="5">
        <f t="shared" si="6"/>
        <v>0</v>
      </c>
      <c r="N35" s="27">
        <f t="shared" si="7"/>
        <v>2.0572060685124367E-2</v>
      </c>
      <c r="O35" s="27">
        <f t="shared" si="0"/>
        <v>1.8398168976709421E-2</v>
      </c>
      <c r="P35" s="28">
        <f t="shared" si="1"/>
        <v>1.9472226144898623E-2</v>
      </c>
      <c r="R35" s="32">
        <f t="shared" si="8"/>
        <v>4.4435651079868634</v>
      </c>
      <c r="S35" s="32">
        <f t="shared" si="9"/>
        <v>3.9740044989692347</v>
      </c>
      <c r="T35" s="32">
        <f t="shared" si="10"/>
        <v>4.2060008472981032</v>
      </c>
    </row>
    <row r="36" spans="2:20" x14ac:dyDescent="0.25">
      <c r="B36" s="13" t="str">
        <f>'Média Mensal'!B36</f>
        <v>Mercado</v>
      </c>
      <c r="C36" s="13" t="str">
        <f>'Média Mensal'!C36</f>
        <v>Sr. de Matosinhos</v>
      </c>
      <c r="D36" s="16">
        <f>'Média Mensal'!D36</f>
        <v>708.96</v>
      </c>
      <c r="E36" s="6">
        <v>101.61818796671861</v>
      </c>
      <c r="F36" s="3">
        <v>85.999999999999986</v>
      </c>
      <c r="G36" s="7">
        <f t="shared" si="4"/>
        <v>187.61818796671861</v>
      </c>
      <c r="H36" s="3">
        <v>125</v>
      </c>
      <c r="I36" s="3">
        <v>128</v>
      </c>
      <c r="J36" s="7">
        <f t="shared" si="5"/>
        <v>253</v>
      </c>
      <c r="K36" s="3">
        <v>0</v>
      </c>
      <c r="L36" s="3">
        <v>0</v>
      </c>
      <c r="M36" s="7">
        <f t="shared" si="6"/>
        <v>0</v>
      </c>
      <c r="N36" s="27">
        <f t="shared" si="7"/>
        <v>3.7636365913599483E-3</v>
      </c>
      <c r="O36" s="27">
        <f t="shared" si="0"/>
        <v>3.1105324074074069E-3</v>
      </c>
      <c r="P36" s="28">
        <f t="shared" si="1"/>
        <v>3.4332123401902832E-3</v>
      </c>
      <c r="R36" s="32">
        <f t="shared" si="8"/>
        <v>0.81294550373374885</v>
      </c>
      <c r="S36" s="32">
        <f t="shared" si="9"/>
        <v>0.67187499999999989</v>
      </c>
      <c r="T36" s="32">
        <f t="shared" si="10"/>
        <v>0.74157386548110127</v>
      </c>
    </row>
    <row r="37" spans="2:20" x14ac:dyDescent="0.25">
      <c r="B37" s="11" t="str">
        <f>'Média Mensal'!B37</f>
        <v>BSra da Hora</v>
      </c>
      <c r="C37" s="11" t="str">
        <f>'Média Mensal'!C37</f>
        <v>BFonte do Cuco</v>
      </c>
      <c r="D37" s="14">
        <f>'Média Mensal'!D37</f>
        <v>687.03</v>
      </c>
      <c r="E37" s="8">
        <v>5144.3358851228904</v>
      </c>
      <c r="F37" s="9">
        <v>4487.5138120528218</v>
      </c>
      <c r="G37" s="10">
        <f t="shared" si="4"/>
        <v>9631.8496971757122</v>
      </c>
      <c r="H37" s="9">
        <v>85</v>
      </c>
      <c r="I37" s="9">
        <v>64</v>
      </c>
      <c r="J37" s="10">
        <f t="shared" si="5"/>
        <v>149</v>
      </c>
      <c r="K37" s="9">
        <v>91</v>
      </c>
      <c r="L37" s="9">
        <v>98</v>
      </c>
      <c r="M37" s="10">
        <f t="shared" si="6"/>
        <v>189</v>
      </c>
      <c r="N37" s="25">
        <f t="shared" si="7"/>
        <v>0.12569233495706827</v>
      </c>
      <c r="O37" s="25">
        <f t="shared" si="0"/>
        <v>0.11769601899005512</v>
      </c>
      <c r="P37" s="26">
        <f t="shared" si="1"/>
        <v>0.12183578345951872</v>
      </c>
      <c r="R37" s="32">
        <f t="shared" si="8"/>
        <v>29.229181165470969</v>
      </c>
      <c r="S37" s="32">
        <f t="shared" si="9"/>
        <v>27.700702543535936</v>
      </c>
      <c r="T37" s="32">
        <f t="shared" si="10"/>
        <v>28.49659673720625</v>
      </c>
    </row>
    <row r="38" spans="2:20" x14ac:dyDescent="0.25">
      <c r="B38" s="12" t="str">
        <f>'Média Mensal'!B38</f>
        <v>BFonte do Cuco</v>
      </c>
      <c r="C38" s="12" t="str">
        <f>'Média Mensal'!C38</f>
        <v>Custoias</v>
      </c>
      <c r="D38" s="15">
        <f>'Média Mensal'!D38</f>
        <v>689.2</v>
      </c>
      <c r="E38" s="4">
        <v>4930.31130727456</v>
      </c>
      <c r="F38" s="2">
        <v>4454.9266208790041</v>
      </c>
      <c r="G38" s="5">
        <f t="shared" si="4"/>
        <v>9385.237928153565</v>
      </c>
      <c r="H38" s="2">
        <v>85</v>
      </c>
      <c r="I38" s="2">
        <v>64</v>
      </c>
      <c r="J38" s="5">
        <f t="shared" si="5"/>
        <v>149</v>
      </c>
      <c r="K38" s="2">
        <v>85</v>
      </c>
      <c r="L38" s="2">
        <v>93</v>
      </c>
      <c r="M38" s="5">
        <f t="shared" si="6"/>
        <v>178</v>
      </c>
      <c r="N38" s="27">
        <f t="shared" si="7"/>
        <v>0.12500789318647465</v>
      </c>
      <c r="O38" s="27">
        <f t="shared" si="0"/>
        <v>0.12076899319233908</v>
      </c>
      <c r="P38" s="28">
        <f t="shared" si="1"/>
        <v>0.12295930625921765</v>
      </c>
      <c r="R38" s="32">
        <f t="shared" si="8"/>
        <v>29.001831219262119</v>
      </c>
      <c r="S38" s="32">
        <f t="shared" si="9"/>
        <v>28.375328795407668</v>
      </c>
      <c r="T38" s="32">
        <f t="shared" si="10"/>
        <v>28.701033419429862</v>
      </c>
    </row>
    <row r="39" spans="2:20" x14ac:dyDescent="0.25">
      <c r="B39" s="12" t="str">
        <f>'Média Mensal'!B39</f>
        <v>Custoias</v>
      </c>
      <c r="C39" s="12" t="str">
        <f>'Média Mensal'!C39</f>
        <v>Esposade</v>
      </c>
      <c r="D39" s="15">
        <f>'Média Mensal'!D39</f>
        <v>1779.24</v>
      </c>
      <c r="E39" s="4">
        <v>4842.2085385043783</v>
      </c>
      <c r="F39" s="2">
        <v>4412.963220572442</v>
      </c>
      <c r="G39" s="5">
        <f t="shared" si="4"/>
        <v>9255.1717590768203</v>
      </c>
      <c r="H39" s="2">
        <v>85</v>
      </c>
      <c r="I39" s="2">
        <v>64</v>
      </c>
      <c r="J39" s="5">
        <f t="shared" si="5"/>
        <v>149</v>
      </c>
      <c r="K39" s="2">
        <v>72</v>
      </c>
      <c r="L39" s="2">
        <v>90</v>
      </c>
      <c r="M39" s="5">
        <f t="shared" si="6"/>
        <v>162</v>
      </c>
      <c r="N39" s="27">
        <f t="shared" si="7"/>
        <v>0.13370357130838242</v>
      </c>
      <c r="O39" s="27">
        <f t="shared" si="0"/>
        <v>0.12209393593881258</v>
      </c>
      <c r="P39" s="28">
        <f t="shared" si="1"/>
        <v>0.12790452956159232</v>
      </c>
      <c r="R39" s="32">
        <f t="shared" si="8"/>
        <v>30.842092601938717</v>
      </c>
      <c r="S39" s="32">
        <f t="shared" si="9"/>
        <v>28.655605328392479</v>
      </c>
      <c r="T39" s="32">
        <f t="shared" si="10"/>
        <v>29.75939472371968</v>
      </c>
    </row>
    <row r="40" spans="2:20" x14ac:dyDescent="0.25">
      <c r="B40" s="12" t="str">
        <f>'Média Mensal'!B40</f>
        <v>Esposade</v>
      </c>
      <c r="C40" s="12" t="str">
        <f>'Média Mensal'!C40</f>
        <v>Crestins</v>
      </c>
      <c r="D40" s="15">
        <f>'Média Mensal'!D40</f>
        <v>2035.56</v>
      </c>
      <c r="E40" s="4">
        <v>4784.7692677122195</v>
      </c>
      <c r="F40" s="2">
        <v>4394.6145311248738</v>
      </c>
      <c r="G40" s="5">
        <f t="shared" si="4"/>
        <v>9179.3837988370942</v>
      </c>
      <c r="H40" s="2">
        <v>85</v>
      </c>
      <c r="I40" s="2">
        <v>64</v>
      </c>
      <c r="J40" s="5">
        <f t="shared" si="5"/>
        <v>149</v>
      </c>
      <c r="K40" s="2">
        <v>91</v>
      </c>
      <c r="L40" s="2">
        <v>90</v>
      </c>
      <c r="M40" s="5">
        <f t="shared" si="6"/>
        <v>181</v>
      </c>
      <c r="N40" s="27">
        <f t="shared" si="7"/>
        <v>0.11690698953558003</v>
      </c>
      <c r="O40" s="27">
        <f t="shared" si="0"/>
        <v>0.12158628074161337</v>
      </c>
      <c r="P40" s="28">
        <f t="shared" si="1"/>
        <v>0.11910140905694798</v>
      </c>
      <c r="R40" s="32">
        <f t="shared" si="8"/>
        <v>27.186189021092158</v>
      </c>
      <c r="S40" s="32">
        <f t="shared" si="9"/>
        <v>28.536457994317363</v>
      </c>
      <c r="T40" s="32">
        <f t="shared" si="10"/>
        <v>27.816314541930588</v>
      </c>
    </row>
    <row r="41" spans="2:20" x14ac:dyDescent="0.25">
      <c r="B41" s="12" t="str">
        <f>'Média Mensal'!B41</f>
        <v>Crestins</v>
      </c>
      <c r="C41" s="12" t="str">
        <f>'Média Mensal'!C41</f>
        <v>Verdes (B)</v>
      </c>
      <c r="D41" s="15">
        <f>'Média Mensal'!D41</f>
        <v>591.81999999999994</v>
      </c>
      <c r="E41" s="4">
        <v>4723.4565286868792</v>
      </c>
      <c r="F41" s="2">
        <v>4338.8395280243694</v>
      </c>
      <c r="G41" s="5">
        <f t="shared" si="4"/>
        <v>9062.2960567112495</v>
      </c>
      <c r="H41" s="2">
        <v>85</v>
      </c>
      <c r="I41" s="2">
        <v>64</v>
      </c>
      <c r="J41" s="5">
        <f t="shared" si="5"/>
        <v>149</v>
      </c>
      <c r="K41" s="2">
        <v>91</v>
      </c>
      <c r="L41" s="2">
        <v>90</v>
      </c>
      <c r="M41" s="5">
        <f t="shared" si="6"/>
        <v>181</v>
      </c>
      <c r="N41" s="27">
        <f t="shared" si="7"/>
        <v>0.1154089261309343</v>
      </c>
      <c r="O41" s="27">
        <f t="shared" si="0"/>
        <v>0.12004314763236967</v>
      </c>
      <c r="P41" s="28">
        <f t="shared" si="1"/>
        <v>0.11758220957950033</v>
      </c>
      <c r="R41" s="32">
        <f t="shared" si="8"/>
        <v>26.837821185720905</v>
      </c>
      <c r="S41" s="32">
        <f t="shared" si="9"/>
        <v>28.174282649508893</v>
      </c>
      <c r="T41" s="32">
        <f t="shared" si="10"/>
        <v>27.461503202155303</v>
      </c>
    </row>
    <row r="42" spans="2:20" x14ac:dyDescent="0.25">
      <c r="B42" s="12" t="str">
        <f>'Média Mensal'!B42</f>
        <v>Verdes (B)</v>
      </c>
      <c r="C42" s="12" t="str">
        <f>'Média Mensal'!C42</f>
        <v>Pedras Rubras</v>
      </c>
      <c r="D42" s="15">
        <f>'Média Mensal'!D42</f>
        <v>960.78</v>
      </c>
      <c r="E42" s="4">
        <v>3638.7817125372726</v>
      </c>
      <c r="F42" s="2">
        <v>1459.7388975843276</v>
      </c>
      <c r="G42" s="5">
        <f t="shared" si="4"/>
        <v>5098.5206101215999</v>
      </c>
      <c r="H42" s="2">
        <v>0</v>
      </c>
      <c r="I42" s="2">
        <v>0</v>
      </c>
      <c r="J42" s="5">
        <f t="shared" si="5"/>
        <v>0</v>
      </c>
      <c r="K42" s="2">
        <v>91</v>
      </c>
      <c r="L42" s="2">
        <v>90</v>
      </c>
      <c r="M42" s="5">
        <f t="shared" si="6"/>
        <v>181</v>
      </c>
      <c r="N42" s="27">
        <f t="shared" si="7"/>
        <v>0.1612363396196948</v>
      </c>
      <c r="O42" s="27">
        <f t="shared" si="0"/>
        <v>6.5400488243025426E-2</v>
      </c>
      <c r="P42" s="28">
        <f t="shared" si="1"/>
        <v>0.11358315385229015</v>
      </c>
      <c r="R42" s="32">
        <f t="shared" si="8"/>
        <v>39.986612225684311</v>
      </c>
      <c r="S42" s="32">
        <f t="shared" si="9"/>
        <v>16.219321084270305</v>
      </c>
      <c r="T42" s="32">
        <f t="shared" si="10"/>
        <v>28.168622155367956</v>
      </c>
    </row>
    <row r="43" spans="2:20" x14ac:dyDescent="0.25">
      <c r="B43" s="12" t="str">
        <f>'Média Mensal'!B43</f>
        <v>Pedras Rubras</v>
      </c>
      <c r="C43" s="12" t="str">
        <f>'Média Mensal'!C43</f>
        <v>Lidador</v>
      </c>
      <c r="D43" s="15">
        <f>'Média Mensal'!D43</f>
        <v>1147.58</v>
      </c>
      <c r="E43" s="4">
        <v>3323.3166069676181</v>
      </c>
      <c r="F43" s="2">
        <v>1336.6876747060141</v>
      </c>
      <c r="G43" s="5">
        <f t="shared" si="4"/>
        <v>4660.0042816736322</v>
      </c>
      <c r="H43" s="2">
        <v>0</v>
      </c>
      <c r="I43" s="2">
        <v>0</v>
      </c>
      <c r="J43" s="5">
        <f t="shared" si="5"/>
        <v>0</v>
      </c>
      <c r="K43" s="2">
        <v>91</v>
      </c>
      <c r="L43" s="2">
        <v>90</v>
      </c>
      <c r="M43" s="5">
        <f t="shared" si="6"/>
        <v>181</v>
      </c>
      <c r="N43" s="27">
        <f t="shared" si="7"/>
        <v>0.14725791416907205</v>
      </c>
      <c r="O43" s="27">
        <f t="shared" si="0"/>
        <v>5.9887440623029309E-2</v>
      </c>
      <c r="P43" s="28">
        <f t="shared" si="1"/>
        <v>0.10381403229534913</v>
      </c>
      <c r="R43" s="32">
        <f t="shared" si="8"/>
        <v>36.519962713929871</v>
      </c>
      <c r="S43" s="32">
        <f t="shared" si="9"/>
        <v>14.852085274511268</v>
      </c>
      <c r="T43" s="32">
        <f t="shared" si="10"/>
        <v>25.745880009246587</v>
      </c>
    </row>
    <row r="44" spans="2:20" x14ac:dyDescent="0.25">
      <c r="B44" s="12" t="str">
        <f>'Média Mensal'!B44</f>
        <v>Lidador</v>
      </c>
      <c r="C44" s="12" t="str">
        <f>'Média Mensal'!C44</f>
        <v>Vilar do Pinheiro</v>
      </c>
      <c r="D44" s="15">
        <f>'Média Mensal'!D44</f>
        <v>1987.51</v>
      </c>
      <c r="E44" s="4">
        <v>3227.3709120395943</v>
      </c>
      <c r="F44" s="2">
        <v>1297.0042497714924</v>
      </c>
      <c r="G44" s="5">
        <f t="shared" si="4"/>
        <v>4524.3751618110864</v>
      </c>
      <c r="H44" s="2">
        <v>0</v>
      </c>
      <c r="I44" s="2">
        <v>0</v>
      </c>
      <c r="J44" s="5">
        <f t="shared" si="5"/>
        <v>0</v>
      </c>
      <c r="K44" s="2">
        <v>91</v>
      </c>
      <c r="L44" s="2">
        <v>73</v>
      </c>
      <c r="M44" s="5">
        <f t="shared" si="6"/>
        <v>164</v>
      </c>
      <c r="N44" s="27">
        <f t="shared" si="7"/>
        <v>0.14300650975007065</v>
      </c>
      <c r="O44" s="27">
        <f t="shared" si="0"/>
        <v>7.1641860902093041E-2</v>
      </c>
      <c r="P44" s="28">
        <f t="shared" si="1"/>
        <v>0.11124053800676353</v>
      </c>
      <c r="R44" s="32">
        <f t="shared" si="8"/>
        <v>35.465614418017516</v>
      </c>
      <c r="S44" s="32">
        <f t="shared" si="9"/>
        <v>17.767181503719073</v>
      </c>
      <c r="T44" s="32">
        <f t="shared" si="10"/>
        <v>27.587653425677356</v>
      </c>
    </row>
    <row r="45" spans="2:20" x14ac:dyDescent="0.25">
      <c r="B45" s="12" t="str">
        <f>'Média Mensal'!B45</f>
        <v>Vilar do Pinheiro</v>
      </c>
      <c r="C45" s="12" t="str">
        <f>'Média Mensal'!C45</f>
        <v>Modivas Sul</v>
      </c>
      <c r="D45" s="15">
        <f>'Média Mensal'!D45</f>
        <v>2037.38</v>
      </c>
      <c r="E45" s="4">
        <v>3182.981713522498</v>
      </c>
      <c r="F45" s="2">
        <v>1291.9577468053074</v>
      </c>
      <c r="G45" s="5">
        <f t="shared" si="4"/>
        <v>4474.9394603278051</v>
      </c>
      <c r="H45" s="2">
        <v>0</v>
      </c>
      <c r="I45" s="2">
        <v>0</v>
      </c>
      <c r="J45" s="5">
        <f t="shared" si="5"/>
        <v>0</v>
      </c>
      <c r="K45" s="2">
        <v>89</v>
      </c>
      <c r="L45" s="2">
        <v>70</v>
      </c>
      <c r="M45" s="5">
        <f t="shared" si="6"/>
        <v>159</v>
      </c>
      <c r="N45" s="27">
        <f t="shared" si="7"/>
        <v>0.14420903015234224</v>
      </c>
      <c r="O45" s="27">
        <f t="shared" si="0"/>
        <v>7.4421529193854113E-2</v>
      </c>
      <c r="P45" s="28">
        <f t="shared" si="1"/>
        <v>0.11348497312659274</v>
      </c>
      <c r="R45" s="32">
        <f t="shared" si="8"/>
        <v>35.763839477780877</v>
      </c>
      <c r="S45" s="32">
        <f t="shared" si="9"/>
        <v>18.45653924007582</v>
      </c>
      <c r="T45" s="32">
        <f t="shared" si="10"/>
        <v>28.144273335395003</v>
      </c>
    </row>
    <row r="46" spans="2:20" x14ac:dyDescent="0.25">
      <c r="B46" s="12" t="str">
        <f>'Média Mensal'!B46</f>
        <v>Modivas Sul</v>
      </c>
      <c r="C46" s="12" t="str">
        <f>'Média Mensal'!C46</f>
        <v>Modivas Centro</v>
      </c>
      <c r="D46" s="15">
        <f>'Média Mensal'!D46</f>
        <v>1051.08</v>
      </c>
      <c r="E46" s="4">
        <v>3162.1793315556642</v>
      </c>
      <c r="F46" s="2">
        <v>1299.3501136633222</v>
      </c>
      <c r="G46" s="5">
        <f t="shared" si="4"/>
        <v>4461.5294452189864</v>
      </c>
      <c r="H46" s="2">
        <v>0</v>
      </c>
      <c r="I46" s="2">
        <v>0</v>
      </c>
      <c r="J46" s="5">
        <f t="shared" si="5"/>
        <v>0</v>
      </c>
      <c r="K46" s="2">
        <v>89</v>
      </c>
      <c r="L46" s="2">
        <v>68</v>
      </c>
      <c r="M46" s="5">
        <f t="shared" si="6"/>
        <v>157</v>
      </c>
      <c r="N46" s="27">
        <f t="shared" si="7"/>
        <v>0.14326655181024212</v>
      </c>
      <c r="O46" s="27">
        <f t="shared" si="0"/>
        <v>7.7048749624248236E-2</v>
      </c>
      <c r="P46" s="28">
        <f t="shared" si="1"/>
        <v>0.11458622984433395</v>
      </c>
      <c r="R46" s="32">
        <f t="shared" si="8"/>
        <v>35.530104848940049</v>
      </c>
      <c r="S46" s="32">
        <f t="shared" si="9"/>
        <v>19.108089906813561</v>
      </c>
      <c r="T46" s="32">
        <f t="shared" si="10"/>
        <v>28.41738500139482</v>
      </c>
    </row>
    <row r="47" spans="2:20" x14ac:dyDescent="0.25">
      <c r="B47" s="12" t="str">
        <f>'Média Mensal'!B47</f>
        <v>Modivas Centro</v>
      </c>
      <c r="C47" s="12" t="s">
        <v>102</v>
      </c>
      <c r="D47" s="15">
        <v>852.51</v>
      </c>
      <c r="E47" s="4">
        <v>3127.0114458091521</v>
      </c>
      <c r="F47" s="2">
        <v>1307.6277687691581</v>
      </c>
      <c r="G47" s="5">
        <f t="shared" si="4"/>
        <v>4434.6392145783102</v>
      </c>
      <c r="H47" s="2">
        <v>0</v>
      </c>
      <c r="I47" s="2">
        <v>0</v>
      </c>
      <c r="J47" s="5">
        <f t="shared" si="5"/>
        <v>0</v>
      </c>
      <c r="K47" s="2">
        <v>90</v>
      </c>
      <c r="L47" s="2">
        <v>68</v>
      </c>
      <c r="M47" s="5">
        <f t="shared" si="6"/>
        <v>158</v>
      </c>
      <c r="N47" s="27">
        <f t="shared" si="7"/>
        <v>0.14009907911331326</v>
      </c>
      <c r="O47" s="27">
        <f t="shared" si="0"/>
        <v>7.7539597294186316E-2</v>
      </c>
      <c r="P47" s="28">
        <f t="shared" si="1"/>
        <v>0.1131747451658409</v>
      </c>
      <c r="R47" s="32">
        <f t="shared" ref="R47" si="11">+E47/(H47+K47)</f>
        <v>34.744571620101688</v>
      </c>
      <c r="S47" s="32">
        <f t="shared" ref="S47" si="12">+F47/(I47+L47)</f>
        <v>19.22982012895821</v>
      </c>
      <c r="T47" s="32">
        <f t="shared" ref="T47" si="13">+G47/(J47+M47)</f>
        <v>28.067336801128544</v>
      </c>
    </row>
    <row r="48" spans="2:20" x14ac:dyDescent="0.25">
      <c r="B48" s="12" t="s">
        <v>102</v>
      </c>
      <c r="C48" s="12" t="str">
        <f>'Média Mensal'!C48</f>
        <v>Mindelo</v>
      </c>
      <c r="D48" s="15">
        <v>1834.12</v>
      </c>
      <c r="E48" s="4">
        <v>2959.2667743955985</v>
      </c>
      <c r="F48" s="2">
        <v>936.67233528519409</v>
      </c>
      <c r="G48" s="5">
        <f t="shared" si="4"/>
        <v>3895.9391096807926</v>
      </c>
      <c r="H48" s="2">
        <v>0</v>
      </c>
      <c r="I48" s="2">
        <v>0</v>
      </c>
      <c r="J48" s="5">
        <f t="shared" si="5"/>
        <v>0</v>
      </c>
      <c r="K48" s="2">
        <v>92</v>
      </c>
      <c r="L48" s="2">
        <v>68</v>
      </c>
      <c r="M48" s="5">
        <f t="shared" si="6"/>
        <v>160</v>
      </c>
      <c r="N48" s="27">
        <f t="shared" si="7"/>
        <v>0.12970138387077482</v>
      </c>
      <c r="O48" s="27">
        <f t="shared" si="0"/>
        <v>5.5542714378865876E-2</v>
      </c>
      <c r="P48" s="28">
        <f t="shared" si="1"/>
        <v>9.8183949336713525E-2</v>
      </c>
      <c r="R48" s="32">
        <f t="shared" si="8"/>
        <v>32.16594319995216</v>
      </c>
      <c r="S48" s="32">
        <f t="shared" si="9"/>
        <v>13.774593165958736</v>
      </c>
      <c r="T48" s="32">
        <f t="shared" si="10"/>
        <v>24.349619435504955</v>
      </c>
    </row>
    <row r="49" spans="2:20" x14ac:dyDescent="0.25">
      <c r="B49" s="12" t="str">
        <f>'Média Mensal'!B49</f>
        <v>Mindelo</v>
      </c>
      <c r="C49" s="12" t="str">
        <f>'Média Mensal'!C49</f>
        <v>Espaço Natureza</v>
      </c>
      <c r="D49" s="15">
        <f>'Média Mensal'!D49</f>
        <v>776.86</v>
      </c>
      <c r="E49" s="4">
        <v>2811.8123250062363</v>
      </c>
      <c r="F49" s="2">
        <v>935.73301967732004</v>
      </c>
      <c r="G49" s="5">
        <f t="shared" si="4"/>
        <v>3747.5453446835563</v>
      </c>
      <c r="H49" s="2">
        <v>0</v>
      </c>
      <c r="I49" s="2">
        <v>0</v>
      </c>
      <c r="J49" s="5">
        <f t="shared" si="5"/>
        <v>0</v>
      </c>
      <c r="K49" s="2">
        <v>96</v>
      </c>
      <c r="L49" s="2">
        <v>68</v>
      </c>
      <c r="M49" s="5">
        <f t="shared" si="6"/>
        <v>164</v>
      </c>
      <c r="N49" s="27">
        <f t="shared" si="7"/>
        <v>0.1181036762855442</v>
      </c>
      <c r="O49" s="27">
        <f t="shared" si="0"/>
        <v>5.5487014923939759E-2</v>
      </c>
      <c r="P49" s="28">
        <f t="shared" si="1"/>
        <v>9.2140670355122842E-2</v>
      </c>
      <c r="R49" s="32">
        <f t="shared" si="8"/>
        <v>29.28971171881496</v>
      </c>
      <c r="S49" s="32">
        <f t="shared" si="9"/>
        <v>13.760779701137059</v>
      </c>
      <c r="T49" s="32">
        <f t="shared" si="10"/>
        <v>22.850886248070466</v>
      </c>
    </row>
    <row r="50" spans="2:20" x14ac:dyDescent="0.25">
      <c r="B50" s="12" t="str">
        <f>'Média Mensal'!B50</f>
        <v>Espaço Natureza</v>
      </c>
      <c r="C50" s="12" t="str">
        <f>'Média Mensal'!C50</f>
        <v>Varziela</v>
      </c>
      <c r="D50" s="15">
        <f>'Média Mensal'!D50</f>
        <v>1539</v>
      </c>
      <c r="E50" s="4">
        <v>2797.1990430340034</v>
      </c>
      <c r="F50" s="2">
        <v>922.91836725986605</v>
      </c>
      <c r="G50" s="5">
        <f t="shared" si="4"/>
        <v>3720.1174102938694</v>
      </c>
      <c r="H50" s="2">
        <v>0</v>
      </c>
      <c r="I50" s="2">
        <v>0</v>
      </c>
      <c r="J50" s="5">
        <f t="shared" si="5"/>
        <v>0</v>
      </c>
      <c r="K50" s="2">
        <v>105</v>
      </c>
      <c r="L50" s="2">
        <v>68</v>
      </c>
      <c r="M50" s="5">
        <f t="shared" si="6"/>
        <v>173</v>
      </c>
      <c r="N50" s="27">
        <f t="shared" si="7"/>
        <v>0.10741931808886342</v>
      </c>
      <c r="O50" s="27">
        <f t="shared" si="0"/>
        <v>5.4727132783436078E-2</v>
      </c>
      <c r="P50" s="28">
        <f t="shared" si="1"/>
        <v>8.6707938893666542E-2</v>
      </c>
      <c r="R50" s="32">
        <f t="shared" si="8"/>
        <v>26.639990886038127</v>
      </c>
      <c r="S50" s="32">
        <f t="shared" si="9"/>
        <v>13.572328930292148</v>
      </c>
      <c r="T50" s="32">
        <f t="shared" si="10"/>
        <v>21.503568845629303</v>
      </c>
    </row>
    <row r="51" spans="2:20" x14ac:dyDescent="0.25">
      <c r="B51" s="12" t="str">
        <f>'Média Mensal'!B51</f>
        <v>Varziela</v>
      </c>
      <c r="C51" s="12" t="str">
        <f>'Média Mensal'!C51</f>
        <v>Árvore</v>
      </c>
      <c r="D51" s="15">
        <f>'Média Mensal'!D51</f>
        <v>858.71</v>
      </c>
      <c r="E51" s="4">
        <v>2618.4117780147385</v>
      </c>
      <c r="F51" s="2">
        <v>884.59604985129567</v>
      </c>
      <c r="G51" s="5">
        <f t="shared" si="4"/>
        <v>3503.0078278660339</v>
      </c>
      <c r="H51" s="2">
        <v>0</v>
      </c>
      <c r="I51" s="2">
        <v>0</v>
      </c>
      <c r="J51" s="5">
        <f t="shared" si="5"/>
        <v>0</v>
      </c>
      <c r="K51" s="2">
        <v>112</v>
      </c>
      <c r="L51" s="2">
        <v>68</v>
      </c>
      <c r="M51" s="5">
        <f t="shared" si="6"/>
        <v>180</v>
      </c>
      <c r="N51" s="27">
        <f t="shared" si="7"/>
        <v>9.4268857215392368E-2</v>
      </c>
      <c r="O51" s="27">
        <f t="shared" si="0"/>
        <v>5.2454699350764689E-2</v>
      </c>
      <c r="P51" s="28">
        <f t="shared" si="1"/>
        <v>7.8472397577644126E-2</v>
      </c>
      <c r="R51" s="32">
        <f t="shared" si="8"/>
        <v>23.378676589417307</v>
      </c>
      <c r="S51" s="32">
        <f t="shared" si="9"/>
        <v>13.008765438989641</v>
      </c>
      <c r="T51" s="32">
        <f t="shared" si="10"/>
        <v>19.461154599255742</v>
      </c>
    </row>
    <row r="52" spans="2:20" x14ac:dyDescent="0.25">
      <c r="B52" s="12" t="str">
        <f>'Média Mensal'!B52</f>
        <v>Árvore</v>
      </c>
      <c r="C52" s="12" t="str">
        <f>'Média Mensal'!C52</f>
        <v>Azurara</v>
      </c>
      <c r="D52" s="15">
        <f>'Média Mensal'!D52</f>
        <v>664.57</v>
      </c>
      <c r="E52" s="4">
        <v>2612.1115031044183</v>
      </c>
      <c r="F52" s="2">
        <v>882.00146610840261</v>
      </c>
      <c r="G52" s="5">
        <f t="shared" si="4"/>
        <v>3494.1129692128206</v>
      </c>
      <c r="H52" s="2">
        <v>0</v>
      </c>
      <c r="I52" s="2">
        <v>0</v>
      </c>
      <c r="J52" s="5">
        <f t="shared" si="5"/>
        <v>0</v>
      </c>
      <c r="K52" s="2">
        <v>112</v>
      </c>
      <c r="L52" s="2">
        <v>68</v>
      </c>
      <c r="M52" s="5">
        <f t="shared" si="6"/>
        <v>180</v>
      </c>
      <c r="N52" s="27">
        <f t="shared" si="7"/>
        <v>9.4042032801858383E-2</v>
      </c>
      <c r="O52" s="27">
        <f t="shared" si="0"/>
        <v>5.2300845950450821E-2</v>
      </c>
      <c r="P52" s="28">
        <f t="shared" si="1"/>
        <v>7.8273139991326623E-2</v>
      </c>
      <c r="R52" s="32">
        <f t="shared" si="8"/>
        <v>23.322424134860878</v>
      </c>
      <c r="S52" s="32">
        <f t="shared" si="9"/>
        <v>12.970609795711804</v>
      </c>
      <c r="T52" s="32">
        <f t="shared" si="10"/>
        <v>19.411738717849005</v>
      </c>
    </row>
    <row r="53" spans="2:20" x14ac:dyDescent="0.25">
      <c r="B53" s="12" t="str">
        <f>'Média Mensal'!B53</f>
        <v>Azurara</v>
      </c>
      <c r="C53" s="12" t="str">
        <f>'Média Mensal'!C53</f>
        <v>Santa Clara</v>
      </c>
      <c r="D53" s="15">
        <f>'Média Mensal'!D53</f>
        <v>1218.0899999999999</v>
      </c>
      <c r="E53" s="4">
        <v>2541.8656623787078</v>
      </c>
      <c r="F53" s="2">
        <v>870.30241015415891</v>
      </c>
      <c r="G53" s="5">
        <f t="shared" si="4"/>
        <v>3412.168072532867</v>
      </c>
      <c r="H53" s="2">
        <v>0</v>
      </c>
      <c r="I53" s="2">
        <v>0</v>
      </c>
      <c r="J53" s="5">
        <f t="shared" si="5"/>
        <v>0</v>
      </c>
      <c r="K53" s="2">
        <v>112</v>
      </c>
      <c r="L53" s="2">
        <v>86</v>
      </c>
      <c r="M53" s="5">
        <f t="shared" si="6"/>
        <v>198</v>
      </c>
      <c r="N53" s="27">
        <f t="shared" si="7"/>
        <v>9.1513020678956933E-2</v>
      </c>
      <c r="O53" s="27">
        <f t="shared" si="0"/>
        <v>4.0805626882696872E-2</v>
      </c>
      <c r="P53" s="28">
        <f t="shared" si="1"/>
        <v>6.9488597110884384E-2</v>
      </c>
      <c r="R53" s="32">
        <f t="shared" si="8"/>
        <v>22.695229128381321</v>
      </c>
      <c r="S53" s="32">
        <f t="shared" si="9"/>
        <v>10.119795466908824</v>
      </c>
      <c r="T53" s="32">
        <f t="shared" si="10"/>
        <v>17.23317208349933</v>
      </c>
    </row>
    <row r="54" spans="2:20" x14ac:dyDescent="0.25">
      <c r="B54" s="12" t="str">
        <f>'Média Mensal'!B54</f>
        <v>Santa Clara</v>
      </c>
      <c r="C54" s="12" t="str">
        <f>'Média Mensal'!C54</f>
        <v>Vila do Conde</v>
      </c>
      <c r="D54" s="15">
        <f>'Média Mensal'!D54</f>
        <v>670.57</v>
      </c>
      <c r="E54" s="4">
        <v>2434.3779451396076</v>
      </c>
      <c r="F54" s="2">
        <v>837.03842652894809</v>
      </c>
      <c r="G54" s="5">
        <f t="shared" si="4"/>
        <v>3271.4163716685557</v>
      </c>
      <c r="H54" s="2">
        <v>0</v>
      </c>
      <c r="I54" s="2">
        <v>0</v>
      </c>
      <c r="J54" s="5">
        <f t="shared" si="5"/>
        <v>0</v>
      </c>
      <c r="K54" s="2">
        <v>123</v>
      </c>
      <c r="L54" s="2">
        <v>67</v>
      </c>
      <c r="M54" s="5">
        <f t="shared" si="6"/>
        <v>190</v>
      </c>
      <c r="N54" s="27">
        <f t="shared" si="7"/>
        <v>7.9805204076173863E-2</v>
      </c>
      <c r="O54" s="27">
        <f t="shared" si="0"/>
        <v>5.03754469504663E-2</v>
      </c>
      <c r="P54" s="28">
        <f t="shared" si="1"/>
        <v>6.9427342352898047E-2</v>
      </c>
      <c r="R54" s="32">
        <f t="shared" si="8"/>
        <v>19.79169061089112</v>
      </c>
      <c r="S54" s="32">
        <f t="shared" si="9"/>
        <v>12.493110843715643</v>
      </c>
      <c r="T54" s="32">
        <f t="shared" si="10"/>
        <v>17.217980903518715</v>
      </c>
    </row>
    <row r="55" spans="2:20" x14ac:dyDescent="0.25">
      <c r="B55" s="12" t="str">
        <f>'Média Mensal'!B55</f>
        <v>Vila do Conde</v>
      </c>
      <c r="C55" s="12" t="str">
        <f>'Média Mensal'!C55</f>
        <v>Alto de Pega</v>
      </c>
      <c r="D55" s="15">
        <f>'Média Mensal'!D55</f>
        <v>730.41</v>
      </c>
      <c r="E55" s="4">
        <v>1849.5569990825004</v>
      </c>
      <c r="F55" s="2">
        <v>646.42394239284272</v>
      </c>
      <c r="G55" s="5">
        <f t="shared" si="4"/>
        <v>2495.9809414753431</v>
      </c>
      <c r="H55" s="2">
        <v>0</v>
      </c>
      <c r="I55" s="2">
        <v>0</v>
      </c>
      <c r="J55" s="5">
        <f t="shared" si="5"/>
        <v>0</v>
      </c>
      <c r="K55" s="2">
        <v>111</v>
      </c>
      <c r="L55" s="2">
        <v>67</v>
      </c>
      <c r="M55" s="5">
        <f t="shared" si="6"/>
        <v>178</v>
      </c>
      <c r="N55" s="27">
        <f t="shared" si="7"/>
        <v>6.7188208336330296E-2</v>
      </c>
      <c r="O55" s="27">
        <f t="shared" si="0"/>
        <v>3.8903703803132086E-2</v>
      </c>
      <c r="P55" s="28">
        <f t="shared" si="1"/>
        <v>5.65417937086658E-2</v>
      </c>
      <c r="R55" s="32">
        <f t="shared" si="8"/>
        <v>16.662675667409914</v>
      </c>
      <c r="S55" s="32">
        <f t="shared" si="9"/>
        <v>9.6481185431767571</v>
      </c>
      <c r="T55" s="32">
        <f t="shared" si="10"/>
        <v>14.022364839749118</v>
      </c>
    </row>
    <row r="56" spans="2:20" x14ac:dyDescent="0.25">
      <c r="B56" s="12" t="str">
        <f>'Média Mensal'!B56</f>
        <v>Alto de Pega</v>
      </c>
      <c r="C56" s="12" t="str">
        <f>'Média Mensal'!C56</f>
        <v>Portas Fronhas</v>
      </c>
      <c r="D56" s="15">
        <f>'Média Mensal'!D56</f>
        <v>671.05</v>
      </c>
      <c r="E56" s="4">
        <v>1785.0289182024137</v>
      </c>
      <c r="F56" s="2">
        <v>582.88017380118504</v>
      </c>
      <c r="G56" s="5">
        <f t="shared" si="4"/>
        <v>2367.9090920035987</v>
      </c>
      <c r="H56" s="2">
        <v>0</v>
      </c>
      <c r="I56" s="2">
        <v>0</v>
      </c>
      <c r="J56" s="5">
        <f t="shared" si="5"/>
        <v>0</v>
      </c>
      <c r="K56" s="2">
        <v>111</v>
      </c>
      <c r="L56" s="2">
        <v>68</v>
      </c>
      <c r="M56" s="5">
        <f t="shared" si="6"/>
        <v>179</v>
      </c>
      <c r="N56" s="27">
        <f t="shared" si="7"/>
        <v>6.4844119376722381E-2</v>
      </c>
      <c r="O56" s="27">
        <f t="shared" si="0"/>
        <v>3.4563577668476342E-2</v>
      </c>
      <c r="P56" s="28">
        <f t="shared" si="1"/>
        <v>5.3340896828338411E-2</v>
      </c>
      <c r="R56" s="32">
        <f t="shared" si="8"/>
        <v>16.081341605427152</v>
      </c>
      <c r="S56" s="32">
        <f t="shared" si="9"/>
        <v>8.5717672617821332</v>
      </c>
      <c r="T56" s="32">
        <f t="shared" si="10"/>
        <v>13.228542413427926</v>
      </c>
    </row>
    <row r="57" spans="2:20" x14ac:dyDescent="0.25">
      <c r="B57" s="12" t="str">
        <f>'Média Mensal'!B57</f>
        <v>Portas Fronhas</v>
      </c>
      <c r="C57" s="12" t="str">
        <f>'Média Mensal'!C57</f>
        <v>São Brás</v>
      </c>
      <c r="D57" s="15">
        <f>'Média Mensal'!D57</f>
        <v>562.21</v>
      </c>
      <c r="E57" s="4">
        <v>1335.6013399350466</v>
      </c>
      <c r="F57" s="2">
        <v>468.89805026984402</v>
      </c>
      <c r="G57" s="5">
        <f t="shared" si="4"/>
        <v>1804.4993902048905</v>
      </c>
      <c r="H57" s="2">
        <v>0</v>
      </c>
      <c r="I57" s="2">
        <v>0</v>
      </c>
      <c r="J57" s="5">
        <f t="shared" si="5"/>
        <v>0</v>
      </c>
      <c r="K57" s="43">
        <v>111</v>
      </c>
      <c r="L57" s="2">
        <v>68</v>
      </c>
      <c r="M57" s="5">
        <f t="shared" si="6"/>
        <v>179</v>
      </c>
      <c r="N57" s="27">
        <f t="shared" si="7"/>
        <v>4.8517921386771523E-2</v>
      </c>
      <c r="O57" s="27">
        <f t="shared" si="0"/>
        <v>2.7804675656418646E-2</v>
      </c>
      <c r="P57" s="28">
        <f t="shared" si="1"/>
        <v>4.0649202338369314E-2</v>
      </c>
      <c r="R57" s="32">
        <f t="shared" si="8"/>
        <v>12.032444503919338</v>
      </c>
      <c r="S57" s="32">
        <f t="shared" si="9"/>
        <v>6.8955595627918242</v>
      </c>
      <c r="T57" s="32">
        <f t="shared" si="10"/>
        <v>10.08100217991559</v>
      </c>
    </row>
    <row r="58" spans="2:20" x14ac:dyDescent="0.25">
      <c r="B58" s="13" t="str">
        <f>'Média Mensal'!B58</f>
        <v>São Brás</v>
      </c>
      <c r="C58" s="13" t="str">
        <f>'Média Mensal'!C58</f>
        <v>Póvoa de Varzim</v>
      </c>
      <c r="D58" s="16">
        <f>'Média Mensal'!D58</f>
        <v>624.94000000000005</v>
      </c>
      <c r="E58" s="6">
        <v>1258.4600785605192</v>
      </c>
      <c r="F58" s="3">
        <v>442</v>
      </c>
      <c r="G58" s="7">
        <f t="shared" si="4"/>
        <v>1700.4600785605192</v>
      </c>
      <c r="H58" s="6">
        <v>0</v>
      </c>
      <c r="I58" s="3">
        <v>0</v>
      </c>
      <c r="J58" s="7">
        <f t="shared" si="5"/>
        <v>0</v>
      </c>
      <c r="K58" s="44">
        <v>111</v>
      </c>
      <c r="L58" s="3">
        <v>68</v>
      </c>
      <c r="M58" s="7">
        <f t="shared" si="6"/>
        <v>179</v>
      </c>
      <c r="N58" s="27">
        <f t="shared" si="7"/>
        <v>4.5715637843668958E-2</v>
      </c>
      <c r="O58" s="27">
        <f t="shared" si="0"/>
        <v>2.620967741935484E-2</v>
      </c>
      <c r="P58" s="28">
        <f t="shared" si="1"/>
        <v>3.8305552319348513E-2</v>
      </c>
      <c r="R58" s="32">
        <f t="shared" si="8"/>
        <v>11.337478185229902</v>
      </c>
      <c r="S58" s="32">
        <f t="shared" si="9"/>
        <v>6.5</v>
      </c>
      <c r="T58" s="32">
        <f t="shared" si="10"/>
        <v>9.4997769751984311</v>
      </c>
    </row>
    <row r="59" spans="2:20" x14ac:dyDescent="0.25">
      <c r="B59" s="11" t="str">
        <f>'Média Mensal'!B59</f>
        <v>CSra da Hora</v>
      </c>
      <c r="C59" s="11" t="str">
        <f>'Média Mensal'!C59</f>
        <v>CFonte do Cuco</v>
      </c>
      <c r="D59" s="14">
        <f>'Média Mensal'!D59</f>
        <v>685.98</v>
      </c>
      <c r="E59" s="4">
        <v>3261.9071542189881</v>
      </c>
      <c r="F59" s="2">
        <v>1678.5927351603898</v>
      </c>
      <c r="G59" s="10">
        <f t="shared" si="4"/>
        <v>4940.4998893793781</v>
      </c>
      <c r="H59" s="2">
        <v>2</v>
      </c>
      <c r="I59" s="2">
        <v>2</v>
      </c>
      <c r="J59" s="10">
        <f t="shared" si="5"/>
        <v>4</v>
      </c>
      <c r="K59" s="2">
        <v>61</v>
      </c>
      <c r="L59" s="2">
        <v>62</v>
      </c>
      <c r="M59" s="10">
        <f t="shared" si="6"/>
        <v>123</v>
      </c>
      <c r="N59" s="25">
        <f t="shared" si="7"/>
        <v>0.20963413587525631</v>
      </c>
      <c r="O59" s="25">
        <f t="shared" si="0"/>
        <v>0.10618628132340523</v>
      </c>
      <c r="P59" s="26">
        <f t="shared" si="1"/>
        <v>0.15750127165835814</v>
      </c>
      <c r="R59" s="32">
        <f t="shared" si="8"/>
        <v>51.776304035222033</v>
      </c>
      <c r="S59" s="32">
        <f t="shared" si="9"/>
        <v>26.228011486881091</v>
      </c>
      <c r="T59" s="32">
        <f t="shared" si="10"/>
        <v>38.901573932121089</v>
      </c>
    </row>
    <row r="60" spans="2:20" x14ac:dyDescent="0.25">
      <c r="B60" s="12" t="str">
        <f>'Média Mensal'!B60</f>
        <v>CFonte do Cuco</v>
      </c>
      <c r="C60" s="12" t="str">
        <f>'Média Mensal'!C60</f>
        <v>Cândido dos Reis</v>
      </c>
      <c r="D60" s="15">
        <f>'Média Mensal'!D60</f>
        <v>913.51</v>
      </c>
      <c r="E60" s="4">
        <v>3107.5292256100952</v>
      </c>
      <c r="F60" s="2">
        <v>1658.8500007746793</v>
      </c>
      <c r="G60" s="5">
        <f t="shared" si="4"/>
        <v>4766.3792263847745</v>
      </c>
      <c r="H60" s="2">
        <v>2</v>
      </c>
      <c r="I60" s="2">
        <v>2</v>
      </c>
      <c r="J60" s="5">
        <f t="shared" si="5"/>
        <v>4</v>
      </c>
      <c r="K60" s="2">
        <v>61</v>
      </c>
      <c r="L60" s="2">
        <v>62</v>
      </c>
      <c r="M60" s="5">
        <f t="shared" si="6"/>
        <v>123</v>
      </c>
      <c r="N60" s="27">
        <f t="shared" si="7"/>
        <v>0.19971267516774391</v>
      </c>
      <c r="O60" s="27">
        <f t="shared" si="0"/>
        <v>0.1049373735307869</v>
      </c>
      <c r="P60" s="28">
        <f t="shared" si="1"/>
        <v>0.15195037064475816</v>
      </c>
      <c r="R60" s="32">
        <f t="shared" si="8"/>
        <v>49.325860723969768</v>
      </c>
      <c r="S60" s="32">
        <f t="shared" si="9"/>
        <v>25.919531262104364</v>
      </c>
      <c r="T60" s="32">
        <f t="shared" si="10"/>
        <v>37.530545089643894</v>
      </c>
    </row>
    <row r="61" spans="2:20" x14ac:dyDescent="0.25">
      <c r="B61" s="12" t="str">
        <f>'Média Mensal'!B61</f>
        <v>Cândido dos Reis</v>
      </c>
      <c r="C61" s="12" t="str">
        <f>'Média Mensal'!C61</f>
        <v>Pias</v>
      </c>
      <c r="D61" s="15">
        <f>'Média Mensal'!D61</f>
        <v>916.73</v>
      </c>
      <c r="E61" s="4">
        <v>2942.0125701876609</v>
      </c>
      <c r="F61" s="2">
        <v>1616.1159304492805</v>
      </c>
      <c r="G61" s="5">
        <f t="shared" si="4"/>
        <v>4558.1285006369417</v>
      </c>
      <c r="H61" s="2">
        <v>2</v>
      </c>
      <c r="I61" s="2">
        <v>2</v>
      </c>
      <c r="J61" s="5">
        <f t="shared" si="5"/>
        <v>4</v>
      </c>
      <c r="K61" s="2">
        <v>61</v>
      </c>
      <c r="L61" s="2">
        <v>62</v>
      </c>
      <c r="M61" s="5">
        <f t="shared" si="6"/>
        <v>123</v>
      </c>
      <c r="N61" s="27">
        <f t="shared" si="7"/>
        <v>0.18907535798121214</v>
      </c>
      <c r="O61" s="27">
        <f t="shared" si="0"/>
        <v>0.10223405430473688</v>
      </c>
      <c r="P61" s="28">
        <f t="shared" si="1"/>
        <v>0.14531141611313891</v>
      </c>
      <c r="R61" s="32">
        <f t="shared" si="8"/>
        <v>46.698612225200968</v>
      </c>
      <c r="S61" s="32">
        <f t="shared" si="9"/>
        <v>25.251811413270008</v>
      </c>
      <c r="T61" s="32">
        <f t="shared" si="10"/>
        <v>35.890775595566467</v>
      </c>
    </row>
    <row r="62" spans="2:20" x14ac:dyDescent="0.25">
      <c r="B62" s="12" t="str">
        <f>'Média Mensal'!B62</f>
        <v>Pias</v>
      </c>
      <c r="C62" s="12" t="str">
        <f>'Média Mensal'!C62</f>
        <v>Araújo</v>
      </c>
      <c r="D62" s="15">
        <f>'Média Mensal'!D62</f>
        <v>1258.1300000000001</v>
      </c>
      <c r="E62" s="4">
        <v>2793.8339168176799</v>
      </c>
      <c r="F62" s="2">
        <v>1574.7794940164119</v>
      </c>
      <c r="G62" s="5">
        <f t="shared" si="4"/>
        <v>4368.6134108340921</v>
      </c>
      <c r="H62" s="2">
        <v>2</v>
      </c>
      <c r="I62" s="2">
        <v>2</v>
      </c>
      <c r="J62" s="5">
        <f t="shared" si="5"/>
        <v>4</v>
      </c>
      <c r="K62" s="2">
        <v>61</v>
      </c>
      <c r="L62" s="2">
        <v>62</v>
      </c>
      <c r="M62" s="5">
        <f t="shared" si="6"/>
        <v>123</v>
      </c>
      <c r="N62" s="27">
        <f t="shared" si="7"/>
        <v>0.17955230827877119</v>
      </c>
      <c r="O62" s="27">
        <f t="shared" si="0"/>
        <v>9.9619148153872211E-2</v>
      </c>
      <c r="P62" s="28">
        <f t="shared" si="1"/>
        <v>0.13926974658359131</v>
      </c>
      <c r="R62" s="32">
        <f t="shared" si="8"/>
        <v>44.346570108217144</v>
      </c>
      <c r="S62" s="32">
        <f t="shared" si="9"/>
        <v>24.605929594006437</v>
      </c>
      <c r="T62" s="32">
        <f t="shared" si="10"/>
        <v>34.398530793969229</v>
      </c>
    </row>
    <row r="63" spans="2:20" x14ac:dyDescent="0.25">
      <c r="B63" s="12" t="str">
        <f>'Média Mensal'!B63</f>
        <v>Araújo</v>
      </c>
      <c r="C63" s="12" t="str">
        <f>'Média Mensal'!C63</f>
        <v>Custió</v>
      </c>
      <c r="D63" s="15">
        <f>'Média Mensal'!D63</f>
        <v>651.69000000000005</v>
      </c>
      <c r="E63" s="4">
        <v>2705.1417732477785</v>
      </c>
      <c r="F63" s="2">
        <v>1547.1775896203008</v>
      </c>
      <c r="G63" s="5">
        <f t="shared" si="4"/>
        <v>4252.3193628680792</v>
      </c>
      <c r="H63" s="2">
        <v>2</v>
      </c>
      <c r="I63" s="2">
        <v>2</v>
      </c>
      <c r="J63" s="5">
        <f t="shared" si="5"/>
        <v>4</v>
      </c>
      <c r="K63" s="2">
        <v>63</v>
      </c>
      <c r="L63" s="2">
        <v>62</v>
      </c>
      <c r="M63" s="5">
        <f t="shared" si="6"/>
        <v>125</v>
      </c>
      <c r="N63" s="27">
        <f t="shared" si="7"/>
        <v>0.16848167496560654</v>
      </c>
      <c r="O63" s="27">
        <f t="shared" si="0"/>
        <v>9.7873076266466394E-2</v>
      </c>
      <c r="P63" s="28">
        <f t="shared" si="1"/>
        <v>0.13345215173449909</v>
      </c>
      <c r="R63" s="32">
        <f t="shared" si="8"/>
        <v>41.617565742273513</v>
      </c>
      <c r="S63" s="32">
        <f t="shared" si="9"/>
        <v>24.174649837817199</v>
      </c>
      <c r="T63" s="32">
        <f t="shared" si="10"/>
        <v>32.963715991225421</v>
      </c>
    </row>
    <row r="64" spans="2:20" x14ac:dyDescent="0.25">
      <c r="B64" s="12" t="str">
        <f>'Média Mensal'!B64</f>
        <v>Custió</v>
      </c>
      <c r="C64" s="12" t="str">
        <f>'Média Mensal'!C64</f>
        <v>Parque de Maia</v>
      </c>
      <c r="D64" s="15">
        <f>'Média Mensal'!D64</f>
        <v>1418.51</v>
      </c>
      <c r="E64" s="4">
        <v>2561.5980460544315</v>
      </c>
      <c r="F64" s="2">
        <v>1482.3191389870631</v>
      </c>
      <c r="G64" s="5">
        <f t="shared" si="4"/>
        <v>4043.9171850414946</v>
      </c>
      <c r="H64" s="2">
        <v>2</v>
      </c>
      <c r="I64" s="2">
        <v>2</v>
      </c>
      <c r="J64" s="5">
        <f t="shared" si="5"/>
        <v>4</v>
      </c>
      <c r="K64" s="2">
        <v>73</v>
      </c>
      <c r="L64" s="2">
        <v>62</v>
      </c>
      <c r="M64" s="5">
        <f t="shared" si="6"/>
        <v>135</v>
      </c>
      <c r="N64" s="27">
        <f t="shared" si="7"/>
        <v>0.13819583761622958</v>
      </c>
      <c r="O64" s="27">
        <f t="shared" si="0"/>
        <v>9.3770188448068267E-2</v>
      </c>
      <c r="P64" s="28">
        <f t="shared" si="1"/>
        <v>0.1177474139599783</v>
      </c>
      <c r="R64" s="32">
        <f t="shared" si="8"/>
        <v>34.154640614059083</v>
      </c>
      <c r="S64" s="32">
        <f t="shared" si="9"/>
        <v>23.16123654667286</v>
      </c>
      <c r="T64" s="32">
        <f t="shared" si="10"/>
        <v>29.092929388787731</v>
      </c>
    </row>
    <row r="65" spans="2:20" x14ac:dyDescent="0.25">
      <c r="B65" s="12" t="str">
        <f>'Média Mensal'!B65</f>
        <v>Parque de Maia</v>
      </c>
      <c r="C65" s="12" t="str">
        <f>'Média Mensal'!C65</f>
        <v>Forum</v>
      </c>
      <c r="D65" s="15">
        <f>'Média Mensal'!D65</f>
        <v>824.81</v>
      </c>
      <c r="E65" s="4">
        <v>2195.9857514057376</v>
      </c>
      <c r="F65" s="2">
        <v>1404.8296624990387</v>
      </c>
      <c r="G65" s="5">
        <f t="shared" si="4"/>
        <v>3600.8154139047765</v>
      </c>
      <c r="H65" s="2">
        <v>2</v>
      </c>
      <c r="I65" s="2">
        <v>2</v>
      </c>
      <c r="J65" s="5">
        <f t="shared" si="5"/>
        <v>4</v>
      </c>
      <c r="K65" s="2">
        <v>86</v>
      </c>
      <c r="L65" s="2">
        <v>62</v>
      </c>
      <c r="M65" s="5">
        <f t="shared" si="6"/>
        <v>148</v>
      </c>
      <c r="N65" s="27">
        <f t="shared" si="7"/>
        <v>0.1009184628403372</v>
      </c>
      <c r="O65" s="27">
        <f t="shared" si="0"/>
        <v>8.8868273184402755E-2</v>
      </c>
      <c r="P65" s="28">
        <f t="shared" si="1"/>
        <v>9.5847940106068369E-2</v>
      </c>
      <c r="R65" s="32">
        <f t="shared" si="8"/>
        <v>24.954383538701563</v>
      </c>
      <c r="S65" s="32">
        <f t="shared" si="9"/>
        <v>21.95046347654748</v>
      </c>
      <c r="T65" s="32">
        <f t="shared" si="10"/>
        <v>23.689575091478794</v>
      </c>
    </row>
    <row r="66" spans="2:20" x14ac:dyDescent="0.25">
      <c r="B66" s="12" t="str">
        <f>'Média Mensal'!B66</f>
        <v>Forum</v>
      </c>
      <c r="C66" s="12" t="str">
        <f>'Média Mensal'!C66</f>
        <v>Zona Industrial</v>
      </c>
      <c r="D66" s="15">
        <f>'Média Mensal'!D66</f>
        <v>1119.4000000000001</v>
      </c>
      <c r="E66" s="4">
        <v>1043.1112601410923</v>
      </c>
      <c r="F66" s="2">
        <v>765.35810459190168</v>
      </c>
      <c r="G66" s="5">
        <f t="shared" si="4"/>
        <v>1808.4693647329941</v>
      </c>
      <c r="H66" s="2">
        <v>2</v>
      </c>
      <c r="I66" s="2">
        <v>2</v>
      </c>
      <c r="J66" s="5">
        <f t="shared" si="5"/>
        <v>4</v>
      </c>
      <c r="K66" s="2">
        <v>62</v>
      </c>
      <c r="L66" s="2">
        <v>62</v>
      </c>
      <c r="M66" s="5">
        <f t="shared" si="6"/>
        <v>124</v>
      </c>
      <c r="N66" s="27">
        <f t="shared" si="7"/>
        <v>6.5986289229573142E-2</v>
      </c>
      <c r="O66" s="27">
        <f t="shared" si="0"/>
        <v>4.8415872001005923E-2</v>
      </c>
      <c r="P66" s="28">
        <f t="shared" si="1"/>
        <v>5.7201080615289543E-2</v>
      </c>
      <c r="R66" s="32">
        <f t="shared" si="8"/>
        <v>16.298613439704567</v>
      </c>
      <c r="S66" s="32">
        <f t="shared" si="9"/>
        <v>11.958720384248464</v>
      </c>
      <c r="T66" s="32">
        <f t="shared" si="10"/>
        <v>14.128666911976516</v>
      </c>
    </row>
    <row r="67" spans="2:20" x14ac:dyDescent="0.25">
      <c r="B67" s="12" t="str">
        <f>'Média Mensal'!B67</f>
        <v>Zona Industrial</v>
      </c>
      <c r="C67" s="12" t="str">
        <f>'Média Mensal'!C67</f>
        <v>Mandim</v>
      </c>
      <c r="D67" s="15">
        <f>'Média Mensal'!D67</f>
        <v>1194.23</v>
      </c>
      <c r="E67" s="4">
        <v>945.69147132599323</v>
      </c>
      <c r="F67" s="2">
        <v>683.57782489884346</v>
      </c>
      <c r="G67" s="5">
        <f t="shared" si="4"/>
        <v>1629.2692962248366</v>
      </c>
      <c r="H67" s="2">
        <v>2</v>
      </c>
      <c r="I67" s="2">
        <v>2</v>
      </c>
      <c r="J67" s="5">
        <f t="shared" si="5"/>
        <v>4</v>
      </c>
      <c r="K67" s="2">
        <v>62</v>
      </c>
      <c r="L67" s="2">
        <v>62</v>
      </c>
      <c r="M67" s="5">
        <f t="shared" si="6"/>
        <v>124</v>
      </c>
      <c r="N67" s="27">
        <f t="shared" si="7"/>
        <v>5.982360015979208E-2</v>
      </c>
      <c r="O67" s="27">
        <f t="shared" si="0"/>
        <v>4.3242524348358014E-2</v>
      </c>
      <c r="P67" s="28">
        <f t="shared" si="1"/>
        <v>5.1533062254075043E-2</v>
      </c>
      <c r="R67" s="32">
        <f t="shared" si="8"/>
        <v>14.776429239468644</v>
      </c>
      <c r="S67" s="32">
        <f t="shared" si="9"/>
        <v>10.680903514044429</v>
      </c>
      <c r="T67" s="32">
        <f t="shared" si="10"/>
        <v>12.728666376756536</v>
      </c>
    </row>
    <row r="68" spans="2:20" x14ac:dyDescent="0.25">
      <c r="B68" s="12" t="str">
        <f>'Média Mensal'!B68</f>
        <v>Mandim</v>
      </c>
      <c r="C68" s="12" t="str">
        <f>'Média Mensal'!C68</f>
        <v>Castêlo da Maia</v>
      </c>
      <c r="D68" s="15">
        <f>'Média Mensal'!D68</f>
        <v>1468.1</v>
      </c>
      <c r="E68" s="4">
        <v>925.57572913922161</v>
      </c>
      <c r="F68" s="2">
        <v>656.78832590574655</v>
      </c>
      <c r="G68" s="5">
        <f t="shared" si="4"/>
        <v>1582.3640550449682</v>
      </c>
      <c r="H68" s="2">
        <v>2</v>
      </c>
      <c r="I68" s="2">
        <v>2</v>
      </c>
      <c r="J68" s="5">
        <f t="shared" si="5"/>
        <v>4</v>
      </c>
      <c r="K68" s="2">
        <v>62</v>
      </c>
      <c r="L68" s="2">
        <v>62</v>
      </c>
      <c r="M68" s="5">
        <f t="shared" si="6"/>
        <v>124</v>
      </c>
      <c r="N68" s="27">
        <f t="shared" si="7"/>
        <v>5.85510962259123E-2</v>
      </c>
      <c r="O68" s="27">
        <f t="shared" si="0"/>
        <v>4.154784450314692E-2</v>
      </c>
      <c r="P68" s="28">
        <f t="shared" si="1"/>
        <v>5.0049470364529614E-2</v>
      </c>
      <c r="R68" s="32">
        <f t="shared" si="8"/>
        <v>14.462120767800338</v>
      </c>
      <c r="S68" s="32">
        <f t="shared" si="9"/>
        <v>10.26231759227729</v>
      </c>
      <c r="T68" s="32">
        <f t="shared" si="10"/>
        <v>12.362219180038814</v>
      </c>
    </row>
    <row r="69" spans="2:20" x14ac:dyDescent="0.25">
      <c r="B69" s="13" t="str">
        <f>'Média Mensal'!B69</f>
        <v>Castêlo da Maia</v>
      </c>
      <c r="C69" s="13" t="str">
        <f>'Média Mensal'!C69</f>
        <v>ISMAI</v>
      </c>
      <c r="D69" s="16">
        <f>'Média Mensal'!D69</f>
        <v>702.48</v>
      </c>
      <c r="E69" s="6">
        <v>492.87464538856676</v>
      </c>
      <c r="F69" s="3">
        <v>454.00000000000011</v>
      </c>
      <c r="G69" s="7">
        <f t="shared" si="4"/>
        <v>946.87464538856693</v>
      </c>
      <c r="H69" s="6">
        <v>2</v>
      </c>
      <c r="I69" s="3">
        <v>2</v>
      </c>
      <c r="J69" s="7">
        <f t="shared" si="5"/>
        <v>4</v>
      </c>
      <c r="K69" s="6">
        <v>62</v>
      </c>
      <c r="L69" s="3">
        <v>62</v>
      </c>
      <c r="M69" s="7">
        <f t="shared" si="6"/>
        <v>124</v>
      </c>
      <c r="N69" s="27">
        <f t="shared" si="7"/>
        <v>3.1178811069620872E-2</v>
      </c>
      <c r="O69" s="27">
        <f t="shared" si="0"/>
        <v>2.8719635627530372E-2</v>
      </c>
      <c r="P69" s="28">
        <f t="shared" si="1"/>
        <v>2.9949223348575624E-2</v>
      </c>
      <c r="R69" s="32">
        <f t="shared" si="8"/>
        <v>7.7011663341963557</v>
      </c>
      <c r="S69" s="32">
        <f t="shared" si="9"/>
        <v>7.0937500000000018</v>
      </c>
      <c r="T69" s="32">
        <f t="shared" si="10"/>
        <v>7.3974581670981792</v>
      </c>
    </row>
    <row r="70" spans="2:20" x14ac:dyDescent="0.25">
      <c r="B70" s="11" t="str">
        <f>'Média Mensal'!B70</f>
        <v>Santo Ovídio</v>
      </c>
      <c r="C70" s="11" t="str">
        <f>'Média Mensal'!C70</f>
        <v>D. João II</v>
      </c>
      <c r="D70" s="14">
        <f>'Média Mensal'!D70</f>
        <v>463.71</v>
      </c>
      <c r="E70" s="4">
        <v>1640.0000000000002</v>
      </c>
      <c r="F70" s="2">
        <v>3681.2160414764726</v>
      </c>
      <c r="G70" s="10">
        <f t="shared" ref="G70:G86" si="14">+E70+F70</f>
        <v>5321.216041476473</v>
      </c>
      <c r="H70" s="2">
        <v>124</v>
      </c>
      <c r="I70" s="2">
        <v>124</v>
      </c>
      <c r="J70" s="10">
        <f t="shared" ref="J70:J86" si="15">+H70+I70</f>
        <v>248</v>
      </c>
      <c r="K70" s="2">
        <v>0</v>
      </c>
      <c r="L70" s="2">
        <v>0</v>
      </c>
      <c r="M70" s="10">
        <f t="shared" ref="M70:M86" si="16">+K70+L70</f>
        <v>0</v>
      </c>
      <c r="N70" s="25">
        <f t="shared" ref="N70:P86" si="17">+E70/(H70*216+K70*248)</f>
        <v>6.1230585424133822E-2</v>
      </c>
      <c r="O70" s="25">
        <f t="shared" si="0"/>
        <v>0.13744086176360784</v>
      </c>
      <c r="P70" s="26">
        <f t="shared" si="1"/>
        <v>9.9335723593870842E-2</v>
      </c>
      <c r="R70" s="32">
        <f t="shared" si="8"/>
        <v>13.225806451612906</v>
      </c>
      <c r="S70" s="32">
        <f t="shared" si="9"/>
        <v>29.687226140939295</v>
      </c>
      <c r="T70" s="32">
        <f t="shared" si="10"/>
        <v>21.456516296276099</v>
      </c>
    </row>
    <row r="71" spans="2:20" x14ac:dyDescent="0.25">
      <c r="B71" s="12" t="str">
        <f>'Média Mensal'!B71</f>
        <v>D. João II</v>
      </c>
      <c r="C71" s="12" t="str">
        <f>'Média Mensal'!C71</f>
        <v>João de Deus</v>
      </c>
      <c r="D71" s="15">
        <f>'Média Mensal'!D71</f>
        <v>716.25</v>
      </c>
      <c r="E71" s="4">
        <v>2278.8068817353601</v>
      </c>
      <c r="F71" s="2">
        <v>5243.9068084060082</v>
      </c>
      <c r="G71" s="5">
        <f t="shared" si="14"/>
        <v>7522.7136901413687</v>
      </c>
      <c r="H71" s="2">
        <v>124</v>
      </c>
      <c r="I71" s="2">
        <v>124</v>
      </c>
      <c r="J71" s="5">
        <f t="shared" si="15"/>
        <v>248</v>
      </c>
      <c r="K71" s="2">
        <v>0</v>
      </c>
      <c r="L71" s="2">
        <v>0</v>
      </c>
      <c r="M71" s="5">
        <f t="shared" si="16"/>
        <v>0</v>
      </c>
      <c r="N71" s="27">
        <f t="shared" si="17"/>
        <v>8.5080902095854241E-2</v>
      </c>
      <c r="O71" s="27">
        <f t="shared" si="0"/>
        <v>0.19578505109042743</v>
      </c>
      <c r="P71" s="28">
        <f t="shared" si="1"/>
        <v>0.14043297659314086</v>
      </c>
      <c r="R71" s="32">
        <f t="shared" ref="R71:R86" si="18">+E71/(H71+K71)</f>
        <v>18.377474852704516</v>
      </c>
      <c r="S71" s="32">
        <f t="shared" ref="S71:S86" si="19">+F71/(I71+L71)</f>
        <v>42.289571035532326</v>
      </c>
      <c r="T71" s="32">
        <f t="shared" ref="T71:T86" si="20">+G71/(J71+M71)</f>
        <v>30.333522944118421</v>
      </c>
    </row>
    <row r="72" spans="2:20" x14ac:dyDescent="0.25">
      <c r="B72" s="12" t="str">
        <f>'Média Mensal'!B72</f>
        <v>João de Deus</v>
      </c>
      <c r="C72" s="12" t="str">
        <f>'Média Mensal'!C72</f>
        <v>C.M.Gaia</v>
      </c>
      <c r="D72" s="15">
        <f>'Média Mensal'!D72</f>
        <v>405.01</v>
      </c>
      <c r="E72" s="4">
        <v>4359.3682205409887</v>
      </c>
      <c r="F72" s="2">
        <v>8282.8589307022048</v>
      </c>
      <c r="G72" s="5">
        <f t="shared" si="14"/>
        <v>12642.227151243194</v>
      </c>
      <c r="H72" s="2">
        <v>124</v>
      </c>
      <c r="I72" s="2">
        <v>124</v>
      </c>
      <c r="J72" s="5">
        <f t="shared" si="15"/>
        <v>248</v>
      </c>
      <c r="K72" s="2">
        <v>0</v>
      </c>
      <c r="L72" s="2">
        <v>0</v>
      </c>
      <c r="M72" s="5">
        <f t="shared" si="16"/>
        <v>0</v>
      </c>
      <c r="N72" s="27">
        <f t="shared" si="17"/>
        <v>0.16276016355066414</v>
      </c>
      <c r="O72" s="27">
        <f t="shared" si="0"/>
        <v>0.3092465251904945</v>
      </c>
      <c r="P72" s="28">
        <f t="shared" si="1"/>
        <v>0.23600334437057935</v>
      </c>
      <c r="R72" s="32">
        <f t="shared" si="18"/>
        <v>35.156195326943454</v>
      </c>
      <c r="S72" s="32">
        <f t="shared" si="19"/>
        <v>66.797249441146818</v>
      </c>
      <c r="T72" s="32">
        <f t="shared" si="20"/>
        <v>50.976722384045139</v>
      </c>
    </row>
    <row r="73" spans="2:20" x14ac:dyDescent="0.25">
      <c r="B73" s="12" t="str">
        <f>'Média Mensal'!B73</f>
        <v>C.M.Gaia</v>
      </c>
      <c r="C73" s="12" t="str">
        <f>'Média Mensal'!C73</f>
        <v>General Torres</v>
      </c>
      <c r="D73" s="15">
        <f>'Média Mensal'!D73</f>
        <v>488.39</v>
      </c>
      <c r="E73" s="4">
        <v>4850.3264360159728</v>
      </c>
      <c r="F73" s="2">
        <v>9484.1005494558303</v>
      </c>
      <c r="G73" s="5">
        <f t="shared" si="14"/>
        <v>14334.426985471804</v>
      </c>
      <c r="H73" s="2">
        <v>124</v>
      </c>
      <c r="I73" s="2">
        <v>124</v>
      </c>
      <c r="J73" s="5">
        <f t="shared" si="15"/>
        <v>248</v>
      </c>
      <c r="K73" s="2">
        <v>0</v>
      </c>
      <c r="L73" s="2">
        <v>0</v>
      </c>
      <c r="M73" s="5">
        <f t="shared" si="16"/>
        <v>0</v>
      </c>
      <c r="N73" s="27">
        <f t="shared" si="17"/>
        <v>0.18109044339964056</v>
      </c>
      <c r="O73" s="27">
        <f t="shared" si="0"/>
        <v>0.35409574930764004</v>
      </c>
      <c r="P73" s="28">
        <f t="shared" si="1"/>
        <v>0.26759309635364031</v>
      </c>
      <c r="R73" s="32">
        <f t="shared" si="18"/>
        <v>39.11553577432236</v>
      </c>
      <c r="S73" s="32">
        <f t="shared" si="19"/>
        <v>76.484681850450244</v>
      </c>
      <c r="T73" s="32">
        <f t="shared" si="20"/>
        <v>57.800108812386306</v>
      </c>
    </row>
    <row r="74" spans="2:20" x14ac:dyDescent="0.25">
      <c r="B74" s="12" t="str">
        <f>'Média Mensal'!B74</f>
        <v>General Torres</v>
      </c>
      <c r="C74" s="12" t="str">
        <f>'Média Mensal'!C74</f>
        <v>Jardim do Morro</v>
      </c>
      <c r="D74" s="15">
        <f>'Média Mensal'!D74</f>
        <v>419.98</v>
      </c>
      <c r="E74" s="4">
        <v>5208.4586780263508</v>
      </c>
      <c r="F74" s="2">
        <v>10865.985161687891</v>
      </c>
      <c r="G74" s="5">
        <f t="shared" si="14"/>
        <v>16074.443839714242</v>
      </c>
      <c r="H74" s="2">
        <v>124</v>
      </c>
      <c r="I74" s="2">
        <v>124</v>
      </c>
      <c r="J74" s="5">
        <f t="shared" si="15"/>
        <v>248</v>
      </c>
      <c r="K74" s="2">
        <v>0</v>
      </c>
      <c r="L74" s="2">
        <v>0</v>
      </c>
      <c r="M74" s="5">
        <f t="shared" si="16"/>
        <v>0</v>
      </c>
      <c r="N74" s="27">
        <f t="shared" si="17"/>
        <v>0.19446156952009971</v>
      </c>
      <c r="O74" s="27">
        <f t="shared" si="0"/>
        <v>0.40568941015859811</v>
      </c>
      <c r="P74" s="28">
        <f t="shared" si="1"/>
        <v>0.3000754898393489</v>
      </c>
      <c r="R74" s="32">
        <f t="shared" si="18"/>
        <v>42.003699016341535</v>
      </c>
      <c r="S74" s="32">
        <f t="shared" si="19"/>
        <v>87.628912594257187</v>
      </c>
      <c r="T74" s="32">
        <f t="shared" si="20"/>
        <v>64.816305805299365</v>
      </c>
    </row>
    <row r="75" spans="2:20" x14ac:dyDescent="0.25">
      <c r="B75" s="12" t="str">
        <f>'Média Mensal'!B75</f>
        <v>Jardim do Morro</v>
      </c>
      <c r="C75" s="12" t="str">
        <f>'Média Mensal'!C75</f>
        <v>São Bento</v>
      </c>
      <c r="D75" s="15">
        <f>'Média Mensal'!D75</f>
        <v>795.7</v>
      </c>
      <c r="E75" s="4">
        <v>6157.0701922497956</v>
      </c>
      <c r="F75" s="2">
        <v>11527.399702789453</v>
      </c>
      <c r="G75" s="5">
        <f t="shared" si="14"/>
        <v>17684.469895039249</v>
      </c>
      <c r="H75" s="2">
        <v>124</v>
      </c>
      <c r="I75" s="2">
        <v>123</v>
      </c>
      <c r="J75" s="5">
        <f t="shared" si="15"/>
        <v>247</v>
      </c>
      <c r="K75" s="2">
        <v>0</v>
      </c>
      <c r="L75" s="2">
        <v>0</v>
      </c>
      <c r="M75" s="5">
        <f t="shared" si="16"/>
        <v>0</v>
      </c>
      <c r="N75" s="27">
        <f t="shared" si="17"/>
        <v>0.2298786660786214</v>
      </c>
      <c r="O75" s="27">
        <f t="shared" si="0"/>
        <v>0.43388285541965721</v>
      </c>
      <c r="P75" s="28">
        <f t="shared" si="1"/>
        <v>0.33146779680310484</v>
      </c>
      <c r="R75" s="32">
        <f t="shared" si="18"/>
        <v>49.653791872982225</v>
      </c>
      <c r="S75" s="32">
        <f t="shared" si="19"/>
        <v>93.718696770645963</v>
      </c>
      <c r="T75" s="32">
        <f t="shared" si="20"/>
        <v>71.597044109470644</v>
      </c>
    </row>
    <row r="76" spans="2:20" x14ac:dyDescent="0.25">
      <c r="B76" s="12" t="str">
        <f>'Média Mensal'!B76</f>
        <v>São Bento</v>
      </c>
      <c r="C76" s="12" t="str">
        <f>'Média Mensal'!C76</f>
        <v>Aliados</v>
      </c>
      <c r="D76" s="15">
        <f>'Média Mensal'!D76</f>
        <v>443.38</v>
      </c>
      <c r="E76" s="4">
        <v>11135.508945709089</v>
      </c>
      <c r="F76" s="2">
        <v>13713.63009727628</v>
      </c>
      <c r="G76" s="5">
        <f t="shared" si="14"/>
        <v>24849.139042985371</v>
      </c>
      <c r="H76" s="2">
        <v>123</v>
      </c>
      <c r="I76" s="2">
        <v>121</v>
      </c>
      <c r="J76" s="5">
        <f t="shared" si="15"/>
        <v>244</v>
      </c>
      <c r="K76" s="2">
        <v>0</v>
      </c>
      <c r="L76" s="2">
        <v>0</v>
      </c>
      <c r="M76" s="5">
        <f t="shared" si="16"/>
        <v>0</v>
      </c>
      <c r="N76" s="27">
        <f t="shared" si="17"/>
        <v>0.41913237525252517</v>
      </c>
      <c r="O76" s="27">
        <f t="shared" si="0"/>
        <v>0.52470271262918122</v>
      </c>
      <c r="P76" s="28">
        <f t="shared" si="1"/>
        <v>0.47148487862373578</v>
      </c>
      <c r="R76" s="32">
        <f t="shared" si="18"/>
        <v>90.532593054545444</v>
      </c>
      <c r="S76" s="32">
        <f t="shared" si="19"/>
        <v>113.33578592790315</v>
      </c>
      <c r="T76" s="32">
        <f t="shared" si="20"/>
        <v>101.84073378272693</v>
      </c>
    </row>
    <row r="77" spans="2:20" x14ac:dyDescent="0.25">
      <c r="B77" s="12" t="str">
        <f>'Média Mensal'!B77</f>
        <v>Aliados</v>
      </c>
      <c r="C77" s="12" t="str">
        <f>'Média Mensal'!C77</f>
        <v>Trindade S</v>
      </c>
      <c r="D77" s="15">
        <f>'Média Mensal'!D77</f>
        <v>450.27</v>
      </c>
      <c r="E77" s="4">
        <v>13682.861465433783</v>
      </c>
      <c r="F77" s="2">
        <v>14715.339908953771</v>
      </c>
      <c r="G77" s="5">
        <f t="shared" si="14"/>
        <v>28398.201374387554</v>
      </c>
      <c r="H77" s="2">
        <v>125</v>
      </c>
      <c r="I77" s="2">
        <v>124</v>
      </c>
      <c r="J77" s="5">
        <f t="shared" si="15"/>
        <v>249</v>
      </c>
      <c r="K77" s="2">
        <v>0</v>
      </c>
      <c r="L77" s="2">
        <v>0</v>
      </c>
      <c r="M77" s="5">
        <f t="shared" si="16"/>
        <v>0</v>
      </c>
      <c r="N77" s="27">
        <f t="shared" si="17"/>
        <v>0.5067726468679179</v>
      </c>
      <c r="O77" s="27">
        <f t="shared" si="0"/>
        <v>0.54940785203680442</v>
      </c>
      <c r="P77" s="28">
        <f t="shared" si="1"/>
        <v>0.52800463659057628</v>
      </c>
      <c r="R77" s="32">
        <f t="shared" si="18"/>
        <v>109.46289172347026</v>
      </c>
      <c r="S77" s="32">
        <f t="shared" si="19"/>
        <v>118.67209603994976</v>
      </c>
      <c r="T77" s="32">
        <f t="shared" si="20"/>
        <v>114.04900150356447</v>
      </c>
    </row>
    <row r="78" spans="2:20" x14ac:dyDescent="0.25">
      <c r="B78" s="12" t="str">
        <f>'Média Mensal'!B78</f>
        <v>Trindade S</v>
      </c>
      <c r="C78" s="12" t="str">
        <f>'Média Mensal'!C78</f>
        <v>Faria Guimaraes</v>
      </c>
      <c r="D78" s="15">
        <f>'Média Mensal'!D78</f>
        <v>555.34</v>
      </c>
      <c r="E78" s="4">
        <v>12653.487205977761</v>
      </c>
      <c r="F78" s="2">
        <v>12111.084511766991</v>
      </c>
      <c r="G78" s="5">
        <f t="shared" si="14"/>
        <v>24764.571717744751</v>
      </c>
      <c r="H78" s="2">
        <v>127</v>
      </c>
      <c r="I78" s="2">
        <v>124</v>
      </c>
      <c r="J78" s="5">
        <f t="shared" si="15"/>
        <v>251</v>
      </c>
      <c r="K78" s="2">
        <v>0</v>
      </c>
      <c r="L78" s="2">
        <v>0</v>
      </c>
      <c r="M78" s="5">
        <f t="shared" si="16"/>
        <v>0</v>
      </c>
      <c r="N78" s="27">
        <f t="shared" si="17"/>
        <v>0.46126739596011085</v>
      </c>
      <c r="O78" s="27">
        <f t="shared" si="0"/>
        <v>0.4521760943760077</v>
      </c>
      <c r="P78" s="28">
        <f t="shared" si="1"/>
        <v>0.45677607565561368</v>
      </c>
      <c r="R78" s="32">
        <f t="shared" si="18"/>
        <v>99.633757527383949</v>
      </c>
      <c r="S78" s="32">
        <f t="shared" si="19"/>
        <v>97.670036385217671</v>
      </c>
      <c r="T78" s="32">
        <f t="shared" si="20"/>
        <v>98.663632341612555</v>
      </c>
    </row>
    <row r="79" spans="2:20" x14ac:dyDescent="0.25">
      <c r="B79" s="12" t="str">
        <f>'Média Mensal'!B79</f>
        <v>Faria Guimaraes</v>
      </c>
      <c r="C79" s="12" t="str">
        <f>'Média Mensal'!C79</f>
        <v>Marques</v>
      </c>
      <c r="D79" s="15">
        <f>'Média Mensal'!D79</f>
        <v>621.04</v>
      </c>
      <c r="E79" s="4">
        <v>11873.725579131626</v>
      </c>
      <c r="F79" s="2">
        <v>11890.097748101321</v>
      </c>
      <c r="G79" s="5">
        <f t="shared" si="14"/>
        <v>23763.823327232945</v>
      </c>
      <c r="H79" s="2">
        <v>124</v>
      </c>
      <c r="I79" s="2">
        <v>124</v>
      </c>
      <c r="J79" s="5">
        <f t="shared" si="15"/>
        <v>248</v>
      </c>
      <c r="K79" s="2">
        <v>0</v>
      </c>
      <c r="L79" s="2">
        <v>0</v>
      </c>
      <c r="M79" s="5">
        <f t="shared" si="16"/>
        <v>0</v>
      </c>
      <c r="N79" s="27">
        <f t="shared" si="17"/>
        <v>0.44331412705837908</v>
      </c>
      <c r="O79" s="27">
        <f t="shared" si="0"/>
        <v>0.44392539382098722</v>
      </c>
      <c r="P79" s="28">
        <f t="shared" si="1"/>
        <v>0.4436197604396831</v>
      </c>
      <c r="R79" s="32">
        <f t="shared" si="18"/>
        <v>95.755851444609888</v>
      </c>
      <c r="S79" s="32">
        <f t="shared" si="19"/>
        <v>95.887885065333236</v>
      </c>
      <c r="T79" s="32">
        <f t="shared" si="20"/>
        <v>95.821868254971548</v>
      </c>
    </row>
    <row r="80" spans="2:20" x14ac:dyDescent="0.25">
      <c r="B80" s="12" t="str">
        <f>'Média Mensal'!B80</f>
        <v>Marques</v>
      </c>
      <c r="C80" s="12" t="str">
        <f>'Média Mensal'!C80</f>
        <v>Combatentes</v>
      </c>
      <c r="D80" s="15">
        <f>'Média Mensal'!D80</f>
        <v>702.75</v>
      </c>
      <c r="E80" s="4">
        <v>8940.6601041137619</v>
      </c>
      <c r="F80" s="2">
        <v>10213.751209278294</v>
      </c>
      <c r="G80" s="5">
        <f t="shared" si="14"/>
        <v>19154.411313392055</v>
      </c>
      <c r="H80" s="2">
        <v>124</v>
      </c>
      <c r="I80" s="2">
        <v>124</v>
      </c>
      <c r="J80" s="5">
        <f t="shared" si="15"/>
        <v>248</v>
      </c>
      <c r="K80" s="2">
        <v>0</v>
      </c>
      <c r="L80" s="2">
        <v>0</v>
      </c>
      <c r="M80" s="5">
        <f t="shared" si="16"/>
        <v>0</v>
      </c>
      <c r="N80" s="27">
        <f t="shared" si="17"/>
        <v>0.33380600747139194</v>
      </c>
      <c r="O80" s="27">
        <f t="shared" si="0"/>
        <v>0.38133778409790525</v>
      </c>
      <c r="P80" s="28">
        <f t="shared" si="1"/>
        <v>0.3575718957846486</v>
      </c>
      <c r="R80" s="32">
        <f t="shared" si="18"/>
        <v>72.102097613820661</v>
      </c>
      <c r="S80" s="32">
        <f t="shared" si="19"/>
        <v>82.368961365147541</v>
      </c>
      <c r="T80" s="32">
        <f t="shared" si="20"/>
        <v>77.235529489484094</v>
      </c>
    </row>
    <row r="81" spans="2:20" x14ac:dyDescent="0.25">
      <c r="B81" s="12" t="str">
        <f>'Média Mensal'!B81</f>
        <v>Combatentes</v>
      </c>
      <c r="C81" s="12" t="str">
        <f>'Média Mensal'!C81</f>
        <v>Salgueiros</v>
      </c>
      <c r="D81" s="15">
        <f>'Média Mensal'!D81</f>
        <v>471.25</v>
      </c>
      <c r="E81" s="4">
        <v>7544.4529745664922</v>
      </c>
      <c r="F81" s="2">
        <v>9419.8840270906148</v>
      </c>
      <c r="G81" s="5">
        <f t="shared" si="14"/>
        <v>16964.337001657106</v>
      </c>
      <c r="H81" s="2">
        <v>124</v>
      </c>
      <c r="I81" s="2">
        <v>124</v>
      </c>
      <c r="J81" s="5">
        <f t="shared" si="15"/>
        <v>248</v>
      </c>
      <c r="K81" s="2">
        <v>0</v>
      </c>
      <c r="L81" s="2">
        <v>0</v>
      </c>
      <c r="M81" s="5">
        <f t="shared" si="16"/>
        <v>0</v>
      </c>
      <c r="N81" s="27">
        <f t="shared" si="17"/>
        <v>0.2816776050838744</v>
      </c>
      <c r="O81" s="27">
        <f t="shared" si="17"/>
        <v>0.35169817902817407</v>
      </c>
      <c r="P81" s="28">
        <f t="shared" si="17"/>
        <v>0.31668789205602421</v>
      </c>
      <c r="R81" s="32">
        <f t="shared" si="18"/>
        <v>60.842362698116872</v>
      </c>
      <c r="S81" s="32">
        <f t="shared" si="19"/>
        <v>75.966806670085603</v>
      </c>
      <c r="T81" s="32">
        <f t="shared" si="20"/>
        <v>68.404584684101238</v>
      </c>
    </row>
    <row r="82" spans="2:20" x14ac:dyDescent="0.25">
      <c r="B82" s="12" t="str">
        <f>'Média Mensal'!B82</f>
        <v>Salgueiros</v>
      </c>
      <c r="C82" s="12" t="str">
        <f>'Média Mensal'!C82</f>
        <v>Polo Universitario</v>
      </c>
      <c r="D82" s="15">
        <f>'Média Mensal'!D82</f>
        <v>775.36</v>
      </c>
      <c r="E82" s="4">
        <v>6497.4716509205455</v>
      </c>
      <c r="F82" s="2">
        <v>8918.8622334536976</v>
      </c>
      <c r="G82" s="5">
        <f t="shared" si="14"/>
        <v>15416.333884374242</v>
      </c>
      <c r="H82" s="2">
        <v>124</v>
      </c>
      <c r="I82" s="2">
        <v>124</v>
      </c>
      <c r="J82" s="5">
        <f t="shared" si="15"/>
        <v>248</v>
      </c>
      <c r="K82" s="2">
        <v>0</v>
      </c>
      <c r="L82" s="2">
        <v>0</v>
      </c>
      <c r="M82" s="5">
        <f t="shared" si="16"/>
        <v>0</v>
      </c>
      <c r="N82" s="27">
        <f t="shared" si="17"/>
        <v>0.24258780058693794</v>
      </c>
      <c r="O82" s="27">
        <f t="shared" si="17"/>
        <v>0.33299216821437044</v>
      </c>
      <c r="P82" s="28">
        <f t="shared" si="17"/>
        <v>0.28778998440065418</v>
      </c>
      <c r="R82" s="32">
        <f t="shared" si="18"/>
        <v>52.398964926778589</v>
      </c>
      <c r="S82" s="32">
        <f t="shared" si="19"/>
        <v>71.926308334304011</v>
      </c>
      <c r="T82" s="32">
        <f t="shared" si="20"/>
        <v>62.1626366305413</v>
      </c>
    </row>
    <row r="83" spans="2:20" x14ac:dyDescent="0.25">
      <c r="B83" s="12" t="str">
        <f>'Média Mensal'!B83</f>
        <v>Polo Universitario</v>
      </c>
      <c r="C83" s="12" t="str">
        <f>'Média Mensal'!C83</f>
        <v>I.P.O.</v>
      </c>
      <c r="D83" s="15">
        <f>'Média Mensal'!D83</f>
        <v>827.64</v>
      </c>
      <c r="E83" s="4">
        <v>4961.5546033005585</v>
      </c>
      <c r="F83" s="2">
        <v>6370.4489961879799</v>
      </c>
      <c r="G83" s="5">
        <f t="shared" si="14"/>
        <v>11332.003599488538</v>
      </c>
      <c r="H83" s="2">
        <v>124</v>
      </c>
      <c r="I83" s="2">
        <v>124</v>
      </c>
      <c r="J83" s="5">
        <f t="shared" si="15"/>
        <v>248</v>
      </c>
      <c r="K83" s="2">
        <v>0</v>
      </c>
      <c r="L83" s="2">
        <v>0</v>
      </c>
      <c r="M83" s="5">
        <f t="shared" si="16"/>
        <v>0</v>
      </c>
      <c r="N83" s="27">
        <f t="shared" si="17"/>
        <v>0.18524322742310925</v>
      </c>
      <c r="O83" s="27">
        <f t="shared" si="17"/>
        <v>0.2378453179580339</v>
      </c>
      <c r="P83" s="28">
        <f t="shared" si="17"/>
        <v>0.21154427269057158</v>
      </c>
      <c r="R83" s="32">
        <f t="shared" si="18"/>
        <v>40.012537123391603</v>
      </c>
      <c r="S83" s="32">
        <f t="shared" si="19"/>
        <v>51.374588678935325</v>
      </c>
      <c r="T83" s="32">
        <f t="shared" si="20"/>
        <v>45.69356290116346</v>
      </c>
    </row>
    <row r="84" spans="2:20" x14ac:dyDescent="0.25">
      <c r="B84" s="13" t="str">
        <f>'Média Mensal'!B84</f>
        <v>I.P.O.</v>
      </c>
      <c r="C84" s="13" t="str">
        <f>'Média Mensal'!C84</f>
        <v>Hospital São João</v>
      </c>
      <c r="D84" s="16">
        <f>'Média Mensal'!D84</f>
        <v>351.77</v>
      </c>
      <c r="E84" s="6">
        <v>2874.4173117904015</v>
      </c>
      <c r="F84" s="3">
        <v>3897.0000000000009</v>
      </c>
      <c r="G84" s="7">
        <f t="shared" si="14"/>
        <v>6771.4173117904029</v>
      </c>
      <c r="H84" s="6">
        <v>132</v>
      </c>
      <c r="I84" s="3">
        <v>124</v>
      </c>
      <c r="J84" s="7">
        <f t="shared" si="15"/>
        <v>256</v>
      </c>
      <c r="K84" s="6">
        <v>0</v>
      </c>
      <c r="L84" s="3">
        <v>0</v>
      </c>
      <c r="M84" s="7">
        <f t="shared" si="16"/>
        <v>0</v>
      </c>
      <c r="N84" s="27">
        <f t="shared" si="17"/>
        <v>0.10081429965594843</v>
      </c>
      <c r="O84" s="27">
        <f t="shared" si="17"/>
        <v>0.14549731182795703</v>
      </c>
      <c r="P84" s="28">
        <f t="shared" si="17"/>
        <v>0.1224576336767651</v>
      </c>
      <c r="R84" s="32">
        <f t="shared" si="18"/>
        <v>21.775888725684862</v>
      </c>
      <c r="S84" s="32">
        <f t="shared" si="19"/>
        <v>31.427419354838715</v>
      </c>
      <c r="T84" s="32">
        <f t="shared" si="20"/>
        <v>26.450848874181261</v>
      </c>
    </row>
    <row r="85" spans="2:20" x14ac:dyDescent="0.25">
      <c r="B85" s="12" t="str">
        <f>'Média Mensal'!B85</f>
        <v xml:space="preserve">Verdes (E) </v>
      </c>
      <c r="C85" s="12" t="str">
        <f>'Média Mensal'!C85</f>
        <v>Botica</v>
      </c>
      <c r="D85" s="15">
        <f>'Média Mensal'!D85</f>
        <v>683.54</v>
      </c>
      <c r="E85" s="4">
        <v>1129.7089473897295</v>
      </c>
      <c r="F85" s="2">
        <v>3017.0994257745238</v>
      </c>
      <c r="G85" s="5">
        <f t="shared" si="14"/>
        <v>4146.8083731642528</v>
      </c>
      <c r="H85" s="2">
        <v>87</v>
      </c>
      <c r="I85" s="2">
        <v>64</v>
      </c>
      <c r="J85" s="5">
        <f t="shared" si="15"/>
        <v>151</v>
      </c>
      <c r="K85" s="2">
        <v>0</v>
      </c>
      <c r="L85" s="2">
        <v>0</v>
      </c>
      <c r="M85" s="5">
        <f t="shared" si="16"/>
        <v>0</v>
      </c>
      <c r="N85" s="25">
        <f t="shared" si="17"/>
        <v>6.0116482939002208E-2</v>
      </c>
      <c r="O85" s="25">
        <f t="shared" si="17"/>
        <v>0.21825082651725433</v>
      </c>
      <c r="P85" s="26">
        <f t="shared" si="17"/>
        <v>0.12714031068077791</v>
      </c>
      <c r="R85" s="32">
        <f t="shared" si="18"/>
        <v>12.985160314824476</v>
      </c>
      <c r="S85" s="32">
        <f t="shared" si="19"/>
        <v>47.142178527726934</v>
      </c>
      <c r="T85" s="32">
        <f t="shared" si="20"/>
        <v>27.46230710704803</v>
      </c>
    </row>
    <row r="86" spans="2:20" x14ac:dyDescent="0.25">
      <c r="B86" s="13" t="str">
        <f>'Média Mensal'!B86</f>
        <v>Botica</v>
      </c>
      <c r="C86" s="13" t="str">
        <f>'Média Mensal'!C86</f>
        <v>Aeroporto</v>
      </c>
      <c r="D86" s="16">
        <f>'Média Mensal'!D86</f>
        <v>649.66</v>
      </c>
      <c r="E86" s="44">
        <v>949.16498322504833</v>
      </c>
      <c r="F86" s="45">
        <v>2931</v>
      </c>
      <c r="G86" s="46">
        <f t="shared" si="14"/>
        <v>3880.1649832250482</v>
      </c>
      <c r="H86" s="44">
        <v>89</v>
      </c>
      <c r="I86" s="45">
        <v>64</v>
      </c>
      <c r="J86" s="46">
        <f t="shared" si="15"/>
        <v>153</v>
      </c>
      <c r="K86" s="44">
        <v>0</v>
      </c>
      <c r="L86" s="45">
        <v>0</v>
      </c>
      <c r="M86" s="46">
        <f t="shared" si="16"/>
        <v>0</v>
      </c>
      <c r="N86" s="47">
        <f t="shared" si="17"/>
        <v>4.937395876118645E-2</v>
      </c>
      <c r="O86" s="47">
        <f t="shared" si="17"/>
        <v>0.21202256944444445</v>
      </c>
      <c r="P86" s="48">
        <f t="shared" si="17"/>
        <v>0.11740997891627476</v>
      </c>
      <c r="R86" s="32">
        <f t="shared" si="18"/>
        <v>10.664775092416273</v>
      </c>
      <c r="S86" s="32">
        <f t="shared" si="19"/>
        <v>45.796875</v>
      </c>
      <c r="T86" s="32">
        <f t="shared" si="20"/>
        <v>25.360555445915349</v>
      </c>
    </row>
    <row r="87" spans="2:20" x14ac:dyDescent="0.25">
      <c r="B87" s="23" t="s">
        <v>85</v>
      </c>
      <c r="E87" s="41"/>
      <c r="F87" s="41"/>
      <c r="G87" s="41"/>
      <c r="H87" s="41"/>
      <c r="I87" s="41"/>
      <c r="J87" s="41"/>
      <c r="K87" s="41"/>
      <c r="L87" s="41"/>
      <c r="M87" s="41"/>
      <c r="N87" s="42"/>
      <c r="O87" s="42"/>
      <c r="P87" s="42"/>
    </row>
    <row r="88" spans="2:20" x14ac:dyDescent="0.25">
      <c r="B88" s="34"/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">
    <tabColor theme="0"/>
  </sheetPr>
  <dimension ref="A1:W93"/>
  <sheetViews>
    <sheetView tabSelected="1" workbookViewId="0">
      <pane xSplit="4" ySplit="4" topLeftCell="G11" activePane="bottomRight" state="frozen"/>
      <selection activeCell="O98" sqref="O98"/>
      <selection pane="topRight" activeCell="O98" sqref="O98"/>
      <selection pane="bottomLeft" activeCell="O98" sqref="O98"/>
      <selection pane="bottomRight" activeCell="I12" sqref="I12"/>
    </sheetView>
  </sheetViews>
  <sheetFormatPr defaultRowHeight="15" x14ac:dyDescent="0.25"/>
  <cols>
    <col min="1" max="1" width="12" bestFit="1" customWidth="1"/>
    <col min="2" max="2" width="17.42578125" bestFit="1" customWidth="1"/>
    <col min="3" max="3" width="17.42578125" customWidth="1"/>
    <col min="4" max="4" width="15.7109375" bestFit="1" customWidth="1"/>
    <col min="5" max="6" width="10" customWidth="1"/>
    <col min="7" max="7" width="13.85546875" bestFit="1" customWidth="1"/>
    <col min="8" max="9" width="10" customWidth="1"/>
    <col min="10" max="10" width="13.85546875" bestFit="1" customWidth="1"/>
    <col min="11" max="12" width="10" customWidth="1"/>
    <col min="13" max="13" width="13.85546875" bestFit="1" customWidth="1"/>
    <col min="14" max="14" width="10" customWidth="1"/>
    <col min="15" max="15" width="14" customWidth="1"/>
    <col min="16" max="16" width="10" customWidth="1"/>
    <col min="17" max="17" width="16.28515625" customWidth="1"/>
    <col min="21" max="21" width="12.42578125" bestFit="1" customWidth="1"/>
    <col min="23" max="23" width="15.7109375" bestFit="1" customWidth="1"/>
  </cols>
  <sheetData>
    <row r="1" spans="1:23" ht="14.45" x14ac:dyDescent="0.3">
      <c r="A1" s="36" t="s">
        <v>101</v>
      </c>
      <c r="D1" s="1"/>
      <c r="E1" s="1"/>
      <c r="F1" s="35"/>
      <c r="G1" s="1"/>
      <c r="H1" s="1"/>
      <c r="I1" s="1"/>
      <c r="J1" s="1"/>
      <c r="K1" s="1"/>
      <c r="L1" s="1"/>
      <c r="M1" s="1"/>
      <c r="P1" s="33"/>
    </row>
    <row r="2" spans="1:23" ht="17.25" x14ac:dyDescent="0.3">
      <c r="A2" s="1"/>
      <c r="H2" s="54" t="s">
        <v>84</v>
      </c>
      <c r="I2" s="55"/>
      <c r="J2" s="55"/>
      <c r="K2" s="55"/>
      <c r="L2" s="55"/>
      <c r="M2" s="55"/>
      <c r="N2" s="55"/>
      <c r="O2" s="56"/>
      <c r="P2" s="17">
        <v>0.2227400592476953</v>
      </c>
      <c r="U2">
        <v>8</v>
      </c>
    </row>
    <row r="3" spans="1:23" ht="17.25" x14ac:dyDescent="0.25">
      <c r="B3" s="59" t="s">
        <v>3</v>
      </c>
      <c r="C3" s="61" t="s">
        <v>4</v>
      </c>
      <c r="D3" s="18" t="s">
        <v>82</v>
      </c>
      <c r="E3" s="64" t="s">
        <v>0</v>
      </c>
      <c r="F3" s="64"/>
      <c r="G3" s="65"/>
      <c r="H3" s="63" t="s">
        <v>86</v>
      </c>
      <c r="I3" s="64"/>
      <c r="J3" s="65"/>
      <c r="K3" s="63" t="s">
        <v>87</v>
      </c>
      <c r="L3" s="64"/>
      <c r="M3" s="65"/>
      <c r="N3" s="63" t="s">
        <v>1</v>
      </c>
      <c r="O3" s="64"/>
      <c r="P3" s="65"/>
      <c r="R3" s="63" t="s">
        <v>88</v>
      </c>
      <c r="S3" s="64"/>
      <c r="T3" s="65"/>
      <c r="U3" s="57" t="s">
        <v>89</v>
      </c>
      <c r="V3" s="58"/>
    </row>
    <row r="4" spans="1:23" x14ac:dyDescent="0.25">
      <c r="B4" s="60"/>
      <c r="C4" s="62"/>
      <c r="D4" s="19" t="s">
        <v>83</v>
      </c>
      <c r="E4" s="20" t="s">
        <v>5</v>
      </c>
      <c r="F4" s="21" t="s">
        <v>6</v>
      </c>
      <c r="G4" s="22" t="s">
        <v>2</v>
      </c>
      <c r="H4" s="20" t="s">
        <v>5</v>
      </c>
      <c r="I4" s="21" t="s">
        <v>6</v>
      </c>
      <c r="J4" s="22" t="s">
        <v>2</v>
      </c>
      <c r="K4" s="20" t="s">
        <v>5</v>
      </c>
      <c r="L4" s="21" t="s">
        <v>6</v>
      </c>
      <c r="M4" s="24" t="s">
        <v>2</v>
      </c>
      <c r="N4" s="20" t="s">
        <v>5</v>
      </c>
      <c r="O4" s="21" t="s">
        <v>6</v>
      </c>
      <c r="P4" s="22" t="s">
        <v>2</v>
      </c>
      <c r="Q4" s="39"/>
      <c r="R4" s="20" t="s">
        <v>5</v>
      </c>
      <c r="S4" s="21" t="s">
        <v>6</v>
      </c>
      <c r="T4" s="31" t="s">
        <v>2</v>
      </c>
      <c r="U4" s="20" t="s">
        <v>5</v>
      </c>
      <c r="V4" s="21" t="s">
        <v>6</v>
      </c>
      <c r="W4" s="40"/>
    </row>
    <row r="5" spans="1:23" x14ac:dyDescent="0.25">
      <c r="B5" s="12" t="s">
        <v>90</v>
      </c>
      <c r="C5" s="12" t="s">
        <v>91</v>
      </c>
      <c r="D5" s="15">
        <v>440.45</v>
      </c>
      <c r="E5" s="4">
        <v>15198.000000000004</v>
      </c>
      <c r="F5" s="4">
        <v>22875.05307215442</v>
      </c>
      <c r="G5" s="5">
        <f>+E5+F5</f>
        <v>38073.05307215442</v>
      </c>
      <c r="H5" s="9">
        <v>2689</v>
      </c>
      <c r="I5" s="9">
        <v>2647</v>
      </c>
      <c r="J5" s="10">
        <f>+H5+I5</f>
        <v>5336</v>
      </c>
      <c r="K5" s="9">
        <v>0</v>
      </c>
      <c r="L5" s="9">
        <v>0</v>
      </c>
      <c r="M5" s="10">
        <f>+K5+L5</f>
        <v>0</v>
      </c>
      <c r="N5" s="27">
        <f>+E5/(H5*216+K5*248)</f>
        <v>2.6166274120904102E-2</v>
      </c>
      <c r="O5" s="27">
        <f t="shared" ref="O5:O80" si="0">+F5/(I5*216+L5*248)</f>
        <v>4.0008697953228707E-2</v>
      </c>
      <c r="P5" s="28">
        <f>+G5/(J5*216+M5*248)</f>
        <v>3.303300873187922E-2</v>
      </c>
      <c r="Q5" s="38"/>
      <c r="R5" s="32">
        <f>+E5/(H5+K5)</f>
        <v>5.6519152101152859</v>
      </c>
      <c r="S5" s="32">
        <f t="shared" ref="S5:S70" si="1">+F5/(I5+L5)</f>
        <v>8.6418787578974001</v>
      </c>
      <c r="T5" s="32">
        <f t="shared" ref="T5:T70" si="2">+G5/(J5+M5)</f>
        <v>7.1351298860859105</v>
      </c>
      <c r="U5">
        <f>+IF('Média 24h-6h'!R5&lt;'Média Mensal'!$U$2,1,0)+IF('Média 6h-7h'!R5&lt;'Média Mensal'!$U$2,1,0)+IF('Média 7h-8h'!R5&lt;'Média Mensal'!$U$2,1,0)+IF('Média 8h-9h'!R5&lt;'Média Mensal'!$U$2,1,0)+IF('Média 9h-10h'!R5&lt;'Média Mensal'!$U$2,1,0)+IF('Média 10h-11h'!R5&lt;'Média Mensal'!$U$2,1,0)+IF('Média 11h-12h'!R5&lt;'Média Mensal'!$U$2,1,0)+IF('Média 12h-13h'!R5&lt;'Média Mensal'!$U$2,1,0)+IF('Média 13h-14h'!R5&lt;'Média Mensal'!$U$2,1,0)+IF('Média 14h-15h'!R5&lt;'Média Mensal'!$U$2,1,0)+IF('Média 15h-16h'!R5&lt;'Média Mensal'!$U$2,1,0)+IF('Média 16h-17h'!R5&lt;'Média Mensal'!$U$2,1,0)+IF('Média 17h-18h'!R5&lt;'Média Mensal'!$U$2,1,0)+IF('Média 18h-19h'!R5&lt;'Média Mensal'!$U$2,1,0)+IF('Média 19h-20h'!R5&lt;'Média Mensal'!$U$2,1,0)+IF('Média 20h-21h'!R5&lt;'Média Mensal'!$U$2,1,0)+IF('Média 21h-22h'!R5&lt;'Média Mensal'!$U$2,1,0)+IF('Média 22h-23h'!R5&lt;'Média Mensal'!$U$2,1,0)+IF('Média 23h-0h'!R5&lt;'Média Mensal'!$U$2,1,0)</f>
        <v>17</v>
      </c>
      <c r="V5">
        <f>+IF('Média 24h-6h'!S5&lt;'Média Mensal'!$U$2,1,0)+IF('Média 6h-7h'!S5&lt;'Média Mensal'!$U$2,1,0)+IF('Média 7h-8h'!S5&lt;'Média Mensal'!$U$2,1,0)+IF('Média 8h-9h'!S5&lt;'Média Mensal'!$U$2,1,0)+IF('Média 9h-10h'!S5&lt;'Média Mensal'!$U$2,1,0)+IF('Média 10h-11h'!S5&lt;'Média Mensal'!$U$2,1,0)+IF('Média 11h-12h'!S5&lt;'Média Mensal'!$U$2,1,0)+IF('Média 12h-13h'!S5&lt;'Média Mensal'!$U$2,1,0)+IF('Média 13h-14h'!S5&lt;'Média Mensal'!$U$2,1,0)+IF('Média 14h-15h'!S5&lt;'Média Mensal'!$U$2,1,0)+IF('Média 15h-16h'!S5&lt;'Média Mensal'!$U$2,1,0)+IF('Média 16h-17h'!S5&lt;'Média Mensal'!$U$2,1,0)+IF('Média 17h-18h'!S5&lt;'Média Mensal'!$U$2,1,0)+IF('Média 18h-19h'!S5&lt;'Média Mensal'!$U$2,1,0)+IF('Média 19h-20h'!S5&lt;'Média Mensal'!$U$2,1,0)+IF('Média 20h-21h'!S5&lt;'Média Mensal'!$U$2,1,0)+IF('Média 21h-22h'!S5&lt;'Média Mensal'!$U$2,1,0)+IF('Média 22h-23h'!S5&lt;'Média Mensal'!$U$2,1,0)+IF('Média 23h-0h'!S5&lt;'Média Mensal'!$U$2,1,0)</f>
        <v>10</v>
      </c>
    </row>
    <row r="6" spans="1:23" x14ac:dyDescent="0.25">
      <c r="B6" s="12" t="s">
        <v>91</v>
      </c>
      <c r="C6" s="12" t="s">
        <v>92</v>
      </c>
      <c r="D6" s="15">
        <v>583.47</v>
      </c>
      <c r="E6" s="4">
        <v>26899.914862379002</v>
      </c>
      <c r="F6" s="4">
        <v>41609.756993065916</v>
      </c>
      <c r="G6" s="5">
        <f t="shared" ref="G6:G69" si="3">+E6+F6</f>
        <v>68509.671855444918</v>
      </c>
      <c r="H6" s="2">
        <v>2688</v>
      </c>
      <c r="I6" s="2">
        <v>2647</v>
      </c>
      <c r="J6" s="5">
        <f t="shared" ref="J6:J69" si="4">+H6+I6</f>
        <v>5335</v>
      </c>
      <c r="K6" s="2">
        <v>0</v>
      </c>
      <c r="L6" s="2">
        <v>0</v>
      </c>
      <c r="M6" s="5">
        <f t="shared" ref="M6:M69" si="5">+K6+L6</f>
        <v>0</v>
      </c>
      <c r="N6" s="27">
        <f t="shared" ref="N6:N69" si="6">+E6/(H6*216+K6*248)</f>
        <v>4.6330596310038788E-2</v>
      </c>
      <c r="O6" s="27">
        <f t="shared" si="0"/>
        <v>7.2775883587754678E-2</v>
      </c>
      <c r="P6" s="28">
        <f t="shared" ref="P6:P69" si="7">+G6/(J6*216+M6*248)</f>
        <v>5.9451622631334758E-2</v>
      </c>
      <c r="Q6" s="38"/>
      <c r="R6" s="32">
        <f t="shared" ref="R6:R69" si="8">+E6/(H6+K6)</f>
        <v>10.00740880296838</v>
      </c>
      <c r="S6" s="32">
        <f t="shared" si="1"/>
        <v>15.719590854955012</v>
      </c>
      <c r="T6" s="32">
        <f t="shared" ref="T6:T16" si="9">+G6/(J6+M6)</f>
        <v>12.841550488368307</v>
      </c>
      <c r="U6">
        <f>+IF('Média 24h-6h'!R6&lt;'Média Mensal'!$U$2,1,0)+IF('Média 6h-7h'!R6&lt;'Média Mensal'!$U$2,1,0)+IF('Média 7h-8h'!R6&lt;'Média Mensal'!$U$2,1,0)+IF('Média 8h-9h'!R6&lt;'Média Mensal'!$U$2,1,0)+IF('Média 9h-10h'!R6&lt;'Média Mensal'!$U$2,1,0)+IF('Média 10h-11h'!R6&lt;'Média Mensal'!$U$2,1,0)+IF('Média 11h-12h'!R6&lt;'Média Mensal'!$U$2,1,0)+IF('Média 12h-13h'!R6&lt;'Média Mensal'!$U$2,1,0)+IF('Média 13h-14h'!R6&lt;'Média Mensal'!$U$2,1,0)+IF('Média 14h-15h'!R6&lt;'Média Mensal'!$U$2,1,0)+IF('Média 15h-16h'!R6&lt;'Média Mensal'!$U$2,1,0)+IF('Média 16h-17h'!R6&lt;'Média Mensal'!$U$2,1,0)+IF('Média 17h-18h'!R6&lt;'Média Mensal'!$U$2,1,0)+IF('Média 18h-19h'!R6&lt;'Média Mensal'!$U$2,1,0)+IF('Média 19h-20h'!R6&lt;'Média Mensal'!$U$2,1,0)+IF('Média 20h-21h'!R6&lt;'Média Mensal'!$U$2,1,0)+IF('Média 21h-22h'!R6&lt;'Média Mensal'!$U$2,1,0)+IF('Média 22h-23h'!R6&lt;'Média Mensal'!$U$2,1,0)+IF('Média 23h-0h'!R6&lt;'Média Mensal'!$U$2,1,0)</f>
        <v>11</v>
      </c>
      <c r="V6">
        <f>+IF('Média 24h-6h'!S6&lt;'Média Mensal'!$U$2,1,0)+IF('Média 6h-7h'!S6&lt;'Média Mensal'!$U$2,1,0)+IF('Média 7h-8h'!S6&lt;'Média Mensal'!$U$2,1,0)+IF('Média 8h-9h'!S6&lt;'Média Mensal'!$U$2,1,0)+IF('Média 9h-10h'!S6&lt;'Média Mensal'!$U$2,1,0)+IF('Média 10h-11h'!S6&lt;'Média Mensal'!$U$2,1,0)+IF('Média 11h-12h'!S6&lt;'Média Mensal'!$U$2,1,0)+IF('Média 12h-13h'!S6&lt;'Média Mensal'!$U$2,1,0)+IF('Média 13h-14h'!S6&lt;'Média Mensal'!$U$2,1,0)+IF('Média 14h-15h'!S6&lt;'Média Mensal'!$U$2,1,0)+IF('Média 15h-16h'!S6&lt;'Média Mensal'!$U$2,1,0)+IF('Média 16h-17h'!S6&lt;'Média Mensal'!$U$2,1,0)+IF('Média 17h-18h'!S6&lt;'Média Mensal'!$U$2,1,0)+IF('Média 18h-19h'!S6&lt;'Média Mensal'!$U$2,1,0)+IF('Média 19h-20h'!S6&lt;'Média Mensal'!$U$2,1,0)+IF('Média 20h-21h'!S6&lt;'Média Mensal'!$U$2,1,0)+IF('Média 21h-22h'!S6&lt;'Média Mensal'!$U$2,1,0)+IF('Média 22h-23h'!S6&lt;'Média Mensal'!$U$2,1,0)+IF('Média 23h-0h'!S6&lt;'Média Mensal'!$U$2,1,0)</f>
        <v>4</v>
      </c>
    </row>
    <row r="7" spans="1:23" x14ac:dyDescent="0.25">
      <c r="B7" s="12" t="s">
        <v>92</v>
      </c>
      <c r="C7" s="12" t="s">
        <v>93</v>
      </c>
      <c r="D7" s="15">
        <v>786.02</v>
      </c>
      <c r="E7" s="4">
        <v>39703.027382147091</v>
      </c>
      <c r="F7" s="4">
        <v>54916.409122207915</v>
      </c>
      <c r="G7" s="5">
        <f t="shared" si="3"/>
        <v>94619.436504355006</v>
      </c>
      <c r="H7" s="2">
        <v>2688</v>
      </c>
      <c r="I7" s="2">
        <v>2647</v>
      </c>
      <c r="J7" s="5">
        <f t="shared" si="4"/>
        <v>5335</v>
      </c>
      <c r="K7" s="2">
        <v>0</v>
      </c>
      <c r="L7" s="2">
        <v>0</v>
      </c>
      <c r="M7" s="5">
        <f t="shared" si="5"/>
        <v>0</v>
      </c>
      <c r="N7" s="27">
        <f t="shared" si="6"/>
        <v>6.8381812483030019E-2</v>
      </c>
      <c r="O7" s="27">
        <f t="shared" si="0"/>
        <v>9.6049352030614529E-2</v>
      </c>
      <c r="P7" s="28">
        <f t="shared" si="7"/>
        <v>8.2109268374774377E-2</v>
      </c>
      <c r="Q7" s="38"/>
      <c r="R7" s="32">
        <f t="shared" si="8"/>
        <v>14.770471496334483</v>
      </c>
      <c r="S7" s="32">
        <f t="shared" si="1"/>
        <v>20.746660038612738</v>
      </c>
      <c r="T7" s="32">
        <f t="shared" si="9"/>
        <v>17.735601968951265</v>
      </c>
      <c r="U7">
        <f>+IF('Média 24h-6h'!R7&lt;'Média Mensal'!$U$2,1,0)+IF('Média 6h-7h'!R7&lt;'Média Mensal'!$U$2,1,0)+IF('Média 7h-8h'!R7&lt;'Média Mensal'!$U$2,1,0)+IF('Média 8h-9h'!R7&lt;'Média Mensal'!$U$2,1,0)+IF('Média 9h-10h'!R7&lt;'Média Mensal'!$U$2,1,0)+IF('Média 10h-11h'!R7&lt;'Média Mensal'!$U$2,1,0)+IF('Média 11h-12h'!R7&lt;'Média Mensal'!$U$2,1,0)+IF('Média 12h-13h'!R7&lt;'Média Mensal'!$U$2,1,0)+IF('Média 13h-14h'!R7&lt;'Média Mensal'!$U$2,1,0)+IF('Média 14h-15h'!R7&lt;'Média Mensal'!$U$2,1,0)+IF('Média 15h-16h'!R7&lt;'Média Mensal'!$U$2,1,0)+IF('Média 16h-17h'!R7&lt;'Média Mensal'!$U$2,1,0)+IF('Média 17h-18h'!R7&lt;'Média Mensal'!$U$2,1,0)+IF('Média 18h-19h'!R7&lt;'Média Mensal'!$U$2,1,0)+IF('Média 19h-20h'!R7&lt;'Média Mensal'!$U$2,1,0)+IF('Média 20h-21h'!R7&lt;'Média Mensal'!$U$2,1,0)+IF('Média 21h-22h'!R7&lt;'Média Mensal'!$U$2,1,0)+IF('Média 22h-23h'!R7&lt;'Média Mensal'!$U$2,1,0)+IF('Média 23h-0h'!R7&lt;'Média Mensal'!$U$2,1,0)</f>
        <v>9</v>
      </c>
      <c r="V7">
        <f>+IF('Média 24h-6h'!S7&lt;'Média Mensal'!$U$2,1,0)+IF('Média 6h-7h'!S7&lt;'Média Mensal'!$U$2,1,0)+IF('Média 7h-8h'!S7&lt;'Média Mensal'!$U$2,1,0)+IF('Média 8h-9h'!S7&lt;'Média Mensal'!$U$2,1,0)+IF('Média 9h-10h'!S7&lt;'Média Mensal'!$U$2,1,0)+IF('Média 10h-11h'!S7&lt;'Média Mensal'!$U$2,1,0)+IF('Média 11h-12h'!S7&lt;'Média Mensal'!$U$2,1,0)+IF('Média 12h-13h'!S7&lt;'Média Mensal'!$U$2,1,0)+IF('Média 13h-14h'!S7&lt;'Média Mensal'!$U$2,1,0)+IF('Média 14h-15h'!S7&lt;'Média Mensal'!$U$2,1,0)+IF('Média 15h-16h'!S7&lt;'Média Mensal'!$U$2,1,0)+IF('Média 16h-17h'!S7&lt;'Média Mensal'!$U$2,1,0)+IF('Média 17h-18h'!S7&lt;'Média Mensal'!$U$2,1,0)+IF('Média 18h-19h'!S7&lt;'Média Mensal'!$U$2,1,0)+IF('Média 19h-20h'!S7&lt;'Média Mensal'!$U$2,1,0)+IF('Média 20h-21h'!S7&lt;'Média Mensal'!$U$2,1,0)+IF('Média 21h-22h'!S7&lt;'Média Mensal'!$U$2,1,0)+IF('Média 22h-23h'!S7&lt;'Média Mensal'!$U$2,1,0)+IF('Média 23h-0h'!S7&lt;'Média Mensal'!$U$2,1,0)</f>
        <v>2</v>
      </c>
    </row>
    <row r="8" spans="1:23" x14ac:dyDescent="0.25">
      <c r="B8" s="12" t="s">
        <v>93</v>
      </c>
      <c r="C8" s="12" t="s">
        <v>94</v>
      </c>
      <c r="D8" s="15">
        <v>751.7</v>
      </c>
      <c r="E8" s="4">
        <v>49434.430380241058</v>
      </c>
      <c r="F8" s="4">
        <v>61696.595337270002</v>
      </c>
      <c r="G8" s="5">
        <f t="shared" si="3"/>
        <v>111131.02571751106</v>
      </c>
      <c r="H8" s="2">
        <v>2689</v>
      </c>
      <c r="I8" s="2">
        <v>2648</v>
      </c>
      <c r="J8" s="5">
        <f t="shared" si="4"/>
        <v>5337</v>
      </c>
      <c r="K8" s="2">
        <v>0</v>
      </c>
      <c r="L8" s="2">
        <v>0</v>
      </c>
      <c r="M8" s="5">
        <f t="shared" si="5"/>
        <v>0</v>
      </c>
      <c r="N8" s="27">
        <f t="shared" si="6"/>
        <v>8.5110860398745672E-2</v>
      </c>
      <c r="O8" s="27">
        <f t="shared" si="0"/>
        <v>0.10786721518908401</v>
      </c>
      <c r="P8" s="28">
        <f t="shared" si="7"/>
        <v>9.6401628149320143E-2</v>
      </c>
      <c r="Q8" s="38"/>
      <c r="R8" s="32">
        <f t="shared" si="8"/>
        <v>18.383945846129066</v>
      </c>
      <c r="S8" s="32">
        <f t="shared" si="1"/>
        <v>23.299318480842146</v>
      </c>
      <c r="T8" s="32">
        <f t="shared" si="9"/>
        <v>20.822751680253148</v>
      </c>
      <c r="U8">
        <f>+IF('Média 24h-6h'!R8&lt;'Média Mensal'!$U$2,1,0)+IF('Média 6h-7h'!R8&lt;'Média Mensal'!$U$2,1,0)+IF('Média 7h-8h'!R8&lt;'Média Mensal'!$U$2,1,0)+IF('Média 8h-9h'!R8&lt;'Média Mensal'!$U$2,1,0)+IF('Média 9h-10h'!R8&lt;'Média Mensal'!$U$2,1,0)+IF('Média 10h-11h'!R8&lt;'Média Mensal'!$U$2,1,0)+IF('Média 11h-12h'!R8&lt;'Média Mensal'!$U$2,1,0)+IF('Média 12h-13h'!R8&lt;'Média Mensal'!$U$2,1,0)+IF('Média 13h-14h'!R8&lt;'Média Mensal'!$U$2,1,0)+IF('Média 14h-15h'!R8&lt;'Média Mensal'!$U$2,1,0)+IF('Média 15h-16h'!R8&lt;'Média Mensal'!$U$2,1,0)+IF('Média 16h-17h'!R8&lt;'Média Mensal'!$U$2,1,0)+IF('Média 17h-18h'!R8&lt;'Média Mensal'!$U$2,1,0)+IF('Média 18h-19h'!R8&lt;'Média Mensal'!$U$2,1,0)+IF('Média 19h-20h'!R8&lt;'Média Mensal'!$U$2,1,0)+IF('Média 20h-21h'!R8&lt;'Média Mensal'!$U$2,1,0)+IF('Média 21h-22h'!R8&lt;'Média Mensal'!$U$2,1,0)+IF('Média 22h-23h'!R8&lt;'Média Mensal'!$U$2,1,0)+IF('Média 23h-0h'!R8&lt;'Média Mensal'!$U$2,1,0)</f>
        <v>9</v>
      </c>
      <c r="V8">
        <f>+IF('Média 24h-6h'!S8&lt;'Média Mensal'!$U$2,1,0)+IF('Média 6h-7h'!S8&lt;'Média Mensal'!$U$2,1,0)+IF('Média 7h-8h'!S8&lt;'Média Mensal'!$U$2,1,0)+IF('Média 8h-9h'!S8&lt;'Média Mensal'!$U$2,1,0)+IF('Média 9h-10h'!S8&lt;'Média Mensal'!$U$2,1,0)+IF('Média 10h-11h'!S8&lt;'Média Mensal'!$U$2,1,0)+IF('Média 11h-12h'!S8&lt;'Média Mensal'!$U$2,1,0)+IF('Média 12h-13h'!S8&lt;'Média Mensal'!$U$2,1,0)+IF('Média 13h-14h'!S8&lt;'Média Mensal'!$U$2,1,0)+IF('Média 14h-15h'!S8&lt;'Média Mensal'!$U$2,1,0)+IF('Média 15h-16h'!S8&lt;'Média Mensal'!$U$2,1,0)+IF('Média 16h-17h'!S8&lt;'Média Mensal'!$U$2,1,0)+IF('Média 17h-18h'!S8&lt;'Média Mensal'!$U$2,1,0)+IF('Média 18h-19h'!S8&lt;'Média Mensal'!$U$2,1,0)+IF('Média 19h-20h'!S8&lt;'Média Mensal'!$U$2,1,0)+IF('Média 20h-21h'!S8&lt;'Média Mensal'!$U$2,1,0)+IF('Média 21h-22h'!S8&lt;'Média Mensal'!$U$2,1,0)+IF('Média 22h-23h'!S8&lt;'Média Mensal'!$U$2,1,0)+IF('Média 23h-0h'!S8&lt;'Média Mensal'!$U$2,1,0)</f>
        <v>1</v>
      </c>
    </row>
    <row r="9" spans="1:23" x14ac:dyDescent="0.25">
      <c r="B9" s="12" t="s">
        <v>94</v>
      </c>
      <c r="C9" s="12" t="s">
        <v>95</v>
      </c>
      <c r="D9" s="15">
        <v>859.99</v>
      </c>
      <c r="E9" s="4">
        <v>66504.915109623849</v>
      </c>
      <c r="F9" s="4">
        <v>76396.391821847792</v>
      </c>
      <c r="G9" s="5">
        <f t="shared" si="3"/>
        <v>142901.30693147163</v>
      </c>
      <c r="H9" s="2">
        <v>2689</v>
      </c>
      <c r="I9" s="2">
        <v>2648</v>
      </c>
      <c r="J9" s="5">
        <f t="shared" si="4"/>
        <v>5337</v>
      </c>
      <c r="K9" s="2">
        <v>0</v>
      </c>
      <c r="L9" s="2">
        <v>0</v>
      </c>
      <c r="M9" s="5">
        <f t="shared" si="5"/>
        <v>0</v>
      </c>
      <c r="N9" s="27">
        <f t="shared" si="6"/>
        <v>0.11450097638806911</v>
      </c>
      <c r="O9" s="27">
        <f t="shared" si="0"/>
        <v>0.13356759787583886</v>
      </c>
      <c r="P9" s="28">
        <f t="shared" si="7"/>
        <v>0.12396105015603129</v>
      </c>
      <c r="Q9" s="38"/>
      <c r="R9" s="32">
        <f t="shared" si="8"/>
        <v>24.732210899822928</v>
      </c>
      <c r="S9" s="32">
        <f t="shared" si="1"/>
        <v>28.85060114118119</v>
      </c>
      <c r="T9" s="32">
        <f t="shared" si="9"/>
        <v>26.775586833702761</v>
      </c>
      <c r="U9">
        <f>+IF('Média 24h-6h'!R9&lt;'Média Mensal'!$U$2,1,0)+IF('Média 6h-7h'!R9&lt;'Média Mensal'!$U$2,1,0)+IF('Média 7h-8h'!R9&lt;'Média Mensal'!$U$2,1,0)+IF('Média 8h-9h'!R9&lt;'Média Mensal'!$U$2,1,0)+IF('Média 9h-10h'!R9&lt;'Média Mensal'!$U$2,1,0)+IF('Média 10h-11h'!R9&lt;'Média Mensal'!$U$2,1,0)+IF('Média 11h-12h'!R9&lt;'Média Mensal'!$U$2,1,0)+IF('Média 12h-13h'!R9&lt;'Média Mensal'!$U$2,1,0)+IF('Média 13h-14h'!R9&lt;'Média Mensal'!$U$2,1,0)+IF('Média 14h-15h'!R9&lt;'Média Mensal'!$U$2,1,0)+IF('Média 15h-16h'!R9&lt;'Média Mensal'!$U$2,1,0)+IF('Média 16h-17h'!R9&lt;'Média Mensal'!$U$2,1,0)+IF('Média 17h-18h'!R9&lt;'Média Mensal'!$U$2,1,0)+IF('Média 18h-19h'!R9&lt;'Média Mensal'!$U$2,1,0)+IF('Média 19h-20h'!R9&lt;'Média Mensal'!$U$2,1,0)+IF('Média 20h-21h'!R9&lt;'Média Mensal'!$U$2,1,0)+IF('Média 21h-22h'!R9&lt;'Média Mensal'!$U$2,1,0)+IF('Média 22h-23h'!R9&lt;'Média Mensal'!$U$2,1,0)+IF('Média 23h-0h'!R9&lt;'Média Mensal'!$U$2,1,0)</f>
        <v>5</v>
      </c>
      <c r="V9">
        <f>+IF('Média 24h-6h'!S9&lt;'Média Mensal'!$U$2,1,0)+IF('Média 6h-7h'!S9&lt;'Média Mensal'!$U$2,1,0)+IF('Média 7h-8h'!S9&lt;'Média Mensal'!$U$2,1,0)+IF('Média 8h-9h'!S9&lt;'Média Mensal'!$U$2,1,0)+IF('Média 9h-10h'!S9&lt;'Média Mensal'!$U$2,1,0)+IF('Média 10h-11h'!S9&lt;'Média Mensal'!$U$2,1,0)+IF('Média 11h-12h'!S9&lt;'Média Mensal'!$U$2,1,0)+IF('Média 12h-13h'!S9&lt;'Média Mensal'!$U$2,1,0)+IF('Média 13h-14h'!S9&lt;'Média Mensal'!$U$2,1,0)+IF('Média 14h-15h'!S9&lt;'Média Mensal'!$U$2,1,0)+IF('Média 15h-16h'!S9&lt;'Média Mensal'!$U$2,1,0)+IF('Média 16h-17h'!S9&lt;'Média Mensal'!$U$2,1,0)+IF('Média 17h-18h'!S9&lt;'Média Mensal'!$U$2,1,0)+IF('Média 18h-19h'!S9&lt;'Média Mensal'!$U$2,1,0)+IF('Média 19h-20h'!S9&lt;'Média Mensal'!$U$2,1,0)+IF('Média 20h-21h'!S9&lt;'Média Mensal'!$U$2,1,0)+IF('Média 21h-22h'!S9&lt;'Média Mensal'!$U$2,1,0)+IF('Média 22h-23h'!S9&lt;'Média Mensal'!$U$2,1,0)+IF('Média 23h-0h'!S9&lt;'Média Mensal'!$U$2,1,0)</f>
        <v>0</v>
      </c>
    </row>
    <row r="10" spans="1:23" x14ac:dyDescent="0.25">
      <c r="B10" s="12" t="s">
        <v>95</v>
      </c>
      <c r="C10" s="12" t="s">
        <v>96</v>
      </c>
      <c r="D10" s="15">
        <v>452.83</v>
      </c>
      <c r="E10" s="4">
        <v>75964.660707836621</v>
      </c>
      <c r="F10" s="4">
        <v>87864.441370452929</v>
      </c>
      <c r="G10" s="5">
        <f t="shared" si="3"/>
        <v>163829.10207828955</v>
      </c>
      <c r="H10" s="2">
        <v>2689</v>
      </c>
      <c r="I10" s="2">
        <v>2648</v>
      </c>
      <c r="J10" s="5">
        <f t="shared" si="4"/>
        <v>5337</v>
      </c>
      <c r="K10" s="2">
        <v>0</v>
      </c>
      <c r="L10" s="2">
        <v>0</v>
      </c>
      <c r="M10" s="5">
        <f t="shared" si="5"/>
        <v>0</v>
      </c>
      <c r="N10" s="27">
        <f t="shared" si="6"/>
        <v>0.1307877441494095</v>
      </c>
      <c r="O10" s="27">
        <f t="shared" si="0"/>
        <v>0.15361775723546234</v>
      </c>
      <c r="P10" s="28">
        <f t="shared" si="7"/>
        <v>0.14211505811828115</v>
      </c>
      <c r="Q10" s="38"/>
      <c r="R10" s="32">
        <f t="shared" si="8"/>
        <v>28.250152736272451</v>
      </c>
      <c r="S10" s="32">
        <f t="shared" si="1"/>
        <v>33.181435562859868</v>
      </c>
      <c r="T10" s="32">
        <f t="shared" si="9"/>
        <v>30.696852553548727</v>
      </c>
      <c r="U10">
        <f>+IF('Média 24h-6h'!R10&lt;'Média Mensal'!$U$2,1,0)+IF('Média 6h-7h'!R10&lt;'Média Mensal'!$U$2,1,0)+IF('Média 7h-8h'!R10&lt;'Média Mensal'!$U$2,1,0)+IF('Média 8h-9h'!R10&lt;'Média Mensal'!$U$2,1,0)+IF('Média 9h-10h'!R10&lt;'Média Mensal'!$U$2,1,0)+IF('Média 10h-11h'!R10&lt;'Média Mensal'!$U$2,1,0)+IF('Média 11h-12h'!R10&lt;'Média Mensal'!$U$2,1,0)+IF('Média 12h-13h'!R10&lt;'Média Mensal'!$U$2,1,0)+IF('Média 13h-14h'!R10&lt;'Média Mensal'!$U$2,1,0)+IF('Média 14h-15h'!R10&lt;'Média Mensal'!$U$2,1,0)+IF('Média 15h-16h'!R10&lt;'Média Mensal'!$U$2,1,0)+IF('Média 16h-17h'!R10&lt;'Média Mensal'!$U$2,1,0)+IF('Média 17h-18h'!R10&lt;'Média Mensal'!$U$2,1,0)+IF('Média 18h-19h'!R10&lt;'Média Mensal'!$U$2,1,0)+IF('Média 19h-20h'!R10&lt;'Média Mensal'!$U$2,1,0)+IF('Média 20h-21h'!R10&lt;'Média Mensal'!$U$2,1,0)+IF('Média 21h-22h'!R10&lt;'Média Mensal'!$U$2,1,0)+IF('Média 22h-23h'!R10&lt;'Média Mensal'!$U$2,1,0)+IF('Média 23h-0h'!R10&lt;'Média Mensal'!$U$2,1,0)</f>
        <v>6</v>
      </c>
      <c r="V10">
        <f>+IF('Média 24h-6h'!S10&lt;'Média Mensal'!$U$2,1,0)+IF('Média 6h-7h'!S10&lt;'Média Mensal'!$U$2,1,0)+IF('Média 7h-8h'!S10&lt;'Média Mensal'!$U$2,1,0)+IF('Média 8h-9h'!S10&lt;'Média Mensal'!$U$2,1,0)+IF('Média 9h-10h'!S10&lt;'Média Mensal'!$U$2,1,0)+IF('Média 10h-11h'!S10&lt;'Média Mensal'!$U$2,1,0)+IF('Média 11h-12h'!S10&lt;'Média Mensal'!$U$2,1,0)+IF('Média 12h-13h'!S10&lt;'Média Mensal'!$U$2,1,0)+IF('Média 13h-14h'!S10&lt;'Média Mensal'!$U$2,1,0)+IF('Média 14h-15h'!S10&lt;'Média Mensal'!$U$2,1,0)+IF('Média 15h-16h'!S10&lt;'Média Mensal'!$U$2,1,0)+IF('Média 16h-17h'!S10&lt;'Média Mensal'!$U$2,1,0)+IF('Média 17h-18h'!S10&lt;'Média Mensal'!$U$2,1,0)+IF('Média 18h-19h'!S10&lt;'Média Mensal'!$U$2,1,0)+IF('Média 19h-20h'!S10&lt;'Média Mensal'!$U$2,1,0)+IF('Média 20h-21h'!S10&lt;'Média Mensal'!$U$2,1,0)+IF('Média 21h-22h'!S10&lt;'Média Mensal'!$U$2,1,0)+IF('Média 22h-23h'!S10&lt;'Média Mensal'!$U$2,1,0)+IF('Média 23h-0h'!S10&lt;'Média Mensal'!$U$2,1,0)</f>
        <v>0</v>
      </c>
    </row>
    <row r="11" spans="1:23" x14ac:dyDescent="0.25">
      <c r="B11" s="12" t="s">
        <v>96</v>
      </c>
      <c r="C11" s="12" t="s">
        <v>97</v>
      </c>
      <c r="D11" s="15">
        <v>1111.6199999999999</v>
      </c>
      <c r="E11" s="4">
        <v>99980.501919418792</v>
      </c>
      <c r="F11" s="4">
        <v>108695.63730680069</v>
      </c>
      <c r="G11" s="5">
        <f t="shared" si="3"/>
        <v>208676.1392262195</v>
      </c>
      <c r="H11" s="2">
        <v>2689</v>
      </c>
      <c r="I11" s="2">
        <v>2648</v>
      </c>
      <c r="J11" s="5">
        <f t="shared" si="4"/>
        <v>5337</v>
      </c>
      <c r="K11" s="2">
        <v>0</v>
      </c>
      <c r="L11" s="2">
        <v>0</v>
      </c>
      <c r="M11" s="5">
        <f t="shared" si="5"/>
        <v>0</v>
      </c>
      <c r="N11" s="27">
        <f t="shared" si="6"/>
        <v>0.17213562442223254</v>
      </c>
      <c r="O11" s="27">
        <f t="shared" si="0"/>
        <v>0.19003796944374632</v>
      </c>
      <c r="P11" s="28">
        <f t="shared" si="7"/>
        <v>0.18101803207015618</v>
      </c>
      <c r="Q11" s="38"/>
      <c r="R11" s="32">
        <f t="shared" si="8"/>
        <v>37.181294875202227</v>
      </c>
      <c r="S11" s="32">
        <f t="shared" si="1"/>
        <v>41.048201399849205</v>
      </c>
      <c r="T11" s="32">
        <f t="shared" si="9"/>
        <v>39.099894927153741</v>
      </c>
      <c r="U11">
        <f>+IF('Média 24h-6h'!R11&lt;'Média Mensal'!$U$2,1,0)+IF('Média 6h-7h'!R11&lt;'Média Mensal'!$U$2,1,0)+IF('Média 7h-8h'!R11&lt;'Média Mensal'!$U$2,1,0)+IF('Média 8h-9h'!R11&lt;'Média Mensal'!$U$2,1,0)+IF('Média 9h-10h'!R11&lt;'Média Mensal'!$U$2,1,0)+IF('Média 10h-11h'!R11&lt;'Média Mensal'!$U$2,1,0)+IF('Média 11h-12h'!R11&lt;'Média Mensal'!$U$2,1,0)+IF('Média 12h-13h'!R11&lt;'Média Mensal'!$U$2,1,0)+IF('Média 13h-14h'!R11&lt;'Média Mensal'!$U$2,1,0)+IF('Média 14h-15h'!R11&lt;'Média Mensal'!$U$2,1,0)+IF('Média 15h-16h'!R11&lt;'Média Mensal'!$U$2,1,0)+IF('Média 16h-17h'!R11&lt;'Média Mensal'!$U$2,1,0)+IF('Média 17h-18h'!R11&lt;'Média Mensal'!$U$2,1,0)+IF('Média 18h-19h'!R11&lt;'Média Mensal'!$U$2,1,0)+IF('Média 19h-20h'!R11&lt;'Média Mensal'!$U$2,1,0)+IF('Média 20h-21h'!R11&lt;'Média Mensal'!$U$2,1,0)+IF('Média 21h-22h'!R11&lt;'Média Mensal'!$U$2,1,0)+IF('Média 22h-23h'!R11&lt;'Média Mensal'!$U$2,1,0)+IF('Média 23h-0h'!R11&lt;'Média Mensal'!$U$2,1,0)</f>
        <v>0</v>
      </c>
      <c r="V11">
        <f>+IF('Média 24h-6h'!S11&lt;'Média Mensal'!$U$2,1,0)+IF('Média 6h-7h'!S11&lt;'Média Mensal'!$U$2,1,0)+IF('Média 7h-8h'!S11&lt;'Média Mensal'!$U$2,1,0)+IF('Média 8h-9h'!S11&lt;'Média Mensal'!$U$2,1,0)+IF('Média 9h-10h'!S11&lt;'Média Mensal'!$U$2,1,0)+IF('Média 10h-11h'!S11&lt;'Média Mensal'!$U$2,1,0)+IF('Média 11h-12h'!S11&lt;'Média Mensal'!$U$2,1,0)+IF('Média 12h-13h'!S11&lt;'Média Mensal'!$U$2,1,0)+IF('Média 13h-14h'!S11&lt;'Média Mensal'!$U$2,1,0)+IF('Média 14h-15h'!S11&lt;'Média Mensal'!$U$2,1,0)+IF('Média 15h-16h'!S11&lt;'Média Mensal'!$U$2,1,0)+IF('Média 16h-17h'!S11&lt;'Média Mensal'!$U$2,1,0)+IF('Média 17h-18h'!S11&lt;'Média Mensal'!$U$2,1,0)+IF('Média 18h-19h'!S11&lt;'Média Mensal'!$U$2,1,0)+IF('Média 19h-20h'!S11&lt;'Média Mensal'!$U$2,1,0)+IF('Média 20h-21h'!S11&lt;'Média Mensal'!$U$2,1,0)+IF('Média 21h-22h'!S11&lt;'Média Mensal'!$U$2,1,0)+IF('Média 22h-23h'!S11&lt;'Média Mensal'!$U$2,1,0)+IF('Média 23h-0h'!S11&lt;'Média Mensal'!$U$2,1,0)</f>
        <v>0</v>
      </c>
    </row>
    <row r="12" spans="1:23" x14ac:dyDescent="0.25">
      <c r="B12" s="12" t="s">
        <v>97</v>
      </c>
      <c r="C12" s="12" t="s">
        <v>98</v>
      </c>
      <c r="D12" s="15">
        <v>499.02</v>
      </c>
      <c r="E12" s="4">
        <v>104974.49261060193</v>
      </c>
      <c r="F12" s="4">
        <v>111543.01345358111</v>
      </c>
      <c r="G12" s="5">
        <f t="shared" si="3"/>
        <v>216517.50606418302</v>
      </c>
      <c r="H12" s="2">
        <v>2689</v>
      </c>
      <c r="I12" s="2">
        <v>2649</v>
      </c>
      <c r="J12" s="5">
        <f t="shared" si="4"/>
        <v>5338</v>
      </c>
      <c r="K12" s="2">
        <v>0</v>
      </c>
      <c r="L12" s="2">
        <v>0</v>
      </c>
      <c r="M12" s="5">
        <f t="shared" si="5"/>
        <v>0</v>
      </c>
      <c r="N12" s="27">
        <f t="shared" si="6"/>
        <v>0.18073373794919276</v>
      </c>
      <c r="O12" s="27">
        <f t="shared" si="0"/>
        <v>0.1949425594801342</v>
      </c>
      <c r="P12" s="28">
        <f t="shared" si="7"/>
        <v>0.18778491221585888</v>
      </c>
      <c r="Q12" s="38"/>
      <c r="R12" s="32">
        <f t="shared" si="8"/>
        <v>39.038487397025634</v>
      </c>
      <c r="S12" s="32">
        <f t="shared" si="1"/>
        <v>42.107592847708986</v>
      </c>
      <c r="T12" s="32">
        <f t="shared" si="9"/>
        <v>40.561541038625521</v>
      </c>
      <c r="U12">
        <f>+IF('Média 24h-6h'!R12&lt;'Média Mensal'!$U$2,1,0)+IF('Média 6h-7h'!R12&lt;'Média Mensal'!$U$2,1,0)+IF('Média 7h-8h'!R12&lt;'Média Mensal'!$U$2,1,0)+IF('Média 8h-9h'!R12&lt;'Média Mensal'!$U$2,1,0)+IF('Média 9h-10h'!R12&lt;'Média Mensal'!$U$2,1,0)+IF('Média 10h-11h'!R12&lt;'Média Mensal'!$U$2,1,0)+IF('Média 11h-12h'!R12&lt;'Média Mensal'!$U$2,1,0)+IF('Média 12h-13h'!R12&lt;'Média Mensal'!$U$2,1,0)+IF('Média 13h-14h'!R12&lt;'Média Mensal'!$U$2,1,0)+IF('Média 14h-15h'!R12&lt;'Média Mensal'!$U$2,1,0)+IF('Média 15h-16h'!R12&lt;'Média Mensal'!$U$2,1,0)+IF('Média 16h-17h'!R12&lt;'Média Mensal'!$U$2,1,0)+IF('Média 17h-18h'!R12&lt;'Média Mensal'!$U$2,1,0)+IF('Média 18h-19h'!R12&lt;'Média Mensal'!$U$2,1,0)+IF('Média 19h-20h'!R12&lt;'Média Mensal'!$U$2,1,0)+IF('Média 20h-21h'!R12&lt;'Média Mensal'!$U$2,1,0)+IF('Média 21h-22h'!R12&lt;'Média Mensal'!$U$2,1,0)+IF('Média 22h-23h'!R12&lt;'Média Mensal'!$U$2,1,0)+IF('Média 23h-0h'!R12&lt;'Média Mensal'!$U$2,1,0)</f>
        <v>0</v>
      </c>
      <c r="V12">
        <f>+IF('Média 24h-6h'!S12&lt;'Média Mensal'!$U$2,1,0)+IF('Média 6h-7h'!S12&lt;'Média Mensal'!$U$2,1,0)+IF('Média 7h-8h'!S12&lt;'Média Mensal'!$U$2,1,0)+IF('Média 8h-9h'!S12&lt;'Média Mensal'!$U$2,1,0)+IF('Média 9h-10h'!S12&lt;'Média Mensal'!$U$2,1,0)+IF('Média 10h-11h'!S12&lt;'Média Mensal'!$U$2,1,0)+IF('Média 11h-12h'!S12&lt;'Média Mensal'!$U$2,1,0)+IF('Média 12h-13h'!S12&lt;'Média Mensal'!$U$2,1,0)+IF('Média 13h-14h'!S12&lt;'Média Mensal'!$U$2,1,0)+IF('Média 14h-15h'!S12&lt;'Média Mensal'!$U$2,1,0)+IF('Média 15h-16h'!S12&lt;'Média Mensal'!$U$2,1,0)+IF('Média 16h-17h'!S12&lt;'Média Mensal'!$U$2,1,0)+IF('Média 17h-18h'!S12&lt;'Média Mensal'!$U$2,1,0)+IF('Média 18h-19h'!S12&lt;'Média Mensal'!$U$2,1,0)+IF('Média 19h-20h'!S12&lt;'Média Mensal'!$U$2,1,0)+IF('Média 20h-21h'!S12&lt;'Média Mensal'!$U$2,1,0)+IF('Média 21h-22h'!S12&lt;'Média Mensal'!$U$2,1,0)+IF('Média 22h-23h'!S12&lt;'Média Mensal'!$U$2,1,0)+IF('Média 23h-0h'!S12&lt;'Média Mensal'!$U$2,1,0)</f>
        <v>0</v>
      </c>
    </row>
    <row r="13" spans="1:23" x14ac:dyDescent="0.25">
      <c r="B13" s="12" t="s">
        <v>98</v>
      </c>
      <c r="C13" s="12" t="s">
        <v>99</v>
      </c>
      <c r="D13" s="15">
        <v>650</v>
      </c>
      <c r="E13" s="4">
        <v>108281.08232888511</v>
      </c>
      <c r="F13" s="4">
        <v>113315.53918386697</v>
      </c>
      <c r="G13" s="5">
        <f t="shared" si="3"/>
        <v>221596.62151275208</v>
      </c>
      <c r="H13" s="2">
        <v>2689</v>
      </c>
      <c r="I13" s="2">
        <v>2649</v>
      </c>
      <c r="J13" s="5">
        <f t="shared" si="4"/>
        <v>5338</v>
      </c>
      <c r="K13" s="2">
        <v>0</v>
      </c>
      <c r="L13" s="2">
        <v>0</v>
      </c>
      <c r="M13" s="5">
        <f t="shared" si="5"/>
        <v>0</v>
      </c>
      <c r="N13" s="27">
        <f t="shared" si="6"/>
        <v>0.18642666681969944</v>
      </c>
      <c r="O13" s="27">
        <f t="shared" si="0"/>
        <v>0.19804038418387612</v>
      </c>
      <c r="P13" s="28">
        <f t="shared" si="7"/>
        <v>0.19219001213586731</v>
      </c>
      <c r="Q13" s="38"/>
      <c r="R13" s="32">
        <f t="shared" si="8"/>
        <v>40.268160033055082</v>
      </c>
      <c r="S13" s="32">
        <f t="shared" si="1"/>
        <v>42.776722983717242</v>
      </c>
      <c r="T13" s="32">
        <f t="shared" si="9"/>
        <v>41.513042621347338</v>
      </c>
      <c r="U13">
        <f>+IF('Média 24h-6h'!R13&lt;'Média Mensal'!$U$2,1,0)+IF('Média 6h-7h'!R13&lt;'Média Mensal'!$U$2,1,0)+IF('Média 7h-8h'!R13&lt;'Média Mensal'!$U$2,1,0)+IF('Média 8h-9h'!R13&lt;'Média Mensal'!$U$2,1,0)+IF('Média 9h-10h'!R13&lt;'Média Mensal'!$U$2,1,0)+IF('Média 10h-11h'!R13&lt;'Média Mensal'!$U$2,1,0)+IF('Média 11h-12h'!R13&lt;'Média Mensal'!$U$2,1,0)+IF('Média 12h-13h'!R13&lt;'Média Mensal'!$U$2,1,0)+IF('Média 13h-14h'!R13&lt;'Média Mensal'!$U$2,1,0)+IF('Média 14h-15h'!R13&lt;'Média Mensal'!$U$2,1,0)+IF('Média 15h-16h'!R13&lt;'Média Mensal'!$U$2,1,0)+IF('Média 16h-17h'!R13&lt;'Média Mensal'!$U$2,1,0)+IF('Média 17h-18h'!R13&lt;'Média Mensal'!$U$2,1,0)+IF('Média 18h-19h'!R13&lt;'Média Mensal'!$U$2,1,0)+IF('Média 19h-20h'!R13&lt;'Média Mensal'!$U$2,1,0)+IF('Média 20h-21h'!R13&lt;'Média Mensal'!$U$2,1,0)+IF('Média 21h-22h'!R13&lt;'Média Mensal'!$U$2,1,0)+IF('Média 22h-23h'!R13&lt;'Média Mensal'!$U$2,1,0)+IF('Média 23h-0h'!R13&lt;'Média Mensal'!$U$2,1,0)</f>
        <v>0</v>
      </c>
      <c r="V13">
        <f>+IF('Média 24h-6h'!S13&lt;'Média Mensal'!$U$2,1,0)+IF('Média 6h-7h'!S13&lt;'Média Mensal'!$U$2,1,0)+IF('Média 7h-8h'!S13&lt;'Média Mensal'!$U$2,1,0)+IF('Média 8h-9h'!S13&lt;'Média Mensal'!$U$2,1,0)+IF('Média 9h-10h'!S13&lt;'Média Mensal'!$U$2,1,0)+IF('Média 10h-11h'!S13&lt;'Média Mensal'!$U$2,1,0)+IF('Média 11h-12h'!S13&lt;'Média Mensal'!$U$2,1,0)+IF('Média 12h-13h'!S13&lt;'Média Mensal'!$U$2,1,0)+IF('Média 13h-14h'!S13&lt;'Média Mensal'!$U$2,1,0)+IF('Média 14h-15h'!S13&lt;'Média Mensal'!$U$2,1,0)+IF('Média 15h-16h'!S13&lt;'Média Mensal'!$U$2,1,0)+IF('Média 16h-17h'!S13&lt;'Média Mensal'!$U$2,1,0)+IF('Média 17h-18h'!S13&lt;'Média Mensal'!$U$2,1,0)+IF('Média 18h-19h'!S13&lt;'Média Mensal'!$U$2,1,0)+IF('Média 19h-20h'!S13&lt;'Média Mensal'!$U$2,1,0)+IF('Média 20h-21h'!S13&lt;'Média Mensal'!$U$2,1,0)+IF('Média 21h-22h'!S13&lt;'Média Mensal'!$U$2,1,0)+IF('Média 22h-23h'!S13&lt;'Média Mensal'!$U$2,1,0)+IF('Média 23h-0h'!S13&lt;'Média Mensal'!$U$2,1,0)</f>
        <v>0</v>
      </c>
    </row>
    <row r="14" spans="1:23" x14ac:dyDescent="0.25">
      <c r="B14" s="12" t="s">
        <v>99</v>
      </c>
      <c r="C14" s="12" t="s">
        <v>7</v>
      </c>
      <c r="D14" s="15">
        <v>619.19000000000005</v>
      </c>
      <c r="E14" s="4">
        <v>125443.13559397993</v>
      </c>
      <c r="F14" s="4">
        <v>131600.74318810075</v>
      </c>
      <c r="G14" s="5">
        <f t="shared" si="3"/>
        <v>257043.87878208066</v>
      </c>
      <c r="H14" s="2">
        <v>2689</v>
      </c>
      <c r="I14" s="2">
        <v>2649</v>
      </c>
      <c r="J14" s="5">
        <f t="shared" si="4"/>
        <v>5338</v>
      </c>
      <c r="K14" s="2">
        <v>0</v>
      </c>
      <c r="L14" s="2">
        <v>0</v>
      </c>
      <c r="M14" s="5">
        <f t="shared" si="5"/>
        <v>0</v>
      </c>
      <c r="N14" s="27">
        <f t="shared" si="6"/>
        <v>0.215974435619017</v>
      </c>
      <c r="O14" s="27">
        <f t="shared" si="0"/>
        <v>0.22999724422231441</v>
      </c>
      <c r="P14" s="28">
        <f t="shared" si="7"/>
        <v>0.22293330036051845</v>
      </c>
      <c r="Q14" s="38"/>
      <c r="R14" s="32">
        <f t="shared" si="8"/>
        <v>46.650478093707669</v>
      </c>
      <c r="S14" s="32">
        <f t="shared" si="1"/>
        <v>49.679404752019913</v>
      </c>
      <c r="T14" s="32">
        <f t="shared" si="9"/>
        <v>48.153592877871986</v>
      </c>
      <c r="U14">
        <f>+IF('Média 24h-6h'!R14&lt;'Média Mensal'!$U$2,1,0)+IF('Média 6h-7h'!R14&lt;'Média Mensal'!$U$2,1,0)+IF('Média 7h-8h'!R14&lt;'Média Mensal'!$U$2,1,0)+IF('Média 8h-9h'!R14&lt;'Média Mensal'!$U$2,1,0)+IF('Média 9h-10h'!R14&lt;'Média Mensal'!$U$2,1,0)+IF('Média 10h-11h'!R14&lt;'Média Mensal'!$U$2,1,0)+IF('Média 11h-12h'!R14&lt;'Média Mensal'!$U$2,1,0)+IF('Média 12h-13h'!R14&lt;'Média Mensal'!$U$2,1,0)+IF('Média 13h-14h'!R14&lt;'Média Mensal'!$U$2,1,0)+IF('Média 14h-15h'!R14&lt;'Média Mensal'!$U$2,1,0)+IF('Média 15h-16h'!R14&lt;'Média Mensal'!$U$2,1,0)+IF('Média 16h-17h'!R14&lt;'Média Mensal'!$U$2,1,0)+IF('Média 17h-18h'!R14&lt;'Média Mensal'!$U$2,1,0)+IF('Média 18h-19h'!R14&lt;'Média Mensal'!$U$2,1,0)+IF('Média 19h-20h'!R14&lt;'Média Mensal'!$U$2,1,0)+IF('Média 20h-21h'!R14&lt;'Média Mensal'!$U$2,1,0)+IF('Média 21h-22h'!R14&lt;'Média Mensal'!$U$2,1,0)+IF('Média 22h-23h'!R14&lt;'Média Mensal'!$U$2,1,0)+IF('Média 23h-0h'!R14&lt;'Média Mensal'!$U$2,1,0)</f>
        <v>0</v>
      </c>
      <c r="V14">
        <f>+IF('Média 24h-6h'!S14&lt;'Média Mensal'!$U$2,1,0)+IF('Média 6h-7h'!S14&lt;'Média Mensal'!$U$2,1,0)+IF('Média 7h-8h'!S14&lt;'Média Mensal'!$U$2,1,0)+IF('Média 8h-9h'!S14&lt;'Média Mensal'!$U$2,1,0)+IF('Média 9h-10h'!S14&lt;'Média Mensal'!$U$2,1,0)+IF('Média 10h-11h'!S14&lt;'Média Mensal'!$U$2,1,0)+IF('Média 11h-12h'!S14&lt;'Média Mensal'!$U$2,1,0)+IF('Média 12h-13h'!S14&lt;'Média Mensal'!$U$2,1,0)+IF('Média 13h-14h'!S14&lt;'Média Mensal'!$U$2,1,0)+IF('Média 14h-15h'!S14&lt;'Média Mensal'!$U$2,1,0)+IF('Média 15h-16h'!S14&lt;'Média Mensal'!$U$2,1,0)+IF('Média 16h-17h'!S14&lt;'Média Mensal'!$U$2,1,0)+IF('Média 17h-18h'!S14&lt;'Média Mensal'!$U$2,1,0)+IF('Média 18h-19h'!S14&lt;'Média Mensal'!$U$2,1,0)+IF('Média 19h-20h'!S14&lt;'Média Mensal'!$U$2,1,0)+IF('Média 20h-21h'!S14&lt;'Média Mensal'!$U$2,1,0)+IF('Média 21h-22h'!S14&lt;'Média Mensal'!$U$2,1,0)+IF('Média 22h-23h'!S14&lt;'Média Mensal'!$U$2,1,0)+IF('Média 23h-0h'!S14&lt;'Média Mensal'!$U$2,1,0)</f>
        <v>0</v>
      </c>
    </row>
    <row r="15" spans="1:23" x14ac:dyDescent="0.25">
      <c r="B15" s="12" t="s">
        <v>7</v>
      </c>
      <c r="C15" s="12" t="s">
        <v>8</v>
      </c>
      <c r="D15" s="15">
        <v>1166.02</v>
      </c>
      <c r="E15" s="4">
        <v>226918.55656758006</v>
      </c>
      <c r="F15" s="4">
        <v>233669.63508312777</v>
      </c>
      <c r="G15" s="5">
        <f t="shared" si="3"/>
        <v>460588.19165070786</v>
      </c>
      <c r="H15" s="2">
        <v>5539</v>
      </c>
      <c r="I15" s="2">
        <v>5365</v>
      </c>
      <c r="J15" s="5">
        <f t="shared" si="4"/>
        <v>10904</v>
      </c>
      <c r="K15" s="2">
        <v>2617</v>
      </c>
      <c r="L15" s="2">
        <v>2711</v>
      </c>
      <c r="M15" s="5">
        <f t="shared" si="5"/>
        <v>5328</v>
      </c>
      <c r="N15" s="27">
        <f t="shared" si="6"/>
        <v>0.12296176335593682</v>
      </c>
      <c r="O15" s="27">
        <f t="shared" si="0"/>
        <v>0.12760687991660391</v>
      </c>
      <c r="P15" s="28">
        <f t="shared" si="7"/>
        <v>0.12527530583916149</v>
      </c>
      <c r="Q15" s="38"/>
      <c r="R15" s="32">
        <f t="shared" si="8"/>
        <v>27.822285013190296</v>
      </c>
      <c r="S15" s="32">
        <f t="shared" si="1"/>
        <v>28.933832972155493</v>
      </c>
      <c r="T15" s="32">
        <f t="shared" si="9"/>
        <v>28.375319840482248</v>
      </c>
      <c r="U15">
        <f>+IF('Média 24h-6h'!R15&lt;'Média Mensal'!$U$2,1,0)+IF('Média 6h-7h'!R15&lt;'Média Mensal'!$U$2,1,0)+IF('Média 7h-8h'!R15&lt;'Média Mensal'!$U$2,1,0)+IF('Média 8h-9h'!R15&lt;'Média Mensal'!$U$2,1,0)+IF('Média 9h-10h'!R15&lt;'Média Mensal'!$U$2,1,0)+IF('Média 10h-11h'!R15&lt;'Média Mensal'!$U$2,1,0)+IF('Média 11h-12h'!R15&lt;'Média Mensal'!$U$2,1,0)+IF('Média 12h-13h'!R15&lt;'Média Mensal'!$U$2,1,0)+IF('Média 13h-14h'!R15&lt;'Média Mensal'!$U$2,1,0)+IF('Média 14h-15h'!R15&lt;'Média Mensal'!$U$2,1,0)+IF('Média 15h-16h'!R15&lt;'Média Mensal'!$U$2,1,0)+IF('Média 16h-17h'!R15&lt;'Média Mensal'!$U$2,1,0)+IF('Média 17h-18h'!R15&lt;'Média Mensal'!$U$2,1,0)+IF('Média 18h-19h'!R15&lt;'Média Mensal'!$U$2,1,0)+IF('Média 19h-20h'!R15&lt;'Média Mensal'!$U$2,1,0)+IF('Média 20h-21h'!R15&lt;'Média Mensal'!$U$2,1,0)+IF('Média 21h-22h'!R15&lt;'Média Mensal'!$U$2,1,0)+IF('Média 22h-23h'!R15&lt;'Média Mensal'!$U$2,1,0)+IF('Média 23h-0h'!R15&lt;'Média Mensal'!$U$2,1,0)</f>
        <v>0</v>
      </c>
      <c r="V15">
        <f>+IF('Média 24h-6h'!S15&lt;'Média Mensal'!$U$2,1,0)+IF('Média 6h-7h'!S15&lt;'Média Mensal'!$U$2,1,0)+IF('Média 7h-8h'!S15&lt;'Média Mensal'!$U$2,1,0)+IF('Média 8h-9h'!S15&lt;'Média Mensal'!$U$2,1,0)+IF('Média 9h-10h'!S15&lt;'Média Mensal'!$U$2,1,0)+IF('Média 10h-11h'!S15&lt;'Média Mensal'!$U$2,1,0)+IF('Média 11h-12h'!S15&lt;'Média Mensal'!$U$2,1,0)+IF('Média 12h-13h'!S15&lt;'Média Mensal'!$U$2,1,0)+IF('Média 13h-14h'!S15&lt;'Média Mensal'!$U$2,1,0)+IF('Média 14h-15h'!S15&lt;'Média Mensal'!$U$2,1,0)+IF('Média 15h-16h'!S15&lt;'Média Mensal'!$U$2,1,0)+IF('Média 16h-17h'!S15&lt;'Média Mensal'!$U$2,1,0)+IF('Média 17h-18h'!S15&lt;'Média Mensal'!$U$2,1,0)+IF('Média 18h-19h'!S15&lt;'Média Mensal'!$U$2,1,0)+IF('Média 19h-20h'!S15&lt;'Média Mensal'!$U$2,1,0)+IF('Média 20h-21h'!S15&lt;'Média Mensal'!$U$2,1,0)+IF('Média 21h-22h'!S15&lt;'Média Mensal'!$U$2,1,0)+IF('Média 22h-23h'!S15&lt;'Média Mensal'!$U$2,1,0)+IF('Média 23h-0h'!S15&lt;'Média Mensal'!$U$2,1,0)</f>
        <v>0</v>
      </c>
    </row>
    <row r="16" spans="1:23" x14ac:dyDescent="0.25">
      <c r="B16" s="12" t="s">
        <v>8</v>
      </c>
      <c r="C16" s="12" t="s">
        <v>9</v>
      </c>
      <c r="D16" s="15">
        <v>950.92</v>
      </c>
      <c r="E16" s="4">
        <v>447580.09641840728</v>
      </c>
      <c r="F16" s="4">
        <v>438122.68593510264</v>
      </c>
      <c r="G16" s="5">
        <f t="shared" si="3"/>
        <v>885702.78235350992</v>
      </c>
      <c r="H16" s="2">
        <v>6483</v>
      </c>
      <c r="I16" s="2">
        <v>6343</v>
      </c>
      <c r="J16" s="5">
        <f t="shared" si="4"/>
        <v>12826</v>
      </c>
      <c r="K16" s="2">
        <v>4672</v>
      </c>
      <c r="L16" s="2">
        <v>4683</v>
      </c>
      <c r="M16" s="5">
        <f t="shared" si="5"/>
        <v>9355</v>
      </c>
      <c r="N16" s="27">
        <f t="shared" si="6"/>
        <v>0.17490539074039044</v>
      </c>
      <c r="O16" s="27">
        <f t="shared" si="0"/>
        <v>0.17307032664596039</v>
      </c>
      <c r="P16" s="28">
        <f t="shared" si="7"/>
        <v>0.17399281760877805</v>
      </c>
      <c r="Q16" s="38"/>
      <c r="R16" s="32">
        <f t="shared" si="8"/>
        <v>40.12371998372096</v>
      </c>
      <c r="S16" s="32">
        <f t="shared" si="1"/>
        <v>39.735415013160043</v>
      </c>
      <c r="T16" s="32">
        <f t="shared" si="9"/>
        <v>39.930696648190342</v>
      </c>
      <c r="U16">
        <f>+IF('Média 24h-6h'!R16&lt;'Média Mensal'!$U$2,1,0)+IF('Média 6h-7h'!R16&lt;'Média Mensal'!$U$2,1,0)+IF('Média 7h-8h'!R16&lt;'Média Mensal'!$U$2,1,0)+IF('Média 8h-9h'!R16&lt;'Média Mensal'!$U$2,1,0)+IF('Média 9h-10h'!R16&lt;'Média Mensal'!$U$2,1,0)+IF('Média 10h-11h'!R16&lt;'Média Mensal'!$U$2,1,0)+IF('Média 11h-12h'!R16&lt;'Média Mensal'!$U$2,1,0)+IF('Média 12h-13h'!R16&lt;'Média Mensal'!$U$2,1,0)+IF('Média 13h-14h'!R16&lt;'Média Mensal'!$U$2,1,0)+IF('Média 14h-15h'!R16&lt;'Média Mensal'!$U$2,1,0)+IF('Média 15h-16h'!R16&lt;'Média Mensal'!$U$2,1,0)+IF('Média 16h-17h'!R16&lt;'Média Mensal'!$U$2,1,0)+IF('Média 17h-18h'!R16&lt;'Média Mensal'!$U$2,1,0)+IF('Média 18h-19h'!R16&lt;'Média Mensal'!$U$2,1,0)+IF('Média 19h-20h'!R16&lt;'Média Mensal'!$U$2,1,0)+IF('Média 20h-21h'!R16&lt;'Média Mensal'!$U$2,1,0)+IF('Média 21h-22h'!R16&lt;'Média Mensal'!$U$2,1,0)+IF('Média 22h-23h'!R16&lt;'Média Mensal'!$U$2,1,0)+IF('Média 23h-0h'!R16&lt;'Média Mensal'!$U$2,1,0)</f>
        <v>0</v>
      </c>
      <c r="V16">
        <f>+IF('Média 24h-6h'!S16&lt;'Média Mensal'!$U$2,1,0)+IF('Média 6h-7h'!S16&lt;'Média Mensal'!$U$2,1,0)+IF('Média 7h-8h'!S16&lt;'Média Mensal'!$U$2,1,0)+IF('Média 8h-9h'!S16&lt;'Média Mensal'!$U$2,1,0)+IF('Média 9h-10h'!S16&lt;'Média Mensal'!$U$2,1,0)+IF('Média 10h-11h'!S16&lt;'Média Mensal'!$U$2,1,0)+IF('Média 11h-12h'!S16&lt;'Média Mensal'!$U$2,1,0)+IF('Média 12h-13h'!S16&lt;'Média Mensal'!$U$2,1,0)+IF('Média 13h-14h'!S16&lt;'Média Mensal'!$U$2,1,0)+IF('Média 14h-15h'!S16&lt;'Média Mensal'!$U$2,1,0)+IF('Média 15h-16h'!S16&lt;'Média Mensal'!$U$2,1,0)+IF('Média 16h-17h'!S16&lt;'Média Mensal'!$U$2,1,0)+IF('Média 17h-18h'!S16&lt;'Média Mensal'!$U$2,1,0)+IF('Média 18h-19h'!S16&lt;'Média Mensal'!$U$2,1,0)+IF('Média 19h-20h'!S16&lt;'Média Mensal'!$U$2,1,0)+IF('Média 20h-21h'!S16&lt;'Média Mensal'!$U$2,1,0)+IF('Média 21h-22h'!S16&lt;'Média Mensal'!$U$2,1,0)+IF('Média 22h-23h'!S16&lt;'Média Mensal'!$U$2,1,0)+IF('Média 23h-0h'!S16&lt;'Média Mensal'!$U$2,1,0)</f>
        <v>0</v>
      </c>
    </row>
    <row r="17" spans="2:22" x14ac:dyDescent="0.25">
      <c r="B17" s="12" t="s">
        <v>9</v>
      </c>
      <c r="C17" s="12" t="s">
        <v>10</v>
      </c>
      <c r="D17" s="15">
        <v>571.9</v>
      </c>
      <c r="E17" s="4">
        <v>480873.76487534854</v>
      </c>
      <c r="F17" s="4">
        <v>471757.06200937764</v>
      </c>
      <c r="G17" s="5">
        <f t="shared" si="3"/>
        <v>952630.82688472618</v>
      </c>
      <c r="H17" s="2">
        <v>6487</v>
      </c>
      <c r="I17" s="2">
        <v>6345</v>
      </c>
      <c r="J17" s="5">
        <f t="shared" si="4"/>
        <v>12832</v>
      </c>
      <c r="K17" s="2">
        <v>4674</v>
      </c>
      <c r="L17" s="2">
        <v>4685</v>
      </c>
      <c r="M17" s="5">
        <f t="shared" si="5"/>
        <v>9359</v>
      </c>
      <c r="N17" s="27">
        <f t="shared" si="6"/>
        <v>0.18781607661913732</v>
      </c>
      <c r="O17" s="27">
        <f t="shared" si="0"/>
        <v>0.18628852551310127</v>
      </c>
      <c r="P17" s="28">
        <f t="shared" si="7"/>
        <v>0.18705649191962648</v>
      </c>
      <c r="Q17" s="38"/>
      <c r="R17" s="32">
        <f t="shared" si="8"/>
        <v>43.085186352060617</v>
      </c>
      <c r="S17" s="32">
        <f t="shared" si="1"/>
        <v>42.770359203026075</v>
      </c>
      <c r="T17" s="32">
        <f t="shared" si="2"/>
        <v>42.928702036173505</v>
      </c>
      <c r="U17">
        <f>+IF('Média 24h-6h'!R17&lt;'Média Mensal'!$U$2,1,0)+IF('Média 6h-7h'!R17&lt;'Média Mensal'!$U$2,1,0)+IF('Média 7h-8h'!R17&lt;'Média Mensal'!$U$2,1,0)+IF('Média 8h-9h'!R17&lt;'Média Mensal'!$U$2,1,0)+IF('Média 9h-10h'!R17&lt;'Média Mensal'!$U$2,1,0)+IF('Média 10h-11h'!R17&lt;'Média Mensal'!$U$2,1,0)+IF('Média 11h-12h'!R17&lt;'Média Mensal'!$U$2,1,0)+IF('Média 12h-13h'!R17&lt;'Média Mensal'!$U$2,1,0)+IF('Média 13h-14h'!R17&lt;'Média Mensal'!$U$2,1,0)+IF('Média 14h-15h'!R17&lt;'Média Mensal'!$U$2,1,0)+IF('Média 15h-16h'!R17&lt;'Média Mensal'!$U$2,1,0)+IF('Média 16h-17h'!R17&lt;'Média Mensal'!$U$2,1,0)+IF('Média 17h-18h'!R17&lt;'Média Mensal'!$U$2,1,0)+IF('Média 18h-19h'!R17&lt;'Média Mensal'!$U$2,1,0)+IF('Média 19h-20h'!R17&lt;'Média Mensal'!$U$2,1,0)+IF('Média 20h-21h'!R17&lt;'Média Mensal'!$U$2,1,0)+IF('Média 21h-22h'!R17&lt;'Média Mensal'!$U$2,1,0)+IF('Média 22h-23h'!R17&lt;'Média Mensal'!$U$2,1,0)+IF('Média 23h-0h'!R17&lt;'Média Mensal'!$U$2,1,0)</f>
        <v>0</v>
      </c>
      <c r="V17">
        <f>+IF('Média 24h-6h'!S17&lt;'Média Mensal'!$U$2,1,0)+IF('Média 6h-7h'!S17&lt;'Média Mensal'!$U$2,1,0)+IF('Média 7h-8h'!S17&lt;'Média Mensal'!$U$2,1,0)+IF('Média 8h-9h'!S17&lt;'Média Mensal'!$U$2,1,0)+IF('Média 9h-10h'!S17&lt;'Média Mensal'!$U$2,1,0)+IF('Média 10h-11h'!S17&lt;'Média Mensal'!$U$2,1,0)+IF('Média 11h-12h'!S17&lt;'Média Mensal'!$U$2,1,0)+IF('Média 12h-13h'!S17&lt;'Média Mensal'!$U$2,1,0)+IF('Média 13h-14h'!S17&lt;'Média Mensal'!$U$2,1,0)+IF('Média 14h-15h'!S17&lt;'Média Mensal'!$U$2,1,0)+IF('Média 15h-16h'!S17&lt;'Média Mensal'!$U$2,1,0)+IF('Média 16h-17h'!S17&lt;'Média Mensal'!$U$2,1,0)+IF('Média 17h-18h'!S17&lt;'Média Mensal'!$U$2,1,0)+IF('Média 18h-19h'!S17&lt;'Média Mensal'!$U$2,1,0)+IF('Média 19h-20h'!S17&lt;'Média Mensal'!$U$2,1,0)+IF('Média 20h-21h'!S17&lt;'Média Mensal'!$U$2,1,0)+IF('Média 21h-22h'!S17&lt;'Média Mensal'!$U$2,1,0)+IF('Média 22h-23h'!S17&lt;'Média Mensal'!$U$2,1,0)+IF('Média 23h-0h'!S17&lt;'Média Mensal'!$U$2,1,0)</f>
        <v>0</v>
      </c>
    </row>
    <row r="18" spans="2:22" x14ac:dyDescent="0.25">
      <c r="B18" s="12" t="s">
        <v>10</v>
      </c>
      <c r="C18" s="12" t="s">
        <v>11</v>
      </c>
      <c r="D18" s="15">
        <v>680.44</v>
      </c>
      <c r="E18" s="4">
        <v>621997.07292627811</v>
      </c>
      <c r="F18" s="4">
        <v>574015.14153737109</v>
      </c>
      <c r="G18" s="5">
        <f t="shared" si="3"/>
        <v>1196012.2144636493</v>
      </c>
      <c r="H18" s="2">
        <v>6483</v>
      </c>
      <c r="I18" s="2">
        <v>6345</v>
      </c>
      <c r="J18" s="5">
        <f t="shared" si="4"/>
        <v>12828</v>
      </c>
      <c r="K18" s="2">
        <v>4674</v>
      </c>
      <c r="L18" s="2">
        <v>4683</v>
      </c>
      <c r="M18" s="5">
        <f t="shared" si="5"/>
        <v>9357</v>
      </c>
      <c r="N18" s="27">
        <f t="shared" si="6"/>
        <v>0.24301696943374362</v>
      </c>
      <c r="O18" s="27">
        <f t="shared" si="0"/>
        <v>0.22671283806075235</v>
      </c>
      <c r="P18" s="28">
        <f t="shared" si="7"/>
        <v>0.23490905703903875</v>
      </c>
      <c r="Q18" s="38"/>
      <c r="R18" s="32">
        <f t="shared" si="8"/>
        <v>55.749491164854184</v>
      </c>
      <c r="S18" s="32">
        <f t="shared" si="1"/>
        <v>52.050701989242938</v>
      </c>
      <c r="T18" s="32">
        <f t="shared" si="2"/>
        <v>53.910850325158862</v>
      </c>
      <c r="U18">
        <f>+IF('Média 24h-6h'!R18&lt;'Média Mensal'!$U$2,1,0)+IF('Média 6h-7h'!R18&lt;'Média Mensal'!$U$2,1,0)+IF('Média 7h-8h'!R18&lt;'Média Mensal'!$U$2,1,0)+IF('Média 8h-9h'!R18&lt;'Média Mensal'!$U$2,1,0)+IF('Média 9h-10h'!R18&lt;'Média Mensal'!$U$2,1,0)+IF('Média 10h-11h'!R18&lt;'Média Mensal'!$U$2,1,0)+IF('Média 11h-12h'!R18&lt;'Média Mensal'!$U$2,1,0)+IF('Média 12h-13h'!R18&lt;'Média Mensal'!$U$2,1,0)+IF('Média 13h-14h'!R18&lt;'Média Mensal'!$U$2,1,0)+IF('Média 14h-15h'!R18&lt;'Média Mensal'!$U$2,1,0)+IF('Média 15h-16h'!R18&lt;'Média Mensal'!$U$2,1,0)+IF('Média 16h-17h'!R18&lt;'Média Mensal'!$U$2,1,0)+IF('Média 17h-18h'!R18&lt;'Média Mensal'!$U$2,1,0)+IF('Média 18h-19h'!R18&lt;'Média Mensal'!$U$2,1,0)+IF('Média 19h-20h'!R18&lt;'Média Mensal'!$U$2,1,0)+IF('Média 20h-21h'!R18&lt;'Média Mensal'!$U$2,1,0)+IF('Média 21h-22h'!R18&lt;'Média Mensal'!$U$2,1,0)+IF('Média 22h-23h'!R18&lt;'Média Mensal'!$U$2,1,0)+IF('Média 23h-0h'!R18&lt;'Média Mensal'!$U$2,1,0)</f>
        <v>0</v>
      </c>
      <c r="V18">
        <f>+IF('Média 24h-6h'!S18&lt;'Média Mensal'!$U$2,1,0)+IF('Média 6h-7h'!S18&lt;'Média Mensal'!$U$2,1,0)+IF('Média 7h-8h'!S18&lt;'Média Mensal'!$U$2,1,0)+IF('Média 8h-9h'!S18&lt;'Média Mensal'!$U$2,1,0)+IF('Média 9h-10h'!S18&lt;'Média Mensal'!$U$2,1,0)+IF('Média 10h-11h'!S18&lt;'Média Mensal'!$U$2,1,0)+IF('Média 11h-12h'!S18&lt;'Média Mensal'!$U$2,1,0)+IF('Média 12h-13h'!S18&lt;'Média Mensal'!$U$2,1,0)+IF('Média 13h-14h'!S18&lt;'Média Mensal'!$U$2,1,0)+IF('Média 14h-15h'!S18&lt;'Média Mensal'!$U$2,1,0)+IF('Média 15h-16h'!S18&lt;'Média Mensal'!$U$2,1,0)+IF('Média 16h-17h'!S18&lt;'Média Mensal'!$U$2,1,0)+IF('Média 17h-18h'!S18&lt;'Média Mensal'!$U$2,1,0)+IF('Média 18h-19h'!S18&lt;'Média Mensal'!$U$2,1,0)+IF('Média 19h-20h'!S18&lt;'Média Mensal'!$U$2,1,0)+IF('Média 20h-21h'!S18&lt;'Média Mensal'!$U$2,1,0)+IF('Média 21h-22h'!S18&lt;'Média Mensal'!$U$2,1,0)+IF('Média 22h-23h'!S18&lt;'Média Mensal'!$U$2,1,0)+IF('Média 23h-0h'!S18&lt;'Média Mensal'!$U$2,1,0)</f>
        <v>0</v>
      </c>
    </row>
    <row r="19" spans="2:22" x14ac:dyDescent="0.25">
      <c r="B19" s="12" t="s">
        <v>11</v>
      </c>
      <c r="C19" s="12" t="s">
        <v>12</v>
      </c>
      <c r="D19" s="15">
        <v>451.8</v>
      </c>
      <c r="E19" s="4">
        <v>750845.50485355873</v>
      </c>
      <c r="F19" s="4">
        <v>713109.33886640065</v>
      </c>
      <c r="G19" s="5">
        <f t="shared" si="3"/>
        <v>1463954.8437199593</v>
      </c>
      <c r="H19" s="2">
        <v>6485</v>
      </c>
      <c r="I19" s="2">
        <v>6347</v>
      </c>
      <c r="J19" s="5">
        <f t="shared" si="4"/>
        <v>12832</v>
      </c>
      <c r="K19" s="2">
        <v>4674</v>
      </c>
      <c r="L19" s="2">
        <v>4683</v>
      </c>
      <c r="M19" s="5">
        <f t="shared" si="5"/>
        <v>9357</v>
      </c>
      <c r="N19" s="27">
        <f t="shared" si="6"/>
        <v>0.29330910783400316</v>
      </c>
      <c r="O19" s="27">
        <f t="shared" si="0"/>
        <v>0.28160139052100536</v>
      </c>
      <c r="P19" s="28">
        <f t="shared" si="7"/>
        <v>0.28748694952012532</v>
      </c>
      <c r="Q19" s="38"/>
      <c r="R19" s="32">
        <f t="shared" si="8"/>
        <v>67.286092378668229</v>
      </c>
      <c r="S19" s="32">
        <f t="shared" si="1"/>
        <v>64.651798627960162</v>
      </c>
      <c r="T19" s="32">
        <f t="shared" si="2"/>
        <v>65.976602988866517</v>
      </c>
      <c r="U19">
        <f>+IF('Média 24h-6h'!R19&lt;'Média Mensal'!$U$2,1,0)+IF('Média 6h-7h'!R19&lt;'Média Mensal'!$U$2,1,0)+IF('Média 7h-8h'!R19&lt;'Média Mensal'!$U$2,1,0)+IF('Média 8h-9h'!R19&lt;'Média Mensal'!$U$2,1,0)+IF('Média 9h-10h'!R19&lt;'Média Mensal'!$U$2,1,0)+IF('Média 10h-11h'!R19&lt;'Média Mensal'!$U$2,1,0)+IF('Média 11h-12h'!R19&lt;'Média Mensal'!$U$2,1,0)+IF('Média 12h-13h'!R19&lt;'Média Mensal'!$U$2,1,0)+IF('Média 13h-14h'!R19&lt;'Média Mensal'!$U$2,1,0)+IF('Média 14h-15h'!R19&lt;'Média Mensal'!$U$2,1,0)+IF('Média 15h-16h'!R19&lt;'Média Mensal'!$U$2,1,0)+IF('Média 16h-17h'!R19&lt;'Média Mensal'!$U$2,1,0)+IF('Média 17h-18h'!R19&lt;'Média Mensal'!$U$2,1,0)+IF('Média 18h-19h'!R19&lt;'Média Mensal'!$U$2,1,0)+IF('Média 19h-20h'!R19&lt;'Média Mensal'!$U$2,1,0)+IF('Média 20h-21h'!R19&lt;'Média Mensal'!$U$2,1,0)+IF('Média 21h-22h'!R19&lt;'Média Mensal'!$U$2,1,0)+IF('Média 22h-23h'!R19&lt;'Média Mensal'!$U$2,1,0)+IF('Média 23h-0h'!R19&lt;'Média Mensal'!$U$2,1,0)</f>
        <v>0</v>
      </c>
      <c r="V19">
        <f>+IF('Média 24h-6h'!S19&lt;'Média Mensal'!$U$2,1,0)+IF('Média 6h-7h'!S19&lt;'Média Mensal'!$U$2,1,0)+IF('Média 7h-8h'!S19&lt;'Média Mensal'!$U$2,1,0)+IF('Média 8h-9h'!S19&lt;'Média Mensal'!$U$2,1,0)+IF('Média 9h-10h'!S19&lt;'Média Mensal'!$U$2,1,0)+IF('Média 10h-11h'!S19&lt;'Média Mensal'!$U$2,1,0)+IF('Média 11h-12h'!S19&lt;'Média Mensal'!$U$2,1,0)+IF('Média 12h-13h'!S19&lt;'Média Mensal'!$U$2,1,0)+IF('Média 13h-14h'!S19&lt;'Média Mensal'!$U$2,1,0)+IF('Média 14h-15h'!S19&lt;'Média Mensal'!$U$2,1,0)+IF('Média 15h-16h'!S19&lt;'Média Mensal'!$U$2,1,0)+IF('Média 16h-17h'!S19&lt;'Média Mensal'!$U$2,1,0)+IF('Média 17h-18h'!S19&lt;'Média Mensal'!$U$2,1,0)+IF('Média 18h-19h'!S19&lt;'Média Mensal'!$U$2,1,0)+IF('Média 19h-20h'!S19&lt;'Média Mensal'!$U$2,1,0)+IF('Média 20h-21h'!S19&lt;'Média Mensal'!$U$2,1,0)+IF('Média 21h-22h'!S19&lt;'Média Mensal'!$U$2,1,0)+IF('Média 22h-23h'!S19&lt;'Média Mensal'!$U$2,1,0)+IF('Média 23h-0h'!S19&lt;'Média Mensal'!$U$2,1,0)</f>
        <v>0</v>
      </c>
    </row>
    <row r="20" spans="2:22" x14ac:dyDescent="0.25">
      <c r="B20" s="12" t="s">
        <v>12</v>
      </c>
      <c r="C20" s="12" t="s">
        <v>13</v>
      </c>
      <c r="D20" s="15">
        <v>857.43000000000006</v>
      </c>
      <c r="E20" s="4">
        <v>890570.1845497461</v>
      </c>
      <c r="F20" s="4">
        <v>1011689.0455736194</v>
      </c>
      <c r="G20" s="5">
        <f t="shared" si="3"/>
        <v>1902259.2301233655</v>
      </c>
      <c r="H20" s="2">
        <v>6910</v>
      </c>
      <c r="I20" s="2">
        <v>6834</v>
      </c>
      <c r="J20" s="5">
        <f t="shared" si="4"/>
        <v>13744</v>
      </c>
      <c r="K20" s="2">
        <v>4678</v>
      </c>
      <c r="L20" s="2">
        <v>4687</v>
      </c>
      <c r="M20" s="5">
        <f t="shared" si="5"/>
        <v>9365</v>
      </c>
      <c r="N20" s="27">
        <f t="shared" si="6"/>
        <v>0.33572165780642926</v>
      </c>
      <c r="O20" s="27">
        <f t="shared" si="0"/>
        <v>0.38343050102846271</v>
      </c>
      <c r="P20" s="28">
        <f t="shared" si="7"/>
        <v>0.35951213369975749</v>
      </c>
      <c r="Q20" s="38"/>
      <c r="R20" s="32">
        <f t="shared" si="8"/>
        <v>76.852794662560072</v>
      </c>
      <c r="S20" s="32">
        <f t="shared" si="1"/>
        <v>87.812607028349916</v>
      </c>
      <c r="T20" s="32">
        <f t="shared" si="2"/>
        <v>82.316812935365675</v>
      </c>
      <c r="U20">
        <f>+IF('Média 24h-6h'!R20&lt;'Média Mensal'!$U$2,1,0)+IF('Média 6h-7h'!R20&lt;'Média Mensal'!$U$2,1,0)+IF('Média 7h-8h'!R20&lt;'Média Mensal'!$U$2,1,0)+IF('Média 8h-9h'!R20&lt;'Média Mensal'!$U$2,1,0)+IF('Média 9h-10h'!R20&lt;'Média Mensal'!$U$2,1,0)+IF('Média 10h-11h'!R20&lt;'Média Mensal'!$U$2,1,0)+IF('Média 11h-12h'!R20&lt;'Média Mensal'!$U$2,1,0)+IF('Média 12h-13h'!R20&lt;'Média Mensal'!$U$2,1,0)+IF('Média 13h-14h'!R20&lt;'Média Mensal'!$U$2,1,0)+IF('Média 14h-15h'!R20&lt;'Média Mensal'!$U$2,1,0)+IF('Média 15h-16h'!R20&lt;'Média Mensal'!$U$2,1,0)+IF('Média 16h-17h'!R20&lt;'Média Mensal'!$U$2,1,0)+IF('Média 17h-18h'!R20&lt;'Média Mensal'!$U$2,1,0)+IF('Média 18h-19h'!R20&lt;'Média Mensal'!$U$2,1,0)+IF('Média 19h-20h'!R20&lt;'Média Mensal'!$U$2,1,0)+IF('Média 20h-21h'!R20&lt;'Média Mensal'!$U$2,1,0)+IF('Média 21h-22h'!R20&lt;'Média Mensal'!$U$2,1,0)+IF('Média 22h-23h'!R20&lt;'Média Mensal'!$U$2,1,0)+IF('Média 23h-0h'!R20&lt;'Média Mensal'!$U$2,1,0)</f>
        <v>0</v>
      </c>
      <c r="V20">
        <f>+IF('Média 24h-6h'!S20&lt;'Média Mensal'!$U$2,1,0)+IF('Média 6h-7h'!S20&lt;'Média Mensal'!$U$2,1,0)+IF('Média 7h-8h'!S20&lt;'Média Mensal'!$U$2,1,0)+IF('Média 8h-9h'!S20&lt;'Média Mensal'!$U$2,1,0)+IF('Média 9h-10h'!S20&lt;'Média Mensal'!$U$2,1,0)+IF('Média 10h-11h'!S20&lt;'Média Mensal'!$U$2,1,0)+IF('Média 11h-12h'!S20&lt;'Média Mensal'!$U$2,1,0)+IF('Média 12h-13h'!S20&lt;'Média Mensal'!$U$2,1,0)+IF('Média 13h-14h'!S20&lt;'Média Mensal'!$U$2,1,0)+IF('Média 14h-15h'!S20&lt;'Média Mensal'!$U$2,1,0)+IF('Média 15h-16h'!S20&lt;'Média Mensal'!$U$2,1,0)+IF('Média 16h-17h'!S20&lt;'Média Mensal'!$U$2,1,0)+IF('Média 17h-18h'!S20&lt;'Média Mensal'!$U$2,1,0)+IF('Média 18h-19h'!S20&lt;'Média Mensal'!$U$2,1,0)+IF('Média 19h-20h'!S20&lt;'Média Mensal'!$U$2,1,0)+IF('Média 20h-21h'!S20&lt;'Média Mensal'!$U$2,1,0)+IF('Média 21h-22h'!S20&lt;'Média Mensal'!$U$2,1,0)+IF('Média 22h-23h'!S20&lt;'Média Mensal'!$U$2,1,0)+IF('Média 23h-0h'!S20&lt;'Média Mensal'!$U$2,1,0)</f>
        <v>0</v>
      </c>
    </row>
    <row r="21" spans="2:22" x14ac:dyDescent="0.25">
      <c r="B21" s="12" t="s">
        <v>13</v>
      </c>
      <c r="C21" s="12" t="s">
        <v>14</v>
      </c>
      <c r="D21" s="15">
        <v>460.97</v>
      </c>
      <c r="E21" s="4">
        <v>879197.70759597851</v>
      </c>
      <c r="F21" s="4">
        <v>1003723.5911297658</v>
      </c>
      <c r="G21" s="5">
        <f t="shared" si="3"/>
        <v>1882921.2987257442</v>
      </c>
      <c r="H21" s="2">
        <v>6912</v>
      </c>
      <c r="I21" s="2">
        <v>6840</v>
      </c>
      <c r="J21" s="5">
        <f t="shared" si="4"/>
        <v>13752</v>
      </c>
      <c r="K21" s="2">
        <v>4677</v>
      </c>
      <c r="L21" s="2">
        <v>4690</v>
      </c>
      <c r="M21" s="5">
        <f t="shared" si="5"/>
        <v>9367</v>
      </c>
      <c r="N21" s="27">
        <f t="shared" si="6"/>
        <v>0.33141154379528215</v>
      </c>
      <c r="O21" s="27">
        <f t="shared" si="0"/>
        <v>0.38011769894634695</v>
      </c>
      <c r="P21" s="28">
        <f t="shared" si="7"/>
        <v>0.35570790507921191</v>
      </c>
      <c r="Q21" s="38"/>
      <c r="R21" s="32">
        <f t="shared" si="8"/>
        <v>75.864846630078389</v>
      </c>
      <c r="S21" s="32">
        <f t="shared" si="1"/>
        <v>87.053216923657061</v>
      </c>
      <c r="T21" s="32">
        <f t="shared" si="2"/>
        <v>81.444755340877379</v>
      </c>
      <c r="U21">
        <f>+IF('Média 24h-6h'!R21&lt;'Média Mensal'!$U$2,1,0)+IF('Média 6h-7h'!R21&lt;'Média Mensal'!$U$2,1,0)+IF('Média 7h-8h'!R21&lt;'Média Mensal'!$U$2,1,0)+IF('Média 8h-9h'!R21&lt;'Média Mensal'!$U$2,1,0)+IF('Média 9h-10h'!R21&lt;'Média Mensal'!$U$2,1,0)+IF('Média 10h-11h'!R21&lt;'Média Mensal'!$U$2,1,0)+IF('Média 11h-12h'!R21&lt;'Média Mensal'!$U$2,1,0)+IF('Média 12h-13h'!R21&lt;'Média Mensal'!$U$2,1,0)+IF('Média 13h-14h'!R21&lt;'Média Mensal'!$U$2,1,0)+IF('Média 14h-15h'!R21&lt;'Média Mensal'!$U$2,1,0)+IF('Média 15h-16h'!R21&lt;'Média Mensal'!$U$2,1,0)+IF('Média 16h-17h'!R21&lt;'Média Mensal'!$U$2,1,0)+IF('Média 17h-18h'!R21&lt;'Média Mensal'!$U$2,1,0)+IF('Média 18h-19h'!R21&lt;'Média Mensal'!$U$2,1,0)+IF('Média 19h-20h'!R21&lt;'Média Mensal'!$U$2,1,0)+IF('Média 20h-21h'!R21&lt;'Média Mensal'!$U$2,1,0)+IF('Média 21h-22h'!R21&lt;'Média Mensal'!$U$2,1,0)+IF('Média 22h-23h'!R21&lt;'Média Mensal'!$U$2,1,0)+IF('Média 23h-0h'!R21&lt;'Média Mensal'!$U$2,1,0)</f>
        <v>0</v>
      </c>
      <c r="V21">
        <f>+IF('Média 24h-6h'!S21&lt;'Média Mensal'!$U$2,1,0)+IF('Média 6h-7h'!S21&lt;'Média Mensal'!$U$2,1,0)+IF('Média 7h-8h'!S21&lt;'Média Mensal'!$U$2,1,0)+IF('Média 8h-9h'!S21&lt;'Média Mensal'!$U$2,1,0)+IF('Média 9h-10h'!S21&lt;'Média Mensal'!$U$2,1,0)+IF('Média 10h-11h'!S21&lt;'Média Mensal'!$U$2,1,0)+IF('Média 11h-12h'!S21&lt;'Média Mensal'!$U$2,1,0)+IF('Média 12h-13h'!S21&lt;'Média Mensal'!$U$2,1,0)+IF('Média 13h-14h'!S21&lt;'Média Mensal'!$U$2,1,0)+IF('Média 14h-15h'!S21&lt;'Média Mensal'!$U$2,1,0)+IF('Média 15h-16h'!S21&lt;'Média Mensal'!$U$2,1,0)+IF('Média 16h-17h'!S21&lt;'Média Mensal'!$U$2,1,0)+IF('Média 17h-18h'!S21&lt;'Média Mensal'!$U$2,1,0)+IF('Média 18h-19h'!S21&lt;'Média Mensal'!$U$2,1,0)+IF('Média 19h-20h'!S21&lt;'Média Mensal'!$U$2,1,0)+IF('Média 20h-21h'!S21&lt;'Média Mensal'!$U$2,1,0)+IF('Média 21h-22h'!S21&lt;'Média Mensal'!$U$2,1,0)+IF('Média 22h-23h'!S21&lt;'Média Mensal'!$U$2,1,0)+IF('Média 23h-0h'!S21&lt;'Média Mensal'!$U$2,1,0)</f>
        <v>0</v>
      </c>
    </row>
    <row r="22" spans="2:22" x14ac:dyDescent="0.25">
      <c r="B22" s="12" t="s">
        <v>14</v>
      </c>
      <c r="C22" s="12" t="s">
        <v>15</v>
      </c>
      <c r="D22" s="15">
        <v>627.48</v>
      </c>
      <c r="E22" s="4">
        <v>831673.45291594788</v>
      </c>
      <c r="F22" s="4">
        <v>956372.22955360101</v>
      </c>
      <c r="G22" s="5">
        <f t="shared" si="3"/>
        <v>1788045.6824695489</v>
      </c>
      <c r="H22" s="2">
        <v>6910</v>
      </c>
      <c r="I22" s="2">
        <v>6835</v>
      </c>
      <c r="J22" s="5">
        <f t="shared" si="4"/>
        <v>13745</v>
      </c>
      <c r="K22" s="2">
        <v>4678</v>
      </c>
      <c r="L22" s="2">
        <v>4690</v>
      </c>
      <c r="M22" s="5">
        <f t="shared" si="5"/>
        <v>9368</v>
      </c>
      <c r="N22" s="27">
        <f t="shared" si="6"/>
        <v>0.31351913101346696</v>
      </c>
      <c r="O22" s="27">
        <f t="shared" si="0"/>
        <v>0.36233357689908657</v>
      </c>
      <c r="P22" s="28">
        <f t="shared" si="7"/>
        <v>0.33786536569203734</v>
      </c>
      <c r="Q22" s="38"/>
      <c r="R22" s="32">
        <f t="shared" si="8"/>
        <v>71.770232388328267</v>
      </c>
      <c r="S22" s="32">
        <f t="shared" si="1"/>
        <v>82.982406035019608</v>
      </c>
      <c r="T22" s="32">
        <f t="shared" si="2"/>
        <v>77.361038483517888</v>
      </c>
      <c r="U22">
        <f>+IF('Média 24h-6h'!R22&lt;'Média Mensal'!$U$2,1,0)+IF('Média 6h-7h'!R22&lt;'Média Mensal'!$U$2,1,0)+IF('Média 7h-8h'!R22&lt;'Média Mensal'!$U$2,1,0)+IF('Média 8h-9h'!R22&lt;'Média Mensal'!$U$2,1,0)+IF('Média 9h-10h'!R22&lt;'Média Mensal'!$U$2,1,0)+IF('Média 10h-11h'!R22&lt;'Média Mensal'!$U$2,1,0)+IF('Média 11h-12h'!R22&lt;'Média Mensal'!$U$2,1,0)+IF('Média 12h-13h'!R22&lt;'Média Mensal'!$U$2,1,0)+IF('Média 13h-14h'!R22&lt;'Média Mensal'!$U$2,1,0)+IF('Média 14h-15h'!R22&lt;'Média Mensal'!$U$2,1,0)+IF('Média 15h-16h'!R22&lt;'Média Mensal'!$U$2,1,0)+IF('Média 16h-17h'!R22&lt;'Média Mensal'!$U$2,1,0)+IF('Média 17h-18h'!R22&lt;'Média Mensal'!$U$2,1,0)+IF('Média 18h-19h'!R22&lt;'Média Mensal'!$U$2,1,0)+IF('Média 19h-20h'!R22&lt;'Média Mensal'!$U$2,1,0)+IF('Média 20h-21h'!R22&lt;'Média Mensal'!$U$2,1,0)+IF('Média 21h-22h'!R22&lt;'Média Mensal'!$U$2,1,0)+IF('Média 22h-23h'!R22&lt;'Média Mensal'!$U$2,1,0)+IF('Média 23h-0h'!R22&lt;'Média Mensal'!$U$2,1,0)</f>
        <v>0</v>
      </c>
      <c r="V22">
        <f>+IF('Média 24h-6h'!S22&lt;'Média Mensal'!$U$2,1,0)+IF('Média 6h-7h'!S22&lt;'Média Mensal'!$U$2,1,0)+IF('Média 7h-8h'!S22&lt;'Média Mensal'!$U$2,1,0)+IF('Média 8h-9h'!S22&lt;'Média Mensal'!$U$2,1,0)+IF('Média 9h-10h'!S22&lt;'Média Mensal'!$U$2,1,0)+IF('Média 10h-11h'!S22&lt;'Média Mensal'!$U$2,1,0)+IF('Média 11h-12h'!S22&lt;'Média Mensal'!$U$2,1,0)+IF('Média 12h-13h'!S22&lt;'Média Mensal'!$U$2,1,0)+IF('Média 13h-14h'!S22&lt;'Média Mensal'!$U$2,1,0)+IF('Média 14h-15h'!S22&lt;'Média Mensal'!$U$2,1,0)+IF('Média 15h-16h'!S22&lt;'Média Mensal'!$U$2,1,0)+IF('Média 16h-17h'!S22&lt;'Média Mensal'!$U$2,1,0)+IF('Média 17h-18h'!S22&lt;'Média Mensal'!$U$2,1,0)+IF('Média 18h-19h'!S22&lt;'Média Mensal'!$U$2,1,0)+IF('Média 19h-20h'!S22&lt;'Média Mensal'!$U$2,1,0)+IF('Média 20h-21h'!S22&lt;'Média Mensal'!$U$2,1,0)+IF('Média 21h-22h'!S22&lt;'Média Mensal'!$U$2,1,0)+IF('Média 22h-23h'!S22&lt;'Média Mensal'!$U$2,1,0)+IF('Média 23h-0h'!S22&lt;'Média Mensal'!$U$2,1,0)</f>
        <v>0</v>
      </c>
    </row>
    <row r="23" spans="2:22" x14ac:dyDescent="0.25">
      <c r="B23" s="12" t="s">
        <v>15</v>
      </c>
      <c r="C23" s="12" t="s">
        <v>16</v>
      </c>
      <c r="D23" s="15">
        <v>871.87</v>
      </c>
      <c r="E23" s="4">
        <v>756828.26629006292</v>
      </c>
      <c r="F23" s="4">
        <v>797854.65534913691</v>
      </c>
      <c r="G23" s="5">
        <f t="shared" si="3"/>
        <v>1554682.9216391998</v>
      </c>
      <c r="H23" s="2">
        <v>6908</v>
      </c>
      <c r="I23" s="2">
        <v>6836</v>
      </c>
      <c r="J23" s="5">
        <f t="shared" si="4"/>
        <v>13744</v>
      </c>
      <c r="K23" s="2">
        <v>4675</v>
      </c>
      <c r="L23" s="2">
        <v>4688</v>
      </c>
      <c r="M23" s="5">
        <f t="shared" si="5"/>
        <v>9363</v>
      </c>
      <c r="N23" s="27">
        <f t="shared" si="6"/>
        <v>0.28543099159807589</v>
      </c>
      <c r="O23" s="27">
        <f t="shared" si="0"/>
        <v>0.3023092813538712</v>
      </c>
      <c r="P23" s="28">
        <f t="shared" si="7"/>
        <v>0.29385047230536132</v>
      </c>
      <c r="Q23" s="38"/>
      <c r="R23" s="32">
        <f t="shared" si="8"/>
        <v>65.339572329281097</v>
      </c>
      <c r="S23" s="32">
        <f t="shared" si="1"/>
        <v>69.234176965388485</v>
      </c>
      <c r="T23" s="32">
        <f t="shared" si="2"/>
        <v>67.281902524741412</v>
      </c>
      <c r="U23">
        <f>+IF('Média 24h-6h'!R23&lt;'Média Mensal'!$U$2,1,0)+IF('Média 6h-7h'!R23&lt;'Média Mensal'!$U$2,1,0)+IF('Média 7h-8h'!R23&lt;'Média Mensal'!$U$2,1,0)+IF('Média 8h-9h'!R23&lt;'Média Mensal'!$U$2,1,0)+IF('Média 9h-10h'!R23&lt;'Média Mensal'!$U$2,1,0)+IF('Média 10h-11h'!R23&lt;'Média Mensal'!$U$2,1,0)+IF('Média 11h-12h'!R23&lt;'Média Mensal'!$U$2,1,0)+IF('Média 12h-13h'!R23&lt;'Média Mensal'!$U$2,1,0)+IF('Média 13h-14h'!R23&lt;'Média Mensal'!$U$2,1,0)+IF('Média 14h-15h'!R23&lt;'Média Mensal'!$U$2,1,0)+IF('Média 15h-16h'!R23&lt;'Média Mensal'!$U$2,1,0)+IF('Média 16h-17h'!R23&lt;'Média Mensal'!$U$2,1,0)+IF('Média 17h-18h'!R23&lt;'Média Mensal'!$U$2,1,0)+IF('Média 18h-19h'!R23&lt;'Média Mensal'!$U$2,1,0)+IF('Média 19h-20h'!R23&lt;'Média Mensal'!$U$2,1,0)+IF('Média 20h-21h'!R23&lt;'Média Mensal'!$U$2,1,0)+IF('Média 21h-22h'!R23&lt;'Média Mensal'!$U$2,1,0)+IF('Média 22h-23h'!R23&lt;'Média Mensal'!$U$2,1,0)+IF('Média 23h-0h'!R23&lt;'Média Mensal'!$U$2,1,0)</f>
        <v>0</v>
      </c>
      <c r="V23">
        <f>+IF('Média 24h-6h'!S23&lt;'Média Mensal'!$U$2,1,0)+IF('Média 6h-7h'!S23&lt;'Média Mensal'!$U$2,1,0)+IF('Média 7h-8h'!S23&lt;'Média Mensal'!$U$2,1,0)+IF('Média 8h-9h'!S23&lt;'Média Mensal'!$U$2,1,0)+IF('Média 9h-10h'!S23&lt;'Média Mensal'!$U$2,1,0)+IF('Média 10h-11h'!S23&lt;'Média Mensal'!$U$2,1,0)+IF('Média 11h-12h'!S23&lt;'Média Mensal'!$U$2,1,0)+IF('Média 12h-13h'!S23&lt;'Média Mensal'!$U$2,1,0)+IF('Média 13h-14h'!S23&lt;'Média Mensal'!$U$2,1,0)+IF('Média 14h-15h'!S23&lt;'Média Mensal'!$U$2,1,0)+IF('Média 15h-16h'!S23&lt;'Média Mensal'!$U$2,1,0)+IF('Média 16h-17h'!S23&lt;'Média Mensal'!$U$2,1,0)+IF('Média 17h-18h'!S23&lt;'Média Mensal'!$U$2,1,0)+IF('Média 18h-19h'!S23&lt;'Média Mensal'!$U$2,1,0)+IF('Média 19h-20h'!S23&lt;'Média Mensal'!$U$2,1,0)+IF('Média 20h-21h'!S23&lt;'Média Mensal'!$U$2,1,0)+IF('Média 21h-22h'!S23&lt;'Média Mensal'!$U$2,1,0)+IF('Média 22h-23h'!S23&lt;'Média Mensal'!$U$2,1,0)+IF('Média 23h-0h'!S23&lt;'Média Mensal'!$U$2,1,0)</f>
        <v>0</v>
      </c>
    </row>
    <row r="24" spans="2:22" x14ac:dyDescent="0.25">
      <c r="B24" s="12" t="s">
        <v>16</v>
      </c>
      <c r="C24" s="12" t="s">
        <v>17</v>
      </c>
      <c r="D24" s="15">
        <v>965.03</v>
      </c>
      <c r="E24" s="4">
        <v>700083.35488507326</v>
      </c>
      <c r="F24" s="4">
        <v>736661.05062940496</v>
      </c>
      <c r="G24" s="5">
        <f t="shared" si="3"/>
        <v>1436744.4055144782</v>
      </c>
      <c r="H24" s="2">
        <v>6907</v>
      </c>
      <c r="I24" s="2">
        <v>6836</v>
      </c>
      <c r="J24" s="5">
        <f t="shared" si="4"/>
        <v>13743</v>
      </c>
      <c r="K24" s="2">
        <v>4678</v>
      </c>
      <c r="L24" s="2">
        <v>4688</v>
      </c>
      <c r="M24" s="5">
        <f t="shared" si="5"/>
        <v>9366</v>
      </c>
      <c r="N24" s="27">
        <f t="shared" si="6"/>
        <v>0.2639775913046607</v>
      </c>
      <c r="O24" s="27">
        <f t="shared" si="0"/>
        <v>0.27912285943824072</v>
      </c>
      <c r="P24" s="28">
        <f t="shared" si="7"/>
        <v>0.2715318263781753</v>
      </c>
      <c r="Q24" s="38"/>
      <c r="R24" s="32">
        <f t="shared" si="8"/>
        <v>60.430155794999848</v>
      </c>
      <c r="S24" s="32">
        <f t="shared" si="1"/>
        <v>63.924075896338508</v>
      </c>
      <c r="T24" s="32">
        <f t="shared" si="2"/>
        <v>62.172504457764433</v>
      </c>
      <c r="U24">
        <f>+IF('Média 24h-6h'!R24&lt;'Média Mensal'!$U$2,1,0)+IF('Média 6h-7h'!R24&lt;'Média Mensal'!$U$2,1,0)+IF('Média 7h-8h'!R24&lt;'Média Mensal'!$U$2,1,0)+IF('Média 8h-9h'!R24&lt;'Média Mensal'!$U$2,1,0)+IF('Média 9h-10h'!R24&lt;'Média Mensal'!$U$2,1,0)+IF('Média 10h-11h'!R24&lt;'Média Mensal'!$U$2,1,0)+IF('Média 11h-12h'!R24&lt;'Média Mensal'!$U$2,1,0)+IF('Média 12h-13h'!R24&lt;'Média Mensal'!$U$2,1,0)+IF('Média 13h-14h'!R24&lt;'Média Mensal'!$U$2,1,0)+IF('Média 14h-15h'!R24&lt;'Média Mensal'!$U$2,1,0)+IF('Média 15h-16h'!R24&lt;'Média Mensal'!$U$2,1,0)+IF('Média 16h-17h'!R24&lt;'Média Mensal'!$U$2,1,0)+IF('Média 17h-18h'!R24&lt;'Média Mensal'!$U$2,1,0)+IF('Média 18h-19h'!R24&lt;'Média Mensal'!$U$2,1,0)+IF('Média 19h-20h'!R24&lt;'Média Mensal'!$U$2,1,0)+IF('Média 20h-21h'!R24&lt;'Média Mensal'!$U$2,1,0)+IF('Média 21h-22h'!R24&lt;'Média Mensal'!$U$2,1,0)+IF('Média 22h-23h'!R24&lt;'Média Mensal'!$U$2,1,0)+IF('Média 23h-0h'!R24&lt;'Média Mensal'!$U$2,1,0)</f>
        <v>0</v>
      </c>
      <c r="V24">
        <f>+IF('Média 24h-6h'!S24&lt;'Média Mensal'!$U$2,1,0)+IF('Média 6h-7h'!S24&lt;'Média Mensal'!$U$2,1,0)+IF('Média 7h-8h'!S24&lt;'Média Mensal'!$U$2,1,0)+IF('Média 8h-9h'!S24&lt;'Média Mensal'!$U$2,1,0)+IF('Média 9h-10h'!S24&lt;'Média Mensal'!$U$2,1,0)+IF('Média 10h-11h'!S24&lt;'Média Mensal'!$U$2,1,0)+IF('Média 11h-12h'!S24&lt;'Média Mensal'!$U$2,1,0)+IF('Média 12h-13h'!S24&lt;'Média Mensal'!$U$2,1,0)+IF('Média 13h-14h'!S24&lt;'Média Mensal'!$U$2,1,0)+IF('Média 14h-15h'!S24&lt;'Média Mensal'!$U$2,1,0)+IF('Média 15h-16h'!S24&lt;'Média Mensal'!$U$2,1,0)+IF('Média 16h-17h'!S24&lt;'Média Mensal'!$U$2,1,0)+IF('Média 17h-18h'!S24&lt;'Média Mensal'!$U$2,1,0)+IF('Média 18h-19h'!S24&lt;'Média Mensal'!$U$2,1,0)+IF('Média 19h-20h'!S24&lt;'Média Mensal'!$U$2,1,0)+IF('Média 20h-21h'!S24&lt;'Média Mensal'!$U$2,1,0)+IF('Média 21h-22h'!S24&lt;'Média Mensal'!$U$2,1,0)+IF('Média 22h-23h'!S24&lt;'Média Mensal'!$U$2,1,0)+IF('Média 23h-0h'!S24&lt;'Média Mensal'!$U$2,1,0)</f>
        <v>0</v>
      </c>
    </row>
    <row r="25" spans="2:22" x14ac:dyDescent="0.25">
      <c r="B25" s="12" t="s">
        <v>17</v>
      </c>
      <c r="C25" s="12" t="s">
        <v>18</v>
      </c>
      <c r="D25" s="15">
        <v>621.15</v>
      </c>
      <c r="E25" s="4">
        <v>668366.75518138183</v>
      </c>
      <c r="F25" s="4">
        <v>706001.53205095266</v>
      </c>
      <c r="G25" s="5">
        <f t="shared" si="3"/>
        <v>1374368.2872323345</v>
      </c>
      <c r="H25" s="2">
        <v>6908</v>
      </c>
      <c r="I25" s="2">
        <v>6841</v>
      </c>
      <c r="J25" s="5">
        <f t="shared" si="4"/>
        <v>13749</v>
      </c>
      <c r="K25" s="2">
        <v>4675</v>
      </c>
      <c r="L25" s="2">
        <v>4690</v>
      </c>
      <c r="M25" s="5">
        <f t="shared" si="5"/>
        <v>9365</v>
      </c>
      <c r="N25" s="27">
        <f t="shared" si="6"/>
        <v>0.2520685262163484</v>
      </c>
      <c r="O25" s="27">
        <f t="shared" si="0"/>
        <v>0.26734623915506378</v>
      </c>
      <c r="P25" s="28">
        <f t="shared" si="7"/>
        <v>0.25969186336089811</v>
      </c>
      <c r="Q25" s="38"/>
      <c r="R25" s="32">
        <f t="shared" si="8"/>
        <v>57.702387566380196</v>
      </c>
      <c r="S25" s="32">
        <f t="shared" si="1"/>
        <v>61.22639251157338</v>
      </c>
      <c r="T25" s="32">
        <f t="shared" si="2"/>
        <v>59.460426028914704</v>
      </c>
      <c r="U25">
        <f>+IF('Média 24h-6h'!R25&lt;'Média Mensal'!$U$2,1,0)+IF('Média 6h-7h'!R25&lt;'Média Mensal'!$U$2,1,0)+IF('Média 7h-8h'!R25&lt;'Média Mensal'!$U$2,1,0)+IF('Média 8h-9h'!R25&lt;'Média Mensal'!$U$2,1,0)+IF('Média 9h-10h'!R25&lt;'Média Mensal'!$U$2,1,0)+IF('Média 10h-11h'!R25&lt;'Média Mensal'!$U$2,1,0)+IF('Média 11h-12h'!R25&lt;'Média Mensal'!$U$2,1,0)+IF('Média 12h-13h'!R25&lt;'Média Mensal'!$U$2,1,0)+IF('Média 13h-14h'!R25&lt;'Média Mensal'!$U$2,1,0)+IF('Média 14h-15h'!R25&lt;'Média Mensal'!$U$2,1,0)+IF('Média 15h-16h'!R25&lt;'Média Mensal'!$U$2,1,0)+IF('Média 16h-17h'!R25&lt;'Média Mensal'!$U$2,1,0)+IF('Média 17h-18h'!R25&lt;'Média Mensal'!$U$2,1,0)+IF('Média 18h-19h'!R25&lt;'Média Mensal'!$U$2,1,0)+IF('Média 19h-20h'!R25&lt;'Média Mensal'!$U$2,1,0)+IF('Média 20h-21h'!R25&lt;'Média Mensal'!$U$2,1,0)+IF('Média 21h-22h'!R25&lt;'Média Mensal'!$U$2,1,0)+IF('Média 22h-23h'!R25&lt;'Média Mensal'!$U$2,1,0)+IF('Média 23h-0h'!R25&lt;'Média Mensal'!$U$2,1,0)</f>
        <v>0</v>
      </c>
      <c r="V25">
        <f>+IF('Média 24h-6h'!S25&lt;'Média Mensal'!$U$2,1,0)+IF('Média 6h-7h'!S25&lt;'Média Mensal'!$U$2,1,0)+IF('Média 7h-8h'!S25&lt;'Média Mensal'!$U$2,1,0)+IF('Média 8h-9h'!S25&lt;'Média Mensal'!$U$2,1,0)+IF('Média 9h-10h'!S25&lt;'Média Mensal'!$U$2,1,0)+IF('Média 10h-11h'!S25&lt;'Média Mensal'!$U$2,1,0)+IF('Média 11h-12h'!S25&lt;'Média Mensal'!$U$2,1,0)+IF('Média 12h-13h'!S25&lt;'Média Mensal'!$U$2,1,0)+IF('Média 13h-14h'!S25&lt;'Média Mensal'!$U$2,1,0)+IF('Média 14h-15h'!S25&lt;'Média Mensal'!$U$2,1,0)+IF('Média 15h-16h'!S25&lt;'Média Mensal'!$U$2,1,0)+IF('Média 16h-17h'!S25&lt;'Média Mensal'!$U$2,1,0)+IF('Média 17h-18h'!S25&lt;'Média Mensal'!$U$2,1,0)+IF('Média 18h-19h'!S25&lt;'Média Mensal'!$U$2,1,0)+IF('Média 19h-20h'!S25&lt;'Média Mensal'!$U$2,1,0)+IF('Média 20h-21h'!S25&lt;'Média Mensal'!$U$2,1,0)+IF('Média 21h-22h'!S25&lt;'Média Mensal'!$U$2,1,0)+IF('Média 22h-23h'!S25&lt;'Média Mensal'!$U$2,1,0)+IF('Média 23h-0h'!S25&lt;'Média Mensal'!$U$2,1,0)</f>
        <v>0</v>
      </c>
    </row>
    <row r="26" spans="2:22" x14ac:dyDescent="0.25">
      <c r="B26" s="12" t="s">
        <v>18</v>
      </c>
      <c r="C26" s="12" t="s">
        <v>19</v>
      </c>
      <c r="D26" s="15">
        <v>743.81</v>
      </c>
      <c r="E26" s="4">
        <v>637547.03863305191</v>
      </c>
      <c r="F26" s="4">
        <v>668535.71306508116</v>
      </c>
      <c r="G26" s="5">
        <f t="shared" si="3"/>
        <v>1306082.7516981331</v>
      </c>
      <c r="H26" s="2">
        <v>6908</v>
      </c>
      <c r="I26" s="2">
        <v>6842</v>
      </c>
      <c r="J26" s="5">
        <f t="shared" si="4"/>
        <v>13750</v>
      </c>
      <c r="K26" s="2">
        <v>4673</v>
      </c>
      <c r="L26" s="2">
        <v>4688</v>
      </c>
      <c r="M26" s="5">
        <f t="shared" si="5"/>
        <v>9361</v>
      </c>
      <c r="N26" s="27">
        <f t="shared" si="6"/>
        <v>0.24049013313798245</v>
      </c>
      <c r="O26" s="27">
        <f t="shared" si="0"/>
        <v>0.25318565643162538</v>
      </c>
      <c r="P26" s="28">
        <f t="shared" si="7"/>
        <v>0.24682525571028502</v>
      </c>
      <c r="Q26" s="38"/>
      <c r="R26" s="32">
        <f t="shared" si="8"/>
        <v>55.051121546762104</v>
      </c>
      <c r="S26" s="32">
        <f t="shared" si="1"/>
        <v>57.982282139209119</v>
      </c>
      <c r="T26" s="32">
        <f t="shared" si="2"/>
        <v>56.513467686302327</v>
      </c>
      <c r="U26">
        <f>+IF('Média 24h-6h'!R26&lt;'Média Mensal'!$U$2,1,0)+IF('Média 6h-7h'!R26&lt;'Média Mensal'!$U$2,1,0)+IF('Média 7h-8h'!R26&lt;'Média Mensal'!$U$2,1,0)+IF('Média 8h-9h'!R26&lt;'Média Mensal'!$U$2,1,0)+IF('Média 9h-10h'!R26&lt;'Média Mensal'!$U$2,1,0)+IF('Média 10h-11h'!R26&lt;'Média Mensal'!$U$2,1,0)+IF('Média 11h-12h'!R26&lt;'Média Mensal'!$U$2,1,0)+IF('Média 12h-13h'!R26&lt;'Média Mensal'!$U$2,1,0)+IF('Média 13h-14h'!R26&lt;'Média Mensal'!$U$2,1,0)+IF('Média 14h-15h'!R26&lt;'Média Mensal'!$U$2,1,0)+IF('Média 15h-16h'!R26&lt;'Média Mensal'!$U$2,1,0)+IF('Média 16h-17h'!R26&lt;'Média Mensal'!$U$2,1,0)+IF('Média 17h-18h'!R26&lt;'Média Mensal'!$U$2,1,0)+IF('Média 18h-19h'!R26&lt;'Média Mensal'!$U$2,1,0)+IF('Média 19h-20h'!R26&lt;'Média Mensal'!$U$2,1,0)+IF('Média 20h-21h'!R26&lt;'Média Mensal'!$U$2,1,0)+IF('Média 21h-22h'!R26&lt;'Média Mensal'!$U$2,1,0)+IF('Média 22h-23h'!R26&lt;'Média Mensal'!$U$2,1,0)+IF('Média 23h-0h'!R26&lt;'Média Mensal'!$U$2,1,0)</f>
        <v>0</v>
      </c>
      <c r="V26">
        <f>+IF('Média 24h-6h'!S26&lt;'Média Mensal'!$U$2,1,0)+IF('Média 6h-7h'!S26&lt;'Média Mensal'!$U$2,1,0)+IF('Média 7h-8h'!S26&lt;'Média Mensal'!$U$2,1,0)+IF('Média 8h-9h'!S26&lt;'Média Mensal'!$U$2,1,0)+IF('Média 9h-10h'!S26&lt;'Média Mensal'!$U$2,1,0)+IF('Média 10h-11h'!S26&lt;'Média Mensal'!$U$2,1,0)+IF('Média 11h-12h'!S26&lt;'Média Mensal'!$U$2,1,0)+IF('Média 12h-13h'!S26&lt;'Média Mensal'!$U$2,1,0)+IF('Média 13h-14h'!S26&lt;'Média Mensal'!$U$2,1,0)+IF('Média 14h-15h'!S26&lt;'Média Mensal'!$U$2,1,0)+IF('Média 15h-16h'!S26&lt;'Média Mensal'!$U$2,1,0)+IF('Média 16h-17h'!S26&lt;'Média Mensal'!$U$2,1,0)+IF('Média 17h-18h'!S26&lt;'Média Mensal'!$U$2,1,0)+IF('Média 18h-19h'!S26&lt;'Média Mensal'!$U$2,1,0)+IF('Média 19h-20h'!S26&lt;'Média Mensal'!$U$2,1,0)+IF('Média 20h-21h'!S26&lt;'Média Mensal'!$U$2,1,0)+IF('Média 21h-22h'!S26&lt;'Média Mensal'!$U$2,1,0)+IF('Média 22h-23h'!S26&lt;'Média Mensal'!$U$2,1,0)+IF('Média 23h-0h'!S26&lt;'Média Mensal'!$U$2,1,0)</f>
        <v>0</v>
      </c>
    </row>
    <row r="27" spans="2:22" x14ac:dyDescent="0.25">
      <c r="B27" s="12" t="s">
        <v>19</v>
      </c>
      <c r="C27" s="12" t="s">
        <v>20</v>
      </c>
      <c r="D27" s="15">
        <v>674.5</v>
      </c>
      <c r="E27" s="4">
        <v>566823.38493003428</v>
      </c>
      <c r="F27" s="4">
        <v>605032.43934980012</v>
      </c>
      <c r="G27" s="5">
        <f t="shared" si="3"/>
        <v>1171855.8242798345</v>
      </c>
      <c r="H27" s="2">
        <v>6909</v>
      </c>
      <c r="I27" s="2">
        <v>6844</v>
      </c>
      <c r="J27" s="5">
        <f t="shared" si="4"/>
        <v>13753</v>
      </c>
      <c r="K27" s="2">
        <v>4674</v>
      </c>
      <c r="L27" s="2">
        <v>4689</v>
      </c>
      <c r="M27" s="5">
        <f t="shared" si="5"/>
        <v>9363</v>
      </c>
      <c r="N27" s="27">
        <f t="shared" si="6"/>
        <v>0.21377493495371455</v>
      </c>
      <c r="O27" s="27">
        <f t="shared" si="0"/>
        <v>0.22907691094792626</v>
      </c>
      <c r="P27" s="28">
        <f t="shared" si="7"/>
        <v>0.22141100455116708</v>
      </c>
      <c r="Q27" s="38"/>
      <c r="R27" s="32">
        <f t="shared" si="8"/>
        <v>48.93580116809413</v>
      </c>
      <c r="S27" s="32">
        <f t="shared" si="1"/>
        <v>52.460976272418286</v>
      </c>
      <c r="T27" s="32">
        <f t="shared" si="2"/>
        <v>50.694576236365918</v>
      </c>
      <c r="U27">
        <f>+IF('Média 24h-6h'!R27&lt;'Média Mensal'!$U$2,1,0)+IF('Média 6h-7h'!R27&lt;'Média Mensal'!$U$2,1,0)+IF('Média 7h-8h'!R27&lt;'Média Mensal'!$U$2,1,0)+IF('Média 8h-9h'!R27&lt;'Média Mensal'!$U$2,1,0)+IF('Média 9h-10h'!R27&lt;'Média Mensal'!$U$2,1,0)+IF('Média 10h-11h'!R27&lt;'Média Mensal'!$U$2,1,0)+IF('Média 11h-12h'!R27&lt;'Média Mensal'!$U$2,1,0)+IF('Média 12h-13h'!R27&lt;'Média Mensal'!$U$2,1,0)+IF('Média 13h-14h'!R27&lt;'Média Mensal'!$U$2,1,0)+IF('Média 14h-15h'!R27&lt;'Média Mensal'!$U$2,1,0)+IF('Média 15h-16h'!R27&lt;'Média Mensal'!$U$2,1,0)+IF('Média 16h-17h'!R27&lt;'Média Mensal'!$U$2,1,0)+IF('Média 17h-18h'!R27&lt;'Média Mensal'!$U$2,1,0)+IF('Média 18h-19h'!R27&lt;'Média Mensal'!$U$2,1,0)+IF('Média 19h-20h'!R27&lt;'Média Mensal'!$U$2,1,0)+IF('Média 20h-21h'!R27&lt;'Média Mensal'!$U$2,1,0)+IF('Média 21h-22h'!R27&lt;'Média Mensal'!$U$2,1,0)+IF('Média 22h-23h'!R27&lt;'Média Mensal'!$U$2,1,0)+IF('Média 23h-0h'!R27&lt;'Média Mensal'!$U$2,1,0)</f>
        <v>0</v>
      </c>
      <c r="V27">
        <f>+IF('Média 24h-6h'!S27&lt;'Média Mensal'!$U$2,1,0)+IF('Média 6h-7h'!S27&lt;'Média Mensal'!$U$2,1,0)+IF('Média 7h-8h'!S27&lt;'Média Mensal'!$U$2,1,0)+IF('Média 8h-9h'!S27&lt;'Média Mensal'!$U$2,1,0)+IF('Média 9h-10h'!S27&lt;'Média Mensal'!$U$2,1,0)+IF('Média 10h-11h'!S27&lt;'Média Mensal'!$U$2,1,0)+IF('Média 11h-12h'!S27&lt;'Média Mensal'!$U$2,1,0)+IF('Média 12h-13h'!S27&lt;'Média Mensal'!$U$2,1,0)+IF('Média 13h-14h'!S27&lt;'Média Mensal'!$U$2,1,0)+IF('Média 14h-15h'!S27&lt;'Média Mensal'!$U$2,1,0)+IF('Média 15h-16h'!S27&lt;'Média Mensal'!$U$2,1,0)+IF('Média 16h-17h'!S27&lt;'Média Mensal'!$U$2,1,0)+IF('Média 17h-18h'!S27&lt;'Média Mensal'!$U$2,1,0)+IF('Média 18h-19h'!S27&lt;'Média Mensal'!$U$2,1,0)+IF('Média 19h-20h'!S27&lt;'Média Mensal'!$U$2,1,0)+IF('Média 20h-21h'!S27&lt;'Média Mensal'!$U$2,1,0)+IF('Média 21h-22h'!S27&lt;'Média Mensal'!$U$2,1,0)+IF('Média 22h-23h'!S27&lt;'Média Mensal'!$U$2,1,0)+IF('Média 23h-0h'!S27&lt;'Média Mensal'!$U$2,1,0)</f>
        <v>0</v>
      </c>
    </row>
    <row r="28" spans="2:22" x14ac:dyDescent="0.25">
      <c r="B28" s="12" t="s">
        <v>20</v>
      </c>
      <c r="C28" s="12" t="s">
        <v>21</v>
      </c>
      <c r="D28" s="15">
        <v>824.48</v>
      </c>
      <c r="E28" s="4">
        <v>187758.30655953122</v>
      </c>
      <c r="F28" s="4">
        <v>192770.81902993005</v>
      </c>
      <c r="G28" s="5">
        <f t="shared" si="3"/>
        <v>380529.1255894613</v>
      </c>
      <c r="H28" s="2">
        <v>3665</v>
      </c>
      <c r="I28" s="2">
        <v>3583</v>
      </c>
      <c r="J28" s="5">
        <f t="shared" si="4"/>
        <v>7248</v>
      </c>
      <c r="K28" s="2">
        <v>0</v>
      </c>
      <c r="L28" s="2">
        <v>0</v>
      </c>
      <c r="M28" s="5">
        <f t="shared" si="5"/>
        <v>0</v>
      </c>
      <c r="N28" s="27">
        <f t="shared" si="6"/>
        <v>0.2371763763320843</v>
      </c>
      <c r="O28" s="27">
        <f t="shared" si="0"/>
        <v>0.24908107605608021</v>
      </c>
      <c r="P28" s="28">
        <f t="shared" si="7"/>
        <v>0.24306138448758616</v>
      </c>
      <c r="Q28" s="38"/>
      <c r="R28" s="32">
        <f t="shared" si="8"/>
        <v>51.23009728773021</v>
      </c>
      <c r="S28" s="32">
        <f t="shared" si="1"/>
        <v>53.801512428113327</v>
      </c>
      <c r="T28" s="32">
        <f t="shared" si="2"/>
        <v>52.501259049318612</v>
      </c>
      <c r="U28">
        <f>+IF('Média 24h-6h'!R28&lt;'Média Mensal'!$U$2,1,0)+IF('Média 6h-7h'!R28&lt;'Média Mensal'!$U$2,1,0)+IF('Média 7h-8h'!R28&lt;'Média Mensal'!$U$2,1,0)+IF('Média 8h-9h'!R28&lt;'Média Mensal'!$U$2,1,0)+IF('Média 9h-10h'!R28&lt;'Média Mensal'!$U$2,1,0)+IF('Média 10h-11h'!R28&lt;'Média Mensal'!$U$2,1,0)+IF('Média 11h-12h'!R28&lt;'Média Mensal'!$U$2,1,0)+IF('Média 12h-13h'!R28&lt;'Média Mensal'!$U$2,1,0)+IF('Média 13h-14h'!R28&lt;'Média Mensal'!$U$2,1,0)+IF('Média 14h-15h'!R28&lt;'Média Mensal'!$U$2,1,0)+IF('Média 15h-16h'!R28&lt;'Média Mensal'!$U$2,1,0)+IF('Média 16h-17h'!R28&lt;'Média Mensal'!$U$2,1,0)+IF('Média 17h-18h'!R28&lt;'Média Mensal'!$U$2,1,0)+IF('Média 18h-19h'!R28&lt;'Média Mensal'!$U$2,1,0)+IF('Média 19h-20h'!R28&lt;'Média Mensal'!$U$2,1,0)+IF('Média 20h-21h'!R28&lt;'Média Mensal'!$U$2,1,0)+IF('Média 21h-22h'!R28&lt;'Média Mensal'!$U$2,1,0)+IF('Média 22h-23h'!R28&lt;'Média Mensal'!$U$2,1,0)+IF('Média 23h-0h'!R28&lt;'Média Mensal'!$U$2,1,0)</f>
        <v>0</v>
      </c>
      <c r="V28">
        <f>+IF('Média 24h-6h'!S28&lt;'Média Mensal'!$U$2,1,0)+IF('Média 6h-7h'!S28&lt;'Média Mensal'!$U$2,1,0)+IF('Média 7h-8h'!S28&lt;'Média Mensal'!$U$2,1,0)+IF('Média 8h-9h'!S28&lt;'Média Mensal'!$U$2,1,0)+IF('Média 9h-10h'!S28&lt;'Média Mensal'!$U$2,1,0)+IF('Média 10h-11h'!S28&lt;'Média Mensal'!$U$2,1,0)+IF('Média 11h-12h'!S28&lt;'Média Mensal'!$U$2,1,0)+IF('Média 12h-13h'!S28&lt;'Média Mensal'!$U$2,1,0)+IF('Média 13h-14h'!S28&lt;'Média Mensal'!$U$2,1,0)+IF('Média 14h-15h'!S28&lt;'Média Mensal'!$U$2,1,0)+IF('Média 15h-16h'!S28&lt;'Média Mensal'!$U$2,1,0)+IF('Média 16h-17h'!S28&lt;'Média Mensal'!$U$2,1,0)+IF('Média 17h-18h'!S28&lt;'Média Mensal'!$U$2,1,0)+IF('Média 18h-19h'!S28&lt;'Média Mensal'!$U$2,1,0)+IF('Média 19h-20h'!S28&lt;'Média Mensal'!$U$2,1,0)+IF('Média 20h-21h'!S28&lt;'Média Mensal'!$U$2,1,0)+IF('Média 21h-22h'!S28&lt;'Média Mensal'!$U$2,1,0)+IF('Média 22h-23h'!S28&lt;'Média Mensal'!$U$2,1,0)+IF('Média 23h-0h'!S28&lt;'Média Mensal'!$U$2,1,0)</f>
        <v>1</v>
      </c>
    </row>
    <row r="29" spans="2:22" x14ac:dyDescent="0.25">
      <c r="B29" s="12" t="s">
        <v>21</v>
      </c>
      <c r="C29" s="12" t="s">
        <v>22</v>
      </c>
      <c r="D29" s="15">
        <v>661.6</v>
      </c>
      <c r="E29" s="4">
        <v>182638.5169192662</v>
      </c>
      <c r="F29" s="4">
        <v>185290.15728154124</v>
      </c>
      <c r="G29" s="5">
        <f t="shared" si="3"/>
        <v>367928.67420080747</v>
      </c>
      <c r="H29" s="2">
        <v>3667</v>
      </c>
      <c r="I29" s="2">
        <v>3585</v>
      </c>
      <c r="J29" s="5">
        <f t="shared" si="4"/>
        <v>7252</v>
      </c>
      <c r="K29" s="2">
        <v>0</v>
      </c>
      <c r="L29" s="2">
        <v>0</v>
      </c>
      <c r="M29" s="5">
        <f t="shared" si="5"/>
        <v>0</v>
      </c>
      <c r="N29" s="27">
        <f t="shared" si="6"/>
        <v>0.23058322591792943</v>
      </c>
      <c r="O29" s="27">
        <f t="shared" si="0"/>
        <v>0.23928167426202443</v>
      </c>
      <c r="P29" s="28">
        <f t="shared" si="7"/>
        <v>0.23488327243110935</v>
      </c>
      <c r="Q29" s="38"/>
      <c r="R29" s="32">
        <f t="shared" si="8"/>
        <v>49.805976798272759</v>
      </c>
      <c r="S29" s="32">
        <f t="shared" si="1"/>
        <v>51.684841640597277</v>
      </c>
      <c r="T29" s="32">
        <f t="shared" si="2"/>
        <v>50.734786845119615</v>
      </c>
      <c r="U29">
        <f>+IF('Média 24h-6h'!R29&lt;'Média Mensal'!$U$2,1,0)+IF('Média 6h-7h'!R29&lt;'Média Mensal'!$U$2,1,0)+IF('Média 7h-8h'!R29&lt;'Média Mensal'!$U$2,1,0)+IF('Média 8h-9h'!R29&lt;'Média Mensal'!$U$2,1,0)+IF('Média 9h-10h'!R29&lt;'Média Mensal'!$U$2,1,0)+IF('Média 10h-11h'!R29&lt;'Média Mensal'!$U$2,1,0)+IF('Média 11h-12h'!R29&lt;'Média Mensal'!$U$2,1,0)+IF('Média 12h-13h'!R29&lt;'Média Mensal'!$U$2,1,0)+IF('Média 13h-14h'!R29&lt;'Média Mensal'!$U$2,1,0)+IF('Média 14h-15h'!R29&lt;'Média Mensal'!$U$2,1,0)+IF('Média 15h-16h'!R29&lt;'Média Mensal'!$U$2,1,0)+IF('Média 16h-17h'!R29&lt;'Média Mensal'!$U$2,1,0)+IF('Média 17h-18h'!R29&lt;'Média Mensal'!$U$2,1,0)+IF('Média 18h-19h'!R29&lt;'Média Mensal'!$U$2,1,0)+IF('Média 19h-20h'!R29&lt;'Média Mensal'!$U$2,1,0)+IF('Média 20h-21h'!R29&lt;'Média Mensal'!$U$2,1,0)+IF('Média 21h-22h'!R29&lt;'Média Mensal'!$U$2,1,0)+IF('Média 22h-23h'!R29&lt;'Média Mensal'!$U$2,1,0)+IF('Média 23h-0h'!R29&lt;'Média Mensal'!$U$2,1,0)</f>
        <v>0</v>
      </c>
      <c r="V29">
        <f>+IF('Média 24h-6h'!S29&lt;'Média Mensal'!$U$2,1,0)+IF('Média 6h-7h'!S29&lt;'Média Mensal'!$U$2,1,0)+IF('Média 7h-8h'!S29&lt;'Média Mensal'!$U$2,1,0)+IF('Média 8h-9h'!S29&lt;'Média Mensal'!$U$2,1,0)+IF('Média 9h-10h'!S29&lt;'Média Mensal'!$U$2,1,0)+IF('Média 10h-11h'!S29&lt;'Média Mensal'!$U$2,1,0)+IF('Média 11h-12h'!S29&lt;'Média Mensal'!$U$2,1,0)+IF('Média 12h-13h'!S29&lt;'Média Mensal'!$U$2,1,0)+IF('Média 13h-14h'!S29&lt;'Média Mensal'!$U$2,1,0)+IF('Média 14h-15h'!S29&lt;'Média Mensal'!$U$2,1,0)+IF('Média 15h-16h'!S29&lt;'Média Mensal'!$U$2,1,0)+IF('Média 16h-17h'!S29&lt;'Média Mensal'!$U$2,1,0)+IF('Média 17h-18h'!S29&lt;'Média Mensal'!$U$2,1,0)+IF('Média 18h-19h'!S29&lt;'Média Mensal'!$U$2,1,0)+IF('Média 19h-20h'!S29&lt;'Média Mensal'!$U$2,1,0)+IF('Média 20h-21h'!S29&lt;'Média Mensal'!$U$2,1,0)+IF('Média 21h-22h'!S29&lt;'Média Mensal'!$U$2,1,0)+IF('Média 22h-23h'!S29&lt;'Média Mensal'!$U$2,1,0)+IF('Média 23h-0h'!S29&lt;'Média Mensal'!$U$2,1,0)</f>
        <v>0</v>
      </c>
    </row>
    <row r="30" spans="2:22" x14ac:dyDescent="0.25">
      <c r="B30" s="12" t="s">
        <v>22</v>
      </c>
      <c r="C30" s="12" t="s">
        <v>23</v>
      </c>
      <c r="D30" s="15">
        <v>786.97</v>
      </c>
      <c r="E30" s="4">
        <v>175253.21695604024</v>
      </c>
      <c r="F30" s="4">
        <v>179830.67968429596</v>
      </c>
      <c r="G30" s="5">
        <f t="shared" si="3"/>
        <v>355083.8966403362</v>
      </c>
      <c r="H30" s="2">
        <v>3666</v>
      </c>
      <c r="I30" s="2">
        <v>3584</v>
      </c>
      <c r="J30" s="5">
        <f t="shared" si="4"/>
        <v>7250</v>
      </c>
      <c r="K30" s="2">
        <v>0</v>
      </c>
      <c r="L30" s="2">
        <v>0</v>
      </c>
      <c r="M30" s="5">
        <f t="shared" si="5"/>
        <v>0</v>
      </c>
      <c r="N30" s="27">
        <f t="shared" si="6"/>
        <v>0.22131955425739053</v>
      </c>
      <c r="O30" s="27">
        <f t="shared" si="0"/>
        <v>0.23229616154655458</v>
      </c>
      <c r="P30" s="28">
        <f t="shared" si="7"/>
        <v>0.22674578329523384</v>
      </c>
      <c r="Q30" s="38"/>
      <c r="R30" s="32">
        <f t="shared" si="8"/>
        <v>47.805023719596356</v>
      </c>
      <c r="S30" s="32">
        <f t="shared" si="1"/>
        <v>50.175970894055794</v>
      </c>
      <c r="T30" s="32">
        <f t="shared" si="2"/>
        <v>48.97708919177051</v>
      </c>
      <c r="U30">
        <f>+IF('Média 24h-6h'!R30&lt;'Média Mensal'!$U$2,1,0)+IF('Média 6h-7h'!R30&lt;'Média Mensal'!$U$2,1,0)+IF('Média 7h-8h'!R30&lt;'Média Mensal'!$U$2,1,0)+IF('Média 8h-9h'!R30&lt;'Média Mensal'!$U$2,1,0)+IF('Média 9h-10h'!R30&lt;'Média Mensal'!$U$2,1,0)+IF('Média 10h-11h'!R30&lt;'Média Mensal'!$U$2,1,0)+IF('Média 11h-12h'!R30&lt;'Média Mensal'!$U$2,1,0)+IF('Média 12h-13h'!R30&lt;'Média Mensal'!$U$2,1,0)+IF('Média 13h-14h'!R30&lt;'Média Mensal'!$U$2,1,0)+IF('Média 14h-15h'!R30&lt;'Média Mensal'!$U$2,1,0)+IF('Média 15h-16h'!R30&lt;'Média Mensal'!$U$2,1,0)+IF('Média 16h-17h'!R30&lt;'Média Mensal'!$U$2,1,0)+IF('Média 17h-18h'!R30&lt;'Média Mensal'!$U$2,1,0)+IF('Média 18h-19h'!R30&lt;'Média Mensal'!$U$2,1,0)+IF('Média 19h-20h'!R30&lt;'Média Mensal'!$U$2,1,0)+IF('Média 20h-21h'!R30&lt;'Média Mensal'!$U$2,1,0)+IF('Média 21h-22h'!R30&lt;'Média Mensal'!$U$2,1,0)+IF('Média 22h-23h'!R30&lt;'Média Mensal'!$U$2,1,0)+IF('Média 23h-0h'!R30&lt;'Média Mensal'!$U$2,1,0)</f>
        <v>0</v>
      </c>
      <c r="V30">
        <f>+IF('Média 24h-6h'!S30&lt;'Média Mensal'!$U$2,1,0)+IF('Média 6h-7h'!S30&lt;'Média Mensal'!$U$2,1,0)+IF('Média 7h-8h'!S30&lt;'Média Mensal'!$U$2,1,0)+IF('Média 8h-9h'!S30&lt;'Média Mensal'!$U$2,1,0)+IF('Média 9h-10h'!S30&lt;'Média Mensal'!$U$2,1,0)+IF('Média 10h-11h'!S30&lt;'Média Mensal'!$U$2,1,0)+IF('Média 11h-12h'!S30&lt;'Média Mensal'!$U$2,1,0)+IF('Média 12h-13h'!S30&lt;'Média Mensal'!$U$2,1,0)+IF('Média 13h-14h'!S30&lt;'Média Mensal'!$U$2,1,0)+IF('Média 14h-15h'!S30&lt;'Média Mensal'!$U$2,1,0)+IF('Média 15h-16h'!S30&lt;'Média Mensal'!$U$2,1,0)+IF('Média 16h-17h'!S30&lt;'Média Mensal'!$U$2,1,0)+IF('Média 17h-18h'!S30&lt;'Média Mensal'!$U$2,1,0)+IF('Média 18h-19h'!S30&lt;'Média Mensal'!$U$2,1,0)+IF('Média 19h-20h'!S30&lt;'Média Mensal'!$U$2,1,0)+IF('Média 20h-21h'!S30&lt;'Média Mensal'!$U$2,1,0)+IF('Média 21h-22h'!S30&lt;'Média Mensal'!$U$2,1,0)+IF('Média 22h-23h'!S30&lt;'Média Mensal'!$U$2,1,0)+IF('Média 23h-0h'!S30&lt;'Média Mensal'!$U$2,1,0)</f>
        <v>0</v>
      </c>
    </row>
    <row r="31" spans="2:22" x14ac:dyDescent="0.25">
      <c r="B31" s="12" t="s">
        <v>23</v>
      </c>
      <c r="C31" s="12" t="s">
        <v>24</v>
      </c>
      <c r="D31" s="15">
        <v>656.68</v>
      </c>
      <c r="E31" s="4">
        <v>160716.10864905885</v>
      </c>
      <c r="F31" s="4">
        <v>166435.81199742277</v>
      </c>
      <c r="G31" s="5">
        <f t="shared" si="3"/>
        <v>327151.92064648162</v>
      </c>
      <c r="H31" s="2">
        <v>3665</v>
      </c>
      <c r="I31" s="2">
        <v>3584</v>
      </c>
      <c r="J31" s="5">
        <f t="shared" si="4"/>
        <v>7249</v>
      </c>
      <c r="K31" s="2">
        <v>0</v>
      </c>
      <c r="L31" s="2">
        <v>0</v>
      </c>
      <c r="M31" s="5">
        <f t="shared" si="5"/>
        <v>0</v>
      </c>
      <c r="N31" s="27">
        <f t="shared" si="6"/>
        <v>0.20301665990735543</v>
      </c>
      <c r="O31" s="27">
        <f t="shared" si="0"/>
        <v>0.21499335007107565</v>
      </c>
      <c r="P31" s="28">
        <f t="shared" si="7"/>
        <v>0.20893809149057702</v>
      </c>
      <c r="Q31" s="38"/>
      <c r="R31" s="32">
        <f t="shared" si="8"/>
        <v>43.851598539988771</v>
      </c>
      <c r="S31" s="32">
        <f t="shared" si="1"/>
        <v>46.438563615352336</v>
      </c>
      <c r="T31" s="32">
        <f t="shared" si="2"/>
        <v>45.130627761964632</v>
      </c>
      <c r="U31">
        <f>+IF('Média 24h-6h'!R31&lt;'Média Mensal'!$U$2,1,0)+IF('Média 6h-7h'!R31&lt;'Média Mensal'!$U$2,1,0)+IF('Média 7h-8h'!R31&lt;'Média Mensal'!$U$2,1,0)+IF('Média 8h-9h'!R31&lt;'Média Mensal'!$U$2,1,0)+IF('Média 9h-10h'!R31&lt;'Média Mensal'!$U$2,1,0)+IF('Média 10h-11h'!R31&lt;'Média Mensal'!$U$2,1,0)+IF('Média 11h-12h'!R31&lt;'Média Mensal'!$U$2,1,0)+IF('Média 12h-13h'!R31&lt;'Média Mensal'!$U$2,1,0)+IF('Média 13h-14h'!R31&lt;'Média Mensal'!$U$2,1,0)+IF('Média 14h-15h'!R31&lt;'Média Mensal'!$U$2,1,0)+IF('Média 15h-16h'!R31&lt;'Média Mensal'!$U$2,1,0)+IF('Média 16h-17h'!R31&lt;'Média Mensal'!$U$2,1,0)+IF('Média 17h-18h'!R31&lt;'Média Mensal'!$U$2,1,0)+IF('Média 18h-19h'!R31&lt;'Média Mensal'!$U$2,1,0)+IF('Média 19h-20h'!R31&lt;'Média Mensal'!$U$2,1,0)+IF('Média 20h-21h'!R31&lt;'Média Mensal'!$U$2,1,0)+IF('Média 21h-22h'!R31&lt;'Média Mensal'!$U$2,1,0)+IF('Média 22h-23h'!R31&lt;'Média Mensal'!$U$2,1,0)+IF('Média 23h-0h'!R31&lt;'Média Mensal'!$U$2,1,0)</f>
        <v>0</v>
      </c>
      <c r="V31">
        <f>+IF('Média 24h-6h'!S31&lt;'Média Mensal'!$U$2,1,0)+IF('Média 6h-7h'!S31&lt;'Média Mensal'!$U$2,1,0)+IF('Média 7h-8h'!S31&lt;'Média Mensal'!$U$2,1,0)+IF('Média 8h-9h'!S31&lt;'Média Mensal'!$U$2,1,0)+IF('Média 9h-10h'!S31&lt;'Média Mensal'!$U$2,1,0)+IF('Média 10h-11h'!S31&lt;'Média Mensal'!$U$2,1,0)+IF('Média 11h-12h'!S31&lt;'Média Mensal'!$U$2,1,0)+IF('Média 12h-13h'!S31&lt;'Média Mensal'!$U$2,1,0)+IF('Média 13h-14h'!S31&lt;'Média Mensal'!$U$2,1,0)+IF('Média 14h-15h'!S31&lt;'Média Mensal'!$U$2,1,0)+IF('Média 15h-16h'!S31&lt;'Média Mensal'!$U$2,1,0)+IF('Média 16h-17h'!S31&lt;'Média Mensal'!$U$2,1,0)+IF('Média 17h-18h'!S31&lt;'Média Mensal'!$U$2,1,0)+IF('Média 18h-19h'!S31&lt;'Média Mensal'!$U$2,1,0)+IF('Média 19h-20h'!S31&lt;'Média Mensal'!$U$2,1,0)+IF('Média 20h-21h'!S31&lt;'Média Mensal'!$U$2,1,0)+IF('Média 21h-22h'!S31&lt;'Média Mensal'!$U$2,1,0)+IF('Média 22h-23h'!S31&lt;'Média Mensal'!$U$2,1,0)+IF('Média 23h-0h'!S31&lt;'Média Mensal'!$U$2,1,0)</f>
        <v>0</v>
      </c>
    </row>
    <row r="32" spans="2:22" x14ac:dyDescent="0.25">
      <c r="B32" s="12" t="s">
        <v>24</v>
      </c>
      <c r="C32" s="12" t="s">
        <v>25</v>
      </c>
      <c r="D32" s="15">
        <v>723.67</v>
      </c>
      <c r="E32" s="4">
        <v>151048.19096645681</v>
      </c>
      <c r="F32" s="4">
        <v>156227.83336206156</v>
      </c>
      <c r="G32" s="5">
        <f t="shared" si="3"/>
        <v>307276.02432851837</v>
      </c>
      <c r="H32" s="2">
        <v>3663</v>
      </c>
      <c r="I32" s="2">
        <v>3582</v>
      </c>
      <c r="J32" s="5">
        <f t="shared" si="4"/>
        <v>7245</v>
      </c>
      <c r="K32" s="2">
        <v>0</v>
      </c>
      <c r="L32" s="2">
        <v>0</v>
      </c>
      <c r="M32" s="5">
        <f t="shared" si="5"/>
        <v>0</v>
      </c>
      <c r="N32" s="27">
        <f t="shared" si="6"/>
        <v>0.19090832115759296</v>
      </c>
      <c r="O32" s="27">
        <f t="shared" si="0"/>
        <v>0.20191987892402025</v>
      </c>
      <c r="P32" s="28">
        <f t="shared" si="7"/>
        <v>0.19635254474894459</v>
      </c>
      <c r="Q32" s="38"/>
      <c r="R32" s="32">
        <f t="shared" si="8"/>
        <v>41.236197370040081</v>
      </c>
      <c r="S32" s="32">
        <f t="shared" si="1"/>
        <v>43.614693847588377</v>
      </c>
      <c r="T32" s="32">
        <f t="shared" si="2"/>
        <v>42.412149665772034</v>
      </c>
      <c r="U32">
        <f>+IF('Média 24h-6h'!R32&lt;'Média Mensal'!$U$2,1,0)+IF('Média 6h-7h'!R32&lt;'Média Mensal'!$U$2,1,0)+IF('Média 7h-8h'!R32&lt;'Média Mensal'!$U$2,1,0)+IF('Média 8h-9h'!R32&lt;'Média Mensal'!$U$2,1,0)+IF('Média 9h-10h'!R32&lt;'Média Mensal'!$U$2,1,0)+IF('Média 10h-11h'!R32&lt;'Média Mensal'!$U$2,1,0)+IF('Média 11h-12h'!R32&lt;'Média Mensal'!$U$2,1,0)+IF('Média 12h-13h'!R32&lt;'Média Mensal'!$U$2,1,0)+IF('Média 13h-14h'!R32&lt;'Média Mensal'!$U$2,1,0)+IF('Média 14h-15h'!R32&lt;'Média Mensal'!$U$2,1,0)+IF('Média 15h-16h'!R32&lt;'Média Mensal'!$U$2,1,0)+IF('Média 16h-17h'!R32&lt;'Média Mensal'!$U$2,1,0)+IF('Média 17h-18h'!R32&lt;'Média Mensal'!$U$2,1,0)+IF('Média 18h-19h'!R32&lt;'Média Mensal'!$U$2,1,0)+IF('Média 19h-20h'!R32&lt;'Média Mensal'!$U$2,1,0)+IF('Média 20h-21h'!R32&lt;'Média Mensal'!$U$2,1,0)+IF('Média 21h-22h'!R32&lt;'Média Mensal'!$U$2,1,0)+IF('Média 22h-23h'!R32&lt;'Média Mensal'!$U$2,1,0)+IF('Média 23h-0h'!R32&lt;'Média Mensal'!$U$2,1,0)</f>
        <v>1</v>
      </c>
      <c r="V32">
        <f>+IF('Média 24h-6h'!S32&lt;'Média Mensal'!$U$2,1,0)+IF('Média 6h-7h'!S32&lt;'Média Mensal'!$U$2,1,0)+IF('Média 7h-8h'!S32&lt;'Média Mensal'!$U$2,1,0)+IF('Média 8h-9h'!S32&lt;'Média Mensal'!$U$2,1,0)+IF('Média 9h-10h'!S32&lt;'Média Mensal'!$U$2,1,0)+IF('Média 10h-11h'!S32&lt;'Média Mensal'!$U$2,1,0)+IF('Média 11h-12h'!S32&lt;'Média Mensal'!$U$2,1,0)+IF('Média 12h-13h'!S32&lt;'Média Mensal'!$U$2,1,0)+IF('Média 13h-14h'!S32&lt;'Média Mensal'!$U$2,1,0)+IF('Média 14h-15h'!S32&lt;'Média Mensal'!$U$2,1,0)+IF('Média 15h-16h'!S32&lt;'Média Mensal'!$U$2,1,0)+IF('Média 16h-17h'!S32&lt;'Média Mensal'!$U$2,1,0)+IF('Média 17h-18h'!S32&lt;'Média Mensal'!$U$2,1,0)+IF('Média 18h-19h'!S32&lt;'Média Mensal'!$U$2,1,0)+IF('Média 19h-20h'!S32&lt;'Média Mensal'!$U$2,1,0)+IF('Média 20h-21h'!S32&lt;'Média Mensal'!$U$2,1,0)+IF('Média 21h-22h'!S32&lt;'Média Mensal'!$U$2,1,0)+IF('Média 22h-23h'!S32&lt;'Média Mensal'!$U$2,1,0)+IF('Média 23h-0h'!S32&lt;'Média Mensal'!$U$2,1,0)</f>
        <v>0</v>
      </c>
    </row>
    <row r="33" spans="2:22" x14ac:dyDescent="0.25">
      <c r="B33" s="12" t="s">
        <v>25</v>
      </c>
      <c r="C33" s="12" t="s">
        <v>26</v>
      </c>
      <c r="D33" s="15">
        <v>616.61</v>
      </c>
      <c r="E33" s="4">
        <v>110793.2530371528</v>
      </c>
      <c r="F33" s="4">
        <v>115034.70257079505</v>
      </c>
      <c r="G33" s="5">
        <f t="shared" si="3"/>
        <v>225827.95560794784</v>
      </c>
      <c r="H33" s="2">
        <v>3669</v>
      </c>
      <c r="I33" s="2">
        <v>3588</v>
      </c>
      <c r="J33" s="5">
        <f t="shared" si="4"/>
        <v>7257</v>
      </c>
      <c r="K33" s="2">
        <v>0</v>
      </c>
      <c r="L33" s="2">
        <v>0</v>
      </c>
      <c r="M33" s="5">
        <f t="shared" si="5"/>
        <v>0</v>
      </c>
      <c r="N33" s="27">
        <f t="shared" si="6"/>
        <v>0.13980150641151692</v>
      </c>
      <c r="O33" s="27">
        <f t="shared" si="0"/>
        <v>0.14843034210072031</v>
      </c>
      <c r="P33" s="28">
        <f t="shared" si="7"/>
        <v>0.14406776829009785</v>
      </c>
      <c r="Q33" s="38"/>
      <c r="R33" s="32">
        <f t="shared" si="8"/>
        <v>30.197125384887652</v>
      </c>
      <c r="S33" s="32">
        <f t="shared" si="1"/>
        <v>32.060953893755588</v>
      </c>
      <c r="T33" s="32">
        <f t="shared" si="2"/>
        <v>31.118637950661132</v>
      </c>
      <c r="U33">
        <f>+IF('Média 24h-6h'!R33&lt;'Média Mensal'!$U$2,1,0)+IF('Média 6h-7h'!R33&lt;'Média Mensal'!$U$2,1,0)+IF('Média 7h-8h'!R33&lt;'Média Mensal'!$U$2,1,0)+IF('Média 8h-9h'!R33&lt;'Média Mensal'!$U$2,1,0)+IF('Média 9h-10h'!R33&lt;'Média Mensal'!$U$2,1,0)+IF('Média 10h-11h'!R33&lt;'Média Mensal'!$U$2,1,0)+IF('Média 11h-12h'!R33&lt;'Média Mensal'!$U$2,1,0)+IF('Média 12h-13h'!R33&lt;'Média Mensal'!$U$2,1,0)+IF('Média 13h-14h'!R33&lt;'Média Mensal'!$U$2,1,0)+IF('Média 14h-15h'!R33&lt;'Média Mensal'!$U$2,1,0)+IF('Média 15h-16h'!R33&lt;'Média Mensal'!$U$2,1,0)+IF('Média 16h-17h'!R33&lt;'Média Mensal'!$U$2,1,0)+IF('Média 17h-18h'!R33&lt;'Média Mensal'!$U$2,1,0)+IF('Média 18h-19h'!R33&lt;'Média Mensal'!$U$2,1,0)+IF('Média 19h-20h'!R33&lt;'Média Mensal'!$U$2,1,0)+IF('Média 20h-21h'!R33&lt;'Média Mensal'!$U$2,1,0)+IF('Média 21h-22h'!R33&lt;'Média Mensal'!$U$2,1,0)+IF('Média 22h-23h'!R33&lt;'Média Mensal'!$U$2,1,0)+IF('Média 23h-0h'!R33&lt;'Média Mensal'!$U$2,1,0)</f>
        <v>1</v>
      </c>
      <c r="V33">
        <f>+IF('Média 24h-6h'!S33&lt;'Média Mensal'!$U$2,1,0)+IF('Média 6h-7h'!S33&lt;'Média Mensal'!$U$2,1,0)+IF('Média 7h-8h'!S33&lt;'Média Mensal'!$U$2,1,0)+IF('Média 8h-9h'!S33&lt;'Média Mensal'!$U$2,1,0)+IF('Média 9h-10h'!S33&lt;'Média Mensal'!$U$2,1,0)+IF('Média 10h-11h'!S33&lt;'Média Mensal'!$U$2,1,0)+IF('Média 11h-12h'!S33&lt;'Média Mensal'!$U$2,1,0)+IF('Média 12h-13h'!S33&lt;'Média Mensal'!$U$2,1,0)+IF('Média 13h-14h'!S33&lt;'Média Mensal'!$U$2,1,0)+IF('Média 14h-15h'!S33&lt;'Média Mensal'!$U$2,1,0)+IF('Média 15h-16h'!S33&lt;'Média Mensal'!$U$2,1,0)+IF('Média 16h-17h'!S33&lt;'Média Mensal'!$U$2,1,0)+IF('Média 17h-18h'!S33&lt;'Média Mensal'!$U$2,1,0)+IF('Média 18h-19h'!S33&lt;'Média Mensal'!$U$2,1,0)+IF('Média 19h-20h'!S33&lt;'Média Mensal'!$U$2,1,0)+IF('Média 20h-21h'!S33&lt;'Média Mensal'!$U$2,1,0)+IF('Média 21h-22h'!S33&lt;'Média Mensal'!$U$2,1,0)+IF('Média 22h-23h'!S33&lt;'Média Mensal'!$U$2,1,0)+IF('Média 23h-0h'!S33&lt;'Média Mensal'!$U$2,1,0)</f>
        <v>2</v>
      </c>
    </row>
    <row r="34" spans="2:22" x14ac:dyDescent="0.25">
      <c r="B34" s="12" t="s">
        <v>26</v>
      </c>
      <c r="C34" s="12" t="s">
        <v>27</v>
      </c>
      <c r="D34" s="15">
        <v>535.72</v>
      </c>
      <c r="E34" s="4">
        <v>52796.734487456757</v>
      </c>
      <c r="F34" s="4">
        <v>57991.894955015363</v>
      </c>
      <c r="G34" s="5">
        <f t="shared" si="3"/>
        <v>110788.62944247213</v>
      </c>
      <c r="H34" s="2">
        <v>3669</v>
      </c>
      <c r="I34" s="2">
        <v>3588</v>
      </c>
      <c r="J34" s="5">
        <f t="shared" si="4"/>
        <v>7257</v>
      </c>
      <c r="K34" s="2">
        <v>0</v>
      </c>
      <c r="L34" s="2">
        <v>0</v>
      </c>
      <c r="M34" s="5">
        <f t="shared" si="5"/>
        <v>0</v>
      </c>
      <c r="N34" s="27">
        <f t="shared" si="6"/>
        <v>6.6620148904556642E-2</v>
      </c>
      <c r="O34" s="27">
        <f t="shared" si="0"/>
        <v>7.4827479142170611E-2</v>
      </c>
      <c r="P34" s="28">
        <f t="shared" si="7"/>
        <v>7.0678010402773397E-2</v>
      </c>
      <c r="Q34" s="38"/>
      <c r="R34" s="32">
        <f t="shared" si="8"/>
        <v>14.389952163384235</v>
      </c>
      <c r="S34" s="32">
        <f t="shared" si="1"/>
        <v>16.162735494708851</v>
      </c>
      <c r="T34" s="32">
        <f t="shared" si="2"/>
        <v>15.266450246999053</v>
      </c>
      <c r="U34">
        <f>+IF('Média 24h-6h'!R34&lt;'Média Mensal'!$U$2,1,0)+IF('Média 6h-7h'!R34&lt;'Média Mensal'!$U$2,1,0)+IF('Média 7h-8h'!R34&lt;'Média Mensal'!$U$2,1,0)+IF('Média 8h-9h'!R34&lt;'Média Mensal'!$U$2,1,0)+IF('Média 9h-10h'!R34&lt;'Média Mensal'!$U$2,1,0)+IF('Média 10h-11h'!R34&lt;'Média Mensal'!$U$2,1,0)+IF('Média 11h-12h'!R34&lt;'Média Mensal'!$U$2,1,0)+IF('Média 12h-13h'!R34&lt;'Média Mensal'!$U$2,1,0)+IF('Média 13h-14h'!R34&lt;'Média Mensal'!$U$2,1,0)+IF('Média 14h-15h'!R34&lt;'Média Mensal'!$U$2,1,0)+IF('Média 15h-16h'!R34&lt;'Média Mensal'!$U$2,1,0)+IF('Média 16h-17h'!R34&lt;'Média Mensal'!$U$2,1,0)+IF('Média 17h-18h'!R34&lt;'Média Mensal'!$U$2,1,0)+IF('Média 18h-19h'!R34&lt;'Média Mensal'!$U$2,1,0)+IF('Média 19h-20h'!R34&lt;'Média Mensal'!$U$2,1,0)+IF('Média 20h-21h'!R34&lt;'Média Mensal'!$U$2,1,0)+IF('Média 21h-22h'!R34&lt;'Média Mensal'!$U$2,1,0)+IF('Média 22h-23h'!R34&lt;'Média Mensal'!$U$2,1,0)+IF('Média 23h-0h'!R34&lt;'Média Mensal'!$U$2,1,0)</f>
        <v>5</v>
      </c>
      <c r="V34">
        <f>+IF('Média 24h-6h'!S34&lt;'Média Mensal'!$U$2,1,0)+IF('Média 6h-7h'!S34&lt;'Média Mensal'!$U$2,1,0)+IF('Média 7h-8h'!S34&lt;'Média Mensal'!$U$2,1,0)+IF('Média 8h-9h'!S34&lt;'Média Mensal'!$U$2,1,0)+IF('Média 9h-10h'!S34&lt;'Média Mensal'!$U$2,1,0)+IF('Média 10h-11h'!S34&lt;'Média Mensal'!$U$2,1,0)+IF('Média 11h-12h'!S34&lt;'Média Mensal'!$U$2,1,0)+IF('Média 12h-13h'!S34&lt;'Média Mensal'!$U$2,1,0)+IF('Média 13h-14h'!S34&lt;'Média Mensal'!$U$2,1,0)+IF('Média 14h-15h'!S34&lt;'Média Mensal'!$U$2,1,0)+IF('Média 15h-16h'!S34&lt;'Média Mensal'!$U$2,1,0)+IF('Média 16h-17h'!S34&lt;'Média Mensal'!$U$2,1,0)+IF('Média 17h-18h'!S34&lt;'Média Mensal'!$U$2,1,0)+IF('Média 18h-19h'!S34&lt;'Média Mensal'!$U$2,1,0)+IF('Média 19h-20h'!S34&lt;'Média Mensal'!$U$2,1,0)+IF('Média 20h-21h'!S34&lt;'Média Mensal'!$U$2,1,0)+IF('Média 21h-22h'!S34&lt;'Média Mensal'!$U$2,1,0)+IF('Média 22h-23h'!S34&lt;'Média Mensal'!$U$2,1,0)+IF('Média 23h-0h'!S34&lt;'Média Mensal'!$U$2,1,0)</f>
        <v>5</v>
      </c>
    </row>
    <row r="35" spans="2:22" x14ac:dyDescent="0.25">
      <c r="B35" s="12" t="s">
        <v>27</v>
      </c>
      <c r="C35" s="12" t="s">
        <v>28</v>
      </c>
      <c r="D35" s="15">
        <v>487.53</v>
      </c>
      <c r="E35" s="4">
        <v>27470.503389513793</v>
      </c>
      <c r="F35" s="4">
        <v>33288.407781056929</v>
      </c>
      <c r="G35" s="5">
        <f t="shared" si="3"/>
        <v>60758.911170570718</v>
      </c>
      <c r="H35" s="2">
        <v>3675</v>
      </c>
      <c r="I35" s="2">
        <v>3594</v>
      </c>
      <c r="J35" s="5">
        <f t="shared" si="4"/>
        <v>7269</v>
      </c>
      <c r="K35" s="2">
        <v>0</v>
      </c>
      <c r="L35" s="2">
        <v>0</v>
      </c>
      <c r="M35" s="5">
        <f t="shared" si="5"/>
        <v>0</v>
      </c>
      <c r="N35" s="27">
        <f t="shared" si="6"/>
        <v>3.4606328281070541E-2</v>
      </c>
      <c r="O35" s="27">
        <f t="shared" si="0"/>
        <v>4.2880634108618441E-2</v>
      </c>
      <c r="P35" s="28">
        <f t="shared" si="7"/>
        <v>3.8697380027419022E-2</v>
      </c>
      <c r="Q35" s="38"/>
      <c r="R35" s="32">
        <f t="shared" si="8"/>
        <v>7.4749669087112363</v>
      </c>
      <c r="S35" s="32">
        <f t="shared" si="1"/>
        <v>9.2622169674615833</v>
      </c>
      <c r="T35" s="32">
        <f t="shared" si="2"/>
        <v>8.3586340859225086</v>
      </c>
      <c r="U35">
        <f>+IF('Média 24h-6h'!R35&lt;'Média Mensal'!$U$2,1,0)+IF('Média 6h-7h'!R35&lt;'Média Mensal'!$U$2,1,0)+IF('Média 7h-8h'!R35&lt;'Média Mensal'!$U$2,1,0)+IF('Média 8h-9h'!R35&lt;'Média Mensal'!$U$2,1,0)+IF('Média 9h-10h'!R35&lt;'Média Mensal'!$U$2,1,0)+IF('Média 10h-11h'!R35&lt;'Média Mensal'!$U$2,1,0)+IF('Média 11h-12h'!R35&lt;'Média Mensal'!$U$2,1,0)+IF('Média 12h-13h'!R35&lt;'Média Mensal'!$U$2,1,0)+IF('Média 13h-14h'!R35&lt;'Média Mensal'!$U$2,1,0)+IF('Média 14h-15h'!R35&lt;'Média Mensal'!$U$2,1,0)+IF('Média 15h-16h'!R35&lt;'Média Mensal'!$U$2,1,0)+IF('Média 16h-17h'!R35&lt;'Média Mensal'!$U$2,1,0)+IF('Média 17h-18h'!R35&lt;'Média Mensal'!$U$2,1,0)+IF('Média 18h-19h'!R35&lt;'Média Mensal'!$U$2,1,0)+IF('Média 19h-20h'!R35&lt;'Média Mensal'!$U$2,1,0)+IF('Média 20h-21h'!R35&lt;'Média Mensal'!$U$2,1,0)+IF('Média 21h-22h'!R35&lt;'Média Mensal'!$U$2,1,0)+IF('Média 22h-23h'!R35&lt;'Média Mensal'!$U$2,1,0)+IF('Média 23h-0h'!R35&lt;'Média Mensal'!$U$2,1,0)</f>
        <v>8</v>
      </c>
      <c r="V35">
        <f>+IF('Média 24h-6h'!S35&lt;'Média Mensal'!$U$2,1,0)+IF('Média 6h-7h'!S35&lt;'Média Mensal'!$U$2,1,0)+IF('Média 7h-8h'!S35&lt;'Média Mensal'!$U$2,1,0)+IF('Média 8h-9h'!S35&lt;'Média Mensal'!$U$2,1,0)+IF('Média 9h-10h'!S35&lt;'Média Mensal'!$U$2,1,0)+IF('Média 10h-11h'!S35&lt;'Média Mensal'!$U$2,1,0)+IF('Média 11h-12h'!S35&lt;'Média Mensal'!$U$2,1,0)+IF('Média 12h-13h'!S35&lt;'Média Mensal'!$U$2,1,0)+IF('Média 13h-14h'!S35&lt;'Média Mensal'!$U$2,1,0)+IF('Média 14h-15h'!S35&lt;'Média Mensal'!$U$2,1,0)+IF('Média 15h-16h'!S35&lt;'Média Mensal'!$U$2,1,0)+IF('Média 16h-17h'!S35&lt;'Média Mensal'!$U$2,1,0)+IF('Média 17h-18h'!S35&lt;'Média Mensal'!$U$2,1,0)+IF('Média 18h-19h'!S35&lt;'Média Mensal'!$U$2,1,0)+IF('Média 19h-20h'!S35&lt;'Média Mensal'!$U$2,1,0)+IF('Média 20h-21h'!S35&lt;'Média Mensal'!$U$2,1,0)+IF('Média 21h-22h'!S35&lt;'Média Mensal'!$U$2,1,0)+IF('Média 22h-23h'!S35&lt;'Média Mensal'!$U$2,1,0)+IF('Média 23h-0h'!S35&lt;'Média Mensal'!$U$2,1,0)</f>
        <v>6</v>
      </c>
    </row>
    <row r="36" spans="2:22" x14ac:dyDescent="0.25">
      <c r="B36" s="13" t="s">
        <v>28</v>
      </c>
      <c r="C36" s="13" t="s">
        <v>29</v>
      </c>
      <c r="D36" s="16">
        <v>708.96</v>
      </c>
      <c r="E36" s="4">
        <v>6219.0718083361144</v>
      </c>
      <c r="F36" s="4">
        <v>7149.0000000000009</v>
      </c>
      <c r="G36" s="7">
        <f t="shared" si="3"/>
        <v>13368.071808336115</v>
      </c>
      <c r="H36" s="3">
        <v>3659</v>
      </c>
      <c r="I36" s="3">
        <v>3589</v>
      </c>
      <c r="J36" s="7">
        <f t="shared" si="4"/>
        <v>7248</v>
      </c>
      <c r="K36" s="3">
        <v>0</v>
      </c>
      <c r="L36" s="3">
        <v>0</v>
      </c>
      <c r="M36" s="7">
        <f t="shared" si="5"/>
        <v>0</v>
      </c>
      <c r="N36" s="27">
        <f t="shared" si="6"/>
        <v>7.8688163740549873E-3</v>
      </c>
      <c r="O36" s="27">
        <f t="shared" si="0"/>
        <v>9.2218507166960794E-3</v>
      </c>
      <c r="P36" s="28">
        <f t="shared" si="7"/>
        <v>8.5387998530476582E-3</v>
      </c>
      <c r="Q36" s="38"/>
      <c r="R36" s="32">
        <f t="shared" si="8"/>
        <v>1.699664336795877</v>
      </c>
      <c r="S36" s="32">
        <f t="shared" si="1"/>
        <v>1.991919754806353</v>
      </c>
      <c r="T36" s="32">
        <f t="shared" si="2"/>
        <v>1.844380768258294</v>
      </c>
      <c r="U36">
        <f>+IF('Média 24h-6h'!R36&lt;'Média Mensal'!$U$2,1,0)+IF('Média 6h-7h'!R36&lt;'Média Mensal'!$U$2,1,0)+IF('Média 7h-8h'!R36&lt;'Média Mensal'!$U$2,1,0)+IF('Média 8h-9h'!R36&lt;'Média Mensal'!$U$2,1,0)+IF('Média 9h-10h'!R36&lt;'Média Mensal'!$U$2,1,0)+IF('Média 10h-11h'!R36&lt;'Média Mensal'!$U$2,1,0)+IF('Média 11h-12h'!R36&lt;'Média Mensal'!$U$2,1,0)+IF('Média 12h-13h'!R36&lt;'Média Mensal'!$U$2,1,0)+IF('Média 13h-14h'!R36&lt;'Média Mensal'!$U$2,1,0)+IF('Média 14h-15h'!R36&lt;'Média Mensal'!$U$2,1,0)+IF('Média 15h-16h'!R36&lt;'Média Mensal'!$U$2,1,0)+IF('Média 16h-17h'!R36&lt;'Média Mensal'!$U$2,1,0)+IF('Média 17h-18h'!R36&lt;'Média Mensal'!$U$2,1,0)+IF('Média 18h-19h'!R36&lt;'Média Mensal'!$U$2,1,0)+IF('Média 19h-20h'!R36&lt;'Média Mensal'!$U$2,1,0)+IF('Média 20h-21h'!R36&lt;'Média Mensal'!$U$2,1,0)+IF('Média 21h-22h'!R36&lt;'Média Mensal'!$U$2,1,0)+IF('Média 22h-23h'!R36&lt;'Média Mensal'!$U$2,1,0)+IF('Média 23h-0h'!R36&lt;'Média Mensal'!$U$2,1,0)</f>
        <v>19</v>
      </c>
      <c r="V36">
        <f>+IF('Média 24h-6h'!S36&lt;'Média Mensal'!$U$2,1,0)+IF('Média 6h-7h'!S36&lt;'Média Mensal'!$U$2,1,0)+IF('Média 7h-8h'!S36&lt;'Média Mensal'!$U$2,1,0)+IF('Média 8h-9h'!S36&lt;'Média Mensal'!$U$2,1,0)+IF('Média 9h-10h'!S36&lt;'Média Mensal'!$U$2,1,0)+IF('Média 10h-11h'!S36&lt;'Média Mensal'!$U$2,1,0)+IF('Média 11h-12h'!S36&lt;'Média Mensal'!$U$2,1,0)+IF('Média 12h-13h'!S36&lt;'Média Mensal'!$U$2,1,0)+IF('Média 13h-14h'!S36&lt;'Média Mensal'!$U$2,1,0)+IF('Média 14h-15h'!S36&lt;'Média Mensal'!$U$2,1,0)+IF('Média 15h-16h'!S36&lt;'Média Mensal'!$U$2,1,0)+IF('Média 16h-17h'!S36&lt;'Média Mensal'!$U$2,1,0)+IF('Média 17h-18h'!S36&lt;'Média Mensal'!$U$2,1,0)+IF('Média 18h-19h'!S36&lt;'Média Mensal'!$U$2,1,0)+IF('Média 19h-20h'!S36&lt;'Média Mensal'!$U$2,1,0)+IF('Média 20h-21h'!S36&lt;'Média Mensal'!$U$2,1,0)+IF('Média 21h-22h'!S36&lt;'Média Mensal'!$U$2,1,0)+IF('Média 22h-23h'!S36&lt;'Média Mensal'!$U$2,1,0)+IF('Média 23h-0h'!S36&lt;'Média Mensal'!$U$2,1,0)</f>
        <v>19</v>
      </c>
    </row>
    <row r="37" spans="2:22" x14ac:dyDescent="0.25">
      <c r="B37" s="11" t="s">
        <v>30</v>
      </c>
      <c r="C37" s="11" t="s">
        <v>31</v>
      </c>
      <c r="D37" s="14">
        <v>687.03</v>
      </c>
      <c r="E37" s="8">
        <v>217108.17629205281</v>
      </c>
      <c r="F37" s="8">
        <v>268195.49828227982</v>
      </c>
      <c r="G37" s="10">
        <f t="shared" si="3"/>
        <v>485303.67457433266</v>
      </c>
      <c r="H37" s="9">
        <v>2288</v>
      </c>
      <c r="I37" s="9">
        <v>2242</v>
      </c>
      <c r="J37" s="10">
        <f t="shared" si="4"/>
        <v>4530</v>
      </c>
      <c r="K37" s="9">
        <v>2569</v>
      </c>
      <c r="L37" s="9">
        <v>2631</v>
      </c>
      <c r="M37" s="10">
        <f t="shared" si="5"/>
        <v>5200</v>
      </c>
      <c r="N37" s="25">
        <f t="shared" si="6"/>
        <v>0.19190695496592725</v>
      </c>
      <c r="O37" s="25">
        <f t="shared" si="0"/>
        <v>0.23592974619293414</v>
      </c>
      <c r="P37" s="26">
        <f t="shared" si="7"/>
        <v>0.21397114501002287</v>
      </c>
      <c r="Q37" s="38"/>
      <c r="R37" s="32">
        <f t="shared" si="8"/>
        <v>44.70005688533103</v>
      </c>
      <c r="S37" s="32">
        <f t="shared" si="1"/>
        <v>55.037040484769101</v>
      </c>
      <c r="T37" s="32">
        <f t="shared" si="2"/>
        <v>49.877047746591231</v>
      </c>
      <c r="U37">
        <f>+IF('Média 24h-6h'!R37&lt;'Média Mensal'!$U$2,1,0)+IF('Média 6h-7h'!R37&lt;'Média Mensal'!$U$2,1,0)+IF('Média 7h-8h'!R37&lt;'Média Mensal'!$U$2,1,0)+IF('Média 8h-9h'!R37&lt;'Média Mensal'!$U$2,1,0)+IF('Média 9h-10h'!R37&lt;'Média Mensal'!$U$2,1,0)+IF('Média 10h-11h'!R37&lt;'Média Mensal'!$U$2,1,0)+IF('Média 11h-12h'!R37&lt;'Média Mensal'!$U$2,1,0)+IF('Média 12h-13h'!R37&lt;'Média Mensal'!$U$2,1,0)+IF('Média 13h-14h'!R37&lt;'Média Mensal'!$U$2,1,0)+IF('Média 14h-15h'!R37&lt;'Média Mensal'!$U$2,1,0)+IF('Média 15h-16h'!R37&lt;'Média Mensal'!$U$2,1,0)+IF('Média 16h-17h'!R37&lt;'Média Mensal'!$U$2,1,0)+IF('Média 17h-18h'!R37&lt;'Média Mensal'!$U$2,1,0)+IF('Média 18h-19h'!R37&lt;'Média Mensal'!$U$2,1,0)+IF('Média 19h-20h'!R37&lt;'Média Mensal'!$U$2,1,0)+IF('Média 20h-21h'!R37&lt;'Média Mensal'!$U$2,1,0)+IF('Média 21h-22h'!R37&lt;'Média Mensal'!$U$2,1,0)+IF('Média 22h-23h'!R37&lt;'Média Mensal'!$U$2,1,0)+IF('Média 23h-0h'!R37&lt;'Média Mensal'!$U$2,1,0)</f>
        <v>0</v>
      </c>
      <c r="V37">
        <f>+IF('Média 24h-6h'!S37&lt;'Média Mensal'!$U$2,1,0)+IF('Média 6h-7h'!S37&lt;'Média Mensal'!$U$2,1,0)+IF('Média 7h-8h'!S37&lt;'Média Mensal'!$U$2,1,0)+IF('Média 8h-9h'!S37&lt;'Média Mensal'!$U$2,1,0)+IF('Média 9h-10h'!S37&lt;'Média Mensal'!$U$2,1,0)+IF('Média 10h-11h'!S37&lt;'Média Mensal'!$U$2,1,0)+IF('Média 11h-12h'!S37&lt;'Média Mensal'!$U$2,1,0)+IF('Média 12h-13h'!S37&lt;'Média Mensal'!$U$2,1,0)+IF('Média 13h-14h'!S37&lt;'Média Mensal'!$U$2,1,0)+IF('Média 14h-15h'!S37&lt;'Média Mensal'!$U$2,1,0)+IF('Média 15h-16h'!S37&lt;'Média Mensal'!$U$2,1,0)+IF('Média 16h-17h'!S37&lt;'Média Mensal'!$U$2,1,0)+IF('Média 17h-18h'!S37&lt;'Média Mensal'!$U$2,1,0)+IF('Média 18h-19h'!S37&lt;'Média Mensal'!$U$2,1,0)+IF('Média 19h-20h'!S37&lt;'Média Mensal'!$U$2,1,0)+IF('Média 20h-21h'!S37&lt;'Média Mensal'!$U$2,1,0)+IF('Média 21h-22h'!S37&lt;'Média Mensal'!$U$2,1,0)+IF('Média 22h-23h'!S37&lt;'Média Mensal'!$U$2,1,0)+IF('Média 23h-0h'!S37&lt;'Média Mensal'!$U$2,1,0)</f>
        <v>0</v>
      </c>
    </row>
    <row r="38" spans="2:22" x14ac:dyDescent="0.25">
      <c r="B38" s="12" t="s">
        <v>31</v>
      </c>
      <c r="C38" s="12" t="s">
        <v>32</v>
      </c>
      <c r="D38" s="15">
        <v>689.2</v>
      </c>
      <c r="E38" s="4">
        <v>209103.72508043546</v>
      </c>
      <c r="F38" s="4">
        <v>264592.31638178416</v>
      </c>
      <c r="G38" s="5">
        <f t="shared" si="3"/>
        <v>473696.04146221961</v>
      </c>
      <c r="H38" s="2">
        <v>2289</v>
      </c>
      <c r="I38" s="2">
        <v>2243</v>
      </c>
      <c r="J38" s="5">
        <f t="shared" si="4"/>
        <v>4532</v>
      </c>
      <c r="K38" s="2">
        <v>2570</v>
      </c>
      <c r="L38" s="2">
        <v>2631</v>
      </c>
      <c r="M38" s="5">
        <f t="shared" si="5"/>
        <v>5201</v>
      </c>
      <c r="N38" s="27">
        <f t="shared" si="6"/>
        <v>0.1847558589628723</v>
      </c>
      <c r="O38" s="27">
        <f t="shared" si="0"/>
        <v>0.23271583250814806</v>
      </c>
      <c r="P38" s="28">
        <f t="shared" si="7"/>
        <v>0.20879072333002152</v>
      </c>
      <c r="Q38" s="38"/>
      <c r="R38" s="32">
        <f t="shared" si="8"/>
        <v>43.034312632318475</v>
      </c>
      <c r="S38" s="32">
        <f t="shared" si="1"/>
        <v>54.286482638856</v>
      </c>
      <c r="T38" s="32">
        <f t="shared" si="2"/>
        <v>48.669068269004377</v>
      </c>
      <c r="U38">
        <f>+IF('Média 24h-6h'!R38&lt;'Média Mensal'!$U$2,1,0)+IF('Média 6h-7h'!R38&lt;'Média Mensal'!$U$2,1,0)+IF('Média 7h-8h'!R38&lt;'Média Mensal'!$U$2,1,0)+IF('Média 8h-9h'!R38&lt;'Média Mensal'!$U$2,1,0)+IF('Média 9h-10h'!R38&lt;'Média Mensal'!$U$2,1,0)+IF('Média 10h-11h'!R38&lt;'Média Mensal'!$U$2,1,0)+IF('Média 11h-12h'!R38&lt;'Média Mensal'!$U$2,1,0)+IF('Média 12h-13h'!R38&lt;'Média Mensal'!$U$2,1,0)+IF('Média 13h-14h'!R38&lt;'Média Mensal'!$U$2,1,0)+IF('Média 14h-15h'!R38&lt;'Média Mensal'!$U$2,1,0)+IF('Média 15h-16h'!R38&lt;'Média Mensal'!$U$2,1,0)+IF('Média 16h-17h'!R38&lt;'Média Mensal'!$U$2,1,0)+IF('Média 17h-18h'!R38&lt;'Média Mensal'!$U$2,1,0)+IF('Média 18h-19h'!R38&lt;'Média Mensal'!$U$2,1,0)+IF('Média 19h-20h'!R38&lt;'Média Mensal'!$U$2,1,0)+IF('Média 20h-21h'!R38&lt;'Média Mensal'!$U$2,1,0)+IF('Média 21h-22h'!R38&lt;'Média Mensal'!$U$2,1,0)+IF('Média 22h-23h'!R38&lt;'Média Mensal'!$U$2,1,0)+IF('Média 23h-0h'!R38&lt;'Média Mensal'!$U$2,1,0)</f>
        <v>0</v>
      </c>
      <c r="V38">
        <f>+IF('Média 24h-6h'!S38&lt;'Média Mensal'!$U$2,1,0)+IF('Média 6h-7h'!S38&lt;'Média Mensal'!$U$2,1,0)+IF('Média 7h-8h'!S38&lt;'Média Mensal'!$U$2,1,0)+IF('Média 8h-9h'!S38&lt;'Média Mensal'!$U$2,1,0)+IF('Média 9h-10h'!S38&lt;'Média Mensal'!$U$2,1,0)+IF('Média 10h-11h'!S38&lt;'Média Mensal'!$U$2,1,0)+IF('Média 11h-12h'!S38&lt;'Média Mensal'!$U$2,1,0)+IF('Média 12h-13h'!S38&lt;'Média Mensal'!$U$2,1,0)+IF('Média 13h-14h'!S38&lt;'Média Mensal'!$U$2,1,0)+IF('Média 14h-15h'!S38&lt;'Média Mensal'!$U$2,1,0)+IF('Média 15h-16h'!S38&lt;'Média Mensal'!$U$2,1,0)+IF('Média 16h-17h'!S38&lt;'Média Mensal'!$U$2,1,0)+IF('Média 17h-18h'!S38&lt;'Média Mensal'!$U$2,1,0)+IF('Média 18h-19h'!S38&lt;'Média Mensal'!$U$2,1,0)+IF('Média 19h-20h'!S38&lt;'Média Mensal'!$U$2,1,0)+IF('Média 20h-21h'!S38&lt;'Média Mensal'!$U$2,1,0)+IF('Média 21h-22h'!S38&lt;'Média Mensal'!$U$2,1,0)+IF('Média 22h-23h'!S38&lt;'Média Mensal'!$U$2,1,0)+IF('Média 23h-0h'!S38&lt;'Média Mensal'!$U$2,1,0)</f>
        <v>0</v>
      </c>
    </row>
    <row r="39" spans="2:22" x14ac:dyDescent="0.25">
      <c r="B39" s="12" t="s">
        <v>32</v>
      </c>
      <c r="C39" s="12" t="s">
        <v>33</v>
      </c>
      <c r="D39" s="15">
        <v>1779.24</v>
      </c>
      <c r="E39" s="4">
        <v>204203.80038404785</v>
      </c>
      <c r="F39" s="4">
        <v>260466.89859832506</v>
      </c>
      <c r="G39" s="5">
        <f t="shared" si="3"/>
        <v>464670.69898237288</v>
      </c>
      <c r="H39" s="2">
        <v>2287</v>
      </c>
      <c r="I39" s="2">
        <v>2238</v>
      </c>
      <c r="J39" s="5">
        <f t="shared" si="4"/>
        <v>4525</v>
      </c>
      <c r="K39" s="2">
        <v>2569</v>
      </c>
      <c r="L39" s="2">
        <v>2630</v>
      </c>
      <c r="M39" s="5">
        <f t="shared" si="5"/>
        <v>5199</v>
      </c>
      <c r="N39" s="27">
        <f t="shared" si="6"/>
        <v>0.18053494672819462</v>
      </c>
      <c r="O39" s="27">
        <f t="shared" si="0"/>
        <v>0.2293553095662785</v>
      </c>
      <c r="P39" s="28">
        <f t="shared" si="7"/>
        <v>0.20499406153931832</v>
      </c>
      <c r="Q39" s="38"/>
      <c r="R39" s="32">
        <f t="shared" si="8"/>
        <v>42.051853456352525</v>
      </c>
      <c r="S39" s="32">
        <f t="shared" si="1"/>
        <v>53.505936441726597</v>
      </c>
      <c r="T39" s="32">
        <f t="shared" si="2"/>
        <v>47.785962462193837</v>
      </c>
      <c r="U39">
        <f>+IF('Média 24h-6h'!R39&lt;'Média Mensal'!$U$2,1,0)+IF('Média 6h-7h'!R39&lt;'Média Mensal'!$U$2,1,0)+IF('Média 7h-8h'!R39&lt;'Média Mensal'!$U$2,1,0)+IF('Média 8h-9h'!R39&lt;'Média Mensal'!$U$2,1,0)+IF('Média 9h-10h'!R39&lt;'Média Mensal'!$U$2,1,0)+IF('Média 10h-11h'!R39&lt;'Média Mensal'!$U$2,1,0)+IF('Média 11h-12h'!R39&lt;'Média Mensal'!$U$2,1,0)+IF('Média 12h-13h'!R39&lt;'Média Mensal'!$U$2,1,0)+IF('Média 13h-14h'!R39&lt;'Média Mensal'!$U$2,1,0)+IF('Média 14h-15h'!R39&lt;'Média Mensal'!$U$2,1,0)+IF('Média 15h-16h'!R39&lt;'Média Mensal'!$U$2,1,0)+IF('Média 16h-17h'!R39&lt;'Média Mensal'!$U$2,1,0)+IF('Média 17h-18h'!R39&lt;'Média Mensal'!$U$2,1,0)+IF('Média 18h-19h'!R39&lt;'Média Mensal'!$U$2,1,0)+IF('Média 19h-20h'!R39&lt;'Média Mensal'!$U$2,1,0)+IF('Média 20h-21h'!R39&lt;'Média Mensal'!$U$2,1,0)+IF('Média 21h-22h'!R39&lt;'Média Mensal'!$U$2,1,0)+IF('Média 22h-23h'!R39&lt;'Média Mensal'!$U$2,1,0)+IF('Média 23h-0h'!R39&lt;'Média Mensal'!$U$2,1,0)</f>
        <v>0</v>
      </c>
      <c r="V39">
        <f>+IF('Média 24h-6h'!S39&lt;'Média Mensal'!$U$2,1,0)+IF('Média 6h-7h'!S39&lt;'Média Mensal'!$U$2,1,0)+IF('Média 7h-8h'!S39&lt;'Média Mensal'!$U$2,1,0)+IF('Média 8h-9h'!S39&lt;'Média Mensal'!$U$2,1,0)+IF('Média 9h-10h'!S39&lt;'Média Mensal'!$U$2,1,0)+IF('Média 10h-11h'!S39&lt;'Média Mensal'!$U$2,1,0)+IF('Média 11h-12h'!S39&lt;'Média Mensal'!$U$2,1,0)+IF('Média 12h-13h'!S39&lt;'Média Mensal'!$U$2,1,0)+IF('Média 13h-14h'!S39&lt;'Média Mensal'!$U$2,1,0)+IF('Média 14h-15h'!S39&lt;'Média Mensal'!$U$2,1,0)+IF('Média 15h-16h'!S39&lt;'Média Mensal'!$U$2,1,0)+IF('Média 16h-17h'!S39&lt;'Média Mensal'!$U$2,1,0)+IF('Média 17h-18h'!S39&lt;'Média Mensal'!$U$2,1,0)+IF('Média 18h-19h'!S39&lt;'Média Mensal'!$U$2,1,0)+IF('Média 19h-20h'!S39&lt;'Média Mensal'!$U$2,1,0)+IF('Média 20h-21h'!S39&lt;'Média Mensal'!$U$2,1,0)+IF('Média 21h-22h'!S39&lt;'Média Mensal'!$U$2,1,0)+IF('Média 22h-23h'!S39&lt;'Média Mensal'!$U$2,1,0)+IF('Média 23h-0h'!S39&lt;'Média Mensal'!$U$2,1,0)</f>
        <v>0</v>
      </c>
    </row>
    <row r="40" spans="2:22" x14ac:dyDescent="0.25">
      <c r="B40" s="12" t="s">
        <v>33</v>
      </c>
      <c r="C40" s="12" t="s">
        <v>34</v>
      </c>
      <c r="D40" s="15">
        <v>2035.56</v>
      </c>
      <c r="E40" s="4">
        <v>201231.0702759377</v>
      </c>
      <c r="F40" s="4">
        <v>257594.72160274599</v>
      </c>
      <c r="G40" s="5">
        <f t="shared" si="3"/>
        <v>458825.79187868373</v>
      </c>
      <c r="H40" s="2">
        <v>2287</v>
      </c>
      <c r="I40" s="2">
        <v>2237</v>
      </c>
      <c r="J40" s="5">
        <f t="shared" si="4"/>
        <v>4524</v>
      </c>
      <c r="K40" s="2">
        <v>2570</v>
      </c>
      <c r="L40" s="2">
        <v>2633</v>
      </c>
      <c r="M40" s="5">
        <f t="shared" si="5"/>
        <v>5203</v>
      </c>
      <c r="N40" s="27">
        <f t="shared" si="6"/>
        <v>0.17786778144727522</v>
      </c>
      <c r="O40" s="27">
        <f t="shared" si="0"/>
        <v>0.22672079114745075</v>
      </c>
      <c r="P40" s="28">
        <f t="shared" si="7"/>
        <v>0.20234625190016781</v>
      </c>
      <c r="Q40" s="38"/>
      <c r="R40" s="32">
        <f t="shared" si="8"/>
        <v>41.43114479636354</v>
      </c>
      <c r="S40" s="32">
        <f t="shared" si="1"/>
        <v>52.894193347586445</v>
      </c>
      <c r="T40" s="32">
        <f t="shared" si="2"/>
        <v>47.170329174327513</v>
      </c>
      <c r="U40">
        <f>+IF('Média 24h-6h'!R40&lt;'Média Mensal'!$U$2,1,0)+IF('Média 6h-7h'!R40&lt;'Média Mensal'!$U$2,1,0)+IF('Média 7h-8h'!R40&lt;'Média Mensal'!$U$2,1,0)+IF('Média 8h-9h'!R40&lt;'Média Mensal'!$U$2,1,0)+IF('Média 9h-10h'!R40&lt;'Média Mensal'!$U$2,1,0)+IF('Média 10h-11h'!R40&lt;'Média Mensal'!$U$2,1,0)+IF('Média 11h-12h'!R40&lt;'Média Mensal'!$U$2,1,0)+IF('Média 12h-13h'!R40&lt;'Média Mensal'!$U$2,1,0)+IF('Média 13h-14h'!R40&lt;'Média Mensal'!$U$2,1,0)+IF('Média 14h-15h'!R40&lt;'Média Mensal'!$U$2,1,0)+IF('Média 15h-16h'!R40&lt;'Média Mensal'!$U$2,1,0)+IF('Média 16h-17h'!R40&lt;'Média Mensal'!$U$2,1,0)+IF('Média 17h-18h'!R40&lt;'Média Mensal'!$U$2,1,0)+IF('Média 18h-19h'!R40&lt;'Média Mensal'!$U$2,1,0)+IF('Média 19h-20h'!R40&lt;'Média Mensal'!$U$2,1,0)+IF('Média 20h-21h'!R40&lt;'Média Mensal'!$U$2,1,0)+IF('Média 21h-22h'!R40&lt;'Média Mensal'!$U$2,1,0)+IF('Média 22h-23h'!R40&lt;'Média Mensal'!$U$2,1,0)+IF('Média 23h-0h'!R40&lt;'Média Mensal'!$U$2,1,0)</f>
        <v>0</v>
      </c>
      <c r="V40">
        <f>+IF('Média 24h-6h'!S40&lt;'Média Mensal'!$U$2,1,0)+IF('Média 6h-7h'!S40&lt;'Média Mensal'!$U$2,1,0)+IF('Média 7h-8h'!S40&lt;'Média Mensal'!$U$2,1,0)+IF('Média 8h-9h'!S40&lt;'Média Mensal'!$U$2,1,0)+IF('Média 9h-10h'!S40&lt;'Média Mensal'!$U$2,1,0)+IF('Média 10h-11h'!S40&lt;'Média Mensal'!$U$2,1,0)+IF('Média 11h-12h'!S40&lt;'Média Mensal'!$U$2,1,0)+IF('Média 12h-13h'!S40&lt;'Média Mensal'!$U$2,1,0)+IF('Média 13h-14h'!S40&lt;'Média Mensal'!$U$2,1,0)+IF('Média 14h-15h'!S40&lt;'Média Mensal'!$U$2,1,0)+IF('Média 15h-16h'!S40&lt;'Média Mensal'!$U$2,1,0)+IF('Média 16h-17h'!S40&lt;'Média Mensal'!$U$2,1,0)+IF('Média 17h-18h'!S40&lt;'Média Mensal'!$U$2,1,0)+IF('Média 18h-19h'!S40&lt;'Média Mensal'!$U$2,1,0)+IF('Média 19h-20h'!S40&lt;'Média Mensal'!$U$2,1,0)+IF('Média 20h-21h'!S40&lt;'Média Mensal'!$U$2,1,0)+IF('Média 21h-22h'!S40&lt;'Média Mensal'!$U$2,1,0)+IF('Média 22h-23h'!S40&lt;'Média Mensal'!$U$2,1,0)+IF('Média 23h-0h'!S40&lt;'Média Mensal'!$U$2,1,0)</f>
        <v>0</v>
      </c>
    </row>
    <row r="41" spans="2:22" x14ac:dyDescent="0.25">
      <c r="B41" s="12" t="s">
        <v>34</v>
      </c>
      <c r="C41" s="12" t="s">
        <v>35</v>
      </c>
      <c r="D41" s="15">
        <v>591.81999999999994</v>
      </c>
      <c r="E41" s="4">
        <v>199015.32535952676</v>
      </c>
      <c r="F41" s="4">
        <v>254514.87278115368</v>
      </c>
      <c r="G41" s="5">
        <f t="shared" si="3"/>
        <v>453530.19814068044</v>
      </c>
      <c r="H41" s="2">
        <v>2287</v>
      </c>
      <c r="I41" s="2">
        <v>2235</v>
      </c>
      <c r="J41" s="5">
        <f t="shared" si="4"/>
        <v>4522</v>
      </c>
      <c r="K41" s="2">
        <v>2569</v>
      </c>
      <c r="L41" s="2">
        <v>2632</v>
      </c>
      <c r="M41" s="5">
        <f t="shared" si="5"/>
        <v>5201</v>
      </c>
      <c r="N41" s="27">
        <f t="shared" si="6"/>
        <v>0.17594785745565991</v>
      </c>
      <c r="O41" s="27">
        <f t="shared" si="0"/>
        <v>0.22414422664734501</v>
      </c>
      <c r="P41" s="28">
        <f t="shared" si="7"/>
        <v>0.20009273720139437</v>
      </c>
      <c r="Q41" s="38"/>
      <c r="R41" s="32">
        <f t="shared" si="8"/>
        <v>40.983386606162838</v>
      </c>
      <c r="S41" s="32">
        <f t="shared" si="1"/>
        <v>52.293994818400179</v>
      </c>
      <c r="T41" s="32">
        <f t="shared" si="2"/>
        <v>46.645088773082428</v>
      </c>
      <c r="U41">
        <f>+IF('Média 24h-6h'!R41&lt;'Média Mensal'!$U$2,1,0)+IF('Média 6h-7h'!R41&lt;'Média Mensal'!$U$2,1,0)+IF('Média 7h-8h'!R41&lt;'Média Mensal'!$U$2,1,0)+IF('Média 8h-9h'!R41&lt;'Média Mensal'!$U$2,1,0)+IF('Média 9h-10h'!R41&lt;'Média Mensal'!$U$2,1,0)+IF('Média 10h-11h'!R41&lt;'Média Mensal'!$U$2,1,0)+IF('Média 11h-12h'!R41&lt;'Média Mensal'!$U$2,1,0)+IF('Média 12h-13h'!R41&lt;'Média Mensal'!$U$2,1,0)+IF('Média 13h-14h'!R41&lt;'Média Mensal'!$U$2,1,0)+IF('Média 14h-15h'!R41&lt;'Média Mensal'!$U$2,1,0)+IF('Média 15h-16h'!R41&lt;'Média Mensal'!$U$2,1,0)+IF('Média 16h-17h'!R41&lt;'Média Mensal'!$U$2,1,0)+IF('Média 17h-18h'!R41&lt;'Média Mensal'!$U$2,1,0)+IF('Média 18h-19h'!R41&lt;'Média Mensal'!$U$2,1,0)+IF('Média 19h-20h'!R41&lt;'Média Mensal'!$U$2,1,0)+IF('Média 20h-21h'!R41&lt;'Média Mensal'!$U$2,1,0)+IF('Média 21h-22h'!R41&lt;'Média Mensal'!$U$2,1,0)+IF('Média 22h-23h'!R41&lt;'Média Mensal'!$U$2,1,0)+IF('Média 23h-0h'!R41&lt;'Média Mensal'!$U$2,1,0)</f>
        <v>0</v>
      </c>
      <c r="V41">
        <f>+IF('Média 24h-6h'!S41&lt;'Média Mensal'!$U$2,1,0)+IF('Média 6h-7h'!S41&lt;'Média Mensal'!$U$2,1,0)+IF('Média 7h-8h'!S41&lt;'Média Mensal'!$U$2,1,0)+IF('Média 8h-9h'!S41&lt;'Média Mensal'!$U$2,1,0)+IF('Média 9h-10h'!S41&lt;'Média Mensal'!$U$2,1,0)+IF('Média 10h-11h'!S41&lt;'Média Mensal'!$U$2,1,0)+IF('Média 11h-12h'!S41&lt;'Média Mensal'!$U$2,1,0)+IF('Média 12h-13h'!S41&lt;'Média Mensal'!$U$2,1,0)+IF('Média 13h-14h'!S41&lt;'Média Mensal'!$U$2,1,0)+IF('Média 14h-15h'!S41&lt;'Média Mensal'!$U$2,1,0)+IF('Média 15h-16h'!S41&lt;'Média Mensal'!$U$2,1,0)+IF('Média 16h-17h'!S41&lt;'Média Mensal'!$U$2,1,0)+IF('Média 17h-18h'!S41&lt;'Média Mensal'!$U$2,1,0)+IF('Média 18h-19h'!S41&lt;'Média Mensal'!$U$2,1,0)+IF('Média 19h-20h'!S41&lt;'Média Mensal'!$U$2,1,0)+IF('Média 20h-21h'!S41&lt;'Média Mensal'!$U$2,1,0)+IF('Média 21h-22h'!S41&lt;'Média Mensal'!$U$2,1,0)+IF('Média 22h-23h'!S41&lt;'Média Mensal'!$U$2,1,0)+IF('Média 23h-0h'!S41&lt;'Média Mensal'!$U$2,1,0)</f>
        <v>0</v>
      </c>
    </row>
    <row r="42" spans="2:22" x14ac:dyDescent="0.25">
      <c r="B42" s="12" t="s">
        <v>35</v>
      </c>
      <c r="C42" s="12" t="s">
        <v>36</v>
      </c>
      <c r="D42" s="15">
        <v>960.78</v>
      </c>
      <c r="E42" s="4">
        <v>153165.15565660445</v>
      </c>
      <c r="F42" s="4">
        <v>162468.08016450709</v>
      </c>
      <c r="G42" s="5">
        <f t="shared" si="3"/>
        <v>315633.23582111154</v>
      </c>
      <c r="H42" s="2">
        <v>0</v>
      </c>
      <c r="I42" s="2">
        <v>0</v>
      </c>
      <c r="J42" s="5">
        <f t="shared" si="4"/>
        <v>0</v>
      </c>
      <c r="K42" s="2">
        <v>2569</v>
      </c>
      <c r="L42" s="2">
        <v>2632</v>
      </c>
      <c r="M42" s="5">
        <f t="shared" si="5"/>
        <v>5201</v>
      </c>
      <c r="N42" s="27">
        <f t="shared" si="6"/>
        <v>0.24040538501331704</v>
      </c>
      <c r="O42" s="27">
        <f t="shared" si="0"/>
        <v>0.24890320154627152</v>
      </c>
      <c r="P42" s="28">
        <f t="shared" si="7"/>
        <v>0.24470576054008808</v>
      </c>
      <c r="Q42" s="38"/>
      <c r="R42" s="32">
        <f t="shared" si="8"/>
        <v>59.620535483302625</v>
      </c>
      <c r="S42" s="32">
        <f t="shared" si="1"/>
        <v>61.727993983475336</v>
      </c>
      <c r="T42" s="32">
        <f t="shared" si="2"/>
        <v>60.687028613941848</v>
      </c>
      <c r="U42">
        <f>+IF('Média 24h-6h'!R42&lt;'Média Mensal'!$U$2,1,0)+IF('Média 6h-7h'!R42&lt;'Média Mensal'!$U$2,1,0)+IF('Média 7h-8h'!R42&lt;'Média Mensal'!$U$2,1,0)+IF('Média 8h-9h'!R42&lt;'Média Mensal'!$U$2,1,0)+IF('Média 9h-10h'!R42&lt;'Média Mensal'!$U$2,1,0)+IF('Média 10h-11h'!R42&lt;'Média Mensal'!$U$2,1,0)+IF('Média 11h-12h'!R42&lt;'Média Mensal'!$U$2,1,0)+IF('Média 12h-13h'!R42&lt;'Média Mensal'!$U$2,1,0)+IF('Média 13h-14h'!R42&lt;'Média Mensal'!$U$2,1,0)+IF('Média 14h-15h'!R42&lt;'Média Mensal'!$U$2,1,0)+IF('Média 15h-16h'!R42&lt;'Média Mensal'!$U$2,1,0)+IF('Média 16h-17h'!R42&lt;'Média Mensal'!$U$2,1,0)+IF('Média 17h-18h'!R42&lt;'Média Mensal'!$U$2,1,0)+IF('Média 18h-19h'!R42&lt;'Média Mensal'!$U$2,1,0)+IF('Média 19h-20h'!R42&lt;'Média Mensal'!$U$2,1,0)+IF('Média 20h-21h'!R42&lt;'Média Mensal'!$U$2,1,0)+IF('Média 21h-22h'!R42&lt;'Média Mensal'!$U$2,1,0)+IF('Média 22h-23h'!R42&lt;'Média Mensal'!$U$2,1,0)+IF('Média 23h-0h'!R42&lt;'Média Mensal'!$U$2,1,0)</f>
        <v>0</v>
      </c>
      <c r="V42">
        <f>+IF('Média 24h-6h'!S42&lt;'Média Mensal'!$U$2,1,0)+IF('Média 6h-7h'!S42&lt;'Média Mensal'!$U$2,1,0)+IF('Média 7h-8h'!S42&lt;'Média Mensal'!$U$2,1,0)+IF('Média 8h-9h'!S42&lt;'Média Mensal'!$U$2,1,0)+IF('Média 9h-10h'!S42&lt;'Média Mensal'!$U$2,1,0)+IF('Média 10h-11h'!S42&lt;'Média Mensal'!$U$2,1,0)+IF('Média 11h-12h'!S42&lt;'Média Mensal'!$U$2,1,0)+IF('Média 12h-13h'!S42&lt;'Média Mensal'!$U$2,1,0)+IF('Média 13h-14h'!S42&lt;'Média Mensal'!$U$2,1,0)+IF('Média 14h-15h'!S42&lt;'Média Mensal'!$U$2,1,0)+IF('Média 15h-16h'!S42&lt;'Média Mensal'!$U$2,1,0)+IF('Média 16h-17h'!S42&lt;'Média Mensal'!$U$2,1,0)+IF('Média 17h-18h'!S42&lt;'Média Mensal'!$U$2,1,0)+IF('Média 18h-19h'!S42&lt;'Média Mensal'!$U$2,1,0)+IF('Média 19h-20h'!S42&lt;'Média Mensal'!$U$2,1,0)+IF('Média 20h-21h'!S42&lt;'Média Mensal'!$U$2,1,0)+IF('Média 21h-22h'!S42&lt;'Média Mensal'!$U$2,1,0)+IF('Média 22h-23h'!S42&lt;'Média Mensal'!$U$2,1,0)+IF('Média 23h-0h'!S42&lt;'Média Mensal'!$U$2,1,0)</f>
        <v>0</v>
      </c>
    </row>
    <row r="43" spans="2:22" x14ac:dyDescent="0.25">
      <c r="B43" s="12" t="s">
        <v>36</v>
      </c>
      <c r="C43" s="12" t="s">
        <v>37</v>
      </c>
      <c r="D43" s="15">
        <v>1147.58</v>
      </c>
      <c r="E43" s="4">
        <v>138609.26842057836</v>
      </c>
      <c r="F43" s="4">
        <v>146046.1902572574</v>
      </c>
      <c r="G43" s="5">
        <f t="shared" si="3"/>
        <v>284655.45867783576</v>
      </c>
      <c r="H43" s="2">
        <v>0</v>
      </c>
      <c r="I43" s="2">
        <v>0</v>
      </c>
      <c r="J43" s="5">
        <f t="shared" si="4"/>
        <v>0</v>
      </c>
      <c r="K43" s="2">
        <v>2572</v>
      </c>
      <c r="L43" s="2">
        <v>2635</v>
      </c>
      <c r="M43" s="5">
        <f t="shared" si="5"/>
        <v>5207</v>
      </c>
      <c r="N43" s="27">
        <f t="shared" si="6"/>
        <v>0.21730495350138332</v>
      </c>
      <c r="O43" s="27">
        <f t="shared" si="0"/>
        <v>0.22348991592283987</v>
      </c>
      <c r="P43" s="28">
        <f t="shared" si="7"/>
        <v>0.22043485094339177</v>
      </c>
      <c r="Q43" s="38"/>
      <c r="R43" s="32">
        <f t="shared" si="8"/>
        <v>53.891628468343065</v>
      </c>
      <c r="S43" s="32">
        <f t="shared" si="1"/>
        <v>55.42549914886429</v>
      </c>
      <c r="T43" s="32">
        <f t="shared" si="2"/>
        <v>54.667843033961162</v>
      </c>
      <c r="U43">
        <f>+IF('Média 24h-6h'!R43&lt;'Média Mensal'!$U$2,1,0)+IF('Média 6h-7h'!R43&lt;'Média Mensal'!$U$2,1,0)+IF('Média 7h-8h'!R43&lt;'Média Mensal'!$U$2,1,0)+IF('Média 8h-9h'!R43&lt;'Média Mensal'!$U$2,1,0)+IF('Média 9h-10h'!R43&lt;'Média Mensal'!$U$2,1,0)+IF('Média 10h-11h'!R43&lt;'Média Mensal'!$U$2,1,0)+IF('Média 11h-12h'!R43&lt;'Média Mensal'!$U$2,1,0)+IF('Média 12h-13h'!R43&lt;'Média Mensal'!$U$2,1,0)+IF('Média 13h-14h'!R43&lt;'Média Mensal'!$U$2,1,0)+IF('Média 14h-15h'!R43&lt;'Média Mensal'!$U$2,1,0)+IF('Média 15h-16h'!R43&lt;'Média Mensal'!$U$2,1,0)+IF('Média 16h-17h'!R43&lt;'Média Mensal'!$U$2,1,0)+IF('Média 17h-18h'!R43&lt;'Média Mensal'!$U$2,1,0)+IF('Média 18h-19h'!R43&lt;'Média Mensal'!$U$2,1,0)+IF('Média 19h-20h'!R43&lt;'Média Mensal'!$U$2,1,0)+IF('Média 20h-21h'!R43&lt;'Média Mensal'!$U$2,1,0)+IF('Média 21h-22h'!R43&lt;'Média Mensal'!$U$2,1,0)+IF('Média 22h-23h'!R43&lt;'Média Mensal'!$U$2,1,0)+IF('Média 23h-0h'!R43&lt;'Média Mensal'!$U$2,1,0)</f>
        <v>0</v>
      </c>
      <c r="V43">
        <f>+IF('Média 24h-6h'!S43&lt;'Média Mensal'!$U$2,1,0)+IF('Média 6h-7h'!S43&lt;'Média Mensal'!$U$2,1,0)+IF('Média 7h-8h'!S43&lt;'Média Mensal'!$U$2,1,0)+IF('Média 8h-9h'!S43&lt;'Média Mensal'!$U$2,1,0)+IF('Média 9h-10h'!S43&lt;'Média Mensal'!$U$2,1,0)+IF('Média 10h-11h'!S43&lt;'Média Mensal'!$U$2,1,0)+IF('Média 11h-12h'!S43&lt;'Média Mensal'!$U$2,1,0)+IF('Média 12h-13h'!S43&lt;'Média Mensal'!$U$2,1,0)+IF('Média 13h-14h'!S43&lt;'Média Mensal'!$U$2,1,0)+IF('Média 14h-15h'!S43&lt;'Média Mensal'!$U$2,1,0)+IF('Média 15h-16h'!S43&lt;'Média Mensal'!$U$2,1,0)+IF('Média 16h-17h'!S43&lt;'Média Mensal'!$U$2,1,0)+IF('Média 17h-18h'!S43&lt;'Média Mensal'!$U$2,1,0)+IF('Média 18h-19h'!S43&lt;'Média Mensal'!$U$2,1,0)+IF('Média 19h-20h'!S43&lt;'Média Mensal'!$U$2,1,0)+IF('Média 20h-21h'!S43&lt;'Média Mensal'!$U$2,1,0)+IF('Média 21h-22h'!S43&lt;'Média Mensal'!$U$2,1,0)+IF('Média 22h-23h'!S43&lt;'Média Mensal'!$U$2,1,0)+IF('Média 23h-0h'!S43&lt;'Média Mensal'!$U$2,1,0)</f>
        <v>0</v>
      </c>
    </row>
    <row r="44" spans="2:22" x14ac:dyDescent="0.25">
      <c r="B44" s="12" t="s">
        <v>37</v>
      </c>
      <c r="C44" s="12" t="s">
        <v>38</v>
      </c>
      <c r="D44" s="15">
        <v>1987.51</v>
      </c>
      <c r="E44" s="4">
        <v>133683.7470441559</v>
      </c>
      <c r="F44" s="4">
        <v>140906.11845012597</v>
      </c>
      <c r="G44" s="5">
        <f t="shared" si="3"/>
        <v>274589.86549428187</v>
      </c>
      <c r="H44" s="2">
        <v>0</v>
      </c>
      <c r="I44" s="2">
        <v>0</v>
      </c>
      <c r="J44" s="5">
        <f t="shared" si="4"/>
        <v>0</v>
      </c>
      <c r="K44" s="2">
        <v>2572</v>
      </c>
      <c r="L44" s="2">
        <v>2635</v>
      </c>
      <c r="M44" s="5">
        <f t="shared" si="5"/>
        <v>5207</v>
      </c>
      <c r="N44" s="27">
        <f t="shared" si="6"/>
        <v>0.20958295766467025</v>
      </c>
      <c r="O44" s="27">
        <f t="shared" si="0"/>
        <v>0.2156242248425751</v>
      </c>
      <c r="P44" s="28">
        <f t="shared" si="7"/>
        <v>0.21264013819353125</v>
      </c>
      <c r="Q44" s="38"/>
      <c r="R44" s="32">
        <f t="shared" si="8"/>
        <v>51.976573500838221</v>
      </c>
      <c r="S44" s="32">
        <f t="shared" si="1"/>
        <v>53.474807760958626</v>
      </c>
      <c r="T44" s="32">
        <f t="shared" si="2"/>
        <v>52.734754271995747</v>
      </c>
      <c r="U44">
        <f>+IF('Média 24h-6h'!R44&lt;'Média Mensal'!$U$2,1,0)+IF('Média 6h-7h'!R44&lt;'Média Mensal'!$U$2,1,0)+IF('Média 7h-8h'!R44&lt;'Média Mensal'!$U$2,1,0)+IF('Média 8h-9h'!R44&lt;'Média Mensal'!$U$2,1,0)+IF('Média 9h-10h'!R44&lt;'Média Mensal'!$U$2,1,0)+IF('Média 10h-11h'!R44&lt;'Média Mensal'!$U$2,1,0)+IF('Média 11h-12h'!R44&lt;'Média Mensal'!$U$2,1,0)+IF('Média 12h-13h'!R44&lt;'Média Mensal'!$U$2,1,0)+IF('Média 13h-14h'!R44&lt;'Média Mensal'!$U$2,1,0)+IF('Média 14h-15h'!R44&lt;'Média Mensal'!$U$2,1,0)+IF('Média 15h-16h'!R44&lt;'Média Mensal'!$U$2,1,0)+IF('Média 16h-17h'!R44&lt;'Média Mensal'!$U$2,1,0)+IF('Média 17h-18h'!R44&lt;'Média Mensal'!$U$2,1,0)+IF('Média 18h-19h'!R44&lt;'Média Mensal'!$U$2,1,0)+IF('Média 19h-20h'!R44&lt;'Média Mensal'!$U$2,1,0)+IF('Média 20h-21h'!R44&lt;'Média Mensal'!$U$2,1,0)+IF('Média 21h-22h'!R44&lt;'Média Mensal'!$U$2,1,0)+IF('Média 22h-23h'!R44&lt;'Média Mensal'!$U$2,1,0)+IF('Média 23h-0h'!R44&lt;'Média Mensal'!$U$2,1,0)</f>
        <v>0</v>
      </c>
      <c r="V44">
        <f>+IF('Média 24h-6h'!S44&lt;'Média Mensal'!$U$2,1,0)+IF('Média 6h-7h'!S44&lt;'Média Mensal'!$U$2,1,0)+IF('Média 7h-8h'!S44&lt;'Média Mensal'!$U$2,1,0)+IF('Média 8h-9h'!S44&lt;'Média Mensal'!$U$2,1,0)+IF('Média 9h-10h'!S44&lt;'Média Mensal'!$U$2,1,0)+IF('Média 10h-11h'!S44&lt;'Média Mensal'!$U$2,1,0)+IF('Média 11h-12h'!S44&lt;'Média Mensal'!$U$2,1,0)+IF('Média 12h-13h'!S44&lt;'Média Mensal'!$U$2,1,0)+IF('Média 13h-14h'!S44&lt;'Média Mensal'!$U$2,1,0)+IF('Média 14h-15h'!S44&lt;'Média Mensal'!$U$2,1,0)+IF('Média 15h-16h'!S44&lt;'Média Mensal'!$U$2,1,0)+IF('Média 16h-17h'!S44&lt;'Média Mensal'!$U$2,1,0)+IF('Média 17h-18h'!S44&lt;'Média Mensal'!$U$2,1,0)+IF('Média 18h-19h'!S44&lt;'Média Mensal'!$U$2,1,0)+IF('Média 19h-20h'!S44&lt;'Média Mensal'!$U$2,1,0)+IF('Média 20h-21h'!S44&lt;'Média Mensal'!$U$2,1,0)+IF('Média 21h-22h'!S44&lt;'Média Mensal'!$U$2,1,0)+IF('Média 22h-23h'!S44&lt;'Média Mensal'!$U$2,1,0)+IF('Média 23h-0h'!S44&lt;'Média Mensal'!$U$2,1,0)</f>
        <v>0</v>
      </c>
    </row>
    <row r="45" spans="2:22" x14ac:dyDescent="0.25">
      <c r="B45" s="12" t="s">
        <v>38</v>
      </c>
      <c r="C45" s="12" t="s">
        <v>39</v>
      </c>
      <c r="D45" s="15">
        <v>2037.38</v>
      </c>
      <c r="E45" s="4">
        <v>130231.88165603462</v>
      </c>
      <c r="F45" s="4">
        <v>137063.31801946249</v>
      </c>
      <c r="G45" s="5">
        <f t="shared" si="3"/>
        <v>267295.19967549713</v>
      </c>
      <c r="H45" s="2">
        <v>0</v>
      </c>
      <c r="I45" s="2">
        <v>0</v>
      </c>
      <c r="J45" s="5">
        <f t="shared" si="4"/>
        <v>0</v>
      </c>
      <c r="K45" s="2">
        <v>2572</v>
      </c>
      <c r="L45" s="2">
        <v>2637</v>
      </c>
      <c r="M45" s="5">
        <f t="shared" si="5"/>
        <v>5209</v>
      </c>
      <c r="N45" s="27">
        <f t="shared" si="6"/>
        <v>0.20417128890538713</v>
      </c>
      <c r="O45" s="27">
        <f t="shared" si="0"/>
        <v>0.20958463004676392</v>
      </c>
      <c r="P45" s="28">
        <f t="shared" si="7"/>
        <v>0.20691173440160729</v>
      </c>
      <c r="Q45" s="38"/>
      <c r="R45" s="32">
        <f t="shared" si="8"/>
        <v>50.634479648536008</v>
      </c>
      <c r="S45" s="32">
        <f t="shared" si="1"/>
        <v>51.976988251597454</v>
      </c>
      <c r="T45" s="32">
        <f t="shared" si="2"/>
        <v>51.314110131598603</v>
      </c>
      <c r="U45">
        <f>+IF('Média 24h-6h'!R45&lt;'Média Mensal'!$U$2,1,0)+IF('Média 6h-7h'!R45&lt;'Média Mensal'!$U$2,1,0)+IF('Média 7h-8h'!R45&lt;'Média Mensal'!$U$2,1,0)+IF('Média 8h-9h'!R45&lt;'Média Mensal'!$U$2,1,0)+IF('Média 9h-10h'!R45&lt;'Média Mensal'!$U$2,1,0)+IF('Média 10h-11h'!R45&lt;'Média Mensal'!$U$2,1,0)+IF('Média 11h-12h'!R45&lt;'Média Mensal'!$U$2,1,0)+IF('Média 12h-13h'!R45&lt;'Média Mensal'!$U$2,1,0)+IF('Média 13h-14h'!R45&lt;'Média Mensal'!$U$2,1,0)+IF('Média 14h-15h'!R45&lt;'Média Mensal'!$U$2,1,0)+IF('Média 15h-16h'!R45&lt;'Média Mensal'!$U$2,1,0)+IF('Média 16h-17h'!R45&lt;'Média Mensal'!$U$2,1,0)+IF('Média 17h-18h'!R45&lt;'Média Mensal'!$U$2,1,0)+IF('Média 18h-19h'!R45&lt;'Média Mensal'!$U$2,1,0)+IF('Média 19h-20h'!R45&lt;'Média Mensal'!$U$2,1,0)+IF('Média 20h-21h'!R45&lt;'Média Mensal'!$U$2,1,0)+IF('Média 21h-22h'!R45&lt;'Média Mensal'!$U$2,1,0)+IF('Média 22h-23h'!R45&lt;'Média Mensal'!$U$2,1,0)+IF('Média 23h-0h'!R45&lt;'Média Mensal'!$U$2,1,0)</f>
        <v>0</v>
      </c>
      <c r="V45">
        <f>+IF('Média 24h-6h'!S45&lt;'Média Mensal'!$U$2,1,0)+IF('Média 6h-7h'!S45&lt;'Média Mensal'!$U$2,1,0)+IF('Média 7h-8h'!S45&lt;'Média Mensal'!$U$2,1,0)+IF('Média 8h-9h'!S45&lt;'Média Mensal'!$U$2,1,0)+IF('Média 9h-10h'!S45&lt;'Média Mensal'!$U$2,1,0)+IF('Média 10h-11h'!S45&lt;'Média Mensal'!$U$2,1,0)+IF('Média 11h-12h'!S45&lt;'Média Mensal'!$U$2,1,0)+IF('Média 12h-13h'!S45&lt;'Média Mensal'!$U$2,1,0)+IF('Média 13h-14h'!S45&lt;'Média Mensal'!$U$2,1,0)+IF('Média 14h-15h'!S45&lt;'Média Mensal'!$U$2,1,0)+IF('Média 15h-16h'!S45&lt;'Média Mensal'!$U$2,1,0)+IF('Média 16h-17h'!S45&lt;'Média Mensal'!$U$2,1,0)+IF('Média 17h-18h'!S45&lt;'Média Mensal'!$U$2,1,0)+IF('Média 18h-19h'!S45&lt;'Média Mensal'!$U$2,1,0)+IF('Média 19h-20h'!S45&lt;'Média Mensal'!$U$2,1,0)+IF('Média 20h-21h'!S45&lt;'Média Mensal'!$U$2,1,0)+IF('Média 21h-22h'!S45&lt;'Média Mensal'!$U$2,1,0)+IF('Média 22h-23h'!S45&lt;'Média Mensal'!$U$2,1,0)+IF('Média 23h-0h'!S45&lt;'Média Mensal'!$U$2,1,0)</f>
        <v>0</v>
      </c>
    </row>
    <row r="46" spans="2:22" x14ac:dyDescent="0.25">
      <c r="B46" s="12" t="s">
        <v>39</v>
      </c>
      <c r="C46" s="12" t="s">
        <v>40</v>
      </c>
      <c r="D46" s="15">
        <v>1051.08</v>
      </c>
      <c r="E46" s="4">
        <v>129182.46055030971</v>
      </c>
      <c r="F46" s="4">
        <v>135827.31429761031</v>
      </c>
      <c r="G46" s="5">
        <f t="shared" si="3"/>
        <v>265009.77484792005</v>
      </c>
      <c r="H46" s="2">
        <v>0</v>
      </c>
      <c r="I46" s="2">
        <v>0</v>
      </c>
      <c r="J46" s="5">
        <f t="shared" si="4"/>
        <v>0</v>
      </c>
      <c r="K46" s="2">
        <v>2572</v>
      </c>
      <c r="L46" s="2">
        <v>2637</v>
      </c>
      <c r="M46" s="5">
        <f t="shared" si="5"/>
        <v>5209</v>
      </c>
      <c r="N46" s="27">
        <f t="shared" si="6"/>
        <v>0.20252605690047551</v>
      </c>
      <c r="O46" s="27">
        <f t="shared" si="0"/>
        <v>0.20769464674179222</v>
      </c>
      <c r="P46" s="28">
        <f t="shared" si="7"/>
        <v>0.20514259969401599</v>
      </c>
      <c r="Q46" s="38"/>
      <c r="R46" s="32">
        <f t="shared" si="8"/>
        <v>50.226462111317929</v>
      </c>
      <c r="S46" s="32">
        <f t="shared" si="1"/>
        <v>51.508272391964475</v>
      </c>
      <c r="T46" s="32">
        <f t="shared" si="2"/>
        <v>50.875364724115961</v>
      </c>
      <c r="U46">
        <f>+IF('Média 24h-6h'!R46&lt;'Média Mensal'!$U$2,1,0)+IF('Média 6h-7h'!R46&lt;'Média Mensal'!$U$2,1,0)+IF('Média 7h-8h'!R46&lt;'Média Mensal'!$U$2,1,0)+IF('Média 8h-9h'!R46&lt;'Média Mensal'!$U$2,1,0)+IF('Média 9h-10h'!R46&lt;'Média Mensal'!$U$2,1,0)+IF('Média 10h-11h'!R46&lt;'Média Mensal'!$U$2,1,0)+IF('Média 11h-12h'!R46&lt;'Média Mensal'!$U$2,1,0)+IF('Média 12h-13h'!R46&lt;'Média Mensal'!$U$2,1,0)+IF('Média 13h-14h'!R46&lt;'Média Mensal'!$U$2,1,0)+IF('Média 14h-15h'!R46&lt;'Média Mensal'!$U$2,1,0)+IF('Média 15h-16h'!R46&lt;'Média Mensal'!$U$2,1,0)+IF('Média 16h-17h'!R46&lt;'Média Mensal'!$U$2,1,0)+IF('Média 17h-18h'!R46&lt;'Média Mensal'!$U$2,1,0)+IF('Média 18h-19h'!R46&lt;'Média Mensal'!$U$2,1,0)+IF('Média 19h-20h'!R46&lt;'Média Mensal'!$U$2,1,0)+IF('Média 20h-21h'!R46&lt;'Média Mensal'!$U$2,1,0)+IF('Média 21h-22h'!R46&lt;'Média Mensal'!$U$2,1,0)+IF('Média 22h-23h'!R46&lt;'Média Mensal'!$U$2,1,0)+IF('Média 23h-0h'!R46&lt;'Média Mensal'!$U$2,1,0)</f>
        <v>0</v>
      </c>
      <c r="V46">
        <f>+IF('Média 24h-6h'!S46&lt;'Média Mensal'!$U$2,1,0)+IF('Média 6h-7h'!S46&lt;'Média Mensal'!$U$2,1,0)+IF('Média 7h-8h'!S46&lt;'Média Mensal'!$U$2,1,0)+IF('Média 8h-9h'!S46&lt;'Média Mensal'!$U$2,1,0)+IF('Média 9h-10h'!S46&lt;'Média Mensal'!$U$2,1,0)+IF('Média 10h-11h'!S46&lt;'Média Mensal'!$U$2,1,0)+IF('Média 11h-12h'!S46&lt;'Média Mensal'!$U$2,1,0)+IF('Média 12h-13h'!S46&lt;'Média Mensal'!$U$2,1,0)+IF('Média 13h-14h'!S46&lt;'Média Mensal'!$U$2,1,0)+IF('Média 14h-15h'!S46&lt;'Média Mensal'!$U$2,1,0)+IF('Média 15h-16h'!S46&lt;'Média Mensal'!$U$2,1,0)+IF('Média 16h-17h'!S46&lt;'Média Mensal'!$U$2,1,0)+IF('Média 17h-18h'!S46&lt;'Média Mensal'!$U$2,1,0)+IF('Média 18h-19h'!S46&lt;'Média Mensal'!$U$2,1,0)+IF('Média 19h-20h'!S46&lt;'Média Mensal'!$U$2,1,0)+IF('Média 20h-21h'!S46&lt;'Média Mensal'!$U$2,1,0)+IF('Média 21h-22h'!S46&lt;'Média Mensal'!$U$2,1,0)+IF('Média 22h-23h'!S46&lt;'Média Mensal'!$U$2,1,0)+IF('Média 23h-0h'!S46&lt;'Média Mensal'!$U$2,1,0)</f>
        <v>0</v>
      </c>
    </row>
    <row r="47" spans="2:22" x14ac:dyDescent="0.25">
      <c r="B47" s="12" t="s">
        <v>40</v>
      </c>
      <c r="C47" s="12" t="s">
        <v>102</v>
      </c>
      <c r="D47" s="15">
        <v>852.51</v>
      </c>
      <c r="E47" s="4">
        <v>128142.33292178452</v>
      </c>
      <c r="F47" s="4">
        <v>134672.31553476831</v>
      </c>
      <c r="G47" s="5">
        <f t="shared" si="3"/>
        <v>262814.64845655282</v>
      </c>
      <c r="H47" s="2">
        <v>0</v>
      </c>
      <c r="I47" s="2">
        <v>0</v>
      </c>
      <c r="J47" s="5">
        <f t="shared" si="4"/>
        <v>0</v>
      </c>
      <c r="K47" s="2">
        <v>2572</v>
      </c>
      <c r="L47" s="2">
        <v>2637</v>
      </c>
      <c r="M47" s="5">
        <f t="shared" si="5"/>
        <v>5209</v>
      </c>
      <c r="N47" s="27">
        <f t="shared" si="6"/>
        <v>0.20089539476274348</v>
      </c>
      <c r="O47" s="27">
        <f t="shared" si="0"/>
        <v>0.2059285287759311</v>
      </c>
      <c r="P47" s="28">
        <f t="shared" si="7"/>
        <v>0.20344336450602929</v>
      </c>
      <c r="Q47" s="38"/>
      <c r="R47" s="32">
        <f t="shared" si="8"/>
        <v>49.822057901160385</v>
      </c>
      <c r="S47" s="32">
        <f t="shared" si="1"/>
        <v>51.070275136430908</v>
      </c>
      <c r="T47" s="32">
        <f t="shared" si="2"/>
        <v>50.453954397495259</v>
      </c>
      <c r="U47">
        <f>+IF('Média 24h-6h'!R47&lt;'Média Mensal'!$U$2,1,0)+IF('Média 6h-7h'!R47&lt;'Média Mensal'!$U$2,1,0)+IF('Média 7h-8h'!R47&lt;'Média Mensal'!$U$2,1,0)+IF('Média 8h-9h'!R47&lt;'Média Mensal'!$U$2,1,0)+IF('Média 9h-10h'!R47&lt;'Média Mensal'!$U$2,1,0)+IF('Média 10h-11h'!R47&lt;'Média Mensal'!$U$2,1,0)+IF('Média 11h-12h'!R47&lt;'Média Mensal'!$U$2,1,0)+IF('Média 12h-13h'!R47&lt;'Média Mensal'!$U$2,1,0)+IF('Média 13h-14h'!R47&lt;'Média Mensal'!$U$2,1,0)+IF('Média 14h-15h'!R47&lt;'Média Mensal'!$U$2,1,0)+IF('Média 15h-16h'!R47&lt;'Média Mensal'!$U$2,1,0)+IF('Média 16h-17h'!R47&lt;'Média Mensal'!$U$2,1,0)+IF('Média 17h-18h'!R47&lt;'Média Mensal'!$U$2,1,0)+IF('Média 18h-19h'!R47&lt;'Média Mensal'!$U$2,1,0)+IF('Média 19h-20h'!R47&lt;'Média Mensal'!$U$2,1,0)+IF('Média 20h-21h'!R47&lt;'Média Mensal'!$U$2,1,0)+IF('Média 21h-22h'!R47&lt;'Média Mensal'!$U$2,1,0)+IF('Média 22h-23h'!R47&lt;'Média Mensal'!$U$2,1,0)+IF('Média 23h-0h'!R47&lt;'Média Mensal'!$U$2,1,0)</f>
        <v>0</v>
      </c>
      <c r="V47">
        <f>+IF('Média 24h-6h'!S47&lt;'Média Mensal'!$U$2,1,0)+IF('Média 6h-7h'!S47&lt;'Média Mensal'!$U$2,1,0)+IF('Média 7h-8h'!S47&lt;'Média Mensal'!$U$2,1,0)+IF('Média 8h-9h'!S47&lt;'Média Mensal'!$U$2,1,0)+IF('Média 9h-10h'!S47&lt;'Média Mensal'!$U$2,1,0)+IF('Média 10h-11h'!S47&lt;'Média Mensal'!$U$2,1,0)+IF('Média 11h-12h'!S47&lt;'Média Mensal'!$U$2,1,0)+IF('Média 12h-13h'!S47&lt;'Média Mensal'!$U$2,1,0)+IF('Média 13h-14h'!S47&lt;'Média Mensal'!$U$2,1,0)+IF('Média 14h-15h'!S47&lt;'Média Mensal'!$U$2,1,0)+IF('Média 15h-16h'!S47&lt;'Média Mensal'!$U$2,1,0)+IF('Média 16h-17h'!S47&lt;'Média Mensal'!$U$2,1,0)+IF('Média 17h-18h'!S47&lt;'Média Mensal'!$U$2,1,0)+IF('Média 18h-19h'!S47&lt;'Média Mensal'!$U$2,1,0)+IF('Média 19h-20h'!S47&lt;'Média Mensal'!$U$2,1,0)+IF('Média 20h-21h'!S47&lt;'Média Mensal'!$U$2,1,0)+IF('Média 21h-22h'!S47&lt;'Média Mensal'!$U$2,1,0)+IF('Média 22h-23h'!S47&lt;'Média Mensal'!$U$2,1,0)+IF('Média 23h-0h'!S47&lt;'Média Mensal'!$U$2,1,0)</f>
        <v>0</v>
      </c>
    </row>
    <row r="48" spans="2:22" x14ac:dyDescent="0.25">
      <c r="B48" s="12" t="s">
        <v>102</v>
      </c>
      <c r="C48" s="12" t="s">
        <v>41</v>
      </c>
      <c r="D48" s="15">
        <v>1834.12</v>
      </c>
      <c r="E48" s="4">
        <v>115790.46403690605</v>
      </c>
      <c r="F48" s="4">
        <v>123176.5627325555</v>
      </c>
      <c r="G48" s="5">
        <f t="shared" si="3"/>
        <v>238967.02676946155</v>
      </c>
      <c r="H48" s="2">
        <v>0</v>
      </c>
      <c r="I48" s="2">
        <v>0</v>
      </c>
      <c r="J48" s="5">
        <f t="shared" si="4"/>
        <v>0</v>
      </c>
      <c r="K48" s="2">
        <v>2572</v>
      </c>
      <c r="L48" s="2">
        <v>2637</v>
      </c>
      <c r="M48" s="5">
        <f t="shared" si="5"/>
        <v>5209</v>
      </c>
      <c r="N48" s="27">
        <f t="shared" si="6"/>
        <v>0.18153072799645381</v>
      </c>
      <c r="O48" s="27">
        <f t="shared" si="0"/>
        <v>0.18835028002947432</v>
      </c>
      <c r="P48" s="28">
        <f t="shared" si="7"/>
        <v>0.18498305257143463</v>
      </c>
      <c r="Q48" s="38"/>
      <c r="R48" s="32">
        <f t="shared" si="8"/>
        <v>45.019620543120546</v>
      </c>
      <c r="S48" s="32">
        <f t="shared" si="1"/>
        <v>46.710869447309634</v>
      </c>
      <c r="T48" s="32">
        <f t="shared" si="2"/>
        <v>45.875797037715792</v>
      </c>
      <c r="U48">
        <f>+IF('Média 24h-6h'!R48&lt;'Média Mensal'!$U$2,1,0)+IF('Média 6h-7h'!R48&lt;'Média Mensal'!$U$2,1,0)+IF('Média 7h-8h'!R48&lt;'Média Mensal'!$U$2,1,0)+IF('Média 8h-9h'!R48&lt;'Média Mensal'!$U$2,1,0)+IF('Média 9h-10h'!R48&lt;'Média Mensal'!$U$2,1,0)+IF('Média 10h-11h'!R48&lt;'Média Mensal'!$U$2,1,0)+IF('Média 11h-12h'!R48&lt;'Média Mensal'!$U$2,1,0)+IF('Média 12h-13h'!R48&lt;'Média Mensal'!$U$2,1,0)+IF('Média 13h-14h'!R48&lt;'Média Mensal'!$U$2,1,0)+IF('Média 14h-15h'!R48&lt;'Média Mensal'!$U$2,1,0)+IF('Média 15h-16h'!R48&lt;'Média Mensal'!$U$2,1,0)+IF('Média 16h-17h'!R48&lt;'Média Mensal'!$U$2,1,0)+IF('Média 17h-18h'!R48&lt;'Média Mensal'!$U$2,1,0)+IF('Média 18h-19h'!R48&lt;'Média Mensal'!$U$2,1,0)+IF('Média 19h-20h'!R48&lt;'Média Mensal'!$U$2,1,0)+IF('Média 20h-21h'!R48&lt;'Média Mensal'!$U$2,1,0)+IF('Média 21h-22h'!R48&lt;'Média Mensal'!$U$2,1,0)+IF('Média 22h-23h'!R48&lt;'Média Mensal'!$U$2,1,0)+IF('Média 23h-0h'!R48&lt;'Média Mensal'!$U$2,1,0)</f>
        <v>0</v>
      </c>
      <c r="V48">
        <f>+IF('Média 24h-6h'!S48&lt;'Média Mensal'!$U$2,1,0)+IF('Média 6h-7h'!S48&lt;'Média Mensal'!$U$2,1,0)+IF('Média 7h-8h'!S48&lt;'Média Mensal'!$U$2,1,0)+IF('Média 8h-9h'!S48&lt;'Média Mensal'!$U$2,1,0)+IF('Média 9h-10h'!S48&lt;'Média Mensal'!$U$2,1,0)+IF('Média 10h-11h'!S48&lt;'Média Mensal'!$U$2,1,0)+IF('Média 11h-12h'!S48&lt;'Média Mensal'!$U$2,1,0)+IF('Média 12h-13h'!S48&lt;'Média Mensal'!$U$2,1,0)+IF('Média 13h-14h'!S48&lt;'Média Mensal'!$U$2,1,0)+IF('Média 14h-15h'!S48&lt;'Média Mensal'!$U$2,1,0)+IF('Média 15h-16h'!S48&lt;'Média Mensal'!$U$2,1,0)+IF('Média 16h-17h'!S48&lt;'Média Mensal'!$U$2,1,0)+IF('Média 17h-18h'!S48&lt;'Média Mensal'!$U$2,1,0)+IF('Média 18h-19h'!S48&lt;'Média Mensal'!$U$2,1,0)+IF('Média 19h-20h'!S48&lt;'Média Mensal'!$U$2,1,0)+IF('Média 20h-21h'!S48&lt;'Média Mensal'!$U$2,1,0)+IF('Média 21h-22h'!S48&lt;'Média Mensal'!$U$2,1,0)+IF('Média 22h-23h'!S48&lt;'Média Mensal'!$U$2,1,0)+IF('Média 23h-0h'!S48&lt;'Média Mensal'!$U$2,1,0)</f>
        <v>0</v>
      </c>
    </row>
    <row r="49" spans="2:22" x14ac:dyDescent="0.25">
      <c r="B49" s="12" t="s">
        <v>41</v>
      </c>
      <c r="C49" s="12" t="s">
        <v>42</v>
      </c>
      <c r="D49" s="15">
        <v>776.86</v>
      </c>
      <c r="E49" s="4">
        <v>111519.58219839216</v>
      </c>
      <c r="F49" s="4">
        <v>118249.66030068175</v>
      </c>
      <c r="G49" s="5">
        <f t="shared" si="3"/>
        <v>229769.24249907391</v>
      </c>
      <c r="H49" s="2">
        <v>0</v>
      </c>
      <c r="I49" s="2">
        <v>0</v>
      </c>
      <c r="J49" s="5">
        <f t="shared" si="4"/>
        <v>0</v>
      </c>
      <c r="K49" s="2">
        <v>2572</v>
      </c>
      <c r="L49" s="2">
        <v>2637</v>
      </c>
      <c r="M49" s="5">
        <f t="shared" si="5"/>
        <v>5209</v>
      </c>
      <c r="N49" s="27">
        <f t="shared" si="6"/>
        <v>0.17483504458434532</v>
      </c>
      <c r="O49" s="27">
        <f t="shared" si="0"/>
        <v>0.18081651360398815</v>
      </c>
      <c r="P49" s="28">
        <f t="shared" si="7"/>
        <v>0.17786309868394182</v>
      </c>
      <c r="Q49" s="38"/>
      <c r="R49" s="32">
        <f t="shared" si="8"/>
        <v>43.359091056917634</v>
      </c>
      <c r="S49" s="32">
        <f t="shared" si="1"/>
        <v>44.842495373789056</v>
      </c>
      <c r="T49" s="32">
        <f t="shared" si="2"/>
        <v>44.110048473617567</v>
      </c>
      <c r="U49">
        <f>+IF('Média 24h-6h'!R49&lt;'Média Mensal'!$U$2,1,0)+IF('Média 6h-7h'!R49&lt;'Média Mensal'!$U$2,1,0)+IF('Média 7h-8h'!R49&lt;'Média Mensal'!$U$2,1,0)+IF('Média 8h-9h'!R49&lt;'Média Mensal'!$U$2,1,0)+IF('Média 9h-10h'!R49&lt;'Média Mensal'!$U$2,1,0)+IF('Média 10h-11h'!R49&lt;'Média Mensal'!$U$2,1,0)+IF('Média 11h-12h'!R49&lt;'Média Mensal'!$U$2,1,0)+IF('Média 12h-13h'!R49&lt;'Média Mensal'!$U$2,1,0)+IF('Média 13h-14h'!R49&lt;'Média Mensal'!$U$2,1,0)+IF('Média 14h-15h'!R49&lt;'Média Mensal'!$U$2,1,0)+IF('Média 15h-16h'!R49&lt;'Média Mensal'!$U$2,1,0)+IF('Média 16h-17h'!R49&lt;'Média Mensal'!$U$2,1,0)+IF('Média 17h-18h'!R49&lt;'Média Mensal'!$U$2,1,0)+IF('Média 18h-19h'!R49&lt;'Média Mensal'!$U$2,1,0)+IF('Média 19h-20h'!R49&lt;'Média Mensal'!$U$2,1,0)+IF('Média 20h-21h'!R49&lt;'Média Mensal'!$U$2,1,0)+IF('Média 21h-22h'!R49&lt;'Média Mensal'!$U$2,1,0)+IF('Média 22h-23h'!R49&lt;'Média Mensal'!$U$2,1,0)+IF('Média 23h-0h'!R49&lt;'Média Mensal'!$U$2,1,0)</f>
        <v>0</v>
      </c>
      <c r="V49">
        <f>+IF('Média 24h-6h'!S49&lt;'Média Mensal'!$U$2,1,0)+IF('Média 6h-7h'!S49&lt;'Média Mensal'!$U$2,1,0)+IF('Média 7h-8h'!S49&lt;'Média Mensal'!$U$2,1,0)+IF('Média 8h-9h'!S49&lt;'Média Mensal'!$U$2,1,0)+IF('Média 9h-10h'!S49&lt;'Média Mensal'!$U$2,1,0)+IF('Média 10h-11h'!S49&lt;'Média Mensal'!$U$2,1,0)+IF('Média 11h-12h'!S49&lt;'Média Mensal'!$U$2,1,0)+IF('Média 12h-13h'!S49&lt;'Média Mensal'!$U$2,1,0)+IF('Média 13h-14h'!S49&lt;'Média Mensal'!$U$2,1,0)+IF('Média 14h-15h'!S49&lt;'Média Mensal'!$U$2,1,0)+IF('Média 15h-16h'!S49&lt;'Média Mensal'!$U$2,1,0)+IF('Média 16h-17h'!S49&lt;'Média Mensal'!$U$2,1,0)+IF('Média 17h-18h'!S49&lt;'Média Mensal'!$U$2,1,0)+IF('Média 18h-19h'!S49&lt;'Média Mensal'!$U$2,1,0)+IF('Média 19h-20h'!S49&lt;'Média Mensal'!$U$2,1,0)+IF('Média 20h-21h'!S49&lt;'Média Mensal'!$U$2,1,0)+IF('Média 21h-22h'!S49&lt;'Média Mensal'!$U$2,1,0)+IF('Média 22h-23h'!S49&lt;'Média Mensal'!$U$2,1,0)+IF('Média 23h-0h'!S49&lt;'Média Mensal'!$U$2,1,0)</f>
        <v>0</v>
      </c>
    </row>
    <row r="50" spans="2:22" x14ac:dyDescent="0.25">
      <c r="B50" s="12" t="s">
        <v>42</v>
      </c>
      <c r="C50" s="12" t="s">
        <v>43</v>
      </c>
      <c r="D50" s="15">
        <v>1539</v>
      </c>
      <c r="E50" s="4">
        <v>110553.68256584453</v>
      </c>
      <c r="F50" s="4">
        <v>117403.04221907667</v>
      </c>
      <c r="G50" s="5">
        <f t="shared" si="3"/>
        <v>227956.72478492121</v>
      </c>
      <c r="H50" s="2">
        <v>0</v>
      </c>
      <c r="I50" s="2">
        <v>0</v>
      </c>
      <c r="J50" s="5">
        <f t="shared" si="4"/>
        <v>0</v>
      </c>
      <c r="K50" s="2">
        <v>2573</v>
      </c>
      <c r="L50" s="2">
        <v>2637</v>
      </c>
      <c r="M50" s="5">
        <f t="shared" si="5"/>
        <v>5210</v>
      </c>
      <c r="N50" s="27">
        <f t="shared" si="6"/>
        <v>0.17325339218347563</v>
      </c>
      <c r="O50" s="27">
        <f t="shared" si="0"/>
        <v>0.17952194303625313</v>
      </c>
      <c r="P50" s="28">
        <f t="shared" si="7"/>
        <v>0.17642616926577395</v>
      </c>
      <c r="Q50" s="38"/>
      <c r="R50" s="32">
        <f t="shared" si="8"/>
        <v>42.966841261501955</v>
      </c>
      <c r="S50" s="32">
        <f t="shared" si="1"/>
        <v>44.521441872990771</v>
      </c>
      <c r="T50" s="32">
        <f t="shared" si="2"/>
        <v>43.753689977911939</v>
      </c>
      <c r="U50">
        <f>+IF('Média 24h-6h'!R50&lt;'Média Mensal'!$U$2,1,0)+IF('Média 6h-7h'!R50&lt;'Média Mensal'!$U$2,1,0)+IF('Média 7h-8h'!R50&lt;'Média Mensal'!$U$2,1,0)+IF('Média 8h-9h'!R50&lt;'Média Mensal'!$U$2,1,0)+IF('Média 9h-10h'!R50&lt;'Média Mensal'!$U$2,1,0)+IF('Média 10h-11h'!R50&lt;'Média Mensal'!$U$2,1,0)+IF('Média 11h-12h'!R50&lt;'Média Mensal'!$U$2,1,0)+IF('Média 12h-13h'!R50&lt;'Média Mensal'!$U$2,1,0)+IF('Média 13h-14h'!R50&lt;'Média Mensal'!$U$2,1,0)+IF('Média 14h-15h'!R50&lt;'Média Mensal'!$U$2,1,0)+IF('Média 15h-16h'!R50&lt;'Média Mensal'!$U$2,1,0)+IF('Média 16h-17h'!R50&lt;'Média Mensal'!$U$2,1,0)+IF('Média 17h-18h'!R50&lt;'Média Mensal'!$U$2,1,0)+IF('Média 18h-19h'!R50&lt;'Média Mensal'!$U$2,1,0)+IF('Média 19h-20h'!R50&lt;'Média Mensal'!$U$2,1,0)+IF('Média 20h-21h'!R50&lt;'Média Mensal'!$U$2,1,0)+IF('Média 21h-22h'!R50&lt;'Média Mensal'!$U$2,1,0)+IF('Média 22h-23h'!R50&lt;'Média Mensal'!$U$2,1,0)+IF('Média 23h-0h'!R50&lt;'Média Mensal'!$U$2,1,0)</f>
        <v>0</v>
      </c>
      <c r="V50">
        <f>+IF('Média 24h-6h'!S50&lt;'Média Mensal'!$U$2,1,0)+IF('Média 6h-7h'!S50&lt;'Média Mensal'!$U$2,1,0)+IF('Média 7h-8h'!S50&lt;'Média Mensal'!$U$2,1,0)+IF('Média 8h-9h'!S50&lt;'Média Mensal'!$U$2,1,0)+IF('Média 9h-10h'!S50&lt;'Média Mensal'!$U$2,1,0)+IF('Média 10h-11h'!S50&lt;'Média Mensal'!$U$2,1,0)+IF('Média 11h-12h'!S50&lt;'Média Mensal'!$U$2,1,0)+IF('Média 12h-13h'!S50&lt;'Média Mensal'!$U$2,1,0)+IF('Média 13h-14h'!S50&lt;'Média Mensal'!$U$2,1,0)+IF('Média 14h-15h'!S50&lt;'Média Mensal'!$U$2,1,0)+IF('Média 15h-16h'!S50&lt;'Média Mensal'!$U$2,1,0)+IF('Média 16h-17h'!S50&lt;'Média Mensal'!$U$2,1,0)+IF('Média 17h-18h'!S50&lt;'Média Mensal'!$U$2,1,0)+IF('Média 18h-19h'!S50&lt;'Média Mensal'!$U$2,1,0)+IF('Média 19h-20h'!S50&lt;'Média Mensal'!$U$2,1,0)+IF('Média 20h-21h'!S50&lt;'Média Mensal'!$U$2,1,0)+IF('Média 21h-22h'!S50&lt;'Média Mensal'!$U$2,1,0)+IF('Média 22h-23h'!S50&lt;'Média Mensal'!$U$2,1,0)+IF('Média 23h-0h'!S50&lt;'Média Mensal'!$U$2,1,0)</f>
        <v>0</v>
      </c>
    </row>
    <row r="51" spans="2:22" x14ac:dyDescent="0.25">
      <c r="B51" s="12" t="s">
        <v>43</v>
      </c>
      <c r="C51" s="12" t="s">
        <v>44</v>
      </c>
      <c r="D51" s="15">
        <v>858.71</v>
      </c>
      <c r="E51" s="4">
        <v>103373.86098988941</v>
      </c>
      <c r="F51" s="4">
        <v>109570.26435143953</v>
      </c>
      <c r="G51" s="5">
        <f t="shared" si="3"/>
        <v>212944.12534132894</v>
      </c>
      <c r="H51" s="2">
        <v>0</v>
      </c>
      <c r="I51" s="2">
        <v>0</v>
      </c>
      <c r="J51" s="5">
        <f t="shared" si="4"/>
        <v>0</v>
      </c>
      <c r="K51" s="2">
        <v>2575</v>
      </c>
      <c r="L51" s="2">
        <v>2637</v>
      </c>
      <c r="M51" s="5">
        <f t="shared" si="5"/>
        <v>5212</v>
      </c>
      <c r="N51" s="27">
        <f t="shared" si="6"/>
        <v>0.16187576102394208</v>
      </c>
      <c r="O51" s="27">
        <f t="shared" si="0"/>
        <v>0.1675447789390429</v>
      </c>
      <c r="P51" s="28">
        <f t="shared" si="7"/>
        <v>0.16474398823847025</v>
      </c>
      <c r="Q51" s="38"/>
      <c r="R51" s="32">
        <f t="shared" si="8"/>
        <v>40.145188733937637</v>
      </c>
      <c r="S51" s="32">
        <f t="shared" si="1"/>
        <v>41.551105176882643</v>
      </c>
      <c r="T51" s="32">
        <f t="shared" si="2"/>
        <v>40.856509083140622</v>
      </c>
      <c r="U51">
        <f>+IF('Média 24h-6h'!R51&lt;'Média Mensal'!$U$2,1,0)+IF('Média 6h-7h'!R51&lt;'Média Mensal'!$U$2,1,0)+IF('Média 7h-8h'!R51&lt;'Média Mensal'!$U$2,1,0)+IF('Média 8h-9h'!R51&lt;'Média Mensal'!$U$2,1,0)+IF('Média 9h-10h'!R51&lt;'Média Mensal'!$U$2,1,0)+IF('Média 10h-11h'!R51&lt;'Média Mensal'!$U$2,1,0)+IF('Média 11h-12h'!R51&lt;'Média Mensal'!$U$2,1,0)+IF('Média 12h-13h'!R51&lt;'Média Mensal'!$U$2,1,0)+IF('Média 13h-14h'!R51&lt;'Média Mensal'!$U$2,1,0)+IF('Média 14h-15h'!R51&lt;'Média Mensal'!$U$2,1,0)+IF('Média 15h-16h'!R51&lt;'Média Mensal'!$U$2,1,0)+IF('Média 16h-17h'!R51&lt;'Média Mensal'!$U$2,1,0)+IF('Média 17h-18h'!R51&lt;'Média Mensal'!$U$2,1,0)+IF('Média 18h-19h'!R51&lt;'Média Mensal'!$U$2,1,0)+IF('Média 19h-20h'!R51&lt;'Média Mensal'!$U$2,1,0)+IF('Média 20h-21h'!R51&lt;'Média Mensal'!$U$2,1,0)+IF('Média 21h-22h'!R51&lt;'Média Mensal'!$U$2,1,0)+IF('Média 22h-23h'!R51&lt;'Média Mensal'!$U$2,1,0)+IF('Média 23h-0h'!R51&lt;'Média Mensal'!$U$2,1,0)</f>
        <v>0</v>
      </c>
      <c r="V51">
        <f>+IF('Média 24h-6h'!S51&lt;'Média Mensal'!$U$2,1,0)+IF('Média 6h-7h'!S51&lt;'Média Mensal'!$U$2,1,0)+IF('Média 7h-8h'!S51&lt;'Média Mensal'!$U$2,1,0)+IF('Média 8h-9h'!S51&lt;'Média Mensal'!$U$2,1,0)+IF('Média 9h-10h'!S51&lt;'Média Mensal'!$U$2,1,0)+IF('Média 10h-11h'!S51&lt;'Média Mensal'!$U$2,1,0)+IF('Média 11h-12h'!S51&lt;'Média Mensal'!$U$2,1,0)+IF('Média 12h-13h'!S51&lt;'Média Mensal'!$U$2,1,0)+IF('Média 13h-14h'!S51&lt;'Média Mensal'!$U$2,1,0)+IF('Média 14h-15h'!S51&lt;'Média Mensal'!$U$2,1,0)+IF('Média 15h-16h'!S51&lt;'Média Mensal'!$U$2,1,0)+IF('Média 16h-17h'!S51&lt;'Média Mensal'!$U$2,1,0)+IF('Média 17h-18h'!S51&lt;'Média Mensal'!$U$2,1,0)+IF('Média 18h-19h'!S51&lt;'Média Mensal'!$U$2,1,0)+IF('Média 19h-20h'!S51&lt;'Média Mensal'!$U$2,1,0)+IF('Média 20h-21h'!S51&lt;'Média Mensal'!$U$2,1,0)+IF('Média 21h-22h'!S51&lt;'Média Mensal'!$U$2,1,0)+IF('Média 22h-23h'!S51&lt;'Média Mensal'!$U$2,1,0)+IF('Média 23h-0h'!S51&lt;'Média Mensal'!$U$2,1,0)</f>
        <v>0</v>
      </c>
    </row>
    <row r="52" spans="2:22" x14ac:dyDescent="0.25">
      <c r="B52" s="12" t="s">
        <v>44</v>
      </c>
      <c r="C52" s="12" t="s">
        <v>45</v>
      </c>
      <c r="D52" s="15">
        <v>664.57</v>
      </c>
      <c r="E52" s="4">
        <v>102929.34424907573</v>
      </c>
      <c r="F52" s="4">
        <v>108921.11475686129</v>
      </c>
      <c r="G52" s="5">
        <f t="shared" si="3"/>
        <v>211850.45900593704</v>
      </c>
      <c r="H52" s="2">
        <v>0</v>
      </c>
      <c r="I52" s="2">
        <v>0</v>
      </c>
      <c r="J52" s="5">
        <f t="shared" si="4"/>
        <v>0</v>
      </c>
      <c r="K52" s="2">
        <v>2575</v>
      </c>
      <c r="L52" s="2">
        <v>2638</v>
      </c>
      <c r="M52" s="5">
        <f t="shared" si="5"/>
        <v>5213</v>
      </c>
      <c r="N52" s="27">
        <f t="shared" si="6"/>
        <v>0.1611796809412398</v>
      </c>
      <c r="O52" s="27">
        <f t="shared" si="0"/>
        <v>0.16648902326551959</v>
      </c>
      <c r="P52" s="28">
        <f t="shared" si="7"/>
        <v>0.16386643426014449</v>
      </c>
      <c r="Q52" s="38"/>
      <c r="R52" s="32">
        <f t="shared" si="8"/>
        <v>39.972560873427469</v>
      </c>
      <c r="S52" s="32">
        <f t="shared" si="1"/>
        <v>41.289277769848859</v>
      </c>
      <c r="T52" s="32">
        <f t="shared" si="2"/>
        <v>40.638875696515832</v>
      </c>
      <c r="U52">
        <f>+IF('Média 24h-6h'!R52&lt;'Média Mensal'!$U$2,1,0)+IF('Média 6h-7h'!R52&lt;'Média Mensal'!$U$2,1,0)+IF('Média 7h-8h'!R52&lt;'Média Mensal'!$U$2,1,0)+IF('Média 8h-9h'!R52&lt;'Média Mensal'!$U$2,1,0)+IF('Média 9h-10h'!R52&lt;'Média Mensal'!$U$2,1,0)+IF('Média 10h-11h'!R52&lt;'Média Mensal'!$U$2,1,0)+IF('Média 11h-12h'!R52&lt;'Média Mensal'!$U$2,1,0)+IF('Média 12h-13h'!R52&lt;'Média Mensal'!$U$2,1,0)+IF('Média 13h-14h'!R52&lt;'Média Mensal'!$U$2,1,0)+IF('Média 14h-15h'!R52&lt;'Média Mensal'!$U$2,1,0)+IF('Média 15h-16h'!R52&lt;'Média Mensal'!$U$2,1,0)+IF('Média 16h-17h'!R52&lt;'Média Mensal'!$U$2,1,0)+IF('Média 17h-18h'!R52&lt;'Média Mensal'!$U$2,1,0)+IF('Média 18h-19h'!R52&lt;'Média Mensal'!$U$2,1,0)+IF('Média 19h-20h'!R52&lt;'Média Mensal'!$U$2,1,0)+IF('Média 20h-21h'!R52&lt;'Média Mensal'!$U$2,1,0)+IF('Média 21h-22h'!R52&lt;'Média Mensal'!$U$2,1,0)+IF('Média 22h-23h'!R52&lt;'Média Mensal'!$U$2,1,0)+IF('Média 23h-0h'!R52&lt;'Média Mensal'!$U$2,1,0)</f>
        <v>0</v>
      </c>
      <c r="V52">
        <f>+IF('Média 24h-6h'!S52&lt;'Média Mensal'!$U$2,1,0)+IF('Média 6h-7h'!S52&lt;'Média Mensal'!$U$2,1,0)+IF('Média 7h-8h'!S52&lt;'Média Mensal'!$U$2,1,0)+IF('Média 8h-9h'!S52&lt;'Média Mensal'!$U$2,1,0)+IF('Média 9h-10h'!S52&lt;'Média Mensal'!$U$2,1,0)+IF('Média 10h-11h'!S52&lt;'Média Mensal'!$U$2,1,0)+IF('Média 11h-12h'!S52&lt;'Média Mensal'!$U$2,1,0)+IF('Média 12h-13h'!S52&lt;'Média Mensal'!$U$2,1,0)+IF('Média 13h-14h'!S52&lt;'Média Mensal'!$U$2,1,0)+IF('Média 14h-15h'!S52&lt;'Média Mensal'!$U$2,1,0)+IF('Média 15h-16h'!S52&lt;'Média Mensal'!$U$2,1,0)+IF('Média 16h-17h'!S52&lt;'Média Mensal'!$U$2,1,0)+IF('Média 17h-18h'!S52&lt;'Média Mensal'!$U$2,1,0)+IF('Média 18h-19h'!S52&lt;'Média Mensal'!$U$2,1,0)+IF('Média 19h-20h'!S52&lt;'Média Mensal'!$U$2,1,0)+IF('Média 20h-21h'!S52&lt;'Média Mensal'!$U$2,1,0)+IF('Média 21h-22h'!S52&lt;'Média Mensal'!$U$2,1,0)+IF('Média 22h-23h'!S52&lt;'Média Mensal'!$U$2,1,0)+IF('Média 23h-0h'!S52&lt;'Média Mensal'!$U$2,1,0)</f>
        <v>0</v>
      </c>
    </row>
    <row r="53" spans="2:22" x14ac:dyDescent="0.25">
      <c r="B53" s="12" t="s">
        <v>45</v>
      </c>
      <c r="C53" s="12" t="s">
        <v>46</v>
      </c>
      <c r="D53" s="15">
        <v>1218.0899999999999</v>
      </c>
      <c r="E53" s="4">
        <v>101825.65454318453</v>
      </c>
      <c r="F53" s="4">
        <v>107683.52493433213</v>
      </c>
      <c r="G53" s="5">
        <f t="shared" si="3"/>
        <v>209509.17947751668</v>
      </c>
      <c r="H53" s="2">
        <v>0</v>
      </c>
      <c r="I53" s="2">
        <v>0</v>
      </c>
      <c r="J53" s="5">
        <f t="shared" si="4"/>
        <v>0</v>
      </c>
      <c r="K53" s="2">
        <v>2575</v>
      </c>
      <c r="L53" s="2">
        <v>2639</v>
      </c>
      <c r="M53" s="5">
        <f t="shared" si="5"/>
        <v>5214</v>
      </c>
      <c r="N53" s="27">
        <f t="shared" si="6"/>
        <v>0.15945138512869486</v>
      </c>
      <c r="O53" s="27">
        <f t="shared" si="0"/>
        <v>0.16453496090639802</v>
      </c>
      <c r="P53" s="28">
        <f t="shared" si="7"/>
        <v>0.16202437256202026</v>
      </c>
      <c r="Q53" s="38"/>
      <c r="R53" s="32">
        <f t="shared" si="8"/>
        <v>39.543943511916325</v>
      </c>
      <c r="S53" s="32">
        <f t="shared" si="1"/>
        <v>40.804670304786711</v>
      </c>
      <c r="T53" s="32">
        <f t="shared" si="2"/>
        <v>40.182044395381027</v>
      </c>
      <c r="U53">
        <f>+IF('Média 24h-6h'!R53&lt;'Média Mensal'!$U$2,1,0)+IF('Média 6h-7h'!R53&lt;'Média Mensal'!$U$2,1,0)+IF('Média 7h-8h'!R53&lt;'Média Mensal'!$U$2,1,0)+IF('Média 8h-9h'!R53&lt;'Média Mensal'!$U$2,1,0)+IF('Média 9h-10h'!R53&lt;'Média Mensal'!$U$2,1,0)+IF('Média 10h-11h'!R53&lt;'Média Mensal'!$U$2,1,0)+IF('Média 11h-12h'!R53&lt;'Média Mensal'!$U$2,1,0)+IF('Média 12h-13h'!R53&lt;'Média Mensal'!$U$2,1,0)+IF('Média 13h-14h'!R53&lt;'Média Mensal'!$U$2,1,0)+IF('Média 14h-15h'!R53&lt;'Média Mensal'!$U$2,1,0)+IF('Média 15h-16h'!R53&lt;'Média Mensal'!$U$2,1,0)+IF('Média 16h-17h'!R53&lt;'Média Mensal'!$U$2,1,0)+IF('Média 17h-18h'!R53&lt;'Média Mensal'!$U$2,1,0)+IF('Média 18h-19h'!R53&lt;'Média Mensal'!$U$2,1,0)+IF('Média 19h-20h'!R53&lt;'Média Mensal'!$U$2,1,0)+IF('Média 20h-21h'!R53&lt;'Média Mensal'!$U$2,1,0)+IF('Média 21h-22h'!R53&lt;'Média Mensal'!$U$2,1,0)+IF('Média 22h-23h'!R53&lt;'Média Mensal'!$U$2,1,0)+IF('Média 23h-0h'!R53&lt;'Média Mensal'!$U$2,1,0)</f>
        <v>0</v>
      </c>
      <c r="V53">
        <f>+IF('Média 24h-6h'!S53&lt;'Média Mensal'!$U$2,1,0)+IF('Média 6h-7h'!S53&lt;'Média Mensal'!$U$2,1,0)+IF('Média 7h-8h'!S53&lt;'Média Mensal'!$U$2,1,0)+IF('Média 8h-9h'!S53&lt;'Média Mensal'!$U$2,1,0)+IF('Média 9h-10h'!S53&lt;'Média Mensal'!$U$2,1,0)+IF('Média 10h-11h'!S53&lt;'Média Mensal'!$U$2,1,0)+IF('Média 11h-12h'!S53&lt;'Média Mensal'!$U$2,1,0)+IF('Média 12h-13h'!S53&lt;'Média Mensal'!$U$2,1,0)+IF('Média 13h-14h'!S53&lt;'Média Mensal'!$U$2,1,0)+IF('Média 14h-15h'!S53&lt;'Média Mensal'!$U$2,1,0)+IF('Média 15h-16h'!S53&lt;'Média Mensal'!$U$2,1,0)+IF('Média 16h-17h'!S53&lt;'Média Mensal'!$U$2,1,0)+IF('Média 17h-18h'!S53&lt;'Média Mensal'!$U$2,1,0)+IF('Média 18h-19h'!S53&lt;'Média Mensal'!$U$2,1,0)+IF('Média 19h-20h'!S53&lt;'Média Mensal'!$U$2,1,0)+IF('Média 20h-21h'!S53&lt;'Média Mensal'!$U$2,1,0)+IF('Média 21h-22h'!S53&lt;'Média Mensal'!$U$2,1,0)+IF('Média 22h-23h'!S53&lt;'Média Mensal'!$U$2,1,0)+IF('Média 23h-0h'!S53&lt;'Média Mensal'!$U$2,1,0)</f>
        <v>0</v>
      </c>
    </row>
    <row r="54" spans="2:22" x14ac:dyDescent="0.25">
      <c r="B54" s="12" t="s">
        <v>46</v>
      </c>
      <c r="C54" s="12" t="s">
        <v>47</v>
      </c>
      <c r="D54" s="15">
        <v>670.57</v>
      </c>
      <c r="E54" s="4">
        <v>99094.587102263249</v>
      </c>
      <c r="F54" s="4">
        <v>104695.40557179907</v>
      </c>
      <c r="G54" s="5">
        <f t="shared" si="3"/>
        <v>203789.99267406232</v>
      </c>
      <c r="H54" s="2">
        <v>0</v>
      </c>
      <c r="I54" s="2">
        <v>0</v>
      </c>
      <c r="J54" s="5">
        <f t="shared" si="4"/>
        <v>0</v>
      </c>
      <c r="K54" s="2">
        <v>2575</v>
      </c>
      <c r="L54" s="2">
        <v>2639</v>
      </c>
      <c r="M54" s="5">
        <f t="shared" si="5"/>
        <v>5214</v>
      </c>
      <c r="N54" s="27">
        <f t="shared" si="6"/>
        <v>0.15517473708465901</v>
      </c>
      <c r="O54" s="27">
        <f t="shared" si="0"/>
        <v>0.15996926617456372</v>
      </c>
      <c r="P54" s="28">
        <f t="shared" si="7"/>
        <v>0.15760142720131773</v>
      </c>
      <c r="Q54" s="38"/>
      <c r="R54" s="32">
        <f t="shared" si="8"/>
        <v>38.483334796995436</v>
      </c>
      <c r="S54" s="32">
        <f t="shared" si="1"/>
        <v>39.672378011291805</v>
      </c>
      <c r="T54" s="32">
        <f t="shared" si="2"/>
        <v>39.085153945926798</v>
      </c>
      <c r="U54">
        <f>+IF('Média 24h-6h'!R54&lt;'Média Mensal'!$U$2,1,0)+IF('Média 6h-7h'!R54&lt;'Média Mensal'!$U$2,1,0)+IF('Média 7h-8h'!R54&lt;'Média Mensal'!$U$2,1,0)+IF('Média 8h-9h'!R54&lt;'Média Mensal'!$U$2,1,0)+IF('Média 9h-10h'!R54&lt;'Média Mensal'!$U$2,1,0)+IF('Média 10h-11h'!R54&lt;'Média Mensal'!$U$2,1,0)+IF('Média 11h-12h'!R54&lt;'Média Mensal'!$U$2,1,0)+IF('Média 12h-13h'!R54&lt;'Média Mensal'!$U$2,1,0)+IF('Média 13h-14h'!R54&lt;'Média Mensal'!$U$2,1,0)+IF('Média 14h-15h'!R54&lt;'Média Mensal'!$U$2,1,0)+IF('Média 15h-16h'!R54&lt;'Média Mensal'!$U$2,1,0)+IF('Média 16h-17h'!R54&lt;'Média Mensal'!$U$2,1,0)+IF('Média 17h-18h'!R54&lt;'Média Mensal'!$U$2,1,0)+IF('Média 18h-19h'!R54&lt;'Média Mensal'!$U$2,1,0)+IF('Média 19h-20h'!R54&lt;'Média Mensal'!$U$2,1,0)+IF('Média 20h-21h'!R54&lt;'Média Mensal'!$U$2,1,0)+IF('Média 21h-22h'!R54&lt;'Média Mensal'!$U$2,1,0)+IF('Média 22h-23h'!R54&lt;'Média Mensal'!$U$2,1,0)+IF('Média 23h-0h'!R54&lt;'Média Mensal'!$U$2,1,0)</f>
        <v>0</v>
      </c>
      <c r="V54">
        <f>+IF('Média 24h-6h'!S54&lt;'Média Mensal'!$U$2,1,0)+IF('Média 6h-7h'!S54&lt;'Média Mensal'!$U$2,1,0)+IF('Média 7h-8h'!S54&lt;'Média Mensal'!$U$2,1,0)+IF('Média 8h-9h'!S54&lt;'Média Mensal'!$U$2,1,0)+IF('Média 9h-10h'!S54&lt;'Média Mensal'!$U$2,1,0)+IF('Média 10h-11h'!S54&lt;'Média Mensal'!$U$2,1,0)+IF('Média 11h-12h'!S54&lt;'Média Mensal'!$U$2,1,0)+IF('Média 12h-13h'!S54&lt;'Média Mensal'!$U$2,1,0)+IF('Média 13h-14h'!S54&lt;'Média Mensal'!$U$2,1,0)+IF('Média 14h-15h'!S54&lt;'Média Mensal'!$U$2,1,0)+IF('Média 15h-16h'!S54&lt;'Média Mensal'!$U$2,1,0)+IF('Média 16h-17h'!S54&lt;'Média Mensal'!$U$2,1,0)+IF('Média 17h-18h'!S54&lt;'Média Mensal'!$U$2,1,0)+IF('Média 18h-19h'!S54&lt;'Média Mensal'!$U$2,1,0)+IF('Média 19h-20h'!S54&lt;'Média Mensal'!$U$2,1,0)+IF('Média 20h-21h'!S54&lt;'Média Mensal'!$U$2,1,0)+IF('Média 21h-22h'!S54&lt;'Média Mensal'!$U$2,1,0)+IF('Média 22h-23h'!S54&lt;'Média Mensal'!$U$2,1,0)+IF('Média 23h-0h'!S54&lt;'Média Mensal'!$U$2,1,0)</f>
        <v>0</v>
      </c>
    </row>
    <row r="55" spans="2:22" x14ac:dyDescent="0.25">
      <c r="B55" s="12" t="s">
        <v>47</v>
      </c>
      <c r="C55" s="12" t="s">
        <v>48</v>
      </c>
      <c r="D55" s="15">
        <v>730.41</v>
      </c>
      <c r="E55" s="4">
        <v>70315.006851999176</v>
      </c>
      <c r="F55" s="4">
        <v>75489.995823864258</v>
      </c>
      <c r="G55" s="5">
        <f t="shared" si="3"/>
        <v>145805.00267586345</v>
      </c>
      <c r="H55" s="2">
        <v>0</v>
      </c>
      <c r="I55" s="2">
        <v>0</v>
      </c>
      <c r="J55" s="5">
        <f t="shared" si="4"/>
        <v>0</v>
      </c>
      <c r="K55" s="2">
        <v>2575</v>
      </c>
      <c r="L55" s="2">
        <v>2639</v>
      </c>
      <c r="M55" s="5">
        <f t="shared" si="5"/>
        <v>5214</v>
      </c>
      <c r="N55" s="27">
        <f t="shared" si="6"/>
        <v>0.11010805958659439</v>
      </c>
      <c r="O55" s="27">
        <f t="shared" si="0"/>
        <v>0.11534488232325334</v>
      </c>
      <c r="P55" s="28">
        <f t="shared" si="7"/>
        <v>0.1127586110254212</v>
      </c>
      <c r="Q55" s="38"/>
      <c r="R55" s="32">
        <f t="shared" si="8"/>
        <v>27.306798777475407</v>
      </c>
      <c r="S55" s="32">
        <f t="shared" si="1"/>
        <v>28.605530816166826</v>
      </c>
      <c r="T55" s="32">
        <f t="shared" si="2"/>
        <v>27.964135534304457</v>
      </c>
      <c r="U55">
        <f>+IF('Média 24h-6h'!R55&lt;'Média Mensal'!$U$2,1,0)+IF('Média 6h-7h'!R55&lt;'Média Mensal'!$U$2,1,0)+IF('Média 7h-8h'!R55&lt;'Média Mensal'!$U$2,1,0)+IF('Média 8h-9h'!R55&lt;'Média Mensal'!$U$2,1,0)+IF('Média 9h-10h'!R55&lt;'Média Mensal'!$U$2,1,0)+IF('Média 10h-11h'!R55&lt;'Média Mensal'!$U$2,1,0)+IF('Média 11h-12h'!R55&lt;'Média Mensal'!$U$2,1,0)+IF('Média 12h-13h'!R55&lt;'Média Mensal'!$U$2,1,0)+IF('Média 13h-14h'!R55&lt;'Média Mensal'!$U$2,1,0)+IF('Média 14h-15h'!R55&lt;'Média Mensal'!$U$2,1,0)+IF('Média 15h-16h'!R55&lt;'Média Mensal'!$U$2,1,0)+IF('Média 16h-17h'!R55&lt;'Média Mensal'!$U$2,1,0)+IF('Média 17h-18h'!R55&lt;'Média Mensal'!$U$2,1,0)+IF('Média 18h-19h'!R55&lt;'Média Mensal'!$U$2,1,0)+IF('Média 19h-20h'!R55&lt;'Média Mensal'!$U$2,1,0)+IF('Média 20h-21h'!R55&lt;'Média Mensal'!$U$2,1,0)+IF('Média 21h-22h'!R55&lt;'Média Mensal'!$U$2,1,0)+IF('Média 22h-23h'!R55&lt;'Média Mensal'!$U$2,1,0)+IF('Média 23h-0h'!R55&lt;'Média Mensal'!$U$2,1,0)</f>
        <v>1</v>
      </c>
      <c r="V55">
        <f>+IF('Média 24h-6h'!S55&lt;'Média Mensal'!$U$2,1,0)+IF('Média 6h-7h'!S55&lt;'Média Mensal'!$U$2,1,0)+IF('Média 7h-8h'!S55&lt;'Média Mensal'!$U$2,1,0)+IF('Média 8h-9h'!S55&lt;'Média Mensal'!$U$2,1,0)+IF('Média 9h-10h'!S55&lt;'Média Mensal'!$U$2,1,0)+IF('Média 10h-11h'!S55&lt;'Média Mensal'!$U$2,1,0)+IF('Média 11h-12h'!S55&lt;'Média Mensal'!$U$2,1,0)+IF('Média 12h-13h'!S55&lt;'Média Mensal'!$U$2,1,0)+IF('Média 13h-14h'!S55&lt;'Média Mensal'!$U$2,1,0)+IF('Média 14h-15h'!S55&lt;'Média Mensal'!$U$2,1,0)+IF('Média 15h-16h'!S55&lt;'Média Mensal'!$U$2,1,0)+IF('Média 16h-17h'!S55&lt;'Média Mensal'!$U$2,1,0)+IF('Média 17h-18h'!S55&lt;'Média Mensal'!$U$2,1,0)+IF('Média 18h-19h'!S55&lt;'Média Mensal'!$U$2,1,0)+IF('Média 19h-20h'!S55&lt;'Média Mensal'!$U$2,1,0)+IF('Média 20h-21h'!S55&lt;'Média Mensal'!$U$2,1,0)+IF('Média 21h-22h'!S55&lt;'Média Mensal'!$U$2,1,0)+IF('Média 22h-23h'!S55&lt;'Média Mensal'!$U$2,1,0)+IF('Média 23h-0h'!S55&lt;'Média Mensal'!$U$2,1,0)</f>
        <v>1</v>
      </c>
    </row>
    <row r="56" spans="2:22" x14ac:dyDescent="0.25">
      <c r="B56" s="12" t="s">
        <v>48</v>
      </c>
      <c r="C56" s="12" t="s">
        <v>49</v>
      </c>
      <c r="D56" s="15">
        <v>671.05</v>
      </c>
      <c r="E56" s="4">
        <v>66562.501062833238</v>
      </c>
      <c r="F56" s="4">
        <v>71616.481236892869</v>
      </c>
      <c r="G56" s="5">
        <f t="shared" si="3"/>
        <v>138178.98229972611</v>
      </c>
      <c r="H56" s="2">
        <v>0</v>
      </c>
      <c r="I56" s="2">
        <v>0</v>
      </c>
      <c r="J56" s="5">
        <f t="shared" si="4"/>
        <v>0</v>
      </c>
      <c r="K56" s="2">
        <v>2575</v>
      </c>
      <c r="L56" s="2">
        <v>2640</v>
      </c>
      <c r="M56" s="5">
        <f t="shared" si="5"/>
        <v>5215</v>
      </c>
      <c r="N56" s="27">
        <f t="shared" si="6"/>
        <v>0.10423191522523213</v>
      </c>
      <c r="O56" s="27">
        <f t="shared" si="0"/>
        <v>0.10938489924989747</v>
      </c>
      <c r="P56" s="28">
        <f t="shared" si="7"/>
        <v>0.10684052075257949</v>
      </c>
      <c r="Q56" s="38"/>
      <c r="R56" s="32">
        <f t="shared" si="8"/>
        <v>25.84951497585757</v>
      </c>
      <c r="S56" s="32">
        <f t="shared" si="1"/>
        <v>27.127455013974572</v>
      </c>
      <c r="T56" s="32">
        <f t="shared" si="2"/>
        <v>26.496449146639712</v>
      </c>
      <c r="U56">
        <f>+IF('Média 24h-6h'!R56&lt;'Média Mensal'!$U$2,1,0)+IF('Média 6h-7h'!R56&lt;'Média Mensal'!$U$2,1,0)+IF('Média 7h-8h'!R56&lt;'Média Mensal'!$U$2,1,0)+IF('Média 8h-9h'!R56&lt;'Média Mensal'!$U$2,1,0)+IF('Média 9h-10h'!R56&lt;'Média Mensal'!$U$2,1,0)+IF('Média 10h-11h'!R56&lt;'Média Mensal'!$U$2,1,0)+IF('Média 11h-12h'!R56&lt;'Média Mensal'!$U$2,1,0)+IF('Média 12h-13h'!R56&lt;'Média Mensal'!$U$2,1,0)+IF('Média 13h-14h'!R56&lt;'Média Mensal'!$U$2,1,0)+IF('Média 14h-15h'!R56&lt;'Média Mensal'!$U$2,1,0)+IF('Média 15h-16h'!R56&lt;'Média Mensal'!$U$2,1,0)+IF('Média 16h-17h'!R56&lt;'Média Mensal'!$U$2,1,0)+IF('Média 17h-18h'!R56&lt;'Média Mensal'!$U$2,1,0)+IF('Média 18h-19h'!R56&lt;'Média Mensal'!$U$2,1,0)+IF('Média 19h-20h'!R56&lt;'Média Mensal'!$U$2,1,0)+IF('Média 20h-21h'!R56&lt;'Média Mensal'!$U$2,1,0)+IF('Média 21h-22h'!R56&lt;'Média Mensal'!$U$2,1,0)+IF('Média 22h-23h'!R56&lt;'Média Mensal'!$U$2,1,0)+IF('Média 23h-0h'!R56&lt;'Média Mensal'!$U$2,1,0)</f>
        <v>1</v>
      </c>
      <c r="V56">
        <f>+IF('Média 24h-6h'!S56&lt;'Média Mensal'!$U$2,1,0)+IF('Média 6h-7h'!S56&lt;'Média Mensal'!$U$2,1,0)+IF('Média 7h-8h'!S56&lt;'Média Mensal'!$U$2,1,0)+IF('Média 8h-9h'!S56&lt;'Média Mensal'!$U$2,1,0)+IF('Média 9h-10h'!S56&lt;'Média Mensal'!$U$2,1,0)+IF('Média 10h-11h'!S56&lt;'Média Mensal'!$U$2,1,0)+IF('Média 11h-12h'!S56&lt;'Média Mensal'!$U$2,1,0)+IF('Média 12h-13h'!S56&lt;'Média Mensal'!$U$2,1,0)+IF('Média 13h-14h'!S56&lt;'Média Mensal'!$U$2,1,0)+IF('Média 14h-15h'!S56&lt;'Média Mensal'!$U$2,1,0)+IF('Média 15h-16h'!S56&lt;'Média Mensal'!$U$2,1,0)+IF('Média 16h-17h'!S56&lt;'Média Mensal'!$U$2,1,0)+IF('Média 17h-18h'!S56&lt;'Média Mensal'!$U$2,1,0)+IF('Média 18h-19h'!S56&lt;'Média Mensal'!$U$2,1,0)+IF('Média 19h-20h'!S56&lt;'Média Mensal'!$U$2,1,0)+IF('Média 20h-21h'!S56&lt;'Média Mensal'!$U$2,1,0)+IF('Média 21h-22h'!S56&lt;'Média Mensal'!$U$2,1,0)+IF('Média 22h-23h'!S56&lt;'Média Mensal'!$U$2,1,0)+IF('Média 23h-0h'!S56&lt;'Média Mensal'!$U$2,1,0)</f>
        <v>1</v>
      </c>
    </row>
    <row r="57" spans="2:22" x14ac:dyDescent="0.25">
      <c r="B57" s="12" t="s">
        <v>49</v>
      </c>
      <c r="C57" s="12" t="s">
        <v>50</v>
      </c>
      <c r="D57" s="15">
        <v>562.21</v>
      </c>
      <c r="E57" s="4">
        <v>51797.004877732608</v>
      </c>
      <c r="F57" s="4">
        <v>55986.008226815546</v>
      </c>
      <c r="G57" s="5">
        <f t="shared" si="3"/>
        <v>107783.01310454815</v>
      </c>
      <c r="H57" s="2">
        <v>0</v>
      </c>
      <c r="I57" s="2">
        <v>0</v>
      </c>
      <c r="J57" s="5">
        <f t="shared" si="4"/>
        <v>0</v>
      </c>
      <c r="K57" s="43">
        <v>2577</v>
      </c>
      <c r="L57" s="2">
        <v>2643</v>
      </c>
      <c r="M57" s="5">
        <f t="shared" si="5"/>
        <v>5220</v>
      </c>
      <c r="N57" s="27">
        <f t="shared" si="6"/>
        <v>8.1047299431904765E-2</v>
      </c>
      <c r="O57" s="27">
        <f t="shared" si="0"/>
        <v>8.541431448075798E-2</v>
      </c>
      <c r="P57" s="28">
        <f t="shared" si="7"/>
        <v>8.3258414522732166E-2</v>
      </c>
      <c r="Q57" s="38"/>
      <c r="R57" s="32">
        <f t="shared" si="8"/>
        <v>20.099730259112381</v>
      </c>
      <c r="S57" s="32">
        <f t="shared" si="1"/>
        <v>21.182749991227979</v>
      </c>
      <c r="T57" s="32">
        <f t="shared" si="2"/>
        <v>20.648086801637579</v>
      </c>
      <c r="U57" t="e">
        <f>+IF('Média 24h-6h'!R57&lt;'Média Mensal'!$U$2,1,0)+IF('Média 6h-7h'!R57&lt;'Média Mensal'!$U$2,1,0)+IF('Média 7h-8h'!R57&lt;'Média Mensal'!$U$2,1,0)+IF('Média 8h-9h'!R57&lt;'Média Mensal'!$U$2,1,0)+IF('Média 9h-10h'!R57&lt;'Média Mensal'!$U$2,1,0)+IF('Média 10h-11h'!R57&lt;'Média Mensal'!$U$2,1,0)+IF('Média 11h-12h'!R57&lt;'Média Mensal'!$U$2,1,0)+IF('Média 12h-13h'!R57&lt;'Média Mensal'!$U$2,1,0)+IF('Média 13h-14h'!R57&lt;'Média Mensal'!$U$2,1,0)+IF('Média 14h-15h'!R57&lt;'Média Mensal'!$U$2,1,0)+IF('Média 15h-16h'!R57&lt;'Média Mensal'!$U$2,1,0)+IF('Média 16h-17h'!R57&lt;'Média Mensal'!$U$2,1,0)+IF('Média 17h-18h'!R57&lt;'Média Mensal'!$U$2,1,0)+IF('Média 18h-19h'!R57&lt;'Média Mensal'!$U$2,1,0)+IF('Média 19h-20h'!R57&lt;'Média Mensal'!$U$2,1,0)+IF('Média 20h-21h'!R57&lt;'Média Mensal'!$U$2,1,0)+IF('Média 21h-22h'!R57&lt;'Média Mensal'!$U$2,1,0)+IF('Média 22h-23h'!R57&lt;'Média Mensal'!$U$2,1,0)+IF('Média 23h-0h'!R57&lt;'Média Mensal'!$U$2,1,0)</f>
        <v>#DIV/0!</v>
      </c>
      <c r="V57">
        <f>+IF('Média 24h-6h'!S57&lt;'Média Mensal'!$U$2,1,0)+IF('Média 6h-7h'!S57&lt;'Média Mensal'!$U$2,1,0)+IF('Média 7h-8h'!S57&lt;'Média Mensal'!$U$2,1,0)+IF('Média 8h-9h'!S57&lt;'Média Mensal'!$U$2,1,0)+IF('Média 9h-10h'!S57&lt;'Média Mensal'!$U$2,1,0)+IF('Média 10h-11h'!S57&lt;'Média Mensal'!$U$2,1,0)+IF('Média 11h-12h'!S57&lt;'Média Mensal'!$U$2,1,0)+IF('Média 12h-13h'!S57&lt;'Média Mensal'!$U$2,1,0)+IF('Média 13h-14h'!S57&lt;'Média Mensal'!$U$2,1,0)+IF('Média 14h-15h'!S57&lt;'Média Mensal'!$U$2,1,0)+IF('Média 15h-16h'!S57&lt;'Média Mensal'!$U$2,1,0)+IF('Média 16h-17h'!S57&lt;'Média Mensal'!$U$2,1,0)+IF('Média 17h-18h'!S57&lt;'Média Mensal'!$U$2,1,0)+IF('Média 18h-19h'!S57&lt;'Média Mensal'!$U$2,1,0)+IF('Média 19h-20h'!S57&lt;'Média Mensal'!$U$2,1,0)+IF('Média 20h-21h'!S57&lt;'Média Mensal'!$U$2,1,0)+IF('Média 21h-22h'!S57&lt;'Média Mensal'!$U$2,1,0)+IF('Média 22h-23h'!S57&lt;'Média Mensal'!$U$2,1,0)+IF('Média 23h-0h'!S57&lt;'Média Mensal'!$U$2,1,0)</f>
        <v>4</v>
      </c>
    </row>
    <row r="58" spans="2:22" x14ac:dyDescent="0.25">
      <c r="B58" s="13" t="s">
        <v>50</v>
      </c>
      <c r="C58" s="13" t="s">
        <v>51</v>
      </c>
      <c r="D58" s="16">
        <v>624.94000000000005</v>
      </c>
      <c r="E58" s="4">
        <v>49401.632386810139</v>
      </c>
      <c r="F58" s="4">
        <v>53413.000000000022</v>
      </c>
      <c r="G58" s="7">
        <f t="shared" si="3"/>
        <v>102814.63238681016</v>
      </c>
      <c r="H58" s="6">
        <v>0</v>
      </c>
      <c r="I58" s="3">
        <v>0</v>
      </c>
      <c r="J58" s="7">
        <f t="shared" si="4"/>
        <v>0</v>
      </c>
      <c r="K58" s="44">
        <v>2576</v>
      </c>
      <c r="L58" s="3">
        <v>2640</v>
      </c>
      <c r="M58" s="7">
        <f t="shared" si="5"/>
        <v>5216</v>
      </c>
      <c r="N58" s="27">
        <f t="shared" si="6"/>
        <v>7.7329243242226856E-2</v>
      </c>
      <c r="O58" s="27">
        <f t="shared" si="0"/>
        <v>8.1581439393939428E-2</v>
      </c>
      <c r="P58" s="28">
        <f t="shared" si="7"/>
        <v>7.9481428411038432E-2</v>
      </c>
      <c r="Q58" s="38"/>
      <c r="R58" s="32">
        <f t="shared" si="8"/>
        <v>19.177652324072259</v>
      </c>
      <c r="S58" s="32">
        <f t="shared" si="1"/>
        <v>20.232196969696979</v>
      </c>
      <c r="T58" s="32">
        <f t="shared" si="2"/>
        <v>19.71139424593753</v>
      </c>
      <c r="U58" t="e">
        <f>+IF('Média 24h-6h'!R58&lt;'Média Mensal'!$U$2,1,0)+IF('Média 6h-7h'!R58&lt;'Média Mensal'!$U$2,1,0)+IF('Média 7h-8h'!R58&lt;'Média Mensal'!$U$2,1,0)+IF('Média 8h-9h'!R58&lt;'Média Mensal'!$U$2,1,0)+IF('Média 9h-10h'!R58&lt;'Média Mensal'!$U$2,1,0)+IF('Média 10h-11h'!R58&lt;'Média Mensal'!$U$2,1,0)+IF('Média 11h-12h'!R58&lt;'Média Mensal'!$U$2,1,0)+IF('Média 12h-13h'!R58&lt;'Média Mensal'!$U$2,1,0)+IF('Média 13h-14h'!R58&lt;'Média Mensal'!$U$2,1,0)+IF('Média 14h-15h'!R58&lt;'Média Mensal'!$U$2,1,0)+IF('Média 15h-16h'!R58&lt;'Média Mensal'!$U$2,1,0)+IF('Média 16h-17h'!R58&lt;'Média Mensal'!$U$2,1,0)+IF('Média 17h-18h'!R58&lt;'Média Mensal'!$U$2,1,0)+IF('Média 18h-19h'!R58&lt;'Média Mensal'!$U$2,1,0)+IF('Média 19h-20h'!R58&lt;'Média Mensal'!$U$2,1,0)+IF('Média 20h-21h'!R58&lt;'Média Mensal'!$U$2,1,0)+IF('Média 21h-22h'!R58&lt;'Média Mensal'!$U$2,1,0)+IF('Média 22h-23h'!R58&lt;'Média Mensal'!$U$2,1,0)+IF('Média 23h-0h'!R58&lt;'Média Mensal'!$U$2,1,0)</f>
        <v>#DIV/0!</v>
      </c>
      <c r="V58">
        <f>+IF('Média 24h-6h'!S58&lt;'Média Mensal'!$U$2,1,0)+IF('Média 6h-7h'!S58&lt;'Média Mensal'!$U$2,1,0)+IF('Média 7h-8h'!S58&lt;'Média Mensal'!$U$2,1,0)+IF('Média 8h-9h'!S58&lt;'Média Mensal'!$U$2,1,0)+IF('Média 9h-10h'!S58&lt;'Média Mensal'!$U$2,1,0)+IF('Média 10h-11h'!S58&lt;'Média Mensal'!$U$2,1,0)+IF('Média 11h-12h'!S58&lt;'Média Mensal'!$U$2,1,0)+IF('Média 12h-13h'!S58&lt;'Média Mensal'!$U$2,1,0)+IF('Média 13h-14h'!S58&lt;'Média Mensal'!$U$2,1,0)+IF('Média 14h-15h'!S58&lt;'Média Mensal'!$U$2,1,0)+IF('Média 15h-16h'!S58&lt;'Média Mensal'!$U$2,1,0)+IF('Média 16h-17h'!S58&lt;'Média Mensal'!$U$2,1,0)+IF('Média 17h-18h'!S58&lt;'Média Mensal'!$U$2,1,0)+IF('Média 18h-19h'!S58&lt;'Média Mensal'!$U$2,1,0)+IF('Média 19h-20h'!S58&lt;'Média Mensal'!$U$2,1,0)+IF('Média 20h-21h'!S58&lt;'Média Mensal'!$U$2,1,0)+IF('Média 21h-22h'!S58&lt;'Média Mensal'!$U$2,1,0)+IF('Média 22h-23h'!S58&lt;'Média Mensal'!$U$2,1,0)+IF('Média 23h-0h'!S58&lt;'Média Mensal'!$U$2,1,0)</f>
        <v>5</v>
      </c>
    </row>
    <row r="59" spans="2:22" x14ac:dyDescent="0.25">
      <c r="B59" s="11" t="s">
        <v>52</v>
      </c>
      <c r="C59" s="11" t="s">
        <v>53</v>
      </c>
      <c r="D59" s="14">
        <v>685.98</v>
      </c>
      <c r="E59" s="8">
        <v>166721.03273727125</v>
      </c>
      <c r="F59" s="8">
        <v>164872.29116144736</v>
      </c>
      <c r="G59" s="10">
        <f t="shared" si="3"/>
        <v>331593.32389871858</v>
      </c>
      <c r="H59" s="2">
        <v>965</v>
      </c>
      <c r="I59" s="2">
        <v>998</v>
      </c>
      <c r="J59" s="10">
        <f t="shared" si="4"/>
        <v>1963</v>
      </c>
      <c r="K59" s="2">
        <v>2079</v>
      </c>
      <c r="L59" s="2">
        <v>2001</v>
      </c>
      <c r="M59" s="10">
        <f t="shared" si="5"/>
        <v>4080</v>
      </c>
      <c r="N59" s="25">
        <f t="shared" si="6"/>
        <v>0.23026749195791243</v>
      </c>
      <c r="O59" s="25">
        <f t="shared" si="0"/>
        <v>0.23162206407477123</v>
      </c>
      <c r="P59" s="26">
        <f t="shared" si="7"/>
        <v>0.23093901575843584</v>
      </c>
      <c r="Q59" s="38"/>
      <c r="R59" s="32">
        <f t="shared" si="8"/>
        <v>54.770378691613416</v>
      </c>
      <c r="S59" s="32">
        <f t="shared" si="1"/>
        <v>54.975755639028797</v>
      </c>
      <c r="T59" s="32">
        <f t="shared" si="2"/>
        <v>54.872302481998773</v>
      </c>
      <c r="U59">
        <f>+IF('Média 24h-6h'!R59&lt;'Média Mensal'!$U$2,1,0)+IF('Média 6h-7h'!R59&lt;'Média Mensal'!$U$2,1,0)+IF('Média 7h-8h'!R59&lt;'Média Mensal'!$U$2,1,0)+IF('Média 8h-9h'!R59&lt;'Média Mensal'!$U$2,1,0)+IF('Média 9h-10h'!R59&lt;'Média Mensal'!$U$2,1,0)+IF('Média 10h-11h'!R59&lt;'Média Mensal'!$U$2,1,0)+IF('Média 11h-12h'!R59&lt;'Média Mensal'!$U$2,1,0)+IF('Média 12h-13h'!R59&lt;'Média Mensal'!$U$2,1,0)+IF('Média 13h-14h'!R59&lt;'Média Mensal'!$U$2,1,0)+IF('Média 14h-15h'!R59&lt;'Média Mensal'!$U$2,1,0)+IF('Média 15h-16h'!R59&lt;'Média Mensal'!$U$2,1,0)+IF('Média 16h-17h'!R59&lt;'Média Mensal'!$U$2,1,0)+IF('Média 17h-18h'!R59&lt;'Média Mensal'!$U$2,1,0)+IF('Média 18h-19h'!R59&lt;'Média Mensal'!$U$2,1,0)+IF('Média 19h-20h'!R59&lt;'Média Mensal'!$U$2,1,0)+IF('Média 20h-21h'!R59&lt;'Média Mensal'!$U$2,1,0)+IF('Média 21h-22h'!R59&lt;'Média Mensal'!$U$2,1,0)+IF('Média 22h-23h'!R59&lt;'Média Mensal'!$U$2,1,0)+IF('Média 23h-0h'!R59&lt;'Média Mensal'!$U$2,1,0)</f>
        <v>0</v>
      </c>
      <c r="V59">
        <f>+IF('Média 24h-6h'!S59&lt;'Média Mensal'!$U$2,1,0)+IF('Média 6h-7h'!S59&lt;'Média Mensal'!$U$2,1,0)+IF('Média 7h-8h'!S59&lt;'Média Mensal'!$U$2,1,0)+IF('Média 8h-9h'!S59&lt;'Média Mensal'!$U$2,1,0)+IF('Média 9h-10h'!S59&lt;'Média Mensal'!$U$2,1,0)+IF('Média 10h-11h'!S59&lt;'Média Mensal'!$U$2,1,0)+IF('Média 11h-12h'!S59&lt;'Média Mensal'!$U$2,1,0)+IF('Média 12h-13h'!S59&lt;'Média Mensal'!$U$2,1,0)+IF('Média 13h-14h'!S59&lt;'Média Mensal'!$U$2,1,0)+IF('Média 14h-15h'!S59&lt;'Média Mensal'!$U$2,1,0)+IF('Média 15h-16h'!S59&lt;'Média Mensal'!$U$2,1,0)+IF('Média 16h-17h'!S59&lt;'Média Mensal'!$U$2,1,0)+IF('Média 17h-18h'!S59&lt;'Média Mensal'!$U$2,1,0)+IF('Média 18h-19h'!S59&lt;'Média Mensal'!$U$2,1,0)+IF('Média 19h-20h'!S59&lt;'Média Mensal'!$U$2,1,0)+IF('Média 20h-21h'!S59&lt;'Média Mensal'!$U$2,1,0)+IF('Média 21h-22h'!S59&lt;'Média Mensal'!$U$2,1,0)+IF('Média 22h-23h'!S59&lt;'Média Mensal'!$U$2,1,0)+IF('Média 23h-0h'!S59&lt;'Média Mensal'!$U$2,1,0)</f>
        <v>0</v>
      </c>
    </row>
    <row r="60" spans="2:22" x14ac:dyDescent="0.25">
      <c r="B60" s="12" t="s">
        <v>53</v>
      </c>
      <c r="C60" s="12" t="s">
        <v>54</v>
      </c>
      <c r="D60" s="15">
        <v>913.51</v>
      </c>
      <c r="E60" s="4">
        <v>161805.95178863482</v>
      </c>
      <c r="F60" s="4">
        <v>164209.5354839887</v>
      </c>
      <c r="G60" s="5">
        <f t="shared" si="3"/>
        <v>326015.48727262352</v>
      </c>
      <c r="H60" s="2">
        <v>963</v>
      </c>
      <c r="I60" s="2">
        <v>992</v>
      </c>
      <c r="J60" s="5">
        <f t="shared" si="4"/>
        <v>1955</v>
      </c>
      <c r="K60" s="2">
        <v>2079</v>
      </c>
      <c r="L60" s="2">
        <v>2003</v>
      </c>
      <c r="M60" s="5">
        <f t="shared" si="5"/>
        <v>4082</v>
      </c>
      <c r="N60" s="27">
        <f t="shared" si="6"/>
        <v>0.22361242646301108</v>
      </c>
      <c r="O60" s="27">
        <f t="shared" si="0"/>
        <v>0.23095054891027586</v>
      </c>
      <c r="P60" s="28">
        <f t="shared" si="7"/>
        <v>0.22724930383644371</v>
      </c>
      <c r="Q60" s="38"/>
      <c r="R60" s="32">
        <f t="shared" si="8"/>
        <v>53.190648188242875</v>
      </c>
      <c r="S60" s="32">
        <f t="shared" si="1"/>
        <v>54.827891647408578</v>
      </c>
      <c r="T60" s="32">
        <f t="shared" si="2"/>
        <v>54.002896682561456</v>
      </c>
      <c r="U60">
        <f>+IF('Média 24h-6h'!R60&lt;'Média Mensal'!$U$2,1,0)+IF('Média 6h-7h'!R60&lt;'Média Mensal'!$U$2,1,0)+IF('Média 7h-8h'!R60&lt;'Média Mensal'!$U$2,1,0)+IF('Média 8h-9h'!R60&lt;'Média Mensal'!$U$2,1,0)+IF('Média 9h-10h'!R60&lt;'Média Mensal'!$U$2,1,0)+IF('Média 10h-11h'!R60&lt;'Média Mensal'!$U$2,1,0)+IF('Média 11h-12h'!R60&lt;'Média Mensal'!$U$2,1,0)+IF('Média 12h-13h'!R60&lt;'Média Mensal'!$U$2,1,0)+IF('Média 13h-14h'!R60&lt;'Média Mensal'!$U$2,1,0)+IF('Média 14h-15h'!R60&lt;'Média Mensal'!$U$2,1,0)+IF('Média 15h-16h'!R60&lt;'Média Mensal'!$U$2,1,0)+IF('Média 16h-17h'!R60&lt;'Média Mensal'!$U$2,1,0)+IF('Média 17h-18h'!R60&lt;'Média Mensal'!$U$2,1,0)+IF('Média 18h-19h'!R60&lt;'Média Mensal'!$U$2,1,0)+IF('Média 19h-20h'!R60&lt;'Média Mensal'!$U$2,1,0)+IF('Média 20h-21h'!R60&lt;'Média Mensal'!$U$2,1,0)+IF('Média 21h-22h'!R60&lt;'Média Mensal'!$U$2,1,0)+IF('Média 22h-23h'!R60&lt;'Média Mensal'!$U$2,1,0)+IF('Média 23h-0h'!R60&lt;'Média Mensal'!$U$2,1,0)</f>
        <v>0</v>
      </c>
      <c r="V60">
        <f>+IF('Média 24h-6h'!S60&lt;'Média Mensal'!$U$2,1,0)+IF('Média 6h-7h'!S60&lt;'Média Mensal'!$U$2,1,0)+IF('Média 7h-8h'!S60&lt;'Média Mensal'!$U$2,1,0)+IF('Média 8h-9h'!S60&lt;'Média Mensal'!$U$2,1,0)+IF('Média 9h-10h'!S60&lt;'Média Mensal'!$U$2,1,0)+IF('Média 10h-11h'!S60&lt;'Média Mensal'!$U$2,1,0)+IF('Média 11h-12h'!S60&lt;'Média Mensal'!$U$2,1,0)+IF('Média 12h-13h'!S60&lt;'Média Mensal'!$U$2,1,0)+IF('Média 13h-14h'!S60&lt;'Média Mensal'!$U$2,1,0)+IF('Média 14h-15h'!S60&lt;'Média Mensal'!$U$2,1,0)+IF('Média 15h-16h'!S60&lt;'Média Mensal'!$U$2,1,0)+IF('Média 16h-17h'!S60&lt;'Média Mensal'!$U$2,1,0)+IF('Média 17h-18h'!S60&lt;'Média Mensal'!$U$2,1,0)+IF('Média 18h-19h'!S60&lt;'Média Mensal'!$U$2,1,0)+IF('Média 19h-20h'!S60&lt;'Média Mensal'!$U$2,1,0)+IF('Média 20h-21h'!S60&lt;'Média Mensal'!$U$2,1,0)+IF('Média 21h-22h'!S60&lt;'Média Mensal'!$U$2,1,0)+IF('Média 22h-23h'!S60&lt;'Média Mensal'!$U$2,1,0)+IF('Média 23h-0h'!S60&lt;'Média Mensal'!$U$2,1,0)</f>
        <v>0</v>
      </c>
    </row>
    <row r="61" spans="2:22" x14ac:dyDescent="0.25">
      <c r="B61" s="12" t="s">
        <v>54</v>
      </c>
      <c r="C61" s="12" t="s">
        <v>55</v>
      </c>
      <c r="D61" s="15">
        <v>916.73</v>
      </c>
      <c r="E61" s="4">
        <v>155318.03655572271</v>
      </c>
      <c r="F61" s="4">
        <v>158374.41315640861</v>
      </c>
      <c r="G61" s="5">
        <f t="shared" si="3"/>
        <v>313692.44971213129</v>
      </c>
      <c r="H61" s="2">
        <v>961</v>
      </c>
      <c r="I61" s="2">
        <v>990</v>
      </c>
      <c r="J61" s="5">
        <f t="shared" si="4"/>
        <v>1951</v>
      </c>
      <c r="K61" s="2">
        <v>2081</v>
      </c>
      <c r="L61" s="2">
        <v>2001</v>
      </c>
      <c r="M61" s="5">
        <f t="shared" si="5"/>
        <v>4082</v>
      </c>
      <c r="N61" s="27">
        <f t="shared" si="6"/>
        <v>0.21462728083160515</v>
      </c>
      <c r="O61" s="27">
        <f t="shared" si="0"/>
        <v>0.22303490997793035</v>
      </c>
      <c r="P61" s="28">
        <f t="shared" si="7"/>
        <v>0.21879129006420309</v>
      </c>
      <c r="Q61" s="38"/>
      <c r="R61" s="32">
        <f t="shared" si="8"/>
        <v>51.057868690244149</v>
      </c>
      <c r="S61" s="32">
        <f t="shared" si="1"/>
        <v>52.950322018190775</v>
      </c>
      <c r="T61" s="32">
        <f t="shared" si="2"/>
        <v>51.996096421702518</v>
      </c>
      <c r="U61">
        <f>+IF('Média 24h-6h'!R61&lt;'Média Mensal'!$U$2,1,0)+IF('Média 6h-7h'!R61&lt;'Média Mensal'!$U$2,1,0)+IF('Média 7h-8h'!R61&lt;'Média Mensal'!$U$2,1,0)+IF('Média 8h-9h'!R61&lt;'Média Mensal'!$U$2,1,0)+IF('Média 9h-10h'!R61&lt;'Média Mensal'!$U$2,1,0)+IF('Média 10h-11h'!R61&lt;'Média Mensal'!$U$2,1,0)+IF('Média 11h-12h'!R61&lt;'Média Mensal'!$U$2,1,0)+IF('Média 12h-13h'!R61&lt;'Média Mensal'!$U$2,1,0)+IF('Média 13h-14h'!R61&lt;'Média Mensal'!$U$2,1,0)+IF('Média 14h-15h'!R61&lt;'Média Mensal'!$U$2,1,0)+IF('Média 15h-16h'!R61&lt;'Média Mensal'!$U$2,1,0)+IF('Média 16h-17h'!R61&lt;'Média Mensal'!$U$2,1,0)+IF('Média 17h-18h'!R61&lt;'Média Mensal'!$U$2,1,0)+IF('Média 18h-19h'!R61&lt;'Média Mensal'!$U$2,1,0)+IF('Média 19h-20h'!R61&lt;'Média Mensal'!$U$2,1,0)+IF('Média 20h-21h'!R61&lt;'Média Mensal'!$U$2,1,0)+IF('Média 21h-22h'!R61&lt;'Média Mensal'!$U$2,1,0)+IF('Média 22h-23h'!R61&lt;'Média Mensal'!$U$2,1,0)+IF('Média 23h-0h'!R61&lt;'Média Mensal'!$U$2,1,0)</f>
        <v>0</v>
      </c>
      <c r="V61">
        <f>+IF('Média 24h-6h'!S61&lt;'Média Mensal'!$U$2,1,0)+IF('Média 6h-7h'!S61&lt;'Média Mensal'!$U$2,1,0)+IF('Média 7h-8h'!S61&lt;'Média Mensal'!$U$2,1,0)+IF('Média 8h-9h'!S61&lt;'Média Mensal'!$U$2,1,0)+IF('Média 9h-10h'!S61&lt;'Média Mensal'!$U$2,1,0)+IF('Média 10h-11h'!S61&lt;'Média Mensal'!$U$2,1,0)+IF('Média 11h-12h'!S61&lt;'Média Mensal'!$U$2,1,0)+IF('Média 12h-13h'!S61&lt;'Média Mensal'!$U$2,1,0)+IF('Média 13h-14h'!S61&lt;'Média Mensal'!$U$2,1,0)+IF('Média 14h-15h'!S61&lt;'Média Mensal'!$U$2,1,0)+IF('Média 15h-16h'!S61&lt;'Média Mensal'!$U$2,1,0)+IF('Média 16h-17h'!S61&lt;'Média Mensal'!$U$2,1,0)+IF('Média 17h-18h'!S61&lt;'Média Mensal'!$U$2,1,0)+IF('Média 18h-19h'!S61&lt;'Média Mensal'!$U$2,1,0)+IF('Média 19h-20h'!S61&lt;'Média Mensal'!$U$2,1,0)+IF('Média 20h-21h'!S61&lt;'Média Mensal'!$U$2,1,0)+IF('Média 21h-22h'!S61&lt;'Média Mensal'!$U$2,1,0)+IF('Média 22h-23h'!S61&lt;'Média Mensal'!$U$2,1,0)+IF('Média 23h-0h'!S61&lt;'Média Mensal'!$U$2,1,0)</f>
        <v>0</v>
      </c>
    </row>
    <row r="62" spans="2:22" x14ac:dyDescent="0.25">
      <c r="B62" s="12" t="s">
        <v>55</v>
      </c>
      <c r="C62" s="12" t="s">
        <v>56</v>
      </c>
      <c r="D62" s="15">
        <v>1258.1300000000001</v>
      </c>
      <c r="E62" s="4">
        <v>150900.26406600233</v>
      </c>
      <c r="F62" s="4">
        <v>153569.22200493698</v>
      </c>
      <c r="G62" s="5">
        <f t="shared" si="3"/>
        <v>304469.48607093934</v>
      </c>
      <c r="H62" s="2">
        <v>961</v>
      </c>
      <c r="I62" s="2">
        <v>990</v>
      </c>
      <c r="J62" s="5">
        <f t="shared" si="4"/>
        <v>1951</v>
      </c>
      <c r="K62" s="2">
        <v>2078</v>
      </c>
      <c r="L62" s="2">
        <v>2001</v>
      </c>
      <c r="M62" s="5">
        <f t="shared" si="5"/>
        <v>4079</v>
      </c>
      <c r="N62" s="27">
        <f t="shared" si="6"/>
        <v>0.20873715496320799</v>
      </c>
      <c r="O62" s="27">
        <f t="shared" si="0"/>
        <v>0.21626787384794136</v>
      </c>
      <c r="P62" s="28">
        <f t="shared" si="7"/>
        <v>0.21246879715321851</v>
      </c>
      <c r="Q62" s="38"/>
      <c r="R62" s="32">
        <f t="shared" si="8"/>
        <v>49.654578501481517</v>
      </c>
      <c r="S62" s="32">
        <f t="shared" si="1"/>
        <v>51.343771984265125</v>
      </c>
      <c r="T62" s="32">
        <f t="shared" si="2"/>
        <v>50.492452084732889</v>
      </c>
      <c r="U62">
        <f>+IF('Média 24h-6h'!R62&lt;'Média Mensal'!$U$2,1,0)+IF('Média 6h-7h'!R62&lt;'Média Mensal'!$U$2,1,0)+IF('Média 7h-8h'!R62&lt;'Média Mensal'!$U$2,1,0)+IF('Média 8h-9h'!R62&lt;'Média Mensal'!$U$2,1,0)+IF('Média 9h-10h'!R62&lt;'Média Mensal'!$U$2,1,0)+IF('Média 10h-11h'!R62&lt;'Média Mensal'!$U$2,1,0)+IF('Média 11h-12h'!R62&lt;'Média Mensal'!$U$2,1,0)+IF('Média 12h-13h'!R62&lt;'Média Mensal'!$U$2,1,0)+IF('Média 13h-14h'!R62&lt;'Média Mensal'!$U$2,1,0)+IF('Média 14h-15h'!R62&lt;'Média Mensal'!$U$2,1,0)+IF('Média 15h-16h'!R62&lt;'Média Mensal'!$U$2,1,0)+IF('Média 16h-17h'!R62&lt;'Média Mensal'!$U$2,1,0)+IF('Média 17h-18h'!R62&lt;'Média Mensal'!$U$2,1,0)+IF('Média 18h-19h'!R62&lt;'Média Mensal'!$U$2,1,0)+IF('Média 19h-20h'!R62&lt;'Média Mensal'!$U$2,1,0)+IF('Média 20h-21h'!R62&lt;'Média Mensal'!$U$2,1,0)+IF('Média 21h-22h'!R62&lt;'Média Mensal'!$U$2,1,0)+IF('Média 22h-23h'!R62&lt;'Média Mensal'!$U$2,1,0)+IF('Média 23h-0h'!R62&lt;'Média Mensal'!$U$2,1,0)</f>
        <v>0</v>
      </c>
      <c r="V62">
        <f>+IF('Média 24h-6h'!S62&lt;'Média Mensal'!$U$2,1,0)+IF('Média 6h-7h'!S62&lt;'Média Mensal'!$U$2,1,0)+IF('Média 7h-8h'!S62&lt;'Média Mensal'!$U$2,1,0)+IF('Média 8h-9h'!S62&lt;'Média Mensal'!$U$2,1,0)+IF('Média 9h-10h'!S62&lt;'Média Mensal'!$U$2,1,0)+IF('Média 10h-11h'!S62&lt;'Média Mensal'!$U$2,1,0)+IF('Média 11h-12h'!S62&lt;'Média Mensal'!$U$2,1,0)+IF('Média 12h-13h'!S62&lt;'Média Mensal'!$U$2,1,0)+IF('Média 13h-14h'!S62&lt;'Média Mensal'!$U$2,1,0)+IF('Média 14h-15h'!S62&lt;'Média Mensal'!$U$2,1,0)+IF('Média 15h-16h'!S62&lt;'Média Mensal'!$U$2,1,0)+IF('Média 16h-17h'!S62&lt;'Média Mensal'!$U$2,1,0)+IF('Média 17h-18h'!S62&lt;'Média Mensal'!$U$2,1,0)+IF('Média 18h-19h'!S62&lt;'Média Mensal'!$U$2,1,0)+IF('Média 19h-20h'!S62&lt;'Média Mensal'!$U$2,1,0)+IF('Média 20h-21h'!S62&lt;'Média Mensal'!$U$2,1,0)+IF('Média 21h-22h'!S62&lt;'Média Mensal'!$U$2,1,0)+IF('Média 22h-23h'!S62&lt;'Média Mensal'!$U$2,1,0)+IF('Média 23h-0h'!S62&lt;'Média Mensal'!$U$2,1,0)</f>
        <v>0</v>
      </c>
    </row>
    <row r="63" spans="2:22" x14ac:dyDescent="0.25">
      <c r="B63" s="12" t="s">
        <v>56</v>
      </c>
      <c r="C63" s="12" t="s">
        <v>57</v>
      </c>
      <c r="D63" s="15">
        <v>651.69000000000005</v>
      </c>
      <c r="E63" s="4">
        <v>147187.029592676</v>
      </c>
      <c r="F63" s="4">
        <v>147967.9149528509</v>
      </c>
      <c r="G63" s="5">
        <f t="shared" si="3"/>
        <v>295154.94454552687</v>
      </c>
      <c r="H63" s="2">
        <v>961</v>
      </c>
      <c r="I63" s="2">
        <v>990</v>
      </c>
      <c r="J63" s="5">
        <f t="shared" si="4"/>
        <v>1951</v>
      </c>
      <c r="K63" s="2">
        <v>2080</v>
      </c>
      <c r="L63" s="2">
        <v>2001</v>
      </c>
      <c r="M63" s="5">
        <f t="shared" si="5"/>
        <v>4081</v>
      </c>
      <c r="N63" s="27">
        <f t="shared" si="6"/>
        <v>0.20346112000933902</v>
      </c>
      <c r="O63" s="27">
        <f t="shared" si="0"/>
        <v>0.2083796866766526</v>
      </c>
      <c r="P63" s="28">
        <f t="shared" si="7"/>
        <v>0.20589753816210271</v>
      </c>
      <c r="Q63" s="38"/>
      <c r="R63" s="32">
        <f t="shared" si="8"/>
        <v>48.400864713145673</v>
      </c>
      <c r="S63" s="32">
        <f t="shared" si="1"/>
        <v>49.471051472033068</v>
      </c>
      <c r="T63" s="32">
        <f t="shared" si="2"/>
        <v>48.931522636857906</v>
      </c>
      <c r="U63">
        <f>+IF('Média 24h-6h'!R63&lt;'Média Mensal'!$U$2,1,0)+IF('Média 6h-7h'!R63&lt;'Média Mensal'!$U$2,1,0)+IF('Média 7h-8h'!R63&lt;'Média Mensal'!$U$2,1,0)+IF('Média 8h-9h'!R63&lt;'Média Mensal'!$U$2,1,0)+IF('Média 9h-10h'!R63&lt;'Média Mensal'!$U$2,1,0)+IF('Média 10h-11h'!R63&lt;'Média Mensal'!$U$2,1,0)+IF('Média 11h-12h'!R63&lt;'Média Mensal'!$U$2,1,0)+IF('Média 12h-13h'!R63&lt;'Média Mensal'!$U$2,1,0)+IF('Média 13h-14h'!R63&lt;'Média Mensal'!$U$2,1,0)+IF('Média 14h-15h'!R63&lt;'Média Mensal'!$U$2,1,0)+IF('Média 15h-16h'!R63&lt;'Média Mensal'!$U$2,1,0)+IF('Média 16h-17h'!R63&lt;'Média Mensal'!$U$2,1,0)+IF('Média 17h-18h'!R63&lt;'Média Mensal'!$U$2,1,0)+IF('Média 18h-19h'!R63&lt;'Média Mensal'!$U$2,1,0)+IF('Média 19h-20h'!R63&lt;'Média Mensal'!$U$2,1,0)+IF('Média 20h-21h'!R63&lt;'Média Mensal'!$U$2,1,0)+IF('Média 21h-22h'!R63&lt;'Média Mensal'!$U$2,1,0)+IF('Média 22h-23h'!R63&lt;'Média Mensal'!$U$2,1,0)+IF('Média 23h-0h'!R63&lt;'Média Mensal'!$U$2,1,0)</f>
        <v>0</v>
      </c>
      <c r="V63">
        <f>+IF('Média 24h-6h'!S63&lt;'Média Mensal'!$U$2,1,0)+IF('Média 6h-7h'!S63&lt;'Média Mensal'!$U$2,1,0)+IF('Média 7h-8h'!S63&lt;'Média Mensal'!$U$2,1,0)+IF('Média 8h-9h'!S63&lt;'Média Mensal'!$U$2,1,0)+IF('Média 9h-10h'!S63&lt;'Média Mensal'!$U$2,1,0)+IF('Média 10h-11h'!S63&lt;'Média Mensal'!$U$2,1,0)+IF('Média 11h-12h'!S63&lt;'Média Mensal'!$U$2,1,0)+IF('Média 12h-13h'!S63&lt;'Média Mensal'!$U$2,1,0)+IF('Média 13h-14h'!S63&lt;'Média Mensal'!$U$2,1,0)+IF('Média 14h-15h'!S63&lt;'Média Mensal'!$U$2,1,0)+IF('Média 15h-16h'!S63&lt;'Média Mensal'!$U$2,1,0)+IF('Média 16h-17h'!S63&lt;'Média Mensal'!$U$2,1,0)+IF('Média 17h-18h'!S63&lt;'Média Mensal'!$U$2,1,0)+IF('Média 18h-19h'!S63&lt;'Média Mensal'!$U$2,1,0)+IF('Média 19h-20h'!S63&lt;'Média Mensal'!$U$2,1,0)+IF('Média 20h-21h'!S63&lt;'Média Mensal'!$U$2,1,0)+IF('Média 21h-22h'!S63&lt;'Média Mensal'!$U$2,1,0)+IF('Média 22h-23h'!S63&lt;'Média Mensal'!$U$2,1,0)+IF('Média 23h-0h'!S63&lt;'Média Mensal'!$U$2,1,0)</f>
        <v>0</v>
      </c>
    </row>
    <row r="64" spans="2:22" x14ac:dyDescent="0.25">
      <c r="B64" s="12" t="s">
        <v>57</v>
      </c>
      <c r="C64" s="12" t="s">
        <v>58</v>
      </c>
      <c r="D64" s="15">
        <v>1418.51</v>
      </c>
      <c r="E64" s="4">
        <v>141050.62711457696</v>
      </c>
      <c r="F64" s="4">
        <v>141278.36440637827</v>
      </c>
      <c r="G64" s="5">
        <f t="shared" si="3"/>
        <v>282328.99152095523</v>
      </c>
      <c r="H64" s="2">
        <v>961</v>
      </c>
      <c r="I64" s="2">
        <v>992</v>
      </c>
      <c r="J64" s="5">
        <f t="shared" si="4"/>
        <v>1953</v>
      </c>
      <c r="K64" s="2">
        <v>2078</v>
      </c>
      <c r="L64" s="2">
        <v>2001</v>
      </c>
      <c r="M64" s="5">
        <f t="shared" si="5"/>
        <v>4079</v>
      </c>
      <c r="N64" s="27">
        <f t="shared" si="6"/>
        <v>0.19511235975568106</v>
      </c>
      <c r="O64" s="27">
        <f t="shared" si="0"/>
        <v>0.19883798402068664</v>
      </c>
      <c r="P64" s="28">
        <f t="shared" si="7"/>
        <v>0.19695905759638019</v>
      </c>
      <c r="Q64" s="38"/>
      <c r="R64" s="32">
        <f t="shared" si="8"/>
        <v>46.413500202229997</v>
      </c>
      <c r="S64" s="32">
        <f t="shared" si="1"/>
        <v>47.20292830149625</v>
      </c>
      <c r="T64" s="32">
        <f t="shared" si="2"/>
        <v>46.805204164614594</v>
      </c>
      <c r="U64">
        <f>+IF('Média 24h-6h'!R64&lt;'Média Mensal'!$U$2,1,0)+IF('Média 6h-7h'!R64&lt;'Média Mensal'!$U$2,1,0)+IF('Média 7h-8h'!R64&lt;'Média Mensal'!$U$2,1,0)+IF('Média 8h-9h'!R64&lt;'Média Mensal'!$U$2,1,0)+IF('Média 9h-10h'!R64&lt;'Média Mensal'!$U$2,1,0)+IF('Média 10h-11h'!R64&lt;'Média Mensal'!$U$2,1,0)+IF('Média 11h-12h'!R64&lt;'Média Mensal'!$U$2,1,0)+IF('Média 12h-13h'!R64&lt;'Média Mensal'!$U$2,1,0)+IF('Média 13h-14h'!R64&lt;'Média Mensal'!$U$2,1,0)+IF('Média 14h-15h'!R64&lt;'Média Mensal'!$U$2,1,0)+IF('Média 15h-16h'!R64&lt;'Média Mensal'!$U$2,1,0)+IF('Média 16h-17h'!R64&lt;'Média Mensal'!$U$2,1,0)+IF('Média 17h-18h'!R64&lt;'Média Mensal'!$U$2,1,0)+IF('Média 18h-19h'!R64&lt;'Média Mensal'!$U$2,1,0)+IF('Média 19h-20h'!R64&lt;'Média Mensal'!$U$2,1,0)+IF('Média 20h-21h'!R64&lt;'Média Mensal'!$U$2,1,0)+IF('Média 21h-22h'!R64&lt;'Média Mensal'!$U$2,1,0)+IF('Média 22h-23h'!R64&lt;'Média Mensal'!$U$2,1,0)+IF('Média 23h-0h'!R64&lt;'Média Mensal'!$U$2,1,0)</f>
        <v>0</v>
      </c>
      <c r="V64">
        <f>+IF('Média 24h-6h'!S64&lt;'Média Mensal'!$U$2,1,0)+IF('Média 6h-7h'!S64&lt;'Média Mensal'!$U$2,1,0)+IF('Média 7h-8h'!S64&lt;'Média Mensal'!$U$2,1,0)+IF('Média 8h-9h'!S64&lt;'Média Mensal'!$U$2,1,0)+IF('Média 9h-10h'!S64&lt;'Média Mensal'!$U$2,1,0)+IF('Média 10h-11h'!S64&lt;'Média Mensal'!$U$2,1,0)+IF('Média 11h-12h'!S64&lt;'Média Mensal'!$U$2,1,0)+IF('Média 12h-13h'!S64&lt;'Média Mensal'!$U$2,1,0)+IF('Média 13h-14h'!S64&lt;'Média Mensal'!$U$2,1,0)+IF('Média 14h-15h'!S64&lt;'Média Mensal'!$U$2,1,0)+IF('Média 15h-16h'!S64&lt;'Média Mensal'!$U$2,1,0)+IF('Média 16h-17h'!S64&lt;'Média Mensal'!$U$2,1,0)+IF('Média 17h-18h'!S64&lt;'Média Mensal'!$U$2,1,0)+IF('Média 18h-19h'!S64&lt;'Média Mensal'!$U$2,1,0)+IF('Média 19h-20h'!S64&lt;'Média Mensal'!$U$2,1,0)+IF('Média 20h-21h'!S64&lt;'Média Mensal'!$U$2,1,0)+IF('Média 21h-22h'!S64&lt;'Média Mensal'!$U$2,1,0)+IF('Média 22h-23h'!S64&lt;'Média Mensal'!$U$2,1,0)+IF('Média 23h-0h'!S64&lt;'Média Mensal'!$U$2,1,0)</f>
        <v>0</v>
      </c>
    </row>
    <row r="65" spans="2:22" x14ac:dyDescent="0.25">
      <c r="B65" s="12" t="s">
        <v>58</v>
      </c>
      <c r="C65" s="12" t="s">
        <v>59</v>
      </c>
      <c r="D65" s="15">
        <v>824.81</v>
      </c>
      <c r="E65" s="4">
        <v>124727.62668465769</v>
      </c>
      <c r="F65" s="4">
        <v>122941.00674853745</v>
      </c>
      <c r="G65" s="5">
        <f t="shared" si="3"/>
        <v>247668.63343319512</v>
      </c>
      <c r="H65" s="2">
        <v>963</v>
      </c>
      <c r="I65" s="2">
        <v>992</v>
      </c>
      <c r="J65" s="5">
        <f t="shared" si="4"/>
        <v>1955</v>
      </c>
      <c r="K65" s="2">
        <v>2080</v>
      </c>
      <c r="L65" s="2">
        <v>2001</v>
      </c>
      <c r="M65" s="5">
        <f t="shared" si="5"/>
        <v>4081</v>
      </c>
      <c r="N65" s="27">
        <f t="shared" si="6"/>
        <v>0.17231190344472555</v>
      </c>
      <c r="O65" s="27">
        <f t="shared" si="0"/>
        <v>0.17302962161309668</v>
      </c>
      <c r="P65" s="28">
        <f t="shared" si="7"/>
        <v>0.17266742804719229</v>
      </c>
      <c r="Q65" s="38"/>
      <c r="R65" s="32">
        <f t="shared" si="8"/>
        <v>40.988375512539498</v>
      </c>
      <c r="S65" s="32">
        <f t="shared" si="1"/>
        <v>41.076180002852468</v>
      </c>
      <c r="T65" s="32">
        <f t="shared" si="2"/>
        <v>41.031914087673151</v>
      </c>
      <c r="U65">
        <f>+IF('Média 24h-6h'!R65&lt;'Média Mensal'!$U$2,1,0)+IF('Média 6h-7h'!R65&lt;'Média Mensal'!$U$2,1,0)+IF('Média 7h-8h'!R65&lt;'Média Mensal'!$U$2,1,0)+IF('Média 8h-9h'!R65&lt;'Média Mensal'!$U$2,1,0)+IF('Média 9h-10h'!R65&lt;'Média Mensal'!$U$2,1,0)+IF('Média 10h-11h'!R65&lt;'Média Mensal'!$U$2,1,0)+IF('Média 11h-12h'!R65&lt;'Média Mensal'!$U$2,1,0)+IF('Média 12h-13h'!R65&lt;'Média Mensal'!$U$2,1,0)+IF('Média 13h-14h'!R65&lt;'Média Mensal'!$U$2,1,0)+IF('Média 14h-15h'!R65&lt;'Média Mensal'!$U$2,1,0)+IF('Média 15h-16h'!R65&lt;'Média Mensal'!$U$2,1,0)+IF('Média 16h-17h'!R65&lt;'Média Mensal'!$U$2,1,0)+IF('Média 17h-18h'!R65&lt;'Média Mensal'!$U$2,1,0)+IF('Média 18h-19h'!R65&lt;'Média Mensal'!$U$2,1,0)+IF('Média 19h-20h'!R65&lt;'Média Mensal'!$U$2,1,0)+IF('Média 20h-21h'!R65&lt;'Média Mensal'!$U$2,1,0)+IF('Média 21h-22h'!R65&lt;'Média Mensal'!$U$2,1,0)+IF('Média 22h-23h'!R65&lt;'Média Mensal'!$U$2,1,0)+IF('Média 23h-0h'!R65&lt;'Média Mensal'!$U$2,1,0)</f>
        <v>0</v>
      </c>
      <c r="V65">
        <f>+IF('Média 24h-6h'!S65&lt;'Média Mensal'!$U$2,1,0)+IF('Média 6h-7h'!S65&lt;'Média Mensal'!$U$2,1,0)+IF('Média 7h-8h'!S65&lt;'Média Mensal'!$U$2,1,0)+IF('Média 8h-9h'!S65&lt;'Média Mensal'!$U$2,1,0)+IF('Média 9h-10h'!S65&lt;'Média Mensal'!$U$2,1,0)+IF('Média 10h-11h'!S65&lt;'Média Mensal'!$U$2,1,0)+IF('Média 11h-12h'!S65&lt;'Média Mensal'!$U$2,1,0)+IF('Média 12h-13h'!S65&lt;'Média Mensal'!$U$2,1,0)+IF('Média 13h-14h'!S65&lt;'Média Mensal'!$U$2,1,0)+IF('Média 14h-15h'!S65&lt;'Média Mensal'!$U$2,1,0)+IF('Média 15h-16h'!S65&lt;'Média Mensal'!$U$2,1,0)+IF('Média 16h-17h'!S65&lt;'Média Mensal'!$U$2,1,0)+IF('Média 17h-18h'!S65&lt;'Média Mensal'!$U$2,1,0)+IF('Média 18h-19h'!S65&lt;'Média Mensal'!$U$2,1,0)+IF('Média 19h-20h'!S65&lt;'Média Mensal'!$U$2,1,0)+IF('Média 20h-21h'!S65&lt;'Média Mensal'!$U$2,1,0)+IF('Média 21h-22h'!S65&lt;'Média Mensal'!$U$2,1,0)+IF('Média 22h-23h'!S65&lt;'Média Mensal'!$U$2,1,0)+IF('Média 23h-0h'!S65&lt;'Média Mensal'!$U$2,1,0)</f>
        <v>0</v>
      </c>
    </row>
    <row r="66" spans="2:22" x14ac:dyDescent="0.25">
      <c r="B66" s="12" t="s">
        <v>59</v>
      </c>
      <c r="C66" s="12" t="s">
        <v>60</v>
      </c>
      <c r="D66" s="15">
        <v>1119.4000000000001</v>
      </c>
      <c r="E66" s="4">
        <v>64775.986647454221</v>
      </c>
      <c r="F66" s="4">
        <v>65445.03200319357</v>
      </c>
      <c r="G66" s="5">
        <f t="shared" si="3"/>
        <v>130221.01865064779</v>
      </c>
      <c r="H66" s="2">
        <v>546</v>
      </c>
      <c r="I66" s="2">
        <v>457</v>
      </c>
      <c r="J66" s="5">
        <f t="shared" si="4"/>
        <v>1003</v>
      </c>
      <c r="K66" s="2">
        <v>1357</v>
      </c>
      <c r="L66" s="2">
        <v>1329</v>
      </c>
      <c r="M66" s="5">
        <f t="shared" si="5"/>
        <v>2686</v>
      </c>
      <c r="N66" s="27">
        <f t="shared" si="6"/>
        <v>0.14253020350528575</v>
      </c>
      <c r="O66" s="27">
        <f t="shared" si="0"/>
        <v>0.15280042213753214</v>
      </c>
      <c r="P66" s="28">
        <f t="shared" si="7"/>
        <v>0.14751309352615816</v>
      </c>
      <c r="Q66" s="38"/>
      <c r="R66" s="32">
        <f t="shared" si="8"/>
        <v>34.038878952944941</v>
      </c>
      <c r="S66" s="32">
        <f t="shared" si="1"/>
        <v>36.6433549849908</v>
      </c>
      <c r="T66" s="32">
        <f t="shared" si="2"/>
        <v>35.299815302425536</v>
      </c>
      <c r="U66">
        <f>+IF('Média 24h-6h'!R66&lt;'Média Mensal'!$U$2,1,0)+IF('Média 6h-7h'!R66&lt;'Média Mensal'!$U$2,1,0)+IF('Média 7h-8h'!R66&lt;'Média Mensal'!$U$2,1,0)+IF('Média 8h-9h'!R66&lt;'Média Mensal'!$U$2,1,0)+IF('Média 9h-10h'!R66&lt;'Média Mensal'!$U$2,1,0)+IF('Média 10h-11h'!R66&lt;'Média Mensal'!$U$2,1,0)+IF('Média 11h-12h'!R66&lt;'Média Mensal'!$U$2,1,0)+IF('Média 12h-13h'!R66&lt;'Média Mensal'!$U$2,1,0)+IF('Média 13h-14h'!R66&lt;'Média Mensal'!$U$2,1,0)+IF('Média 14h-15h'!R66&lt;'Média Mensal'!$U$2,1,0)+IF('Média 15h-16h'!R66&lt;'Média Mensal'!$U$2,1,0)+IF('Média 16h-17h'!R66&lt;'Média Mensal'!$U$2,1,0)+IF('Média 17h-18h'!R66&lt;'Média Mensal'!$U$2,1,0)+IF('Média 18h-19h'!R66&lt;'Média Mensal'!$U$2,1,0)+IF('Média 19h-20h'!R66&lt;'Média Mensal'!$U$2,1,0)+IF('Média 20h-21h'!R66&lt;'Média Mensal'!$U$2,1,0)+IF('Média 21h-22h'!R66&lt;'Média Mensal'!$U$2,1,0)+IF('Média 22h-23h'!R66&lt;'Média Mensal'!$U$2,1,0)+IF('Média 23h-0h'!R66&lt;'Média Mensal'!$U$2,1,0)</f>
        <v>1</v>
      </c>
      <c r="V66">
        <f>+IF('Média 24h-6h'!S66&lt;'Média Mensal'!$U$2,1,0)+IF('Média 6h-7h'!S66&lt;'Média Mensal'!$U$2,1,0)+IF('Média 7h-8h'!S66&lt;'Média Mensal'!$U$2,1,0)+IF('Média 8h-9h'!S66&lt;'Média Mensal'!$U$2,1,0)+IF('Média 9h-10h'!S66&lt;'Média Mensal'!$U$2,1,0)+IF('Média 10h-11h'!S66&lt;'Média Mensal'!$U$2,1,0)+IF('Média 11h-12h'!S66&lt;'Média Mensal'!$U$2,1,0)+IF('Média 12h-13h'!S66&lt;'Média Mensal'!$U$2,1,0)+IF('Média 13h-14h'!S66&lt;'Média Mensal'!$U$2,1,0)+IF('Média 14h-15h'!S66&lt;'Média Mensal'!$U$2,1,0)+IF('Média 15h-16h'!S66&lt;'Média Mensal'!$U$2,1,0)+IF('Média 16h-17h'!S66&lt;'Média Mensal'!$U$2,1,0)+IF('Média 17h-18h'!S66&lt;'Média Mensal'!$U$2,1,0)+IF('Média 18h-19h'!S66&lt;'Média Mensal'!$U$2,1,0)+IF('Média 19h-20h'!S66&lt;'Média Mensal'!$U$2,1,0)+IF('Média 20h-21h'!S66&lt;'Média Mensal'!$U$2,1,0)+IF('Média 21h-22h'!S66&lt;'Média Mensal'!$U$2,1,0)+IF('Média 22h-23h'!S66&lt;'Média Mensal'!$U$2,1,0)+IF('Média 23h-0h'!S66&lt;'Média Mensal'!$U$2,1,0)</f>
        <v>1</v>
      </c>
    </row>
    <row r="67" spans="2:22" x14ac:dyDescent="0.25">
      <c r="B67" s="12" t="s">
        <v>60</v>
      </c>
      <c r="C67" s="12" t="s">
        <v>61</v>
      </c>
      <c r="D67" s="15">
        <v>1194.23</v>
      </c>
      <c r="E67" s="4">
        <v>60432.687112764215</v>
      </c>
      <c r="F67" s="4">
        <v>60862.938501923942</v>
      </c>
      <c r="G67" s="5">
        <f t="shared" si="3"/>
        <v>121295.62561468815</v>
      </c>
      <c r="H67" s="2">
        <v>546</v>
      </c>
      <c r="I67" s="2">
        <v>457</v>
      </c>
      <c r="J67" s="5">
        <f t="shared" si="4"/>
        <v>1003</v>
      </c>
      <c r="K67" s="2">
        <v>1357</v>
      </c>
      <c r="L67" s="2">
        <v>1329</v>
      </c>
      <c r="M67" s="5">
        <f t="shared" si="5"/>
        <v>2686</v>
      </c>
      <c r="N67" s="27">
        <f t="shared" si="6"/>
        <v>0.13297340014954545</v>
      </c>
      <c r="O67" s="27">
        <f t="shared" si="0"/>
        <v>0.14210219494079893</v>
      </c>
      <c r="P67" s="28">
        <f t="shared" si="7"/>
        <v>0.13740249578000324</v>
      </c>
      <c r="Q67" s="38"/>
      <c r="R67" s="32">
        <f t="shared" si="8"/>
        <v>31.756535529566062</v>
      </c>
      <c r="S67" s="32">
        <f t="shared" si="1"/>
        <v>34.077793114179137</v>
      </c>
      <c r="T67" s="32">
        <f t="shared" si="2"/>
        <v>32.880353921032295</v>
      </c>
      <c r="U67">
        <f>+IF('Média 24h-6h'!R67&lt;'Média Mensal'!$U$2,1,0)+IF('Média 6h-7h'!R67&lt;'Média Mensal'!$U$2,1,0)+IF('Média 7h-8h'!R67&lt;'Média Mensal'!$U$2,1,0)+IF('Média 8h-9h'!R67&lt;'Média Mensal'!$U$2,1,0)+IF('Média 9h-10h'!R67&lt;'Média Mensal'!$U$2,1,0)+IF('Média 10h-11h'!R67&lt;'Média Mensal'!$U$2,1,0)+IF('Média 11h-12h'!R67&lt;'Média Mensal'!$U$2,1,0)+IF('Média 12h-13h'!R67&lt;'Média Mensal'!$U$2,1,0)+IF('Média 13h-14h'!R67&lt;'Média Mensal'!$U$2,1,0)+IF('Média 14h-15h'!R67&lt;'Média Mensal'!$U$2,1,0)+IF('Média 15h-16h'!R67&lt;'Média Mensal'!$U$2,1,0)+IF('Média 16h-17h'!R67&lt;'Média Mensal'!$U$2,1,0)+IF('Média 17h-18h'!R67&lt;'Média Mensal'!$U$2,1,0)+IF('Média 18h-19h'!R67&lt;'Média Mensal'!$U$2,1,0)+IF('Média 19h-20h'!R67&lt;'Média Mensal'!$U$2,1,0)+IF('Média 20h-21h'!R67&lt;'Média Mensal'!$U$2,1,0)+IF('Média 21h-22h'!R67&lt;'Média Mensal'!$U$2,1,0)+IF('Média 22h-23h'!R67&lt;'Média Mensal'!$U$2,1,0)+IF('Média 23h-0h'!R67&lt;'Média Mensal'!$U$2,1,0)</f>
        <v>1</v>
      </c>
      <c r="V67">
        <f>+IF('Média 24h-6h'!S67&lt;'Média Mensal'!$U$2,1,0)+IF('Média 6h-7h'!S67&lt;'Média Mensal'!$U$2,1,0)+IF('Média 7h-8h'!S67&lt;'Média Mensal'!$U$2,1,0)+IF('Média 8h-9h'!S67&lt;'Média Mensal'!$U$2,1,0)+IF('Média 9h-10h'!S67&lt;'Média Mensal'!$U$2,1,0)+IF('Média 10h-11h'!S67&lt;'Média Mensal'!$U$2,1,0)+IF('Média 11h-12h'!S67&lt;'Média Mensal'!$U$2,1,0)+IF('Média 12h-13h'!S67&lt;'Média Mensal'!$U$2,1,0)+IF('Média 13h-14h'!S67&lt;'Média Mensal'!$U$2,1,0)+IF('Média 14h-15h'!S67&lt;'Média Mensal'!$U$2,1,0)+IF('Média 15h-16h'!S67&lt;'Média Mensal'!$U$2,1,0)+IF('Média 16h-17h'!S67&lt;'Média Mensal'!$U$2,1,0)+IF('Média 17h-18h'!S67&lt;'Média Mensal'!$U$2,1,0)+IF('Média 18h-19h'!S67&lt;'Média Mensal'!$U$2,1,0)+IF('Média 19h-20h'!S67&lt;'Média Mensal'!$U$2,1,0)+IF('Média 20h-21h'!S67&lt;'Média Mensal'!$U$2,1,0)+IF('Média 21h-22h'!S67&lt;'Média Mensal'!$U$2,1,0)+IF('Média 22h-23h'!S67&lt;'Média Mensal'!$U$2,1,0)+IF('Média 23h-0h'!S67&lt;'Média Mensal'!$U$2,1,0)</f>
        <v>2</v>
      </c>
    </row>
    <row r="68" spans="2:22" x14ac:dyDescent="0.25">
      <c r="B68" s="12" t="s">
        <v>61</v>
      </c>
      <c r="C68" s="12" t="s">
        <v>62</v>
      </c>
      <c r="D68" s="15">
        <v>1468.1</v>
      </c>
      <c r="E68" s="4">
        <v>57074.67009789178</v>
      </c>
      <c r="F68" s="4">
        <v>57288.457055853934</v>
      </c>
      <c r="G68" s="5">
        <f t="shared" si="3"/>
        <v>114363.12715374571</v>
      </c>
      <c r="H68" s="2">
        <v>546</v>
      </c>
      <c r="I68" s="2">
        <v>459</v>
      </c>
      <c r="J68" s="5">
        <f t="shared" si="4"/>
        <v>1005</v>
      </c>
      <c r="K68" s="2">
        <v>1358</v>
      </c>
      <c r="L68" s="2">
        <v>1330</v>
      </c>
      <c r="M68" s="5">
        <f t="shared" si="5"/>
        <v>2688</v>
      </c>
      <c r="N68" s="27">
        <f t="shared" si="6"/>
        <v>0.12551607604216172</v>
      </c>
      <c r="O68" s="27">
        <f t="shared" si="0"/>
        <v>0.13354450761765924</v>
      </c>
      <c r="P68" s="28">
        <f t="shared" si="7"/>
        <v>0.12941338633042931</v>
      </c>
      <c r="Q68" s="38"/>
      <c r="R68" s="32">
        <f t="shared" si="8"/>
        <v>29.976192278304506</v>
      </c>
      <c r="S68" s="32">
        <f t="shared" si="1"/>
        <v>32.022614340890961</v>
      </c>
      <c r="T68" s="32">
        <f t="shared" si="2"/>
        <v>30.967540523624617</v>
      </c>
      <c r="U68">
        <f>+IF('Média 24h-6h'!R68&lt;'Média Mensal'!$U$2,1,0)+IF('Média 6h-7h'!R68&lt;'Média Mensal'!$U$2,1,0)+IF('Média 7h-8h'!R68&lt;'Média Mensal'!$U$2,1,0)+IF('Média 8h-9h'!R68&lt;'Média Mensal'!$U$2,1,0)+IF('Média 9h-10h'!R68&lt;'Média Mensal'!$U$2,1,0)+IF('Média 10h-11h'!R68&lt;'Média Mensal'!$U$2,1,0)+IF('Média 11h-12h'!R68&lt;'Média Mensal'!$U$2,1,0)+IF('Média 12h-13h'!R68&lt;'Média Mensal'!$U$2,1,0)+IF('Média 13h-14h'!R68&lt;'Média Mensal'!$U$2,1,0)+IF('Média 14h-15h'!R68&lt;'Média Mensal'!$U$2,1,0)+IF('Média 15h-16h'!R68&lt;'Média Mensal'!$U$2,1,0)+IF('Média 16h-17h'!R68&lt;'Média Mensal'!$U$2,1,0)+IF('Média 17h-18h'!R68&lt;'Média Mensal'!$U$2,1,0)+IF('Média 18h-19h'!R68&lt;'Média Mensal'!$U$2,1,0)+IF('Média 19h-20h'!R68&lt;'Média Mensal'!$U$2,1,0)+IF('Média 20h-21h'!R68&lt;'Média Mensal'!$U$2,1,0)+IF('Média 21h-22h'!R68&lt;'Média Mensal'!$U$2,1,0)+IF('Média 22h-23h'!R68&lt;'Média Mensal'!$U$2,1,0)+IF('Média 23h-0h'!R68&lt;'Média Mensal'!$U$2,1,0)</f>
        <v>1</v>
      </c>
      <c r="V68">
        <f>+IF('Média 24h-6h'!S68&lt;'Média Mensal'!$U$2,1,0)+IF('Média 6h-7h'!S68&lt;'Média Mensal'!$U$2,1,0)+IF('Média 7h-8h'!S68&lt;'Média Mensal'!$U$2,1,0)+IF('Média 8h-9h'!S68&lt;'Média Mensal'!$U$2,1,0)+IF('Média 9h-10h'!S68&lt;'Média Mensal'!$U$2,1,0)+IF('Média 10h-11h'!S68&lt;'Média Mensal'!$U$2,1,0)+IF('Média 11h-12h'!S68&lt;'Média Mensal'!$U$2,1,0)+IF('Média 12h-13h'!S68&lt;'Média Mensal'!$U$2,1,0)+IF('Média 13h-14h'!S68&lt;'Média Mensal'!$U$2,1,0)+IF('Média 14h-15h'!S68&lt;'Média Mensal'!$U$2,1,0)+IF('Média 15h-16h'!S68&lt;'Média Mensal'!$U$2,1,0)+IF('Média 16h-17h'!S68&lt;'Média Mensal'!$U$2,1,0)+IF('Média 17h-18h'!S68&lt;'Média Mensal'!$U$2,1,0)+IF('Média 18h-19h'!S68&lt;'Média Mensal'!$U$2,1,0)+IF('Média 19h-20h'!S68&lt;'Média Mensal'!$U$2,1,0)+IF('Média 20h-21h'!S68&lt;'Média Mensal'!$U$2,1,0)+IF('Média 21h-22h'!S68&lt;'Média Mensal'!$U$2,1,0)+IF('Média 22h-23h'!S68&lt;'Média Mensal'!$U$2,1,0)+IF('Média 23h-0h'!S68&lt;'Média Mensal'!$U$2,1,0)</f>
        <v>2</v>
      </c>
    </row>
    <row r="69" spans="2:22" x14ac:dyDescent="0.25">
      <c r="B69" s="13" t="s">
        <v>62</v>
      </c>
      <c r="C69" s="13" t="s">
        <v>63</v>
      </c>
      <c r="D69" s="16">
        <v>702.48</v>
      </c>
      <c r="E69" s="4">
        <v>38571.71761443439</v>
      </c>
      <c r="F69" s="4">
        <v>37334.999999999993</v>
      </c>
      <c r="G69" s="7">
        <f t="shared" si="3"/>
        <v>75906.717614434383</v>
      </c>
      <c r="H69" s="6">
        <v>546</v>
      </c>
      <c r="I69" s="3">
        <v>459</v>
      </c>
      <c r="J69" s="7">
        <f t="shared" si="4"/>
        <v>1005</v>
      </c>
      <c r="K69" s="6">
        <v>1358</v>
      </c>
      <c r="L69" s="3">
        <v>1330</v>
      </c>
      <c r="M69" s="7">
        <f t="shared" si="5"/>
        <v>2688</v>
      </c>
      <c r="N69" s="27">
        <f t="shared" si="6"/>
        <v>8.4825205872700538E-2</v>
      </c>
      <c r="O69" s="27">
        <f t="shared" si="0"/>
        <v>8.7031217947522499E-2</v>
      </c>
      <c r="P69" s="28">
        <f t="shared" si="7"/>
        <v>8.5896089204568926E-2</v>
      </c>
      <c r="Q69" s="38"/>
      <c r="R69" s="32">
        <f t="shared" si="8"/>
        <v>20.258255049597896</v>
      </c>
      <c r="S69" s="32">
        <f t="shared" si="1"/>
        <v>20.869200670765785</v>
      </c>
      <c r="T69" s="32">
        <f t="shared" si="2"/>
        <v>20.554215438514589</v>
      </c>
      <c r="U69">
        <f>+IF('Média 24h-6h'!R69&lt;'Média Mensal'!$U$2,1,0)+IF('Média 6h-7h'!R69&lt;'Média Mensal'!$U$2,1,0)+IF('Média 7h-8h'!R69&lt;'Média Mensal'!$U$2,1,0)+IF('Média 8h-9h'!R69&lt;'Média Mensal'!$U$2,1,0)+IF('Média 9h-10h'!R69&lt;'Média Mensal'!$U$2,1,0)+IF('Média 10h-11h'!R69&lt;'Média Mensal'!$U$2,1,0)+IF('Média 11h-12h'!R69&lt;'Média Mensal'!$U$2,1,0)+IF('Média 12h-13h'!R69&lt;'Média Mensal'!$U$2,1,0)+IF('Média 13h-14h'!R69&lt;'Média Mensal'!$U$2,1,0)+IF('Média 14h-15h'!R69&lt;'Média Mensal'!$U$2,1,0)+IF('Média 15h-16h'!R69&lt;'Média Mensal'!$U$2,1,0)+IF('Média 16h-17h'!R69&lt;'Média Mensal'!$U$2,1,0)+IF('Média 17h-18h'!R69&lt;'Média Mensal'!$U$2,1,0)+IF('Média 18h-19h'!R69&lt;'Média Mensal'!$U$2,1,0)+IF('Média 19h-20h'!R69&lt;'Média Mensal'!$U$2,1,0)+IF('Média 20h-21h'!R69&lt;'Média Mensal'!$U$2,1,0)+IF('Média 21h-22h'!R69&lt;'Média Mensal'!$U$2,1,0)+IF('Média 22h-23h'!R69&lt;'Média Mensal'!$U$2,1,0)+IF('Média 23h-0h'!R69&lt;'Média Mensal'!$U$2,1,0)</f>
        <v>5</v>
      </c>
      <c r="V69">
        <f>+IF('Média 24h-6h'!S69&lt;'Média Mensal'!$U$2,1,0)+IF('Média 6h-7h'!S69&lt;'Média Mensal'!$U$2,1,0)+IF('Média 7h-8h'!S69&lt;'Média Mensal'!$U$2,1,0)+IF('Média 8h-9h'!S69&lt;'Média Mensal'!$U$2,1,0)+IF('Média 9h-10h'!S69&lt;'Média Mensal'!$U$2,1,0)+IF('Média 10h-11h'!S69&lt;'Média Mensal'!$U$2,1,0)+IF('Média 11h-12h'!S69&lt;'Média Mensal'!$U$2,1,0)+IF('Média 12h-13h'!S69&lt;'Média Mensal'!$U$2,1,0)+IF('Média 13h-14h'!S69&lt;'Média Mensal'!$U$2,1,0)+IF('Média 14h-15h'!S69&lt;'Média Mensal'!$U$2,1,0)+IF('Média 15h-16h'!S69&lt;'Média Mensal'!$U$2,1,0)+IF('Média 16h-17h'!S69&lt;'Média Mensal'!$U$2,1,0)+IF('Média 17h-18h'!S69&lt;'Média Mensal'!$U$2,1,0)+IF('Média 18h-19h'!S69&lt;'Média Mensal'!$U$2,1,0)+IF('Média 19h-20h'!S69&lt;'Média Mensal'!$U$2,1,0)+IF('Média 20h-21h'!S69&lt;'Média Mensal'!$U$2,1,0)+IF('Média 21h-22h'!S69&lt;'Média Mensal'!$U$2,1,0)+IF('Média 22h-23h'!S69&lt;'Média Mensal'!$U$2,1,0)+IF('Média 23h-0h'!S69&lt;'Média Mensal'!$U$2,1,0)</f>
        <v>3</v>
      </c>
    </row>
    <row r="70" spans="2:22" x14ac:dyDescent="0.25">
      <c r="B70" s="11" t="s">
        <v>100</v>
      </c>
      <c r="C70" s="11" t="s">
        <v>64</v>
      </c>
      <c r="D70" s="14">
        <v>463.71</v>
      </c>
      <c r="E70" s="8">
        <v>189584</v>
      </c>
      <c r="F70" s="8">
        <v>157615.42268094944</v>
      </c>
      <c r="G70" s="10">
        <f t="shared" ref="G70:G86" si="10">+E70+F70</f>
        <v>347199.42268094944</v>
      </c>
      <c r="H70" s="2">
        <v>6930</v>
      </c>
      <c r="I70" s="2">
        <v>6975</v>
      </c>
      <c r="J70" s="10">
        <f t="shared" ref="J70:J86" si="11">+H70+I70</f>
        <v>13905</v>
      </c>
      <c r="K70" s="2">
        <v>0</v>
      </c>
      <c r="L70" s="2">
        <v>0</v>
      </c>
      <c r="M70" s="10">
        <f t="shared" ref="M70:M86" si="12">+K70+L70</f>
        <v>0</v>
      </c>
      <c r="N70" s="25">
        <f t="shared" ref="N70:O86" si="13">+E70/(H70*216+K70*248)</f>
        <v>0.12665277109721554</v>
      </c>
      <c r="O70" s="25">
        <f t="shared" si="0"/>
        <v>0.10461663525882746</v>
      </c>
      <c r="P70" s="26">
        <f t="shared" ref="P70:P86" si="14">+G70/(J70*216+M70*248)</f>
        <v>0.11559904600028947</v>
      </c>
      <c r="Q70" s="38"/>
      <c r="R70" s="32">
        <f t="shared" ref="R70:T86" si="15">+E70/(H70+K70)</f>
        <v>27.356998556998558</v>
      </c>
      <c r="S70" s="32">
        <f t="shared" si="1"/>
        <v>22.597193215906731</v>
      </c>
      <c r="T70" s="32">
        <f t="shared" si="2"/>
        <v>24.969393936062527</v>
      </c>
      <c r="U70">
        <f>+IF('Média 24h-6h'!R70&lt;'Média Mensal'!$U$2,1,0)+IF('Média 6h-7h'!R70&lt;'Média Mensal'!$U$2,1,0)+IF('Média 7h-8h'!R70&lt;'Média Mensal'!$U$2,1,0)+IF('Média 8h-9h'!R70&lt;'Média Mensal'!$U$2,1,0)+IF('Média 9h-10h'!R70&lt;'Média Mensal'!$U$2,1,0)+IF('Média 10h-11h'!R70&lt;'Média Mensal'!$U$2,1,0)+IF('Média 11h-12h'!R70&lt;'Média Mensal'!$U$2,1,0)+IF('Média 12h-13h'!R70&lt;'Média Mensal'!$U$2,1,0)+IF('Média 13h-14h'!R70&lt;'Média Mensal'!$U$2,1,0)+IF('Média 14h-15h'!R70&lt;'Média Mensal'!$U$2,1,0)+IF('Média 15h-16h'!R70&lt;'Média Mensal'!$U$2,1,0)+IF('Média 16h-17h'!R70&lt;'Média Mensal'!$U$2,1,0)+IF('Média 17h-18h'!R70&lt;'Média Mensal'!$U$2,1,0)+IF('Média 18h-19h'!R70&lt;'Média Mensal'!$U$2,1,0)+IF('Média 19h-20h'!R70&lt;'Média Mensal'!$U$2,1,0)+IF('Média 20h-21h'!R70&lt;'Média Mensal'!$U$2,1,0)+IF('Média 21h-22h'!R70&lt;'Média Mensal'!$U$2,1,0)+IF('Média 22h-23h'!R70&lt;'Média Mensal'!$U$2,1,0)+IF('Média 23h-0h'!R70&lt;'Média Mensal'!$U$2,1,0)</f>
        <v>2</v>
      </c>
      <c r="V70">
        <f>+IF('Média 24h-6h'!S70&lt;'Média Mensal'!$U$2,1,0)+IF('Média 6h-7h'!S70&lt;'Média Mensal'!$U$2,1,0)+IF('Média 7h-8h'!S70&lt;'Média Mensal'!$U$2,1,0)+IF('Média 8h-9h'!S70&lt;'Média Mensal'!$U$2,1,0)+IF('Média 9h-10h'!S70&lt;'Média Mensal'!$U$2,1,0)+IF('Média 10h-11h'!S70&lt;'Média Mensal'!$U$2,1,0)+IF('Média 11h-12h'!S70&lt;'Média Mensal'!$U$2,1,0)+IF('Média 12h-13h'!S70&lt;'Média Mensal'!$U$2,1,0)+IF('Média 13h-14h'!S70&lt;'Média Mensal'!$U$2,1,0)+IF('Média 14h-15h'!S70&lt;'Média Mensal'!$U$2,1,0)+IF('Média 15h-16h'!S70&lt;'Média Mensal'!$U$2,1,0)+IF('Média 16h-17h'!S70&lt;'Média Mensal'!$U$2,1,0)+IF('Média 17h-18h'!S70&lt;'Média Mensal'!$U$2,1,0)+IF('Média 18h-19h'!S70&lt;'Média Mensal'!$U$2,1,0)+IF('Média 19h-20h'!S70&lt;'Média Mensal'!$U$2,1,0)+IF('Média 20h-21h'!S70&lt;'Média Mensal'!$U$2,1,0)+IF('Média 21h-22h'!S70&lt;'Média Mensal'!$U$2,1,0)+IF('Média 22h-23h'!S70&lt;'Média Mensal'!$U$2,1,0)+IF('Média 23h-0h'!S70&lt;'Média Mensal'!$U$2,1,0)</f>
        <v>1</v>
      </c>
    </row>
    <row r="71" spans="2:22" x14ac:dyDescent="0.25">
      <c r="B71" s="12" t="s">
        <v>64</v>
      </c>
      <c r="C71" s="12" t="s">
        <v>65</v>
      </c>
      <c r="D71" s="15">
        <v>716.25</v>
      </c>
      <c r="E71" s="4">
        <v>256984.67182124441</v>
      </c>
      <c r="F71" s="4">
        <v>233495.48265283616</v>
      </c>
      <c r="G71" s="5">
        <f t="shared" si="10"/>
        <v>490480.15447408054</v>
      </c>
      <c r="H71" s="2">
        <v>6930</v>
      </c>
      <c r="I71" s="2">
        <v>6978</v>
      </c>
      <c r="J71" s="5">
        <f t="shared" si="11"/>
        <v>13908</v>
      </c>
      <c r="K71" s="2">
        <v>0</v>
      </c>
      <c r="L71" s="2">
        <v>0</v>
      </c>
      <c r="M71" s="5">
        <f t="shared" si="12"/>
        <v>0</v>
      </c>
      <c r="N71" s="27">
        <f t="shared" si="13"/>
        <v>0.17168020938301293</v>
      </c>
      <c r="O71" s="27">
        <f t="shared" si="0"/>
        <v>0.15491510531301828</v>
      </c>
      <c r="P71" s="28">
        <f t="shared" si="14"/>
        <v>0.16326872705626411</v>
      </c>
      <c r="Q71" s="38"/>
      <c r="R71" s="32">
        <f t="shared" si="15"/>
        <v>37.082925226730794</v>
      </c>
      <c r="S71" s="32">
        <f t="shared" si="15"/>
        <v>33.461662747611946</v>
      </c>
      <c r="T71" s="32">
        <f t="shared" si="15"/>
        <v>35.266045044153046</v>
      </c>
      <c r="U71">
        <f>+IF('Média 24h-6h'!R71&lt;'Média Mensal'!$U$2,1,0)+IF('Média 6h-7h'!R71&lt;'Média Mensal'!$U$2,1,0)+IF('Média 7h-8h'!R71&lt;'Média Mensal'!$U$2,1,0)+IF('Média 8h-9h'!R71&lt;'Média Mensal'!$U$2,1,0)+IF('Média 9h-10h'!R71&lt;'Média Mensal'!$U$2,1,0)+IF('Média 10h-11h'!R71&lt;'Média Mensal'!$U$2,1,0)+IF('Média 11h-12h'!R71&lt;'Média Mensal'!$U$2,1,0)+IF('Média 12h-13h'!R71&lt;'Média Mensal'!$U$2,1,0)+IF('Média 13h-14h'!R71&lt;'Média Mensal'!$U$2,1,0)+IF('Média 14h-15h'!R71&lt;'Média Mensal'!$U$2,1,0)+IF('Média 15h-16h'!R71&lt;'Média Mensal'!$U$2,1,0)+IF('Média 16h-17h'!R71&lt;'Média Mensal'!$U$2,1,0)+IF('Média 17h-18h'!R71&lt;'Média Mensal'!$U$2,1,0)+IF('Média 18h-19h'!R71&lt;'Média Mensal'!$U$2,1,0)+IF('Média 19h-20h'!R71&lt;'Média Mensal'!$U$2,1,0)+IF('Média 20h-21h'!R71&lt;'Média Mensal'!$U$2,1,0)+IF('Média 21h-22h'!R71&lt;'Média Mensal'!$U$2,1,0)+IF('Média 22h-23h'!R71&lt;'Média Mensal'!$U$2,1,0)+IF('Média 23h-0h'!R71&lt;'Média Mensal'!$U$2,1,0)</f>
        <v>0</v>
      </c>
      <c r="V71">
        <f>+IF('Média 24h-6h'!S71&lt;'Média Mensal'!$U$2,1,0)+IF('Média 6h-7h'!S71&lt;'Média Mensal'!$U$2,1,0)+IF('Média 7h-8h'!S71&lt;'Média Mensal'!$U$2,1,0)+IF('Média 8h-9h'!S71&lt;'Média Mensal'!$U$2,1,0)+IF('Média 9h-10h'!S71&lt;'Média Mensal'!$U$2,1,0)+IF('Média 10h-11h'!S71&lt;'Média Mensal'!$U$2,1,0)+IF('Média 11h-12h'!S71&lt;'Média Mensal'!$U$2,1,0)+IF('Média 12h-13h'!S71&lt;'Média Mensal'!$U$2,1,0)+IF('Média 13h-14h'!S71&lt;'Média Mensal'!$U$2,1,0)+IF('Média 14h-15h'!S71&lt;'Média Mensal'!$U$2,1,0)+IF('Média 15h-16h'!S71&lt;'Média Mensal'!$U$2,1,0)+IF('Média 16h-17h'!S71&lt;'Média Mensal'!$U$2,1,0)+IF('Média 17h-18h'!S71&lt;'Média Mensal'!$U$2,1,0)+IF('Média 18h-19h'!S71&lt;'Média Mensal'!$U$2,1,0)+IF('Média 19h-20h'!S71&lt;'Média Mensal'!$U$2,1,0)+IF('Média 20h-21h'!S71&lt;'Média Mensal'!$U$2,1,0)+IF('Média 21h-22h'!S71&lt;'Média Mensal'!$U$2,1,0)+IF('Média 22h-23h'!S71&lt;'Média Mensal'!$U$2,1,0)+IF('Média 23h-0h'!S71&lt;'Média Mensal'!$U$2,1,0)</f>
        <v>0</v>
      </c>
    </row>
    <row r="72" spans="2:22" x14ac:dyDescent="0.25">
      <c r="B72" s="12" t="s">
        <v>65</v>
      </c>
      <c r="C72" s="12" t="s">
        <v>66</v>
      </c>
      <c r="D72" s="15">
        <v>405.01</v>
      </c>
      <c r="E72" s="4">
        <v>395274.88789342041</v>
      </c>
      <c r="F72" s="4">
        <v>370329.72349415172</v>
      </c>
      <c r="G72" s="5">
        <f t="shared" si="10"/>
        <v>765604.61138757213</v>
      </c>
      <c r="H72" s="2">
        <v>6928</v>
      </c>
      <c r="I72" s="2">
        <v>6976</v>
      </c>
      <c r="J72" s="5">
        <f t="shared" si="11"/>
        <v>13904</v>
      </c>
      <c r="K72" s="2">
        <v>0</v>
      </c>
      <c r="L72" s="2">
        <v>0</v>
      </c>
      <c r="M72" s="5">
        <f t="shared" si="12"/>
        <v>0</v>
      </c>
      <c r="N72" s="27">
        <f t="shared" si="13"/>
        <v>0.26414208037527559</v>
      </c>
      <c r="O72" s="27">
        <f t="shared" si="0"/>
        <v>0.2457697047908648</v>
      </c>
      <c r="P72" s="28">
        <f t="shared" si="14"/>
        <v>0.25492417962176223</v>
      </c>
      <c r="Q72" s="38"/>
      <c r="R72" s="32">
        <f t="shared" si="15"/>
        <v>57.05468936105953</v>
      </c>
      <c r="S72" s="32">
        <f t="shared" si="15"/>
        <v>53.086256234826799</v>
      </c>
      <c r="T72" s="32">
        <f t="shared" si="15"/>
        <v>55.063622798300642</v>
      </c>
      <c r="U72">
        <f>+IF('Média 24h-6h'!R72&lt;'Média Mensal'!$U$2,1,0)+IF('Média 6h-7h'!R72&lt;'Média Mensal'!$U$2,1,0)+IF('Média 7h-8h'!R72&lt;'Média Mensal'!$U$2,1,0)+IF('Média 8h-9h'!R72&lt;'Média Mensal'!$U$2,1,0)+IF('Média 9h-10h'!R72&lt;'Média Mensal'!$U$2,1,0)+IF('Média 10h-11h'!R72&lt;'Média Mensal'!$U$2,1,0)+IF('Média 11h-12h'!R72&lt;'Média Mensal'!$U$2,1,0)+IF('Média 12h-13h'!R72&lt;'Média Mensal'!$U$2,1,0)+IF('Média 13h-14h'!R72&lt;'Média Mensal'!$U$2,1,0)+IF('Média 14h-15h'!R72&lt;'Média Mensal'!$U$2,1,0)+IF('Média 15h-16h'!R72&lt;'Média Mensal'!$U$2,1,0)+IF('Média 16h-17h'!R72&lt;'Média Mensal'!$U$2,1,0)+IF('Média 17h-18h'!R72&lt;'Média Mensal'!$U$2,1,0)+IF('Média 18h-19h'!R72&lt;'Média Mensal'!$U$2,1,0)+IF('Média 19h-20h'!R72&lt;'Média Mensal'!$U$2,1,0)+IF('Média 20h-21h'!R72&lt;'Média Mensal'!$U$2,1,0)+IF('Média 21h-22h'!R72&lt;'Média Mensal'!$U$2,1,0)+IF('Média 22h-23h'!R72&lt;'Média Mensal'!$U$2,1,0)+IF('Média 23h-0h'!R72&lt;'Média Mensal'!$U$2,1,0)</f>
        <v>0</v>
      </c>
      <c r="V72">
        <f>+IF('Média 24h-6h'!S72&lt;'Média Mensal'!$U$2,1,0)+IF('Média 6h-7h'!S72&lt;'Média Mensal'!$U$2,1,0)+IF('Média 7h-8h'!S72&lt;'Média Mensal'!$U$2,1,0)+IF('Média 8h-9h'!S72&lt;'Média Mensal'!$U$2,1,0)+IF('Média 9h-10h'!S72&lt;'Média Mensal'!$U$2,1,0)+IF('Média 10h-11h'!S72&lt;'Média Mensal'!$U$2,1,0)+IF('Média 11h-12h'!S72&lt;'Média Mensal'!$U$2,1,0)+IF('Média 12h-13h'!S72&lt;'Média Mensal'!$U$2,1,0)+IF('Média 13h-14h'!S72&lt;'Média Mensal'!$U$2,1,0)+IF('Média 14h-15h'!S72&lt;'Média Mensal'!$U$2,1,0)+IF('Média 15h-16h'!S72&lt;'Média Mensal'!$U$2,1,0)+IF('Média 16h-17h'!S72&lt;'Média Mensal'!$U$2,1,0)+IF('Média 17h-18h'!S72&lt;'Média Mensal'!$U$2,1,0)+IF('Média 18h-19h'!S72&lt;'Média Mensal'!$U$2,1,0)+IF('Média 19h-20h'!S72&lt;'Média Mensal'!$U$2,1,0)+IF('Média 20h-21h'!S72&lt;'Média Mensal'!$U$2,1,0)+IF('Média 21h-22h'!S72&lt;'Média Mensal'!$U$2,1,0)+IF('Média 22h-23h'!S72&lt;'Média Mensal'!$U$2,1,0)+IF('Média 23h-0h'!S72&lt;'Média Mensal'!$U$2,1,0)</f>
        <v>0</v>
      </c>
    </row>
    <row r="73" spans="2:22" x14ac:dyDescent="0.25">
      <c r="B73" s="12" t="s">
        <v>66</v>
      </c>
      <c r="C73" s="12" t="s">
        <v>67</v>
      </c>
      <c r="D73" s="15">
        <v>488.39</v>
      </c>
      <c r="E73" s="4">
        <v>455601.95819189021</v>
      </c>
      <c r="F73" s="4">
        <v>421827.3462488075</v>
      </c>
      <c r="G73" s="5">
        <f t="shared" si="10"/>
        <v>877429.30444069766</v>
      </c>
      <c r="H73" s="2">
        <v>6930</v>
      </c>
      <c r="I73" s="2">
        <v>6978</v>
      </c>
      <c r="J73" s="5">
        <f t="shared" si="11"/>
        <v>13908</v>
      </c>
      <c r="K73" s="2">
        <v>0</v>
      </c>
      <c r="L73" s="2">
        <v>0</v>
      </c>
      <c r="M73" s="5">
        <f t="shared" si="12"/>
        <v>0</v>
      </c>
      <c r="N73" s="27">
        <f t="shared" si="13"/>
        <v>0.30436772365980586</v>
      </c>
      <c r="O73" s="27">
        <f t="shared" si="0"/>
        <v>0.27986591871331562</v>
      </c>
      <c r="P73" s="28">
        <f t="shared" si="14"/>
        <v>0.29207454024618712</v>
      </c>
      <c r="Q73" s="38"/>
      <c r="R73" s="32">
        <f t="shared" si="15"/>
        <v>65.74342831051807</v>
      </c>
      <c r="S73" s="32">
        <f t="shared" si="15"/>
        <v>60.451038442076168</v>
      </c>
      <c r="T73" s="32">
        <f t="shared" si="15"/>
        <v>63.088100693176422</v>
      </c>
      <c r="U73">
        <f>+IF('Média 24h-6h'!R73&lt;'Média Mensal'!$U$2,1,0)+IF('Média 6h-7h'!R73&lt;'Média Mensal'!$U$2,1,0)+IF('Média 7h-8h'!R73&lt;'Média Mensal'!$U$2,1,0)+IF('Média 8h-9h'!R73&lt;'Média Mensal'!$U$2,1,0)+IF('Média 9h-10h'!R73&lt;'Média Mensal'!$U$2,1,0)+IF('Média 10h-11h'!R73&lt;'Média Mensal'!$U$2,1,0)+IF('Média 11h-12h'!R73&lt;'Média Mensal'!$U$2,1,0)+IF('Média 12h-13h'!R73&lt;'Média Mensal'!$U$2,1,0)+IF('Média 13h-14h'!R73&lt;'Média Mensal'!$U$2,1,0)+IF('Média 14h-15h'!R73&lt;'Média Mensal'!$U$2,1,0)+IF('Média 15h-16h'!R73&lt;'Média Mensal'!$U$2,1,0)+IF('Média 16h-17h'!R73&lt;'Média Mensal'!$U$2,1,0)+IF('Média 17h-18h'!R73&lt;'Média Mensal'!$U$2,1,0)+IF('Média 18h-19h'!R73&lt;'Média Mensal'!$U$2,1,0)+IF('Média 19h-20h'!R73&lt;'Média Mensal'!$U$2,1,0)+IF('Média 20h-21h'!R73&lt;'Média Mensal'!$U$2,1,0)+IF('Média 21h-22h'!R73&lt;'Média Mensal'!$U$2,1,0)+IF('Média 22h-23h'!R73&lt;'Média Mensal'!$U$2,1,0)+IF('Média 23h-0h'!R73&lt;'Média Mensal'!$U$2,1,0)</f>
        <v>0</v>
      </c>
      <c r="V73">
        <f>+IF('Média 24h-6h'!S73&lt;'Média Mensal'!$U$2,1,0)+IF('Média 6h-7h'!S73&lt;'Média Mensal'!$U$2,1,0)+IF('Média 7h-8h'!S73&lt;'Média Mensal'!$U$2,1,0)+IF('Média 8h-9h'!S73&lt;'Média Mensal'!$U$2,1,0)+IF('Média 9h-10h'!S73&lt;'Média Mensal'!$U$2,1,0)+IF('Média 10h-11h'!S73&lt;'Média Mensal'!$U$2,1,0)+IF('Média 11h-12h'!S73&lt;'Média Mensal'!$U$2,1,0)+IF('Média 12h-13h'!S73&lt;'Média Mensal'!$U$2,1,0)+IF('Média 13h-14h'!S73&lt;'Média Mensal'!$U$2,1,0)+IF('Média 14h-15h'!S73&lt;'Média Mensal'!$U$2,1,0)+IF('Média 15h-16h'!S73&lt;'Média Mensal'!$U$2,1,0)+IF('Média 16h-17h'!S73&lt;'Média Mensal'!$U$2,1,0)+IF('Média 17h-18h'!S73&lt;'Média Mensal'!$U$2,1,0)+IF('Média 18h-19h'!S73&lt;'Média Mensal'!$U$2,1,0)+IF('Média 19h-20h'!S73&lt;'Média Mensal'!$U$2,1,0)+IF('Média 20h-21h'!S73&lt;'Média Mensal'!$U$2,1,0)+IF('Média 21h-22h'!S73&lt;'Média Mensal'!$U$2,1,0)+IF('Média 22h-23h'!S73&lt;'Média Mensal'!$U$2,1,0)+IF('Média 23h-0h'!S73&lt;'Média Mensal'!$U$2,1,0)</f>
        <v>0</v>
      </c>
    </row>
    <row r="74" spans="2:22" x14ac:dyDescent="0.25">
      <c r="B74" s="12" t="s">
        <v>67</v>
      </c>
      <c r="C74" s="12" t="s">
        <v>68</v>
      </c>
      <c r="D74" s="15">
        <v>419.98</v>
      </c>
      <c r="E74" s="4">
        <v>508121.85728057509</v>
      </c>
      <c r="F74" s="4">
        <v>470682.26745580137</v>
      </c>
      <c r="G74" s="5">
        <f t="shared" si="10"/>
        <v>978804.12473637646</v>
      </c>
      <c r="H74" s="2">
        <v>6929</v>
      </c>
      <c r="I74" s="2">
        <v>6979</v>
      </c>
      <c r="J74" s="5">
        <f t="shared" si="11"/>
        <v>13908</v>
      </c>
      <c r="K74" s="2">
        <v>0</v>
      </c>
      <c r="L74" s="2">
        <v>0</v>
      </c>
      <c r="M74" s="5">
        <f t="shared" si="12"/>
        <v>0</v>
      </c>
      <c r="N74" s="27">
        <f t="shared" si="13"/>
        <v>0.33950295943550129</v>
      </c>
      <c r="O74" s="27">
        <f t="shared" si="0"/>
        <v>0.31223449943468062</v>
      </c>
      <c r="P74" s="28">
        <f t="shared" si="14"/>
        <v>0.32581971365280588</v>
      </c>
      <c r="Q74" s="38"/>
      <c r="R74" s="32">
        <f t="shared" si="15"/>
        <v>73.332639238068282</v>
      </c>
      <c r="S74" s="32">
        <f t="shared" si="15"/>
        <v>67.442651877891009</v>
      </c>
      <c r="T74" s="32">
        <f t="shared" si="15"/>
        <v>70.377058149006075</v>
      </c>
      <c r="U74">
        <f>+IF('Média 24h-6h'!R74&lt;'Média Mensal'!$U$2,1,0)+IF('Média 6h-7h'!R74&lt;'Média Mensal'!$U$2,1,0)+IF('Média 7h-8h'!R74&lt;'Média Mensal'!$U$2,1,0)+IF('Média 8h-9h'!R74&lt;'Média Mensal'!$U$2,1,0)+IF('Média 9h-10h'!R74&lt;'Média Mensal'!$U$2,1,0)+IF('Média 10h-11h'!R74&lt;'Média Mensal'!$U$2,1,0)+IF('Média 11h-12h'!R74&lt;'Média Mensal'!$U$2,1,0)+IF('Média 12h-13h'!R74&lt;'Média Mensal'!$U$2,1,0)+IF('Média 13h-14h'!R74&lt;'Média Mensal'!$U$2,1,0)+IF('Média 14h-15h'!R74&lt;'Média Mensal'!$U$2,1,0)+IF('Média 15h-16h'!R74&lt;'Média Mensal'!$U$2,1,0)+IF('Média 16h-17h'!R74&lt;'Média Mensal'!$U$2,1,0)+IF('Média 17h-18h'!R74&lt;'Média Mensal'!$U$2,1,0)+IF('Média 18h-19h'!R74&lt;'Média Mensal'!$U$2,1,0)+IF('Média 19h-20h'!R74&lt;'Média Mensal'!$U$2,1,0)+IF('Média 20h-21h'!R74&lt;'Média Mensal'!$U$2,1,0)+IF('Média 21h-22h'!R74&lt;'Média Mensal'!$U$2,1,0)+IF('Média 22h-23h'!R74&lt;'Média Mensal'!$U$2,1,0)+IF('Média 23h-0h'!R74&lt;'Média Mensal'!$U$2,1,0)</f>
        <v>0</v>
      </c>
      <c r="V74">
        <f>+IF('Média 24h-6h'!S74&lt;'Média Mensal'!$U$2,1,0)+IF('Média 6h-7h'!S74&lt;'Média Mensal'!$U$2,1,0)+IF('Média 7h-8h'!S74&lt;'Média Mensal'!$U$2,1,0)+IF('Média 8h-9h'!S74&lt;'Média Mensal'!$U$2,1,0)+IF('Média 9h-10h'!S74&lt;'Média Mensal'!$U$2,1,0)+IF('Média 10h-11h'!S74&lt;'Média Mensal'!$U$2,1,0)+IF('Média 11h-12h'!S74&lt;'Média Mensal'!$U$2,1,0)+IF('Média 12h-13h'!S74&lt;'Média Mensal'!$U$2,1,0)+IF('Média 13h-14h'!S74&lt;'Média Mensal'!$U$2,1,0)+IF('Média 14h-15h'!S74&lt;'Média Mensal'!$U$2,1,0)+IF('Média 15h-16h'!S74&lt;'Média Mensal'!$U$2,1,0)+IF('Média 16h-17h'!S74&lt;'Média Mensal'!$U$2,1,0)+IF('Média 17h-18h'!S74&lt;'Média Mensal'!$U$2,1,0)+IF('Média 18h-19h'!S74&lt;'Média Mensal'!$U$2,1,0)+IF('Média 19h-20h'!S74&lt;'Média Mensal'!$U$2,1,0)+IF('Média 20h-21h'!S74&lt;'Média Mensal'!$U$2,1,0)+IF('Média 21h-22h'!S74&lt;'Média Mensal'!$U$2,1,0)+IF('Média 22h-23h'!S74&lt;'Média Mensal'!$U$2,1,0)+IF('Média 23h-0h'!S74&lt;'Média Mensal'!$U$2,1,0)</f>
        <v>0</v>
      </c>
    </row>
    <row r="75" spans="2:22" x14ac:dyDescent="0.25">
      <c r="B75" s="12" t="s">
        <v>68</v>
      </c>
      <c r="C75" s="12" t="s">
        <v>69</v>
      </c>
      <c r="D75" s="15">
        <v>795.7</v>
      </c>
      <c r="E75" s="4">
        <v>529918.81358039123</v>
      </c>
      <c r="F75" s="4">
        <v>498833.76647127746</v>
      </c>
      <c r="G75" s="5">
        <f t="shared" si="10"/>
        <v>1028752.5800516687</v>
      </c>
      <c r="H75" s="2">
        <v>6927</v>
      </c>
      <c r="I75" s="2">
        <v>6977</v>
      </c>
      <c r="J75" s="5">
        <f t="shared" si="11"/>
        <v>13904</v>
      </c>
      <c r="K75" s="2">
        <v>0</v>
      </c>
      <c r="L75" s="2">
        <v>0</v>
      </c>
      <c r="M75" s="5">
        <f t="shared" si="12"/>
        <v>0</v>
      </c>
      <c r="N75" s="27">
        <f t="shared" si="13"/>
        <v>0.35416888128337798</v>
      </c>
      <c r="O75" s="27">
        <f t="shared" si="0"/>
        <v>0.33100409710694761</v>
      </c>
      <c r="P75" s="28">
        <f t="shared" si="14"/>
        <v>0.34254483790025408</v>
      </c>
      <c r="Q75" s="38"/>
      <c r="R75" s="32">
        <f t="shared" si="15"/>
        <v>76.500478357209644</v>
      </c>
      <c r="S75" s="32">
        <f t="shared" si="15"/>
        <v>71.496884975100684</v>
      </c>
      <c r="T75" s="32">
        <f t="shared" si="15"/>
        <v>73.989684986454876</v>
      </c>
      <c r="U75">
        <f>+IF('Média 24h-6h'!R75&lt;'Média Mensal'!$U$2,1,0)+IF('Média 6h-7h'!R75&lt;'Média Mensal'!$U$2,1,0)+IF('Média 7h-8h'!R75&lt;'Média Mensal'!$U$2,1,0)+IF('Média 8h-9h'!R75&lt;'Média Mensal'!$U$2,1,0)+IF('Média 9h-10h'!R75&lt;'Média Mensal'!$U$2,1,0)+IF('Média 10h-11h'!R75&lt;'Média Mensal'!$U$2,1,0)+IF('Média 11h-12h'!R75&lt;'Média Mensal'!$U$2,1,0)+IF('Média 12h-13h'!R75&lt;'Média Mensal'!$U$2,1,0)+IF('Média 13h-14h'!R75&lt;'Média Mensal'!$U$2,1,0)+IF('Média 14h-15h'!R75&lt;'Média Mensal'!$U$2,1,0)+IF('Média 15h-16h'!R75&lt;'Média Mensal'!$U$2,1,0)+IF('Média 16h-17h'!R75&lt;'Média Mensal'!$U$2,1,0)+IF('Média 17h-18h'!R75&lt;'Média Mensal'!$U$2,1,0)+IF('Média 18h-19h'!R75&lt;'Média Mensal'!$U$2,1,0)+IF('Média 19h-20h'!R75&lt;'Média Mensal'!$U$2,1,0)+IF('Média 20h-21h'!R75&lt;'Média Mensal'!$U$2,1,0)+IF('Média 21h-22h'!R75&lt;'Média Mensal'!$U$2,1,0)+IF('Média 22h-23h'!R75&lt;'Média Mensal'!$U$2,1,0)+IF('Média 23h-0h'!R75&lt;'Média Mensal'!$U$2,1,0)</f>
        <v>0</v>
      </c>
      <c r="V75">
        <f>+IF('Média 24h-6h'!S75&lt;'Média Mensal'!$U$2,1,0)+IF('Média 6h-7h'!S75&lt;'Média Mensal'!$U$2,1,0)+IF('Média 7h-8h'!S75&lt;'Média Mensal'!$U$2,1,0)+IF('Média 8h-9h'!S75&lt;'Média Mensal'!$U$2,1,0)+IF('Média 9h-10h'!S75&lt;'Média Mensal'!$U$2,1,0)+IF('Média 10h-11h'!S75&lt;'Média Mensal'!$U$2,1,0)+IF('Média 11h-12h'!S75&lt;'Média Mensal'!$U$2,1,0)+IF('Média 12h-13h'!S75&lt;'Média Mensal'!$U$2,1,0)+IF('Média 13h-14h'!S75&lt;'Média Mensal'!$U$2,1,0)+IF('Média 14h-15h'!S75&lt;'Média Mensal'!$U$2,1,0)+IF('Média 15h-16h'!S75&lt;'Média Mensal'!$U$2,1,0)+IF('Média 16h-17h'!S75&lt;'Média Mensal'!$U$2,1,0)+IF('Média 17h-18h'!S75&lt;'Média Mensal'!$U$2,1,0)+IF('Média 18h-19h'!S75&lt;'Média Mensal'!$U$2,1,0)+IF('Média 19h-20h'!S75&lt;'Média Mensal'!$U$2,1,0)+IF('Média 20h-21h'!S75&lt;'Média Mensal'!$U$2,1,0)+IF('Média 21h-22h'!S75&lt;'Média Mensal'!$U$2,1,0)+IF('Média 22h-23h'!S75&lt;'Média Mensal'!$U$2,1,0)+IF('Média 23h-0h'!S75&lt;'Média Mensal'!$U$2,1,0)</f>
        <v>0</v>
      </c>
    </row>
    <row r="76" spans="2:22" x14ac:dyDescent="0.25">
      <c r="B76" s="12" t="s">
        <v>69</v>
      </c>
      <c r="C76" s="12" t="s">
        <v>70</v>
      </c>
      <c r="D76" s="15">
        <v>443.38</v>
      </c>
      <c r="E76" s="4">
        <v>647887.82828405674</v>
      </c>
      <c r="F76" s="4">
        <v>635135.08570421115</v>
      </c>
      <c r="G76" s="5">
        <f t="shared" si="10"/>
        <v>1283022.913988268</v>
      </c>
      <c r="H76" s="2">
        <v>6949</v>
      </c>
      <c r="I76" s="2">
        <v>7002</v>
      </c>
      <c r="J76" s="5">
        <f t="shared" si="11"/>
        <v>13951</v>
      </c>
      <c r="K76" s="2">
        <v>0</v>
      </c>
      <c r="L76" s="2">
        <v>0</v>
      </c>
      <c r="M76" s="5">
        <f t="shared" si="12"/>
        <v>0</v>
      </c>
      <c r="N76" s="27">
        <f t="shared" si="13"/>
        <v>0.43164206166358654</v>
      </c>
      <c r="O76" s="27">
        <f t="shared" si="0"/>
        <v>0.41994290368374321</v>
      </c>
      <c r="P76" s="28">
        <f t="shared" si="14"/>
        <v>0.4257702600597687</v>
      </c>
      <c r="Q76" s="38"/>
      <c r="R76" s="32">
        <f t="shared" si="15"/>
        <v>93.234685319334687</v>
      </c>
      <c r="S76" s="32">
        <f t="shared" si="15"/>
        <v>90.707667195688543</v>
      </c>
      <c r="T76" s="32">
        <f t="shared" si="15"/>
        <v>91.966376172910046</v>
      </c>
      <c r="U76">
        <f>+IF('Média 24h-6h'!R76&lt;'Média Mensal'!$U$2,1,0)+IF('Média 6h-7h'!R76&lt;'Média Mensal'!$U$2,1,0)+IF('Média 7h-8h'!R76&lt;'Média Mensal'!$U$2,1,0)+IF('Média 8h-9h'!R76&lt;'Média Mensal'!$U$2,1,0)+IF('Média 9h-10h'!R76&lt;'Média Mensal'!$U$2,1,0)+IF('Média 10h-11h'!R76&lt;'Média Mensal'!$U$2,1,0)+IF('Média 11h-12h'!R76&lt;'Média Mensal'!$U$2,1,0)+IF('Média 12h-13h'!R76&lt;'Média Mensal'!$U$2,1,0)+IF('Média 13h-14h'!R76&lt;'Média Mensal'!$U$2,1,0)+IF('Média 14h-15h'!R76&lt;'Média Mensal'!$U$2,1,0)+IF('Média 15h-16h'!R76&lt;'Média Mensal'!$U$2,1,0)+IF('Média 16h-17h'!R76&lt;'Média Mensal'!$U$2,1,0)+IF('Média 17h-18h'!R76&lt;'Média Mensal'!$U$2,1,0)+IF('Média 18h-19h'!R76&lt;'Média Mensal'!$U$2,1,0)+IF('Média 19h-20h'!R76&lt;'Média Mensal'!$U$2,1,0)+IF('Média 20h-21h'!R76&lt;'Média Mensal'!$U$2,1,0)+IF('Média 21h-22h'!R76&lt;'Média Mensal'!$U$2,1,0)+IF('Média 22h-23h'!R76&lt;'Média Mensal'!$U$2,1,0)+IF('Média 23h-0h'!R76&lt;'Média Mensal'!$U$2,1,0)</f>
        <v>0</v>
      </c>
      <c r="V76">
        <f>+IF('Média 24h-6h'!S76&lt;'Média Mensal'!$U$2,1,0)+IF('Média 6h-7h'!S76&lt;'Média Mensal'!$U$2,1,0)+IF('Média 7h-8h'!S76&lt;'Média Mensal'!$U$2,1,0)+IF('Média 8h-9h'!S76&lt;'Média Mensal'!$U$2,1,0)+IF('Média 9h-10h'!S76&lt;'Média Mensal'!$U$2,1,0)+IF('Média 10h-11h'!S76&lt;'Média Mensal'!$U$2,1,0)+IF('Média 11h-12h'!S76&lt;'Média Mensal'!$U$2,1,0)+IF('Média 12h-13h'!S76&lt;'Média Mensal'!$U$2,1,0)+IF('Média 13h-14h'!S76&lt;'Média Mensal'!$U$2,1,0)+IF('Média 14h-15h'!S76&lt;'Média Mensal'!$U$2,1,0)+IF('Média 15h-16h'!S76&lt;'Média Mensal'!$U$2,1,0)+IF('Média 16h-17h'!S76&lt;'Média Mensal'!$U$2,1,0)+IF('Média 17h-18h'!S76&lt;'Média Mensal'!$U$2,1,0)+IF('Média 18h-19h'!S76&lt;'Média Mensal'!$U$2,1,0)+IF('Média 19h-20h'!S76&lt;'Média Mensal'!$U$2,1,0)+IF('Média 20h-21h'!S76&lt;'Média Mensal'!$U$2,1,0)+IF('Média 21h-22h'!S76&lt;'Média Mensal'!$U$2,1,0)+IF('Média 22h-23h'!S76&lt;'Média Mensal'!$U$2,1,0)+IF('Média 23h-0h'!S76&lt;'Média Mensal'!$U$2,1,0)</f>
        <v>0</v>
      </c>
    </row>
    <row r="77" spans="2:22" x14ac:dyDescent="0.25">
      <c r="B77" s="12" t="s">
        <v>70</v>
      </c>
      <c r="C77" s="12" t="s">
        <v>71</v>
      </c>
      <c r="D77" s="15">
        <v>450.27</v>
      </c>
      <c r="E77" s="4">
        <v>695700.3532461914</v>
      </c>
      <c r="F77" s="4">
        <v>680748.4473286604</v>
      </c>
      <c r="G77" s="5">
        <f t="shared" si="10"/>
        <v>1376448.8005748517</v>
      </c>
      <c r="H77" s="2">
        <v>6948</v>
      </c>
      <c r="I77" s="2">
        <v>7002</v>
      </c>
      <c r="J77" s="5">
        <f t="shared" si="11"/>
        <v>13950</v>
      </c>
      <c r="K77" s="2">
        <v>0</v>
      </c>
      <c r="L77" s="2">
        <v>0</v>
      </c>
      <c r="M77" s="5">
        <f t="shared" si="12"/>
        <v>0</v>
      </c>
      <c r="N77" s="27">
        <f t="shared" si="13"/>
        <v>0.46356289129711681</v>
      </c>
      <c r="O77" s="27">
        <f t="shared" si="0"/>
        <v>0.45010185405271802</v>
      </c>
      <c r="P77" s="28">
        <f t="shared" si="14"/>
        <v>0.45680631905444435</v>
      </c>
      <c r="Q77" s="38"/>
      <c r="R77" s="32">
        <f t="shared" si="15"/>
        <v>100.12958452017723</v>
      </c>
      <c r="S77" s="32">
        <f t="shared" si="15"/>
        <v>97.222000475387091</v>
      </c>
      <c r="T77" s="32">
        <f t="shared" si="15"/>
        <v>98.670164915759983</v>
      </c>
      <c r="U77">
        <f>+IF('Média 24h-6h'!R77&lt;'Média Mensal'!$U$2,1,0)+IF('Média 6h-7h'!R77&lt;'Média Mensal'!$U$2,1,0)+IF('Média 7h-8h'!R77&lt;'Média Mensal'!$U$2,1,0)+IF('Média 8h-9h'!R77&lt;'Média Mensal'!$U$2,1,0)+IF('Média 9h-10h'!R77&lt;'Média Mensal'!$U$2,1,0)+IF('Média 10h-11h'!R77&lt;'Média Mensal'!$U$2,1,0)+IF('Média 11h-12h'!R77&lt;'Média Mensal'!$U$2,1,0)+IF('Média 12h-13h'!R77&lt;'Média Mensal'!$U$2,1,0)+IF('Média 13h-14h'!R77&lt;'Média Mensal'!$U$2,1,0)+IF('Média 14h-15h'!R77&lt;'Média Mensal'!$U$2,1,0)+IF('Média 15h-16h'!R77&lt;'Média Mensal'!$U$2,1,0)+IF('Média 16h-17h'!R77&lt;'Média Mensal'!$U$2,1,0)+IF('Média 17h-18h'!R77&lt;'Média Mensal'!$U$2,1,0)+IF('Média 18h-19h'!R77&lt;'Média Mensal'!$U$2,1,0)+IF('Média 19h-20h'!R77&lt;'Média Mensal'!$U$2,1,0)+IF('Média 20h-21h'!R77&lt;'Média Mensal'!$U$2,1,0)+IF('Média 21h-22h'!R77&lt;'Média Mensal'!$U$2,1,0)+IF('Média 22h-23h'!R77&lt;'Média Mensal'!$U$2,1,0)+IF('Média 23h-0h'!R77&lt;'Média Mensal'!$U$2,1,0)</f>
        <v>0</v>
      </c>
      <c r="V77">
        <f>+IF('Média 24h-6h'!S77&lt;'Média Mensal'!$U$2,1,0)+IF('Média 6h-7h'!S77&lt;'Média Mensal'!$U$2,1,0)+IF('Média 7h-8h'!S77&lt;'Média Mensal'!$U$2,1,0)+IF('Média 8h-9h'!S77&lt;'Média Mensal'!$U$2,1,0)+IF('Média 9h-10h'!S77&lt;'Média Mensal'!$U$2,1,0)+IF('Média 10h-11h'!S77&lt;'Média Mensal'!$U$2,1,0)+IF('Média 11h-12h'!S77&lt;'Média Mensal'!$U$2,1,0)+IF('Média 12h-13h'!S77&lt;'Média Mensal'!$U$2,1,0)+IF('Média 13h-14h'!S77&lt;'Média Mensal'!$U$2,1,0)+IF('Média 14h-15h'!S77&lt;'Média Mensal'!$U$2,1,0)+IF('Média 15h-16h'!S77&lt;'Média Mensal'!$U$2,1,0)+IF('Média 16h-17h'!S77&lt;'Média Mensal'!$U$2,1,0)+IF('Média 17h-18h'!S77&lt;'Média Mensal'!$U$2,1,0)+IF('Média 18h-19h'!S77&lt;'Média Mensal'!$U$2,1,0)+IF('Média 19h-20h'!S77&lt;'Média Mensal'!$U$2,1,0)+IF('Média 20h-21h'!S77&lt;'Média Mensal'!$U$2,1,0)+IF('Média 21h-22h'!S77&lt;'Média Mensal'!$U$2,1,0)+IF('Média 22h-23h'!S77&lt;'Média Mensal'!$U$2,1,0)+IF('Média 23h-0h'!S77&lt;'Média Mensal'!$U$2,1,0)</f>
        <v>0</v>
      </c>
    </row>
    <row r="78" spans="2:22" x14ac:dyDescent="0.25">
      <c r="B78" s="12" t="s">
        <v>71</v>
      </c>
      <c r="C78" s="12" t="s">
        <v>72</v>
      </c>
      <c r="D78" s="15">
        <v>555.34</v>
      </c>
      <c r="E78" s="4">
        <v>608646.47978477471</v>
      </c>
      <c r="F78" s="4">
        <v>587770.90521931439</v>
      </c>
      <c r="G78" s="5">
        <f t="shared" si="10"/>
        <v>1196417.3850040892</v>
      </c>
      <c r="H78" s="2">
        <v>7004</v>
      </c>
      <c r="I78" s="2">
        <v>6951</v>
      </c>
      <c r="J78" s="5">
        <f t="shared" si="11"/>
        <v>13955</v>
      </c>
      <c r="K78" s="2">
        <v>0</v>
      </c>
      <c r="L78" s="2">
        <v>0</v>
      </c>
      <c r="M78" s="5">
        <f t="shared" si="12"/>
        <v>0</v>
      </c>
      <c r="N78" s="27">
        <f t="shared" si="13"/>
        <v>0.40231407435484928</v>
      </c>
      <c r="O78" s="27">
        <f t="shared" si="0"/>
        <v>0.39147771518307678</v>
      </c>
      <c r="P78" s="28">
        <f t="shared" si="14"/>
        <v>0.396916472591826</v>
      </c>
      <c r="Q78" s="38"/>
      <c r="R78" s="32">
        <f t="shared" si="15"/>
        <v>86.899840060647449</v>
      </c>
      <c r="S78" s="32">
        <f t="shared" si="15"/>
        <v>84.559186479544579</v>
      </c>
      <c r="T78" s="32">
        <f t="shared" si="15"/>
        <v>85.733958079834409</v>
      </c>
      <c r="U78">
        <f>+IF('Média 24h-6h'!R78&lt;'Média Mensal'!$U$2,1,0)+IF('Média 6h-7h'!R78&lt;'Média Mensal'!$U$2,1,0)+IF('Média 7h-8h'!R78&lt;'Média Mensal'!$U$2,1,0)+IF('Média 8h-9h'!R78&lt;'Média Mensal'!$U$2,1,0)+IF('Média 9h-10h'!R78&lt;'Média Mensal'!$U$2,1,0)+IF('Média 10h-11h'!R78&lt;'Média Mensal'!$U$2,1,0)+IF('Média 11h-12h'!R78&lt;'Média Mensal'!$U$2,1,0)+IF('Média 12h-13h'!R78&lt;'Média Mensal'!$U$2,1,0)+IF('Média 13h-14h'!R78&lt;'Média Mensal'!$U$2,1,0)+IF('Média 14h-15h'!R78&lt;'Média Mensal'!$U$2,1,0)+IF('Média 15h-16h'!R78&lt;'Média Mensal'!$U$2,1,0)+IF('Média 16h-17h'!R78&lt;'Média Mensal'!$U$2,1,0)+IF('Média 17h-18h'!R78&lt;'Média Mensal'!$U$2,1,0)+IF('Média 18h-19h'!R78&lt;'Média Mensal'!$U$2,1,0)+IF('Média 19h-20h'!R78&lt;'Média Mensal'!$U$2,1,0)+IF('Média 20h-21h'!R78&lt;'Média Mensal'!$U$2,1,0)+IF('Média 21h-22h'!R78&lt;'Média Mensal'!$U$2,1,0)+IF('Média 22h-23h'!R78&lt;'Média Mensal'!$U$2,1,0)+IF('Média 23h-0h'!R78&lt;'Média Mensal'!$U$2,1,0)</f>
        <v>0</v>
      </c>
      <c r="V78">
        <f>+IF('Média 24h-6h'!S78&lt;'Média Mensal'!$U$2,1,0)+IF('Média 6h-7h'!S78&lt;'Média Mensal'!$U$2,1,0)+IF('Média 7h-8h'!S78&lt;'Média Mensal'!$U$2,1,0)+IF('Média 8h-9h'!S78&lt;'Média Mensal'!$U$2,1,0)+IF('Média 9h-10h'!S78&lt;'Média Mensal'!$U$2,1,0)+IF('Média 10h-11h'!S78&lt;'Média Mensal'!$U$2,1,0)+IF('Média 11h-12h'!S78&lt;'Média Mensal'!$U$2,1,0)+IF('Média 12h-13h'!S78&lt;'Média Mensal'!$U$2,1,0)+IF('Média 13h-14h'!S78&lt;'Média Mensal'!$U$2,1,0)+IF('Média 14h-15h'!S78&lt;'Média Mensal'!$U$2,1,0)+IF('Média 15h-16h'!S78&lt;'Média Mensal'!$U$2,1,0)+IF('Média 16h-17h'!S78&lt;'Média Mensal'!$U$2,1,0)+IF('Média 17h-18h'!S78&lt;'Média Mensal'!$U$2,1,0)+IF('Média 18h-19h'!S78&lt;'Média Mensal'!$U$2,1,0)+IF('Média 19h-20h'!S78&lt;'Média Mensal'!$U$2,1,0)+IF('Média 20h-21h'!S78&lt;'Média Mensal'!$U$2,1,0)+IF('Média 21h-22h'!S78&lt;'Média Mensal'!$U$2,1,0)+IF('Média 22h-23h'!S78&lt;'Média Mensal'!$U$2,1,0)+IF('Média 23h-0h'!S78&lt;'Média Mensal'!$U$2,1,0)</f>
        <v>0</v>
      </c>
    </row>
    <row r="79" spans="2:22" x14ac:dyDescent="0.25">
      <c r="B79" s="12" t="s">
        <v>72</v>
      </c>
      <c r="C79" s="12" t="s">
        <v>73</v>
      </c>
      <c r="D79" s="15">
        <v>621.04</v>
      </c>
      <c r="E79" s="4">
        <v>581130.14222071448</v>
      </c>
      <c r="F79" s="4">
        <v>565309.88010126317</v>
      </c>
      <c r="G79" s="5">
        <f t="shared" si="10"/>
        <v>1146440.0223219777</v>
      </c>
      <c r="H79" s="2">
        <v>7005</v>
      </c>
      <c r="I79" s="2">
        <v>6953</v>
      </c>
      <c r="J79" s="5">
        <f t="shared" si="11"/>
        <v>13958</v>
      </c>
      <c r="K79" s="2">
        <v>0</v>
      </c>
      <c r="L79" s="2">
        <v>0</v>
      </c>
      <c r="M79" s="5">
        <f t="shared" si="12"/>
        <v>0</v>
      </c>
      <c r="N79" s="27">
        <f t="shared" si="13"/>
        <v>0.38407099573103504</v>
      </c>
      <c r="O79" s="27">
        <f t="shared" si="0"/>
        <v>0.37640951687605084</v>
      </c>
      <c r="P79" s="28">
        <f t="shared" si="14"/>
        <v>0.38025452757809725</v>
      </c>
      <c r="Q79" s="38"/>
      <c r="R79" s="32">
        <f t="shared" si="15"/>
        <v>82.95933507790356</v>
      </c>
      <c r="S79" s="32">
        <f t="shared" si="15"/>
        <v>81.30445564522698</v>
      </c>
      <c r="T79" s="32">
        <f t="shared" si="15"/>
        <v>82.134977956869008</v>
      </c>
      <c r="U79">
        <f>+IF('Média 24h-6h'!R79&lt;'Média Mensal'!$U$2,1,0)+IF('Média 6h-7h'!R79&lt;'Média Mensal'!$U$2,1,0)+IF('Média 7h-8h'!R79&lt;'Média Mensal'!$U$2,1,0)+IF('Média 8h-9h'!R79&lt;'Média Mensal'!$U$2,1,0)+IF('Média 9h-10h'!R79&lt;'Média Mensal'!$U$2,1,0)+IF('Média 10h-11h'!R79&lt;'Média Mensal'!$U$2,1,0)+IF('Média 11h-12h'!R79&lt;'Média Mensal'!$U$2,1,0)+IF('Média 12h-13h'!R79&lt;'Média Mensal'!$U$2,1,0)+IF('Média 13h-14h'!R79&lt;'Média Mensal'!$U$2,1,0)+IF('Média 14h-15h'!R79&lt;'Média Mensal'!$U$2,1,0)+IF('Média 15h-16h'!R79&lt;'Média Mensal'!$U$2,1,0)+IF('Média 16h-17h'!R79&lt;'Média Mensal'!$U$2,1,0)+IF('Média 17h-18h'!R79&lt;'Média Mensal'!$U$2,1,0)+IF('Média 18h-19h'!R79&lt;'Média Mensal'!$U$2,1,0)+IF('Média 19h-20h'!R79&lt;'Média Mensal'!$U$2,1,0)+IF('Média 20h-21h'!R79&lt;'Média Mensal'!$U$2,1,0)+IF('Média 21h-22h'!R79&lt;'Média Mensal'!$U$2,1,0)+IF('Média 22h-23h'!R79&lt;'Média Mensal'!$U$2,1,0)+IF('Média 23h-0h'!R79&lt;'Média Mensal'!$U$2,1,0)</f>
        <v>0</v>
      </c>
      <c r="V79">
        <f>+IF('Média 24h-6h'!S79&lt;'Média Mensal'!$U$2,1,0)+IF('Média 6h-7h'!S79&lt;'Média Mensal'!$U$2,1,0)+IF('Média 7h-8h'!S79&lt;'Média Mensal'!$U$2,1,0)+IF('Média 8h-9h'!S79&lt;'Média Mensal'!$U$2,1,0)+IF('Média 9h-10h'!S79&lt;'Média Mensal'!$U$2,1,0)+IF('Média 10h-11h'!S79&lt;'Média Mensal'!$U$2,1,0)+IF('Média 11h-12h'!S79&lt;'Média Mensal'!$U$2,1,0)+IF('Média 12h-13h'!S79&lt;'Média Mensal'!$U$2,1,0)+IF('Média 13h-14h'!S79&lt;'Média Mensal'!$U$2,1,0)+IF('Média 14h-15h'!S79&lt;'Média Mensal'!$U$2,1,0)+IF('Média 15h-16h'!S79&lt;'Média Mensal'!$U$2,1,0)+IF('Média 16h-17h'!S79&lt;'Média Mensal'!$U$2,1,0)+IF('Média 17h-18h'!S79&lt;'Média Mensal'!$U$2,1,0)+IF('Média 18h-19h'!S79&lt;'Média Mensal'!$U$2,1,0)+IF('Média 19h-20h'!S79&lt;'Média Mensal'!$U$2,1,0)+IF('Média 20h-21h'!S79&lt;'Média Mensal'!$U$2,1,0)+IF('Média 21h-22h'!S79&lt;'Média Mensal'!$U$2,1,0)+IF('Média 22h-23h'!S79&lt;'Média Mensal'!$U$2,1,0)+IF('Média 23h-0h'!S79&lt;'Média Mensal'!$U$2,1,0)</f>
        <v>0</v>
      </c>
    </row>
    <row r="80" spans="2:22" x14ac:dyDescent="0.25">
      <c r="B80" s="12" t="s">
        <v>73</v>
      </c>
      <c r="C80" s="12" t="s">
        <v>74</v>
      </c>
      <c r="D80" s="15">
        <v>702.75</v>
      </c>
      <c r="E80" s="4">
        <v>475458.88130008156</v>
      </c>
      <c r="F80" s="4">
        <v>454127.64997750957</v>
      </c>
      <c r="G80" s="5">
        <f t="shared" si="10"/>
        <v>929586.53127759113</v>
      </c>
      <c r="H80" s="2">
        <v>7003</v>
      </c>
      <c r="I80" s="2">
        <v>6951</v>
      </c>
      <c r="J80" s="5">
        <f t="shared" si="11"/>
        <v>13954</v>
      </c>
      <c r="K80" s="2">
        <v>0</v>
      </c>
      <c r="L80" s="2">
        <v>0</v>
      </c>
      <c r="M80" s="5">
        <f t="shared" si="12"/>
        <v>0</v>
      </c>
      <c r="N80" s="27">
        <f t="shared" si="13"/>
        <v>0.31432222255282233</v>
      </c>
      <c r="O80" s="27">
        <f t="shared" si="0"/>
        <v>0.30246623852250781</v>
      </c>
      <c r="P80" s="28">
        <f t="shared" si="14"/>
        <v>0.30841632137791075</v>
      </c>
      <c r="Q80" s="38"/>
      <c r="R80" s="32">
        <f t="shared" si="15"/>
        <v>67.893600071409622</v>
      </c>
      <c r="S80" s="32">
        <f t="shared" si="15"/>
        <v>65.332707520861689</v>
      </c>
      <c r="T80" s="32">
        <f t="shared" si="15"/>
        <v>66.617925417628712</v>
      </c>
      <c r="U80">
        <f>+IF('Média 24h-6h'!R80&lt;'Média Mensal'!$U$2,1,0)+IF('Média 6h-7h'!R80&lt;'Média Mensal'!$U$2,1,0)+IF('Média 7h-8h'!R80&lt;'Média Mensal'!$U$2,1,0)+IF('Média 8h-9h'!R80&lt;'Média Mensal'!$U$2,1,0)+IF('Média 9h-10h'!R80&lt;'Média Mensal'!$U$2,1,0)+IF('Média 10h-11h'!R80&lt;'Média Mensal'!$U$2,1,0)+IF('Média 11h-12h'!R80&lt;'Média Mensal'!$U$2,1,0)+IF('Média 12h-13h'!R80&lt;'Média Mensal'!$U$2,1,0)+IF('Média 13h-14h'!R80&lt;'Média Mensal'!$U$2,1,0)+IF('Média 14h-15h'!R80&lt;'Média Mensal'!$U$2,1,0)+IF('Média 15h-16h'!R80&lt;'Média Mensal'!$U$2,1,0)+IF('Média 16h-17h'!R80&lt;'Média Mensal'!$U$2,1,0)+IF('Média 17h-18h'!R80&lt;'Média Mensal'!$U$2,1,0)+IF('Média 18h-19h'!R80&lt;'Média Mensal'!$U$2,1,0)+IF('Média 19h-20h'!R80&lt;'Média Mensal'!$U$2,1,0)+IF('Média 20h-21h'!R80&lt;'Média Mensal'!$U$2,1,0)+IF('Média 21h-22h'!R80&lt;'Média Mensal'!$U$2,1,0)+IF('Média 22h-23h'!R80&lt;'Média Mensal'!$U$2,1,0)+IF('Média 23h-0h'!R80&lt;'Média Mensal'!$U$2,1,0)</f>
        <v>0</v>
      </c>
      <c r="V80">
        <f>+IF('Média 24h-6h'!S80&lt;'Média Mensal'!$U$2,1,0)+IF('Média 6h-7h'!S80&lt;'Média Mensal'!$U$2,1,0)+IF('Média 7h-8h'!S80&lt;'Média Mensal'!$U$2,1,0)+IF('Média 8h-9h'!S80&lt;'Média Mensal'!$U$2,1,0)+IF('Média 9h-10h'!S80&lt;'Média Mensal'!$U$2,1,0)+IF('Média 10h-11h'!S80&lt;'Média Mensal'!$U$2,1,0)+IF('Média 11h-12h'!S80&lt;'Média Mensal'!$U$2,1,0)+IF('Média 12h-13h'!S80&lt;'Média Mensal'!$U$2,1,0)+IF('Média 13h-14h'!S80&lt;'Média Mensal'!$U$2,1,0)+IF('Média 14h-15h'!S80&lt;'Média Mensal'!$U$2,1,0)+IF('Média 15h-16h'!S80&lt;'Média Mensal'!$U$2,1,0)+IF('Média 16h-17h'!S80&lt;'Média Mensal'!$U$2,1,0)+IF('Média 17h-18h'!S80&lt;'Média Mensal'!$U$2,1,0)+IF('Média 18h-19h'!S80&lt;'Média Mensal'!$U$2,1,0)+IF('Média 19h-20h'!S80&lt;'Média Mensal'!$U$2,1,0)+IF('Média 20h-21h'!S80&lt;'Média Mensal'!$U$2,1,0)+IF('Média 21h-22h'!S80&lt;'Média Mensal'!$U$2,1,0)+IF('Média 22h-23h'!S80&lt;'Média Mensal'!$U$2,1,0)+IF('Média 23h-0h'!S80&lt;'Média Mensal'!$U$2,1,0)</f>
        <v>0</v>
      </c>
    </row>
    <row r="81" spans="2:22" x14ac:dyDescent="0.25">
      <c r="B81" s="12" t="s">
        <v>74</v>
      </c>
      <c r="C81" s="12" t="s">
        <v>75</v>
      </c>
      <c r="D81" s="15">
        <v>471.25</v>
      </c>
      <c r="E81" s="4">
        <v>423639.67511419166</v>
      </c>
      <c r="F81" s="4">
        <v>401915.16273027007</v>
      </c>
      <c r="G81" s="5">
        <f t="shared" si="10"/>
        <v>825554.83784446167</v>
      </c>
      <c r="H81" s="2">
        <v>7003</v>
      </c>
      <c r="I81" s="2">
        <v>6951</v>
      </c>
      <c r="J81" s="5">
        <f t="shared" si="11"/>
        <v>13954</v>
      </c>
      <c r="K81" s="2">
        <v>0</v>
      </c>
      <c r="L81" s="2">
        <v>0</v>
      </c>
      <c r="M81" s="5">
        <f t="shared" si="12"/>
        <v>0</v>
      </c>
      <c r="N81" s="27">
        <f t="shared" si="13"/>
        <v>0.2800649424811269</v>
      </c>
      <c r="O81" s="27">
        <f t="shared" si="13"/>
        <v>0.26769074175995866</v>
      </c>
      <c r="P81" s="28">
        <f t="shared" si="14"/>
        <v>0.27390089853581795</v>
      </c>
      <c r="Q81" s="38"/>
      <c r="R81" s="32">
        <f t="shared" si="15"/>
        <v>60.494027575923411</v>
      </c>
      <c r="S81" s="32">
        <f t="shared" si="15"/>
        <v>57.82120022015107</v>
      </c>
      <c r="T81" s="32">
        <f t="shared" si="15"/>
        <v>59.162594083736685</v>
      </c>
      <c r="U81">
        <f>+IF('Média 24h-6h'!R81&lt;'Média Mensal'!$U$2,1,0)+IF('Média 6h-7h'!R81&lt;'Média Mensal'!$U$2,1,0)+IF('Média 7h-8h'!R81&lt;'Média Mensal'!$U$2,1,0)+IF('Média 8h-9h'!R81&lt;'Média Mensal'!$U$2,1,0)+IF('Média 9h-10h'!R81&lt;'Média Mensal'!$U$2,1,0)+IF('Média 10h-11h'!R81&lt;'Média Mensal'!$U$2,1,0)+IF('Média 11h-12h'!R81&lt;'Média Mensal'!$U$2,1,0)+IF('Média 12h-13h'!R81&lt;'Média Mensal'!$U$2,1,0)+IF('Média 13h-14h'!R81&lt;'Média Mensal'!$U$2,1,0)+IF('Média 14h-15h'!R81&lt;'Média Mensal'!$U$2,1,0)+IF('Média 15h-16h'!R81&lt;'Média Mensal'!$U$2,1,0)+IF('Média 16h-17h'!R81&lt;'Média Mensal'!$U$2,1,0)+IF('Média 17h-18h'!R81&lt;'Média Mensal'!$U$2,1,0)+IF('Média 18h-19h'!R81&lt;'Média Mensal'!$U$2,1,0)+IF('Média 19h-20h'!R81&lt;'Média Mensal'!$U$2,1,0)+IF('Média 20h-21h'!R81&lt;'Média Mensal'!$U$2,1,0)+IF('Média 21h-22h'!R81&lt;'Média Mensal'!$U$2,1,0)+IF('Média 22h-23h'!R81&lt;'Média Mensal'!$U$2,1,0)+IF('Média 23h-0h'!R81&lt;'Média Mensal'!$U$2,1,0)</f>
        <v>0</v>
      </c>
      <c r="V81">
        <f>+IF('Média 24h-6h'!S81&lt;'Média Mensal'!$U$2,1,0)+IF('Média 6h-7h'!S81&lt;'Média Mensal'!$U$2,1,0)+IF('Média 7h-8h'!S81&lt;'Média Mensal'!$U$2,1,0)+IF('Média 8h-9h'!S81&lt;'Média Mensal'!$U$2,1,0)+IF('Média 9h-10h'!S81&lt;'Média Mensal'!$U$2,1,0)+IF('Média 10h-11h'!S81&lt;'Média Mensal'!$U$2,1,0)+IF('Média 11h-12h'!S81&lt;'Média Mensal'!$U$2,1,0)+IF('Média 12h-13h'!S81&lt;'Média Mensal'!$U$2,1,0)+IF('Média 13h-14h'!S81&lt;'Média Mensal'!$U$2,1,0)+IF('Média 14h-15h'!S81&lt;'Média Mensal'!$U$2,1,0)+IF('Média 15h-16h'!S81&lt;'Média Mensal'!$U$2,1,0)+IF('Média 16h-17h'!S81&lt;'Média Mensal'!$U$2,1,0)+IF('Média 17h-18h'!S81&lt;'Média Mensal'!$U$2,1,0)+IF('Média 18h-19h'!S81&lt;'Média Mensal'!$U$2,1,0)+IF('Média 19h-20h'!S81&lt;'Média Mensal'!$U$2,1,0)+IF('Média 20h-21h'!S81&lt;'Média Mensal'!$U$2,1,0)+IF('Média 21h-22h'!S81&lt;'Média Mensal'!$U$2,1,0)+IF('Média 22h-23h'!S81&lt;'Média Mensal'!$U$2,1,0)+IF('Média 23h-0h'!S81&lt;'Média Mensal'!$U$2,1,0)</f>
        <v>0</v>
      </c>
    </row>
    <row r="82" spans="2:22" x14ac:dyDescent="0.25">
      <c r="B82" s="12" t="s">
        <v>75</v>
      </c>
      <c r="C82" s="12" t="s">
        <v>76</v>
      </c>
      <c r="D82" s="15">
        <v>775.36</v>
      </c>
      <c r="E82" s="4">
        <v>386685.17083923629</v>
      </c>
      <c r="F82" s="4">
        <v>366287.40306015738</v>
      </c>
      <c r="G82" s="5">
        <f t="shared" si="10"/>
        <v>752972.57389939367</v>
      </c>
      <c r="H82" s="2">
        <v>7004</v>
      </c>
      <c r="I82" s="2">
        <v>6952</v>
      </c>
      <c r="J82" s="5">
        <f t="shared" si="11"/>
        <v>13956</v>
      </c>
      <c r="K82" s="2">
        <v>0</v>
      </c>
      <c r="L82" s="2">
        <v>0</v>
      </c>
      <c r="M82" s="5">
        <f t="shared" si="12"/>
        <v>0</v>
      </c>
      <c r="N82" s="27">
        <f t="shared" si="13"/>
        <v>0.25559810454821869</v>
      </c>
      <c r="O82" s="27">
        <f t="shared" si="13"/>
        <v>0.24392621032327319</v>
      </c>
      <c r="P82" s="28">
        <f t="shared" si="14"/>
        <v>0.24978390215126961</v>
      </c>
      <c r="Q82" s="38"/>
      <c r="R82" s="32">
        <f t="shared" si="15"/>
        <v>55.209190582415232</v>
      </c>
      <c r="S82" s="32">
        <f t="shared" si="15"/>
        <v>52.688061429827009</v>
      </c>
      <c r="T82" s="32">
        <f t="shared" si="15"/>
        <v>53.953322864674242</v>
      </c>
      <c r="U82">
        <f>+IF('Média 24h-6h'!R82&lt;'Média Mensal'!$U$2,1,0)+IF('Média 6h-7h'!R82&lt;'Média Mensal'!$U$2,1,0)+IF('Média 7h-8h'!R82&lt;'Média Mensal'!$U$2,1,0)+IF('Média 8h-9h'!R82&lt;'Média Mensal'!$U$2,1,0)+IF('Média 9h-10h'!R82&lt;'Média Mensal'!$U$2,1,0)+IF('Média 10h-11h'!R82&lt;'Média Mensal'!$U$2,1,0)+IF('Média 11h-12h'!R82&lt;'Média Mensal'!$U$2,1,0)+IF('Média 12h-13h'!R82&lt;'Média Mensal'!$U$2,1,0)+IF('Média 13h-14h'!R82&lt;'Média Mensal'!$U$2,1,0)+IF('Média 14h-15h'!R82&lt;'Média Mensal'!$U$2,1,0)+IF('Média 15h-16h'!R82&lt;'Média Mensal'!$U$2,1,0)+IF('Média 16h-17h'!R82&lt;'Média Mensal'!$U$2,1,0)+IF('Média 17h-18h'!R82&lt;'Média Mensal'!$U$2,1,0)+IF('Média 18h-19h'!R82&lt;'Média Mensal'!$U$2,1,0)+IF('Média 19h-20h'!R82&lt;'Média Mensal'!$U$2,1,0)+IF('Média 20h-21h'!R82&lt;'Média Mensal'!$U$2,1,0)+IF('Média 21h-22h'!R82&lt;'Média Mensal'!$U$2,1,0)+IF('Média 22h-23h'!R82&lt;'Média Mensal'!$U$2,1,0)+IF('Média 23h-0h'!R82&lt;'Média Mensal'!$U$2,1,0)</f>
        <v>0</v>
      </c>
      <c r="V82">
        <f>+IF('Média 24h-6h'!S82&lt;'Média Mensal'!$U$2,1,0)+IF('Média 6h-7h'!S82&lt;'Média Mensal'!$U$2,1,0)+IF('Média 7h-8h'!S82&lt;'Média Mensal'!$U$2,1,0)+IF('Média 8h-9h'!S82&lt;'Média Mensal'!$U$2,1,0)+IF('Média 9h-10h'!S82&lt;'Média Mensal'!$U$2,1,0)+IF('Média 10h-11h'!S82&lt;'Média Mensal'!$U$2,1,0)+IF('Média 11h-12h'!S82&lt;'Média Mensal'!$U$2,1,0)+IF('Média 12h-13h'!S82&lt;'Média Mensal'!$U$2,1,0)+IF('Média 13h-14h'!S82&lt;'Média Mensal'!$U$2,1,0)+IF('Média 14h-15h'!S82&lt;'Média Mensal'!$U$2,1,0)+IF('Média 15h-16h'!S82&lt;'Média Mensal'!$U$2,1,0)+IF('Média 16h-17h'!S82&lt;'Média Mensal'!$U$2,1,0)+IF('Média 17h-18h'!S82&lt;'Média Mensal'!$U$2,1,0)+IF('Média 18h-19h'!S82&lt;'Média Mensal'!$U$2,1,0)+IF('Média 19h-20h'!S82&lt;'Média Mensal'!$U$2,1,0)+IF('Média 20h-21h'!S82&lt;'Média Mensal'!$U$2,1,0)+IF('Média 21h-22h'!S82&lt;'Média Mensal'!$U$2,1,0)+IF('Média 22h-23h'!S82&lt;'Média Mensal'!$U$2,1,0)+IF('Média 23h-0h'!S82&lt;'Média Mensal'!$U$2,1,0)</f>
        <v>0</v>
      </c>
    </row>
    <row r="83" spans="2:22" x14ac:dyDescent="0.25">
      <c r="B83" s="12" t="s">
        <v>76</v>
      </c>
      <c r="C83" s="12" t="s">
        <v>77</v>
      </c>
      <c r="D83" s="15">
        <v>827.64</v>
      </c>
      <c r="E83" s="4">
        <v>291986.29794234177</v>
      </c>
      <c r="F83" s="4">
        <v>287462.95860031416</v>
      </c>
      <c r="G83" s="5">
        <f t="shared" si="10"/>
        <v>579449.25654265587</v>
      </c>
      <c r="H83" s="2">
        <v>6992</v>
      </c>
      <c r="I83" s="2">
        <v>6940</v>
      </c>
      <c r="J83" s="5">
        <f t="shared" si="11"/>
        <v>13932</v>
      </c>
      <c r="K83" s="2">
        <v>0</v>
      </c>
      <c r="L83" s="2">
        <v>0</v>
      </c>
      <c r="M83" s="5">
        <f t="shared" si="12"/>
        <v>0</v>
      </c>
      <c r="N83" s="27">
        <f t="shared" si="13"/>
        <v>0.19333358358119715</v>
      </c>
      <c r="O83" s="27">
        <f t="shared" si="13"/>
        <v>0.19176470180936744</v>
      </c>
      <c r="P83" s="28">
        <f t="shared" si="14"/>
        <v>0.19255207055388604</v>
      </c>
      <c r="Q83" s="38"/>
      <c r="R83" s="32">
        <f t="shared" si="15"/>
        <v>41.760054053538582</v>
      </c>
      <c r="S83" s="32">
        <f t="shared" si="15"/>
        <v>41.421175590823367</v>
      </c>
      <c r="T83" s="32">
        <f t="shared" si="15"/>
        <v>41.59124723963938</v>
      </c>
      <c r="U83">
        <f>+IF('Média 24h-6h'!R83&lt;'Média Mensal'!$U$2,1,0)+IF('Média 6h-7h'!R83&lt;'Média Mensal'!$U$2,1,0)+IF('Média 7h-8h'!R83&lt;'Média Mensal'!$U$2,1,0)+IF('Média 8h-9h'!R83&lt;'Média Mensal'!$U$2,1,0)+IF('Média 9h-10h'!R83&lt;'Média Mensal'!$U$2,1,0)+IF('Média 10h-11h'!R83&lt;'Média Mensal'!$U$2,1,0)+IF('Média 11h-12h'!R83&lt;'Média Mensal'!$U$2,1,0)+IF('Média 12h-13h'!R83&lt;'Média Mensal'!$U$2,1,0)+IF('Média 13h-14h'!R83&lt;'Média Mensal'!$U$2,1,0)+IF('Média 14h-15h'!R83&lt;'Média Mensal'!$U$2,1,0)+IF('Média 15h-16h'!R83&lt;'Média Mensal'!$U$2,1,0)+IF('Média 16h-17h'!R83&lt;'Média Mensal'!$U$2,1,0)+IF('Média 17h-18h'!R83&lt;'Média Mensal'!$U$2,1,0)+IF('Média 18h-19h'!R83&lt;'Média Mensal'!$U$2,1,0)+IF('Média 19h-20h'!R83&lt;'Média Mensal'!$U$2,1,0)+IF('Média 20h-21h'!R83&lt;'Média Mensal'!$U$2,1,0)+IF('Média 21h-22h'!R83&lt;'Média Mensal'!$U$2,1,0)+IF('Média 22h-23h'!R83&lt;'Média Mensal'!$U$2,1,0)+IF('Média 23h-0h'!R83&lt;'Média Mensal'!$U$2,1,0)</f>
        <v>0</v>
      </c>
      <c r="V83">
        <f>+IF('Média 24h-6h'!S83&lt;'Média Mensal'!$U$2,1,0)+IF('Média 6h-7h'!S83&lt;'Média Mensal'!$U$2,1,0)+IF('Média 7h-8h'!S83&lt;'Média Mensal'!$U$2,1,0)+IF('Média 8h-9h'!S83&lt;'Média Mensal'!$U$2,1,0)+IF('Média 9h-10h'!S83&lt;'Média Mensal'!$U$2,1,0)+IF('Média 10h-11h'!S83&lt;'Média Mensal'!$U$2,1,0)+IF('Média 11h-12h'!S83&lt;'Média Mensal'!$U$2,1,0)+IF('Média 12h-13h'!S83&lt;'Média Mensal'!$U$2,1,0)+IF('Média 13h-14h'!S83&lt;'Média Mensal'!$U$2,1,0)+IF('Média 14h-15h'!S83&lt;'Média Mensal'!$U$2,1,0)+IF('Média 15h-16h'!S83&lt;'Média Mensal'!$U$2,1,0)+IF('Média 16h-17h'!S83&lt;'Média Mensal'!$U$2,1,0)+IF('Média 17h-18h'!S83&lt;'Média Mensal'!$U$2,1,0)+IF('Média 18h-19h'!S83&lt;'Média Mensal'!$U$2,1,0)+IF('Média 19h-20h'!S83&lt;'Média Mensal'!$U$2,1,0)+IF('Média 20h-21h'!S83&lt;'Média Mensal'!$U$2,1,0)+IF('Média 21h-22h'!S83&lt;'Média Mensal'!$U$2,1,0)+IF('Média 22h-23h'!S83&lt;'Média Mensal'!$U$2,1,0)+IF('Média 23h-0h'!S83&lt;'Média Mensal'!$U$2,1,0)</f>
        <v>1</v>
      </c>
    </row>
    <row r="84" spans="2:22" x14ac:dyDescent="0.25">
      <c r="B84" s="13" t="s">
        <v>77</v>
      </c>
      <c r="C84" s="13" t="s">
        <v>78</v>
      </c>
      <c r="D84" s="16">
        <v>351.77</v>
      </c>
      <c r="E84" s="4">
        <v>129969.02164152675</v>
      </c>
      <c r="F84" s="4">
        <v>150474.00000000003</v>
      </c>
      <c r="G84" s="7">
        <f t="shared" si="10"/>
        <v>280443.02164152678</v>
      </c>
      <c r="H84" s="6">
        <v>6980</v>
      </c>
      <c r="I84" s="3">
        <v>6929</v>
      </c>
      <c r="J84" s="7">
        <f t="shared" si="11"/>
        <v>13909</v>
      </c>
      <c r="K84" s="6">
        <v>0</v>
      </c>
      <c r="L84" s="3">
        <v>0</v>
      </c>
      <c r="M84" s="7">
        <f t="shared" si="12"/>
        <v>0</v>
      </c>
      <c r="N84" s="27">
        <f t="shared" si="13"/>
        <v>8.6204646636903554E-2</v>
      </c>
      <c r="O84" s="27">
        <f t="shared" si="13"/>
        <v>0.10053960007055694</v>
      </c>
      <c r="P84" s="28">
        <f t="shared" si="14"/>
        <v>9.3345842433997836E-2</v>
      </c>
      <c r="Q84" s="38"/>
      <c r="R84" s="32">
        <f t="shared" si="15"/>
        <v>18.620203673571169</v>
      </c>
      <c r="S84" s="32">
        <f t="shared" si="15"/>
        <v>21.716553615240297</v>
      </c>
      <c r="T84" s="32">
        <f t="shared" si="15"/>
        <v>20.16270196574353</v>
      </c>
      <c r="U84">
        <f>+IF('Média 24h-6h'!R84&lt;'Média Mensal'!$U$2,1,0)+IF('Média 6h-7h'!R84&lt;'Média Mensal'!$U$2,1,0)+IF('Média 7h-8h'!R84&lt;'Média Mensal'!$U$2,1,0)+IF('Média 8h-9h'!R84&lt;'Média Mensal'!$U$2,1,0)+IF('Média 9h-10h'!R84&lt;'Média Mensal'!$U$2,1,0)+IF('Média 10h-11h'!R84&lt;'Média Mensal'!$U$2,1,0)+IF('Média 11h-12h'!R84&lt;'Média Mensal'!$U$2,1,0)+IF('Média 12h-13h'!R84&lt;'Média Mensal'!$U$2,1,0)+IF('Média 13h-14h'!R84&lt;'Média Mensal'!$U$2,1,0)+IF('Média 14h-15h'!R84&lt;'Média Mensal'!$U$2,1,0)+IF('Média 15h-16h'!R84&lt;'Média Mensal'!$U$2,1,0)+IF('Média 16h-17h'!R84&lt;'Média Mensal'!$U$2,1,0)+IF('Média 17h-18h'!R84&lt;'Média Mensal'!$U$2,1,0)+IF('Média 18h-19h'!R84&lt;'Média Mensal'!$U$2,1,0)+IF('Média 19h-20h'!R84&lt;'Média Mensal'!$U$2,1,0)+IF('Média 20h-21h'!R84&lt;'Média Mensal'!$U$2,1,0)+IF('Média 21h-22h'!R84&lt;'Média Mensal'!$U$2,1,0)+IF('Média 22h-23h'!R84&lt;'Média Mensal'!$U$2,1,0)+IF('Média 23h-0h'!R84&lt;'Média Mensal'!$U$2,1,0)</f>
        <v>0</v>
      </c>
      <c r="V84">
        <f>+IF('Média 24h-6h'!S84&lt;'Média Mensal'!$U$2,1,0)+IF('Média 6h-7h'!S84&lt;'Média Mensal'!$U$2,1,0)+IF('Média 7h-8h'!S84&lt;'Média Mensal'!$U$2,1,0)+IF('Média 8h-9h'!S84&lt;'Média Mensal'!$U$2,1,0)+IF('Média 9h-10h'!S84&lt;'Média Mensal'!$U$2,1,0)+IF('Média 10h-11h'!S84&lt;'Média Mensal'!$U$2,1,0)+IF('Média 11h-12h'!S84&lt;'Média Mensal'!$U$2,1,0)+IF('Média 12h-13h'!S84&lt;'Média Mensal'!$U$2,1,0)+IF('Média 13h-14h'!S84&lt;'Média Mensal'!$U$2,1,0)+IF('Média 14h-15h'!S84&lt;'Média Mensal'!$U$2,1,0)+IF('Média 15h-16h'!S84&lt;'Média Mensal'!$U$2,1,0)+IF('Média 16h-17h'!S84&lt;'Média Mensal'!$U$2,1,0)+IF('Média 17h-18h'!S84&lt;'Média Mensal'!$U$2,1,0)+IF('Média 18h-19h'!S84&lt;'Média Mensal'!$U$2,1,0)+IF('Média 19h-20h'!S84&lt;'Média Mensal'!$U$2,1,0)+IF('Média 20h-21h'!S84&lt;'Média Mensal'!$U$2,1,0)+IF('Média 21h-22h'!S84&lt;'Média Mensal'!$U$2,1,0)+IF('Média 22h-23h'!S84&lt;'Média Mensal'!$U$2,1,0)+IF('Média 23h-0h'!S84&lt;'Média Mensal'!$U$2,1,0)</f>
        <v>1</v>
      </c>
    </row>
    <row r="85" spans="2:22" x14ac:dyDescent="0.25">
      <c r="B85" s="12" t="s">
        <v>79</v>
      </c>
      <c r="C85" s="12" t="s">
        <v>80</v>
      </c>
      <c r="D85" s="15">
        <v>683.54</v>
      </c>
      <c r="E85" s="8">
        <v>48749.527964061446</v>
      </c>
      <c r="F85" s="8">
        <v>95750.811810083658</v>
      </c>
      <c r="G85" s="5">
        <f t="shared" si="10"/>
        <v>144500.3397741451</v>
      </c>
      <c r="H85" s="2">
        <v>2287</v>
      </c>
      <c r="I85" s="2">
        <v>2236</v>
      </c>
      <c r="J85" s="5">
        <f t="shared" si="11"/>
        <v>4523</v>
      </c>
      <c r="K85" s="2">
        <v>0</v>
      </c>
      <c r="L85" s="2">
        <v>0</v>
      </c>
      <c r="M85" s="5">
        <f t="shared" si="12"/>
        <v>0</v>
      </c>
      <c r="N85" s="25">
        <f t="shared" si="13"/>
        <v>9.8684853123251884E-2</v>
      </c>
      <c r="O85" s="25">
        <f t="shared" si="13"/>
        <v>0.19825169741370929</v>
      </c>
      <c r="P85" s="26">
        <f t="shared" si="14"/>
        <v>0.14790693223743778</v>
      </c>
      <c r="Q85" s="38"/>
      <c r="R85" s="32">
        <f t="shared" si="15"/>
        <v>21.315928274622408</v>
      </c>
      <c r="S85" s="32">
        <f t="shared" si="15"/>
        <v>42.822366641361207</v>
      </c>
      <c r="T85" s="32">
        <f t="shared" si="15"/>
        <v>31.947897363286557</v>
      </c>
      <c r="U85">
        <f>+IF('Média 24h-6h'!R85&lt;'Média Mensal'!$U$2,1,0)+IF('Média 6h-7h'!R85&lt;'Média Mensal'!$U$2,1,0)+IF('Média 7h-8h'!R85&lt;'Média Mensal'!$U$2,1,0)+IF('Média 8h-9h'!R85&lt;'Média Mensal'!$U$2,1,0)+IF('Média 9h-10h'!R85&lt;'Média Mensal'!$U$2,1,0)+IF('Média 10h-11h'!R85&lt;'Média Mensal'!$U$2,1,0)+IF('Média 11h-12h'!R85&lt;'Média Mensal'!$U$2,1,0)+IF('Média 12h-13h'!R85&lt;'Média Mensal'!$U$2,1,0)+IF('Média 13h-14h'!R85&lt;'Média Mensal'!$U$2,1,0)+IF('Média 14h-15h'!R85&lt;'Média Mensal'!$U$2,1,0)+IF('Média 15h-16h'!R85&lt;'Média Mensal'!$U$2,1,0)+IF('Média 16h-17h'!R85&lt;'Média Mensal'!$U$2,1,0)+IF('Média 17h-18h'!R85&lt;'Média Mensal'!$U$2,1,0)+IF('Média 18h-19h'!R85&lt;'Média Mensal'!$U$2,1,0)+IF('Média 19h-20h'!R85&lt;'Média Mensal'!$U$2,1,0)+IF('Média 20h-21h'!R85&lt;'Média Mensal'!$U$2,1,0)+IF('Média 21h-22h'!R85&lt;'Média Mensal'!$U$2,1,0)+IF('Média 22h-23h'!R85&lt;'Média Mensal'!$U$2,1,0)+IF('Média 23h-0h'!R85&lt;'Média Mensal'!$U$2,1,0)</f>
        <v>0</v>
      </c>
      <c r="V85">
        <f>+IF('Média 24h-6h'!S85&lt;'Média Mensal'!$U$2,1,0)+IF('Média 6h-7h'!S85&lt;'Média Mensal'!$U$2,1,0)+IF('Média 7h-8h'!S85&lt;'Média Mensal'!$U$2,1,0)+IF('Média 8h-9h'!S85&lt;'Média Mensal'!$U$2,1,0)+IF('Média 9h-10h'!S85&lt;'Média Mensal'!$U$2,1,0)+IF('Média 10h-11h'!S85&lt;'Média Mensal'!$U$2,1,0)+IF('Média 11h-12h'!S85&lt;'Média Mensal'!$U$2,1,0)+IF('Média 12h-13h'!S85&lt;'Média Mensal'!$U$2,1,0)+IF('Média 13h-14h'!S85&lt;'Média Mensal'!$U$2,1,0)+IF('Média 14h-15h'!S85&lt;'Média Mensal'!$U$2,1,0)+IF('Média 15h-16h'!S85&lt;'Média Mensal'!$U$2,1,0)+IF('Média 16h-17h'!S85&lt;'Média Mensal'!$U$2,1,0)+IF('Média 17h-18h'!S85&lt;'Média Mensal'!$U$2,1,0)+IF('Média 18h-19h'!S85&lt;'Média Mensal'!$U$2,1,0)+IF('Média 19h-20h'!S85&lt;'Média Mensal'!$U$2,1,0)+IF('Média 20h-21h'!S85&lt;'Média Mensal'!$U$2,1,0)+IF('Média 21h-22h'!S85&lt;'Média Mensal'!$U$2,1,0)+IF('Média 22h-23h'!S85&lt;'Média Mensal'!$U$2,1,0)+IF('Média 23h-0h'!S85&lt;'Média Mensal'!$U$2,1,0)</f>
        <v>1</v>
      </c>
    </row>
    <row r="86" spans="2:22" x14ac:dyDescent="0.25">
      <c r="B86" s="13" t="s">
        <v>80</v>
      </c>
      <c r="C86" s="13" t="s">
        <v>81</v>
      </c>
      <c r="D86" s="16">
        <v>649.66</v>
      </c>
      <c r="E86" s="6">
        <v>43561.657526880503</v>
      </c>
      <c r="F86" s="6">
        <v>89715.999999999942</v>
      </c>
      <c r="G86" s="7">
        <f t="shared" si="10"/>
        <v>133277.65752688044</v>
      </c>
      <c r="H86" s="6">
        <v>2287</v>
      </c>
      <c r="I86" s="3">
        <v>2236</v>
      </c>
      <c r="J86" s="7">
        <f t="shared" si="11"/>
        <v>4523</v>
      </c>
      <c r="K86" s="6">
        <v>0</v>
      </c>
      <c r="L86" s="3">
        <v>0</v>
      </c>
      <c r="M86" s="7">
        <f t="shared" si="12"/>
        <v>0</v>
      </c>
      <c r="N86" s="27">
        <f t="shared" si="13"/>
        <v>8.8182921032892242E-2</v>
      </c>
      <c r="O86" s="27">
        <f t="shared" si="13"/>
        <v>0.18575664215199086</v>
      </c>
      <c r="P86" s="28">
        <f t="shared" si="14"/>
        <v>0.13641967549283135</v>
      </c>
      <c r="Q86" s="38"/>
      <c r="R86" s="32">
        <f t="shared" si="15"/>
        <v>19.047510943104722</v>
      </c>
      <c r="S86" s="32">
        <f t="shared" si="15"/>
        <v>40.123434704830025</v>
      </c>
      <c r="T86" s="32">
        <f t="shared" si="15"/>
        <v>29.466649906451568</v>
      </c>
      <c r="U86">
        <f>+IF('Média 24h-6h'!R86&lt;'Média Mensal'!$U$2,1,0)+IF('Média 6h-7h'!R86&lt;'Média Mensal'!$U$2,1,0)+IF('Média 7h-8h'!R86&lt;'Média Mensal'!$U$2,1,0)+IF('Média 8h-9h'!R86&lt;'Média Mensal'!$U$2,1,0)+IF('Média 9h-10h'!R86&lt;'Média Mensal'!$U$2,1,0)+IF('Média 10h-11h'!R86&lt;'Média Mensal'!$U$2,1,0)+IF('Média 11h-12h'!R86&lt;'Média Mensal'!$U$2,1,0)+IF('Média 12h-13h'!R86&lt;'Média Mensal'!$U$2,1,0)+IF('Média 13h-14h'!R86&lt;'Média Mensal'!$U$2,1,0)+IF('Média 14h-15h'!R86&lt;'Média Mensal'!$U$2,1,0)+IF('Média 15h-16h'!R86&lt;'Média Mensal'!$U$2,1,0)+IF('Média 16h-17h'!R86&lt;'Média Mensal'!$U$2,1,0)+IF('Média 17h-18h'!R86&lt;'Média Mensal'!$U$2,1,0)+IF('Média 18h-19h'!R86&lt;'Média Mensal'!$U$2,1,0)+IF('Média 19h-20h'!R86&lt;'Média Mensal'!$U$2,1,0)+IF('Média 20h-21h'!R86&lt;'Média Mensal'!$U$2,1,0)+IF('Média 21h-22h'!R86&lt;'Média Mensal'!$U$2,1,0)+IF('Média 22h-23h'!R86&lt;'Média Mensal'!$U$2,1,0)+IF('Média 23h-0h'!R86&lt;'Média Mensal'!$U$2,1,0)</f>
        <v>0</v>
      </c>
      <c r="V86">
        <f>+IF('Média 24h-6h'!S86&lt;'Média Mensal'!$U$2,1,0)+IF('Média 6h-7h'!S86&lt;'Média Mensal'!$U$2,1,0)+IF('Média 7h-8h'!S86&lt;'Média Mensal'!$U$2,1,0)+IF('Média 8h-9h'!S86&lt;'Média Mensal'!$U$2,1,0)+IF('Média 9h-10h'!S86&lt;'Média Mensal'!$U$2,1,0)+IF('Média 10h-11h'!S86&lt;'Média Mensal'!$U$2,1,0)+IF('Média 11h-12h'!S86&lt;'Média Mensal'!$U$2,1,0)+IF('Média 12h-13h'!S86&lt;'Média Mensal'!$U$2,1,0)+IF('Média 13h-14h'!S86&lt;'Média Mensal'!$U$2,1,0)+IF('Média 14h-15h'!S86&lt;'Média Mensal'!$U$2,1,0)+IF('Média 15h-16h'!S86&lt;'Média Mensal'!$U$2,1,0)+IF('Média 16h-17h'!S86&lt;'Média Mensal'!$U$2,1,0)+IF('Média 17h-18h'!S86&lt;'Média Mensal'!$U$2,1,0)+IF('Média 18h-19h'!S86&lt;'Média Mensal'!$U$2,1,0)+IF('Média 19h-20h'!S86&lt;'Média Mensal'!$U$2,1,0)+IF('Média 20h-21h'!S86&lt;'Média Mensal'!$U$2,1,0)+IF('Média 21h-22h'!S86&lt;'Média Mensal'!$U$2,1,0)+IF('Média 22h-23h'!S86&lt;'Média Mensal'!$U$2,1,0)+IF('Média 23h-0h'!S86&lt;'Média Mensal'!$U$2,1,0)</f>
        <v>1</v>
      </c>
    </row>
    <row r="87" spans="2:22" x14ac:dyDescent="0.25">
      <c r="B87" s="23" t="s">
        <v>85</v>
      </c>
      <c r="E87" s="41"/>
      <c r="F87" s="41"/>
      <c r="G87" s="41"/>
      <c r="H87" s="41"/>
      <c r="I87" s="41"/>
      <c r="J87" s="41"/>
      <c r="K87" s="41"/>
      <c r="L87" s="41"/>
      <c r="M87" s="41"/>
      <c r="N87" s="42"/>
      <c r="O87" s="42"/>
      <c r="P87" s="42"/>
      <c r="Q87" s="38"/>
    </row>
    <row r="88" spans="2:22" x14ac:dyDescent="0.25">
      <c r="B88" s="37"/>
      <c r="D88" s="1"/>
      <c r="G88" s="1"/>
      <c r="Q88" s="49"/>
    </row>
    <row r="89" spans="2:22" x14ac:dyDescent="0.25">
      <c r="C89" s="51" t="s">
        <v>106</v>
      </c>
      <c r="D89" s="52">
        <f>+SUMPRODUCT(D5:D86,G5:G86)/1000</f>
        <v>31803601.044759911</v>
      </c>
    </row>
    <row r="90" spans="2:22" x14ac:dyDescent="0.25">
      <c r="C90" s="51" t="s">
        <v>108</v>
      </c>
      <c r="D90" s="52">
        <f>+(SUMPRODUCT($D$5:$D$86,$J$5:$J$86)+SUMPRODUCT($D$5:$D$86,$M$5:$M$86))/1000</f>
        <v>624045.67384000018</v>
      </c>
    </row>
    <row r="91" spans="2:22" x14ac:dyDescent="0.25">
      <c r="C91" s="51" t="s">
        <v>107</v>
      </c>
      <c r="D91" s="52">
        <f>+(SUMPRODUCT($D$5:$D$86,$J$5:$J$86)*216+SUMPRODUCT($D$5:$D$86,$M$5:$M$86)*248)/1000</f>
        <v>142783481.12224001</v>
      </c>
    </row>
    <row r="92" spans="2:22" x14ac:dyDescent="0.25">
      <c r="C92" s="51" t="s">
        <v>109</v>
      </c>
      <c r="D92" s="35">
        <f>+D89/D91</f>
        <v>0.22274005924769522</v>
      </c>
    </row>
    <row r="93" spans="2:22" x14ac:dyDescent="0.25">
      <c r="D93" s="53">
        <f>+D92-P2</f>
        <v>0</v>
      </c>
    </row>
  </sheetData>
  <mergeCells count="9">
    <mergeCell ref="H2:O2"/>
    <mergeCell ref="U3:V3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9">
    <tabColor theme="0" tint="-4.9989318521683403E-2"/>
  </sheetPr>
  <dimension ref="A1:T88"/>
  <sheetViews>
    <sheetView workbookViewId="0">
      <selection activeCell="U26" sqref="U26"/>
    </sheetView>
  </sheetViews>
  <sheetFormatPr defaultRowHeight="15" x14ac:dyDescent="0.25"/>
  <cols>
    <col min="2" max="2" width="17.42578125" bestFit="1" customWidth="1"/>
    <col min="3" max="3" width="17.42578125" customWidth="1"/>
    <col min="4" max="16" width="10" customWidth="1"/>
  </cols>
  <sheetData>
    <row r="1" spans="1:20" ht="14.45" x14ac:dyDescent="0.3">
      <c r="P1" s="33"/>
    </row>
    <row r="2" spans="1:20" ht="17.25" x14ac:dyDescent="0.3">
      <c r="A2" s="1"/>
      <c r="H2" s="54" t="s">
        <v>84</v>
      </c>
      <c r="I2" s="55"/>
      <c r="J2" s="55"/>
      <c r="K2" s="55"/>
      <c r="L2" s="55"/>
      <c r="M2" s="55"/>
      <c r="N2" s="55"/>
      <c r="O2" s="56"/>
      <c r="P2" s="17">
        <v>0.1467258381847581</v>
      </c>
    </row>
    <row r="3" spans="1:20" ht="17.25" x14ac:dyDescent="0.25">
      <c r="B3" s="59" t="s">
        <v>3</v>
      </c>
      <c r="C3" s="61" t="s">
        <v>4</v>
      </c>
      <c r="D3" s="18" t="s">
        <v>82</v>
      </c>
      <c r="E3" s="64" t="s">
        <v>0</v>
      </c>
      <c r="F3" s="64"/>
      <c r="G3" s="65"/>
      <c r="H3" s="63" t="s">
        <v>86</v>
      </c>
      <c r="I3" s="64"/>
      <c r="J3" s="65"/>
      <c r="K3" s="63" t="s">
        <v>87</v>
      </c>
      <c r="L3" s="64"/>
      <c r="M3" s="65"/>
      <c r="N3" s="63" t="s">
        <v>1</v>
      </c>
      <c r="O3" s="64"/>
      <c r="P3" s="65"/>
      <c r="R3" s="63" t="s">
        <v>88</v>
      </c>
      <c r="S3" s="64"/>
      <c r="T3" s="65"/>
    </row>
    <row r="4" spans="1:20" x14ac:dyDescent="0.25">
      <c r="B4" s="60"/>
      <c r="C4" s="62"/>
      <c r="D4" s="19" t="s">
        <v>83</v>
      </c>
      <c r="E4" s="20" t="s">
        <v>5</v>
      </c>
      <c r="F4" s="21" t="s">
        <v>6</v>
      </c>
      <c r="G4" s="22" t="s">
        <v>2</v>
      </c>
      <c r="H4" s="20" t="s">
        <v>5</v>
      </c>
      <c r="I4" s="21" t="s">
        <v>6</v>
      </c>
      <c r="J4" s="22" t="s">
        <v>2</v>
      </c>
      <c r="K4" s="20" t="s">
        <v>5</v>
      </c>
      <c r="L4" s="21" t="s">
        <v>6</v>
      </c>
      <c r="M4" s="24" t="s">
        <v>2</v>
      </c>
      <c r="N4" s="20" t="s">
        <v>5</v>
      </c>
      <c r="O4" s="21" t="s">
        <v>6</v>
      </c>
      <c r="P4" s="22" t="s">
        <v>2</v>
      </c>
      <c r="R4" s="20" t="s">
        <v>5</v>
      </c>
      <c r="S4" s="21" t="s">
        <v>6</v>
      </c>
      <c r="T4" s="31" t="s">
        <v>2</v>
      </c>
    </row>
    <row r="5" spans="1:20" x14ac:dyDescent="0.25">
      <c r="B5" s="11" t="str">
        <f>'Média Mensal'!B5</f>
        <v>Fânzeres</v>
      </c>
      <c r="C5" s="11" t="str">
        <f>'Média Mensal'!C5</f>
        <v>Venda Nova</v>
      </c>
      <c r="D5" s="14">
        <f>'Média Mensal'!D5</f>
        <v>440.45</v>
      </c>
      <c r="E5" s="8">
        <v>112.99999999999997</v>
      </c>
      <c r="F5" s="9">
        <v>441.26358920194491</v>
      </c>
      <c r="G5" s="10">
        <f>+E5+F5</f>
        <v>554.26358920194491</v>
      </c>
      <c r="H5" s="9">
        <v>63</v>
      </c>
      <c r="I5" s="9">
        <v>63</v>
      </c>
      <c r="J5" s="10">
        <f>+H5+I5</f>
        <v>126</v>
      </c>
      <c r="K5" s="9">
        <v>0</v>
      </c>
      <c r="L5" s="9">
        <v>0</v>
      </c>
      <c r="M5" s="10">
        <f>+K5+L5</f>
        <v>0</v>
      </c>
      <c r="N5" s="27">
        <f>+E5/(H5*216+K5*248)</f>
        <v>8.3039388594944134E-3</v>
      </c>
      <c r="O5" s="27">
        <f t="shared" ref="O5:O80" si="0">+F5/(I5*216+L5*248)</f>
        <v>3.2426777572159386E-2</v>
      </c>
      <c r="P5" s="28">
        <f t="shared" ref="P5:P80" si="1">+G5/(J5*216+M5*248)</f>
        <v>2.0365358215826902E-2</v>
      </c>
      <c r="R5" s="32">
        <f>+E5/(H5+K5)</f>
        <v>1.7936507936507933</v>
      </c>
      <c r="S5" s="32">
        <f t="shared" ref="S5" si="2">+F5/(I5+L5)</f>
        <v>7.0041839555864271</v>
      </c>
      <c r="T5" s="32">
        <f t="shared" ref="T5" si="3">+G5/(J5+M5)</f>
        <v>4.3989173746186108</v>
      </c>
    </row>
    <row r="6" spans="1:20" x14ac:dyDescent="0.25">
      <c r="B6" s="12" t="str">
        <f>'Média Mensal'!B6</f>
        <v>Venda Nova</v>
      </c>
      <c r="C6" s="12" t="str">
        <f>'Média Mensal'!C6</f>
        <v>Carreira</v>
      </c>
      <c r="D6" s="15">
        <f>'Média Mensal'!D6</f>
        <v>583.47</v>
      </c>
      <c r="E6" s="4">
        <v>159.67695559632136</v>
      </c>
      <c r="F6" s="2">
        <v>838.09351637675059</v>
      </c>
      <c r="G6" s="5">
        <f t="shared" ref="G6:G69" si="4">+E6+F6</f>
        <v>997.77047197307195</v>
      </c>
      <c r="H6" s="2">
        <v>63</v>
      </c>
      <c r="I6" s="2">
        <v>63</v>
      </c>
      <c r="J6" s="5">
        <f t="shared" ref="J6:J69" si="5">+H6+I6</f>
        <v>126</v>
      </c>
      <c r="K6" s="2">
        <v>0</v>
      </c>
      <c r="L6" s="2">
        <v>0</v>
      </c>
      <c r="M6" s="5">
        <f t="shared" ref="M6:M69" si="6">+K6+L6</f>
        <v>0</v>
      </c>
      <c r="N6" s="27">
        <f t="shared" ref="N6:N69" si="7">+E6/(H6*216+K6*248)</f>
        <v>1.1734050234885461E-2</v>
      </c>
      <c r="O6" s="27">
        <f t="shared" si="0"/>
        <v>6.1588294854258568E-2</v>
      </c>
      <c r="P6" s="28">
        <f t="shared" si="1"/>
        <v>3.6661172544572011E-2</v>
      </c>
      <c r="R6" s="32">
        <f t="shared" ref="R6:R70" si="8">+E6/(H6+K6)</f>
        <v>2.5345548507352595</v>
      </c>
      <c r="S6" s="32">
        <f t="shared" ref="S6:S70" si="9">+F6/(I6+L6)</f>
        <v>13.30307168851985</v>
      </c>
      <c r="T6" s="32">
        <f t="shared" ref="T6:T70" si="10">+G6/(J6+M6)</f>
        <v>7.9188132696275551</v>
      </c>
    </row>
    <row r="7" spans="1:20" x14ac:dyDescent="0.25">
      <c r="B7" s="12" t="str">
        <f>'Média Mensal'!B7</f>
        <v>Carreira</v>
      </c>
      <c r="C7" s="12" t="str">
        <f>'Média Mensal'!C7</f>
        <v>Baguim</v>
      </c>
      <c r="D7" s="15">
        <f>'Média Mensal'!D7</f>
        <v>786.02</v>
      </c>
      <c r="E7" s="4">
        <v>226.24313506870564</v>
      </c>
      <c r="F7" s="2">
        <v>1145.496047108541</v>
      </c>
      <c r="G7" s="5">
        <f t="shared" si="4"/>
        <v>1371.7391821772467</v>
      </c>
      <c r="H7" s="2">
        <v>63</v>
      </c>
      <c r="I7" s="2">
        <v>64</v>
      </c>
      <c r="J7" s="5">
        <f t="shared" si="5"/>
        <v>127</v>
      </c>
      <c r="K7" s="2">
        <v>0</v>
      </c>
      <c r="L7" s="2">
        <v>0</v>
      </c>
      <c r="M7" s="5">
        <f t="shared" si="6"/>
        <v>0</v>
      </c>
      <c r="N7" s="27">
        <f t="shared" si="7"/>
        <v>1.662574478752981E-2</v>
      </c>
      <c r="O7" s="27">
        <f t="shared" si="0"/>
        <v>8.2862850629958115E-2</v>
      </c>
      <c r="P7" s="28">
        <f t="shared" si="1"/>
        <v>5.0005073715997619E-2</v>
      </c>
      <c r="R7" s="32">
        <f t="shared" si="8"/>
        <v>3.5911608741064387</v>
      </c>
      <c r="S7" s="32">
        <f t="shared" si="9"/>
        <v>17.898375736070953</v>
      </c>
      <c r="T7" s="32">
        <f t="shared" si="10"/>
        <v>10.801095922655486</v>
      </c>
    </row>
    <row r="8" spans="1:20" x14ac:dyDescent="0.25">
      <c r="B8" s="12" t="str">
        <f>'Média Mensal'!B8</f>
        <v>Baguim</v>
      </c>
      <c r="C8" s="12" t="str">
        <f>'Média Mensal'!C8</f>
        <v>Campainha</v>
      </c>
      <c r="D8" s="15">
        <f>'Média Mensal'!D8</f>
        <v>751.7</v>
      </c>
      <c r="E8" s="4">
        <v>267.11700924101945</v>
      </c>
      <c r="F8" s="2">
        <v>1281.2390202424408</v>
      </c>
      <c r="G8" s="5">
        <f t="shared" si="4"/>
        <v>1548.3560294834601</v>
      </c>
      <c r="H8" s="2">
        <v>63</v>
      </c>
      <c r="I8" s="2">
        <v>64</v>
      </c>
      <c r="J8" s="5">
        <f t="shared" si="5"/>
        <v>127</v>
      </c>
      <c r="K8" s="2">
        <v>0</v>
      </c>
      <c r="L8" s="2">
        <v>0</v>
      </c>
      <c r="M8" s="5">
        <f t="shared" si="6"/>
        <v>0</v>
      </c>
      <c r="N8" s="27">
        <f t="shared" si="7"/>
        <v>1.96294098501631E-2</v>
      </c>
      <c r="O8" s="27">
        <f t="shared" si="0"/>
        <v>9.2682220793000633E-2</v>
      </c>
      <c r="P8" s="28">
        <f t="shared" si="1"/>
        <v>5.6443424813482801E-2</v>
      </c>
      <c r="R8" s="32">
        <f t="shared" si="8"/>
        <v>4.2399525276352295</v>
      </c>
      <c r="S8" s="32">
        <f t="shared" si="9"/>
        <v>20.019359691288138</v>
      </c>
      <c r="T8" s="32">
        <f t="shared" si="10"/>
        <v>12.191779759712285</v>
      </c>
    </row>
    <row r="9" spans="1:20" x14ac:dyDescent="0.25">
      <c r="B9" s="12" t="str">
        <f>'Média Mensal'!B9</f>
        <v>Campainha</v>
      </c>
      <c r="C9" s="12" t="str">
        <f>'Média Mensal'!C9</f>
        <v>Rio Tinto</v>
      </c>
      <c r="D9" s="15">
        <f>'Média Mensal'!D9</f>
        <v>859.99</v>
      </c>
      <c r="E9" s="4">
        <v>375.1327501341853</v>
      </c>
      <c r="F9" s="2">
        <v>1686.4679587960013</v>
      </c>
      <c r="G9" s="5">
        <f t="shared" si="4"/>
        <v>2061.6007089301866</v>
      </c>
      <c r="H9" s="2">
        <v>63</v>
      </c>
      <c r="I9" s="2">
        <v>64</v>
      </c>
      <c r="J9" s="5">
        <f t="shared" si="5"/>
        <v>127</v>
      </c>
      <c r="K9" s="2">
        <v>0</v>
      </c>
      <c r="L9" s="2">
        <v>0</v>
      </c>
      <c r="M9" s="5">
        <f t="shared" si="6"/>
        <v>0</v>
      </c>
      <c r="N9" s="27">
        <f t="shared" si="7"/>
        <v>2.7567074524851947E-2</v>
      </c>
      <c r="O9" s="27">
        <f t="shared" si="0"/>
        <v>0.12199565674160889</v>
      </c>
      <c r="P9" s="28">
        <f t="shared" si="1"/>
        <v>7.515313170494993E-2</v>
      </c>
      <c r="R9" s="32">
        <f t="shared" si="8"/>
        <v>5.9544880973680208</v>
      </c>
      <c r="S9" s="32">
        <f t="shared" si="9"/>
        <v>26.351061856187521</v>
      </c>
      <c r="T9" s="32">
        <f t="shared" si="10"/>
        <v>16.233076448269184</v>
      </c>
    </row>
    <row r="10" spans="1:20" x14ac:dyDescent="0.25">
      <c r="B10" s="12" t="str">
        <f>'Média Mensal'!B10</f>
        <v>Rio Tinto</v>
      </c>
      <c r="C10" s="12" t="str">
        <f>'Média Mensal'!C10</f>
        <v>Levada</v>
      </c>
      <c r="D10" s="15">
        <f>'Média Mensal'!D10</f>
        <v>452.83</v>
      </c>
      <c r="E10" s="4">
        <v>433.03403591444703</v>
      </c>
      <c r="F10" s="2">
        <v>1974.7567797617278</v>
      </c>
      <c r="G10" s="5">
        <f t="shared" si="4"/>
        <v>2407.790815676175</v>
      </c>
      <c r="H10" s="2">
        <v>63</v>
      </c>
      <c r="I10" s="2">
        <v>64</v>
      </c>
      <c r="J10" s="5">
        <f t="shared" si="5"/>
        <v>127</v>
      </c>
      <c r="K10" s="2">
        <v>0</v>
      </c>
      <c r="L10" s="2">
        <v>0</v>
      </c>
      <c r="M10" s="5">
        <f t="shared" si="6"/>
        <v>0</v>
      </c>
      <c r="N10" s="27">
        <f t="shared" si="7"/>
        <v>3.1822019100121036E-2</v>
      </c>
      <c r="O10" s="27">
        <f t="shared" si="0"/>
        <v>0.14284988279526387</v>
      </c>
      <c r="P10" s="28">
        <f t="shared" si="1"/>
        <v>8.7773068521295391E-2</v>
      </c>
      <c r="R10" s="32">
        <f t="shared" si="8"/>
        <v>6.873556125626143</v>
      </c>
      <c r="S10" s="32">
        <f t="shared" si="9"/>
        <v>30.855574683776997</v>
      </c>
      <c r="T10" s="32">
        <f t="shared" si="10"/>
        <v>18.958982800599802</v>
      </c>
    </row>
    <row r="11" spans="1:20" x14ac:dyDescent="0.25">
      <c r="B11" s="12" t="str">
        <f>'Média Mensal'!B11</f>
        <v>Levada</v>
      </c>
      <c r="C11" s="12" t="str">
        <f>'Média Mensal'!C11</f>
        <v>Nau Vitória</v>
      </c>
      <c r="D11" s="15">
        <f>'Média Mensal'!D11</f>
        <v>1111.6199999999999</v>
      </c>
      <c r="E11" s="4">
        <v>784.88833617034163</v>
      </c>
      <c r="F11" s="2">
        <v>2301.1355804100922</v>
      </c>
      <c r="G11" s="5">
        <f t="shared" si="4"/>
        <v>3086.0239165804337</v>
      </c>
      <c r="H11" s="2">
        <v>63</v>
      </c>
      <c r="I11" s="2">
        <v>64</v>
      </c>
      <c r="J11" s="5">
        <f t="shared" si="5"/>
        <v>127</v>
      </c>
      <c r="K11" s="2">
        <v>0</v>
      </c>
      <c r="L11" s="2">
        <v>0</v>
      </c>
      <c r="M11" s="5">
        <f t="shared" si="6"/>
        <v>0</v>
      </c>
      <c r="N11" s="27">
        <f t="shared" si="7"/>
        <v>5.7678449160078013E-2</v>
      </c>
      <c r="O11" s="27">
        <f t="shared" si="0"/>
        <v>0.16645946038846152</v>
      </c>
      <c r="P11" s="28">
        <f t="shared" si="1"/>
        <v>0.1124972264720193</v>
      </c>
      <c r="R11" s="32">
        <f t="shared" si="8"/>
        <v>12.458545018576851</v>
      </c>
      <c r="S11" s="32">
        <f t="shared" si="9"/>
        <v>35.95524344390769</v>
      </c>
      <c r="T11" s="32">
        <f t="shared" si="10"/>
        <v>24.29940091795617</v>
      </c>
    </row>
    <row r="12" spans="1:20" x14ac:dyDescent="0.25">
      <c r="B12" s="12" t="str">
        <f>'Média Mensal'!B12</f>
        <v>Nau Vitória</v>
      </c>
      <c r="C12" s="12" t="str">
        <f>'Média Mensal'!C12</f>
        <v>Nasoni</v>
      </c>
      <c r="D12" s="15">
        <f>'Média Mensal'!D12</f>
        <v>499.02</v>
      </c>
      <c r="E12" s="4">
        <v>781.38966010862453</v>
      </c>
      <c r="F12" s="2">
        <v>2365.9657276902462</v>
      </c>
      <c r="G12" s="5">
        <f t="shared" si="4"/>
        <v>3147.3553877988707</v>
      </c>
      <c r="H12" s="2">
        <v>63</v>
      </c>
      <c r="I12" s="2">
        <v>64</v>
      </c>
      <c r="J12" s="5">
        <f t="shared" si="5"/>
        <v>127</v>
      </c>
      <c r="K12" s="2">
        <v>0</v>
      </c>
      <c r="L12" s="2">
        <v>0</v>
      </c>
      <c r="M12" s="5">
        <f t="shared" si="6"/>
        <v>0</v>
      </c>
      <c r="N12" s="27">
        <f t="shared" si="7"/>
        <v>5.7421344805160535E-2</v>
      </c>
      <c r="O12" s="27">
        <f t="shared" si="0"/>
        <v>0.17114914118129676</v>
      </c>
      <c r="P12" s="28">
        <f t="shared" si="1"/>
        <v>0.11473299022305594</v>
      </c>
      <c r="R12" s="32">
        <f t="shared" si="8"/>
        <v>12.403010477914675</v>
      </c>
      <c r="S12" s="32">
        <f t="shared" si="9"/>
        <v>36.968214495160097</v>
      </c>
      <c r="T12" s="32">
        <f t="shared" si="10"/>
        <v>24.782325888180083</v>
      </c>
    </row>
    <row r="13" spans="1:20" x14ac:dyDescent="0.25">
      <c r="B13" s="12" t="str">
        <f>'Média Mensal'!B13</f>
        <v>Nasoni</v>
      </c>
      <c r="C13" s="12" t="str">
        <f>'Média Mensal'!C13</f>
        <v>Contumil</v>
      </c>
      <c r="D13" s="15">
        <f>'Média Mensal'!D13</f>
        <v>650</v>
      </c>
      <c r="E13" s="4">
        <v>828.82369892125882</v>
      </c>
      <c r="F13" s="2">
        <v>2390.5213269008327</v>
      </c>
      <c r="G13" s="5">
        <f t="shared" si="4"/>
        <v>3219.3450258220914</v>
      </c>
      <c r="H13" s="2">
        <v>63</v>
      </c>
      <c r="I13" s="2">
        <v>64</v>
      </c>
      <c r="J13" s="5">
        <f t="shared" si="5"/>
        <v>127</v>
      </c>
      <c r="K13" s="2">
        <v>0</v>
      </c>
      <c r="L13" s="2">
        <v>0</v>
      </c>
      <c r="M13" s="5">
        <f t="shared" si="6"/>
        <v>0</v>
      </c>
      <c r="N13" s="27">
        <f t="shared" si="7"/>
        <v>6.0907091337541068E-2</v>
      </c>
      <c r="O13" s="27">
        <f t="shared" si="0"/>
        <v>0.17292544320752551</v>
      </c>
      <c r="P13" s="28">
        <f t="shared" si="1"/>
        <v>0.11735728440587968</v>
      </c>
      <c r="R13" s="32">
        <f t="shared" si="8"/>
        <v>13.15593172890887</v>
      </c>
      <c r="S13" s="32">
        <f t="shared" si="9"/>
        <v>37.351895732825511</v>
      </c>
      <c r="T13" s="32">
        <f t="shared" si="10"/>
        <v>25.34917343167001</v>
      </c>
    </row>
    <row r="14" spans="1:20" x14ac:dyDescent="0.25">
      <c r="B14" s="12" t="str">
        <f>'Média Mensal'!B14</f>
        <v>Contumil</v>
      </c>
      <c r="C14" s="12" t="str">
        <f>'Média Mensal'!C14</f>
        <v>Estádio do Dragão</v>
      </c>
      <c r="D14" s="15">
        <f>'Média Mensal'!D14</f>
        <v>619.19000000000005</v>
      </c>
      <c r="E14" s="4">
        <v>939.46038377127888</v>
      </c>
      <c r="F14" s="2">
        <v>2708.4945455089442</v>
      </c>
      <c r="G14" s="5">
        <f t="shared" si="4"/>
        <v>3647.954929280223</v>
      </c>
      <c r="H14" s="2">
        <v>63</v>
      </c>
      <c r="I14" s="2">
        <v>64</v>
      </c>
      <c r="J14" s="5">
        <f t="shared" si="5"/>
        <v>127</v>
      </c>
      <c r="K14" s="2">
        <v>0</v>
      </c>
      <c r="L14" s="2">
        <v>0</v>
      </c>
      <c r="M14" s="5">
        <f t="shared" si="6"/>
        <v>0</v>
      </c>
      <c r="N14" s="27">
        <f t="shared" si="7"/>
        <v>6.9037359183662467E-2</v>
      </c>
      <c r="O14" s="27">
        <f t="shared" si="0"/>
        <v>0.1959269781184132</v>
      </c>
      <c r="P14" s="28">
        <f t="shared" si="1"/>
        <v>0.13298173407991482</v>
      </c>
      <c r="R14" s="32">
        <f t="shared" si="8"/>
        <v>14.912069583671093</v>
      </c>
      <c r="S14" s="32">
        <f t="shared" si="9"/>
        <v>42.320227273577252</v>
      </c>
      <c r="T14" s="32">
        <f t="shared" si="10"/>
        <v>28.7240545612616</v>
      </c>
    </row>
    <row r="15" spans="1:20" x14ac:dyDescent="0.25">
      <c r="B15" s="12" t="str">
        <f>'Média Mensal'!B15</f>
        <v>Estádio do Dragão</v>
      </c>
      <c r="C15" s="12" t="str">
        <f>'Média Mensal'!C15</f>
        <v>Campanhã</v>
      </c>
      <c r="D15" s="15">
        <f>'Média Mensal'!D15</f>
        <v>1166.02</v>
      </c>
      <c r="E15" s="4">
        <v>6159.220144524058</v>
      </c>
      <c r="F15" s="2">
        <v>4295.4782110130318</v>
      </c>
      <c r="G15" s="5">
        <f t="shared" si="4"/>
        <v>10454.69835553709</v>
      </c>
      <c r="H15" s="2">
        <v>78</v>
      </c>
      <c r="I15" s="2">
        <v>65</v>
      </c>
      <c r="J15" s="5">
        <f t="shared" si="5"/>
        <v>143</v>
      </c>
      <c r="K15" s="2">
        <v>67</v>
      </c>
      <c r="L15" s="2">
        <v>69</v>
      </c>
      <c r="M15" s="5">
        <f t="shared" si="6"/>
        <v>136</v>
      </c>
      <c r="N15" s="27">
        <f t="shared" si="7"/>
        <v>0.18405510831114205</v>
      </c>
      <c r="O15" s="27">
        <f t="shared" si="0"/>
        <v>0.13788771863806598</v>
      </c>
      <c r="P15" s="28">
        <f t="shared" si="1"/>
        <v>0.16179736219414836</v>
      </c>
      <c r="R15" s="32">
        <f t="shared" si="8"/>
        <v>42.477380307062468</v>
      </c>
      <c r="S15" s="32">
        <f t="shared" si="9"/>
        <v>32.055807544873375</v>
      </c>
      <c r="T15" s="32">
        <f t="shared" si="10"/>
        <v>37.472037116620392</v>
      </c>
    </row>
    <row r="16" spans="1:20" x14ac:dyDescent="0.25">
      <c r="B16" s="12" t="str">
        <f>'Média Mensal'!B16</f>
        <v>Campanhã</v>
      </c>
      <c r="C16" s="12" t="str">
        <f>'Média Mensal'!C16</f>
        <v>Heroismo</v>
      </c>
      <c r="D16" s="15">
        <f>'Média Mensal'!D16</f>
        <v>950.92</v>
      </c>
      <c r="E16" s="4">
        <v>9956.0163825009713</v>
      </c>
      <c r="F16" s="2">
        <v>7352.3688526208125</v>
      </c>
      <c r="G16" s="5">
        <f t="shared" si="4"/>
        <v>17308.385235121783</v>
      </c>
      <c r="H16" s="2">
        <v>78</v>
      </c>
      <c r="I16" s="2">
        <v>68</v>
      </c>
      <c r="J16" s="5">
        <f t="shared" si="5"/>
        <v>146</v>
      </c>
      <c r="K16" s="2">
        <v>120</v>
      </c>
      <c r="L16" s="2">
        <v>130</v>
      </c>
      <c r="M16" s="5">
        <f t="shared" si="6"/>
        <v>250</v>
      </c>
      <c r="N16" s="27">
        <f t="shared" si="7"/>
        <v>0.21361174868050486</v>
      </c>
      <c r="O16" s="27">
        <f t="shared" si="0"/>
        <v>0.15667339014278922</v>
      </c>
      <c r="P16" s="28">
        <f t="shared" si="1"/>
        <v>0.18504517228790821</v>
      </c>
      <c r="R16" s="32">
        <f t="shared" si="8"/>
        <v>50.282911022732179</v>
      </c>
      <c r="S16" s="32">
        <f t="shared" si="9"/>
        <v>37.133176023337434</v>
      </c>
      <c r="T16" s="32">
        <f t="shared" si="10"/>
        <v>43.708043523034803</v>
      </c>
    </row>
    <row r="17" spans="2:20" x14ac:dyDescent="0.25">
      <c r="B17" s="12" t="str">
        <f>'Média Mensal'!B17</f>
        <v>Heroismo</v>
      </c>
      <c r="C17" s="12" t="str">
        <f>'Média Mensal'!C17</f>
        <v>24 de Agosto</v>
      </c>
      <c r="D17" s="15">
        <f>'Média Mensal'!D17</f>
        <v>571.9</v>
      </c>
      <c r="E17" s="4">
        <v>10120.062974760598</v>
      </c>
      <c r="F17" s="2">
        <v>7959.1819286903165</v>
      </c>
      <c r="G17" s="5">
        <f t="shared" si="4"/>
        <v>18079.244903450915</v>
      </c>
      <c r="H17" s="2">
        <v>77</v>
      </c>
      <c r="I17" s="2">
        <v>68</v>
      </c>
      <c r="J17" s="5">
        <f t="shared" si="5"/>
        <v>145</v>
      </c>
      <c r="K17" s="2">
        <v>127</v>
      </c>
      <c r="L17" s="2">
        <v>130</v>
      </c>
      <c r="M17" s="5">
        <f t="shared" si="6"/>
        <v>257</v>
      </c>
      <c r="N17" s="27">
        <f t="shared" si="7"/>
        <v>0.21027391486786481</v>
      </c>
      <c r="O17" s="27">
        <f t="shared" si="0"/>
        <v>0.16960411542555226</v>
      </c>
      <c r="P17" s="28">
        <f t="shared" si="1"/>
        <v>0.19019572571379939</v>
      </c>
      <c r="R17" s="32">
        <f t="shared" si="8"/>
        <v>49.608151837061754</v>
      </c>
      <c r="S17" s="32">
        <f t="shared" si="9"/>
        <v>40.197888528738972</v>
      </c>
      <c r="T17" s="32">
        <f t="shared" si="10"/>
        <v>44.973246028484866</v>
      </c>
    </row>
    <row r="18" spans="2:20" x14ac:dyDescent="0.25">
      <c r="B18" s="12" t="str">
        <f>'Média Mensal'!B18</f>
        <v>24 de Agosto</v>
      </c>
      <c r="C18" s="12" t="str">
        <f>'Média Mensal'!C18</f>
        <v>Bolhão</v>
      </c>
      <c r="D18" s="15">
        <f>'Média Mensal'!D18</f>
        <v>680.44</v>
      </c>
      <c r="E18" s="4">
        <v>12371.496540770693</v>
      </c>
      <c r="F18" s="2">
        <v>9731.9153382049426</v>
      </c>
      <c r="G18" s="5">
        <f t="shared" si="4"/>
        <v>22103.411878975636</v>
      </c>
      <c r="H18" s="2">
        <v>77</v>
      </c>
      <c r="I18" s="2">
        <v>65</v>
      </c>
      <c r="J18" s="5">
        <f t="shared" si="5"/>
        <v>142</v>
      </c>
      <c r="K18" s="2">
        <v>127</v>
      </c>
      <c r="L18" s="2">
        <v>130</v>
      </c>
      <c r="M18" s="5">
        <f t="shared" si="6"/>
        <v>257</v>
      </c>
      <c r="N18" s="27">
        <f t="shared" si="7"/>
        <v>0.25705403384247616</v>
      </c>
      <c r="O18" s="27">
        <f t="shared" si="0"/>
        <v>0.2102833910588795</v>
      </c>
      <c r="P18" s="28">
        <f t="shared" si="1"/>
        <v>0.23412647105092402</v>
      </c>
      <c r="R18" s="32">
        <f t="shared" si="8"/>
        <v>60.64459088613085</v>
      </c>
      <c r="S18" s="32">
        <f t="shared" si="9"/>
        <v>49.907258144640728</v>
      </c>
      <c r="T18" s="32">
        <f t="shared" si="10"/>
        <v>55.397022253071768</v>
      </c>
    </row>
    <row r="19" spans="2:20" x14ac:dyDescent="0.25">
      <c r="B19" s="12" t="str">
        <f>'Média Mensal'!B19</f>
        <v>Bolhão</v>
      </c>
      <c r="C19" s="12" t="str">
        <f>'Média Mensal'!C19</f>
        <v>Trindade</v>
      </c>
      <c r="D19" s="15">
        <f>'Média Mensal'!D19</f>
        <v>451.8</v>
      </c>
      <c r="E19" s="4">
        <v>14349.085483075485</v>
      </c>
      <c r="F19" s="2">
        <v>11369.460875965593</v>
      </c>
      <c r="G19" s="5">
        <f t="shared" si="4"/>
        <v>25718.54635904108</v>
      </c>
      <c r="H19" s="2">
        <v>78</v>
      </c>
      <c r="I19" s="2">
        <v>54</v>
      </c>
      <c r="J19" s="5">
        <f t="shared" si="5"/>
        <v>132</v>
      </c>
      <c r="K19" s="2">
        <v>127</v>
      </c>
      <c r="L19" s="2">
        <v>130</v>
      </c>
      <c r="M19" s="5">
        <f t="shared" si="6"/>
        <v>257</v>
      </c>
      <c r="N19" s="27">
        <f t="shared" si="7"/>
        <v>0.29681212731829154</v>
      </c>
      <c r="O19" s="27">
        <f t="shared" si="0"/>
        <v>0.25896184575358949</v>
      </c>
      <c r="P19" s="28">
        <f t="shared" si="1"/>
        <v>0.27879787484868052</v>
      </c>
      <c r="R19" s="32">
        <f t="shared" si="8"/>
        <v>69.99553894183164</v>
      </c>
      <c r="S19" s="32">
        <f t="shared" si="9"/>
        <v>61.790548238943437</v>
      </c>
      <c r="T19" s="32">
        <f t="shared" si="10"/>
        <v>66.114515061802265</v>
      </c>
    </row>
    <row r="20" spans="2:20" x14ac:dyDescent="0.25">
      <c r="B20" s="12" t="str">
        <f>'Média Mensal'!B20</f>
        <v>Trindade</v>
      </c>
      <c r="C20" s="12" t="str">
        <f>'Média Mensal'!C20</f>
        <v>Lapa</v>
      </c>
      <c r="D20" s="15">
        <f>'Média Mensal'!D20</f>
        <v>857.43000000000006</v>
      </c>
      <c r="E20" s="4">
        <v>16976.596626442722</v>
      </c>
      <c r="F20" s="2">
        <v>14893.718611797891</v>
      </c>
      <c r="G20" s="5">
        <f t="shared" si="4"/>
        <v>31870.315238240612</v>
      </c>
      <c r="H20" s="2">
        <v>199</v>
      </c>
      <c r="I20" s="2">
        <v>183</v>
      </c>
      <c r="J20" s="5">
        <f t="shared" si="5"/>
        <v>382</v>
      </c>
      <c r="K20" s="2">
        <v>127</v>
      </c>
      <c r="L20" s="2">
        <v>128</v>
      </c>
      <c r="M20" s="5">
        <f t="shared" si="6"/>
        <v>255</v>
      </c>
      <c r="N20" s="27">
        <f t="shared" si="7"/>
        <v>0.22793497081690015</v>
      </c>
      <c r="O20" s="27">
        <f t="shared" si="0"/>
        <v>0.20897012307495078</v>
      </c>
      <c r="P20" s="28">
        <f t="shared" si="1"/>
        <v>0.21866125499643649</v>
      </c>
      <c r="R20" s="32">
        <f t="shared" si="8"/>
        <v>52.075449774364181</v>
      </c>
      <c r="S20" s="32">
        <f t="shared" si="9"/>
        <v>47.889770455941772</v>
      </c>
      <c r="T20" s="32">
        <f t="shared" si="10"/>
        <v>50.031892053752919</v>
      </c>
    </row>
    <row r="21" spans="2:20" x14ac:dyDescent="0.25">
      <c r="B21" s="12" t="str">
        <f>'Média Mensal'!B21</f>
        <v>Lapa</v>
      </c>
      <c r="C21" s="12" t="str">
        <f>'Média Mensal'!C21</f>
        <v>Carolina Michaelis</v>
      </c>
      <c r="D21" s="15">
        <f>'Média Mensal'!D21</f>
        <v>460.97</v>
      </c>
      <c r="E21" s="4">
        <v>16665.484704354818</v>
      </c>
      <c r="F21" s="2">
        <v>14883.881334070293</v>
      </c>
      <c r="G21" s="5">
        <f t="shared" si="4"/>
        <v>31549.366038425112</v>
      </c>
      <c r="H21" s="2">
        <v>196</v>
      </c>
      <c r="I21" s="2">
        <v>185</v>
      </c>
      <c r="J21" s="5">
        <f t="shared" si="5"/>
        <v>381</v>
      </c>
      <c r="K21" s="2">
        <v>127</v>
      </c>
      <c r="L21" s="2">
        <v>126</v>
      </c>
      <c r="M21" s="5">
        <f t="shared" si="6"/>
        <v>253</v>
      </c>
      <c r="N21" s="27">
        <f t="shared" si="7"/>
        <v>0.22572170203102743</v>
      </c>
      <c r="O21" s="27">
        <f t="shared" si="0"/>
        <v>0.20901979179404412</v>
      </c>
      <c r="P21" s="28">
        <f t="shared" si="1"/>
        <v>0.21752182872604187</v>
      </c>
      <c r="R21" s="32">
        <f t="shared" si="8"/>
        <v>51.595927877259498</v>
      </c>
      <c r="S21" s="32">
        <f t="shared" si="9"/>
        <v>47.858139337846602</v>
      </c>
      <c r="T21" s="32">
        <f t="shared" si="10"/>
        <v>49.762407000670521</v>
      </c>
    </row>
    <row r="22" spans="2:20" x14ac:dyDescent="0.25">
      <c r="B22" s="12" t="str">
        <f>'Média Mensal'!B22</f>
        <v>Carolina Michaelis</v>
      </c>
      <c r="C22" s="12" t="str">
        <f>'Média Mensal'!C22</f>
        <v>Casa da Música</v>
      </c>
      <c r="D22" s="15">
        <f>'Média Mensal'!D22</f>
        <v>627.48</v>
      </c>
      <c r="E22" s="4">
        <v>15841.995192522179</v>
      </c>
      <c r="F22" s="2">
        <v>14351.435260080076</v>
      </c>
      <c r="G22" s="5">
        <f t="shared" si="4"/>
        <v>30193.430452602253</v>
      </c>
      <c r="H22" s="2">
        <v>196</v>
      </c>
      <c r="I22" s="2">
        <v>184</v>
      </c>
      <c r="J22" s="5">
        <f t="shared" si="5"/>
        <v>380</v>
      </c>
      <c r="K22" s="2">
        <v>127</v>
      </c>
      <c r="L22" s="2">
        <v>126</v>
      </c>
      <c r="M22" s="5">
        <f t="shared" si="6"/>
        <v>253</v>
      </c>
      <c r="N22" s="27">
        <f t="shared" si="7"/>
        <v>0.21456814379296482</v>
      </c>
      <c r="O22" s="27">
        <f t="shared" si="0"/>
        <v>0.20215566909060281</v>
      </c>
      <c r="P22" s="28">
        <f t="shared" si="1"/>
        <v>0.20848361081452144</v>
      </c>
      <c r="R22" s="32">
        <f t="shared" si="8"/>
        <v>49.046424744650707</v>
      </c>
      <c r="S22" s="32">
        <f t="shared" si="9"/>
        <v>46.294952451871211</v>
      </c>
      <c r="T22" s="32">
        <f t="shared" si="10"/>
        <v>47.698942263194716</v>
      </c>
    </row>
    <row r="23" spans="2:20" x14ac:dyDescent="0.25">
      <c r="B23" s="12" t="str">
        <f>'Média Mensal'!B23</f>
        <v>Casa da Música</v>
      </c>
      <c r="C23" s="12" t="str">
        <f>'Média Mensal'!C23</f>
        <v>Francos</v>
      </c>
      <c r="D23" s="15">
        <f>'Média Mensal'!D23</f>
        <v>871.87</v>
      </c>
      <c r="E23" s="4">
        <v>13966.457076703289</v>
      </c>
      <c r="F23" s="2">
        <v>11453.179198680129</v>
      </c>
      <c r="G23" s="5">
        <f t="shared" si="4"/>
        <v>25419.636275383418</v>
      </c>
      <c r="H23" s="2">
        <v>196</v>
      </c>
      <c r="I23" s="2">
        <v>182</v>
      </c>
      <c r="J23" s="5">
        <f t="shared" si="5"/>
        <v>378</v>
      </c>
      <c r="K23" s="2">
        <v>127</v>
      </c>
      <c r="L23" s="2">
        <v>126</v>
      </c>
      <c r="M23" s="5">
        <f t="shared" si="6"/>
        <v>253</v>
      </c>
      <c r="N23" s="27">
        <f t="shared" si="7"/>
        <v>0.18916536294158751</v>
      </c>
      <c r="O23" s="27">
        <f t="shared" si="0"/>
        <v>0.16231829930102223</v>
      </c>
      <c r="P23" s="28">
        <f t="shared" si="1"/>
        <v>0.176046015536757</v>
      </c>
      <c r="R23" s="32">
        <f t="shared" si="8"/>
        <v>43.239805191031856</v>
      </c>
      <c r="S23" s="32">
        <f t="shared" si="9"/>
        <v>37.18564674896146</v>
      </c>
      <c r="T23" s="32">
        <f t="shared" si="10"/>
        <v>40.284685063999078</v>
      </c>
    </row>
    <row r="24" spans="2:20" x14ac:dyDescent="0.25">
      <c r="B24" s="12" t="str">
        <f>'Média Mensal'!B24</f>
        <v>Francos</v>
      </c>
      <c r="C24" s="12" t="str">
        <f>'Média Mensal'!C24</f>
        <v>Ramalde</v>
      </c>
      <c r="D24" s="15">
        <f>'Média Mensal'!D24</f>
        <v>965.03</v>
      </c>
      <c r="E24" s="4">
        <v>12735.270917548143</v>
      </c>
      <c r="F24" s="2">
        <v>10639.702007724989</v>
      </c>
      <c r="G24" s="5">
        <f t="shared" si="4"/>
        <v>23374.972925273134</v>
      </c>
      <c r="H24" s="2">
        <v>196</v>
      </c>
      <c r="I24" s="2">
        <v>182</v>
      </c>
      <c r="J24" s="5">
        <f t="shared" si="5"/>
        <v>378</v>
      </c>
      <c r="K24" s="2">
        <v>127</v>
      </c>
      <c r="L24" s="2">
        <v>126</v>
      </c>
      <c r="M24" s="5">
        <f t="shared" si="6"/>
        <v>253</v>
      </c>
      <c r="N24" s="27">
        <f t="shared" si="7"/>
        <v>0.17248985423052529</v>
      </c>
      <c r="O24" s="27">
        <f t="shared" si="0"/>
        <v>0.15078942754712285</v>
      </c>
      <c r="P24" s="28">
        <f t="shared" si="1"/>
        <v>0.16188551253028655</v>
      </c>
      <c r="R24" s="32">
        <f t="shared" si="8"/>
        <v>39.428083336062365</v>
      </c>
      <c r="S24" s="32">
        <f t="shared" si="9"/>
        <v>34.544487038068148</v>
      </c>
      <c r="T24" s="32">
        <f t="shared" si="10"/>
        <v>37.044331101859164</v>
      </c>
    </row>
    <row r="25" spans="2:20" x14ac:dyDescent="0.25">
      <c r="B25" s="12" t="str">
        <f>'Média Mensal'!B25</f>
        <v>Ramalde</v>
      </c>
      <c r="C25" s="12" t="str">
        <f>'Média Mensal'!C25</f>
        <v>Viso</v>
      </c>
      <c r="D25" s="15">
        <f>'Média Mensal'!D25</f>
        <v>621.15</v>
      </c>
      <c r="E25" s="4">
        <v>11888.447375728259</v>
      </c>
      <c r="F25" s="2">
        <v>10596.811991919189</v>
      </c>
      <c r="G25" s="5">
        <f t="shared" si="4"/>
        <v>22485.25936764745</v>
      </c>
      <c r="H25" s="2">
        <v>196</v>
      </c>
      <c r="I25" s="2">
        <v>182</v>
      </c>
      <c r="J25" s="5">
        <f t="shared" si="5"/>
        <v>378</v>
      </c>
      <c r="K25" s="2">
        <v>127</v>
      </c>
      <c r="L25" s="2">
        <v>126</v>
      </c>
      <c r="M25" s="5">
        <f t="shared" si="6"/>
        <v>253</v>
      </c>
      <c r="N25" s="27">
        <f t="shared" si="7"/>
        <v>0.16102025376162449</v>
      </c>
      <c r="O25" s="27">
        <f t="shared" si="0"/>
        <v>0.15018157584919484</v>
      </c>
      <c r="P25" s="28">
        <f t="shared" si="1"/>
        <v>0.15572371992664033</v>
      </c>
      <c r="R25" s="32">
        <f t="shared" si="8"/>
        <v>36.806338624545695</v>
      </c>
      <c r="S25" s="32">
        <f t="shared" si="9"/>
        <v>34.405233739997364</v>
      </c>
      <c r="T25" s="32">
        <f t="shared" si="10"/>
        <v>35.634325463783597</v>
      </c>
    </row>
    <row r="26" spans="2:20" x14ac:dyDescent="0.25">
      <c r="B26" s="12" t="str">
        <f>'Média Mensal'!B26</f>
        <v>Viso</v>
      </c>
      <c r="C26" s="12" t="str">
        <f>'Média Mensal'!C26</f>
        <v>Sete Bicas</v>
      </c>
      <c r="D26" s="15">
        <f>'Média Mensal'!D26</f>
        <v>743.81</v>
      </c>
      <c r="E26" s="4">
        <v>11252.906069372268</v>
      </c>
      <c r="F26" s="2">
        <v>10186.297834686056</v>
      </c>
      <c r="G26" s="5">
        <f t="shared" si="4"/>
        <v>21439.203904058326</v>
      </c>
      <c r="H26" s="2">
        <v>196</v>
      </c>
      <c r="I26" s="2">
        <v>183</v>
      </c>
      <c r="J26" s="5">
        <f t="shared" si="5"/>
        <v>379</v>
      </c>
      <c r="K26" s="2">
        <v>127</v>
      </c>
      <c r="L26" s="2">
        <v>125</v>
      </c>
      <c r="M26" s="5">
        <f t="shared" si="6"/>
        <v>252</v>
      </c>
      <c r="N26" s="27">
        <f t="shared" si="7"/>
        <v>0.15241231538319791</v>
      </c>
      <c r="O26" s="27">
        <f t="shared" si="0"/>
        <v>0.14442913218418296</v>
      </c>
      <c r="P26" s="28">
        <f t="shared" si="1"/>
        <v>0.1485120802442389</v>
      </c>
      <c r="R26" s="32">
        <f t="shared" si="8"/>
        <v>34.838718481028693</v>
      </c>
      <c r="S26" s="32">
        <f t="shared" si="9"/>
        <v>33.072395567162523</v>
      </c>
      <c r="T26" s="32">
        <f t="shared" si="10"/>
        <v>33.976551353499723</v>
      </c>
    </row>
    <row r="27" spans="2:20" x14ac:dyDescent="0.25">
      <c r="B27" s="12" t="str">
        <f>'Média Mensal'!B27</f>
        <v>Sete Bicas</v>
      </c>
      <c r="C27" s="12" t="str">
        <f>'Média Mensal'!C27</f>
        <v>ASra da Hora</v>
      </c>
      <c r="D27" s="15">
        <f>'Média Mensal'!D27</f>
        <v>674.5</v>
      </c>
      <c r="E27" s="4">
        <v>10748.870547769186</v>
      </c>
      <c r="F27" s="2">
        <v>7560.3126930481885</v>
      </c>
      <c r="G27" s="5">
        <f t="shared" si="4"/>
        <v>18309.183240817372</v>
      </c>
      <c r="H27" s="2">
        <v>196</v>
      </c>
      <c r="I27" s="2">
        <v>184</v>
      </c>
      <c r="J27" s="5">
        <f t="shared" si="5"/>
        <v>380</v>
      </c>
      <c r="K27" s="2">
        <v>127</v>
      </c>
      <c r="L27" s="2">
        <v>122</v>
      </c>
      <c r="M27" s="5">
        <f t="shared" si="6"/>
        <v>249</v>
      </c>
      <c r="N27" s="27">
        <f t="shared" si="7"/>
        <v>0.14558552589350399</v>
      </c>
      <c r="O27" s="27">
        <f t="shared" si="0"/>
        <v>0.10800446704354555</v>
      </c>
      <c r="P27" s="28">
        <f t="shared" si="1"/>
        <v>0.12729561739263426</v>
      </c>
      <c r="R27" s="32">
        <f t="shared" si="8"/>
        <v>33.278236989997481</v>
      </c>
      <c r="S27" s="32">
        <f t="shared" si="9"/>
        <v>24.706904225647676</v>
      </c>
      <c r="T27" s="32">
        <f t="shared" si="10"/>
        <v>29.108399428962436</v>
      </c>
    </row>
    <row r="28" spans="2:20" x14ac:dyDescent="0.25">
      <c r="B28" s="12" t="str">
        <f>'Média Mensal'!B28</f>
        <v>ASra da Hora</v>
      </c>
      <c r="C28" s="12" t="str">
        <f>'Média Mensal'!C28</f>
        <v>Vasco da Gama</v>
      </c>
      <c r="D28" s="15">
        <f>'Média Mensal'!D28</f>
        <v>824.48</v>
      </c>
      <c r="E28" s="4">
        <v>3212.4524768633178</v>
      </c>
      <c r="F28" s="2">
        <v>2769.1066345063091</v>
      </c>
      <c r="G28" s="5">
        <f t="shared" si="4"/>
        <v>5981.5591113696264</v>
      </c>
      <c r="H28" s="2">
        <v>127</v>
      </c>
      <c r="I28" s="2">
        <v>122</v>
      </c>
      <c r="J28" s="5">
        <f t="shared" si="5"/>
        <v>249</v>
      </c>
      <c r="K28" s="2">
        <v>0</v>
      </c>
      <c r="L28" s="2">
        <v>0</v>
      </c>
      <c r="M28" s="5">
        <f t="shared" si="6"/>
        <v>0</v>
      </c>
      <c r="N28" s="27">
        <f t="shared" si="7"/>
        <v>0.1171060249658544</v>
      </c>
      <c r="O28" s="27">
        <f t="shared" si="0"/>
        <v>0.10508146002224913</v>
      </c>
      <c r="P28" s="28">
        <f t="shared" si="1"/>
        <v>0.11121447105774257</v>
      </c>
      <c r="R28" s="32">
        <f t="shared" si="8"/>
        <v>25.294901392624549</v>
      </c>
      <c r="S28" s="32">
        <f t="shared" si="9"/>
        <v>22.697595364805814</v>
      </c>
      <c r="T28" s="32">
        <f t="shared" si="10"/>
        <v>24.022325748472394</v>
      </c>
    </row>
    <row r="29" spans="2:20" x14ac:dyDescent="0.25">
      <c r="B29" s="12" t="str">
        <f>'Média Mensal'!B29</f>
        <v>Vasco da Gama</v>
      </c>
      <c r="C29" s="12" t="str">
        <f>'Média Mensal'!C29</f>
        <v>Estádio do Mar</v>
      </c>
      <c r="D29" s="15">
        <f>'Média Mensal'!D29</f>
        <v>661.6</v>
      </c>
      <c r="E29" s="4">
        <v>2925.3124736224859</v>
      </c>
      <c r="F29" s="2">
        <v>2699.1793670211619</v>
      </c>
      <c r="G29" s="5">
        <f t="shared" si="4"/>
        <v>5624.4918406436482</v>
      </c>
      <c r="H29" s="2">
        <v>125</v>
      </c>
      <c r="I29" s="2">
        <v>120</v>
      </c>
      <c r="J29" s="5">
        <f t="shared" si="5"/>
        <v>245</v>
      </c>
      <c r="K29" s="2">
        <v>0</v>
      </c>
      <c r="L29" s="2">
        <v>0</v>
      </c>
      <c r="M29" s="5">
        <f t="shared" si="6"/>
        <v>0</v>
      </c>
      <c r="N29" s="27">
        <f t="shared" si="7"/>
        <v>0.10834490643046243</v>
      </c>
      <c r="O29" s="27">
        <f t="shared" si="0"/>
        <v>0.10413500644371766</v>
      </c>
      <c r="P29" s="28">
        <f t="shared" si="1"/>
        <v>0.10628291460022012</v>
      </c>
      <c r="R29" s="32">
        <f t="shared" si="8"/>
        <v>23.402499788979888</v>
      </c>
      <c r="S29" s="32">
        <f t="shared" si="9"/>
        <v>22.493161391843014</v>
      </c>
      <c r="T29" s="32">
        <f t="shared" si="10"/>
        <v>22.957109553647545</v>
      </c>
    </row>
    <row r="30" spans="2:20" x14ac:dyDescent="0.25">
      <c r="B30" s="12" t="str">
        <f>'Média Mensal'!B30</f>
        <v>Estádio do Mar</v>
      </c>
      <c r="C30" s="12" t="str">
        <f>'Média Mensal'!C30</f>
        <v>Pedro Hispano</v>
      </c>
      <c r="D30" s="15">
        <f>'Média Mensal'!D30</f>
        <v>786.97</v>
      </c>
      <c r="E30" s="4">
        <v>2809.5074538902691</v>
      </c>
      <c r="F30" s="2">
        <v>2683.5455300268832</v>
      </c>
      <c r="G30" s="5">
        <f t="shared" si="4"/>
        <v>5493.0529839171522</v>
      </c>
      <c r="H30" s="2">
        <v>124</v>
      </c>
      <c r="I30" s="2">
        <v>124</v>
      </c>
      <c r="J30" s="5">
        <f t="shared" si="5"/>
        <v>248</v>
      </c>
      <c r="K30" s="2">
        <v>0</v>
      </c>
      <c r="L30" s="2">
        <v>0</v>
      </c>
      <c r="M30" s="5">
        <f t="shared" si="6"/>
        <v>0</v>
      </c>
      <c r="N30" s="27">
        <f t="shared" si="7"/>
        <v>0.10489499155802975</v>
      </c>
      <c r="O30" s="27">
        <f t="shared" si="0"/>
        <v>0.10019211208284361</v>
      </c>
      <c r="P30" s="28">
        <f t="shared" si="1"/>
        <v>0.10254355182043669</v>
      </c>
      <c r="R30" s="32">
        <f t="shared" si="8"/>
        <v>22.657318176534428</v>
      </c>
      <c r="S30" s="32">
        <f t="shared" si="9"/>
        <v>21.641496209894218</v>
      </c>
      <c r="T30" s="32">
        <f t="shared" si="10"/>
        <v>22.149407193214323</v>
      </c>
    </row>
    <row r="31" spans="2:20" x14ac:dyDescent="0.25">
      <c r="B31" s="12" t="str">
        <f>'Média Mensal'!B31</f>
        <v>Pedro Hispano</v>
      </c>
      <c r="C31" s="12" t="str">
        <f>'Média Mensal'!C31</f>
        <v>Parque de Real</v>
      </c>
      <c r="D31" s="15">
        <f>'Média Mensal'!D31</f>
        <v>656.68</v>
      </c>
      <c r="E31" s="4">
        <v>2494.9138682849198</v>
      </c>
      <c r="F31" s="2">
        <v>2578.6968686071386</v>
      </c>
      <c r="G31" s="5">
        <f t="shared" si="4"/>
        <v>5073.6107368920584</v>
      </c>
      <c r="H31" s="2">
        <v>119</v>
      </c>
      <c r="I31" s="2">
        <v>123</v>
      </c>
      <c r="J31" s="5">
        <f t="shared" si="5"/>
        <v>242</v>
      </c>
      <c r="K31" s="2">
        <v>0</v>
      </c>
      <c r="L31" s="2">
        <v>0</v>
      </c>
      <c r="M31" s="5">
        <f t="shared" si="6"/>
        <v>0</v>
      </c>
      <c r="N31" s="27">
        <f t="shared" si="7"/>
        <v>9.7063253512485209E-2</v>
      </c>
      <c r="O31" s="27">
        <f t="shared" si="0"/>
        <v>9.7060255518184979E-2</v>
      </c>
      <c r="P31" s="28">
        <f t="shared" si="1"/>
        <v>9.7061729738522701E-2</v>
      </c>
      <c r="R31" s="32">
        <f t="shared" si="8"/>
        <v>20.965662758696805</v>
      </c>
      <c r="S31" s="32">
        <f t="shared" si="9"/>
        <v>20.965015191927957</v>
      </c>
      <c r="T31" s="32">
        <f t="shared" si="10"/>
        <v>20.965333623520902</v>
      </c>
    </row>
    <row r="32" spans="2:20" x14ac:dyDescent="0.25">
      <c r="B32" s="12" t="str">
        <f>'Média Mensal'!B32</f>
        <v>Parque de Real</v>
      </c>
      <c r="C32" s="12" t="str">
        <f>'Média Mensal'!C32</f>
        <v>C. Matosinhos</v>
      </c>
      <c r="D32" s="15">
        <f>'Média Mensal'!D32</f>
        <v>723.67</v>
      </c>
      <c r="E32" s="4">
        <v>2240.8304230529807</v>
      </c>
      <c r="F32" s="2">
        <v>2459.0653516986595</v>
      </c>
      <c r="G32" s="5">
        <f t="shared" si="4"/>
        <v>4699.8957747516397</v>
      </c>
      <c r="H32" s="2">
        <v>122</v>
      </c>
      <c r="I32" s="2">
        <v>123</v>
      </c>
      <c r="J32" s="5">
        <f t="shared" si="5"/>
        <v>245</v>
      </c>
      <c r="K32" s="2">
        <v>0</v>
      </c>
      <c r="L32" s="2">
        <v>0</v>
      </c>
      <c r="M32" s="5">
        <f t="shared" si="6"/>
        <v>0</v>
      </c>
      <c r="N32" s="27">
        <f t="shared" si="7"/>
        <v>8.5034548537226043E-2</v>
      </c>
      <c r="O32" s="27">
        <f t="shared" si="0"/>
        <v>9.2557413117233492E-2</v>
      </c>
      <c r="P32" s="28">
        <f t="shared" si="1"/>
        <v>8.8811333612086915E-2</v>
      </c>
      <c r="R32" s="32">
        <f t="shared" si="8"/>
        <v>18.367462484040825</v>
      </c>
      <c r="S32" s="32">
        <f t="shared" si="9"/>
        <v>19.992401233322436</v>
      </c>
      <c r="T32" s="32">
        <f t="shared" si="10"/>
        <v>19.183248060210776</v>
      </c>
    </row>
    <row r="33" spans="2:20" x14ac:dyDescent="0.25">
      <c r="B33" s="12" t="str">
        <f>'Média Mensal'!B33</f>
        <v>C. Matosinhos</v>
      </c>
      <c r="C33" s="12" t="str">
        <f>'Média Mensal'!C33</f>
        <v>Matosinhos Sul</v>
      </c>
      <c r="D33" s="15">
        <f>'Média Mensal'!D33</f>
        <v>616.61</v>
      </c>
      <c r="E33" s="4">
        <v>1642.6277166816672</v>
      </c>
      <c r="F33" s="2">
        <v>2003.0066524968556</v>
      </c>
      <c r="G33" s="5">
        <f t="shared" si="4"/>
        <v>3645.6343691785228</v>
      </c>
      <c r="H33" s="2">
        <v>126</v>
      </c>
      <c r="I33" s="2">
        <v>124</v>
      </c>
      <c r="J33" s="5">
        <f t="shared" si="5"/>
        <v>250</v>
      </c>
      <c r="K33" s="2">
        <v>0</v>
      </c>
      <c r="L33" s="2">
        <v>0</v>
      </c>
      <c r="M33" s="5">
        <f t="shared" si="6"/>
        <v>0</v>
      </c>
      <c r="N33" s="27">
        <f t="shared" si="7"/>
        <v>6.0355221806351673E-2</v>
      </c>
      <c r="O33" s="27">
        <f t="shared" si="0"/>
        <v>7.4783701183425019E-2</v>
      </c>
      <c r="P33" s="28">
        <f t="shared" si="1"/>
        <v>6.7511747577380057E-2</v>
      </c>
      <c r="R33" s="32">
        <f t="shared" si="8"/>
        <v>13.036727910171962</v>
      </c>
      <c r="S33" s="32">
        <f t="shared" si="9"/>
        <v>16.153279455619803</v>
      </c>
      <c r="T33" s="32">
        <f t="shared" si="10"/>
        <v>14.582537476714091</v>
      </c>
    </row>
    <row r="34" spans="2:20" x14ac:dyDescent="0.25">
      <c r="B34" s="12" t="str">
        <f>'Média Mensal'!B34</f>
        <v>Matosinhos Sul</v>
      </c>
      <c r="C34" s="12" t="str">
        <f>'Média Mensal'!C34</f>
        <v>Brito Capelo</v>
      </c>
      <c r="D34" s="15">
        <f>'Média Mensal'!D34</f>
        <v>535.72</v>
      </c>
      <c r="E34" s="4">
        <v>851.42383083430343</v>
      </c>
      <c r="F34" s="2">
        <v>842.18721768793307</v>
      </c>
      <c r="G34" s="5">
        <f t="shared" si="4"/>
        <v>1693.6110485222366</v>
      </c>
      <c r="H34" s="2">
        <v>126</v>
      </c>
      <c r="I34" s="2">
        <v>124</v>
      </c>
      <c r="J34" s="5">
        <f t="shared" si="5"/>
        <v>250</v>
      </c>
      <c r="K34" s="2">
        <v>0</v>
      </c>
      <c r="L34" s="2">
        <v>0</v>
      </c>
      <c r="M34" s="5">
        <f t="shared" si="6"/>
        <v>0</v>
      </c>
      <c r="N34" s="27">
        <f t="shared" si="7"/>
        <v>3.1283944401613147E-2</v>
      </c>
      <c r="O34" s="27">
        <f t="shared" si="0"/>
        <v>3.1443668521801561E-2</v>
      </c>
      <c r="P34" s="28">
        <f t="shared" si="1"/>
        <v>3.1363167565226606E-2</v>
      </c>
      <c r="R34" s="32">
        <f t="shared" si="8"/>
        <v>6.7573319907484395</v>
      </c>
      <c r="S34" s="32">
        <f t="shared" si="9"/>
        <v>6.7918324007091373</v>
      </c>
      <c r="T34" s="32">
        <f t="shared" si="10"/>
        <v>6.7744441940889466</v>
      </c>
    </row>
    <row r="35" spans="2:20" x14ac:dyDescent="0.25">
      <c r="B35" s="12" t="str">
        <f>'Média Mensal'!B35</f>
        <v>Brito Capelo</v>
      </c>
      <c r="C35" s="12" t="str">
        <f>'Média Mensal'!C35</f>
        <v>Mercado</v>
      </c>
      <c r="D35" s="15">
        <f>'Média Mensal'!D35</f>
        <v>487.53</v>
      </c>
      <c r="E35" s="4">
        <v>513.85586236926008</v>
      </c>
      <c r="F35" s="2">
        <v>487.74160604177337</v>
      </c>
      <c r="G35" s="5">
        <f t="shared" si="4"/>
        <v>1001.5974684110334</v>
      </c>
      <c r="H35" s="2">
        <v>126</v>
      </c>
      <c r="I35" s="2">
        <v>123</v>
      </c>
      <c r="J35" s="5">
        <f t="shared" si="5"/>
        <v>249</v>
      </c>
      <c r="K35" s="2">
        <v>0</v>
      </c>
      <c r="L35" s="2">
        <v>0</v>
      </c>
      <c r="M35" s="5">
        <f t="shared" si="6"/>
        <v>0</v>
      </c>
      <c r="N35" s="27">
        <f t="shared" si="7"/>
        <v>1.8880653379235012E-2</v>
      </c>
      <c r="O35" s="27">
        <f t="shared" si="0"/>
        <v>1.8358235698651512E-2</v>
      </c>
      <c r="P35" s="28">
        <f t="shared" si="1"/>
        <v>1.8622591633404607E-2</v>
      </c>
      <c r="R35" s="32">
        <f t="shared" si="8"/>
        <v>4.0782211299147626</v>
      </c>
      <c r="S35" s="32">
        <f t="shared" si="9"/>
        <v>3.9653789109087265</v>
      </c>
      <c r="T35" s="32">
        <f t="shared" si="10"/>
        <v>4.0224797928153952</v>
      </c>
    </row>
    <row r="36" spans="2:20" x14ac:dyDescent="0.25">
      <c r="B36" s="13" t="str">
        <f>'Média Mensal'!B36</f>
        <v>Mercado</v>
      </c>
      <c r="C36" s="13" t="str">
        <f>'Média Mensal'!C36</f>
        <v>Sr. de Matosinhos</v>
      </c>
      <c r="D36" s="16">
        <f>'Média Mensal'!D36</f>
        <v>708.96</v>
      </c>
      <c r="E36" s="6">
        <v>109.59218023025144</v>
      </c>
      <c r="F36" s="3">
        <v>51</v>
      </c>
      <c r="G36" s="7">
        <f t="shared" si="4"/>
        <v>160.59218023025144</v>
      </c>
      <c r="H36" s="3">
        <v>126</v>
      </c>
      <c r="I36" s="3">
        <v>123</v>
      </c>
      <c r="J36" s="7">
        <f t="shared" si="5"/>
        <v>249</v>
      </c>
      <c r="K36" s="3">
        <v>0</v>
      </c>
      <c r="L36" s="3">
        <v>0</v>
      </c>
      <c r="M36" s="7">
        <f t="shared" si="6"/>
        <v>0</v>
      </c>
      <c r="N36" s="27">
        <f t="shared" si="7"/>
        <v>4.0267555934101794E-3</v>
      </c>
      <c r="O36" s="27">
        <f t="shared" si="0"/>
        <v>1.9196025293586269E-3</v>
      </c>
      <c r="P36" s="28">
        <f t="shared" si="1"/>
        <v>2.9858727545413401E-3</v>
      </c>
      <c r="R36" s="32">
        <f t="shared" si="8"/>
        <v>0.86977920817659871</v>
      </c>
      <c r="S36" s="32">
        <f t="shared" si="9"/>
        <v>0.41463414634146339</v>
      </c>
      <c r="T36" s="32">
        <f t="shared" si="10"/>
        <v>0.64494851498092953</v>
      </c>
    </row>
    <row r="37" spans="2:20" x14ac:dyDescent="0.25">
      <c r="B37" s="11" t="str">
        <f>'Média Mensal'!B37</f>
        <v>BSra da Hora</v>
      </c>
      <c r="C37" s="11" t="str">
        <f>'Média Mensal'!C37</f>
        <v>BFonte do Cuco</v>
      </c>
      <c r="D37" s="14">
        <f>'Média Mensal'!D37</f>
        <v>687.03</v>
      </c>
      <c r="E37" s="8">
        <v>3934.8235175935156</v>
      </c>
      <c r="F37" s="9">
        <v>3758.7570435854013</v>
      </c>
      <c r="G37" s="10">
        <f t="shared" si="4"/>
        <v>7693.5805611789165</v>
      </c>
      <c r="H37" s="9">
        <v>63</v>
      </c>
      <c r="I37" s="9">
        <v>62</v>
      </c>
      <c r="J37" s="10">
        <f t="shared" si="5"/>
        <v>125</v>
      </c>
      <c r="K37" s="9">
        <v>62</v>
      </c>
      <c r="L37" s="9">
        <v>68</v>
      </c>
      <c r="M37" s="10">
        <f t="shared" si="6"/>
        <v>130</v>
      </c>
      <c r="N37" s="25">
        <f t="shared" si="7"/>
        <v>0.13575847079745776</v>
      </c>
      <c r="O37" s="25">
        <f t="shared" si="0"/>
        <v>0.12423179017667244</v>
      </c>
      <c r="P37" s="26">
        <f t="shared" si="1"/>
        <v>0.12987138016844896</v>
      </c>
      <c r="R37" s="32">
        <f t="shared" si="8"/>
        <v>31.478588140748126</v>
      </c>
      <c r="S37" s="32">
        <f t="shared" si="9"/>
        <v>28.913515719887702</v>
      </c>
      <c r="T37" s="32">
        <f t="shared" si="10"/>
        <v>30.170904161485947</v>
      </c>
    </row>
    <row r="38" spans="2:20" x14ac:dyDescent="0.25">
      <c r="B38" s="12" t="str">
        <f>'Média Mensal'!B38</f>
        <v>BFonte do Cuco</v>
      </c>
      <c r="C38" s="12" t="str">
        <f>'Média Mensal'!C38</f>
        <v>Custoias</v>
      </c>
      <c r="D38" s="15">
        <f>'Média Mensal'!D38</f>
        <v>689.2</v>
      </c>
      <c r="E38" s="4">
        <v>3776.6370501371407</v>
      </c>
      <c r="F38" s="2">
        <v>3745.8436707231886</v>
      </c>
      <c r="G38" s="5">
        <f t="shared" si="4"/>
        <v>7522.4807208603288</v>
      </c>
      <c r="H38" s="2">
        <v>63</v>
      </c>
      <c r="I38" s="2">
        <v>62</v>
      </c>
      <c r="J38" s="5">
        <f t="shared" si="5"/>
        <v>125</v>
      </c>
      <c r="K38" s="2">
        <v>61</v>
      </c>
      <c r="L38" s="2">
        <v>62</v>
      </c>
      <c r="M38" s="5">
        <f t="shared" si="6"/>
        <v>123</v>
      </c>
      <c r="N38" s="27">
        <f t="shared" si="7"/>
        <v>0.1314252871010976</v>
      </c>
      <c r="O38" s="27">
        <f t="shared" si="0"/>
        <v>0.13020869266974378</v>
      </c>
      <c r="P38" s="28">
        <f t="shared" si="1"/>
        <v>0.13081665137834461</v>
      </c>
      <c r="R38" s="32">
        <f t="shared" si="8"/>
        <v>30.456750404331778</v>
      </c>
      <c r="S38" s="32">
        <f t="shared" si="9"/>
        <v>30.208416699380553</v>
      </c>
      <c r="T38" s="32">
        <f t="shared" si="10"/>
        <v>30.332583551856164</v>
      </c>
    </row>
    <row r="39" spans="2:20" x14ac:dyDescent="0.25">
      <c r="B39" s="12" t="str">
        <f>'Média Mensal'!B39</f>
        <v>Custoias</v>
      </c>
      <c r="C39" s="12" t="str">
        <f>'Média Mensal'!C39</f>
        <v>Esposade</v>
      </c>
      <c r="D39" s="15">
        <f>'Média Mensal'!D39</f>
        <v>1779.24</v>
      </c>
      <c r="E39" s="4">
        <v>3650.7089581681194</v>
      </c>
      <c r="F39" s="2">
        <v>3729.1684620123765</v>
      </c>
      <c r="G39" s="5">
        <f t="shared" si="4"/>
        <v>7379.8774201804954</v>
      </c>
      <c r="H39" s="2">
        <v>63</v>
      </c>
      <c r="I39" s="2">
        <v>62</v>
      </c>
      <c r="J39" s="5">
        <f t="shared" si="5"/>
        <v>125</v>
      </c>
      <c r="K39" s="2">
        <v>63</v>
      </c>
      <c r="L39" s="2">
        <v>62</v>
      </c>
      <c r="M39" s="5">
        <f t="shared" si="6"/>
        <v>125</v>
      </c>
      <c r="N39" s="27">
        <f t="shared" si="7"/>
        <v>0.12488741646716336</v>
      </c>
      <c r="O39" s="27">
        <f t="shared" si="0"/>
        <v>0.12962904831800531</v>
      </c>
      <c r="P39" s="28">
        <f t="shared" si="1"/>
        <v>0.12723926586518094</v>
      </c>
      <c r="R39" s="32">
        <f t="shared" si="8"/>
        <v>28.973880620381898</v>
      </c>
      <c r="S39" s="32">
        <f t="shared" si="9"/>
        <v>30.07393920977723</v>
      </c>
      <c r="T39" s="32">
        <f t="shared" si="10"/>
        <v>29.519509680721981</v>
      </c>
    </row>
    <row r="40" spans="2:20" x14ac:dyDescent="0.25">
      <c r="B40" s="12" t="str">
        <f>'Média Mensal'!B40</f>
        <v>Esposade</v>
      </c>
      <c r="C40" s="12" t="str">
        <f>'Média Mensal'!C40</f>
        <v>Crestins</v>
      </c>
      <c r="D40" s="15">
        <f>'Média Mensal'!D40</f>
        <v>2035.56</v>
      </c>
      <c r="E40" s="4">
        <v>3577.4758308380747</v>
      </c>
      <c r="F40" s="2">
        <v>3719.3486786748349</v>
      </c>
      <c r="G40" s="5">
        <f t="shared" si="4"/>
        <v>7296.8245095129096</v>
      </c>
      <c r="H40" s="2">
        <v>63</v>
      </c>
      <c r="I40" s="2">
        <v>62</v>
      </c>
      <c r="J40" s="5">
        <f t="shared" si="5"/>
        <v>125</v>
      </c>
      <c r="K40" s="2">
        <v>63</v>
      </c>
      <c r="L40" s="2">
        <v>62</v>
      </c>
      <c r="M40" s="5">
        <f t="shared" si="6"/>
        <v>125</v>
      </c>
      <c r="N40" s="27">
        <f t="shared" si="7"/>
        <v>0.12238217812117114</v>
      </c>
      <c r="O40" s="27">
        <f t="shared" si="0"/>
        <v>0.12928770434770701</v>
      </c>
      <c r="P40" s="28">
        <f t="shared" si="1"/>
        <v>0.12580731912953291</v>
      </c>
      <c r="R40" s="32">
        <f t="shared" si="8"/>
        <v>28.392665324111704</v>
      </c>
      <c r="S40" s="32">
        <f t="shared" si="9"/>
        <v>29.994747408668022</v>
      </c>
      <c r="T40" s="32">
        <f t="shared" si="10"/>
        <v>29.187298038051637</v>
      </c>
    </row>
    <row r="41" spans="2:20" x14ac:dyDescent="0.25">
      <c r="B41" s="12" t="str">
        <f>'Média Mensal'!B41</f>
        <v>Crestins</v>
      </c>
      <c r="C41" s="12" t="str">
        <f>'Média Mensal'!C41</f>
        <v>Verdes (B)</v>
      </c>
      <c r="D41" s="15">
        <f>'Média Mensal'!D41</f>
        <v>591.81999999999994</v>
      </c>
      <c r="E41" s="4">
        <v>3542.5384190279124</v>
      </c>
      <c r="F41" s="2">
        <v>3707.8712714315707</v>
      </c>
      <c r="G41" s="5">
        <f t="shared" si="4"/>
        <v>7250.4096904594826</v>
      </c>
      <c r="H41" s="2">
        <v>63</v>
      </c>
      <c r="I41" s="2">
        <v>62</v>
      </c>
      <c r="J41" s="5">
        <f t="shared" si="5"/>
        <v>125</v>
      </c>
      <c r="K41" s="2">
        <v>63</v>
      </c>
      <c r="L41" s="2">
        <v>62</v>
      </c>
      <c r="M41" s="5">
        <f t="shared" si="6"/>
        <v>125</v>
      </c>
      <c r="N41" s="27">
        <f t="shared" si="7"/>
        <v>0.12118700119827286</v>
      </c>
      <c r="O41" s="27">
        <f t="shared" si="0"/>
        <v>0.12888873996911746</v>
      </c>
      <c r="P41" s="28">
        <f t="shared" si="1"/>
        <v>0.12500706362861178</v>
      </c>
      <c r="R41" s="32">
        <f t="shared" si="8"/>
        <v>28.115384277999304</v>
      </c>
      <c r="S41" s="32">
        <f t="shared" si="9"/>
        <v>29.902187672835247</v>
      </c>
      <c r="T41" s="32">
        <f t="shared" si="10"/>
        <v>29.001638761837931</v>
      </c>
    </row>
    <row r="42" spans="2:20" x14ac:dyDescent="0.25">
      <c r="B42" s="12" t="str">
        <f>'Média Mensal'!B42</f>
        <v>Verdes (B)</v>
      </c>
      <c r="C42" s="12" t="str">
        <f>'Média Mensal'!C42</f>
        <v>Pedras Rubras</v>
      </c>
      <c r="D42" s="15">
        <f>'Média Mensal'!D42</f>
        <v>960.78</v>
      </c>
      <c r="E42" s="4">
        <v>2663.3071862233605</v>
      </c>
      <c r="F42" s="2">
        <v>1611.6044681008495</v>
      </c>
      <c r="G42" s="5">
        <f t="shared" si="4"/>
        <v>4274.9116543242098</v>
      </c>
      <c r="H42" s="2">
        <v>0</v>
      </c>
      <c r="I42" s="2">
        <v>0</v>
      </c>
      <c r="J42" s="5">
        <f t="shared" si="5"/>
        <v>0</v>
      </c>
      <c r="K42" s="2">
        <v>63</v>
      </c>
      <c r="L42" s="2">
        <v>62</v>
      </c>
      <c r="M42" s="5">
        <f t="shared" si="6"/>
        <v>125</v>
      </c>
      <c r="N42" s="27">
        <f t="shared" si="7"/>
        <v>0.17046256952274452</v>
      </c>
      <c r="O42" s="27">
        <f t="shared" si="0"/>
        <v>0.10481298569854641</v>
      </c>
      <c r="P42" s="28">
        <f t="shared" si="1"/>
        <v>0.13790037594594226</v>
      </c>
      <c r="R42" s="32">
        <f t="shared" si="8"/>
        <v>42.274717241640644</v>
      </c>
      <c r="S42" s="32">
        <f t="shared" si="9"/>
        <v>25.993620453239508</v>
      </c>
      <c r="T42" s="32">
        <f t="shared" si="10"/>
        <v>34.199293234593682</v>
      </c>
    </row>
    <row r="43" spans="2:20" x14ac:dyDescent="0.25">
      <c r="B43" s="12" t="str">
        <f>'Média Mensal'!B43</f>
        <v>Pedras Rubras</v>
      </c>
      <c r="C43" s="12" t="str">
        <f>'Média Mensal'!C43</f>
        <v>Lidador</v>
      </c>
      <c r="D43" s="15">
        <f>'Média Mensal'!D43</f>
        <v>1147.58</v>
      </c>
      <c r="E43" s="4">
        <v>2392.2792769229309</v>
      </c>
      <c r="F43" s="2">
        <v>1494.286334853756</v>
      </c>
      <c r="G43" s="5">
        <f t="shared" si="4"/>
        <v>3886.5656117766866</v>
      </c>
      <c r="H43" s="2">
        <v>0</v>
      </c>
      <c r="I43" s="2">
        <v>0</v>
      </c>
      <c r="J43" s="5">
        <f t="shared" si="5"/>
        <v>0</v>
      </c>
      <c r="K43" s="2">
        <v>63</v>
      </c>
      <c r="L43" s="2">
        <v>62</v>
      </c>
      <c r="M43" s="5">
        <f t="shared" si="6"/>
        <v>125</v>
      </c>
      <c r="N43" s="27">
        <f t="shared" si="7"/>
        <v>0.15311567312614766</v>
      </c>
      <c r="O43" s="27">
        <f t="shared" si="0"/>
        <v>9.7183034264682361E-2</v>
      </c>
      <c r="P43" s="28">
        <f t="shared" si="1"/>
        <v>0.12537308425086086</v>
      </c>
      <c r="R43" s="32">
        <f t="shared" si="8"/>
        <v>37.972686935284614</v>
      </c>
      <c r="S43" s="32">
        <f t="shared" si="9"/>
        <v>24.101392497641225</v>
      </c>
      <c r="T43" s="32">
        <f t="shared" si="10"/>
        <v>31.092524894213494</v>
      </c>
    </row>
    <row r="44" spans="2:20" x14ac:dyDescent="0.25">
      <c r="B44" s="12" t="str">
        <f>'Média Mensal'!B44</f>
        <v>Lidador</v>
      </c>
      <c r="C44" s="12" t="str">
        <f>'Média Mensal'!C44</f>
        <v>Vilar do Pinheiro</v>
      </c>
      <c r="D44" s="15">
        <f>'Média Mensal'!D44</f>
        <v>1987.51</v>
      </c>
      <c r="E44" s="4">
        <v>2273.0286746818037</v>
      </c>
      <c r="F44" s="2">
        <v>1441.9061940995484</v>
      </c>
      <c r="G44" s="5">
        <f t="shared" si="4"/>
        <v>3714.9348687813522</v>
      </c>
      <c r="H44" s="2">
        <v>0</v>
      </c>
      <c r="I44" s="2">
        <v>0</v>
      </c>
      <c r="J44" s="5">
        <f t="shared" si="5"/>
        <v>0</v>
      </c>
      <c r="K44" s="2">
        <v>63</v>
      </c>
      <c r="L44" s="2">
        <v>62</v>
      </c>
      <c r="M44" s="5">
        <f t="shared" si="6"/>
        <v>125</v>
      </c>
      <c r="N44" s="27">
        <f t="shared" si="7"/>
        <v>0.14548314610098589</v>
      </c>
      <c r="O44" s="27">
        <f t="shared" si="0"/>
        <v>9.3776417410220372E-2</v>
      </c>
      <c r="P44" s="28">
        <f t="shared" si="1"/>
        <v>0.1198366086703662</v>
      </c>
      <c r="R44" s="32">
        <f t="shared" si="8"/>
        <v>36.079820233044501</v>
      </c>
      <c r="S44" s="32">
        <f t="shared" si="9"/>
        <v>23.256551517734653</v>
      </c>
      <c r="T44" s="32">
        <f t="shared" si="10"/>
        <v>29.719478950250817</v>
      </c>
    </row>
    <row r="45" spans="2:20" x14ac:dyDescent="0.25">
      <c r="B45" s="12" t="str">
        <f>'Média Mensal'!B45</f>
        <v>Vilar do Pinheiro</v>
      </c>
      <c r="C45" s="12" t="str">
        <f>'Média Mensal'!C45</f>
        <v>Modivas Sul</v>
      </c>
      <c r="D45" s="15">
        <f>'Média Mensal'!D45</f>
        <v>2037.38</v>
      </c>
      <c r="E45" s="4">
        <v>2162.0665654849868</v>
      </c>
      <c r="F45" s="2">
        <v>1422.1668547346774</v>
      </c>
      <c r="G45" s="5">
        <f t="shared" si="4"/>
        <v>3584.2334202196644</v>
      </c>
      <c r="H45" s="2">
        <v>0</v>
      </c>
      <c r="I45" s="2">
        <v>0</v>
      </c>
      <c r="J45" s="5">
        <f t="shared" si="5"/>
        <v>0</v>
      </c>
      <c r="K45" s="2">
        <v>65</v>
      </c>
      <c r="L45" s="2">
        <v>62</v>
      </c>
      <c r="M45" s="5">
        <f t="shared" si="6"/>
        <v>127</v>
      </c>
      <c r="N45" s="27">
        <f t="shared" si="7"/>
        <v>0.13412323607226964</v>
      </c>
      <c r="O45" s="27">
        <f t="shared" si="0"/>
        <v>9.249264143695872E-2</v>
      </c>
      <c r="P45" s="28">
        <f t="shared" si="1"/>
        <v>0.11379963869125173</v>
      </c>
      <c r="R45" s="32">
        <f t="shared" si="8"/>
        <v>33.262562545922876</v>
      </c>
      <c r="S45" s="32">
        <f t="shared" si="9"/>
        <v>22.938175076365763</v>
      </c>
      <c r="T45" s="32">
        <f t="shared" si="10"/>
        <v>28.222310395430426</v>
      </c>
    </row>
    <row r="46" spans="2:20" x14ac:dyDescent="0.25">
      <c r="B46" s="12" t="str">
        <f>'Média Mensal'!B46</f>
        <v>Modivas Sul</v>
      </c>
      <c r="C46" s="12" t="str">
        <f>'Média Mensal'!C46</f>
        <v>Modivas Centro</v>
      </c>
      <c r="D46" s="15">
        <f>'Média Mensal'!D46</f>
        <v>1051.08</v>
      </c>
      <c r="E46" s="4">
        <v>2105.6527276782549</v>
      </c>
      <c r="F46" s="2">
        <v>1427.0984030419752</v>
      </c>
      <c r="G46" s="5">
        <f t="shared" si="4"/>
        <v>3532.7511307202303</v>
      </c>
      <c r="H46" s="2">
        <v>0</v>
      </c>
      <c r="I46" s="2">
        <v>0</v>
      </c>
      <c r="J46" s="5">
        <f t="shared" si="5"/>
        <v>0</v>
      </c>
      <c r="K46" s="2">
        <v>65</v>
      </c>
      <c r="L46" s="2">
        <v>62</v>
      </c>
      <c r="M46" s="5">
        <f t="shared" si="6"/>
        <v>127</v>
      </c>
      <c r="N46" s="27">
        <f t="shared" si="7"/>
        <v>0.1306236183423235</v>
      </c>
      <c r="O46" s="27">
        <f t="shared" si="0"/>
        <v>9.2813371685872476E-2</v>
      </c>
      <c r="P46" s="28">
        <f t="shared" si="1"/>
        <v>0.11216507273051278</v>
      </c>
      <c r="R46" s="32">
        <f t="shared" si="8"/>
        <v>32.394657348896231</v>
      </c>
      <c r="S46" s="32">
        <f t="shared" si="9"/>
        <v>23.017716178096375</v>
      </c>
      <c r="T46" s="32">
        <f t="shared" si="10"/>
        <v>27.816938037167169</v>
      </c>
    </row>
    <row r="47" spans="2:20" x14ac:dyDescent="0.25">
      <c r="B47" s="12" t="str">
        <f>'Média Mensal'!B47</f>
        <v>Modivas Centro</v>
      </c>
      <c r="C47" s="12" t="s">
        <v>102</v>
      </c>
      <c r="D47" s="15">
        <v>852.51</v>
      </c>
      <c r="E47" s="4">
        <v>2068.660185546069</v>
      </c>
      <c r="F47" s="2">
        <v>1389.0623073229267</v>
      </c>
      <c r="G47" s="5">
        <f t="shared" si="4"/>
        <v>3457.7224928689957</v>
      </c>
      <c r="H47" s="2">
        <v>0</v>
      </c>
      <c r="I47" s="2">
        <v>0</v>
      </c>
      <c r="J47" s="5">
        <f t="shared" si="5"/>
        <v>0</v>
      </c>
      <c r="K47" s="2">
        <v>65</v>
      </c>
      <c r="L47" s="2">
        <v>62</v>
      </c>
      <c r="M47" s="5">
        <f t="shared" si="6"/>
        <v>127</v>
      </c>
      <c r="N47" s="27">
        <f t="shared" si="7"/>
        <v>0.12832879562940874</v>
      </c>
      <c r="O47" s="27">
        <f t="shared" si="0"/>
        <v>9.0339640174487951E-2</v>
      </c>
      <c r="P47" s="28">
        <f t="shared" si="1"/>
        <v>0.10978290871440805</v>
      </c>
      <c r="R47" s="32">
        <f t="shared" ref="R47" si="11">+E47/(H47+K47)</f>
        <v>31.825541316093368</v>
      </c>
      <c r="S47" s="32">
        <f t="shared" ref="S47" si="12">+F47/(I47+L47)</f>
        <v>22.404230763273013</v>
      </c>
      <c r="T47" s="32">
        <f t="shared" ref="T47" si="13">+G47/(J47+M47)</f>
        <v>27.226161361173194</v>
      </c>
    </row>
    <row r="48" spans="2:20" x14ac:dyDescent="0.25">
      <c r="B48" s="12" t="s">
        <v>102</v>
      </c>
      <c r="C48" s="12" t="str">
        <f>'Média Mensal'!C48</f>
        <v>Mindelo</v>
      </c>
      <c r="D48" s="15">
        <v>1834.12</v>
      </c>
      <c r="E48" s="4">
        <v>1989.7099568582182</v>
      </c>
      <c r="F48" s="2">
        <v>1142.7828772903276</v>
      </c>
      <c r="G48" s="5">
        <f t="shared" si="4"/>
        <v>3132.4928341485456</v>
      </c>
      <c r="H48" s="2">
        <v>0</v>
      </c>
      <c r="I48" s="2">
        <v>0</v>
      </c>
      <c r="J48" s="5">
        <f t="shared" si="5"/>
        <v>0</v>
      </c>
      <c r="K48" s="2">
        <v>65</v>
      </c>
      <c r="L48" s="2">
        <v>62</v>
      </c>
      <c r="M48" s="5">
        <f t="shared" si="6"/>
        <v>127</v>
      </c>
      <c r="N48" s="27">
        <f t="shared" si="7"/>
        <v>0.12343113876291677</v>
      </c>
      <c r="O48" s="27">
        <f t="shared" si="0"/>
        <v>7.4322507628143061E-2</v>
      </c>
      <c r="P48" s="28">
        <f t="shared" si="1"/>
        <v>9.9456846397909124E-2</v>
      </c>
      <c r="R48" s="32">
        <f t="shared" si="8"/>
        <v>30.610922413203358</v>
      </c>
      <c r="S48" s="32">
        <f t="shared" si="9"/>
        <v>18.431981891779479</v>
      </c>
      <c r="T48" s="32">
        <f t="shared" si="10"/>
        <v>24.665297906681463</v>
      </c>
    </row>
    <row r="49" spans="2:20" x14ac:dyDescent="0.25">
      <c r="B49" s="12" t="str">
        <f>'Média Mensal'!B49</f>
        <v>Mindelo</v>
      </c>
      <c r="C49" s="12" t="str">
        <f>'Média Mensal'!C49</f>
        <v>Espaço Natureza</v>
      </c>
      <c r="D49" s="15">
        <f>'Média Mensal'!D49</f>
        <v>776.86</v>
      </c>
      <c r="E49" s="4">
        <v>1901.0732588498804</v>
      </c>
      <c r="F49" s="2">
        <v>1143.6211014116325</v>
      </c>
      <c r="G49" s="5">
        <f t="shared" si="4"/>
        <v>3044.6943602615129</v>
      </c>
      <c r="H49" s="2">
        <v>0</v>
      </c>
      <c r="I49" s="2">
        <v>0</v>
      </c>
      <c r="J49" s="5">
        <f t="shared" si="5"/>
        <v>0</v>
      </c>
      <c r="K49" s="2">
        <v>65</v>
      </c>
      <c r="L49" s="2">
        <v>62</v>
      </c>
      <c r="M49" s="5">
        <f t="shared" si="6"/>
        <v>127</v>
      </c>
      <c r="N49" s="27">
        <f t="shared" si="7"/>
        <v>0.11793258429589829</v>
      </c>
      <c r="O49" s="27">
        <f t="shared" si="0"/>
        <v>7.4377022724481823E-2</v>
      </c>
      <c r="P49" s="28">
        <f t="shared" si="1"/>
        <v>9.6669239276781588E-2</v>
      </c>
      <c r="R49" s="32">
        <f t="shared" si="8"/>
        <v>29.247280905382777</v>
      </c>
      <c r="S49" s="32">
        <f t="shared" si="9"/>
        <v>18.445501635671491</v>
      </c>
      <c r="T49" s="32">
        <f t="shared" si="10"/>
        <v>23.973971340641835</v>
      </c>
    </row>
    <row r="50" spans="2:20" x14ac:dyDescent="0.25">
      <c r="B50" s="12" t="str">
        <f>'Média Mensal'!B50</f>
        <v>Espaço Natureza</v>
      </c>
      <c r="C50" s="12" t="str">
        <f>'Média Mensal'!C50</f>
        <v>Varziela</v>
      </c>
      <c r="D50" s="15">
        <f>'Média Mensal'!D50</f>
        <v>1539</v>
      </c>
      <c r="E50" s="4">
        <v>1888.7548439596253</v>
      </c>
      <c r="F50" s="2">
        <v>1130.9934064598178</v>
      </c>
      <c r="G50" s="5">
        <f t="shared" si="4"/>
        <v>3019.7482504194431</v>
      </c>
      <c r="H50" s="2">
        <v>0</v>
      </c>
      <c r="I50" s="2">
        <v>0</v>
      </c>
      <c r="J50" s="5">
        <f t="shared" si="5"/>
        <v>0</v>
      </c>
      <c r="K50" s="2">
        <v>66</v>
      </c>
      <c r="L50" s="2">
        <v>62</v>
      </c>
      <c r="M50" s="5">
        <f t="shared" si="6"/>
        <v>128</v>
      </c>
      <c r="N50" s="27">
        <f t="shared" si="7"/>
        <v>0.11539313562803184</v>
      </c>
      <c r="O50" s="27">
        <f t="shared" si="0"/>
        <v>7.355576264697046E-2</v>
      </c>
      <c r="P50" s="28">
        <f t="shared" si="1"/>
        <v>9.5128158090330234E-2</v>
      </c>
      <c r="R50" s="32">
        <f t="shared" si="8"/>
        <v>28.617497635751899</v>
      </c>
      <c r="S50" s="32">
        <f t="shared" si="9"/>
        <v>18.241829136448676</v>
      </c>
      <c r="T50" s="32">
        <f t="shared" si="10"/>
        <v>23.5917832064019</v>
      </c>
    </row>
    <row r="51" spans="2:20" x14ac:dyDescent="0.25">
      <c r="B51" s="12" t="str">
        <f>'Média Mensal'!B51</f>
        <v>Varziela</v>
      </c>
      <c r="C51" s="12" t="str">
        <f>'Média Mensal'!C51</f>
        <v>Árvore</v>
      </c>
      <c r="D51" s="15">
        <f>'Média Mensal'!D51</f>
        <v>858.71</v>
      </c>
      <c r="E51" s="4">
        <v>1750.0998049677482</v>
      </c>
      <c r="F51" s="2">
        <v>1119.1774759256084</v>
      </c>
      <c r="G51" s="5">
        <f t="shared" si="4"/>
        <v>2869.2772808933569</v>
      </c>
      <c r="H51" s="2">
        <v>0</v>
      </c>
      <c r="I51" s="2">
        <v>0</v>
      </c>
      <c r="J51" s="5">
        <f t="shared" si="5"/>
        <v>0</v>
      </c>
      <c r="K51" s="2">
        <v>67</v>
      </c>
      <c r="L51" s="2">
        <v>62</v>
      </c>
      <c r="M51" s="5">
        <f t="shared" si="6"/>
        <v>129</v>
      </c>
      <c r="N51" s="27">
        <f t="shared" si="7"/>
        <v>0.10532617988491504</v>
      </c>
      <c r="O51" s="27">
        <f t="shared" si="0"/>
        <v>7.2787296821384517E-2</v>
      </c>
      <c r="P51" s="28">
        <f t="shared" si="1"/>
        <v>8.9687336862132941E-2</v>
      </c>
      <c r="R51" s="32">
        <f t="shared" si="8"/>
        <v>26.120892611458927</v>
      </c>
      <c r="S51" s="32">
        <f t="shared" si="9"/>
        <v>18.051249611703362</v>
      </c>
      <c r="T51" s="32">
        <f t="shared" si="10"/>
        <v>22.242459541808969</v>
      </c>
    </row>
    <row r="52" spans="2:20" x14ac:dyDescent="0.25">
      <c r="B52" s="12" t="str">
        <f>'Média Mensal'!B52</f>
        <v>Árvore</v>
      </c>
      <c r="C52" s="12" t="str">
        <f>'Média Mensal'!C52</f>
        <v>Azurara</v>
      </c>
      <c r="D52" s="15">
        <f>'Média Mensal'!D52</f>
        <v>664.57</v>
      </c>
      <c r="E52" s="4">
        <v>1734.6886537337748</v>
      </c>
      <c r="F52" s="2">
        <v>1106.3177549696532</v>
      </c>
      <c r="G52" s="5">
        <f t="shared" si="4"/>
        <v>2841.006408703428</v>
      </c>
      <c r="H52" s="2">
        <v>0</v>
      </c>
      <c r="I52" s="2">
        <v>0</v>
      </c>
      <c r="J52" s="5">
        <f t="shared" si="5"/>
        <v>0</v>
      </c>
      <c r="K52" s="2">
        <v>67</v>
      </c>
      <c r="L52" s="2">
        <v>62</v>
      </c>
      <c r="M52" s="5">
        <f t="shared" si="6"/>
        <v>129</v>
      </c>
      <c r="N52" s="27">
        <f t="shared" si="7"/>
        <v>0.10439869124541254</v>
      </c>
      <c r="O52" s="27">
        <f t="shared" si="0"/>
        <v>7.1950946603125204E-2</v>
      </c>
      <c r="P52" s="28">
        <f t="shared" si="1"/>
        <v>8.8803651184778315E-2</v>
      </c>
      <c r="R52" s="32">
        <f t="shared" si="8"/>
        <v>25.890875428862312</v>
      </c>
      <c r="S52" s="32">
        <f t="shared" si="9"/>
        <v>17.843834757575049</v>
      </c>
      <c r="T52" s="32">
        <f t="shared" si="10"/>
        <v>22.023305493825024</v>
      </c>
    </row>
    <row r="53" spans="2:20" x14ac:dyDescent="0.25">
      <c r="B53" s="12" t="str">
        <f>'Média Mensal'!B53</f>
        <v>Azurara</v>
      </c>
      <c r="C53" s="12" t="str">
        <f>'Média Mensal'!C53</f>
        <v>Santa Clara</v>
      </c>
      <c r="D53" s="15">
        <f>'Média Mensal'!D53</f>
        <v>1218.0899999999999</v>
      </c>
      <c r="E53" s="4">
        <v>1694.9381537339004</v>
      </c>
      <c r="F53" s="2">
        <v>1099.6813186296706</v>
      </c>
      <c r="G53" s="5">
        <f t="shared" si="4"/>
        <v>2794.6194723635708</v>
      </c>
      <c r="H53" s="2">
        <v>0</v>
      </c>
      <c r="I53" s="2">
        <v>0</v>
      </c>
      <c r="J53" s="5">
        <f t="shared" si="5"/>
        <v>0</v>
      </c>
      <c r="K53" s="2">
        <v>63</v>
      </c>
      <c r="L53" s="2">
        <v>64</v>
      </c>
      <c r="M53" s="5">
        <f t="shared" si="6"/>
        <v>127</v>
      </c>
      <c r="N53" s="27">
        <f t="shared" si="7"/>
        <v>0.10848298474999363</v>
      </c>
      <c r="O53" s="27">
        <f t="shared" si="0"/>
        <v>6.9284357272534694E-2</v>
      </c>
      <c r="P53" s="28">
        <f t="shared" si="1"/>
        <v>8.872934570623478E-2</v>
      </c>
      <c r="R53" s="32">
        <f t="shared" si="8"/>
        <v>26.90378021799842</v>
      </c>
      <c r="S53" s="32">
        <f t="shared" si="9"/>
        <v>17.182520603588603</v>
      </c>
      <c r="T53" s="32">
        <f t="shared" si="10"/>
        <v>22.004877735146227</v>
      </c>
    </row>
    <row r="54" spans="2:20" x14ac:dyDescent="0.25">
      <c r="B54" s="12" t="str">
        <f>'Média Mensal'!B54</f>
        <v>Santa Clara</v>
      </c>
      <c r="C54" s="12" t="str">
        <f>'Média Mensal'!C54</f>
        <v>Vila do Conde</v>
      </c>
      <c r="D54" s="15">
        <f>'Média Mensal'!D54</f>
        <v>670.57</v>
      </c>
      <c r="E54" s="4">
        <v>1645.2185820843208</v>
      </c>
      <c r="F54" s="2">
        <v>1075.5081579613789</v>
      </c>
      <c r="G54" s="5">
        <f t="shared" si="4"/>
        <v>2720.7267400456994</v>
      </c>
      <c r="H54" s="2">
        <v>0</v>
      </c>
      <c r="I54" s="2">
        <v>0</v>
      </c>
      <c r="J54" s="5">
        <f t="shared" si="5"/>
        <v>0</v>
      </c>
      <c r="K54" s="2">
        <v>46</v>
      </c>
      <c r="L54" s="2">
        <v>62</v>
      </c>
      <c r="M54" s="5">
        <f t="shared" si="6"/>
        <v>108</v>
      </c>
      <c r="N54" s="27">
        <f t="shared" si="7"/>
        <v>0.14421621511959334</v>
      </c>
      <c r="O54" s="27">
        <f t="shared" si="0"/>
        <v>6.9947200699881557E-2</v>
      </c>
      <c r="P54" s="28">
        <f t="shared" si="1"/>
        <v>0.10158029943420324</v>
      </c>
      <c r="R54" s="32">
        <f t="shared" si="8"/>
        <v>35.765621349659149</v>
      </c>
      <c r="S54" s="32">
        <f t="shared" si="9"/>
        <v>17.346905773570626</v>
      </c>
      <c r="T54" s="32">
        <f t="shared" si="10"/>
        <v>25.191914259682402</v>
      </c>
    </row>
    <row r="55" spans="2:20" x14ac:dyDescent="0.25">
      <c r="B55" s="12" t="str">
        <f>'Média Mensal'!B55</f>
        <v>Vila do Conde</v>
      </c>
      <c r="C55" s="12" t="str">
        <f>'Média Mensal'!C55</f>
        <v>Alto de Pega</v>
      </c>
      <c r="D55" s="15">
        <f>'Média Mensal'!D55</f>
        <v>730.41</v>
      </c>
      <c r="E55" s="4">
        <v>1237.4682730433333</v>
      </c>
      <c r="F55" s="2">
        <v>719.89950163790206</v>
      </c>
      <c r="G55" s="5">
        <f t="shared" si="4"/>
        <v>1957.3677746812355</v>
      </c>
      <c r="H55" s="2">
        <v>0</v>
      </c>
      <c r="I55" s="2">
        <v>0</v>
      </c>
      <c r="J55" s="5">
        <f t="shared" si="5"/>
        <v>0</v>
      </c>
      <c r="K55" s="2">
        <v>62</v>
      </c>
      <c r="L55" s="2">
        <v>62</v>
      </c>
      <c r="M55" s="5">
        <f t="shared" si="6"/>
        <v>124</v>
      </c>
      <c r="N55" s="27">
        <f t="shared" si="7"/>
        <v>8.0480506831642387E-2</v>
      </c>
      <c r="O55" s="27">
        <f t="shared" si="0"/>
        <v>4.6819686630976978E-2</v>
      </c>
      <c r="P55" s="28">
        <f t="shared" si="1"/>
        <v>6.3650096731309683E-2</v>
      </c>
      <c r="R55" s="32">
        <f t="shared" si="8"/>
        <v>19.959165694247311</v>
      </c>
      <c r="S55" s="32">
        <f t="shared" si="9"/>
        <v>11.611282284482291</v>
      </c>
      <c r="T55" s="32">
        <f t="shared" si="10"/>
        <v>15.785223989364802</v>
      </c>
    </row>
    <row r="56" spans="2:20" x14ac:dyDescent="0.25">
      <c r="B56" s="12" t="str">
        <f>'Média Mensal'!B56</f>
        <v>Alto de Pega</v>
      </c>
      <c r="C56" s="12" t="str">
        <f>'Média Mensal'!C56</f>
        <v>Portas Fronhas</v>
      </c>
      <c r="D56" s="15">
        <f>'Média Mensal'!D56</f>
        <v>671.05</v>
      </c>
      <c r="E56" s="4">
        <v>1192.2687839466225</v>
      </c>
      <c r="F56" s="2">
        <v>548.66726555115781</v>
      </c>
      <c r="G56" s="5">
        <f t="shared" si="4"/>
        <v>1740.9360494977805</v>
      </c>
      <c r="H56" s="2">
        <v>0</v>
      </c>
      <c r="I56" s="2">
        <v>0</v>
      </c>
      <c r="J56" s="5">
        <f t="shared" si="5"/>
        <v>0</v>
      </c>
      <c r="K56" s="2">
        <v>69</v>
      </c>
      <c r="L56" s="2">
        <v>62</v>
      </c>
      <c r="M56" s="5">
        <f t="shared" si="6"/>
        <v>131</v>
      </c>
      <c r="N56" s="27">
        <f t="shared" si="7"/>
        <v>6.9674426364342124E-2</v>
      </c>
      <c r="O56" s="27">
        <f t="shared" si="0"/>
        <v>3.5683354939591426E-2</v>
      </c>
      <c r="P56" s="28">
        <f t="shared" si="1"/>
        <v>5.3587049048811265E-2</v>
      </c>
      <c r="R56" s="32">
        <f t="shared" si="8"/>
        <v>17.279257738356847</v>
      </c>
      <c r="S56" s="32">
        <f t="shared" si="9"/>
        <v>8.8494720250186738</v>
      </c>
      <c r="T56" s="32">
        <f t="shared" si="10"/>
        <v>13.289588164105194</v>
      </c>
    </row>
    <row r="57" spans="2:20" x14ac:dyDescent="0.25">
      <c r="B57" s="12" t="str">
        <f>'Média Mensal'!B57</f>
        <v>Portas Fronhas</v>
      </c>
      <c r="C57" s="12" t="str">
        <f>'Média Mensal'!C57</f>
        <v>São Brás</v>
      </c>
      <c r="D57" s="15">
        <f>'Média Mensal'!D57</f>
        <v>562.21</v>
      </c>
      <c r="E57" s="4">
        <v>906.66050974304596</v>
      </c>
      <c r="F57" s="2">
        <v>416.63894760654233</v>
      </c>
      <c r="G57" s="5">
        <f t="shared" si="4"/>
        <v>1323.2994573495882</v>
      </c>
      <c r="H57" s="2">
        <v>0</v>
      </c>
      <c r="I57" s="2">
        <v>0</v>
      </c>
      <c r="J57" s="5">
        <f t="shared" si="5"/>
        <v>0</v>
      </c>
      <c r="K57" s="43">
        <v>69</v>
      </c>
      <c r="L57" s="2">
        <v>62</v>
      </c>
      <c r="M57" s="5">
        <f t="shared" si="6"/>
        <v>131</v>
      </c>
      <c r="N57" s="27">
        <f t="shared" si="7"/>
        <v>5.2983900756372486E-2</v>
      </c>
      <c r="O57" s="27">
        <f t="shared" si="0"/>
        <v>2.7096705749645053E-2</v>
      </c>
      <c r="P57" s="28">
        <f t="shared" si="1"/>
        <v>4.0731945867692326E-2</v>
      </c>
      <c r="R57" s="32">
        <f t="shared" si="8"/>
        <v>13.140007387580376</v>
      </c>
      <c r="S57" s="32">
        <f t="shared" si="9"/>
        <v>6.7199830259119731</v>
      </c>
      <c r="T57" s="32">
        <f t="shared" si="10"/>
        <v>10.101522575187696</v>
      </c>
    </row>
    <row r="58" spans="2:20" x14ac:dyDescent="0.25">
      <c r="B58" s="13" t="str">
        <f>'Média Mensal'!B58</f>
        <v>São Brás</v>
      </c>
      <c r="C58" s="13" t="str">
        <f>'Média Mensal'!C58</f>
        <v>Póvoa de Varzim</v>
      </c>
      <c r="D58" s="16">
        <f>'Média Mensal'!D58</f>
        <v>624.94000000000005</v>
      </c>
      <c r="E58" s="6">
        <v>845.27224538936287</v>
      </c>
      <c r="F58" s="3">
        <v>393</v>
      </c>
      <c r="G58" s="7">
        <f t="shared" si="4"/>
        <v>1238.272245389363</v>
      </c>
      <c r="H58" s="6">
        <v>0</v>
      </c>
      <c r="I58" s="3">
        <v>0</v>
      </c>
      <c r="J58" s="7">
        <f t="shared" si="5"/>
        <v>0</v>
      </c>
      <c r="K58" s="44">
        <v>69</v>
      </c>
      <c r="L58" s="3">
        <v>62</v>
      </c>
      <c r="M58" s="7">
        <f t="shared" si="6"/>
        <v>131</v>
      </c>
      <c r="N58" s="27">
        <f t="shared" si="7"/>
        <v>4.9396461278013261E-2</v>
      </c>
      <c r="O58" s="27">
        <f t="shared" si="0"/>
        <v>2.5559313215400625E-2</v>
      </c>
      <c r="P58" s="28">
        <f t="shared" si="1"/>
        <v>3.8114757614792015E-2</v>
      </c>
      <c r="R58" s="32">
        <f t="shared" si="8"/>
        <v>12.250322396947288</v>
      </c>
      <c r="S58" s="32">
        <f t="shared" si="9"/>
        <v>6.338709677419355</v>
      </c>
      <c r="T58" s="32">
        <f t="shared" si="10"/>
        <v>9.4524598884684199</v>
      </c>
    </row>
    <row r="59" spans="2:20" x14ac:dyDescent="0.25">
      <c r="B59" s="11" t="str">
        <f>'Média Mensal'!B59</f>
        <v>CSra da Hora</v>
      </c>
      <c r="C59" s="11" t="str">
        <f>'Média Mensal'!C59</f>
        <v>CFonte do Cuco</v>
      </c>
      <c r="D59" s="14">
        <f>'Média Mensal'!D59</f>
        <v>685.98</v>
      </c>
      <c r="E59" s="4">
        <v>2839.5044515694863</v>
      </c>
      <c r="F59" s="2">
        <v>1654.3463101131595</v>
      </c>
      <c r="G59" s="10">
        <f t="shared" si="4"/>
        <v>4493.8507616826455</v>
      </c>
      <c r="H59" s="2">
        <v>2</v>
      </c>
      <c r="I59" s="2">
        <v>0</v>
      </c>
      <c r="J59" s="10">
        <f t="shared" si="5"/>
        <v>2</v>
      </c>
      <c r="K59" s="2">
        <v>62</v>
      </c>
      <c r="L59" s="2">
        <v>62</v>
      </c>
      <c r="M59" s="10">
        <f t="shared" si="6"/>
        <v>124</v>
      </c>
      <c r="N59" s="25">
        <f t="shared" si="7"/>
        <v>0.179624522493009</v>
      </c>
      <c r="O59" s="25">
        <f t="shared" si="0"/>
        <v>0.10759276210413368</v>
      </c>
      <c r="P59" s="26">
        <f t="shared" si="1"/>
        <v>0.14410757958192166</v>
      </c>
      <c r="R59" s="32">
        <f t="shared" si="8"/>
        <v>44.367257055773223</v>
      </c>
      <c r="S59" s="32">
        <f t="shared" si="9"/>
        <v>26.683005001825151</v>
      </c>
      <c r="T59" s="32">
        <f t="shared" si="10"/>
        <v>35.665482235576555</v>
      </c>
    </row>
    <row r="60" spans="2:20" x14ac:dyDescent="0.25">
      <c r="B60" s="12" t="str">
        <f>'Média Mensal'!B60</f>
        <v>CFonte do Cuco</v>
      </c>
      <c r="C60" s="12" t="str">
        <f>'Média Mensal'!C60</f>
        <v>Cândido dos Reis</v>
      </c>
      <c r="D60" s="15">
        <f>'Média Mensal'!D60</f>
        <v>913.51</v>
      </c>
      <c r="E60" s="4">
        <v>2661.5409890410551</v>
      </c>
      <c r="F60" s="2">
        <v>1723.8551180405898</v>
      </c>
      <c r="G60" s="5">
        <f t="shared" si="4"/>
        <v>4385.3961070816449</v>
      </c>
      <c r="H60" s="2">
        <v>2</v>
      </c>
      <c r="I60" s="2">
        <v>0</v>
      </c>
      <c r="J60" s="5">
        <f t="shared" si="5"/>
        <v>2</v>
      </c>
      <c r="K60" s="2">
        <v>62</v>
      </c>
      <c r="L60" s="2">
        <v>62</v>
      </c>
      <c r="M60" s="5">
        <f t="shared" si="6"/>
        <v>124</v>
      </c>
      <c r="N60" s="27">
        <f t="shared" si="7"/>
        <v>0.16836671236342707</v>
      </c>
      <c r="O60" s="27">
        <f t="shared" si="0"/>
        <v>0.11211336615768665</v>
      </c>
      <c r="P60" s="28">
        <f t="shared" si="1"/>
        <v>0.14062968532201273</v>
      </c>
      <c r="R60" s="32">
        <f t="shared" si="8"/>
        <v>41.586577953766486</v>
      </c>
      <c r="S60" s="32">
        <f t="shared" si="9"/>
        <v>27.804114807106288</v>
      </c>
      <c r="T60" s="32">
        <f t="shared" si="10"/>
        <v>34.804731008584483</v>
      </c>
    </row>
    <row r="61" spans="2:20" x14ac:dyDescent="0.25">
      <c r="B61" s="12" t="str">
        <f>'Média Mensal'!B61</f>
        <v>Cândido dos Reis</v>
      </c>
      <c r="C61" s="12" t="str">
        <f>'Média Mensal'!C61</f>
        <v>Pias</v>
      </c>
      <c r="D61" s="15">
        <f>'Média Mensal'!D61</f>
        <v>916.73</v>
      </c>
      <c r="E61" s="4">
        <v>2538.3739730046682</v>
      </c>
      <c r="F61" s="2">
        <v>1667.8516928089612</v>
      </c>
      <c r="G61" s="5">
        <f t="shared" si="4"/>
        <v>4206.2256658136293</v>
      </c>
      <c r="H61" s="2">
        <v>2</v>
      </c>
      <c r="I61" s="2">
        <v>0</v>
      </c>
      <c r="J61" s="5">
        <f t="shared" si="5"/>
        <v>2</v>
      </c>
      <c r="K61" s="2">
        <v>62</v>
      </c>
      <c r="L61" s="2">
        <v>62</v>
      </c>
      <c r="M61" s="5">
        <f t="shared" si="6"/>
        <v>124</v>
      </c>
      <c r="N61" s="27">
        <f t="shared" si="7"/>
        <v>0.16057527663238033</v>
      </c>
      <c r="O61" s="27">
        <f t="shared" si="0"/>
        <v>0.1084711038507389</v>
      </c>
      <c r="P61" s="28">
        <f t="shared" si="1"/>
        <v>0.13488409651788191</v>
      </c>
      <c r="R61" s="32">
        <f t="shared" si="8"/>
        <v>39.66209332819794</v>
      </c>
      <c r="S61" s="32">
        <f t="shared" si="9"/>
        <v>26.900833754983246</v>
      </c>
      <c r="T61" s="32">
        <f t="shared" si="10"/>
        <v>33.382743379473247</v>
      </c>
    </row>
    <row r="62" spans="2:20" x14ac:dyDescent="0.25">
      <c r="B62" s="12" t="str">
        <f>'Média Mensal'!B62</f>
        <v>Pias</v>
      </c>
      <c r="C62" s="12" t="str">
        <f>'Média Mensal'!C62</f>
        <v>Araújo</v>
      </c>
      <c r="D62" s="15">
        <f>'Média Mensal'!D62</f>
        <v>1258.1300000000001</v>
      </c>
      <c r="E62" s="4">
        <v>2459.0160750455793</v>
      </c>
      <c r="F62" s="2">
        <v>1650.5578986678802</v>
      </c>
      <c r="G62" s="5">
        <f t="shared" si="4"/>
        <v>4109.5739737134591</v>
      </c>
      <c r="H62" s="2">
        <v>2</v>
      </c>
      <c r="I62" s="2">
        <v>0</v>
      </c>
      <c r="J62" s="5">
        <f t="shared" si="5"/>
        <v>2</v>
      </c>
      <c r="K62" s="2">
        <v>62</v>
      </c>
      <c r="L62" s="2">
        <v>62</v>
      </c>
      <c r="M62" s="5">
        <f t="shared" si="6"/>
        <v>124</v>
      </c>
      <c r="N62" s="27">
        <f t="shared" si="7"/>
        <v>0.15555516669063635</v>
      </c>
      <c r="O62" s="27">
        <f t="shared" si="0"/>
        <v>0.10734637738474767</v>
      </c>
      <c r="P62" s="28">
        <f t="shared" si="1"/>
        <v>0.13178469643770713</v>
      </c>
      <c r="R62" s="32">
        <f t="shared" si="8"/>
        <v>38.422126172587177</v>
      </c>
      <c r="S62" s="32">
        <f t="shared" si="9"/>
        <v>26.621901591417423</v>
      </c>
      <c r="T62" s="32">
        <f t="shared" si="10"/>
        <v>32.615666458043329</v>
      </c>
    </row>
    <row r="63" spans="2:20" x14ac:dyDescent="0.25">
      <c r="B63" s="12" t="str">
        <f>'Média Mensal'!B63</f>
        <v>Araújo</v>
      </c>
      <c r="C63" s="12" t="str">
        <f>'Média Mensal'!C63</f>
        <v>Custió</v>
      </c>
      <c r="D63" s="15">
        <f>'Média Mensal'!D63</f>
        <v>651.69000000000005</v>
      </c>
      <c r="E63" s="4">
        <v>2409.5631638605396</v>
      </c>
      <c r="F63" s="2">
        <v>1593.7366930127921</v>
      </c>
      <c r="G63" s="5">
        <f t="shared" si="4"/>
        <v>4003.2998568733319</v>
      </c>
      <c r="H63" s="2">
        <v>2</v>
      </c>
      <c r="I63" s="2">
        <v>0</v>
      </c>
      <c r="J63" s="5">
        <f t="shared" si="5"/>
        <v>2</v>
      </c>
      <c r="K63" s="2">
        <v>62</v>
      </c>
      <c r="L63" s="2">
        <v>62</v>
      </c>
      <c r="M63" s="5">
        <f t="shared" si="6"/>
        <v>124</v>
      </c>
      <c r="N63" s="27">
        <f t="shared" si="7"/>
        <v>0.15242681957619811</v>
      </c>
      <c r="O63" s="27">
        <f t="shared" si="0"/>
        <v>0.10365092956638866</v>
      </c>
      <c r="P63" s="28">
        <f t="shared" si="1"/>
        <v>0.12837672706751321</v>
      </c>
      <c r="R63" s="32">
        <f t="shared" si="8"/>
        <v>37.649424435320931</v>
      </c>
      <c r="S63" s="32">
        <f t="shared" si="9"/>
        <v>25.705430532464387</v>
      </c>
      <c r="T63" s="32">
        <f t="shared" si="10"/>
        <v>31.772221086296284</v>
      </c>
    </row>
    <row r="64" spans="2:20" x14ac:dyDescent="0.25">
      <c r="B64" s="12" t="str">
        <f>'Média Mensal'!B64</f>
        <v>Custió</v>
      </c>
      <c r="C64" s="12" t="str">
        <f>'Média Mensal'!C64</f>
        <v>Parque de Maia</v>
      </c>
      <c r="D64" s="15">
        <f>'Média Mensal'!D64</f>
        <v>1418.51</v>
      </c>
      <c r="E64" s="4">
        <v>2264.1376106071307</v>
      </c>
      <c r="F64" s="2">
        <v>1608.3200650552576</v>
      </c>
      <c r="G64" s="5">
        <f t="shared" si="4"/>
        <v>3872.4576756623883</v>
      </c>
      <c r="H64" s="2">
        <v>2</v>
      </c>
      <c r="I64" s="2">
        <v>0</v>
      </c>
      <c r="J64" s="5">
        <f t="shared" si="5"/>
        <v>2</v>
      </c>
      <c r="K64" s="2">
        <v>62</v>
      </c>
      <c r="L64" s="2">
        <v>62</v>
      </c>
      <c r="M64" s="5">
        <f t="shared" si="6"/>
        <v>124</v>
      </c>
      <c r="N64" s="27">
        <f t="shared" si="7"/>
        <v>0.14322732860622031</v>
      </c>
      <c r="O64" s="27">
        <f t="shared" si="0"/>
        <v>0.10459937988132528</v>
      </c>
      <c r="P64" s="28">
        <f t="shared" si="1"/>
        <v>0.1241809157151869</v>
      </c>
      <c r="R64" s="32">
        <f t="shared" si="8"/>
        <v>35.377150165736417</v>
      </c>
      <c r="S64" s="32">
        <f t="shared" si="9"/>
        <v>25.940646210568669</v>
      </c>
      <c r="T64" s="32">
        <f t="shared" si="10"/>
        <v>30.73379107668562</v>
      </c>
    </row>
    <row r="65" spans="2:20" x14ac:dyDescent="0.25">
      <c r="B65" s="12" t="str">
        <f>'Média Mensal'!B65</f>
        <v>Parque de Maia</v>
      </c>
      <c r="C65" s="12" t="str">
        <f>'Média Mensal'!C65</f>
        <v>Forum</v>
      </c>
      <c r="D65" s="15">
        <f>'Média Mensal'!D65</f>
        <v>824.81</v>
      </c>
      <c r="E65" s="4">
        <v>2047.4880203267621</v>
      </c>
      <c r="F65" s="2">
        <v>1432.2433305686463</v>
      </c>
      <c r="G65" s="5">
        <f t="shared" si="4"/>
        <v>3479.7313508954085</v>
      </c>
      <c r="H65" s="2">
        <v>2</v>
      </c>
      <c r="I65" s="2">
        <v>0</v>
      </c>
      <c r="J65" s="5">
        <f t="shared" si="5"/>
        <v>2</v>
      </c>
      <c r="K65" s="2">
        <v>39</v>
      </c>
      <c r="L65" s="2">
        <v>62</v>
      </c>
      <c r="M65" s="5">
        <f t="shared" si="6"/>
        <v>101</v>
      </c>
      <c r="N65" s="27">
        <f t="shared" si="7"/>
        <v>0.20264133217802477</v>
      </c>
      <c r="O65" s="27">
        <f t="shared" si="0"/>
        <v>9.3147979355401034E-2</v>
      </c>
      <c r="P65" s="28">
        <f t="shared" si="1"/>
        <v>0.13656716447784178</v>
      </c>
      <c r="R65" s="32">
        <f t="shared" si="8"/>
        <v>49.93873220309176</v>
      </c>
      <c r="S65" s="32">
        <f t="shared" si="9"/>
        <v>23.100698880139458</v>
      </c>
      <c r="T65" s="32">
        <f t="shared" si="10"/>
        <v>33.783799523256391</v>
      </c>
    </row>
    <row r="66" spans="2:20" x14ac:dyDescent="0.25">
      <c r="B66" s="12" t="str">
        <f>'Média Mensal'!B66</f>
        <v>Forum</v>
      </c>
      <c r="C66" s="12" t="str">
        <f>'Média Mensal'!C66</f>
        <v>Zona Industrial</v>
      </c>
      <c r="D66" s="15">
        <f>'Média Mensal'!D66</f>
        <v>1119.4000000000001</v>
      </c>
      <c r="E66" s="4">
        <v>951.17606464821949</v>
      </c>
      <c r="F66" s="2">
        <v>845.89871913212517</v>
      </c>
      <c r="G66" s="5">
        <f t="shared" si="4"/>
        <v>1797.0747837803447</v>
      </c>
      <c r="H66" s="2">
        <v>2</v>
      </c>
      <c r="I66" s="2">
        <v>0</v>
      </c>
      <c r="J66" s="5">
        <f t="shared" si="5"/>
        <v>2</v>
      </c>
      <c r="K66" s="2">
        <v>61</v>
      </c>
      <c r="L66" s="2">
        <v>62</v>
      </c>
      <c r="M66" s="5">
        <f t="shared" si="6"/>
        <v>123</v>
      </c>
      <c r="N66" s="27">
        <f t="shared" si="7"/>
        <v>6.1129567136775032E-2</v>
      </c>
      <c r="O66" s="27">
        <f t="shared" si="0"/>
        <v>5.5014224709425415E-2</v>
      </c>
      <c r="P66" s="28">
        <f t="shared" si="1"/>
        <v>5.8090082227189831E-2</v>
      </c>
      <c r="R66" s="32">
        <f t="shared" si="8"/>
        <v>15.09803277219396</v>
      </c>
      <c r="S66" s="32">
        <f t="shared" si="9"/>
        <v>13.643527727937503</v>
      </c>
      <c r="T66" s="32">
        <f t="shared" si="10"/>
        <v>14.376598270242757</v>
      </c>
    </row>
    <row r="67" spans="2:20" x14ac:dyDescent="0.25">
      <c r="B67" s="12" t="str">
        <f>'Média Mensal'!B67</f>
        <v>Zona Industrial</v>
      </c>
      <c r="C67" s="12" t="str">
        <f>'Média Mensal'!C67</f>
        <v>Mandim</v>
      </c>
      <c r="D67" s="15">
        <f>'Média Mensal'!D67</f>
        <v>1194.23</v>
      </c>
      <c r="E67" s="4">
        <v>896.09106893999342</v>
      </c>
      <c r="F67" s="2">
        <v>754.13948916840229</v>
      </c>
      <c r="G67" s="5">
        <f t="shared" si="4"/>
        <v>1650.2305581083956</v>
      </c>
      <c r="H67" s="2">
        <v>2</v>
      </c>
      <c r="I67" s="2">
        <v>0</v>
      </c>
      <c r="J67" s="5">
        <f t="shared" si="5"/>
        <v>2</v>
      </c>
      <c r="K67" s="2">
        <v>61</v>
      </c>
      <c r="L67" s="2">
        <v>62</v>
      </c>
      <c r="M67" s="5">
        <f t="shared" si="6"/>
        <v>123</v>
      </c>
      <c r="N67" s="27">
        <f t="shared" si="7"/>
        <v>5.7589400317480298E-2</v>
      </c>
      <c r="O67" s="27">
        <f t="shared" si="0"/>
        <v>4.9046532854344585E-2</v>
      </c>
      <c r="P67" s="28">
        <f t="shared" si="1"/>
        <v>5.33433720619471E-2</v>
      </c>
      <c r="R67" s="32">
        <f t="shared" si="8"/>
        <v>14.223667760952276</v>
      </c>
      <c r="S67" s="32">
        <f t="shared" si="9"/>
        <v>12.163540147877457</v>
      </c>
      <c r="T67" s="32">
        <f t="shared" si="10"/>
        <v>13.201844464867165</v>
      </c>
    </row>
    <row r="68" spans="2:20" x14ac:dyDescent="0.25">
      <c r="B68" s="12" t="str">
        <f>'Média Mensal'!B68</f>
        <v>Mandim</v>
      </c>
      <c r="C68" s="12" t="str">
        <f>'Média Mensal'!C68</f>
        <v>Castêlo da Maia</v>
      </c>
      <c r="D68" s="15">
        <f>'Média Mensal'!D68</f>
        <v>1468.1</v>
      </c>
      <c r="E68" s="4">
        <v>865.71232335735363</v>
      </c>
      <c r="F68" s="2">
        <v>739.78234814283712</v>
      </c>
      <c r="G68" s="5">
        <f t="shared" si="4"/>
        <v>1605.4946715001906</v>
      </c>
      <c r="H68" s="2">
        <v>2</v>
      </c>
      <c r="I68" s="2">
        <v>0</v>
      </c>
      <c r="J68" s="5">
        <f t="shared" si="5"/>
        <v>2</v>
      </c>
      <c r="K68" s="2">
        <v>61</v>
      </c>
      <c r="L68" s="2">
        <v>62</v>
      </c>
      <c r="M68" s="5">
        <f t="shared" si="6"/>
        <v>123</v>
      </c>
      <c r="N68" s="27">
        <f t="shared" si="7"/>
        <v>5.5637038776179537E-2</v>
      </c>
      <c r="O68" s="27">
        <f t="shared" si="0"/>
        <v>4.8112795794929573E-2</v>
      </c>
      <c r="P68" s="28">
        <f t="shared" si="1"/>
        <v>5.1897293493024008E-2</v>
      </c>
      <c r="R68" s="32">
        <f t="shared" si="8"/>
        <v>13.741465450116724</v>
      </c>
      <c r="S68" s="32">
        <f t="shared" si="9"/>
        <v>11.931973357142533</v>
      </c>
      <c r="T68" s="32">
        <f t="shared" si="10"/>
        <v>12.843957372001524</v>
      </c>
    </row>
    <row r="69" spans="2:20" x14ac:dyDescent="0.25">
      <c r="B69" s="13" t="str">
        <f>'Média Mensal'!B69</f>
        <v>Castêlo da Maia</v>
      </c>
      <c r="C69" s="13" t="str">
        <f>'Média Mensal'!C69</f>
        <v>ISMAI</v>
      </c>
      <c r="D69" s="16">
        <f>'Média Mensal'!D69</f>
        <v>702.48</v>
      </c>
      <c r="E69" s="6">
        <v>475.20594610576143</v>
      </c>
      <c r="F69" s="3">
        <v>601.99999999999977</v>
      </c>
      <c r="G69" s="7">
        <f t="shared" si="4"/>
        <v>1077.2059461057611</v>
      </c>
      <c r="H69" s="6">
        <v>2</v>
      </c>
      <c r="I69" s="3">
        <v>0</v>
      </c>
      <c r="J69" s="7">
        <f t="shared" si="5"/>
        <v>2</v>
      </c>
      <c r="K69" s="6">
        <v>61</v>
      </c>
      <c r="L69" s="3">
        <v>62</v>
      </c>
      <c r="M69" s="7">
        <f t="shared" si="6"/>
        <v>123</v>
      </c>
      <c r="N69" s="27">
        <f t="shared" si="7"/>
        <v>3.0540227898827856E-2</v>
      </c>
      <c r="O69" s="27">
        <f t="shared" si="0"/>
        <v>3.9151925078043687E-2</v>
      </c>
      <c r="P69" s="28">
        <f t="shared" si="1"/>
        <v>3.4820466320977538E-2</v>
      </c>
      <c r="R69" s="32">
        <f t="shared" si="8"/>
        <v>7.5429515254882764</v>
      </c>
      <c r="S69" s="32">
        <f t="shared" si="9"/>
        <v>9.7096774193548345</v>
      </c>
      <c r="T69" s="32">
        <f t="shared" si="10"/>
        <v>8.6176475688460883</v>
      </c>
    </row>
    <row r="70" spans="2:20" x14ac:dyDescent="0.25">
      <c r="B70" s="11" t="str">
        <f>'Média Mensal'!B70</f>
        <v>Santo Ovídio</v>
      </c>
      <c r="C70" s="11" t="str">
        <f>'Média Mensal'!C70</f>
        <v>D. João II</v>
      </c>
      <c r="D70" s="14">
        <f>'Média Mensal'!D70</f>
        <v>463.71</v>
      </c>
      <c r="E70" s="4">
        <v>1288</v>
      </c>
      <c r="F70" s="2">
        <v>2874.553837388969</v>
      </c>
      <c r="G70" s="10">
        <f t="shared" ref="G70:G86" si="14">+E70+F70</f>
        <v>4162.5538373889685</v>
      </c>
      <c r="H70" s="2">
        <v>124</v>
      </c>
      <c r="I70" s="2">
        <v>125</v>
      </c>
      <c r="J70" s="10">
        <f t="shared" ref="J70:J86" si="15">+H70+I70</f>
        <v>249</v>
      </c>
      <c r="K70" s="2">
        <v>0</v>
      </c>
      <c r="L70" s="2">
        <v>0</v>
      </c>
      <c r="M70" s="10">
        <f t="shared" ref="M70:M86" si="16">+K70+L70</f>
        <v>0</v>
      </c>
      <c r="N70" s="25">
        <f t="shared" ref="N70:P86" si="17">+E70/(H70*216+K70*248)</f>
        <v>4.8088410991636799E-2</v>
      </c>
      <c r="O70" s="25">
        <f t="shared" si="0"/>
        <v>0.10646495694033219</v>
      </c>
      <c r="P70" s="26">
        <f t="shared" si="1"/>
        <v>7.7393905945801145E-2</v>
      </c>
      <c r="R70" s="32">
        <f t="shared" si="8"/>
        <v>10.387096774193548</v>
      </c>
      <c r="S70" s="32">
        <f t="shared" si="9"/>
        <v>22.996430699111752</v>
      </c>
      <c r="T70" s="32">
        <f t="shared" si="10"/>
        <v>16.717083684293048</v>
      </c>
    </row>
    <row r="71" spans="2:20" x14ac:dyDescent="0.25">
      <c r="B71" s="12" t="str">
        <f>'Média Mensal'!B71</f>
        <v>D. João II</v>
      </c>
      <c r="C71" s="12" t="str">
        <f>'Média Mensal'!C71</f>
        <v>João de Deus</v>
      </c>
      <c r="D71" s="15">
        <f>'Média Mensal'!D71</f>
        <v>716.25</v>
      </c>
      <c r="E71" s="4">
        <v>1822.3838074294567</v>
      </c>
      <c r="F71" s="2">
        <v>4331.429471842197</v>
      </c>
      <c r="G71" s="5">
        <f t="shared" si="14"/>
        <v>6153.8132792716533</v>
      </c>
      <c r="H71" s="2">
        <v>124</v>
      </c>
      <c r="I71" s="2">
        <v>125</v>
      </c>
      <c r="J71" s="5">
        <f t="shared" si="15"/>
        <v>249</v>
      </c>
      <c r="K71" s="2">
        <v>0</v>
      </c>
      <c r="L71" s="2">
        <v>0</v>
      </c>
      <c r="M71" s="5">
        <f t="shared" si="16"/>
        <v>0</v>
      </c>
      <c r="N71" s="27">
        <f t="shared" si="17"/>
        <v>6.804001670510218E-2</v>
      </c>
      <c r="O71" s="27">
        <f t="shared" si="0"/>
        <v>0.16042331377193322</v>
      </c>
      <c r="P71" s="28">
        <f t="shared" si="1"/>
        <v>0.11441717386716595</v>
      </c>
      <c r="R71" s="32">
        <f t="shared" ref="R71:R86" si="18">+E71/(H71+K71)</f>
        <v>14.69664360830207</v>
      </c>
      <c r="S71" s="32">
        <f t="shared" ref="S71:S86" si="19">+F71/(I71+L71)</f>
        <v>34.651435774737578</v>
      </c>
      <c r="T71" s="32">
        <f t="shared" ref="T71:T86" si="20">+G71/(J71+M71)</f>
        <v>24.714109555307843</v>
      </c>
    </row>
    <row r="72" spans="2:20" x14ac:dyDescent="0.25">
      <c r="B72" s="12" t="str">
        <f>'Média Mensal'!B72</f>
        <v>João de Deus</v>
      </c>
      <c r="C72" s="12" t="str">
        <f>'Média Mensal'!C72</f>
        <v>C.M.Gaia</v>
      </c>
      <c r="D72" s="15">
        <f>'Média Mensal'!D72</f>
        <v>405.01</v>
      </c>
      <c r="E72" s="4">
        <v>3531.0924633998952</v>
      </c>
      <c r="F72" s="2">
        <v>6756.4838367653347</v>
      </c>
      <c r="G72" s="5">
        <f t="shared" si="14"/>
        <v>10287.57630016523</v>
      </c>
      <c r="H72" s="2">
        <v>124</v>
      </c>
      <c r="I72" s="2">
        <v>125</v>
      </c>
      <c r="J72" s="5">
        <f t="shared" si="15"/>
        <v>249</v>
      </c>
      <c r="K72" s="2">
        <v>0</v>
      </c>
      <c r="L72" s="2">
        <v>0</v>
      </c>
      <c r="M72" s="5">
        <f t="shared" si="16"/>
        <v>0</v>
      </c>
      <c r="N72" s="27">
        <f t="shared" si="17"/>
        <v>0.1318358894638551</v>
      </c>
      <c r="O72" s="27">
        <f t="shared" si="0"/>
        <v>0.25024014210241979</v>
      </c>
      <c r="P72" s="28">
        <f t="shared" si="1"/>
        <v>0.1912757753265884</v>
      </c>
      <c r="R72" s="32">
        <f t="shared" si="18"/>
        <v>28.476552124192704</v>
      </c>
      <c r="S72" s="32">
        <f t="shared" si="19"/>
        <v>54.051870694122677</v>
      </c>
      <c r="T72" s="32">
        <f t="shared" si="20"/>
        <v>41.315567470543094</v>
      </c>
    </row>
    <row r="73" spans="2:20" x14ac:dyDescent="0.25">
      <c r="B73" s="12" t="str">
        <f>'Média Mensal'!B73</f>
        <v>C.M.Gaia</v>
      </c>
      <c r="C73" s="12" t="str">
        <f>'Média Mensal'!C73</f>
        <v>General Torres</v>
      </c>
      <c r="D73" s="15">
        <f>'Média Mensal'!D73</f>
        <v>488.39</v>
      </c>
      <c r="E73" s="4">
        <v>3987.0452395560628</v>
      </c>
      <c r="F73" s="2">
        <v>7778.3058050581803</v>
      </c>
      <c r="G73" s="5">
        <f t="shared" si="14"/>
        <v>11765.351044614243</v>
      </c>
      <c r="H73" s="2">
        <v>124</v>
      </c>
      <c r="I73" s="2">
        <v>126</v>
      </c>
      <c r="J73" s="5">
        <f t="shared" si="15"/>
        <v>250</v>
      </c>
      <c r="K73" s="2">
        <v>0</v>
      </c>
      <c r="L73" s="2">
        <v>0</v>
      </c>
      <c r="M73" s="5">
        <f t="shared" si="16"/>
        <v>0</v>
      </c>
      <c r="N73" s="27">
        <f t="shared" si="17"/>
        <v>0.14885921593324608</v>
      </c>
      <c r="O73" s="27">
        <f t="shared" si="0"/>
        <v>0.28579900812236114</v>
      </c>
      <c r="P73" s="28">
        <f t="shared" si="1"/>
        <v>0.21787687119656005</v>
      </c>
      <c r="R73" s="32">
        <f t="shared" si="18"/>
        <v>32.153590641581154</v>
      </c>
      <c r="S73" s="32">
        <f t="shared" si="19"/>
        <v>61.732585754430005</v>
      </c>
      <c r="T73" s="32">
        <f t="shared" si="20"/>
        <v>47.061404178456968</v>
      </c>
    </row>
    <row r="74" spans="2:20" x14ac:dyDescent="0.25">
      <c r="B74" s="12" t="str">
        <f>'Média Mensal'!B74</f>
        <v>General Torres</v>
      </c>
      <c r="C74" s="12" t="str">
        <f>'Média Mensal'!C74</f>
        <v>Jardim do Morro</v>
      </c>
      <c r="D74" s="15">
        <f>'Média Mensal'!D74</f>
        <v>419.98</v>
      </c>
      <c r="E74" s="4">
        <v>4297.81466750047</v>
      </c>
      <c r="F74" s="2">
        <v>8832.7635252692562</v>
      </c>
      <c r="G74" s="5">
        <f t="shared" si="14"/>
        <v>13130.578192769726</v>
      </c>
      <c r="H74" s="2">
        <v>124</v>
      </c>
      <c r="I74" s="2">
        <v>126</v>
      </c>
      <c r="J74" s="5">
        <f t="shared" si="15"/>
        <v>250</v>
      </c>
      <c r="K74" s="2">
        <v>0</v>
      </c>
      <c r="L74" s="2">
        <v>0</v>
      </c>
      <c r="M74" s="5">
        <f t="shared" si="16"/>
        <v>0</v>
      </c>
      <c r="N74" s="27">
        <f t="shared" si="17"/>
        <v>0.16046201715578218</v>
      </c>
      <c r="O74" s="27">
        <f t="shared" si="0"/>
        <v>0.32454304546109847</v>
      </c>
      <c r="P74" s="28">
        <f t="shared" si="1"/>
        <v>0.2431588554216616</v>
      </c>
      <c r="R74" s="32">
        <f t="shared" si="18"/>
        <v>34.659795705648953</v>
      </c>
      <c r="S74" s="32">
        <f t="shared" si="19"/>
        <v>70.101297819597278</v>
      </c>
      <c r="T74" s="32">
        <f t="shared" si="20"/>
        <v>52.522312771078902</v>
      </c>
    </row>
    <row r="75" spans="2:20" x14ac:dyDescent="0.25">
      <c r="B75" s="12" t="str">
        <f>'Média Mensal'!B75</f>
        <v>Jardim do Morro</v>
      </c>
      <c r="C75" s="12" t="str">
        <f>'Média Mensal'!C75</f>
        <v>São Bento</v>
      </c>
      <c r="D75" s="15">
        <f>'Média Mensal'!D75</f>
        <v>795.7</v>
      </c>
      <c r="E75" s="4">
        <v>5182.1448131789257</v>
      </c>
      <c r="F75" s="2">
        <v>9218.4207882625851</v>
      </c>
      <c r="G75" s="5">
        <f t="shared" si="14"/>
        <v>14400.565601441511</v>
      </c>
      <c r="H75" s="2">
        <v>124</v>
      </c>
      <c r="I75" s="2">
        <v>123</v>
      </c>
      <c r="J75" s="5">
        <f t="shared" si="15"/>
        <v>247</v>
      </c>
      <c r="K75" s="2">
        <v>0</v>
      </c>
      <c r="L75" s="2">
        <v>0</v>
      </c>
      <c r="M75" s="5">
        <f t="shared" si="16"/>
        <v>0</v>
      </c>
      <c r="N75" s="27">
        <f t="shared" si="17"/>
        <v>0.193479122355844</v>
      </c>
      <c r="O75" s="27">
        <f t="shared" si="0"/>
        <v>0.34697458552629423</v>
      </c>
      <c r="P75" s="28">
        <f t="shared" si="1"/>
        <v>0.26991613437999534</v>
      </c>
      <c r="R75" s="32">
        <f t="shared" si="18"/>
        <v>41.791490428862303</v>
      </c>
      <c r="S75" s="32">
        <f t="shared" si="19"/>
        <v>74.946510473679552</v>
      </c>
      <c r="T75" s="32">
        <f t="shared" si="20"/>
        <v>58.301885026078992</v>
      </c>
    </row>
    <row r="76" spans="2:20" x14ac:dyDescent="0.25">
      <c r="B76" s="12" t="str">
        <f>'Média Mensal'!B76</f>
        <v>São Bento</v>
      </c>
      <c r="C76" s="12" t="str">
        <f>'Média Mensal'!C76</f>
        <v>Aliados</v>
      </c>
      <c r="D76" s="15">
        <f>'Média Mensal'!D76</f>
        <v>443.38</v>
      </c>
      <c r="E76" s="4">
        <v>8858.3881111278133</v>
      </c>
      <c r="F76" s="2">
        <v>11136.254138948098</v>
      </c>
      <c r="G76" s="5">
        <f t="shared" si="14"/>
        <v>19994.642250075911</v>
      </c>
      <c r="H76" s="2">
        <v>125</v>
      </c>
      <c r="I76" s="2">
        <v>129</v>
      </c>
      <c r="J76" s="5">
        <f t="shared" si="15"/>
        <v>254</v>
      </c>
      <c r="K76" s="2">
        <v>0</v>
      </c>
      <c r="L76" s="2">
        <v>0</v>
      </c>
      <c r="M76" s="5">
        <f t="shared" si="16"/>
        <v>0</v>
      </c>
      <c r="N76" s="27">
        <f t="shared" si="17"/>
        <v>0.3280884485602894</v>
      </c>
      <c r="O76" s="27">
        <f t="shared" si="0"/>
        <v>0.39966459011441635</v>
      </c>
      <c r="P76" s="28">
        <f t="shared" si="1"/>
        <v>0.36444011100313339</v>
      </c>
      <c r="R76" s="32">
        <f t="shared" si="18"/>
        <v>70.867104889022499</v>
      </c>
      <c r="S76" s="32">
        <f t="shared" si="19"/>
        <v>86.327551464713935</v>
      </c>
      <c r="T76" s="32">
        <f t="shared" si="20"/>
        <v>78.719063976676821</v>
      </c>
    </row>
    <row r="77" spans="2:20" x14ac:dyDescent="0.25">
      <c r="B77" s="12" t="str">
        <f>'Média Mensal'!B77</f>
        <v>Aliados</v>
      </c>
      <c r="C77" s="12" t="str">
        <f>'Média Mensal'!C77</f>
        <v>Trindade S</v>
      </c>
      <c r="D77" s="15">
        <f>'Média Mensal'!D77</f>
        <v>450.27</v>
      </c>
      <c r="E77" s="4">
        <v>11041.277033895662</v>
      </c>
      <c r="F77" s="2">
        <v>11811.149970062108</v>
      </c>
      <c r="G77" s="5">
        <f t="shared" si="14"/>
        <v>22852.427003957768</v>
      </c>
      <c r="H77" s="2">
        <v>125</v>
      </c>
      <c r="I77" s="2">
        <v>126</v>
      </c>
      <c r="J77" s="5">
        <f t="shared" si="15"/>
        <v>251</v>
      </c>
      <c r="K77" s="2">
        <v>0</v>
      </c>
      <c r="L77" s="2">
        <v>0</v>
      </c>
      <c r="M77" s="5">
        <f t="shared" si="16"/>
        <v>0</v>
      </c>
      <c r="N77" s="27">
        <f t="shared" si="17"/>
        <v>0.40893618644058005</v>
      </c>
      <c r="O77" s="27">
        <f t="shared" si="0"/>
        <v>0.43397817350316387</v>
      </c>
      <c r="P77" s="28">
        <f t="shared" si="1"/>
        <v>0.42150706440825159</v>
      </c>
      <c r="R77" s="32">
        <f t="shared" si="18"/>
        <v>88.330216271165298</v>
      </c>
      <c r="S77" s="32">
        <f t="shared" si="19"/>
        <v>93.739285476683392</v>
      </c>
      <c r="T77" s="32">
        <f t="shared" si="20"/>
        <v>91.045525912182342</v>
      </c>
    </row>
    <row r="78" spans="2:20" x14ac:dyDescent="0.25">
      <c r="B78" s="12" t="str">
        <f>'Média Mensal'!B78</f>
        <v>Trindade S</v>
      </c>
      <c r="C78" s="12" t="str">
        <f>'Média Mensal'!C78</f>
        <v>Faria Guimaraes</v>
      </c>
      <c r="D78" s="15">
        <f>'Média Mensal'!D78</f>
        <v>555.34</v>
      </c>
      <c r="E78" s="4">
        <v>9995.9212368012195</v>
      </c>
      <c r="F78" s="2">
        <v>9675.5459905389216</v>
      </c>
      <c r="G78" s="5">
        <f t="shared" si="14"/>
        <v>19671.467227340141</v>
      </c>
      <c r="H78" s="2">
        <v>120</v>
      </c>
      <c r="I78" s="2">
        <v>124</v>
      </c>
      <c r="J78" s="5">
        <f t="shared" si="15"/>
        <v>244</v>
      </c>
      <c r="K78" s="2">
        <v>0</v>
      </c>
      <c r="L78" s="2">
        <v>0</v>
      </c>
      <c r="M78" s="5">
        <f t="shared" si="16"/>
        <v>0</v>
      </c>
      <c r="N78" s="27">
        <f t="shared" si="17"/>
        <v>0.38564510944449149</v>
      </c>
      <c r="O78" s="27">
        <f t="shared" si="0"/>
        <v>0.36124350323099319</v>
      </c>
      <c r="P78" s="28">
        <f t="shared" si="1"/>
        <v>0.37324429317205793</v>
      </c>
      <c r="R78" s="32">
        <f t="shared" si="18"/>
        <v>83.299343640010164</v>
      </c>
      <c r="S78" s="32">
        <f t="shared" si="19"/>
        <v>78.028596697894528</v>
      </c>
      <c r="T78" s="32">
        <f t="shared" si="20"/>
        <v>80.620767325164508</v>
      </c>
    </row>
    <row r="79" spans="2:20" x14ac:dyDescent="0.25">
      <c r="B79" s="12" t="str">
        <f>'Média Mensal'!B79</f>
        <v>Faria Guimaraes</v>
      </c>
      <c r="C79" s="12" t="str">
        <f>'Média Mensal'!C79</f>
        <v>Marques</v>
      </c>
      <c r="D79" s="15">
        <f>'Média Mensal'!D79</f>
        <v>621.04</v>
      </c>
      <c r="E79" s="4">
        <v>9348.6139235667306</v>
      </c>
      <c r="F79" s="2">
        <v>9456.5857724960752</v>
      </c>
      <c r="G79" s="5">
        <f t="shared" si="14"/>
        <v>18805.199696062806</v>
      </c>
      <c r="H79" s="2">
        <v>124</v>
      </c>
      <c r="I79" s="2">
        <v>124</v>
      </c>
      <c r="J79" s="5">
        <f t="shared" si="15"/>
        <v>248</v>
      </c>
      <c r="K79" s="2">
        <v>0</v>
      </c>
      <c r="L79" s="2">
        <v>0</v>
      </c>
      <c r="M79" s="5">
        <f t="shared" si="16"/>
        <v>0</v>
      </c>
      <c r="N79" s="27">
        <f t="shared" si="17"/>
        <v>0.34903725819768261</v>
      </c>
      <c r="O79" s="27">
        <f t="shared" si="0"/>
        <v>0.35306846522162766</v>
      </c>
      <c r="P79" s="28">
        <f t="shared" si="1"/>
        <v>0.35105286170965511</v>
      </c>
      <c r="R79" s="32">
        <f t="shared" si="18"/>
        <v>75.392047770699435</v>
      </c>
      <c r="S79" s="32">
        <f t="shared" si="19"/>
        <v>76.262788487871575</v>
      </c>
      <c r="T79" s="32">
        <f t="shared" si="20"/>
        <v>75.827418129285505</v>
      </c>
    </row>
    <row r="80" spans="2:20" x14ac:dyDescent="0.25">
      <c r="B80" s="12" t="str">
        <f>'Média Mensal'!B80</f>
        <v>Marques</v>
      </c>
      <c r="C80" s="12" t="str">
        <f>'Média Mensal'!C80</f>
        <v>Combatentes</v>
      </c>
      <c r="D80" s="15">
        <f>'Média Mensal'!D80</f>
        <v>702.75</v>
      </c>
      <c r="E80" s="4">
        <v>7205.5006992262224</v>
      </c>
      <c r="F80" s="2">
        <v>8097.1396260956699</v>
      </c>
      <c r="G80" s="5">
        <f t="shared" si="14"/>
        <v>15302.640325321892</v>
      </c>
      <c r="H80" s="2">
        <v>124</v>
      </c>
      <c r="I80" s="2">
        <v>124</v>
      </c>
      <c r="J80" s="5">
        <f t="shared" si="15"/>
        <v>248</v>
      </c>
      <c r="K80" s="2">
        <v>0</v>
      </c>
      <c r="L80" s="2">
        <v>0</v>
      </c>
      <c r="M80" s="5">
        <f t="shared" si="16"/>
        <v>0</v>
      </c>
      <c r="N80" s="27">
        <f t="shared" si="17"/>
        <v>0.26902257688269948</v>
      </c>
      <c r="O80" s="27">
        <f t="shared" si="0"/>
        <v>0.30231256071145723</v>
      </c>
      <c r="P80" s="28">
        <f t="shared" si="1"/>
        <v>0.28566756879707833</v>
      </c>
      <c r="R80" s="32">
        <f t="shared" si="18"/>
        <v>58.108876606663081</v>
      </c>
      <c r="S80" s="32">
        <f t="shared" si="19"/>
        <v>65.299513113674763</v>
      </c>
      <c r="T80" s="32">
        <f t="shared" si="20"/>
        <v>61.704194860168919</v>
      </c>
    </row>
    <row r="81" spans="2:20" x14ac:dyDescent="0.25">
      <c r="B81" s="12" t="str">
        <f>'Média Mensal'!B81</f>
        <v>Combatentes</v>
      </c>
      <c r="C81" s="12" t="str">
        <f>'Média Mensal'!C81</f>
        <v>Salgueiros</v>
      </c>
      <c r="D81" s="15">
        <f>'Média Mensal'!D81</f>
        <v>471.25</v>
      </c>
      <c r="E81" s="4">
        <v>6197.2723419557469</v>
      </c>
      <c r="F81" s="2">
        <v>7249.46346556767</v>
      </c>
      <c r="G81" s="5">
        <f t="shared" si="14"/>
        <v>13446.735807523417</v>
      </c>
      <c r="H81" s="2">
        <v>124</v>
      </c>
      <c r="I81" s="2">
        <v>124</v>
      </c>
      <c r="J81" s="5">
        <f t="shared" si="15"/>
        <v>248</v>
      </c>
      <c r="K81" s="2">
        <v>0</v>
      </c>
      <c r="L81" s="2">
        <v>0</v>
      </c>
      <c r="M81" s="5">
        <f t="shared" si="16"/>
        <v>0</v>
      </c>
      <c r="N81" s="27">
        <f t="shared" si="17"/>
        <v>0.23137964239679462</v>
      </c>
      <c r="O81" s="27">
        <f t="shared" si="17"/>
        <v>0.27066395854120634</v>
      </c>
      <c r="P81" s="28">
        <f t="shared" si="17"/>
        <v>0.25102180046900047</v>
      </c>
      <c r="R81" s="32">
        <f t="shared" si="18"/>
        <v>49.978002757707635</v>
      </c>
      <c r="S81" s="32">
        <f t="shared" si="19"/>
        <v>58.463415044900565</v>
      </c>
      <c r="T81" s="32">
        <f t="shared" si="20"/>
        <v>54.2207089013041</v>
      </c>
    </row>
    <row r="82" spans="2:20" x14ac:dyDescent="0.25">
      <c r="B82" s="12" t="str">
        <f>'Média Mensal'!B82</f>
        <v>Salgueiros</v>
      </c>
      <c r="C82" s="12" t="str">
        <f>'Média Mensal'!C82</f>
        <v>Polo Universitario</v>
      </c>
      <c r="D82" s="15">
        <f>'Média Mensal'!D82</f>
        <v>775.36</v>
      </c>
      <c r="E82" s="4">
        <v>5184.2609524150685</v>
      </c>
      <c r="F82" s="2">
        <v>6838.2832744755215</v>
      </c>
      <c r="G82" s="5">
        <f t="shared" si="14"/>
        <v>12022.54422689059</v>
      </c>
      <c r="H82" s="2">
        <v>124</v>
      </c>
      <c r="I82" s="2">
        <v>124</v>
      </c>
      <c r="J82" s="5">
        <f t="shared" si="15"/>
        <v>248</v>
      </c>
      <c r="K82" s="2">
        <v>0</v>
      </c>
      <c r="L82" s="2">
        <v>0</v>
      </c>
      <c r="M82" s="5">
        <f t="shared" si="16"/>
        <v>0</v>
      </c>
      <c r="N82" s="27">
        <f t="shared" si="17"/>
        <v>0.1935581299438123</v>
      </c>
      <c r="O82" s="27">
        <f t="shared" si="17"/>
        <v>0.25531224889768223</v>
      </c>
      <c r="P82" s="28">
        <f t="shared" si="17"/>
        <v>0.22443518942074728</v>
      </c>
      <c r="R82" s="32">
        <f t="shared" si="18"/>
        <v>41.808556067863456</v>
      </c>
      <c r="S82" s="32">
        <f t="shared" si="19"/>
        <v>55.14744576189937</v>
      </c>
      <c r="T82" s="32">
        <f t="shared" si="20"/>
        <v>48.478000914881413</v>
      </c>
    </row>
    <row r="83" spans="2:20" x14ac:dyDescent="0.25">
      <c r="B83" s="12" t="str">
        <f>'Média Mensal'!B83</f>
        <v>Polo Universitario</v>
      </c>
      <c r="C83" s="12" t="str">
        <f>'Média Mensal'!C83</f>
        <v>I.P.O.</v>
      </c>
      <c r="D83" s="15">
        <f>'Média Mensal'!D83</f>
        <v>827.64</v>
      </c>
      <c r="E83" s="4">
        <v>4000.5306968317882</v>
      </c>
      <c r="F83" s="2">
        <v>5343.9114444695269</v>
      </c>
      <c r="G83" s="5">
        <f t="shared" si="14"/>
        <v>9344.4421413013151</v>
      </c>
      <c r="H83" s="2">
        <v>124</v>
      </c>
      <c r="I83" s="2">
        <v>124</v>
      </c>
      <c r="J83" s="5">
        <f t="shared" si="15"/>
        <v>248</v>
      </c>
      <c r="K83" s="2">
        <v>0</v>
      </c>
      <c r="L83" s="2">
        <v>0</v>
      </c>
      <c r="M83" s="5">
        <f t="shared" si="16"/>
        <v>0</v>
      </c>
      <c r="N83" s="27">
        <f t="shared" si="17"/>
        <v>0.14936270522818804</v>
      </c>
      <c r="O83" s="27">
        <f t="shared" si="17"/>
        <v>0.19951879646316931</v>
      </c>
      <c r="P83" s="28">
        <f t="shared" si="17"/>
        <v>0.17444075084567867</v>
      </c>
      <c r="R83" s="32">
        <f t="shared" si="18"/>
        <v>32.262344329288617</v>
      </c>
      <c r="S83" s="32">
        <f t="shared" si="19"/>
        <v>43.09606003604457</v>
      </c>
      <c r="T83" s="32">
        <f t="shared" si="20"/>
        <v>37.679202182666593</v>
      </c>
    </row>
    <row r="84" spans="2:20" x14ac:dyDescent="0.25">
      <c r="B84" s="13" t="str">
        <f>'Média Mensal'!B84</f>
        <v>I.P.O.</v>
      </c>
      <c r="C84" s="13" t="str">
        <f>'Média Mensal'!C84</f>
        <v>Hospital São João</v>
      </c>
      <c r="D84" s="16">
        <f>'Média Mensal'!D84</f>
        <v>351.77</v>
      </c>
      <c r="E84" s="6">
        <v>2377.5131471058889</v>
      </c>
      <c r="F84" s="3">
        <v>3000.0000000000005</v>
      </c>
      <c r="G84" s="7">
        <f t="shared" si="14"/>
        <v>5377.5131471058894</v>
      </c>
      <c r="H84" s="6">
        <v>124</v>
      </c>
      <c r="I84" s="3">
        <v>124</v>
      </c>
      <c r="J84" s="7">
        <f t="shared" si="15"/>
        <v>248</v>
      </c>
      <c r="K84" s="6">
        <v>0</v>
      </c>
      <c r="L84" s="3">
        <v>0</v>
      </c>
      <c r="M84" s="7">
        <f t="shared" si="16"/>
        <v>0</v>
      </c>
      <c r="N84" s="27">
        <f t="shared" si="17"/>
        <v>8.8766171860285584E-2</v>
      </c>
      <c r="O84" s="27">
        <f t="shared" si="17"/>
        <v>0.11200716845878138</v>
      </c>
      <c r="P84" s="28">
        <f t="shared" si="17"/>
        <v>0.10038667015953348</v>
      </c>
      <c r="R84" s="32">
        <f t="shared" si="18"/>
        <v>19.173493121821686</v>
      </c>
      <c r="S84" s="32">
        <f t="shared" si="19"/>
        <v>24.193548387096779</v>
      </c>
      <c r="T84" s="32">
        <f t="shared" si="20"/>
        <v>21.683520754459231</v>
      </c>
    </row>
    <row r="85" spans="2:20" x14ac:dyDescent="0.25">
      <c r="B85" s="12" t="str">
        <f>'Média Mensal'!B85</f>
        <v xml:space="preserve">Verdes (E) </v>
      </c>
      <c r="C85" s="12" t="str">
        <f>'Média Mensal'!C85</f>
        <v>Botica</v>
      </c>
      <c r="D85" s="15">
        <f>'Média Mensal'!D85</f>
        <v>683.54</v>
      </c>
      <c r="E85" s="4">
        <v>977.10101610015113</v>
      </c>
      <c r="F85" s="2">
        <v>2231.6171795310142</v>
      </c>
      <c r="G85" s="5">
        <f t="shared" si="14"/>
        <v>3208.7181956311651</v>
      </c>
      <c r="H85" s="2">
        <v>64</v>
      </c>
      <c r="I85" s="2">
        <v>62</v>
      </c>
      <c r="J85" s="5">
        <f t="shared" si="15"/>
        <v>126</v>
      </c>
      <c r="K85" s="2">
        <v>0</v>
      </c>
      <c r="L85" s="2">
        <v>0</v>
      </c>
      <c r="M85" s="5">
        <f t="shared" si="16"/>
        <v>0</v>
      </c>
      <c r="N85" s="25">
        <f t="shared" si="17"/>
        <v>7.0681497113726205E-2</v>
      </c>
      <c r="O85" s="25">
        <f t="shared" si="17"/>
        <v>0.16663808090882723</v>
      </c>
      <c r="P85" s="26">
        <f t="shared" si="17"/>
        <v>0.1178982288224267</v>
      </c>
      <c r="R85" s="32">
        <f t="shared" si="18"/>
        <v>15.267203376564861</v>
      </c>
      <c r="S85" s="32">
        <f t="shared" si="19"/>
        <v>35.993825476306682</v>
      </c>
      <c r="T85" s="32">
        <f t="shared" si="20"/>
        <v>25.466017425644168</v>
      </c>
    </row>
    <row r="86" spans="2:20" x14ac:dyDescent="0.25">
      <c r="B86" s="13" t="str">
        <f>'Média Mensal'!B86</f>
        <v>Botica</v>
      </c>
      <c r="C86" s="13" t="str">
        <f>'Média Mensal'!C86</f>
        <v>Aeroporto</v>
      </c>
      <c r="D86" s="16">
        <f>'Média Mensal'!D86</f>
        <v>649.66</v>
      </c>
      <c r="E86" s="44">
        <v>866.00879112788425</v>
      </c>
      <c r="F86" s="45">
        <v>2150.0000000000005</v>
      </c>
      <c r="G86" s="46">
        <f t="shared" si="14"/>
        <v>3016.0087911278847</v>
      </c>
      <c r="H86" s="44">
        <v>64</v>
      </c>
      <c r="I86" s="45">
        <v>62</v>
      </c>
      <c r="J86" s="46">
        <f t="shared" si="15"/>
        <v>126</v>
      </c>
      <c r="K86" s="44">
        <v>0</v>
      </c>
      <c r="L86" s="45">
        <v>0</v>
      </c>
      <c r="M86" s="46">
        <f t="shared" si="16"/>
        <v>0</v>
      </c>
      <c r="N86" s="47">
        <f t="shared" si="17"/>
        <v>6.2645311858209221E-2</v>
      </c>
      <c r="O86" s="47">
        <f t="shared" si="17"/>
        <v>0.16054360812425331</v>
      </c>
      <c r="P86" s="48">
        <f t="shared" si="17"/>
        <v>0.11081748938594521</v>
      </c>
      <c r="R86" s="32">
        <f t="shared" si="18"/>
        <v>13.531387361373191</v>
      </c>
      <c r="S86" s="32">
        <f t="shared" si="19"/>
        <v>34.677419354838719</v>
      </c>
      <c r="T86" s="32">
        <f t="shared" si="20"/>
        <v>23.936577707364165</v>
      </c>
    </row>
    <row r="87" spans="2:20" x14ac:dyDescent="0.25">
      <c r="B87" s="23" t="s">
        <v>85</v>
      </c>
      <c r="E87" s="41"/>
      <c r="F87" s="41"/>
      <c r="G87" s="41"/>
      <c r="H87" s="41"/>
      <c r="I87" s="41"/>
      <c r="J87" s="41"/>
      <c r="K87" s="41"/>
      <c r="L87" s="41"/>
      <c r="M87" s="41"/>
      <c r="N87" s="42"/>
      <c r="O87" s="42"/>
      <c r="P87" s="42"/>
    </row>
    <row r="88" spans="2:20" x14ac:dyDescent="0.25">
      <c r="B88" s="34"/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20">
    <tabColor theme="0" tint="-4.9989318521683403E-2"/>
  </sheetPr>
  <dimension ref="A1:T88"/>
  <sheetViews>
    <sheetView workbookViewId="0">
      <selection activeCell="F11" sqref="F11"/>
    </sheetView>
  </sheetViews>
  <sheetFormatPr defaultRowHeight="15" x14ac:dyDescent="0.25"/>
  <cols>
    <col min="2" max="2" width="17.42578125" bestFit="1" customWidth="1"/>
    <col min="3" max="3" width="17.42578125" customWidth="1"/>
    <col min="4" max="16" width="10" customWidth="1"/>
  </cols>
  <sheetData>
    <row r="1" spans="1:20" ht="14.45" x14ac:dyDescent="0.3">
      <c r="P1" s="33"/>
    </row>
    <row r="2" spans="1:20" ht="17.25" x14ac:dyDescent="0.3">
      <c r="A2" s="1"/>
      <c r="H2" s="54" t="s">
        <v>84</v>
      </c>
      <c r="I2" s="55"/>
      <c r="J2" s="55"/>
      <c r="K2" s="55"/>
      <c r="L2" s="55"/>
      <c r="M2" s="55"/>
      <c r="N2" s="55"/>
      <c r="O2" s="56"/>
      <c r="P2" s="17">
        <v>0.12246830167572033</v>
      </c>
    </row>
    <row r="3" spans="1:20" ht="17.25" x14ac:dyDescent="0.25">
      <c r="B3" s="59" t="s">
        <v>3</v>
      </c>
      <c r="C3" s="61" t="s">
        <v>4</v>
      </c>
      <c r="D3" s="18" t="s">
        <v>82</v>
      </c>
      <c r="E3" s="64" t="s">
        <v>0</v>
      </c>
      <c r="F3" s="64"/>
      <c r="G3" s="65"/>
      <c r="H3" s="63" t="s">
        <v>86</v>
      </c>
      <c r="I3" s="64"/>
      <c r="J3" s="65"/>
      <c r="K3" s="63" t="s">
        <v>87</v>
      </c>
      <c r="L3" s="64"/>
      <c r="M3" s="65"/>
      <c r="N3" s="63" t="s">
        <v>1</v>
      </c>
      <c r="O3" s="64"/>
      <c r="P3" s="65"/>
      <c r="R3" s="63" t="s">
        <v>88</v>
      </c>
      <c r="S3" s="64"/>
      <c r="T3" s="65"/>
    </row>
    <row r="4" spans="1:20" x14ac:dyDescent="0.25">
      <c r="B4" s="60"/>
      <c r="C4" s="62"/>
      <c r="D4" s="19" t="s">
        <v>83</v>
      </c>
      <c r="E4" s="20" t="s">
        <v>5</v>
      </c>
      <c r="F4" s="21" t="s">
        <v>6</v>
      </c>
      <c r="G4" s="22" t="s">
        <v>2</v>
      </c>
      <c r="H4" s="20" t="s">
        <v>5</v>
      </c>
      <c r="I4" s="21" t="s">
        <v>6</v>
      </c>
      <c r="J4" s="22" t="s">
        <v>2</v>
      </c>
      <c r="K4" s="20" t="s">
        <v>5</v>
      </c>
      <c r="L4" s="21" t="s">
        <v>6</v>
      </c>
      <c r="M4" s="24" t="s">
        <v>2</v>
      </c>
      <c r="N4" s="20" t="s">
        <v>5</v>
      </c>
      <c r="O4" s="21" t="s">
        <v>6</v>
      </c>
      <c r="P4" s="22" t="s">
        <v>2</v>
      </c>
      <c r="R4" s="20" t="s">
        <v>5</v>
      </c>
      <c r="S4" s="21" t="s">
        <v>6</v>
      </c>
      <c r="T4" s="31" t="s">
        <v>2</v>
      </c>
    </row>
    <row r="5" spans="1:20" x14ac:dyDescent="0.25">
      <c r="B5" s="11" t="str">
        <f>'Média Mensal'!B5</f>
        <v>Fânzeres</v>
      </c>
      <c r="C5" s="11" t="str">
        <f>'Média Mensal'!C5</f>
        <v>Venda Nova</v>
      </c>
      <c r="D5" s="14">
        <f>'Média Mensal'!D5</f>
        <v>440.45</v>
      </c>
      <c r="E5" s="8">
        <v>70.999999999999986</v>
      </c>
      <c r="F5" s="9">
        <v>354.88585277962181</v>
      </c>
      <c r="G5" s="10">
        <f>+E5+F5</f>
        <v>425.88585277962181</v>
      </c>
      <c r="H5" s="9">
        <v>62</v>
      </c>
      <c r="I5" s="9">
        <v>63</v>
      </c>
      <c r="J5" s="10">
        <f>+H5+I5</f>
        <v>125</v>
      </c>
      <c r="K5" s="9">
        <v>0</v>
      </c>
      <c r="L5" s="9">
        <v>0</v>
      </c>
      <c r="M5" s="10">
        <f>+K5+L5</f>
        <v>0</v>
      </c>
      <c r="N5" s="25">
        <f>+E5/(H5*216+K5*248)</f>
        <v>5.3016726403823169E-3</v>
      </c>
      <c r="O5" s="25">
        <f t="shared" ref="O5:O80" si="0">+F5/(I5*216+L5*248)</f>
        <v>2.6079207288331997E-2</v>
      </c>
      <c r="P5" s="26">
        <f t="shared" ref="P5:P80" si="1">+G5/(J5*216+M5*248)</f>
        <v>1.5773550102948956E-2</v>
      </c>
      <c r="R5" s="32">
        <f>+E5/(H5+K5)</f>
        <v>1.1451612903225805</v>
      </c>
      <c r="S5" s="32">
        <f t="shared" ref="S5" si="2">+F5/(I5+L5)</f>
        <v>5.6331087742797115</v>
      </c>
      <c r="T5" s="32">
        <f t="shared" ref="T5" si="3">+G5/(J5+M5)</f>
        <v>3.4070868222369746</v>
      </c>
    </row>
    <row r="6" spans="1:20" x14ac:dyDescent="0.25">
      <c r="B6" s="12" t="str">
        <f>'Média Mensal'!B6</f>
        <v>Venda Nova</v>
      </c>
      <c r="C6" s="12" t="str">
        <f>'Média Mensal'!C6</f>
        <v>Carreira</v>
      </c>
      <c r="D6" s="15">
        <f>'Média Mensal'!D6</f>
        <v>583.47</v>
      </c>
      <c r="E6" s="4">
        <v>99.137771968780058</v>
      </c>
      <c r="F6" s="2">
        <v>663.42664056055037</v>
      </c>
      <c r="G6" s="5">
        <f t="shared" ref="G6:G69" si="4">+E6+F6</f>
        <v>762.56441252933041</v>
      </c>
      <c r="H6" s="2">
        <v>62</v>
      </c>
      <c r="I6" s="2">
        <v>63</v>
      </c>
      <c r="J6" s="5">
        <f t="shared" ref="J6:J69" si="5">+H6+I6</f>
        <v>125</v>
      </c>
      <c r="K6" s="2">
        <v>0</v>
      </c>
      <c r="L6" s="2">
        <v>0</v>
      </c>
      <c r="M6" s="5">
        <f t="shared" ref="M6:M69" si="6">+K6+L6</f>
        <v>0</v>
      </c>
      <c r="N6" s="27">
        <f t="shared" ref="N6:N16" si="7">+E6/(H6*216+K6*248)</f>
        <v>7.4027607503569341E-3</v>
      </c>
      <c r="O6" s="27">
        <f t="shared" ref="O6:O16" si="8">+F6/(I6*216+L6*248)</f>
        <v>4.8752692574996349E-2</v>
      </c>
      <c r="P6" s="28">
        <f t="shared" ref="P6:P16" si="9">+G6/(J6*216+M6*248)</f>
        <v>2.8243126389975202E-2</v>
      </c>
      <c r="R6" s="32">
        <f t="shared" ref="R6:R70" si="10">+E6/(H6+K6)</f>
        <v>1.5989963220770977</v>
      </c>
      <c r="S6" s="32">
        <f t="shared" ref="S6:S70" si="11">+F6/(I6+L6)</f>
        <v>10.530581596199212</v>
      </c>
      <c r="T6" s="32">
        <f t="shared" ref="T6:T70" si="12">+G6/(J6+M6)</f>
        <v>6.1005153002346431</v>
      </c>
    </row>
    <row r="7" spans="1:20" x14ac:dyDescent="0.25">
      <c r="B7" s="12" t="str">
        <f>'Média Mensal'!B7</f>
        <v>Carreira</v>
      </c>
      <c r="C7" s="12" t="str">
        <f>'Média Mensal'!C7</f>
        <v>Baguim</v>
      </c>
      <c r="D7" s="15">
        <f>'Média Mensal'!D7</f>
        <v>786.02</v>
      </c>
      <c r="E7" s="4">
        <v>159.34191722527748</v>
      </c>
      <c r="F7" s="2">
        <v>966.00358660073334</v>
      </c>
      <c r="G7" s="5">
        <f t="shared" si="4"/>
        <v>1125.3455038260108</v>
      </c>
      <c r="H7" s="2">
        <v>62</v>
      </c>
      <c r="I7" s="2">
        <v>62</v>
      </c>
      <c r="J7" s="5">
        <f t="shared" si="5"/>
        <v>124</v>
      </c>
      <c r="K7" s="2">
        <v>0</v>
      </c>
      <c r="L7" s="2">
        <v>0</v>
      </c>
      <c r="M7" s="5">
        <f t="shared" si="6"/>
        <v>0</v>
      </c>
      <c r="N7" s="27">
        <f t="shared" si="7"/>
        <v>1.1898291310131233E-2</v>
      </c>
      <c r="O7" s="27">
        <f t="shared" si="8"/>
        <v>7.2132884304116893E-2</v>
      </c>
      <c r="P7" s="28">
        <f t="shared" si="9"/>
        <v>4.2015587807124062E-2</v>
      </c>
      <c r="R7" s="32">
        <f t="shared" si="10"/>
        <v>2.5700309229883467</v>
      </c>
      <c r="S7" s="32">
        <f t="shared" si="11"/>
        <v>15.580703009689248</v>
      </c>
      <c r="T7" s="32">
        <f t="shared" si="12"/>
        <v>9.0753669663387964</v>
      </c>
    </row>
    <row r="8" spans="1:20" x14ac:dyDescent="0.25">
      <c r="B8" s="12" t="str">
        <f>'Média Mensal'!B8</f>
        <v>Baguim</v>
      </c>
      <c r="C8" s="12" t="str">
        <f>'Média Mensal'!C8</f>
        <v>Campainha</v>
      </c>
      <c r="D8" s="15">
        <f>'Média Mensal'!D8</f>
        <v>751.7</v>
      </c>
      <c r="E8" s="4">
        <v>194.91598917854785</v>
      </c>
      <c r="F8" s="2">
        <v>1019.6874270436272</v>
      </c>
      <c r="G8" s="5">
        <f t="shared" si="4"/>
        <v>1214.6034162221749</v>
      </c>
      <c r="H8" s="2">
        <v>62</v>
      </c>
      <c r="I8" s="2">
        <v>62</v>
      </c>
      <c r="J8" s="5">
        <f t="shared" si="5"/>
        <v>124</v>
      </c>
      <c r="K8" s="2">
        <v>0</v>
      </c>
      <c r="L8" s="2">
        <v>0</v>
      </c>
      <c r="M8" s="5">
        <f t="shared" si="6"/>
        <v>0</v>
      </c>
      <c r="N8" s="27">
        <f t="shared" si="7"/>
        <v>1.4554658690154409E-2</v>
      </c>
      <c r="O8" s="27">
        <f t="shared" si="8"/>
        <v>7.6141534277451253E-2</v>
      </c>
      <c r="P8" s="28">
        <f t="shared" si="9"/>
        <v>4.5348096483802829E-2</v>
      </c>
      <c r="R8" s="32">
        <f t="shared" si="10"/>
        <v>3.1438062770733524</v>
      </c>
      <c r="S8" s="32">
        <f t="shared" si="11"/>
        <v>16.446571403929472</v>
      </c>
      <c r="T8" s="32">
        <f t="shared" si="12"/>
        <v>9.7951888405014103</v>
      </c>
    </row>
    <row r="9" spans="1:20" x14ac:dyDescent="0.25">
      <c r="B9" s="12" t="str">
        <f>'Média Mensal'!B9</f>
        <v>Campainha</v>
      </c>
      <c r="C9" s="12" t="str">
        <f>'Média Mensal'!C9</f>
        <v>Rio Tinto</v>
      </c>
      <c r="D9" s="15">
        <f>'Média Mensal'!D9</f>
        <v>859.99</v>
      </c>
      <c r="E9" s="4">
        <v>280.12064757405489</v>
      </c>
      <c r="F9" s="2">
        <v>1272.5409886658449</v>
      </c>
      <c r="G9" s="5">
        <f t="shared" si="4"/>
        <v>1552.6616362398997</v>
      </c>
      <c r="H9" s="2">
        <v>62</v>
      </c>
      <c r="I9" s="2">
        <v>62</v>
      </c>
      <c r="J9" s="5">
        <f t="shared" si="5"/>
        <v>124</v>
      </c>
      <c r="K9" s="2">
        <v>0</v>
      </c>
      <c r="L9" s="2">
        <v>0</v>
      </c>
      <c r="M9" s="5">
        <f t="shared" si="6"/>
        <v>0</v>
      </c>
      <c r="N9" s="27">
        <f t="shared" si="7"/>
        <v>2.0917013707740059E-2</v>
      </c>
      <c r="O9" s="27">
        <f t="shared" si="8"/>
        <v>9.5022475258799644E-2</v>
      </c>
      <c r="P9" s="28">
        <f t="shared" si="9"/>
        <v>5.7969744483269851E-2</v>
      </c>
      <c r="R9" s="32">
        <f t="shared" si="10"/>
        <v>4.5180749608718527</v>
      </c>
      <c r="S9" s="32">
        <f t="shared" si="11"/>
        <v>20.524854655900725</v>
      </c>
      <c r="T9" s="32">
        <f t="shared" si="12"/>
        <v>12.521464808386288</v>
      </c>
    </row>
    <row r="10" spans="1:20" x14ac:dyDescent="0.25">
      <c r="B10" s="12" t="str">
        <f>'Média Mensal'!B10</f>
        <v>Rio Tinto</v>
      </c>
      <c r="C10" s="12" t="str">
        <f>'Média Mensal'!C10</f>
        <v>Levada</v>
      </c>
      <c r="D10" s="15">
        <f>'Média Mensal'!D10</f>
        <v>452.83</v>
      </c>
      <c r="E10" s="4">
        <v>326.59434562372491</v>
      </c>
      <c r="F10" s="2">
        <v>1478.5945305026864</v>
      </c>
      <c r="G10" s="5">
        <f t="shared" si="4"/>
        <v>1805.1888761264113</v>
      </c>
      <c r="H10" s="2">
        <v>62</v>
      </c>
      <c r="I10" s="2">
        <v>62</v>
      </c>
      <c r="J10" s="5">
        <f t="shared" si="5"/>
        <v>124</v>
      </c>
      <c r="K10" s="2">
        <v>0</v>
      </c>
      <c r="L10" s="2">
        <v>0</v>
      </c>
      <c r="M10" s="5">
        <f t="shared" si="6"/>
        <v>0</v>
      </c>
      <c r="N10" s="27">
        <f t="shared" si="7"/>
        <v>2.4387271925308013E-2</v>
      </c>
      <c r="O10" s="27">
        <f t="shared" si="8"/>
        <v>0.11040879110683142</v>
      </c>
      <c r="P10" s="28">
        <f t="shared" si="9"/>
        <v>6.7398031516069712E-2</v>
      </c>
      <c r="R10" s="32">
        <f t="shared" si="10"/>
        <v>5.267650735866531</v>
      </c>
      <c r="S10" s="32">
        <f t="shared" si="11"/>
        <v>23.848298879075589</v>
      </c>
      <c r="T10" s="32">
        <f t="shared" si="12"/>
        <v>14.557974807471059</v>
      </c>
    </row>
    <row r="11" spans="1:20" x14ac:dyDescent="0.25">
      <c r="B11" s="12" t="str">
        <f>'Média Mensal'!B11</f>
        <v>Levada</v>
      </c>
      <c r="C11" s="12" t="str">
        <f>'Média Mensal'!C11</f>
        <v>Nau Vitória</v>
      </c>
      <c r="D11" s="15">
        <f>'Média Mensal'!D11</f>
        <v>1111.6199999999999</v>
      </c>
      <c r="E11" s="4">
        <v>624.27871341049604</v>
      </c>
      <c r="F11" s="2">
        <v>1743.9523311859834</v>
      </c>
      <c r="G11" s="5">
        <f t="shared" si="4"/>
        <v>2368.2310445964795</v>
      </c>
      <c r="H11" s="2">
        <v>62</v>
      </c>
      <c r="I11" s="2">
        <v>62</v>
      </c>
      <c r="J11" s="5">
        <f t="shared" si="5"/>
        <v>124</v>
      </c>
      <c r="K11" s="2">
        <v>0</v>
      </c>
      <c r="L11" s="2">
        <v>0</v>
      </c>
      <c r="M11" s="5">
        <f t="shared" si="6"/>
        <v>0</v>
      </c>
      <c r="N11" s="27">
        <f t="shared" si="7"/>
        <v>4.6615794012133817E-2</v>
      </c>
      <c r="O11" s="27">
        <f t="shared" si="8"/>
        <v>0.13022344169548861</v>
      </c>
      <c r="P11" s="28">
        <f t="shared" si="9"/>
        <v>8.8419617853811208E-2</v>
      </c>
      <c r="R11" s="32">
        <f t="shared" si="10"/>
        <v>10.069011506620903</v>
      </c>
      <c r="S11" s="32">
        <f t="shared" si="11"/>
        <v>28.128263406225539</v>
      </c>
      <c r="T11" s="32">
        <f t="shared" si="12"/>
        <v>19.098637456423223</v>
      </c>
    </row>
    <row r="12" spans="1:20" x14ac:dyDescent="0.25">
      <c r="B12" s="12" t="str">
        <f>'Média Mensal'!B12</f>
        <v>Nau Vitória</v>
      </c>
      <c r="C12" s="12" t="str">
        <f>'Média Mensal'!C12</f>
        <v>Nasoni</v>
      </c>
      <c r="D12" s="15">
        <f>'Média Mensal'!D12</f>
        <v>499.02</v>
      </c>
      <c r="E12" s="4">
        <v>643.69260453661605</v>
      </c>
      <c r="F12" s="2">
        <v>1838.4632350257298</v>
      </c>
      <c r="G12" s="5">
        <f t="shared" si="4"/>
        <v>2482.155839562346</v>
      </c>
      <c r="H12" s="2">
        <v>62</v>
      </c>
      <c r="I12" s="2">
        <v>62</v>
      </c>
      <c r="J12" s="5">
        <f t="shared" si="5"/>
        <v>124</v>
      </c>
      <c r="K12" s="2">
        <v>0</v>
      </c>
      <c r="L12" s="2">
        <v>0</v>
      </c>
      <c r="M12" s="5">
        <f t="shared" si="6"/>
        <v>0</v>
      </c>
      <c r="N12" s="27">
        <f t="shared" si="7"/>
        <v>4.8065457328002992E-2</v>
      </c>
      <c r="O12" s="27">
        <f t="shared" si="8"/>
        <v>0.1372807075138687</v>
      </c>
      <c r="P12" s="28">
        <f t="shared" si="9"/>
        <v>9.2673082420935859E-2</v>
      </c>
      <c r="R12" s="32">
        <f t="shared" si="10"/>
        <v>10.382138782848646</v>
      </c>
      <c r="S12" s="32">
        <f t="shared" si="11"/>
        <v>29.652632822995642</v>
      </c>
      <c r="T12" s="32">
        <f t="shared" si="12"/>
        <v>20.017385802922146</v>
      </c>
    </row>
    <row r="13" spans="1:20" x14ac:dyDescent="0.25">
      <c r="B13" s="12" t="str">
        <f>'Média Mensal'!B13</f>
        <v>Nasoni</v>
      </c>
      <c r="C13" s="12" t="str">
        <f>'Média Mensal'!C13</f>
        <v>Contumil</v>
      </c>
      <c r="D13" s="15">
        <f>'Média Mensal'!D13</f>
        <v>650</v>
      </c>
      <c r="E13" s="4">
        <v>674.99566830212336</v>
      </c>
      <c r="F13" s="2">
        <v>1872.2354443554138</v>
      </c>
      <c r="G13" s="5">
        <f t="shared" si="4"/>
        <v>2547.2311126575373</v>
      </c>
      <c r="H13" s="2">
        <v>62</v>
      </c>
      <c r="I13" s="2">
        <v>62</v>
      </c>
      <c r="J13" s="5">
        <f t="shared" si="5"/>
        <v>124</v>
      </c>
      <c r="K13" s="2">
        <v>0</v>
      </c>
      <c r="L13" s="2">
        <v>0</v>
      </c>
      <c r="M13" s="5">
        <f t="shared" si="6"/>
        <v>0</v>
      </c>
      <c r="N13" s="27">
        <f t="shared" si="7"/>
        <v>5.0402902352309091E-2</v>
      </c>
      <c r="O13" s="27">
        <f t="shared" si="8"/>
        <v>0.13980252720694547</v>
      </c>
      <c r="P13" s="28">
        <f t="shared" si="9"/>
        <v>9.5102714779627284E-2</v>
      </c>
      <c r="R13" s="32">
        <f t="shared" si="10"/>
        <v>10.887026908098765</v>
      </c>
      <c r="S13" s="32">
        <f t="shared" si="11"/>
        <v>30.197345876700222</v>
      </c>
      <c r="T13" s="32">
        <f t="shared" si="12"/>
        <v>20.542186392399493</v>
      </c>
    </row>
    <row r="14" spans="1:20" x14ac:dyDescent="0.25">
      <c r="B14" s="12" t="str">
        <f>'Média Mensal'!B14</f>
        <v>Contumil</v>
      </c>
      <c r="C14" s="12" t="str">
        <f>'Média Mensal'!C14</f>
        <v>Estádio do Dragão</v>
      </c>
      <c r="D14" s="15">
        <f>'Média Mensal'!D14</f>
        <v>619.19000000000005</v>
      </c>
      <c r="E14" s="4">
        <v>779.07647793901231</v>
      </c>
      <c r="F14" s="2">
        <v>2192.9559528345185</v>
      </c>
      <c r="G14" s="5">
        <f t="shared" si="4"/>
        <v>2972.0324307735309</v>
      </c>
      <c r="H14" s="2">
        <v>62</v>
      </c>
      <c r="I14" s="2">
        <v>62</v>
      </c>
      <c r="J14" s="5">
        <f t="shared" si="5"/>
        <v>124</v>
      </c>
      <c r="K14" s="2">
        <v>0</v>
      </c>
      <c r="L14" s="2">
        <v>0</v>
      </c>
      <c r="M14" s="5">
        <f t="shared" si="6"/>
        <v>0</v>
      </c>
      <c r="N14" s="27">
        <f t="shared" si="7"/>
        <v>5.8174766871192676E-2</v>
      </c>
      <c r="O14" s="27">
        <f t="shared" si="8"/>
        <v>0.16375119122121554</v>
      </c>
      <c r="P14" s="28">
        <f t="shared" si="9"/>
        <v>0.11096297904620411</v>
      </c>
      <c r="R14" s="32">
        <f t="shared" si="10"/>
        <v>12.565749644177618</v>
      </c>
      <c r="S14" s="32">
        <f t="shared" si="11"/>
        <v>35.370257303782559</v>
      </c>
      <c r="T14" s="32">
        <f t="shared" si="12"/>
        <v>23.968003473980087</v>
      </c>
    </row>
    <row r="15" spans="1:20" x14ac:dyDescent="0.25">
      <c r="B15" s="12" t="str">
        <f>'Média Mensal'!B15</f>
        <v>Estádio do Dragão</v>
      </c>
      <c r="C15" s="12" t="str">
        <f>'Média Mensal'!C15</f>
        <v>Campanhã</v>
      </c>
      <c r="D15" s="15">
        <f>'Média Mensal'!D15</f>
        <v>1166.02</v>
      </c>
      <c r="E15" s="4">
        <v>2615.0150649534926</v>
      </c>
      <c r="F15" s="2">
        <v>3362.035321090169</v>
      </c>
      <c r="G15" s="5">
        <f t="shared" si="4"/>
        <v>5977.050386043662</v>
      </c>
      <c r="H15" s="2">
        <v>62</v>
      </c>
      <c r="I15" s="2">
        <v>64</v>
      </c>
      <c r="J15" s="5">
        <f t="shared" si="5"/>
        <v>126</v>
      </c>
      <c r="K15" s="2">
        <v>62</v>
      </c>
      <c r="L15" s="2">
        <v>62</v>
      </c>
      <c r="M15" s="5">
        <f t="shared" si="6"/>
        <v>124</v>
      </c>
      <c r="N15" s="27">
        <f t="shared" si="7"/>
        <v>9.0900134349050768E-2</v>
      </c>
      <c r="O15" s="27">
        <f t="shared" si="8"/>
        <v>0.11513819592774552</v>
      </c>
      <c r="P15" s="28">
        <f t="shared" si="9"/>
        <v>0.10310948085225749</v>
      </c>
      <c r="R15" s="32">
        <f t="shared" si="10"/>
        <v>21.08883116897978</v>
      </c>
      <c r="S15" s="32">
        <f t="shared" si="11"/>
        <v>26.682820008652136</v>
      </c>
      <c r="T15" s="32">
        <f t="shared" si="12"/>
        <v>23.908201544174648</v>
      </c>
    </row>
    <row r="16" spans="1:20" x14ac:dyDescent="0.25">
      <c r="B16" s="12" t="str">
        <f>'Média Mensal'!B16</f>
        <v>Campanhã</v>
      </c>
      <c r="C16" s="12" t="str">
        <f>'Média Mensal'!C16</f>
        <v>Heroismo</v>
      </c>
      <c r="D16" s="15">
        <f>'Média Mensal'!D16</f>
        <v>950.92</v>
      </c>
      <c r="E16" s="4">
        <v>5332.4645589733173</v>
      </c>
      <c r="F16" s="2">
        <v>5553.1519877375331</v>
      </c>
      <c r="G16" s="5">
        <f t="shared" si="4"/>
        <v>10885.616546710851</v>
      </c>
      <c r="H16" s="2">
        <v>62</v>
      </c>
      <c r="I16" s="2">
        <v>64</v>
      </c>
      <c r="J16" s="5">
        <f t="shared" si="5"/>
        <v>126</v>
      </c>
      <c r="K16" s="2">
        <v>127</v>
      </c>
      <c r="L16" s="2">
        <v>124</v>
      </c>
      <c r="M16" s="5">
        <f t="shared" si="6"/>
        <v>251</v>
      </c>
      <c r="N16" s="27">
        <f t="shared" si="7"/>
        <v>0.11879487967771603</v>
      </c>
      <c r="O16" s="27">
        <f t="shared" si="8"/>
        <v>0.12457717129705521</v>
      </c>
      <c r="P16" s="28">
        <f t="shared" si="9"/>
        <v>0.12167594280057734</v>
      </c>
      <c r="R16" s="32">
        <f t="shared" si="10"/>
        <v>28.214098195626018</v>
      </c>
      <c r="S16" s="32">
        <f t="shared" si="11"/>
        <v>29.538042487965601</v>
      </c>
      <c r="T16" s="32">
        <f t="shared" si="12"/>
        <v>28.87431444750889</v>
      </c>
    </row>
    <row r="17" spans="2:20" x14ac:dyDescent="0.25">
      <c r="B17" s="12" t="str">
        <f>'Média Mensal'!B17</f>
        <v>Heroismo</v>
      </c>
      <c r="C17" s="12" t="str">
        <f>'Média Mensal'!C17</f>
        <v>24 de Agosto</v>
      </c>
      <c r="D17" s="15">
        <f>'Média Mensal'!D17</f>
        <v>571.9</v>
      </c>
      <c r="E17" s="4">
        <v>5499.1297555305318</v>
      </c>
      <c r="F17" s="2">
        <v>6086.5047952543509</v>
      </c>
      <c r="G17" s="5">
        <f t="shared" si="4"/>
        <v>11585.634550784882</v>
      </c>
      <c r="H17" s="2">
        <v>63</v>
      </c>
      <c r="I17" s="2">
        <v>64</v>
      </c>
      <c r="J17" s="5">
        <f t="shared" si="5"/>
        <v>127</v>
      </c>
      <c r="K17" s="2">
        <v>124</v>
      </c>
      <c r="L17" s="2">
        <v>124</v>
      </c>
      <c r="M17" s="5">
        <f t="shared" si="6"/>
        <v>248</v>
      </c>
      <c r="N17" s="27">
        <f t="shared" ref="N17:N81" si="13">+E17/(H17*216+K17*248)</f>
        <v>0.12396595481358277</v>
      </c>
      <c r="O17" s="27">
        <f t="shared" si="0"/>
        <v>0.13654219300193715</v>
      </c>
      <c r="P17" s="28">
        <f t="shared" si="1"/>
        <v>0.13026934594298015</v>
      </c>
      <c r="R17" s="32">
        <f t="shared" si="10"/>
        <v>29.407110992141881</v>
      </c>
      <c r="S17" s="32">
        <f t="shared" si="11"/>
        <v>32.375025506672081</v>
      </c>
      <c r="T17" s="32">
        <f t="shared" si="12"/>
        <v>30.895025468759684</v>
      </c>
    </row>
    <row r="18" spans="2:20" x14ac:dyDescent="0.25">
      <c r="B18" s="12" t="str">
        <f>'Média Mensal'!B18</f>
        <v>24 de Agosto</v>
      </c>
      <c r="C18" s="12" t="str">
        <f>'Média Mensal'!C18</f>
        <v>Bolhão</v>
      </c>
      <c r="D18" s="15">
        <f>'Média Mensal'!D18</f>
        <v>680.44</v>
      </c>
      <c r="E18" s="4">
        <v>6558.4334124643283</v>
      </c>
      <c r="F18" s="2">
        <v>7884.2735996644105</v>
      </c>
      <c r="G18" s="5">
        <f t="shared" si="4"/>
        <v>14442.70701212874</v>
      </c>
      <c r="H18" s="2">
        <v>63</v>
      </c>
      <c r="I18" s="2">
        <v>64</v>
      </c>
      <c r="J18" s="5">
        <f t="shared" si="5"/>
        <v>127</v>
      </c>
      <c r="K18" s="2">
        <v>124</v>
      </c>
      <c r="L18" s="2">
        <v>124</v>
      </c>
      <c r="M18" s="5">
        <f t="shared" si="6"/>
        <v>248</v>
      </c>
      <c r="N18" s="27">
        <f t="shared" si="13"/>
        <v>0.14784565853165754</v>
      </c>
      <c r="O18" s="27">
        <f t="shared" si="0"/>
        <v>0.17687261305779817</v>
      </c>
      <c r="P18" s="28">
        <f t="shared" si="1"/>
        <v>0.16239438486247121</v>
      </c>
      <c r="R18" s="32">
        <f t="shared" si="10"/>
        <v>35.071836430290524</v>
      </c>
      <c r="S18" s="32">
        <f t="shared" si="11"/>
        <v>41.937625530129843</v>
      </c>
      <c r="T18" s="32">
        <f t="shared" si="12"/>
        <v>38.513885365676636</v>
      </c>
    </row>
    <row r="19" spans="2:20" x14ac:dyDescent="0.25">
      <c r="B19" s="12" t="str">
        <f>'Média Mensal'!B19</f>
        <v>Bolhão</v>
      </c>
      <c r="C19" s="12" t="str">
        <f>'Média Mensal'!C19</f>
        <v>Trindade</v>
      </c>
      <c r="D19" s="15">
        <f>'Média Mensal'!D19</f>
        <v>451.8</v>
      </c>
      <c r="E19" s="4">
        <v>8410.2438987350779</v>
      </c>
      <c r="F19" s="2">
        <v>9304.0576893071338</v>
      </c>
      <c r="G19" s="5">
        <f t="shared" si="4"/>
        <v>17714.30158804221</v>
      </c>
      <c r="H19" s="2">
        <v>63</v>
      </c>
      <c r="I19" s="2">
        <v>64</v>
      </c>
      <c r="J19" s="5">
        <f t="shared" si="5"/>
        <v>127</v>
      </c>
      <c r="K19" s="2">
        <v>124</v>
      </c>
      <c r="L19" s="2">
        <v>124</v>
      </c>
      <c r="M19" s="5">
        <f t="shared" si="6"/>
        <v>248</v>
      </c>
      <c r="N19" s="27">
        <f t="shared" si="13"/>
        <v>0.18959071007067355</v>
      </c>
      <c r="O19" s="27">
        <f t="shared" si="0"/>
        <v>0.20872347651891451</v>
      </c>
      <c r="P19" s="28">
        <f t="shared" si="1"/>
        <v>0.1991803272920101</v>
      </c>
      <c r="R19" s="32">
        <f t="shared" si="10"/>
        <v>44.974566303396138</v>
      </c>
      <c r="S19" s="32">
        <f t="shared" si="11"/>
        <v>49.489668560144331</v>
      </c>
      <c r="T19" s="32">
        <f t="shared" si="12"/>
        <v>47.238137568112563</v>
      </c>
    </row>
    <row r="20" spans="2:20" x14ac:dyDescent="0.25">
      <c r="B20" s="12" t="str">
        <f>'Média Mensal'!B20</f>
        <v>Trindade</v>
      </c>
      <c r="C20" s="12" t="str">
        <f>'Média Mensal'!C20</f>
        <v>Lapa</v>
      </c>
      <c r="D20" s="15">
        <f>'Média Mensal'!D20</f>
        <v>857.43000000000006</v>
      </c>
      <c r="E20" s="4">
        <v>13338.528062290738</v>
      </c>
      <c r="F20" s="2">
        <v>13214.99239443998</v>
      </c>
      <c r="G20" s="5">
        <f t="shared" si="4"/>
        <v>26553.520456730716</v>
      </c>
      <c r="H20" s="2">
        <v>187</v>
      </c>
      <c r="I20" s="2">
        <v>186</v>
      </c>
      <c r="J20" s="5">
        <f t="shared" si="5"/>
        <v>373</v>
      </c>
      <c r="K20" s="2">
        <v>124</v>
      </c>
      <c r="L20" s="2">
        <v>124</v>
      </c>
      <c r="M20" s="5">
        <f t="shared" si="6"/>
        <v>248</v>
      </c>
      <c r="N20" s="27">
        <f t="shared" si="13"/>
        <v>0.18748633844443294</v>
      </c>
      <c r="O20" s="27">
        <f t="shared" si="0"/>
        <v>0.18631559319930041</v>
      </c>
      <c r="P20" s="28">
        <f t="shared" si="1"/>
        <v>0.18690185579657298</v>
      </c>
      <c r="R20" s="32">
        <f t="shared" si="10"/>
        <v>42.889157756561858</v>
      </c>
      <c r="S20" s="32">
        <f t="shared" si="11"/>
        <v>42.629007723999933</v>
      </c>
      <c r="T20" s="32">
        <f t="shared" si="12"/>
        <v>42.759292200854617</v>
      </c>
    </row>
    <row r="21" spans="2:20" x14ac:dyDescent="0.25">
      <c r="B21" s="12" t="str">
        <f>'Média Mensal'!B21</f>
        <v>Lapa</v>
      </c>
      <c r="C21" s="12" t="str">
        <f>'Média Mensal'!C21</f>
        <v>Carolina Michaelis</v>
      </c>
      <c r="D21" s="15">
        <f>'Média Mensal'!D21</f>
        <v>460.97</v>
      </c>
      <c r="E21" s="4">
        <v>13001.873400389217</v>
      </c>
      <c r="F21" s="2">
        <v>13265.707381550725</v>
      </c>
      <c r="G21" s="5">
        <f t="shared" si="4"/>
        <v>26267.580781939942</v>
      </c>
      <c r="H21" s="2">
        <v>185</v>
      </c>
      <c r="I21" s="2">
        <v>187</v>
      </c>
      <c r="J21" s="5">
        <f t="shared" si="5"/>
        <v>372</v>
      </c>
      <c r="K21" s="2">
        <v>124</v>
      </c>
      <c r="L21" s="2">
        <v>124</v>
      </c>
      <c r="M21" s="5">
        <f t="shared" si="6"/>
        <v>248</v>
      </c>
      <c r="N21" s="27">
        <f t="shared" si="13"/>
        <v>0.18387081966836205</v>
      </c>
      <c r="O21" s="27">
        <f t="shared" si="0"/>
        <v>0.18646277102145964</v>
      </c>
      <c r="P21" s="28">
        <f t="shared" si="1"/>
        <v>0.18517074203375214</v>
      </c>
      <c r="R21" s="32">
        <f t="shared" si="10"/>
        <v>42.077260195434356</v>
      </c>
      <c r="S21" s="32">
        <f t="shared" si="11"/>
        <v>42.655007657719374</v>
      </c>
      <c r="T21" s="32">
        <f t="shared" si="12"/>
        <v>42.367065777322487</v>
      </c>
    </row>
    <row r="22" spans="2:20" x14ac:dyDescent="0.25">
      <c r="B22" s="12" t="str">
        <f>'Média Mensal'!B22</f>
        <v>Carolina Michaelis</v>
      </c>
      <c r="C22" s="12" t="str">
        <f>'Média Mensal'!C22</f>
        <v>Casa da Música</v>
      </c>
      <c r="D22" s="15">
        <f>'Média Mensal'!D22</f>
        <v>627.48</v>
      </c>
      <c r="E22" s="4">
        <v>12157.572975717156</v>
      </c>
      <c r="F22" s="2">
        <v>13077.534108161532</v>
      </c>
      <c r="G22" s="5">
        <f t="shared" si="4"/>
        <v>25235.107083878687</v>
      </c>
      <c r="H22" s="2">
        <v>184</v>
      </c>
      <c r="I22" s="2">
        <v>179</v>
      </c>
      <c r="J22" s="5">
        <f t="shared" si="5"/>
        <v>363</v>
      </c>
      <c r="K22" s="2">
        <v>124</v>
      </c>
      <c r="L22" s="2">
        <v>124</v>
      </c>
      <c r="M22" s="5">
        <f t="shared" si="6"/>
        <v>248</v>
      </c>
      <c r="N22" s="27">
        <f t="shared" si="13"/>
        <v>0.17245762845717708</v>
      </c>
      <c r="O22" s="27">
        <f t="shared" si="0"/>
        <v>0.18839365719951498</v>
      </c>
      <c r="P22" s="28">
        <f t="shared" si="1"/>
        <v>0.18036413662787099</v>
      </c>
      <c r="R22" s="32">
        <f t="shared" si="10"/>
        <v>39.472639531549206</v>
      </c>
      <c r="S22" s="32">
        <f t="shared" si="11"/>
        <v>43.160178574790535</v>
      </c>
      <c r="T22" s="32">
        <f t="shared" si="12"/>
        <v>41.301320922878375</v>
      </c>
    </row>
    <row r="23" spans="2:20" x14ac:dyDescent="0.25">
      <c r="B23" s="12" t="str">
        <f>'Média Mensal'!B23</f>
        <v>Casa da Música</v>
      </c>
      <c r="C23" s="12" t="str">
        <f>'Média Mensal'!C23</f>
        <v>Francos</v>
      </c>
      <c r="D23" s="15">
        <f>'Média Mensal'!D23</f>
        <v>871.87</v>
      </c>
      <c r="E23" s="4">
        <v>11093.103478691301</v>
      </c>
      <c r="F23" s="2">
        <v>10166.20527507222</v>
      </c>
      <c r="G23" s="5">
        <f t="shared" si="4"/>
        <v>21259.308753763522</v>
      </c>
      <c r="H23" s="2">
        <v>184</v>
      </c>
      <c r="I23" s="2">
        <v>187</v>
      </c>
      <c r="J23" s="5">
        <f t="shared" si="5"/>
        <v>371</v>
      </c>
      <c r="K23" s="2">
        <v>124</v>
      </c>
      <c r="L23" s="2">
        <v>124</v>
      </c>
      <c r="M23" s="5">
        <f t="shared" si="6"/>
        <v>248</v>
      </c>
      <c r="N23" s="27">
        <f t="shared" si="13"/>
        <v>0.15735791362192608</v>
      </c>
      <c r="O23" s="27">
        <f t="shared" si="0"/>
        <v>0.1428961722010601</v>
      </c>
      <c r="P23" s="28">
        <f t="shared" si="1"/>
        <v>0.15009396183114601</v>
      </c>
      <c r="R23" s="32">
        <f t="shared" si="10"/>
        <v>36.016569736010716</v>
      </c>
      <c r="S23" s="32">
        <f t="shared" si="11"/>
        <v>32.688762942354401</v>
      </c>
      <c r="T23" s="32">
        <f t="shared" si="12"/>
        <v>34.344602187016996</v>
      </c>
    </row>
    <row r="24" spans="2:20" x14ac:dyDescent="0.25">
      <c r="B24" s="12" t="str">
        <f>'Média Mensal'!B24</f>
        <v>Francos</v>
      </c>
      <c r="C24" s="12" t="str">
        <f>'Média Mensal'!C24</f>
        <v>Ramalde</v>
      </c>
      <c r="D24" s="15">
        <f>'Média Mensal'!D24</f>
        <v>965.03</v>
      </c>
      <c r="E24" s="4">
        <v>10206.840750865797</v>
      </c>
      <c r="F24" s="2">
        <v>9484.8611583647144</v>
      </c>
      <c r="G24" s="5">
        <f t="shared" si="4"/>
        <v>19691.701909230513</v>
      </c>
      <c r="H24" s="2">
        <v>185</v>
      </c>
      <c r="I24" s="2">
        <v>189</v>
      </c>
      <c r="J24" s="5">
        <f t="shared" si="5"/>
        <v>374</v>
      </c>
      <c r="K24" s="2">
        <v>124</v>
      </c>
      <c r="L24" s="2">
        <v>124</v>
      </c>
      <c r="M24" s="5">
        <f t="shared" si="6"/>
        <v>248</v>
      </c>
      <c r="N24" s="27">
        <f t="shared" si="13"/>
        <v>0.14434382779253588</v>
      </c>
      <c r="O24" s="27">
        <f t="shared" si="0"/>
        <v>0.13251454619376207</v>
      </c>
      <c r="P24" s="28">
        <f t="shared" si="1"/>
        <v>0.13839327216090264</v>
      </c>
      <c r="R24" s="32">
        <f t="shared" si="10"/>
        <v>33.03184709018057</v>
      </c>
      <c r="S24" s="32">
        <f t="shared" si="11"/>
        <v>30.30307079349749</v>
      </c>
      <c r="T24" s="32">
        <f t="shared" si="12"/>
        <v>31.658684741528155</v>
      </c>
    </row>
    <row r="25" spans="2:20" x14ac:dyDescent="0.25">
      <c r="B25" s="12" t="str">
        <f>'Média Mensal'!B25</f>
        <v>Ramalde</v>
      </c>
      <c r="C25" s="12" t="str">
        <f>'Média Mensal'!C25</f>
        <v>Viso</v>
      </c>
      <c r="D25" s="15">
        <f>'Média Mensal'!D25</f>
        <v>621.15</v>
      </c>
      <c r="E25" s="4">
        <v>9638.4143282681925</v>
      </c>
      <c r="F25" s="2">
        <v>9521.1036669117748</v>
      </c>
      <c r="G25" s="5">
        <f t="shared" si="4"/>
        <v>19159.517995179966</v>
      </c>
      <c r="H25" s="2">
        <v>185</v>
      </c>
      <c r="I25" s="2">
        <v>189</v>
      </c>
      <c r="J25" s="5">
        <f t="shared" si="5"/>
        <v>374</v>
      </c>
      <c r="K25" s="2">
        <v>123</v>
      </c>
      <c r="L25" s="2">
        <v>124</v>
      </c>
      <c r="M25" s="5">
        <f t="shared" si="6"/>
        <v>247</v>
      </c>
      <c r="N25" s="27">
        <f t="shared" si="13"/>
        <v>0.13678494448609493</v>
      </c>
      <c r="O25" s="27">
        <f t="shared" si="0"/>
        <v>0.13302089620699362</v>
      </c>
      <c r="P25" s="28">
        <f t="shared" si="1"/>
        <v>0.13488818639242442</v>
      </c>
      <c r="R25" s="32">
        <f t="shared" si="10"/>
        <v>31.293553013857768</v>
      </c>
      <c r="S25" s="32">
        <f t="shared" si="11"/>
        <v>30.418861555628673</v>
      </c>
      <c r="T25" s="32">
        <f t="shared" si="12"/>
        <v>30.852685982576435</v>
      </c>
    </row>
    <row r="26" spans="2:20" x14ac:dyDescent="0.25">
      <c r="B26" s="12" t="str">
        <f>'Média Mensal'!B26</f>
        <v>Viso</v>
      </c>
      <c r="C26" s="12" t="str">
        <f>'Média Mensal'!C26</f>
        <v>Sete Bicas</v>
      </c>
      <c r="D26" s="15">
        <f>'Média Mensal'!D26</f>
        <v>743.81</v>
      </c>
      <c r="E26" s="4">
        <v>9011.8336807300693</v>
      </c>
      <c r="F26" s="2">
        <v>9501.366507135137</v>
      </c>
      <c r="G26" s="5">
        <f t="shared" si="4"/>
        <v>18513.200187865208</v>
      </c>
      <c r="H26" s="2">
        <v>185</v>
      </c>
      <c r="I26" s="2">
        <v>188</v>
      </c>
      <c r="J26" s="5">
        <f t="shared" si="5"/>
        <v>373</v>
      </c>
      <c r="K26" s="2">
        <v>123</v>
      </c>
      <c r="L26" s="2">
        <v>125</v>
      </c>
      <c r="M26" s="5">
        <f t="shared" si="6"/>
        <v>248</v>
      </c>
      <c r="N26" s="27">
        <f t="shared" si="13"/>
        <v>0.12789273502398485</v>
      </c>
      <c r="O26" s="27">
        <f t="shared" si="0"/>
        <v>0.13268582430922715</v>
      </c>
      <c r="P26" s="28">
        <f t="shared" si="1"/>
        <v>0.13030857725565353</v>
      </c>
      <c r="R26" s="32">
        <f t="shared" si="10"/>
        <v>29.259200262110614</v>
      </c>
      <c r="S26" s="32">
        <f t="shared" si="11"/>
        <v>30.35580353717296</v>
      </c>
      <c r="T26" s="32">
        <f t="shared" si="12"/>
        <v>29.811916566610641</v>
      </c>
    </row>
    <row r="27" spans="2:20" x14ac:dyDescent="0.25">
      <c r="B27" s="12" t="str">
        <f>'Média Mensal'!B27</f>
        <v>Sete Bicas</v>
      </c>
      <c r="C27" s="12" t="str">
        <f>'Média Mensal'!C27</f>
        <v>ASra da Hora</v>
      </c>
      <c r="D27" s="15">
        <f>'Média Mensal'!D27</f>
        <v>674.5</v>
      </c>
      <c r="E27" s="4">
        <v>8768.6829889907785</v>
      </c>
      <c r="F27" s="2">
        <v>7128.5471243403663</v>
      </c>
      <c r="G27" s="5">
        <f t="shared" si="4"/>
        <v>15897.230113331145</v>
      </c>
      <c r="H27" s="2">
        <v>185</v>
      </c>
      <c r="I27" s="2">
        <v>188</v>
      </c>
      <c r="J27" s="5">
        <f t="shared" si="5"/>
        <v>373</v>
      </c>
      <c r="K27" s="2">
        <v>123</v>
      </c>
      <c r="L27" s="2">
        <v>124</v>
      </c>
      <c r="M27" s="5">
        <f t="shared" si="6"/>
        <v>247</v>
      </c>
      <c r="N27" s="27">
        <f t="shared" si="13"/>
        <v>0.12444202697818429</v>
      </c>
      <c r="O27" s="27">
        <f t="shared" si="0"/>
        <v>9.9895559477863882E-2</v>
      </c>
      <c r="P27" s="28">
        <f t="shared" si="1"/>
        <v>0.11209125474765304</v>
      </c>
      <c r="R27" s="32">
        <f t="shared" si="10"/>
        <v>28.469749964255776</v>
      </c>
      <c r="S27" s="32">
        <f t="shared" si="11"/>
        <v>22.847907449808865</v>
      </c>
      <c r="T27" s="32">
        <f t="shared" si="12"/>
        <v>25.640693731179265</v>
      </c>
    </row>
    <row r="28" spans="2:20" x14ac:dyDescent="0.25">
      <c r="B28" s="12" t="str">
        <f>'Média Mensal'!B28</f>
        <v>ASra da Hora</v>
      </c>
      <c r="C28" s="12" t="str">
        <f>'Média Mensal'!C28</f>
        <v>Vasco da Gama</v>
      </c>
      <c r="D28" s="15">
        <f>'Média Mensal'!D28</f>
        <v>824.48</v>
      </c>
      <c r="E28" s="4">
        <v>2557.4310947737149</v>
      </c>
      <c r="F28" s="2">
        <v>2064.0077584368296</v>
      </c>
      <c r="G28" s="5">
        <f t="shared" si="4"/>
        <v>4621.438853210544</v>
      </c>
      <c r="H28" s="2">
        <v>122</v>
      </c>
      <c r="I28" s="2">
        <v>124</v>
      </c>
      <c r="J28" s="5">
        <f t="shared" si="5"/>
        <v>246</v>
      </c>
      <c r="K28" s="2">
        <v>0</v>
      </c>
      <c r="L28" s="2">
        <v>0</v>
      </c>
      <c r="M28" s="5">
        <f t="shared" si="6"/>
        <v>0</v>
      </c>
      <c r="N28" s="27">
        <f t="shared" si="13"/>
        <v>9.7048842394266657E-2</v>
      </c>
      <c r="O28" s="27">
        <f t="shared" si="0"/>
        <v>7.7061221566488564E-2</v>
      </c>
      <c r="P28" s="28">
        <f t="shared" si="1"/>
        <v>8.6973781489207772E-2</v>
      </c>
      <c r="R28" s="32">
        <f t="shared" si="10"/>
        <v>20.962549957161599</v>
      </c>
      <c r="S28" s="32">
        <f t="shared" si="11"/>
        <v>16.645223858361529</v>
      </c>
      <c r="T28" s="32">
        <f t="shared" si="12"/>
        <v>18.786336801668877</v>
      </c>
    </row>
    <row r="29" spans="2:20" x14ac:dyDescent="0.25">
      <c r="B29" s="12" t="str">
        <f>'Média Mensal'!B29</f>
        <v>Vasco da Gama</v>
      </c>
      <c r="C29" s="12" t="str">
        <f>'Média Mensal'!C29</f>
        <v>Estádio do Mar</v>
      </c>
      <c r="D29" s="15">
        <f>'Média Mensal'!D29</f>
        <v>661.6</v>
      </c>
      <c r="E29" s="4">
        <v>2272.3786758886067</v>
      </c>
      <c r="F29" s="2">
        <v>2182.6048150223382</v>
      </c>
      <c r="G29" s="5">
        <f t="shared" si="4"/>
        <v>4454.983490910945</v>
      </c>
      <c r="H29" s="2">
        <v>124</v>
      </c>
      <c r="I29" s="2">
        <v>125</v>
      </c>
      <c r="J29" s="5">
        <f t="shared" si="5"/>
        <v>249</v>
      </c>
      <c r="K29" s="2">
        <v>0</v>
      </c>
      <c r="L29" s="2">
        <v>0</v>
      </c>
      <c r="M29" s="5">
        <f t="shared" si="6"/>
        <v>0</v>
      </c>
      <c r="N29" s="27">
        <f t="shared" si="13"/>
        <v>8.484090038413257E-2</v>
      </c>
      <c r="O29" s="27">
        <f t="shared" si="0"/>
        <v>8.0837215371197715E-2</v>
      </c>
      <c r="P29" s="28">
        <f t="shared" si="1"/>
        <v>8.2831018349526719E-2</v>
      </c>
      <c r="R29" s="32">
        <f t="shared" si="10"/>
        <v>18.325634482972635</v>
      </c>
      <c r="S29" s="32">
        <f t="shared" si="11"/>
        <v>17.460838520178704</v>
      </c>
      <c r="T29" s="32">
        <f t="shared" si="12"/>
        <v>17.891499963497772</v>
      </c>
    </row>
    <row r="30" spans="2:20" x14ac:dyDescent="0.25">
      <c r="B30" s="12" t="str">
        <f>'Média Mensal'!B30</f>
        <v>Estádio do Mar</v>
      </c>
      <c r="C30" s="12" t="str">
        <f>'Média Mensal'!C30</f>
        <v>Pedro Hispano</v>
      </c>
      <c r="D30" s="15">
        <f>'Média Mensal'!D30</f>
        <v>786.97</v>
      </c>
      <c r="E30" s="4">
        <v>2198.2510934178445</v>
      </c>
      <c r="F30" s="2">
        <v>1990.7980767758152</v>
      </c>
      <c r="G30" s="5">
        <f t="shared" si="4"/>
        <v>4189.0491701936598</v>
      </c>
      <c r="H30" s="2">
        <v>125</v>
      </c>
      <c r="I30" s="2">
        <v>122</v>
      </c>
      <c r="J30" s="5">
        <f t="shared" si="5"/>
        <v>247</v>
      </c>
      <c r="K30" s="2">
        <v>0</v>
      </c>
      <c r="L30" s="2">
        <v>0</v>
      </c>
      <c r="M30" s="5">
        <f t="shared" si="6"/>
        <v>0</v>
      </c>
      <c r="N30" s="27">
        <f t="shared" si="13"/>
        <v>8.1416707163623869E-2</v>
      </c>
      <c r="O30" s="27">
        <f t="shared" si="0"/>
        <v>7.5546375105336031E-2</v>
      </c>
      <c r="P30" s="28">
        <f t="shared" si="1"/>
        <v>7.8517190924307617E-2</v>
      </c>
      <c r="R30" s="32">
        <f t="shared" si="10"/>
        <v>17.586008747342756</v>
      </c>
      <c r="S30" s="32">
        <f t="shared" si="11"/>
        <v>16.318017022752585</v>
      </c>
      <c r="T30" s="32">
        <f t="shared" si="12"/>
        <v>16.959713239650444</v>
      </c>
    </row>
    <row r="31" spans="2:20" x14ac:dyDescent="0.25">
      <c r="B31" s="12" t="str">
        <f>'Média Mensal'!B31</f>
        <v>Pedro Hispano</v>
      </c>
      <c r="C31" s="12" t="str">
        <f>'Média Mensal'!C31</f>
        <v>Parque de Real</v>
      </c>
      <c r="D31" s="15">
        <f>'Média Mensal'!D31</f>
        <v>656.68</v>
      </c>
      <c r="E31" s="4">
        <v>1952.0680867002307</v>
      </c>
      <c r="F31" s="2">
        <v>2017.8124907051547</v>
      </c>
      <c r="G31" s="5">
        <f t="shared" si="4"/>
        <v>3969.8805774053853</v>
      </c>
      <c r="H31" s="2">
        <v>129</v>
      </c>
      <c r="I31" s="2">
        <v>123</v>
      </c>
      <c r="J31" s="5">
        <f t="shared" si="5"/>
        <v>252</v>
      </c>
      <c r="K31" s="2">
        <v>0</v>
      </c>
      <c r="L31" s="2">
        <v>0</v>
      </c>
      <c r="M31" s="5">
        <f t="shared" si="6"/>
        <v>0</v>
      </c>
      <c r="N31" s="27">
        <f t="shared" si="13"/>
        <v>7.005699421117681E-2</v>
      </c>
      <c r="O31" s="27">
        <f t="shared" si="0"/>
        <v>7.5948979626059718E-2</v>
      </c>
      <c r="P31" s="28">
        <f t="shared" si="1"/>
        <v>7.2932844235107749E-2</v>
      </c>
      <c r="R31" s="32">
        <f t="shared" si="10"/>
        <v>15.132310749614192</v>
      </c>
      <c r="S31" s="32">
        <f t="shared" si="11"/>
        <v>16.404979599228898</v>
      </c>
      <c r="T31" s="32">
        <f t="shared" si="12"/>
        <v>15.753494354783275</v>
      </c>
    </row>
    <row r="32" spans="2:20" x14ac:dyDescent="0.25">
      <c r="B32" s="12" t="str">
        <f>'Média Mensal'!B32</f>
        <v>Parque de Real</v>
      </c>
      <c r="C32" s="12" t="str">
        <f>'Média Mensal'!C32</f>
        <v>C. Matosinhos</v>
      </c>
      <c r="D32" s="15">
        <f>'Média Mensal'!D32</f>
        <v>723.67</v>
      </c>
      <c r="E32" s="4">
        <v>1727.2425040427067</v>
      </c>
      <c r="F32" s="2">
        <v>1913.6375142820575</v>
      </c>
      <c r="G32" s="5">
        <f t="shared" si="4"/>
        <v>3640.880018324764</v>
      </c>
      <c r="H32" s="2">
        <v>125</v>
      </c>
      <c r="I32" s="2">
        <v>123</v>
      </c>
      <c r="J32" s="5">
        <f t="shared" si="5"/>
        <v>248</v>
      </c>
      <c r="K32" s="2">
        <v>0</v>
      </c>
      <c r="L32" s="2">
        <v>0</v>
      </c>
      <c r="M32" s="5">
        <f t="shared" si="6"/>
        <v>0</v>
      </c>
      <c r="N32" s="27">
        <f t="shared" si="13"/>
        <v>6.3971944594174324E-2</v>
      </c>
      <c r="O32" s="27">
        <f t="shared" si="0"/>
        <v>7.2027910052772412E-2</v>
      </c>
      <c r="P32" s="28">
        <f t="shared" si="1"/>
        <v>6.796744359178547E-2</v>
      </c>
      <c r="R32" s="32">
        <f t="shared" si="10"/>
        <v>13.817940032341655</v>
      </c>
      <c r="S32" s="32">
        <f t="shared" si="11"/>
        <v>15.558028571398841</v>
      </c>
      <c r="T32" s="32">
        <f t="shared" si="12"/>
        <v>14.680967815825662</v>
      </c>
    </row>
    <row r="33" spans="2:20" x14ac:dyDescent="0.25">
      <c r="B33" s="12" t="str">
        <f>'Média Mensal'!B33</f>
        <v>C. Matosinhos</v>
      </c>
      <c r="C33" s="12" t="str">
        <f>'Média Mensal'!C33</f>
        <v>Matosinhos Sul</v>
      </c>
      <c r="D33" s="15">
        <f>'Média Mensal'!D33</f>
        <v>616.61</v>
      </c>
      <c r="E33" s="4">
        <v>1226.1467613493885</v>
      </c>
      <c r="F33" s="2">
        <v>1499.3605808587283</v>
      </c>
      <c r="G33" s="5">
        <f t="shared" si="4"/>
        <v>2725.5073422081168</v>
      </c>
      <c r="H33" s="2">
        <v>125</v>
      </c>
      <c r="I33" s="2">
        <v>124</v>
      </c>
      <c r="J33" s="5">
        <f t="shared" si="5"/>
        <v>249</v>
      </c>
      <c r="K33" s="2">
        <v>0</v>
      </c>
      <c r="L33" s="2">
        <v>0</v>
      </c>
      <c r="M33" s="5">
        <f t="shared" si="6"/>
        <v>0</v>
      </c>
      <c r="N33" s="27">
        <f t="shared" si="13"/>
        <v>4.5412843012940317E-2</v>
      </c>
      <c r="O33" s="27">
        <f t="shared" si="0"/>
        <v>5.5979711053566618E-2</v>
      </c>
      <c r="P33" s="28">
        <f t="shared" si="1"/>
        <v>5.0675058422730124E-2</v>
      </c>
      <c r="R33" s="32">
        <f t="shared" si="10"/>
        <v>9.8091740907951088</v>
      </c>
      <c r="S33" s="32">
        <f t="shared" si="11"/>
        <v>12.09161758757039</v>
      </c>
      <c r="T33" s="32">
        <f t="shared" si="12"/>
        <v>10.945812619309706</v>
      </c>
    </row>
    <row r="34" spans="2:20" x14ac:dyDescent="0.25">
      <c r="B34" s="12" t="str">
        <f>'Média Mensal'!B34</f>
        <v>Matosinhos Sul</v>
      </c>
      <c r="C34" s="12" t="str">
        <f>'Média Mensal'!C34</f>
        <v>Brito Capelo</v>
      </c>
      <c r="D34" s="15">
        <f>'Média Mensal'!D34</f>
        <v>535.72</v>
      </c>
      <c r="E34" s="4">
        <v>588.20799270669329</v>
      </c>
      <c r="F34" s="2">
        <v>683.37018552541338</v>
      </c>
      <c r="G34" s="5">
        <f t="shared" si="4"/>
        <v>1271.5781782321067</v>
      </c>
      <c r="H34" s="2">
        <v>125</v>
      </c>
      <c r="I34" s="2">
        <v>124</v>
      </c>
      <c r="J34" s="5">
        <f t="shared" si="5"/>
        <v>249</v>
      </c>
      <c r="K34" s="2">
        <v>0</v>
      </c>
      <c r="L34" s="2">
        <v>0</v>
      </c>
      <c r="M34" s="5">
        <f t="shared" si="6"/>
        <v>0</v>
      </c>
      <c r="N34" s="27">
        <f t="shared" si="13"/>
        <v>2.1785481211359009E-2</v>
      </c>
      <c r="O34" s="27">
        <f t="shared" si="0"/>
        <v>2.5514119829951217E-2</v>
      </c>
      <c r="P34" s="28">
        <f t="shared" si="1"/>
        <v>2.3642313294513363E-2</v>
      </c>
      <c r="R34" s="32">
        <f t="shared" si="10"/>
        <v>4.7056639416535466</v>
      </c>
      <c r="S34" s="32">
        <f t="shared" si="11"/>
        <v>5.5110498832694628</v>
      </c>
      <c r="T34" s="32">
        <f t="shared" si="12"/>
        <v>5.1067396716148865</v>
      </c>
    </row>
    <row r="35" spans="2:20" x14ac:dyDescent="0.25">
      <c r="B35" s="12" t="str">
        <f>'Média Mensal'!B35</f>
        <v>Brito Capelo</v>
      </c>
      <c r="C35" s="12" t="str">
        <f>'Média Mensal'!C35</f>
        <v>Mercado</v>
      </c>
      <c r="D35" s="15">
        <f>'Média Mensal'!D35</f>
        <v>487.53</v>
      </c>
      <c r="E35" s="4">
        <v>356.30014765071678</v>
      </c>
      <c r="F35" s="2">
        <v>369.32723390470233</v>
      </c>
      <c r="G35" s="5">
        <f t="shared" si="4"/>
        <v>725.62738155541911</v>
      </c>
      <c r="H35" s="2">
        <v>126</v>
      </c>
      <c r="I35" s="2">
        <v>125</v>
      </c>
      <c r="J35" s="5">
        <f t="shared" si="5"/>
        <v>251</v>
      </c>
      <c r="K35" s="2">
        <v>0</v>
      </c>
      <c r="L35" s="2">
        <v>0</v>
      </c>
      <c r="M35" s="5">
        <f t="shared" si="6"/>
        <v>0</v>
      </c>
      <c r="N35" s="27">
        <f t="shared" si="13"/>
        <v>1.3091569211152145E-2</v>
      </c>
      <c r="O35" s="27">
        <f t="shared" si="0"/>
        <v>1.36787864409149E-2</v>
      </c>
      <c r="P35" s="28">
        <f t="shared" si="1"/>
        <v>1.3384008070595749E-2</v>
      </c>
      <c r="R35" s="32">
        <f t="shared" si="10"/>
        <v>2.8277789496088634</v>
      </c>
      <c r="S35" s="32">
        <f t="shared" si="11"/>
        <v>2.9546178712376188</v>
      </c>
      <c r="T35" s="32">
        <f t="shared" si="12"/>
        <v>2.8909457432486816</v>
      </c>
    </row>
    <row r="36" spans="2:20" x14ac:dyDescent="0.25">
      <c r="B36" s="13" t="str">
        <f>'Média Mensal'!B36</f>
        <v>Mercado</v>
      </c>
      <c r="C36" s="13" t="str">
        <f>'Média Mensal'!C36</f>
        <v>Sr. de Matosinhos</v>
      </c>
      <c r="D36" s="16">
        <f>'Média Mensal'!D36</f>
        <v>708.96</v>
      </c>
      <c r="E36" s="6">
        <v>64.713142165200622</v>
      </c>
      <c r="F36" s="3">
        <v>57.000000000000007</v>
      </c>
      <c r="G36" s="7">
        <f t="shared" si="4"/>
        <v>121.71314216520062</v>
      </c>
      <c r="H36" s="3">
        <v>125</v>
      </c>
      <c r="I36" s="3">
        <v>125</v>
      </c>
      <c r="J36" s="7">
        <f t="shared" si="5"/>
        <v>250</v>
      </c>
      <c r="K36" s="3">
        <v>0</v>
      </c>
      <c r="L36" s="3">
        <v>0</v>
      </c>
      <c r="M36" s="7">
        <f t="shared" si="6"/>
        <v>0</v>
      </c>
      <c r="N36" s="29">
        <f t="shared" si="13"/>
        <v>2.3967830431555785E-3</v>
      </c>
      <c r="O36" s="29">
        <f t="shared" si="0"/>
        <v>2.1111111111111113E-3</v>
      </c>
      <c r="P36" s="30">
        <f t="shared" si="1"/>
        <v>2.2539470771333449E-3</v>
      </c>
      <c r="R36" s="32">
        <f t="shared" si="10"/>
        <v>0.51770513732160495</v>
      </c>
      <c r="S36" s="32">
        <f t="shared" si="11"/>
        <v>0.45600000000000007</v>
      </c>
      <c r="T36" s="32">
        <f t="shared" si="12"/>
        <v>0.48685256866080251</v>
      </c>
    </row>
    <row r="37" spans="2:20" x14ac:dyDescent="0.25">
      <c r="B37" s="11" t="str">
        <f>'Média Mensal'!B37</f>
        <v>BSra da Hora</v>
      </c>
      <c r="C37" s="11" t="str">
        <f>'Média Mensal'!C37</f>
        <v>BFonte do Cuco</v>
      </c>
      <c r="D37" s="14">
        <f>'Média Mensal'!D37</f>
        <v>687.03</v>
      </c>
      <c r="E37" s="8">
        <v>3307.6827007602988</v>
      </c>
      <c r="F37" s="9">
        <v>4194.436554890176</v>
      </c>
      <c r="G37" s="10">
        <f t="shared" si="4"/>
        <v>7502.1192556504748</v>
      </c>
      <c r="H37" s="9">
        <v>62</v>
      </c>
      <c r="I37" s="9">
        <v>62</v>
      </c>
      <c r="J37" s="10">
        <f t="shared" si="5"/>
        <v>124</v>
      </c>
      <c r="K37" s="9">
        <v>62</v>
      </c>
      <c r="L37" s="9">
        <v>50</v>
      </c>
      <c r="M37" s="10">
        <f t="shared" si="6"/>
        <v>112</v>
      </c>
      <c r="N37" s="25">
        <f t="shared" si="13"/>
        <v>0.11497784693966556</v>
      </c>
      <c r="O37" s="25">
        <f t="shared" si="0"/>
        <v>0.1626254867745881</v>
      </c>
      <c r="P37" s="26">
        <f t="shared" si="1"/>
        <v>0.13750218577071985</v>
      </c>
      <c r="R37" s="32">
        <f t="shared" si="10"/>
        <v>26.674860490002409</v>
      </c>
      <c r="S37" s="32">
        <f t="shared" si="11"/>
        <v>37.450326382947999</v>
      </c>
      <c r="T37" s="32">
        <f t="shared" si="12"/>
        <v>31.788640913773197</v>
      </c>
    </row>
    <row r="38" spans="2:20" x14ac:dyDescent="0.25">
      <c r="B38" s="12" t="str">
        <f>'Média Mensal'!B38</f>
        <v>BFonte do Cuco</v>
      </c>
      <c r="C38" s="12" t="str">
        <f>'Média Mensal'!C38</f>
        <v>Custoias</v>
      </c>
      <c r="D38" s="15">
        <f>'Média Mensal'!D38</f>
        <v>689.2</v>
      </c>
      <c r="E38" s="4">
        <v>3213.2181778578652</v>
      </c>
      <c r="F38" s="2">
        <v>4240.0371211028069</v>
      </c>
      <c r="G38" s="5">
        <f t="shared" si="4"/>
        <v>7453.255298960672</v>
      </c>
      <c r="H38" s="2">
        <v>62</v>
      </c>
      <c r="I38" s="2">
        <v>62</v>
      </c>
      <c r="J38" s="5">
        <f t="shared" si="5"/>
        <v>124</v>
      </c>
      <c r="K38" s="2">
        <v>61</v>
      </c>
      <c r="L38" s="2">
        <v>59</v>
      </c>
      <c r="M38" s="5">
        <f t="shared" si="6"/>
        <v>120</v>
      </c>
      <c r="N38" s="27">
        <f t="shared" si="13"/>
        <v>0.11266543400623651</v>
      </c>
      <c r="O38" s="27">
        <f t="shared" si="0"/>
        <v>0.15130021128685436</v>
      </c>
      <c r="P38" s="28">
        <f t="shared" si="1"/>
        <v>0.13181337186899886</v>
      </c>
      <c r="R38" s="32">
        <f t="shared" si="10"/>
        <v>26.123725023234677</v>
      </c>
      <c r="S38" s="32">
        <f t="shared" si="11"/>
        <v>35.041629100023194</v>
      </c>
      <c r="T38" s="32">
        <f t="shared" si="12"/>
        <v>30.546128274428984</v>
      </c>
    </row>
    <row r="39" spans="2:20" x14ac:dyDescent="0.25">
      <c r="B39" s="12" t="str">
        <f>'Média Mensal'!B39</f>
        <v>Custoias</v>
      </c>
      <c r="C39" s="12" t="str">
        <f>'Média Mensal'!C39</f>
        <v>Esposade</v>
      </c>
      <c r="D39" s="15">
        <f>'Média Mensal'!D39</f>
        <v>1779.24</v>
      </c>
      <c r="E39" s="4">
        <v>3121.1109802188821</v>
      </c>
      <c r="F39" s="2">
        <v>4167.2963038844855</v>
      </c>
      <c r="G39" s="5">
        <f t="shared" si="4"/>
        <v>7288.4072841033676</v>
      </c>
      <c r="H39" s="2">
        <v>62</v>
      </c>
      <c r="I39" s="2">
        <v>62</v>
      </c>
      <c r="J39" s="5">
        <f t="shared" si="5"/>
        <v>124</v>
      </c>
      <c r="K39" s="2">
        <v>63</v>
      </c>
      <c r="L39" s="2">
        <v>62</v>
      </c>
      <c r="M39" s="5">
        <f t="shared" si="6"/>
        <v>125</v>
      </c>
      <c r="N39" s="27">
        <f t="shared" si="13"/>
        <v>0.10756517025843955</v>
      </c>
      <c r="O39" s="27">
        <f t="shared" si="0"/>
        <v>0.14485874248764202</v>
      </c>
      <c r="P39" s="28">
        <f t="shared" si="1"/>
        <v>0.12613192724808542</v>
      </c>
      <c r="R39" s="32">
        <f t="shared" si="10"/>
        <v>24.968887841751055</v>
      </c>
      <c r="S39" s="32">
        <f t="shared" si="11"/>
        <v>33.607228257132945</v>
      </c>
      <c r="T39" s="32">
        <f t="shared" si="12"/>
        <v>29.270711984350875</v>
      </c>
    </row>
    <row r="40" spans="2:20" x14ac:dyDescent="0.25">
      <c r="B40" s="12" t="str">
        <f>'Média Mensal'!B40</f>
        <v>Esposade</v>
      </c>
      <c r="C40" s="12" t="str">
        <f>'Média Mensal'!C40</f>
        <v>Crestins</v>
      </c>
      <c r="D40" s="15">
        <f>'Média Mensal'!D40</f>
        <v>2035.56</v>
      </c>
      <c r="E40" s="4">
        <v>3023.9155020098983</v>
      </c>
      <c r="F40" s="2">
        <v>4167.2709630928593</v>
      </c>
      <c r="G40" s="5">
        <f t="shared" si="4"/>
        <v>7191.1864651027572</v>
      </c>
      <c r="H40" s="2">
        <v>62</v>
      </c>
      <c r="I40" s="2">
        <v>62</v>
      </c>
      <c r="J40" s="5">
        <f t="shared" si="5"/>
        <v>124</v>
      </c>
      <c r="K40" s="2">
        <v>63</v>
      </c>
      <c r="L40" s="2">
        <v>62</v>
      </c>
      <c r="M40" s="5">
        <f t="shared" si="6"/>
        <v>125</v>
      </c>
      <c r="N40" s="27">
        <f t="shared" si="13"/>
        <v>0.10421545016576711</v>
      </c>
      <c r="O40" s="27">
        <f t="shared" si="0"/>
        <v>0.1448578616203024</v>
      </c>
      <c r="P40" s="28">
        <f t="shared" si="1"/>
        <v>0.12444944041781042</v>
      </c>
      <c r="R40" s="32">
        <f t="shared" si="10"/>
        <v>24.191324016079186</v>
      </c>
      <c r="S40" s="32">
        <f t="shared" si="11"/>
        <v>33.607023895910153</v>
      </c>
      <c r="T40" s="32">
        <f t="shared" si="12"/>
        <v>28.880266928123522</v>
      </c>
    </row>
    <row r="41" spans="2:20" x14ac:dyDescent="0.25">
      <c r="B41" s="12" t="str">
        <f>'Média Mensal'!B41</f>
        <v>Crestins</v>
      </c>
      <c r="C41" s="12" t="str">
        <f>'Média Mensal'!C41</f>
        <v>Verdes (B)</v>
      </c>
      <c r="D41" s="15">
        <f>'Média Mensal'!D41</f>
        <v>591.81999999999994</v>
      </c>
      <c r="E41" s="4">
        <v>2988.5939559633512</v>
      </c>
      <c r="F41" s="2">
        <v>4138.3849236498372</v>
      </c>
      <c r="G41" s="5">
        <f t="shared" si="4"/>
        <v>7126.9788796131888</v>
      </c>
      <c r="H41" s="2">
        <v>62</v>
      </c>
      <c r="I41" s="2">
        <v>62</v>
      </c>
      <c r="J41" s="5">
        <f t="shared" si="5"/>
        <v>124</v>
      </c>
      <c r="K41" s="2">
        <v>63</v>
      </c>
      <c r="L41" s="2">
        <v>62</v>
      </c>
      <c r="M41" s="5">
        <f t="shared" si="6"/>
        <v>125</v>
      </c>
      <c r="N41" s="27">
        <f t="shared" si="13"/>
        <v>0.10299813744014857</v>
      </c>
      <c r="O41" s="27">
        <f t="shared" si="0"/>
        <v>0.14385375846947432</v>
      </c>
      <c r="P41" s="28">
        <f t="shared" si="1"/>
        <v>0.12333827494831076</v>
      </c>
      <c r="R41" s="32">
        <f t="shared" si="10"/>
        <v>23.908751647706808</v>
      </c>
      <c r="S41" s="32">
        <f t="shared" si="11"/>
        <v>33.374071964918045</v>
      </c>
      <c r="T41" s="32">
        <f t="shared" si="12"/>
        <v>28.622405139008791</v>
      </c>
    </row>
    <row r="42" spans="2:20" x14ac:dyDescent="0.25">
      <c r="B42" s="12" t="str">
        <f>'Média Mensal'!B42</f>
        <v>Verdes (B)</v>
      </c>
      <c r="C42" s="12" t="str">
        <f>'Média Mensal'!C42</f>
        <v>Pedras Rubras</v>
      </c>
      <c r="D42" s="15">
        <f>'Média Mensal'!D42</f>
        <v>960.78</v>
      </c>
      <c r="E42" s="4">
        <v>2372.2709292260552</v>
      </c>
      <c r="F42" s="2">
        <v>1428.1566331941121</v>
      </c>
      <c r="G42" s="5">
        <f t="shared" si="4"/>
        <v>3800.4275624201673</v>
      </c>
      <c r="H42" s="2">
        <v>0</v>
      </c>
      <c r="I42" s="2">
        <v>0</v>
      </c>
      <c r="J42" s="5">
        <f t="shared" si="5"/>
        <v>0</v>
      </c>
      <c r="K42" s="2">
        <v>63</v>
      </c>
      <c r="L42" s="2">
        <v>62</v>
      </c>
      <c r="M42" s="5">
        <f t="shared" si="6"/>
        <v>125</v>
      </c>
      <c r="N42" s="27">
        <f t="shared" si="13"/>
        <v>0.15183505691411003</v>
      </c>
      <c r="O42" s="27">
        <f t="shared" si="0"/>
        <v>9.2882195186921965E-2</v>
      </c>
      <c r="P42" s="28">
        <f t="shared" si="1"/>
        <v>0.12259443749742475</v>
      </c>
      <c r="R42" s="32">
        <f t="shared" si="10"/>
        <v>37.655094114699288</v>
      </c>
      <c r="S42" s="32">
        <f t="shared" si="11"/>
        <v>23.034784406356646</v>
      </c>
      <c r="T42" s="32">
        <f t="shared" si="12"/>
        <v>30.403420499361339</v>
      </c>
    </row>
    <row r="43" spans="2:20" x14ac:dyDescent="0.25">
      <c r="B43" s="12" t="str">
        <f>'Média Mensal'!B43</f>
        <v>Pedras Rubras</v>
      </c>
      <c r="C43" s="12" t="str">
        <f>'Média Mensal'!C43</f>
        <v>Lidador</v>
      </c>
      <c r="D43" s="15">
        <f>'Média Mensal'!D43</f>
        <v>1147.58</v>
      </c>
      <c r="E43" s="4">
        <v>2101.9575533231045</v>
      </c>
      <c r="F43" s="2">
        <v>1364.7637956822566</v>
      </c>
      <c r="G43" s="5">
        <f t="shared" si="4"/>
        <v>3466.7213490053609</v>
      </c>
      <c r="H43" s="2">
        <v>0</v>
      </c>
      <c r="I43" s="2">
        <v>0</v>
      </c>
      <c r="J43" s="5">
        <f t="shared" si="5"/>
        <v>0</v>
      </c>
      <c r="K43" s="2">
        <v>63</v>
      </c>
      <c r="L43" s="2">
        <v>62</v>
      </c>
      <c r="M43" s="5">
        <f t="shared" si="6"/>
        <v>125</v>
      </c>
      <c r="N43" s="27">
        <f t="shared" si="13"/>
        <v>0.13453389358186793</v>
      </c>
      <c r="O43" s="27">
        <f t="shared" si="0"/>
        <v>8.8759351956442287E-2</v>
      </c>
      <c r="P43" s="28">
        <f t="shared" si="1"/>
        <v>0.11182972093565681</v>
      </c>
      <c r="R43" s="32">
        <f t="shared" si="10"/>
        <v>33.364405608303244</v>
      </c>
      <c r="S43" s="32">
        <f t="shared" si="11"/>
        <v>22.012319285197687</v>
      </c>
      <c r="T43" s="32">
        <f t="shared" si="12"/>
        <v>27.733770792042886</v>
      </c>
    </row>
    <row r="44" spans="2:20" x14ac:dyDescent="0.25">
      <c r="B44" s="12" t="str">
        <f>'Média Mensal'!B44</f>
        <v>Lidador</v>
      </c>
      <c r="C44" s="12" t="str">
        <f>'Média Mensal'!C44</f>
        <v>Vilar do Pinheiro</v>
      </c>
      <c r="D44" s="15">
        <f>'Média Mensal'!D44</f>
        <v>1987.51</v>
      </c>
      <c r="E44" s="4">
        <v>2010.5247351665751</v>
      </c>
      <c r="F44" s="2">
        <v>1349.9022394502867</v>
      </c>
      <c r="G44" s="5">
        <f t="shared" si="4"/>
        <v>3360.426974616862</v>
      </c>
      <c r="H44" s="2">
        <v>0</v>
      </c>
      <c r="I44" s="2">
        <v>0</v>
      </c>
      <c r="J44" s="5">
        <f t="shared" si="5"/>
        <v>0</v>
      </c>
      <c r="K44" s="2">
        <v>63</v>
      </c>
      <c r="L44" s="2">
        <v>62</v>
      </c>
      <c r="M44" s="5">
        <f t="shared" si="6"/>
        <v>125</v>
      </c>
      <c r="N44" s="27">
        <f t="shared" si="13"/>
        <v>0.12868181868705678</v>
      </c>
      <c r="O44" s="27">
        <f t="shared" si="0"/>
        <v>8.7792809537609706E-2</v>
      </c>
      <c r="P44" s="28">
        <f t="shared" si="1"/>
        <v>0.10840087014893103</v>
      </c>
      <c r="R44" s="32">
        <f t="shared" si="10"/>
        <v>31.913091034390082</v>
      </c>
      <c r="S44" s="32">
        <f t="shared" si="11"/>
        <v>21.772616765327207</v>
      </c>
      <c r="T44" s="32">
        <f t="shared" si="12"/>
        <v>26.883415796934898</v>
      </c>
    </row>
    <row r="45" spans="2:20" x14ac:dyDescent="0.25">
      <c r="B45" s="12" t="str">
        <f>'Média Mensal'!B45</f>
        <v>Vilar do Pinheiro</v>
      </c>
      <c r="C45" s="12" t="str">
        <f>'Média Mensal'!C45</f>
        <v>Modivas Sul</v>
      </c>
      <c r="D45" s="15">
        <f>'Média Mensal'!D45</f>
        <v>2037.38</v>
      </c>
      <c r="E45" s="4">
        <v>1965.1042672246508</v>
      </c>
      <c r="F45" s="2">
        <v>1325.5932789736787</v>
      </c>
      <c r="G45" s="5">
        <f t="shared" si="4"/>
        <v>3290.6975461983293</v>
      </c>
      <c r="H45" s="2">
        <v>0</v>
      </c>
      <c r="I45" s="2">
        <v>0</v>
      </c>
      <c r="J45" s="5">
        <f t="shared" si="5"/>
        <v>0</v>
      </c>
      <c r="K45" s="2">
        <v>63</v>
      </c>
      <c r="L45" s="2">
        <v>62</v>
      </c>
      <c r="M45" s="5">
        <f t="shared" si="6"/>
        <v>125</v>
      </c>
      <c r="N45" s="27">
        <f t="shared" si="13"/>
        <v>0.12577472268462947</v>
      </c>
      <c r="O45" s="27">
        <f t="shared" si="0"/>
        <v>8.6211841764677333E-2</v>
      </c>
      <c r="P45" s="28">
        <f t="shared" si="1"/>
        <v>0.10615153374833321</v>
      </c>
      <c r="R45" s="32">
        <f t="shared" si="10"/>
        <v>31.19213122578811</v>
      </c>
      <c r="S45" s="32">
        <f t="shared" si="11"/>
        <v>21.38053675763998</v>
      </c>
      <c r="T45" s="32">
        <f t="shared" si="12"/>
        <v>26.325580369586635</v>
      </c>
    </row>
    <row r="46" spans="2:20" x14ac:dyDescent="0.25">
      <c r="B46" s="12" t="str">
        <f>'Média Mensal'!B46</f>
        <v>Modivas Sul</v>
      </c>
      <c r="C46" s="12" t="str">
        <f>'Média Mensal'!C46</f>
        <v>Modivas Centro</v>
      </c>
      <c r="D46" s="15">
        <f>'Média Mensal'!D46</f>
        <v>1051.08</v>
      </c>
      <c r="E46" s="4">
        <v>1928.2272503032509</v>
      </c>
      <c r="F46" s="2">
        <v>1325.188053987124</v>
      </c>
      <c r="G46" s="5">
        <f t="shared" si="4"/>
        <v>3253.4153042903749</v>
      </c>
      <c r="H46" s="2">
        <v>0</v>
      </c>
      <c r="I46" s="2">
        <v>0</v>
      </c>
      <c r="J46" s="5">
        <f t="shared" si="5"/>
        <v>0</v>
      </c>
      <c r="K46" s="2">
        <v>63</v>
      </c>
      <c r="L46" s="2">
        <v>62</v>
      </c>
      <c r="M46" s="5">
        <f t="shared" si="6"/>
        <v>125</v>
      </c>
      <c r="N46" s="27">
        <f t="shared" si="13"/>
        <v>0.12341444254373085</v>
      </c>
      <c r="O46" s="27">
        <f t="shared" si="0"/>
        <v>8.618548738209704E-2</v>
      </c>
      <c r="P46" s="28">
        <f t="shared" si="1"/>
        <v>0.10494888078356049</v>
      </c>
      <c r="R46" s="32">
        <f t="shared" si="10"/>
        <v>30.606781750845254</v>
      </c>
      <c r="S46" s="32">
        <f t="shared" si="11"/>
        <v>21.374000870760064</v>
      </c>
      <c r="T46" s="32">
        <f t="shared" si="12"/>
        <v>26.027322434323001</v>
      </c>
    </row>
    <row r="47" spans="2:20" x14ac:dyDescent="0.25">
      <c r="B47" s="12" t="str">
        <f>'Média Mensal'!B47</f>
        <v>Modivas Centro</v>
      </c>
      <c r="C47" s="12" t="s">
        <v>102</v>
      </c>
      <c r="D47" s="15">
        <v>852.51</v>
      </c>
      <c r="E47" s="4">
        <v>1862.3678258343984</v>
      </c>
      <c r="F47" s="2">
        <v>1304.5685934458902</v>
      </c>
      <c r="G47" s="5">
        <f t="shared" si="4"/>
        <v>3166.9364192802886</v>
      </c>
      <c r="H47" s="2">
        <v>0</v>
      </c>
      <c r="I47" s="2">
        <v>0</v>
      </c>
      <c r="J47" s="5">
        <f t="shared" si="5"/>
        <v>0</v>
      </c>
      <c r="K47" s="2">
        <v>63</v>
      </c>
      <c r="L47" s="2">
        <v>62</v>
      </c>
      <c r="M47" s="5">
        <f t="shared" si="6"/>
        <v>125</v>
      </c>
      <c r="N47" s="27">
        <f t="shared" ref="N47" si="14">+E47/(H47*216+K47*248)</f>
        <v>0.11919916960025592</v>
      </c>
      <c r="O47" s="27">
        <f t="shared" ref="O47" si="15">+F47/(I47*216+L47*248)</f>
        <v>8.4844471478010552E-2</v>
      </c>
      <c r="P47" s="28">
        <f t="shared" ref="P47" si="16">+G47/(J47*216+M47*248)</f>
        <v>0.10215923933162221</v>
      </c>
      <c r="R47" s="32">
        <f t="shared" ref="R47" si="17">+E47/(H47+K47)</f>
        <v>29.561394060863467</v>
      </c>
      <c r="S47" s="32">
        <f t="shared" ref="S47" si="18">+F47/(I47+L47)</f>
        <v>21.041428926546615</v>
      </c>
      <c r="T47" s="32">
        <f t="shared" ref="T47" si="19">+G47/(J47+M47)</f>
        <v>25.335491354242308</v>
      </c>
    </row>
    <row r="48" spans="2:20" x14ac:dyDescent="0.25">
      <c r="B48" s="12" t="s">
        <v>102</v>
      </c>
      <c r="C48" s="12" t="str">
        <f>'Média Mensal'!C48</f>
        <v>Mindelo</v>
      </c>
      <c r="D48" s="15">
        <v>1834.12</v>
      </c>
      <c r="E48" s="4">
        <v>1906.2289977830558</v>
      </c>
      <c r="F48" s="2">
        <v>680.4130087447636</v>
      </c>
      <c r="G48" s="5">
        <f t="shared" si="4"/>
        <v>2586.6420065278194</v>
      </c>
      <c r="H48" s="2">
        <v>0</v>
      </c>
      <c r="I48" s="2">
        <v>0</v>
      </c>
      <c r="J48" s="5">
        <f t="shared" si="5"/>
        <v>0</v>
      </c>
      <c r="K48" s="2">
        <v>63</v>
      </c>
      <c r="L48" s="2">
        <v>62</v>
      </c>
      <c r="M48" s="5">
        <f t="shared" si="6"/>
        <v>125</v>
      </c>
      <c r="N48" s="27">
        <f t="shared" si="13"/>
        <v>0.12200646427182897</v>
      </c>
      <c r="O48" s="27">
        <f t="shared" si="0"/>
        <v>4.4251626479238006E-2</v>
      </c>
      <c r="P48" s="28">
        <f t="shared" si="1"/>
        <v>8.3440064726703844E-2</v>
      </c>
      <c r="R48" s="32">
        <f t="shared" si="10"/>
        <v>30.257603139413582</v>
      </c>
      <c r="S48" s="32">
        <f t="shared" si="11"/>
        <v>10.974403366851027</v>
      </c>
      <c r="T48" s="32">
        <f t="shared" si="12"/>
        <v>20.693136052222556</v>
      </c>
    </row>
    <row r="49" spans="2:20" x14ac:dyDescent="0.25">
      <c r="B49" s="12" t="str">
        <f>'Média Mensal'!B49</f>
        <v>Mindelo</v>
      </c>
      <c r="C49" s="12" t="str">
        <f>'Média Mensal'!C49</f>
        <v>Espaço Natureza</v>
      </c>
      <c r="D49" s="15">
        <f>'Média Mensal'!D49</f>
        <v>776.86</v>
      </c>
      <c r="E49" s="4">
        <v>1811.0265340875426</v>
      </c>
      <c r="F49" s="2">
        <v>708.83073967597124</v>
      </c>
      <c r="G49" s="5">
        <f t="shared" si="4"/>
        <v>2519.8572737635141</v>
      </c>
      <c r="H49" s="2">
        <v>0</v>
      </c>
      <c r="I49" s="2">
        <v>0</v>
      </c>
      <c r="J49" s="5">
        <f t="shared" si="5"/>
        <v>0</v>
      </c>
      <c r="K49" s="2">
        <v>63</v>
      </c>
      <c r="L49" s="2">
        <v>62</v>
      </c>
      <c r="M49" s="5">
        <f t="shared" si="6"/>
        <v>125</v>
      </c>
      <c r="N49" s="27">
        <f t="shared" si="13"/>
        <v>0.11591311662106647</v>
      </c>
      <c r="O49" s="27">
        <f t="shared" si="0"/>
        <v>4.6099813974764002E-2</v>
      </c>
      <c r="P49" s="28">
        <f t="shared" si="1"/>
        <v>8.1285718508500457E-2</v>
      </c>
      <c r="R49" s="32">
        <f t="shared" si="10"/>
        <v>28.746452922024485</v>
      </c>
      <c r="S49" s="32">
        <f t="shared" si="11"/>
        <v>11.432753865741471</v>
      </c>
      <c r="T49" s="32">
        <f t="shared" si="12"/>
        <v>20.158858190108113</v>
      </c>
    </row>
    <row r="50" spans="2:20" x14ac:dyDescent="0.25">
      <c r="B50" s="12" t="str">
        <f>'Média Mensal'!B50</f>
        <v>Espaço Natureza</v>
      </c>
      <c r="C50" s="12" t="str">
        <f>'Média Mensal'!C50</f>
        <v>Varziela</v>
      </c>
      <c r="D50" s="15">
        <f>'Média Mensal'!D50</f>
        <v>1539</v>
      </c>
      <c r="E50" s="4">
        <v>1794.7684218816516</v>
      </c>
      <c r="F50" s="2">
        <v>701.83166049112947</v>
      </c>
      <c r="G50" s="5">
        <f t="shared" si="4"/>
        <v>2496.6000823727809</v>
      </c>
      <c r="H50" s="2">
        <v>0</v>
      </c>
      <c r="I50" s="2">
        <v>0</v>
      </c>
      <c r="J50" s="5">
        <f t="shared" si="5"/>
        <v>0</v>
      </c>
      <c r="K50" s="2">
        <v>63</v>
      </c>
      <c r="L50" s="2">
        <v>62</v>
      </c>
      <c r="M50" s="5">
        <f t="shared" si="6"/>
        <v>125</v>
      </c>
      <c r="N50" s="27">
        <f t="shared" si="13"/>
        <v>0.11487253084239962</v>
      </c>
      <c r="O50" s="27">
        <f t="shared" si="0"/>
        <v>4.5644618918517788E-2</v>
      </c>
      <c r="P50" s="28">
        <f t="shared" si="1"/>
        <v>8.0535486528154218E-2</v>
      </c>
      <c r="R50" s="32">
        <f t="shared" si="10"/>
        <v>28.488387648915104</v>
      </c>
      <c r="S50" s="32">
        <f t="shared" si="11"/>
        <v>11.319865491792411</v>
      </c>
      <c r="T50" s="32">
        <f t="shared" si="12"/>
        <v>19.972800658982248</v>
      </c>
    </row>
    <row r="51" spans="2:20" x14ac:dyDescent="0.25">
      <c r="B51" s="12" t="str">
        <f>'Média Mensal'!B51</f>
        <v>Varziela</v>
      </c>
      <c r="C51" s="12" t="str">
        <f>'Média Mensal'!C51</f>
        <v>Árvore</v>
      </c>
      <c r="D51" s="15">
        <f>'Média Mensal'!D51</f>
        <v>858.71</v>
      </c>
      <c r="E51" s="4">
        <v>1727.4794169079119</v>
      </c>
      <c r="F51" s="2">
        <v>640.27450287043905</v>
      </c>
      <c r="G51" s="5">
        <f t="shared" si="4"/>
        <v>2367.7539197783508</v>
      </c>
      <c r="H51" s="2">
        <v>0</v>
      </c>
      <c r="I51" s="2">
        <v>0</v>
      </c>
      <c r="J51" s="5">
        <f t="shared" si="5"/>
        <v>0</v>
      </c>
      <c r="K51" s="2">
        <v>65</v>
      </c>
      <c r="L51" s="2">
        <v>62</v>
      </c>
      <c r="M51" s="5">
        <f t="shared" si="6"/>
        <v>127</v>
      </c>
      <c r="N51" s="27">
        <f t="shared" si="13"/>
        <v>0.10716373554019304</v>
      </c>
      <c r="O51" s="27">
        <f t="shared" si="0"/>
        <v>4.1641161737151343E-2</v>
      </c>
      <c r="P51" s="28">
        <f t="shared" si="1"/>
        <v>7.5176337305637247E-2</v>
      </c>
      <c r="R51" s="32">
        <f t="shared" si="10"/>
        <v>26.576606413967873</v>
      </c>
      <c r="S51" s="32">
        <f t="shared" si="11"/>
        <v>10.327008110813534</v>
      </c>
      <c r="T51" s="32">
        <f t="shared" si="12"/>
        <v>18.643731651798038</v>
      </c>
    </row>
    <row r="52" spans="2:20" x14ac:dyDescent="0.25">
      <c r="B52" s="12" t="str">
        <f>'Média Mensal'!B52</f>
        <v>Árvore</v>
      </c>
      <c r="C52" s="12" t="str">
        <f>'Média Mensal'!C52</f>
        <v>Azurara</v>
      </c>
      <c r="D52" s="15">
        <f>'Média Mensal'!D52</f>
        <v>664.57</v>
      </c>
      <c r="E52" s="4">
        <v>1719.6913575975857</v>
      </c>
      <c r="F52" s="2">
        <v>640.60892090739878</v>
      </c>
      <c r="G52" s="5">
        <f t="shared" si="4"/>
        <v>2360.3002785049844</v>
      </c>
      <c r="H52" s="2">
        <v>0</v>
      </c>
      <c r="I52" s="2">
        <v>0</v>
      </c>
      <c r="J52" s="5">
        <f t="shared" si="5"/>
        <v>0</v>
      </c>
      <c r="K52" s="2">
        <v>65</v>
      </c>
      <c r="L52" s="2">
        <v>62</v>
      </c>
      <c r="M52" s="5">
        <f t="shared" si="6"/>
        <v>127</v>
      </c>
      <c r="N52" s="27">
        <f t="shared" si="13"/>
        <v>0.10668060531002392</v>
      </c>
      <c r="O52" s="27">
        <f t="shared" si="0"/>
        <v>4.1662911089190867E-2</v>
      </c>
      <c r="P52" s="28">
        <f t="shared" si="1"/>
        <v>7.4939683721900699E-2</v>
      </c>
      <c r="R52" s="32">
        <f t="shared" si="10"/>
        <v>26.456790116885934</v>
      </c>
      <c r="S52" s="32">
        <f t="shared" si="11"/>
        <v>10.332401950119335</v>
      </c>
      <c r="T52" s="32">
        <f t="shared" si="12"/>
        <v>18.585041563031371</v>
      </c>
    </row>
    <row r="53" spans="2:20" x14ac:dyDescent="0.25">
      <c r="B53" s="12" t="str">
        <f>'Média Mensal'!B53</f>
        <v>Azurara</v>
      </c>
      <c r="C53" s="12" t="str">
        <f>'Média Mensal'!C53</f>
        <v>Santa Clara</v>
      </c>
      <c r="D53" s="15">
        <f>'Média Mensal'!D53</f>
        <v>1218.0899999999999</v>
      </c>
      <c r="E53" s="4">
        <v>1668.5616129593354</v>
      </c>
      <c r="F53" s="2">
        <v>630.528118545246</v>
      </c>
      <c r="G53" s="5">
        <f t="shared" si="4"/>
        <v>2299.0897315045813</v>
      </c>
      <c r="H53" s="2">
        <v>0</v>
      </c>
      <c r="I53" s="2">
        <v>0</v>
      </c>
      <c r="J53" s="5">
        <f t="shared" si="5"/>
        <v>0</v>
      </c>
      <c r="K53" s="2">
        <v>66</v>
      </c>
      <c r="L53" s="2">
        <v>60</v>
      </c>
      <c r="M53" s="5">
        <f t="shared" si="6"/>
        <v>126</v>
      </c>
      <c r="N53" s="27">
        <f t="shared" si="13"/>
        <v>0.1019404699999594</v>
      </c>
      <c r="O53" s="27">
        <f t="shared" si="0"/>
        <v>4.2374201515137502E-2</v>
      </c>
      <c r="P53" s="28">
        <f t="shared" si="1"/>
        <v>7.3575580245282296E-2</v>
      </c>
      <c r="R53" s="32">
        <f t="shared" si="10"/>
        <v>25.281236559989932</v>
      </c>
      <c r="S53" s="32">
        <f t="shared" si="11"/>
        <v>10.5088019757541</v>
      </c>
      <c r="T53" s="32">
        <f t="shared" si="12"/>
        <v>18.246743900830012</v>
      </c>
    </row>
    <row r="54" spans="2:20" x14ac:dyDescent="0.25">
      <c r="B54" s="12" t="str">
        <f>'Média Mensal'!B54</f>
        <v>Santa Clara</v>
      </c>
      <c r="C54" s="12" t="str">
        <f>'Média Mensal'!C54</f>
        <v>Vila do Conde</v>
      </c>
      <c r="D54" s="15">
        <f>'Média Mensal'!D54</f>
        <v>670.57</v>
      </c>
      <c r="E54" s="4">
        <v>1618.417512629605</v>
      </c>
      <c r="F54" s="2">
        <v>576.81249261605467</v>
      </c>
      <c r="G54" s="5">
        <f t="shared" si="4"/>
        <v>2195.2300052456594</v>
      </c>
      <c r="H54" s="2">
        <v>0</v>
      </c>
      <c r="I54" s="2">
        <v>0</v>
      </c>
      <c r="J54" s="5">
        <f t="shared" si="5"/>
        <v>0</v>
      </c>
      <c r="K54" s="2">
        <v>68</v>
      </c>
      <c r="L54" s="2">
        <v>62</v>
      </c>
      <c r="M54" s="5">
        <f t="shared" si="6"/>
        <v>130</v>
      </c>
      <c r="N54" s="27">
        <f t="shared" si="13"/>
        <v>9.5968780397865563E-2</v>
      </c>
      <c r="O54" s="27">
        <f t="shared" si="0"/>
        <v>3.7513819759108655E-2</v>
      </c>
      <c r="P54" s="28">
        <f t="shared" si="1"/>
        <v>6.8090260708612266E-2</v>
      </c>
      <c r="R54" s="32">
        <f t="shared" si="10"/>
        <v>23.80025753867066</v>
      </c>
      <c r="S54" s="32">
        <f t="shared" si="11"/>
        <v>9.3034273002589458</v>
      </c>
      <c r="T54" s="32">
        <f t="shared" si="12"/>
        <v>16.886384655735842</v>
      </c>
    </row>
    <row r="55" spans="2:20" x14ac:dyDescent="0.25">
      <c r="B55" s="12" t="str">
        <f>'Média Mensal'!B55</f>
        <v>Vila do Conde</v>
      </c>
      <c r="C55" s="12" t="str">
        <f>'Média Mensal'!C55</f>
        <v>Alto de Pega</v>
      </c>
      <c r="D55" s="15">
        <f>'Média Mensal'!D55</f>
        <v>730.41</v>
      </c>
      <c r="E55" s="4">
        <v>1254.3015356788123</v>
      </c>
      <c r="F55" s="2">
        <v>434.6243855154745</v>
      </c>
      <c r="G55" s="5">
        <f t="shared" si="4"/>
        <v>1688.9259211942867</v>
      </c>
      <c r="H55" s="2">
        <v>0</v>
      </c>
      <c r="I55" s="2">
        <v>0</v>
      </c>
      <c r="J55" s="5">
        <f t="shared" si="5"/>
        <v>0</v>
      </c>
      <c r="K55" s="2">
        <v>64</v>
      </c>
      <c r="L55" s="2">
        <v>62</v>
      </c>
      <c r="M55" s="5">
        <f t="shared" si="6"/>
        <v>126</v>
      </c>
      <c r="N55" s="27">
        <f t="shared" si="13"/>
        <v>7.9026054415247751E-2</v>
      </c>
      <c r="O55" s="27">
        <f t="shared" si="0"/>
        <v>2.8266414250486115E-2</v>
      </c>
      <c r="P55" s="28">
        <f t="shared" si="1"/>
        <v>5.4049088619888851E-2</v>
      </c>
      <c r="R55" s="32">
        <f t="shared" si="10"/>
        <v>19.598461494981443</v>
      </c>
      <c r="S55" s="32">
        <f t="shared" si="11"/>
        <v>7.0100707341205561</v>
      </c>
      <c r="T55" s="32">
        <f t="shared" si="12"/>
        <v>13.404173977732434</v>
      </c>
    </row>
    <row r="56" spans="2:20" x14ac:dyDescent="0.25">
      <c r="B56" s="12" t="str">
        <f>'Média Mensal'!B56</f>
        <v>Alto de Pega</v>
      </c>
      <c r="C56" s="12" t="str">
        <f>'Média Mensal'!C56</f>
        <v>Portas Fronhas</v>
      </c>
      <c r="D56" s="15">
        <f>'Média Mensal'!D56</f>
        <v>671.05</v>
      </c>
      <c r="E56" s="4">
        <v>1209.7671642059563</v>
      </c>
      <c r="F56" s="2">
        <v>403.89011978120885</v>
      </c>
      <c r="G56" s="5">
        <f t="shared" si="4"/>
        <v>1613.6572839871651</v>
      </c>
      <c r="H56" s="2">
        <v>0</v>
      </c>
      <c r="I56" s="2">
        <v>0</v>
      </c>
      <c r="J56" s="5">
        <f t="shared" si="5"/>
        <v>0</v>
      </c>
      <c r="K56" s="2">
        <v>64</v>
      </c>
      <c r="L56" s="2">
        <v>62</v>
      </c>
      <c r="M56" s="5">
        <f t="shared" si="6"/>
        <v>126</v>
      </c>
      <c r="N56" s="27">
        <f t="shared" si="13"/>
        <v>7.6220209438379302E-2</v>
      </c>
      <c r="O56" s="27">
        <f t="shared" si="0"/>
        <v>2.6267567623647819E-2</v>
      </c>
      <c r="P56" s="28">
        <f t="shared" si="1"/>
        <v>5.1640338069225716E-2</v>
      </c>
      <c r="R56" s="32">
        <f t="shared" si="10"/>
        <v>18.902611940718067</v>
      </c>
      <c r="S56" s="32">
        <f t="shared" si="11"/>
        <v>6.5143567706646586</v>
      </c>
      <c r="T56" s="32">
        <f t="shared" si="12"/>
        <v>12.806803841167977</v>
      </c>
    </row>
    <row r="57" spans="2:20" x14ac:dyDescent="0.25">
      <c r="B57" s="12" t="str">
        <f>'Média Mensal'!B57</f>
        <v>Portas Fronhas</v>
      </c>
      <c r="C57" s="12" t="str">
        <f>'Média Mensal'!C57</f>
        <v>São Brás</v>
      </c>
      <c r="D57" s="15">
        <f>'Média Mensal'!D57</f>
        <v>562.21</v>
      </c>
      <c r="E57" s="4">
        <v>907.23868525034322</v>
      </c>
      <c r="F57" s="2">
        <v>321.56293706293712</v>
      </c>
      <c r="G57" s="5">
        <f t="shared" si="4"/>
        <v>1228.8016223132804</v>
      </c>
      <c r="H57" s="2">
        <v>0</v>
      </c>
      <c r="I57" s="2">
        <v>0</v>
      </c>
      <c r="J57" s="5">
        <f t="shared" si="5"/>
        <v>0</v>
      </c>
      <c r="K57" s="43">
        <v>64</v>
      </c>
      <c r="L57" s="2">
        <v>62</v>
      </c>
      <c r="M57" s="5">
        <f t="shared" si="6"/>
        <v>126</v>
      </c>
      <c r="N57" s="27">
        <f t="shared" si="13"/>
        <v>5.7159695391276667E-2</v>
      </c>
      <c r="O57" s="27">
        <f t="shared" si="0"/>
        <v>2.0913302358411625E-2</v>
      </c>
      <c r="P57" s="28">
        <f t="shared" si="1"/>
        <v>3.9324168660819267E-2</v>
      </c>
      <c r="R57" s="32">
        <f t="shared" si="10"/>
        <v>14.175604457036613</v>
      </c>
      <c r="S57" s="32">
        <f t="shared" si="11"/>
        <v>5.1864989848860823</v>
      </c>
      <c r="T57" s="32">
        <f t="shared" si="12"/>
        <v>9.7523938278831785</v>
      </c>
    </row>
    <row r="58" spans="2:20" x14ac:dyDescent="0.25">
      <c r="B58" s="13" t="str">
        <f>'Média Mensal'!B58</f>
        <v>São Brás</v>
      </c>
      <c r="C58" s="13" t="str">
        <f>'Média Mensal'!C58</f>
        <v>Póvoa de Varzim</v>
      </c>
      <c r="D58" s="16">
        <f>'Média Mensal'!D58</f>
        <v>624.94000000000005</v>
      </c>
      <c r="E58" s="6">
        <v>872.11144949226787</v>
      </c>
      <c r="F58" s="3">
        <v>313.00000000000006</v>
      </c>
      <c r="G58" s="7">
        <f t="shared" si="4"/>
        <v>1185.1114494922679</v>
      </c>
      <c r="H58" s="6">
        <v>0</v>
      </c>
      <c r="I58" s="3">
        <v>0</v>
      </c>
      <c r="J58" s="7">
        <f t="shared" si="5"/>
        <v>0</v>
      </c>
      <c r="K58" s="44">
        <v>64</v>
      </c>
      <c r="L58" s="3">
        <v>62</v>
      </c>
      <c r="M58" s="7">
        <f t="shared" si="6"/>
        <v>126</v>
      </c>
      <c r="N58" s="29">
        <f t="shared" si="13"/>
        <v>5.4946537896438247E-2</v>
      </c>
      <c r="O58" s="29">
        <f t="shared" si="0"/>
        <v>2.0356399583766914E-2</v>
      </c>
      <c r="P58" s="30">
        <f t="shared" si="1"/>
        <v>3.7925993647346001E-2</v>
      </c>
      <c r="R58" s="32">
        <f t="shared" si="10"/>
        <v>13.626741398316685</v>
      </c>
      <c r="S58" s="32">
        <f t="shared" si="11"/>
        <v>5.0483870967741948</v>
      </c>
      <c r="T58" s="32">
        <f t="shared" si="12"/>
        <v>9.4056464245418088</v>
      </c>
    </row>
    <row r="59" spans="2:20" x14ac:dyDescent="0.25">
      <c r="B59" s="11" t="str">
        <f>'Média Mensal'!B59</f>
        <v>CSra da Hora</v>
      </c>
      <c r="C59" s="11" t="str">
        <f>'Média Mensal'!C59</f>
        <v>CFonte do Cuco</v>
      </c>
      <c r="D59" s="14">
        <f>'Média Mensal'!D59</f>
        <v>685.98</v>
      </c>
      <c r="E59" s="4">
        <v>2501.7374009982291</v>
      </c>
      <c r="F59" s="2">
        <v>1075.7283737189696</v>
      </c>
      <c r="G59" s="10">
        <f t="shared" si="4"/>
        <v>3577.4657747171987</v>
      </c>
      <c r="H59" s="2">
        <v>0</v>
      </c>
      <c r="I59" s="2">
        <v>0</v>
      </c>
      <c r="J59" s="10">
        <f t="shared" si="5"/>
        <v>0</v>
      </c>
      <c r="K59" s="2">
        <v>62</v>
      </c>
      <c r="L59" s="2">
        <v>62</v>
      </c>
      <c r="M59" s="10">
        <f t="shared" si="6"/>
        <v>124</v>
      </c>
      <c r="N59" s="25">
        <f t="shared" si="13"/>
        <v>0.16270404533026983</v>
      </c>
      <c r="O59" s="25">
        <f t="shared" si="0"/>
        <v>6.9961522744469928E-2</v>
      </c>
      <c r="P59" s="26">
        <f t="shared" si="1"/>
        <v>0.11633278403736988</v>
      </c>
      <c r="R59" s="32">
        <f t="shared" si="10"/>
        <v>40.350603241906917</v>
      </c>
      <c r="S59" s="32">
        <f t="shared" si="11"/>
        <v>17.350457640628541</v>
      </c>
      <c r="T59" s="32">
        <f t="shared" si="12"/>
        <v>28.850530441267733</v>
      </c>
    </row>
    <row r="60" spans="2:20" x14ac:dyDescent="0.25">
      <c r="B60" s="12" t="str">
        <f>'Média Mensal'!B60</f>
        <v>CFonte do Cuco</v>
      </c>
      <c r="C60" s="12" t="str">
        <f>'Média Mensal'!C60</f>
        <v>Cândido dos Reis</v>
      </c>
      <c r="D60" s="15">
        <f>'Média Mensal'!D60</f>
        <v>913.51</v>
      </c>
      <c r="E60" s="4">
        <v>2459.827817015565</v>
      </c>
      <c r="F60" s="2">
        <v>1073.6150105155891</v>
      </c>
      <c r="G60" s="5">
        <f t="shared" si="4"/>
        <v>3533.4428275311539</v>
      </c>
      <c r="H60" s="2">
        <v>0</v>
      </c>
      <c r="I60" s="2">
        <v>0</v>
      </c>
      <c r="J60" s="5">
        <f t="shared" si="5"/>
        <v>0</v>
      </c>
      <c r="K60" s="2">
        <v>62</v>
      </c>
      <c r="L60" s="2">
        <v>62</v>
      </c>
      <c r="M60" s="5">
        <f t="shared" si="6"/>
        <v>124</v>
      </c>
      <c r="N60" s="27">
        <f t="shared" si="13"/>
        <v>0.15997839600777608</v>
      </c>
      <c r="O60" s="27">
        <f t="shared" si="0"/>
        <v>6.9824077166726659E-2</v>
      </c>
      <c r="P60" s="28">
        <f t="shared" si="1"/>
        <v>0.11490123658725136</v>
      </c>
      <c r="R60" s="32">
        <f t="shared" si="10"/>
        <v>39.674642209928464</v>
      </c>
      <c r="S60" s="32">
        <f t="shared" si="11"/>
        <v>17.316371137348213</v>
      </c>
      <c r="T60" s="32">
        <f t="shared" si="12"/>
        <v>28.495506673638339</v>
      </c>
    </row>
    <row r="61" spans="2:20" x14ac:dyDescent="0.25">
      <c r="B61" s="12" t="str">
        <f>'Média Mensal'!B61</f>
        <v>Cândido dos Reis</v>
      </c>
      <c r="C61" s="12" t="str">
        <f>'Média Mensal'!C61</f>
        <v>Pias</v>
      </c>
      <c r="D61" s="15">
        <f>'Média Mensal'!D61</f>
        <v>916.73</v>
      </c>
      <c r="E61" s="4">
        <v>2337.4806827496227</v>
      </c>
      <c r="F61" s="2">
        <v>1066.2959209342512</v>
      </c>
      <c r="G61" s="5">
        <f t="shared" si="4"/>
        <v>3403.7766036838739</v>
      </c>
      <c r="H61" s="2">
        <v>0</v>
      </c>
      <c r="I61" s="2">
        <v>0</v>
      </c>
      <c r="J61" s="5">
        <f t="shared" si="5"/>
        <v>0</v>
      </c>
      <c r="K61" s="2">
        <v>62</v>
      </c>
      <c r="L61" s="2">
        <v>62</v>
      </c>
      <c r="M61" s="5">
        <f t="shared" si="6"/>
        <v>124</v>
      </c>
      <c r="N61" s="27">
        <f t="shared" si="13"/>
        <v>0.15202137634948118</v>
      </c>
      <c r="O61" s="27">
        <f t="shared" si="0"/>
        <v>6.9348069779803012E-2</v>
      </c>
      <c r="P61" s="28">
        <f t="shared" si="1"/>
        <v>0.1106847230646421</v>
      </c>
      <c r="R61" s="32">
        <f t="shared" si="10"/>
        <v>37.701301334671335</v>
      </c>
      <c r="S61" s="32">
        <f t="shared" si="11"/>
        <v>17.198321305391147</v>
      </c>
      <c r="T61" s="32">
        <f t="shared" si="12"/>
        <v>27.449811320031241</v>
      </c>
    </row>
    <row r="62" spans="2:20" x14ac:dyDescent="0.25">
      <c r="B62" s="12" t="str">
        <f>'Média Mensal'!B62</f>
        <v>Pias</v>
      </c>
      <c r="C62" s="12" t="str">
        <f>'Média Mensal'!C62</f>
        <v>Araújo</v>
      </c>
      <c r="D62" s="15">
        <f>'Média Mensal'!D62</f>
        <v>1258.1300000000001</v>
      </c>
      <c r="E62" s="4">
        <v>2198.453589552737</v>
      </c>
      <c r="F62" s="2">
        <v>1063.8201633269432</v>
      </c>
      <c r="G62" s="5">
        <f t="shared" si="4"/>
        <v>3262.2737528796802</v>
      </c>
      <c r="H62" s="2">
        <v>0</v>
      </c>
      <c r="I62" s="2">
        <v>0</v>
      </c>
      <c r="J62" s="5">
        <f t="shared" si="5"/>
        <v>0</v>
      </c>
      <c r="K62" s="2">
        <v>62</v>
      </c>
      <c r="L62" s="2">
        <v>62</v>
      </c>
      <c r="M62" s="5">
        <f t="shared" si="6"/>
        <v>124</v>
      </c>
      <c r="N62" s="27">
        <f t="shared" si="13"/>
        <v>0.14297955186997507</v>
      </c>
      <c r="O62" s="27">
        <f t="shared" si="0"/>
        <v>6.9187055367256972E-2</v>
      </c>
      <c r="P62" s="28">
        <f t="shared" si="1"/>
        <v>0.10608330361861602</v>
      </c>
      <c r="R62" s="32">
        <f t="shared" si="10"/>
        <v>35.458928863753819</v>
      </c>
      <c r="S62" s="32">
        <f t="shared" si="11"/>
        <v>17.15838973107973</v>
      </c>
      <c r="T62" s="32">
        <f t="shared" si="12"/>
        <v>26.308659297416774</v>
      </c>
    </row>
    <row r="63" spans="2:20" x14ac:dyDescent="0.25">
      <c r="B63" s="12" t="str">
        <f>'Média Mensal'!B63</f>
        <v>Araújo</v>
      </c>
      <c r="C63" s="12" t="str">
        <f>'Média Mensal'!C63</f>
        <v>Custió</v>
      </c>
      <c r="D63" s="15">
        <f>'Média Mensal'!D63</f>
        <v>651.69000000000005</v>
      </c>
      <c r="E63" s="4">
        <v>2119.8236058915872</v>
      </c>
      <c r="F63" s="2">
        <v>1029.6497776848444</v>
      </c>
      <c r="G63" s="5">
        <f t="shared" si="4"/>
        <v>3149.4733835764318</v>
      </c>
      <c r="H63" s="2">
        <v>0</v>
      </c>
      <c r="I63" s="2">
        <v>0</v>
      </c>
      <c r="J63" s="5">
        <f t="shared" si="5"/>
        <v>0</v>
      </c>
      <c r="K63" s="2">
        <v>62</v>
      </c>
      <c r="L63" s="2">
        <v>62</v>
      </c>
      <c r="M63" s="5">
        <f t="shared" si="6"/>
        <v>124</v>
      </c>
      <c r="N63" s="27">
        <f t="shared" si="13"/>
        <v>0.13786573919690343</v>
      </c>
      <c r="O63" s="27">
        <f t="shared" si="0"/>
        <v>6.6964735801563757E-2</v>
      </c>
      <c r="P63" s="28">
        <f t="shared" si="1"/>
        <v>0.10241523749923361</v>
      </c>
      <c r="R63" s="32">
        <f t="shared" si="10"/>
        <v>34.19070332083205</v>
      </c>
      <c r="S63" s="32">
        <f t="shared" si="11"/>
        <v>16.607254478787812</v>
      </c>
      <c r="T63" s="32">
        <f t="shared" si="12"/>
        <v>25.398978899809933</v>
      </c>
    </row>
    <row r="64" spans="2:20" x14ac:dyDescent="0.25">
      <c r="B64" s="12" t="str">
        <f>'Média Mensal'!B64</f>
        <v>Custió</v>
      </c>
      <c r="C64" s="12" t="str">
        <f>'Média Mensal'!C64</f>
        <v>Parque de Maia</v>
      </c>
      <c r="D64" s="15">
        <f>'Média Mensal'!D64</f>
        <v>1418.51</v>
      </c>
      <c r="E64" s="4">
        <v>1960.0191118897442</v>
      </c>
      <c r="F64" s="2">
        <v>1025.4244960069179</v>
      </c>
      <c r="G64" s="5">
        <f t="shared" si="4"/>
        <v>2985.4436078966619</v>
      </c>
      <c r="H64" s="2">
        <v>0</v>
      </c>
      <c r="I64" s="2">
        <v>0</v>
      </c>
      <c r="J64" s="5">
        <f t="shared" si="5"/>
        <v>0</v>
      </c>
      <c r="K64" s="2">
        <v>61</v>
      </c>
      <c r="L64" s="2">
        <v>62</v>
      </c>
      <c r="M64" s="5">
        <f t="shared" si="6"/>
        <v>123</v>
      </c>
      <c r="N64" s="27">
        <f t="shared" si="13"/>
        <v>0.12956234213972398</v>
      </c>
      <c r="O64" s="27">
        <f t="shared" si="0"/>
        <v>6.668993860606906E-2</v>
      </c>
      <c r="P64" s="28">
        <f t="shared" si="1"/>
        <v>9.7870561496743447E-2</v>
      </c>
      <c r="R64" s="32">
        <f t="shared" si="10"/>
        <v>32.131460850651543</v>
      </c>
      <c r="S64" s="32">
        <f t="shared" si="11"/>
        <v>16.539104774305127</v>
      </c>
      <c r="T64" s="32">
        <f t="shared" si="12"/>
        <v>24.271899251192373</v>
      </c>
    </row>
    <row r="65" spans="2:20" x14ac:dyDescent="0.25">
      <c r="B65" s="12" t="str">
        <f>'Média Mensal'!B65</f>
        <v>Parque de Maia</v>
      </c>
      <c r="C65" s="12" t="str">
        <f>'Média Mensal'!C65</f>
        <v>Forum</v>
      </c>
      <c r="D65" s="15">
        <f>'Média Mensal'!D65</f>
        <v>824.81</v>
      </c>
      <c r="E65" s="4">
        <v>1786.8746279979182</v>
      </c>
      <c r="F65" s="2">
        <v>975.9903977358299</v>
      </c>
      <c r="G65" s="5">
        <f t="shared" si="4"/>
        <v>2762.8650257337481</v>
      </c>
      <c r="H65" s="2">
        <v>0</v>
      </c>
      <c r="I65" s="2">
        <v>0</v>
      </c>
      <c r="J65" s="5">
        <f t="shared" si="5"/>
        <v>0</v>
      </c>
      <c r="K65" s="2">
        <v>64</v>
      </c>
      <c r="L65" s="2">
        <v>62</v>
      </c>
      <c r="M65" s="5">
        <f t="shared" si="6"/>
        <v>126</v>
      </c>
      <c r="N65" s="27">
        <f t="shared" si="13"/>
        <v>0.11258030670349788</v>
      </c>
      <c r="O65" s="27">
        <f t="shared" si="0"/>
        <v>6.3474921809042004E-2</v>
      </c>
      <c r="P65" s="28">
        <f t="shared" si="1"/>
        <v>8.8417339533210071E-2</v>
      </c>
      <c r="R65" s="32">
        <f t="shared" si="10"/>
        <v>27.919916062467472</v>
      </c>
      <c r="S65" s="32">
        <f t="shared" si="11"/>
        <v>15.741780608642419</v>
      </c>
      <c r="T65" s="32">
        <f t="shared" si="12"/>
        <v>21.927500204236097</v>
      </c>
    </row>
    <row r="66" spans="2:20" x14ac:dyDescent="0.25">
      <c r="B66" s="12" t="str">
        <f>'Média Mensal'!B66</f>
        <v>Forum</v>
      </c>
      <c r="C66" s="12" t="str">
        <f>'Média Mensal'!C66</f>
        <v>Zona Industrial</v>
      </c>
      <c r="D66" s="15">
        <f>'Média Mensal'!D66</f>
        <v>1119.4000000000001</v>
      </c>
      <c r="E66" s="4">
        <v>682.08953212397023</v>
      </c>
      <c r="F66" s="2">
        <v>374.90838721645821</v>
      </c>
      <c r="G66" s="5">
        <f t="shared" si="4"/>
        <v>1056.9979193404283</v>
      </c>
      <c r="H66" s="2">
        <v>0</v>
      </c>
      <c r="I66" s="2">
        <v>0</v>
      </c>
      <c r="J66" s="5">
        <f t="shared" si="5"/>
        <v>0</v>
      </c>
      <c r="K66" s="2">
        <v>63</v>
      </c>
      <c r="L66" s="2">
        <v>62</v>
      </c>
      <c r="M66" s="5">
        <f t="shared" si="6"/>
        <v>125</v>
      </c>
      <c r="N66" s="27">
        <f t="shared" si="13"/>
        <v>4.3656524073474798E-2</v>
      </c>
      <c r="O66" s="27">
        <f t="shared" si="0"/>
        <v>2.4382699480779021E-2</v>
      </c>
      <c r="P66" s="28">
        <f t="shared" si="1"/>
        <v>3.4096707075497688E-2</v>
      </c>
      <c r="R66" s="32">
        <f t="shared" si="10"/>
        <v>10.82681797022175</v>
      </c>
      <c r="S66" s="32">
        <f t="shared" si="11"/>
        <v>6.0469094712331968</v>
      </c>
      <c r="T66" s="32">
        <f t="shared" si="12"/>
        <v>8.4559833547234273</v>
      </c>
    </row>
    <row r="67" spans="2:20" x14ac:dyDescent="0.25">
      <c r="B67" s="12" t="str">
        <f>'Média Mensal'!B67</f>
        <v>Zona Industrial</v>
      </c>
      <c r="C67" s="12" t="str">
        <f>'Média Mensal'!C67</f>
        <v>Mandim</v>
      </c>
      <c r="D67" s="15">
        <f>'Média Mensal'!D67</f>
        <v>1194.23</v>
      </c>
      <c r="E67" s="4">
        <v>635.62086908265246</v>
      </c>
      <c r="F67" s="2">
        <v>343.91286147697656</v>
      </c>
      <c r="G67" s="5">
        <f t="shared" si="4"/>
        <v>979.53373055962902</v>
      </c>
      <c r="H67" s="2">
        <v>0</v>
      </c>
      <c r="I67" s="2">
        <v>0</v>
      </c>
      <c r="J67" s="5">
        <f t="shared" si="5"/>
        <v>0</v>
      </c>
      <c r="K67" s="2">
        <v>63</v>
      </c>
      <c r="L67" s="2">
        <v>62</v>
      </c>
      <c r="M67" s="5">
        <f t="shared" si="6"/>
        <v>125</v>
      </c>
      <c r="N67" s="27">
        <f t="shared" si="13"/>
        <v>4.0682339291004385E-2</v>
      </c>
      <c r="O67" s="27">
        <f t="shared" si="0"/>
        <v>2.2366861438408984E-2</v>
      </c>
      <c r="P67" s="28">
        <f t="shared" si="1"/>
        <v>3.1597862276117064E-2</v>
      </c>
      <c r="R67" s="32">
        <f t="shared" si="10"/>
        <v>10.089220144169087</v>
      </c>
      <c r="S67" s="32">
        <f t="shared" si="11"/>
        <v>5.5469816367254285</v>
      </c>
      <c r="T67" s="32">
        <f t="shared" si="12"/>
        <v>7.836269844477032</v>
      </c>
    </row>
    <row r="68" spans="2:20" x14ac:dyDescent="0.25">
      <c r="B68" s="12" t="str">
        <f>'Média Mensal'!B68</f>
        <v>Mandim</v>
      </c>
      <c r="C68" s="12" t="str">
        <f>'Média Mensal'!C68</f>
        <v>Castêlo da Maia</v>
      </c>
      <c r="D68" s="15">
        <f>'Média Mensal'!D68</f>
        <v>1468.1</v>
      </c>
      <c r="E68" s="4">
        <v>605.16104574432654</v>
      </c>
      <c r="F68" s="2">
        <v>335.91625353896296</v>
      </c>
      <c r="G68" s="5">
        <f t="shared" si="4"/>
        <v>941.07729928328945</v>
      </c>
      <c r="H68" s="2">
        <v>0</v>
      </c>
      <c r="I68" s="2">
        <v>0</v>
      </c>
      <c r="J68" s="5">
        <f t="shared" si="5"/>
        <v>0</v>
      </c>
      <c r="K68" s="2">
        <v>63</v>
      </c>
      <c r="L68" s="2">
        <v>62</v>
      </c>
      <c r="M68" s="5">
        <f t="shared" si="6"/>
        <v>125</v>
      </c>
      <c r="N68" s="27">
        <f t="shared" si="13"/>
        <v>3.8732785825929761E-2</v>
      </c>
      <c r="O68" s="27">
        <f t="shared" si="0"/>
        <v>2.1846790682814969E-2</v>
      </c>
      <c r="P68" s="28">
        <f t="shared" si="1"/>
        <v>3.0357332234944821E-2</v>
      </c>
      <c r="R68" s="32">
        <f t="shared" si="10"/>
        <v>9.6057308848305798</v>
      </c>
      <c r="S68" s="32">
        <f t="shared" si="11"/>
        <v>5.4180040893381127</v>
      </c>
      <c r="T68" s="32">
        <f t="shared" si="12"/>
        <v>7.5286183942663154</v>
      </c>
    </row>
    <row r="69" spans="2:20" x14ac:dyDescent="0.25">
      <c r="B69" s="13" t="str">
        <f>'Média Mensal'!B69</f>
        <v>Castêlo da Maia</v>
      </c>
      <c r="C69" s="13" t="str">
        <f>'Média Mensal'!C69</f>
        <v>ISMAI</v>
      </c>
      <c r="D69" s="16">
        <f>'Média Mensal'!D69</f>
        <v>702.48</v>
      </c>
      <c r="E69" s="6">
        <v>351.84763360630996</v>
      </c>
      <c r="F69" s="3">
        <v>274.99999999999989</v>
      </c>
      <c r="G69" s="7">
        <f t="shared" si="4"/>
        <v>626.84763360630984</v>
      </c>
      <c r="H69" s="6">
        <v>0</v>
      </c>
      <c r="I69" s="3">
        <v>0</v>
      </c>
      <c r="J69" s="7">
        <f t="shared" si="5"/>
        <v>0</v>
      </c>
      <c r="K69" s="6">
        <v>63</v>
      </c>
      <c r="L69" s="3">
        <v>62</v>
      </c>
      <c r="M69" s="7">
        <f t="shared" si="6"/>
        <v>125</v>
      </c>
      <c r="N69" s="29">
        <f t="shared" si="13"/>
        <v>2.2519689810951739E-2</v>
      </c>
      <c r="O69" s="29">
        <f t="shared" si="0"/>
        <v>1.7885015608740888E-2</v>
      </c>
      <c r="P69" s="30">
        <f t="shared" si="1"/>
        <v>2.0220891406655155E-2</v>
      </c>
      <c r="R69" s="32">
        <f t="shared" si="10"/>
        <v>5.584883073116031</v>
      </c>
      <c r="S69" s="32">
        <f t="shared" si="11"/>
        <v>4.4354838709677402</v>
      </c>
      <c r="T69" s="32">
        <f t="shared" si="12"/>
        <v>5.0147810688504784</v>
      </c>
    </row>
    <row r="70" spans="2:20" x14ac:dyDescent="0.25">
      <c r="B70" s="11" t="str">
        <f>'Média Mensal'!B70</f>
        <v>Santo Ovídio</v>
      </c>
      <c r="C70" s="11" t="str">
        <f>'Média Mensal'!C70</f>
        <v>D. João II</v>
      </c>
      <c r="D70" s="14">
        <f>'Média Mensal'!D70</f>
        <v>463.71</v>
      </c>
      <c r="E70" s="4">
        <v>948.00000000000023</v>
      </c>
      <c r="F70" s="2">
        <v>2773.6006407686746</v>
      </c>
      <c r="G70" s="10">
        <f t="shared" ref="G70:G86" si="20">+E70+F70</f>
        <v>3721.6006407686746</v>
      </c>
      <c r="H70" s="2">
        <v>124</v>
      </c>
      <c r="I70" s="2">
        <v>123</v>
      </c>
      <c r="J70" s="10">
        <f t="shared" ref="J70:J86" si="21">+H70+I70</f>
        <v>247</v>
      </c>
      <c r="K70" s="2">
        <v>0</v>
      </c>
      <c r="L70" s="2">
        <v>0</v>
      </c>
      <c r="M70" s="10">
        <f t="shared" ref="M70:M86" si="22">+K70+L70</f>
        <v>0</v>
      </c>
      <c r="N70" s="25">
        <f t="shared" si="13"/>
        <v>3.5394265232974918E-2</v>
      </c>
      <c r="O70" s="25">
        <f t="shared" si="0"/>
        <v>0.1043962903029462</v>
      </c>
      <c r="P70" s="26">
        <f t="shared" si="1"/>
        <v>6.9755597555268306E-2</v>
      </c>
      <c r="R70" s="32">
        <f t="shared" si="10"/>
        <v>7.6451612903225827</v>
      </c>
      <c r="S70" s="32">
        <f t="shared" si="11"/>
        <v>22.549598705436377</v>
      </c>
      <c r="T70" s="32">
        <f t="shared" si="12"/>
        <v>15.067209071937954</v>
      </c>
    </row>
    <row r="71" spans="2:20" x14ac:dyDescent="0.25">
      <c r="B71" s="12" t="str">
        <f>'Média Mensal'!B71</f>
        <v>D. João II</v>
      </c>
      <c r="C71" s="12" t="str">
        <f>'Média Mensal'!C71</f>
        <v>João de Deus</v>
      </c>
      <c r="D71" s="15">
        <f>'Média Mensal'!D71</f>
        <v>716.25</v>
      </c>
      <c r="E71" s="4">
        <v>1237.7251419426186</v>
      </c>
      <c r="F71" s="2">
        <v>4047.0156669116959</v>
      </c>
      <c r="G71" s="5">
        <f t="shared" si="20"/>
        <v>5284.7408088543143</v>
      </c>
      <c r="H71" s="2">
        <v>124</v>
      </c>
      <c r="I71" s="2">
        <v>125</v>
      </c>
      <c r="J71" s="5">
        <f t="shared" si="21"/>
        <v>249</v>
      </c>
      <c r="K71" s="2">
        <v>0</v>
      </c>
      <c r="L71" s="2">
        <v>0</v>
      </c>
      <c r="M71" s="5">
        <f t="shared" si="22"/>
        <v>0</v>
      </c>
      <c r="N71" s="27">
        <f t="shared" si="13"/>
        <v>4.6211362826411986E-2</v>
      </c>
      <c r="O71" s="27">
        <f t="shared" si="0"/>
        <v>0.14988946914487764</v>
      </c>
      <c r="P71" s="28">
        <f t="shared" si="1"/>
        <v>9.8258604954155782E-2</v>
      </c>
      <c r="R71" s="32">
        <f t="shared" ref="R71:R86" si="23">+E71/(H71+K71)</f>
        <v>9.9816543705049892</v>
      </c>
      <c r="S71" s="32">
        <f t="shared" ref="S71:S86" si="24">+F71/(I71+L71)</f>
        <v>32.376125335293565</v>
      </c>
      <c r="T71" s="32">
        <f t="shared" ref="T71:T86" si="25">+G71/(J71+M71)</f>
        <v>21.223858670097648</v>
      </c>
    </row>
    <row r="72" spans="2:20" x14ac:dyDescent="0.25">
      <c r="B72" s="12" t="str">
        <f>'Média Mensal'!B72</f>
        <v>João de Deus</v>
      </c>
      <c r="C72" s="12" t="str">
        <f>'Média Mensal'!C72</f>
        <v>C.M.Gaia</v>
      </c>
      <c r="D72" s="15">
        <f>'Média Mensal'!D72</f>
        <v>405.01</v>
      </c>
      <c r="E72" s="4">
        <v>3058.2307183933817</v>
      </c>
      <c r="F72" s="2">
        <v>6347.4582077067598</v>
      </c>
      <c r="G72" s="5">
        <f t="shared" si="20"/>
        <v>9405.6889261001415</v>
      </c>
      <c r="H72" s="2">
        <v>124</v>
      </c>
      <c r="I72" s="2">
        <v>125</v>
      </c>
      <c r="J72" s="5">
        <f t="shared" si="21"/>
        <v>249</v>
      </c>
      <c r="K72" s="2">
        <v>0</v>
      </c>
      <c r="L72" s="2">
        <v>0</v>
      </c>
      <c r="M72" s="5">
        <f t="shared" si="22"/>
        <v>0</v>
      </c>
      <c r="N72" s="27">
        <f t="shared" si="13"/>
        <v>0.11418125442030248</v>
      </c>
      <c r="O72" s="27">
        <f t="shared" si="0"/>
        <v>0.23509104472987999</v>
      </c>
      <c r="P72" s="28">
        <f t="shared" si="1"/>
        <v>0.17487894031868476</v>
      </c>
      <c r="R72" s="32">
        <f t="shared" si="23"/>
        <v>24.663150954785337</v>
      </c>
      <c r="S72" s="32">
        <f t="shared" si="24"/>
        <v>50.779665661654079</v>
      </c>
      <c r="T72" s="32">
        <f t="shared" si="25"/>
        <v>37.773851108835913</v>
      </c>
    </row>
    <row r="73" spans="2:20" x14ac:dyDescent="0.25">
      <c r="B73" s="12" t="str">
        <f>'Média Mensal'!B73</f>
        <v>C.M.Gaia</v>
      </c>
      <c r="C73" s="12" t="str">
        <f>'Média Mensal'!C73</f>
        <v>General Torres</v>
      </c>
      <c r="D73" s="15">
        <f>'Média Mensal'!D73</f>
        <v>488.39</v>
      </c>
      <c r="E73" s="4">
        <v>3358.2379558454627</v>
      </c>
      <c r="F73" s="2">
        <v>7351.672577634502</v>
      </c>
      <c r="G73" s="5">
        <f t="shared" si="20"/>
        <v>10709.910533479964</v>
      </c>
      <c r="H73" s="2">
        <v>124</v>
      </c>
      <c r="I73" s="2">
        <v>124</v>
      </c>
      <c r="J73" s="5">
        <f t="shared" si="21"/>
        <v>248</v>
      </c>
      <c r="K73" s="2">
        <v>0</v>
      </c>
      <c r="L73" s="2">
        <v>0</v>
      </c>
      <c r="M73" s="5">
        <f t="shared" si="22"/>
        <v>0</v>
      </c>
      <c r="N73" s="27">
        <f t="shared" ref="N73" si="26">+E73/(H73*216+K73*248)</f>
        <v>0.12538224148168545</v>
      </c>
      <c r="O73" s="27">
        <f t="shared" ref="O73" si="27">+F73/(I73*216+L73*248)</f>
        <v>0.27448000961897034</v>
      </c>
      <c r="P73" s="28">
        <f t="shared" ref="P73" si="28">+G73/(J73*216+M73*248)</f>
        <v>0.19993112555032788</v>
      </c>
      <c r="R73" s="32">
        <f t="shared" si="23"/>
        <v>27.082564160044054</v>
      </c>
      <c r="S73" s="32">
        <f t="shared" si="24"/>
        <v>59.287682077697596</v>
      </c>
      <c r="T73" s="32">
        <f t="shared" si="25"/>
        <v>43.185123118870827</v>
      </c>
    </row>
    <row r="74" spans="2:20" x14ac:dyDescent="0.25">
      <c r="B74" s="12" t="str">
        <f>'Média Mensal'!B74</f>
        <v>General Torres</v>
      </c>
      <c r="C74" s="12" t="str">
        <f>'Média Mensal'!C74</f>
        <v>Jardim do Morro</v>
      </c>
      <c r="D74" s="15">
        <f>'Média Mensal'!D74</f>
        <v>419.98</v>
      </c>
      <c r="E74" s="4">
        <v>3711.0141902829846</v>
      </c>
      <c r="F74" s="2">
        <v>8134.9903343331953</v>
      </c>
      <c r="G74" s="5">
        <f t="shared" si="20"/>
        <v>11846.004524616179</v>
      </c>
      <c r="H74" s="2">
        <v>124</v>
      </c>
      <c r="I74" s="2">
        <v>124</v>
      </c>
      <c r="J74" s="5">
        <f t="shared" si="21"/>
        <v>248</v>
      </c>
      <c r="K74" s="2">
        <v>0</v>
      </c>
      <c r="L74" s="2">
        <v>0</v>
      </c>
      <c r="M74" s="5">
        <f t="shared" si="22"/>
        <v>0</v>
      </c>
      <c r="N74" s="27">
        <f t="shared" si="13"/>
        <v>0.13855339718798479</v>
      </c>
      <c r="O74" s="27">
        <f t="shared" si="0"/>
        <v>0.30372574426273879</v>
      </c>
      <c r="P74" s="28">
        <f t="shared" si="1"/>
        <v>0.22113957072536175</v>
      </c>
      <c r="R74" s="32">
        <f t="shared" si="23"/>
        <v>29.927533792604713</v>
      </c>
      <c r="S74" s="32">
        <f t="shared" si="24"/>
        <v>65.604760760751574</v>
      </c>
      <c r="T74" s="32">
        <f t="shared" si="25"/>
        <v>47.76614727667814</v>
      </c>
    </row>
    <row r="75" spans="2:20" x14ac:dyDescent="0.25">
      <c r="B75" s="12" t="str">
        <f>'Média Mensal'!B75</f>
        <v>Jardim do Morro</v>
      </c>
      <c r="C75" s="12" t="str">
        <f>'Média Mensal'!C75</f>
        <v>São Bento</v>
      </c>
      <c r="D75" s="15">
        <f>'Média Mensal'!D75</f>
        <v>795.7</v>
      </c>
      <c r="E75" s="4">
        <v>4207.2045424937114</v>
      </c>
      <c r="F75" s="2">
        <v>8538.2599795797832</v>
      </c>
      <c r="G75" s="5">
        <f t="shared" si="20"/>
        <v>12745.464522073495</v>
      </c>
      <c r="H75" s="2">
        <v>124</v>
      </c>
      <c r="I75" s="2">
        <v>126</v>
      </c>
      <c r="J75" s="5">
        <f t="shared" si="21"/>
        <v>250</v>
      </c>
      <c r="K75" s="2">
        <v>0</v>
      </c>
      <c r="L75" s="2">
        <v>0</v>
      </c>
      <c r="M75" s="5">
        <f t="shared" si="22"/>
        <v>0</v>
      </c>
      <c r="N75" s="27">
        <f t="shared" si="13"/>
        <v>0.1570790226438811</v>
      </c>
      <c r="O75" s="27">
        <f t="shared" si="0"/>
        <v>0.31372207449955114</v>
      </c>
      <c r="P75" s="28">
        <f t="shared" si="1"/>
        <v>0.23602712077913879</v>
      </c>
      <c r="R75" s="32">
        <f t="shared" si="23"/>
        <v>33.929068891078316</v>
      </c>
      <c r="S75" s="32">
        <f t="shared" si="24"/>
        <v>67.763968091903038</v>
      </c>
      <c r="T75" s="32">
        <f t="shared" si="25"/>
        <v>50.981858088293976</v>
      </c>
    </row>
    <row r="76" spans="2:20" x14ac:dyDescent="0.25">
      <c r="B76" s="12" t="str">
        <f>'Média Mensal'!B76</f>
        <v>São Bento</v>
      </c>
      <c r="C76" s="12" t="str">
        <f>'Média Mensal'!C76</f>
        <v>Aliados</v>
      </c>
      <c r="D76" s="15">
        <f>'Média Mensal'!D76</f>
        <v>443.38</v>
      </c>
      <c r="E76" s="4">
        <v>7680.1011359013855</v>
      </c>
      <c r="F76" s="2">
        <v>8749.091060820796</v>
      </c>
      <c r="G76" s="5">
        <f t="shared" si="20"/>
        <v>16429.192196722182</v>
      </c>
      <c r="H76" s="2">
        <v>124</v>
      </c>
      <c r="I76" s="2">
        <v>122</v>
      </c>
      <c r="J76" s="5">
        <f t="shared" si="21"/>
        <v>246</v>
      </c>
      <c r="K76" s="2">
        <v>0</v>
      </c>
      <c r="L76" s="2">
        <v>0</v>
      </c>
      <c r="M76" s="5">
        <f t="shared" si="22"/>
        <v>0</v>
      </c>
      <c r="N76" s="27">
        <f t="shared" si="13"/>
        <v>0.28674212723646153</v>
      </c>
      <c r="O76" s="27">
        <f t="shared" si="0"/>
        <v>0.33200861645494822</v>
      </c>
      <c r="P76" s="28">
        <f t="shared" si="1"/>
        <v>0.30919136172693057</v>
      </c>
      <c r="R76" s="32">
        <f t="shared" si="23"/>
        <v>61.936299483075693</v>
      </c>
      <c r="S76" s="32">
        <f t="shared" si="24"/>
        <v>71.713861154268812</v>
      </c>
      <c r="T76" s="32">
        <f t="shared" si="25"/>
        <v>66.785334133017003</v>
      </c>
    </row>
    <row r="77" spans="2:20" x14ac:dyDescent="0.25">
      <c r="B77" s="12" t="str">
        <f>'Média Mensal'!B77</f>
        <v>Aliados</v>
      </c>
      <c r="C77" s="12" t="str">
        <f>'Média Mensal'!C77</f>
        <v>Trindade S</v>
      </c>
      <c r="D77" s="15">
        <f>'Média Mensal'!D77</f>
        <v>450.27</v>
      </c>
      <c r="E77" s="4">
        <v>10202.488029102597</v>
      </c>
      <c r="F77" s="2">
        <v>8789.6294593365201</v>
      </c>
      <c r="G77" s="5">
        <f t="shared" si="20"/>
        <v>18992.117488439115</v>
      </c>
      <c r="H77" s="2">
        <v>120</v>
      </c>
      <c r="I77" s="2">
        <v>123</v>
      </c>
      <c r="J77" s="5">
        <f t="shared" si="21"/>
        <v>243</v>
      </c>
      <c r="K77" s="2">
        <v>0</v>
      </c>
      <c r="L77" s="2">
        <v>0</v>
      </c>
      <c r="M77" s="5">
        <f t="shared" si="22"/>
        <v>0</v>
      </c>
      <c r="N77" s="27">
        <f t="shared" si="13"/>
        <v>0.39361450729562486</v>
      </c>
      <c r="O77" s="27">
        <f t="shared" si="0"/>
        <v>0.33083519494642127</v>
      </c>
      <c r="P77" s="28">
        <f t="shared" si="1"/>
        <v>0.36183732450158351</v>
      </c>
      <c r="R77" s="32">
        <f t="shared" si="23"/>
        <v>85.020733575854976</v>
      </c>
      <c r="S77" s="32">
        <f t="shared" si="24"/>
        <v>71.46040210842699</v>
      </c>
      <c r="T77" s="32">
        <f t="shared" si="25"/>
        <v>78.156862092342038</v>
      </c>
    </row>
    <row r="78" spans="2:20" x14ac:dyDescent="0.25">
      <c r="B78" s="12" t="str">
        <f>'Média Mensal'!B78</f>
        <v>Trindade S</v>
      </c>
      <c r="C78" s="12" t="str">
        <f>'Média Mensal'!C78</f>
        <v>Faria Guimaraes</v>
      </c>
      <c r="D78" s="15">
        <f>'Média Mensal'!D78</f>
        <v>555.34</v>
      </c>
      <c r="E78" s="4">
        <v>9152.0855664931678</v>
      </c>
      <c r="F78" s="2">
        <v>6818.0533635860529</v>
      </c>
      <c r="G78" s="5">
        <f t="shared" si="20"/>
        <v>15970.138930079222</v>
      </c>
      <c r="H78" s="2">
        <v>125</v>
      </c>
      <c r="I78" s="2">
        <v>123</v>
      </c>
      <c r="J78" s="5">
        <f t="shared" si="21"/>
        <v>248</v>
      </c>
      <c r="K78" s="2">
        <v>0</v>
      </c>
      <c r="L78" s="2">
        <v>0</v>
      </c>
      <c r="M78" s="5">
        <f t="shared" si="22"/>
        <v>0</v>
      </c>
      <c r="N78" s="27">
        <f t="shared" si="13"/>
        <v>0.33896613209233956</v>
      </c>
      <c r="O78" s="27">
        <f t="shared" si="0"/>
        <v>0.25662651925572316</v>
      </c>
      <c r="P78" s="28">
        <f t="shared" si="1"/>
        <v>0.29812834024192097</v>
      </c>
      <c r="R78" s="32">
        <f t="shared" si="23"/>
        <v>73.216684531945347</v>
      </c>
      <c r="S78" s="32">
        <f t="shared" si="24"/>
        <v>55.431328159236202</v>
      </c>
      <c r="T78" s="32">
        <f t="shared" si="25"/>
        <v>64.395721492254921</v>
      </c>
    </row>
    <row r="79" spans="2:20" x14ac:dyDescent="0.25">
      <c r="B79" s="12" t="str">
        <f>'Média Mensal'!B79</f>
        <v>Faria Guimaraes</v>
      </c>
      <c r="C79" s="12" t="str">
        <f>'Média Mensal'!C79</f>
        <v>Marques</v>
      </c>
      <c r="D79" s="15">
        <f>'Média Mensal'!D79</f>
        <v>621.04</v>
      </c>
      <c r="E79" s="4">
        <v>8592.4509512164186</v>
      </c>
      <c r="F79" s="2">
        <v>6738.0532123146486</v>
      </c>
      <c r="G79" s="5">
        <f t="shared" si="20"/>
        <v>15330.504163531066</v>
      </c>
      <c r="H79" s="2">
        <v>123</v>
      </c>
      <c r="I79" s="2">
        <v>123</v>
      </c>
      <c r="J79" s="5">
        <f t="shared" si="21"/>
        <v>246</v>
      </c>
      <c r="K79" s="2">
        <v>0</v>
      </c>
      <c r="L79" s="2">
        <v>0</v>
      </c>
      <c r="M79" s="5">
        <f t="shared" si="22"/>
        <v>0</v>
      </c>
      <c r="N79" s="27">
        <f t="shared" si="13"/>
        <v>0.32341354077147016</v>
      </c>
      <c r="O79" s="27">
        <f t="shared" si="0"/>
        <v>0.2536153723394553</v>
      </c>
      <c r="P79" s="28">
        <f t="shared" si="1"/>
        <v>0.28851445655546271</v>
      </c>
      <c r="R79" s="32">
        <f t="shared" si="23"/>
        <v>69.85732480663755</v>
      </c>
      <c r="S79" s="32">
        <f t="shared" si="24"/>
        <v>54.780920425322343</v>
      </c>
      <c r="T79" s="32">
        <f t="shared" si="25"/>
        <v>62.319122615979943</v>
      </c>
    </row>
    <row r="80" spans="2:20" x14ac:dyDescent="0.25">
      <c r="B80" s="12" t="str">
        <f>'Média Mensal'!B80</f>
        <v>Marques</v>
      </c>
      <c r="C80" s="12" t="str">
        <f>'Média Mensal'!C80</f>
        <v>Combatentes</v>
      </c>
      <c r="D80" s="15">
        <f>'Média Mensal'!D80</f>
        <v>702.75</v>
      </c>
      <c r="E80" s="4">
        <v>6666.1645177137289</v>
      </c>
      <c r="F80" s="2">
        <v>5918.1809112994097</v>
      </c>
      <c r="G80" s="5">
        <f t="shared" si="20"/>
        <v>12584.345429013138</v>
      </c>
      <c r="H80" s="2">
        <v>123</v>
      </c>
      <c r="I80" s="2">
        <v>123</v>
      </c>
      <c r="J80" s="5">
        <f t="shared" si="21"/>
        <v>246</v>
      </c>
      <c r="K80" s="2">
        <v>0</v>
      </c>
      <c r="L80" s="2">
        <v>0</v>
      </c>
      <c r="M80" s="5">
        <f t="shared" si="22"/>
        <v>0</v>
      </c>
      <c r="N80" s="27">
        <f t="shared" si="13"/>
        <v>0.25090953469262756</v>
      </c>
      <c r="O80" s="27">
        <f t="shared" si="0"/>
        <v>0.22275598130455471</v>
      </c>
      <c r="P80" s="28">
        <f t="shared" si="1"/>
        <v>0.23683275799859113</v>
      </c>
      <c r="R80" s="32">
        <f t="shared" si="23"/>
        <v>54.196459493607549</v>
      </c>
      <c r="S80" s="32">
        <f t="shared" si="24"/>
        <v>48.115291961783818</v>
      </c>
      <c r="T80" s="32">
        <f t="shared" si="25"/>
        <v>51.15587572769568</v>
      </c>
    </row>
    <row r="81" spans="2:20" x14ac:dyDescent="0.25">
      <c r="B81" s="12" t="str">
        <f>'Média Mensal'!B81</f>
        <v>Combatentes</v>
      </c>
      <c r="C81" s="12" t="str">
        <f>'Média Mensal'!C81</f>
        <v>Salgueiros</v>
      </c>
      <c r="D81" s="15">
        <f>'Média Mensal'!D81</f>
        <v>471.25</v>
      </c>
      <c r="E81" s="4">
        <v>5609.7551952635449</v>
      </c>
      <c r="F81" s="2">
        <v>5422.0172164544165</v>
      </c>
      <c r="G81" s="5">
        <f t="shared" si="20"/>
        <v>11031.77241171796</v>
      </c>
      <c r="H81" s="2">
        <v>122</v>
      </c>
      <c r="I81" s="2">
        <v>123</v>
      </c>
      <c r="J81" s="5">
        <f t="shared" si="21"/>
        <v>245</v>
      </c>
      <c r="K81" s="2">
        <v>0</v>
      </c>
      <c r="L81" s="2">
        <v>0</v>
      </c>
      <c r="M81" s="5">
        <f t="shared" si="22"/>
        <v>0</v>
      </c>
      <c r="N81" s="27">
        <f t="shared" si="13"/>
        <v>0.2128777775980398</v>
      </c>
      <c r="O81" s="27">
        <f t="shared" ref="O81:O86" si="29">+F81/(I81*216+L81*248)</f>
        <v>0.20408074437121412</v>
      </c>
      <c r="P81" s="28">
        <f t="shared" ref="P81:P86" si="30">+G81/(J81*216+M81*248)</f>
        <v>0.20846130785559261</v>
      </c>
      <c r="R81" s="32">
        <f t="shared" si="23"/>
        <v>45.981599961176599</v>
      </c>
      <c r="S81" s="32">
        <f t="shared" si="24"/>
        <v>44.081440784182249</v>
      </c>
      <c r="T81" s="32">
        <f t="shared" si="25"/>
        <v>45.027642496807999</v>
      </c>
    </row>
    <row r="82" spans="2:20" x14ac:dyDescent="0.25">
      <c r="B82" s="12" t="str">
        <f>'Média Mensal'!B82</f>
        <v>Salgueiros</v>
      </c>
      <c r="C82" s="12" t="str">
        <f>'Média Mensal'!C82</f>
        <v>Polo Universitario</v>
      </c>
      <c r="D82" s="15">
        <f>'Média Mensal'!D82</f>
        <v>775.36</v>
      </c>
      <c r="E82" s="4">
        <v>4579.5870383570036</v>
      </c>
      <c r="F82" s="2">
        <v>5193.0907456279056</v>
      </c>
      <c r="G82" s="5">
        <f t="shared" si="20"/>
        <v>9772.6777839849092</v>
      </c>
      <c r="H82" s="2">
        <v>122</v>
      </c>
      <c r="I82" s="2">
        <v>123</v>
      </c>
      <c r="J82" s="5">
        <f t="shared" si="21"/>
        <v>245</v>
      </c>
      <c r="K82" s="2">
        <v>0</v>
      </c>
      <c r="L82" s="2">
        <v>0</v>
      </c>
      <c r="M82" s="5">
        <f t="shared" si="22"/>
        <v>0</v>
      </c>
      <c r="N82" s="27">
        <f t="shared" ref="N82:N86" si="31">+E82/(H82*216+K82*248)</f>
        <v>0.1737851790511917</v>
      </c>
      <c r="O82" s="27">
        <f t="shared" si="29"/>
        <v>0.19546412020580795</v>
      </c>
      <c r="P82" s="28">
        <f t="shared" si="30"/>
        <v>0.18466889236555006</v>
      </c>
      <c r="R82" s="32">
        <f t="shared" si="23"/>
        <v>37.53759867505741</v>
      </c>
      <c r="S82" s="32">
        <f t="shared" si="24"/>
        <v>42.220249964454517</v>
      </c>
      <c r="T82" s="32">
        <f t="shared" si="25"/>
        <v>39.888480750958813</v>
      </c>
    </row>
    <row r="83" spans="2:20" x14ac:dyDescent="0.25">
      <c r="B83" s="12" t="str">
        <f>'Média Mensal'!B83</f>
        <v>Polo Universitario</v>
      </c>
      <c r="C83" s="12" t="str">
        <f>'Média Mensal'!C83</f>
        <v>I.P.O.</v>
      </c>
      <c r="D83" s="15">
        <f>'Média Mensal'!D83</f>
        <v>827.64</v>
      </c>
      <c r="E83" s="4">
        <v>3398.1218881662421</v>
      </c>
      <c r="F83" s="2">
        <v>4495.1741714857817</v>
      </c>
      <c r="G83" s="5">
        <f t="shared" si="20"/>
        <v>7893.2960596520243</v>
      </c>
      <c r="H83" s="2">
        <v>122</v>
      </c>
      <c r="I83" s="2">
        <v>123</v>
      </c>
      <c r="J83" s="5">
        <f t="shared" si="21"/>
        <v>245</v>
      </c>
      <c r="K83" s="2">
        <v>0</v>
      </c>
      <c r="L83" s="2">
        <v>0</v>
      </c>
      <c r="M83" s="5">
        <f t="shared" si="22"/>
        <v>0</v>
      </c>
      <c r="N83" s="27">
        <f t="shared" si="31"/>
        <v>0.12895119490612636</v>
      </c>
      <c r="O83" s="27">
        <f t="shared" si="29"/>
        <v>0.16919505312728778</v>
      </c>
      <c r="P83" s="28">
        <f t="shared" si="30"/>
        <v>0.14915525433960741</v>
      </c>
      <c r="R83" s="32">
        <f t="shared" si="23"/>
        <v>27.853458099723294</v>
      </c>
      <c r="S83" s="32">
        <f t="shared" si="24"/>
        <v>36.546131475494157</v>
      </c>
      <c r="T83" s="32">
        <f t="shared" si="25"/>
        <v>32.217534937355204</v>
      </c>
    </row>
    <row r="84" spans="2:20" x14ac:dyDescent="0.25">
      <c r="B84" s="13" t="str">
        <f>'Média Mensal'!B84</f>
        <v>I.P.O.</v>
      </c>
      <c r="C84" s="13" t="str">
        <f>'Média Mensal'!C84</f>
        <v>Hospital São João</v>
      </c>
      <c r="D84" s="16">
        <f>'Média Mensal'!D84</f>
        <v>351.77</v>
      </c>
      <c r="E84" s="6">
        <v>1952.7424003231815</v>
      </c>
      <c r="F84" s="3">
        <v>2716.9999999999995</v>
      </c>
      <c r="G84" s="7">
        <f t="shared" si="20"/>
        <v>4669.7424003231808</v>
      </c>
      <c r="H84" s="6">
        <v>122</v>
      </c>
      <c r="I84" s="3">
        <v>122</v>
      </c>
      <c r="J84" s="7">
        <f t="shared" si="21"/>
        <v>244</v>
      </c>
      <c r="K84" s="6">
        <v>0</v>
      </c>
      <c r="L84" s="3">
        <v>0</v>
      </c>
      <c r="M84" s="7">
        <f t="shared" si="22"/>
        <v>0</v>
      </c>
      <c r="N84" s="29">
        <f t="shared" si="31"/>
        <v>7.4102246521067908E-2</v>
      </c>
      <c r="O84" s="29">
        <f t="shared" si="29"/>
        <v>0.1031041287188828</v>
      </c>
      <c r="P84" s="30">
        <f t="shared" si="30"/>
        <v>8.8603187619975349E-2</v>
      </c>
      <c r="R84" s="32">
        <f t="shared" si="23"/>
        <v>16.006085248550669</v>
      </c>
      <c r="S84" s="32">
        <f t="shared" si="24"/>
        <v>22.270491803278684</v>
      </c>
      <c r="T84" s="32">
        <f t="shared" si="25"/>
        <v>19.138288525914675</v>
      </c>
    </row>
    <row r="85" spans="2:20" x14ac:dyDescent="0.25">
      <c r="B85" s="12" t="str">
        <f>'Média Mensal'!B85</f>
        <v xml:space="preserve">Verdes (E) </v>
      </c>
      <c r="C85" s="12" t="str">
        <f>'Média Mensal'!C85</f>
        <v>Botica</v>
      </c>
      <c r="D85" s="15">
        <f>'Média Mensal'!D85</f>
        <v>683.54</v>
      </c>
      <c r="E85" s="4">
        <v>742.17712805772294</v>
      </c>
      <c r="F85" s="2">
        <v>2840.0755584184108</v>
      </c>
      <c r="G85" s="5">
        <f t="shared" si="20"/>
        <v>3582.2526864761339</v>
      </c>
      <c r="H85" s="2">
        <v>62</v>
      </c>
      <c r="I85" s="2">
        <v>62</v>
      </c>
      <c r="J85" s="5">
        <f t="shared" si="21"/>
        <v>124</v>
      </c>
      <c r="K85" s="2">
        <v>0</v>
      </c>
      <c r="L85" s="2">
        <v>0</v>
      </c>
      <c r="M85" s="5">
        <f t="shared" si="22"/>
        <v>0</v>
      </c>
      <c r="N85" s="27">
        <f t="shared" si="31"/>
        <v>5.5419439072410613E-2</v>
      </c>
      <c r="O85" s="27">
        <f t="shared" si="29"/>
        <v>0.21207254767162564</v>
      </c>
      <c r="P85" s="28">
        <f t="shared" si="30"/>
        <v>0.13374599337201815</v>
      </c>
      <c r="R85" s="32">
        <f t="shared" si="23"/>
        <v>11.970598839640692</v>
      </c>
      <c r="S85" s="32">
        <f t="shared" si="24"/>
        <v>45.807670297071141</v>
      </c>
      <c r="T85" s="32">
        <f t="shared" si="25"/>
        <v>28.889134568355917</v>
      </c>
    </row>
    <row r="86" spans="2:20" x14ac:dyDescent="0.25">
      <c r="B86" s="13" t="str">
        <f>'Média Mensal'!B86</f>
        <v>Botica</v>
      </c>
      <c r="C86" s="13" t="str">
        <f>'Média Mensal'!C86</f>
        <v>Aeroporto</v>
      </c>
      <c r="D86" s="16">
        <f>'Média Mensal'!D86</f>
        <v>649.66</v>
      </c>
      <c r="E86" s="44">
        <v>661.87928696512563</v>
      </c>
      <c r="F86" s="45">
        <v>2690.0000000000009</v>
      </c>
      <c r="G86" s="46">
        <f t="shared" si="20"/>
        <v>3351.8792869651265</v>
      </c>
      <c r="H86" s="44">
        <v>62</v>
      </c>
      <c r="I86" s="45">
        <v>62</v>
      </c>
      <c r="J86" s="46">
        <f t="shared" si="21"/>
        <v>124</v>
      </c>
      <c r="K86" s="44">
        <v>0</v>
      </c>
      <c r="L86" s="45">
        <v>0</v>
      </c>
      <c r="M86" s="46">
        <f t="shared" si="22"/>
        <v>0</v>
      </c>
      <c r="N86" s="29">
        <f t="shared" si="31"/>
        <v>4.942348319632061E-2</v>
      </c>
      <c r="O86" s="29">
        <f t="shared" si="29"/>
        <v>0.20086618876941464</v>
      </c>
      <c r="P86" s="30">
        <f t="shared" si="30"/>
        <v>0.12514483598286763</v>
      </c>
      <c r="R86" s="32">
        <f t="shared" si="23"/>
        <v>10.675472370405252</v>
      </c>
      <c r="S86" s="32">
        <f t="shared" si="24"/>
        <v>43.387096774193566</v>
      </c>
      <c r="T86" s="32">
        <f t="shared" si="25"/>
        <v>27.031284572299409</v>
      </c>
    </row>
    <row r="87" spans="2:20" x14ac:dyDescent="0.25">
      <c r="B87" s="23" t="s">
        <v>85</v>
      </c>
    </row>
    <row r="88" spans="2:20" x14ac:dyDescent="0.25">
      <c r="B88" s="34"/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2">
    <tabColor theme="0" tint="-4.9989318521683403E-2"/>
  </sheetPr>
  <dimension ref="A1:T88"/>
  <sheetViews>
    <sheetView topLeftCell="A52" workbookViewId="0">
      <selection activeCell="F64" sqref="F64"/>
    </sheetView>
  </sheetViews>
  <sheetFormatPr defaultRowHeight="15" x14ac:dyDescent="0.25"/>
  <cols>
    <col min="2" max="2" width="17.42578125" bestFit="1" customWidth="1"/>
    <col min="3" max="3" width="17.42578125" customWidth="1"/>
    <col min="4" max="16" width="10" customWidth="1"/>
  </cols>
  <sheetData>
    <row r="1" spans="1:20" ht="14.45" x14ac:dyDescent="0.3">
      <c r="P1" s="33"/>
    </row>
    <row r="2" spans="1:20" ht="17.25" x14ac:dyDescent="0.3">
      <c r="A2" s="1"/>
      <c r="H2" s="54" t="s">
        <v>84</v>
      </c>
      <c r="I2" s="55"/>
      <c r="J2" s="55"/>
      <c r="K2" s="55"/>
      <c r="L2" s="55"/>
      <c r="M2" s="55"/>
      <c r="N2" s="55"/>
      <c r="O2" s="56"/>
      <c r="P2" s="17">
        <v>7.2387589510120975E-2</v>
      </c>
    </row>
    <row r="3" spans="1:20" ht="17.25" x14ac:dyDescent="0.25">
      <c r="B3" s="59" t="s">
        <v>3</v>
      </c>
      <c r="C3" s="61" t="s">
        <v>4</v>
      </c>
      <c r="D3" s="18" t="s">
        <v>82</v>
      </c>
      <c r="E3" s="64" t="s">
        <v>0</v>
      </c>
      <c r="F3" s="64"/>
      <c r="G3" s="65"/>
      <c r="H3" s="63" t="s">
        <v>86</v>
      </c>
      <c r="I3" s="64"/>
      <c r="J3" s="65"/>
      <c r="K3" s="63" t="s">
        <v>87</v>
      </c>
      <c r="L3" s="64"/>
      <c r="M3" s="65"/>
      <c r="N3" s="63" t="s">
        <v>1</v>
      </c>
      <c r="O3" s="64"/>
      <c r="P3" s="65"/>
      <c r="R3" s="63" t="s">
        <v>88</v>
      </c>
      <c r="S3" s="64"/>
      <c r="T3" s="65"/>
    </row>
    <row r="4" spans="1:20" x14ac:dyDescent="0.25">
      <c r="B4" s="60"/>
      <c r="C4" s="62"/>
      <c r="D4" s="19" t="s">
        <v>83</v>
      </c>
      <c r="E4" s="20" t="s">
        <v>5</v>
      </c>
      <c r="F4" s="21" t="s">
        <v>6</v>
      </c>
      <c r="G4" s="22" t="s">
        <v>2</v>
      </c>
      <c r="H4" s="20" t="s">
        <v>5</v>
      </c>
      <c r="I4" s="21" t="s">
        <v>6</v>
      </c>
      <c r="J4" s="22" t="s">
        <v>2</v>
      </c>
      <c r="K4" s="20" t="s">
        <v>5</v>
      </c>
      <c r="L4" s="21" t="s">
        <v>6</v>
      </c>
      <c r="M4" s="24" t="s">
        <v>2</v>
      </c>
      <c r="N4" s="20" t="s">
        <v>5</v>
      </c>
      <c r="O4" s="21" t="s">
        <v>6</v>
      </c>
      <c r="P4" s="22" t="s">
        <v>2</v>
      </c>
      <c r="R4" s="20" t="s">
        <v>5</v>
      </c>
      <c r="S4" s="21" t="s">
        <v>6</v>
      </c>
      <c r="T4" s="31" t="s">
        <v>2</v>
      </c>
    </row>
    <row r="5" spans="1:20" x14ac:dyDescent="0.25">
      <c r="B5" s="11" t="str">
        <f>'Média Mensal'!B5</f>
        <v>Fânzeres</v>
      </c>
      <c r="C5" s="11" t="str">
        <f>'Média Mensal'!C5</f>
        <v>Venda Nova</v>
      </c>
      <c r="D5" s="14">
        <f>'Média Mensal'!D5</f>
        <v>440.45</v>
      </c>
      <c r="E5" s="8">
        <v>157.00000000000003</v>
      </c>
      <c r="F5" s="9">
        <v>188.98174953405345</v>
      </c>
      <c r="G5" s="10">
        <f>+E5+F5</f>
        <v>345.98174953405351</v>
      </c>
      <c r="H5" s="9">
        <v>62</v>
      </c>
      <c r="I5" s="9">
        <v>62</v>
      </c>
      <c r="J5" s="10">
        <f>+H5+I5</f>
        <v>124</v>
      </c>
      <c r="K5" s="9">
        <v>0</v>
      </c>
      <c r="L5" s="9">
        <v>0</v>
      </c>
      <c r="M5" s="10">
        <f>+K5+L5</f>
        <v>0</v>
      </c>
      <c r="N5" s="27">
        <f>+E5/(H5*216+K5*248)</f>
        <v>1.1723416965352451E-2</v>
      </c>
      <c r="O5" s="27">
        <f t="shared" ref="O5:O80" si="0">+F5/(I5*216+L5*248)</f>
        <v>1.4111540437130634E-2</v>
      </c>
      <c r="P5" s="28">
        <f t="shared" ref="P5:P80" si="1">+G5/(J5*216+M5*248)</f>
        <v>1.2917478701241544E-2</v>
      </c>
      <c r="R5" s="32">
        <f>+E5/(H5+K5)</f>
        <v>2.5322580645161294</v>
      </c>
      <c r="S5" s="32">
        <f t="shared" ref="S5" si="2">+F5/(I5+L5)</f>
        <v>3.0480927344202171</v>
      </c>
      <c r="T5" s="32">
        <f t="shared" ref="T5" si="3">+G5/(J5+M5)</f>
        <v>2.7901753994681733</v>
      </c>
    </row>
    <row r="6" spans="1:20" x14ac:dyDescent="0.25">
      <c r="B6" s="12" t="str">
        <f>'Média Mensal'!B6</f>
        <v>Venda Nova</v>
      </c>
      <c r="C6" s="12" t="str">
        <f>'Média Mensal'!C6</f>
        <v>Carreira</v>
      </c>
      <c r="D6" s="15">
        <f>'Média Mensal'!D6</f>
        <v>583.47</v>
      </c>
      <c r="E6" s="4">
        <v>228.55304279680556</v>
      </c>
      <c r="F6" s="2">
        <v>321.56125204608526</v>
      </c>
      <c r="G6" s="5">
        <f t="shared" ref="G6:G69" si="4">+E6+F6</f>
        <v>550.11429484289079</v>
      </c>
      <c r="H6" s="2">
        <v>62</v>
      </c>
      <c r="I6" s="2">
        <v>62</v>
      </c>
      <c r="J6" s="5">
        <f t="shared" ref="J6:J69" si="5">+H6+I6</f>
        <v>124</v>
      </c>
      <c r="K6" s="2">
        <v>0</v>
      </c>
      <c r="L6" s="2">
        <v>0</v>
      </c>
      <c r="M6" s="5">
        <f t="shared" ref="M6:M68" si="6">+K6+L6</f>
        <v>0</v>
      </c>
      <c r="N6" s="27">
        <f t="shared" ref="N6:N69" si="7">+E6/(H6*216+K6*248)</f>
        <v>1.7066386110872578E-2</v>
      </c>
      <c r="O6" s="27">
        <f t="shared" si="0"/>
        <v>2.4011443551828351E-2</v>
      </c>
      <c r="P6" s="28">
        <f t="shared" si="1"/>
        <v>2.0538914831350463E-2</v>
      </c>
      <c r="R6" s="32">
        <f t="shared" ref="R6:R70" si="8">+E6/(H6+K6)</f>
        <v>3.6863393999484768</v>
      </c>
      <c r="S6" s="32">
        <f t="shared" ref="S6:S70" si="9">+F6/(I6+L6)</f>
        <v>5.1864718071949234</v>
      </c>
      <c r="T6" s="32">
        <f t="shared" ref="T6:T70" si="10">+G6/(J6+M6)</f>
        <v>4.4364056035716999</v>
      </c>
    </row>
    <row r="7" spans="1:20" x14ac:dyDescent="0.25">
      <c r="B7" s="12" t="str">
        <f>'Média Mensal'!B7</f>
        <v>Carreira</v>
      </c>
      <c r="C7" s="12" t="str">
        <f>'Média Mensal'!C7</f>
        <v>Baguim</v>
      </c>
      <c r="D7" s="15">
        <f>'Média Mensal'!D7</f>
        <v>786.02</v>
      </c>
      <c r="E7" s="4">
        <v>330.26785603095016</v>
      </c>
      <c r="F7" s="2">
        <v>434.06095779494854</v>
      </c>
      <c r="G7" s="5">
        <f t="shared" si="4"/>
        <v>764.32881382589869</v>
      </c>
      <c r="H7" s="2">
        <v>62</v>
      </c>
      <c r="I7" s="2">
        <v>62</v>
      </c>
      <c r="J7" s="5">
        <f t="shared" si="5"/>
        <v>124</v>
      </c>
      <c r="K7" s="2">
        <v>0</v>
      </c>
      <c r="L7" s="2">
        <v>0</v>
      </c>
      <c r="M7" s="5">
        <f t="shared" si="6"/>
        <v>0</v>
      </c>
      <c r="N7" s="27">
        <f t="shared" si="7"/>
        <v>2.4661578257986122E-2</v>
      </c>
      <c r="O7" s="27">
        <f t="shared" si="0"/>
        <v>3.2411959214079189E-2</v>
      </c>
      <c r="P7" s="28">
        <f t="shared" si="1"/>
        <v>2.8536768736032659E-2</v>
      </c>
      <c r="R7" s="32">
        <f t="shared" si="8"/>
        <v>5.3269009037250026</v>
      </c>
      <c r="S7" s="32">
        <f t="shared" si="9"/>
        <v>7.0009831902411053</v>
      </c>
      <c r="T7" s="32">
        <f t="shared" si="10"/>
        <v>6.1639420469830544</v>
      </c>
    </row>
    <row r="8" spans="1:20" x14ac:dyDescent="0.25">
      <c r="B8" s="12" t="str">
        <f>'Média Mensal'!B8</f>
        <v>Baguim</v>
      </c>
      <c r="C8" s="12" t="str">
        <f>'Média Mensal'!C8</f>
        <v>Campainha</v>
      </c>
      <c r="D8" s="15">
        <f>'Média Mensal'!D8</f>
        <v>751.7</v>
      </c>
      <c r="E8" s="4">
        <v>405.98132283417607</v>
      </c>
      <c r="F8" s="2">
        <v>504.14011047771749</v>
      </c>
      <c r="G8" s="5">
        <f t="shared" si="4"/>
        <v>910.1214333118935</v>
      </c>
      <c r="H8" s="2">
        <v>62</v>
      </c>
      <c r="I8" s="2">
        <v>62</v>
      </c>
      <c r="J8" s="5">
        <f t="shared" si="5"/>
        <v>124</v>
      </c>
      <c r="K8" s="2">
        <v>0</v>
      </c>
      <c r="L8" s="2">
        <v>0</v>
      </c>
      <c r="M8" s="5">
        <f t="shared" si="6"/>
        <v>0</v>
      </c>
      <c r="N8" s="27">
        <f t="shared" si="7"/>
        <v>3.0315212278537639E-2</v>
      </c>
      <c r="O8" s="27">
        <f t="shared" si="0"/>
        <v>3.7644870854070901E-2</v>
      </c>
      <c r="P8" s="28">
        <f t="shared" si="1"/>
        <v>3.398004156630427E-2</v>
      </c>
      <c r="R8" s="32">
        <f t="shared" si="8"/>
        <v>6.5480858521641299</v>
      </c>
      <c r="S8" s="32">
        <f t="shared" si="9"/>
        <v>8.1312921044793143</v>
      </c>
      <c r="T8" s="32">
        <f t="shared" si="10"/>
        <v>7.3396889783217221</v>
      </c>
    </row>
    <row r="9" spans="1:20" x14ac:dyDescent="0.25">
      <c r="B9" s="12" t="str">
        <f>'Média Mensal'!B9</f>
        <v>Campainha</v>
      </c>
      <c r="C9" s="12" t="str">
        <f>'Média Mensal'!C9</f>
        <v>Rio Tinto</v>
      </c>
      <c r="D9" s="15">
        <f>'Média Mensal'!D9</f>
        <v>859.99</v>
      </c>
      <c r="E9" s="4">
        <v>455.12314618027693</v>
      </c>
      <c r="F9" s="2">
        <v>671.71286279249307</v>
      </c>
      <c r="G9" s="5">
        <f t="shared" si="4"/>
        <v>1126.8360089727701</v>
      </c>
      <c r="H9" s="2">
        <v>62</v>
      </c>
      <c r="I9" s="2">
        <v>62</v>
      </c>
      <c r="J9" s="5">
        <f t="shared" si="5"/>
        <v>124</v>
      </c>
      <c r="K9" s="2">
        <v>0</v>
      </c>
      <c r="L9" s="2">
        <v>0</v>
      </c>
      <c r="M9" s="5">
        <f t="shared" si="6"/>
        <v>0</v>
      </c>
      <c r="N9" s="27">
        <f t="shared" si="7"/>
        <v>3.3984703269136572E-2</v>
      </c>
      <c r="O9" s="27">
        <f t="shared" si="0"/>
        <v>5.0157770519152711E-2</v>
      </c>
      <c r="P9" s="28">
        <f t="shared" si="1"/>
        <v>4.2071236894144638E-2</v>
      </c>
      <c r="R9" s="32">
        <f t="shared" si="8"/>
        <v>7.3406959061334991</v>
      </c>
      <c r="S9" s="32">
        <f t="shared" si="9"/>
        <v>10.834078432136986</v>
      </c>
      <c r="T9" s="32">
        <f t="shared" si="10"/>
        <v>9.0873871691352424</v>
      </c>
    </row>
    <row r="10" spans="1:20" x14ac:dyDescent="0.25">
      <c r="B10" s="12" t="str">
        <f>'Média Mensal'!B10</f>
        <v>Rio Tinto</v>
      </c>
      <c r="C10" s="12" t="str">
        <f>'Média Mensal'!C10</f>
        <v>Levada</v>
      </c>
      <c r="D10" s="15">
        <f>'Média Mensal'!D10</f>
        <v>452.83</v>
      </c>
      <c r="E10" s="4">
        <v>484.34257749993822</v>
      </c>
      <c r="F10" s="2">
        <v>810.24615026130459</v>
      </c>
      <c r="G10" s="5">
        <f t="shared" si="4"/>
        <v>1294.5887277612428</v>
      </c>
      <c r="H10" s="2">
        <v>62</v>
      </c>
      <c r="I10" s="2">
        <v>62</v>
      </c>
      <c r="J10" s="5">
        <f t="shared" si="5"/>
        <v>124</v>
      </c>
      <c r="K10" s="2">
        <v>0</v>
      </c>
      <c r="L10" s="2">
        <v>0</v>
      </c>
      <c r="M10" s="5">
        <f t="shared" si="6"/>
        <v>0</v>
      </c>
      <c r="N10" s="27">
        <f t="shared" si="7"/>
        <v>3.6166560446530632E-2</v>
      </c>
      <c r="O10" s="27">
        <f t="shared" si="0"/>
        <v>6.0502251363598013E-2</v>
      </c>
      <c r="P10" s="28">
        <f t="shared" si="1"/>
        <v>4.8334405905064319E-2</v>
      </c>
      <c r="R10" s="32">
        <f t="shared" si="8"/>
        <v>7.8119770564506164</v>
      </c>
      <c r="S10" s="32">
        <f t="shared" si="9"/>
        <v>13.068486294537172</v>
      </c>
      <c r="T10" s="32">
        <f t="shared" si="10"/>
        <v>10.440231675493894</v>
      </c>
    </row>
    <row r="11" spans="1:20" x14ac:dyDescent="0.25">
      <c r="B11" s="12" t="str">
        <f>'Média Mensal'!B11</f>
        <v>Levada</v>
      </c>
      <c r="C11" s="12" t="str">
        <f>'Média Mensal'!C11</f>
        <v>Nau Vitória</v>
      </c>
      <c r="D11" s="15">
        <f>'Média Mensal'!D11</f>
        <v>1111.6199999999999</v>
      </c>
      <c r="E11" s="4">
        <v>998.43704024243175</v>
      </c>
      <c r="F11" s="2">
        <v>992.03525685820159</v>
      </c>
      <c r="G11" s="5">
        <f t="shared" si="4"/>
        <v>1990.4722971006333</v>
      </c>
      <c r="H11" s="2">
        <v>62</v>
      </c>
      <c r="I11" s="2">
        <v>62</v>
      </c>
      <c r="J11" s="5">
        <f t="shared" si="5"/>
        <v>124</v>
      </c>
      <c r="K11" s="2">
        <v>0</v>
      </c>
      <c r="L11" s="2">
        <v>0</v>
      </c>
      <c r="M11" s="5">
        <f t="shared" si="6"/>
        <v>0</v>
      </c>
      <c r="N11" s="27">
        <f t="shared" si="7"/>
        <v>7.4554737174614083E-2</v>
      </c>
      <c r="O11" s="27">
        <f t="shared" si="0"/>
        <v>7.4076706754644686E-2</v>
      </c>
      <c r="P11" s="28">
        <f t="shared" si="1"/>
        <v>7.4315721964629378E-2</v>
      </c>
      <c r="R11" s="32">
        <f t="shared" si="8"/>
        <v>16.103823229716642</v>
      </c>
      <c r="S11" s="32">
        <f t="shared" si="9"/>
        <v>16.000568659003253</v>
      </c>
      <c r="T11" s="32">
        <f t="shared" si="10"/>
        <v>16.052195944359948</v>
      </c>
    </row>
    <row r="12" spans="1:20" x14ac:dyDescent="0.25">
      <c r="B12" s="12" t="str">
        <f>'Média Mensal'!B12</f>
        <v>Nau Vitória</v>
      </c>
      <c r="C12" s="12" t="str">
        <f>'Média Mensal'!C12</f>
        <v>Nasoni</v>
      </c>
      <c r="D12" s="15">
        <f>'Média Mensal'!D12</f>
        <v>499.02</v>
      </c>
      <c r="E12" s="4">
        <v>1029.3838103810192</v>
      </c>
      <c r="F12" s="2">
        <v>1060.1555370388148</v>
      </c>
      <c r="G12" s="5">
        <f t="shared" si="4"/>
        <v>2089.539347419834</v>
      </c>
      <c r="H12" s="2">
        <v>62</v>
      </c>
      <c r="I12" s="2">
        <v>62</v>
      </c>
      <c r="J12" s="5">
        <f t="shared" si="5"/>
        <v>124</v>
      </c>
      <c r="K12" s="2">
        <v>0</v>
      </c>
      <c r="L12" s="2">
        <v>0</v>
      </c>
      <c r="M12" s="5">
        <f t="shared" si="6"/>
        <v>0</v>
      </c>
      <c r="N12" s="27">
        <f t="shared" si="7"/>
        <v>7.6865577238726043E-2</v>
      </c>
      <c r="O12" s="27">
        <f t="shared" si="0"/>
        <v>7.9163346553077565E-2</v>
      </c>
      <c r="P12" s="28">
        <f t="shared" si="1"/>
        <v>7.8014461895901804E-2</v>
      </c>
      <c r="R12" s="32">
        <f t="shared" si="8"/>
        <v>16.602964683564824</v>
      </c>
      <c r="S12" s="32">
        <f t="shared" si="9"/>
        <v>17.099282855464754</v>
      </c>
      <c r="T12" s="32">
        <f t="shared" si="10"/>
        <v>16.851123769514789</v>
      </c>
    </row>
    <row r="13" spans="1:20" x14ac:dyDescent="0.25">
      <c r="B13" s="12" t="str">
        <f>'Média Mensal'!B13</f>
        <v>Nasoni</v>
      </c>
      <c r="C13" s="12" t="str">
        <f>'Média Mensal'!C13</f>
        <v>Contumil</v>
      </c>
      <c r="D13" s="15">
        <f>'Média Mensal'!D13</f>
        <v>650</v>
      </c>
      <c r="E13" s="4">
        <v>1060.2655529812698</v>
      </c>
      <c r="F13" s="2">
        <v>1095.4397993276459</v>
      </c>
      <c r="G13" s="5">
        <f t="shared" si="4"/>
        <v>2155.7053523089157</v>
      </c>
      <c r="H13" s="2">
        <v>62</v>
      </c>
      <c r="I13" s="2">
        <v>62</v>
      </c>
      <c r="J13" s="5">
        <f t="shared" si="5"/>
        <v>124</v>
      </c>
      <c r="K13" s="2">
        <v>0</v>
      </c>
      <c r="L13" s="2">
        <v>0</v>
      </c>
      <c r="M13" s="5">
        <f t="shared" si="6"/>
        <v>0</v>
      </c>
      <c r="N13" s="27">
        <f t="shared" si="7"/>
        <v>7.9171561602544044E-2</v>
      </c>
      <c r="O13" s="27">
        <f t="shared" si="0"/>
        <v>8.1798073426496851E-2</v>
      </c>
      <c r="P13" s="28">
        <f t="shared" si="1"/>
        <v>8.0484817514520454E-2</v>
      </c>
      <c r="R13" s="32">
        <f t="shared" si="8"/>
        <v>17.101057306149514</v>
      </c>
      <c r="S13" s="32">
        <f t="shared" si="9"/>
        <v>17.668383860123321</v>
      </c>
      <c r="T13" s="32">
        <f t="shared" si="10"/>
        <v>17.384720583136417</v>
      </c>
    </row>
    <row r="14" spans="1:20" x14ac:dyDescent="0.25">
      <c r="B14" s="12" t="str">
        <f>'Média Mensal'!B14</f>
        <v>Contumil</v>
      </c>
      <c r="C14" s="12" t="str">
        <f>'Média Mensal'!C14</f>
        <v>Estádio do Dragão</v>
      </c>
      <c r="D14" s="15">
        <f>'Média Mensal'!D14</f>
        <v>619.19000000000005</v>
      </c>
      <c r="E14" s="4">
        <v>1114.8094959001451</v>
      </c>
      <c r="F14" s="2">
        <v>1343.9942622225449</v>
      </c>
      <c r="G14" s="5">
        <f t="shared" si="4"/>
        <v>2458.8037581226899</v>
      </c>
      <c r="H14" s="2">
        <v>62</v>
      </c>
      <c r="I14" s="2">
        <v>62</v>
      </c>
      <c r="J14" s="5">
        <f t="shared" si="5"/>
        <v>124</v>
      </c>
      <c r="K14" s="2">
        <v>0</v>
      </c>
      <c r="L14" s="2">
        <v>0</v>
      </c>
      <c r="M14" s="5">
        <f t="shared" si="6"/>
        <v>0</v>
      </c>
      <c r="N14" s="27">
        <f t="shared" si="7"/>
        <v>8.3244436671157787E-2</v>
      </c>
      <c r="O14" s="27">
        <f t="shared" si="0"/>
        <v>0.10035799449093077</v>
      </c>
      <c r="P14" s="28">
        <f t="shared" si="1"/>
        <v>9.1801215581044274E-2</v>
      </c>
      <c r="R14" s="32">
        <f t="shared" si="8"/>
        <v>17.980798320970081</v>
      </c>
      <c r="S14" s="32">
        <f t="shared" si="9"/>
        <v>21.677326810041045</v>
      </c>
      <c r="T14" s="32">
        <f t="shared" si="10"/>
        <v>19.829062565505563</v>
      </c>
    </row>
    <row r="15" spans="1:20" x14ac:dyDescent="0.25">
      <c r="B15" s="12" t="str">
        <f>'Média Mensal'!B15</f>
        <v>Estádio do Dragão</v>
      </c>
      <c r="C15" s="12" t="str">
        <f>'Média Mensal'!C15</f>
        <v>Campanhã</v>
      </c>
      <c r="D15" s="15">
        <f>'Média Mensal'!D15</f>
        <v>1166.02</v>
      </c>
      <c r="E15" s="4">
        <v>2030.0707067120607</v>
      </c>
      <c r="F15" s="2">
        <v>2342.7857924068926</v>
      </c>
      <c r="G15" s="5">
        <f t="shared" si="4"/>
        <v>4372.8564991189533</v>
      </c>
      <c r="H15" s="2">
        <v>62</v>
      </c>
      <c r="I15" s="2">
        <v>93</v>
      </c>
      <c r="J15" s="5">
        <f t="shared" si="5"/>
        <v>155</v>
      </c>
      <c r="K15" s="2">
        <v>93</v>
      </c>
      <c r="L15" s="2">
        <v>113</v>
      </c>
      <c r="M15" s="5">
        <f t="shared" si="6"/>
        <v>206</v>
      </c>
      <c r="N15" s="27">
        <f t="shared" si="7"/>
        <v>5.5685503256310637E-2</v>
      </c>
      <c r="O15" s="27">
        <f t="shared" si="0"/>
        <v>4.8694417035394344E-2</v>
      </c>
      <c r="P15" s="28">
        <f t="shared" si="1"/>
        <v>5.1708169746463833E-2</v>
      </c>
      <c r="R15" s="32">
        <f t="shared" si="8"/>
        <v>13.097230365884263</v>
      </c>
      <c r="S15" s="32">
        <f t="shared" si="9"/>
        <v>11.372746565082004</v>
      </c>
      <c r="T15" s="32">
        <f t="shared" si="10"/>
        <v>12.113175897836436</v>
      </c>
    </row>
    <row r="16" spans="1:20" x14ac:dyDescent="0.25">
      <c r="B16" s="12" t="str">
        <f>'Média Mensal'!B16</f>
        <v>Campanhã</v>
      </c>
      <c r="C16" s="12" t="str">
        <f>'Média Mensal'!C16</f>
        <v>Heroismo</v>
      </c>
      <c r="D16" s="15">
        <f>'Média Mensal'!D16</f>
        <v>950.92</v>
      </c>
      <c r="E16" s="4">
        <v>3757.5590996944456</v>
      </c>
      <c r="F16" s="2">
        <v>4380.9540390845987</v>
      </c>
      <c r="G16" s="5">
        <f t="shared" si="4"/>
        <v>8138.5131387790443</v>
      </c>
      <c r="H16" s="2">
        <v>84</v>
      </c>
      <c r="I16" s="2">
        <v>93</v>
      </c>
      <c r="J16" s="5">
        <f t="shared" si="5"/>
        <v>177</v>
      </c>
      <c r="K16" s="2">
        <v>141</v>
      </c>
      <c r="L16" s="2">
        <v>206</v>
      </c>
      <c r="M16" s="5">
        <f t="shared" si="6"/>
        <v>347</v>
      </c>
      <c r="N16" s="27">
        <f t="shared" si="7"/>
        <v>7.0747836641332384E-2</v>
      </c>
      <c r="O16" s="27">
        <f t="shared" si="0"/>
        <v>6.1551000886318402E-2</v>
      </c>
      <c r="P16" s="28">
        <f t="shared" si="1"/>
        <v>6.5481085372514194E-2</v>
      </c>
      <c r="R16" s="32">
        <f t="shared" si="8"/>
        <v>16.700262665308646</v>
      </c>
      <c r="S16" s="32">
        <f t="shared" si="9"/>
        <v>14.652020197607353</v>
      </c>
      <c r="T16" s="32">
        <f t="shared" si="10"/>
        <v>15.53151362362413</v>
      </c>
    </row>
    <row r="17" spans="2:20" x14ac:dyDescent="0.25">
      <c r="B17" s="12" t="str">
        <f>'Média Mensal'!B17</f>
        <v>Heroismo</v>
      </c>
      <c r="C17" s="12" t="str">
        <f>'Média Mensal'!C17</f>
        <v>24 de Agosto</v>
      </c>
      <c r="D17" s="15">
        <f>'Média Mensal'!D17</f>
        <v>571.9</v>
      </c>
      <c r="E17" s="4">
        <v>3926.0446876172864</v>
      </c>
      <c r="F17" s="2">
        <v>4687.337556018053</v>
      </c>
      <c r="G17" s="5">
        <f t="shared" si="4"/>
        <v>8613.3822436353403</v>
      </c>
      <c r="H17" s="2">
        <v>84</v>
      </c>
      <c r="I17" s="2">
        <v>93</v>
      </c>
      <c r="J17" s="5">
        <f t="shared" si="5"/>
        <v>177</v>
      </c>
      <c r="K17" s="2">
        <v>156</v>
      </c>
      <c r="L17" s="2">
        <v>206</v>
      </c>
      <c r="M17" s="5">
        <f t="shared" si="6"/>
        <v>362</v>
      </c>
      <c r="N17" s="27">
        <f t="shared" si="7"/>
        <v>6.9081585860383002E-2</v>
      </c>
      <c r="O17" s="27">
        <f t="shared" si="0"/>
        <v>6.5855591154575316E-2</v>
      </c>
      <c r="P17" s="28">
        <f t="shared" si="1"/>
        <v>6.7287843288195578E-2</v>
      </c>
      <c r="R17" s="32">
        <f t="shared" si="8"/>
        <v>16.358519531738693</v>
      </c>
      <c r="S17" s="32">
        <f t="shared" si="9"/>
        <v>15.67671423417409</v>
      </c>
      <c r="T17" s="32">
        <f t="shared" si="10"/>
        <v>15.98030100859989</v>
      </c>
    </row>
    <row r="18" spans="2:20" x14ac:dyDescent="0.25">
      <c r="B18" s="12" t="str">
        <f>'Média Mensal'!B18</f>
        <v>24 de Agosto</v>
      </c>
      <c r="C18" s="12" t="str">
        <f>'Média Mensal'!C18</f>
        <v>Bolhão</v>
      </c>
      <c r="D18" s="15">
        <f>'Média Mensal'!D18</f>
        <v>680.44</v>
      </c>
      <c r="E18" s="4">
        <v>5021.5468592228381</v>
      </c>
      <c r="F18" s="2">
        <v>6048.5850162344886</v>
      </c>
      <c r="G18" s="5">
        <f t="shared" si="4"/>
        <v>11070.131875457326</v>
      </c>
      <c r="H18" s="2">
        <v>79</v>
      </c>
      <c r="I18" s="2">
        <v>93</v>
      </c>
      <c r="J18" s="5">
        <f t="shared" si="5"/>
        <v>172</v>
      </c>
      <c r="K18" s="2">
        <v>156</v>
      </c>
      <c r="L18" s="2">
        <v>206</v>
      </c>
      <c r="M18" s="5">
        <f t="shared" si="6"/>
        <v>362</v>
      </c>
      <c r="N18" s="27">
        <f t="shared" si="7"/>
        <v>9.0069358215361564E-2</v>
      </c>
      <c r="O18" s="27">
        <f t="shared" si="0"/>
        <v>8.4980681918546824E-2</v>
      </c>
      <c r="P18" s="28">
        <f t="shared" si="1"/>
        <v>8.7215837919586897E-2</v>
      </c>
      <c r="R18" s="32">
        <f t="shared" si="8"/>
        <v>21.368284507331225</v>
      </c>
      <c r="S18" s="32">
        <f t="shared" si="9"/>
        <v>20.229381325198958</v>
      </c>
      <c r="T18" s="32">
        <f t="shared" si="10"/>
        <v>20.730584036436941</v>
      </c>
    </row>
    <row r="19" spans="2:20" x14ac:dyDescent="0.25">
      <c r="B19" s="12" t="str">
        <f>'Média Mensal'!B19</f>
        <v>Bolhão</v>
      </c>
      <c r="C19" s="12" t="str">
        <f>'Média Mensal'!C19</f>
        <v>Trindade</v>
      </c>
      <c r="D19" s="15">
        <f>'Média Mensal'!D19</f>
        <v>451.8</v>
      </c>
      <c r="E19" s="4">
        <v>6246.6223787624167</v>
      </c>
      <c r="F19" s="2">
        <v>7102.0251868644764</v>
      </c>
      <c r="G19" s="5">
        <f t="shared" si="4"/>
        <v>13348.647565626892</v>
      </c>
      <c r="H19" s="2">
        <v>62</v>
      </c>
      <c r="I19" s="2">
        <v>93</v>
      </c>
      <c r="J19" s="5">
        <f t="shared" si="5"/>
        <v>155</v>
      </c>
      <c r="K19" s="2">
        <v>156</v>
      </c>
      <c r="L19" s="2">
        <v>206</v>
      </c>
      <c r="M19" s="5">
        <f t="shared" si="6"/>
        <v>362</v>
      </c>
      <c r="N19" s="27">
        <f t="shared" si="7"/>
        <v>0.11994282601310324</v>
      </c>
      <c r="O19" s="27">
        <f t="shared" si="0"/>
        <v>9.9781178864567777E-2</v>
      </c>
      <c r="P19" s="28">
        <f t="shared" si="1"/>
        <v>0.10830018470197712</v>
      </c>
      <c r="R19" s="32">
        <f t="shared" si="8"/>
        <v>28.654231095240444</v>
      </c>
      <c r="S19" s="32">
        <f t="shared" si="9"/>
        <v>23.752592598208953</v>
      </c>
      <c r="T19" s="32">
        <f t="shared" si="10"/>
        <v>25.819434362914684</v>
      </c>
    </row>
    <row r="20" spans="2:20" x14ac:dyDescent="0.25">
      <c r="B20" s="12" t="str">
        <f>'Média Mensal'!B20</f>
        <v>Trindade</v>
      </c>
      <c r="C20" s="12" t="str">
        <f>'Média Mensal'!C20</f>
        <v>Lapa</v>
      </c>
      <c r="D20" s="15">
        <f>'Média Mensal'!D20</f>
        <v>857.43000000000006</v>
      </c>
      <c r="E20" s="4">
        <v>11062.649893111307</v>
      </c>
      <c r="F20" s="2">
        <v>10286.186235883628</v>
      </c>
      <c r="G20" s="5">
        <f t="shared" si="4"/>
        <v>21348.836128994935</v>
      </c>
      <c r="H20" s="2">
        <v>226</v>
      </c>
      <c r="I20" s="2">
        <v>282</v>
      </c>
      <c r="J20" s="5">
        <f t="shared" si="5"/>
        <v>508</v>
      </c>
      <c r="K20" s="2">
        <v>154</v>
      </c>
      <c r="L20" s="2">
        <v>206</v>
      </c>
      <c r="M20" s="5">
        <f t="shared" si="6"/>
        <v>360</v>
      </c>
      <c r="N20" s="27">
        <f t="shared" si="7"/>
        <v>0.12714520381012445</v>
      </c>
      <c r="O20" s="27">
        <f t="shared" si="0"/>
        <v>9.1840948534675254E-2</v>
      </c>
      <c r="P20" s="28">
        <f t="shared" si="1"/>
        <v>0.10727627094888113</v>
      </c>
      <c r="R20" s="32">
        <f t="shared" si="8"/>
        <v>29.11223656081923</v>
      </c>
      <c r="S20" s="32">
        <f t="shared" si="9"/>
        <v>21.078250483368091</v>
      </c>
      <c r="T20" s="32">
        <f t="shared" si="10"/>
        <v>24.595433328335179</v>
      </c>
    </row>
    <row r="21" spans="2:20" x14ac:dyDescent="0.25">
      <c r="B21" s="12" t="str">
        <f>'Média Mensal'!B21</f>
        <v>Lapa</v>
      </c>
      <c r="C21" s="12" t="str">
        <f>'Média Mensal'!C21</f>
        <v>Carolina Michaelis</v>
      </c>
      <c r="D21" s="15">
        <f>'Média Mensal'!D21</f>
        <v>460.97</v>
      </c>
      <c r="E21" s="4">
        <v>10815.416496557104</v>
      </c>
      <c r="F21" s="2">
        <v>10358.92119100168</v>
      </c>
      <c r="G21" s="5">
        <f t="shared" si="4"/>
        <v>21174.337687558786</v>
      </c>
      <c r="H21" s="2">
        <v>246</v>
      </c>
      <c r="I21" s="2">
        <v>279</v>
      </c>
      <c r="J21" s="5">
        <f t="shared" si="5"/>
        <v>525</v>
      </c>
      <c r="K21" s="2">
        <v>151</v>
      </c>
      <c r="L21" s="2">
        <v>206</v>
      </c>
      <c r="M21" s="5">
        <f t="shared" si="6"/>
        <v>357</v>
      </c>
      <c r="N21" s="27">
        <f t="shared" si="7"/>
        <v>0.11939654350169018</v>
      </c>
      <c r="O21" s="27">
        <f t="shared" si="0"/>
        <v>9.3028604704016818E-2</v>
      </c>
      <c r="P21" s="28">
        <f t="shared" si="1"/>
        <v>0.10485667581589606</v>
      </c>
      <c r="R21" s="32">
        <f t="shared" si="8"/>
        <v>27.242862711730741</v>
      </c>
      <c r="S21" s="32">
        <f t="shared" si="9"/>
        <v>21.358600393817898</v>
      </c>
      <c r="T21" s="32">
        <f t="shared" si="10"/>
        <v>24.007185586801345</v>
      </c>
    </row>
    <row r="22" spans="2:20" x14ac:dyDescent="0.25">
      <c r="B22" s="12" t="str">
        <f>'Média Mensal'!B22</f>
        <v>Carolina Michaelis</v>
      </c>
      <c r="C22" s="12" t="str">
        <f>'Média Mensal'!C22</f>
        <v>Casa da Música</v>
      </c>
      <c r="D22" s="15">
        <f>'Média Mensal'!D22</f>
        <v>627.48</v>
      </c>
      <c r="E22" s="4">
        <v>10255.706527895918</v>
      </c>
      <c r="F22" s="2">
        <v>10263.304962046099</v>
      </c>
      <c r="G22" s="5">
        <f t="shared" si="4"/>
        <v>20519.011489942015</v>
      </c>
      <c r="H22" s="2">
        <v>247</v>
      </c>
      <c r="I22" s="2">
        <v>270</v>
      </c>
      <c r="J22" s="5">
        <f t="shared" si="5"/>
        <v>517</v>
      </c>
      <c r="K22" s="2">
        <v>147</v>
      </c>
      <c r="L22" s="2">
        <v>206</v>
      </c>
      <c r="M22" s="5">
        <f t="shared" si="6"/>
        <v>353</v>
      </c>
      <c r="N22" s="27">
        <f t="shared" si="7"/>
        <v>0.11419591270149561</v>
      </c>
      <c r="O22" s="27">
        <f t="shared" si="0"/>
        <v>9.3807627980093761E-2</v>
      </c>
      <c r="P22" s="28">
        <f t="shared" si="1"/>
        <v>0.10299881279586988</v>
      </c>
      <c r="R22" s="32">
        <f t="shared" si="8"/>
        <v>26.029711999735831</v>
      </c>
      <c r="S22" s="32">
        <f t="shared" si="9"/>
        <v>21.561565046315334</v>
      </c>
      <c r="T22" s="32">
        <f t="shared" si="10"/>
        <v>23.585070678094269</v>
      </c>
    </row>
    <row r="23" spans="2:20" x14ac:dyDescent="0.25">
      <c r="B23" s="12" t="str">
        <f>'Média Mensal'!B23</f>
        <v>Casa da Música</v>
      </c>
      <c r="C23" s="12" t="str">
        <f>'Média Mensal'!C23</f>
        <v>Francos</v>
      </c>
      <c r="D23" s="15">
        <f>'Média Mensal'!D23</f>
        <v>871.87</v>
      </c>
      <c r="E23" s="4">
        <v>9030.9406652059351</v>
      </c>
      <c r="F23" s="2">
        <v>9011.8758868063233</v>
      </c>
      <c r="G23" s="5">
        <f t="shared" si="4"/>
        <v>18042.816552012257</v>
      </c>
      <c r="H23" s="2">
        <v>248</v>
      </c>
      <c r="I23" s="2">
        <v>250</v>
      </c>
      <c r="J23" s="5">
        <f t="shared" si="5"/>
        <v>498</v>
      </c>
      <c r="K23" s="2">
        <v>147</v>
      </c>
      <c r="L23" s="2">
        <v>206</v>
      </c>
      <c r="M23" s="5">
        <f t="shared" si="6"/>
        <v>353</v>
      </c>
      <c r="N23" s="27">
        <f t="shared" si="7"/>
        <v>0.10031703395989887</v>
      </c>
      <c r="O23" s="27">
        <f t="shared" si="0"/>
        <v>8.5755518106789774E-2</v>
      </c>
      <c r="P23" s="28">
        <f t="shared" si="1"/>
        <v>9.2474151010764366E-2</v>
      </c>
      <c r="R23" s="32">
        <f t="shared" si="8"/>
        <v>22.863140924571987</v>
      </c>
      <c r="S23" s="32">
        <f t="shared" si="9"/>
        <v>19.762885716680533</v>
      </c>
      <c r="T23" s="32">
        <f t="shared" si="10"/>
        <v>21.201899591083734</v>
      </c>
    </row>
    <row r="24" spans="2:20" x14ac:dyDescent="0.25">
      <c r="B24" s="12" t="str">
        <f>'Média Mensal'!B24</f>
        <v>Francos</v>
      </c>
      <c r="C24" s="12" t="str">
        <f>'Média Mensal'!C24</f>
        <v>Ramalde</v>
      </c>
      <c r="D24" s="15">
        <f>'Média Mensal'!D24</f>
        <v>965.03</v>
      </c>
      <c r="E24" s="4">
        <v>8329.7521711874069</v>
      </c>
      <c r="F24" s="2">
        <v>8404.639061168049</v>
      </c>
      <c r="G24" s="5">
        <f t="shared" si="4"/>
        <v>16734.391232355454</v>
      </c>
      <c r="H24" s="2">
        <v>277</v>
      </c>
      <c r="I24" s="2">
        <v>248</v>
      </c>
      <c r="J24" s="5">
        <f t="shared" si="5"/>
        <v>525</v>
      </c>
      <c r="K24" s="2">
        <v>147</v>
      </c>
      <c r="L24" s="2">
        <v>206</v>
      </c>
      <c r="M24" s="5">
        <f t="shared" si="6"/>
        <v>353</v>
      </c>
      <c r="N24" s="27">
        <f t="shared" si="7"/>
        <v>8.6508725606383008E-2</v>
      </c>
      <c r="O24" s="27">
        <f t="shared" si="0"/>
        <v>8.0307283492279932E-2</v>
      </c>
      <c r="P24" s="28">
        <f t="shared" si="1"/>
        <v>8.3278879848890514E-2</v>
      </c>
      <c r="R24" s="32">
        <f t="shared" si="8"/>
        <v>19.645641913177847</v>
      </c>
      <c r="S24" s="32">
        <f t="shared" si="9"/>
        <v>18.512420839577199</v>
      </c>
      <c r="T24" s="32">
        <f t="shared" si="10"/>
        <v>19.05967110746635</v>
      </c>
    </row>
    <row r="25" spans="2:20" x14ac:dyDescent="0.25">
      <c r="B25" s="12" t="str">
        <f>'Média Mensal'!B25</f>
        <v>Ramalde</v>
      </c>
      <c r="C25" s="12" t="str">
        <f>'Média Mensal'!C25</f>
        <v>Viso</v>
      </c>
      <c r="D25" s="15">
        <f>'Média Mensal'!D25</f>
        <v>621.15</v>
      </c>
      <c r="E25" s="4">
        <v>7726.9294267509486</v>
      </c>
      <c r="F25" s="2">
        <v>8429.8194862069777</v>
      </c>
      <c r="G25" s="5">
        <f t="shared" si="4"/>
        <v>16156.748912957926</v>
      </c>
      <c r="H25" s="2">
        <v>277</v>
      </c>
      <c r="I25" s="2">
        <v>248</v>
      </c>
      <c r="J25" s="5">
        <f t="shared" si="5"/>
        <v>525</v>
      </c>
      <c r="K25" s="2">
        <v>148</v>
      </c>
      <c r="L25" s="2">
        <v>206</v>
      </c>
      <c r="M25" s="5">
        <f t="shared" si="6"/>
        <v>354</v>
      </c>
      <c r="N25" s="27">
        <f t="shared" si="7"/>
        <v>8.0041947322770243E-2</v>
      </c>
      <c r="O25" s="27">
        <f t="shared" si="0"/>
        <v>8.0547885321500701E-2</v>
      </c>
      <c r="P25" s="28">
        <f t="shared" si="1"/>
        <v>8.0305126013747688E-2</v>
      </c>
      <c r="R25" s="32">
        <f t="shared" si="8"/>
        <v>18.181010415884586</v>
      </c>
      <c r="S25" s="32">
        <f t="shared" si="9"/>
        <v>18.567884330852372</v>
      </c>
      <c r="T25" s="32">
        <f t="shared" si="10"/>
        <v>18.380829252511862</v>
      </c>
    </row>
    <row r="26" spans="2:20" x14ac:dyDescent="0.25">
      <c r="B26" s="12" t="str">
        <f>'Média Mensal'!B26</f>
        <v>Viso</v>
      </c>
      <c r="C26" s="12" t="str">
        <f>'Média Mensal'!C26</f>
        <v>Sete Bicas</v>
      </c>
      <c r="D26" s="15">
        <f>'Média Mensal'!D26</f>
        <v>743.81</v>
      </c>
      <c r="E26" s="4">
        <v>7276.4695034417618</v>
      </c>
      <c r="F26" s="2">
        <v>8292.9361036467271</v>
      </c>
      <c r="G26" s="5">
        <f t="shared" si="4"/>
        <v>15569.405607088489</v>
      </c>
      <c r="H26" s="2">
        <v>277</v>
      </c>
      <c r="I26" s="2">
        <v>248</v>
      </c>
      <c r="J26" s="5">
        <f t="shared" si="5"/>
        <v>525</v>
      </c>
      <c r="K26" s="2">
        <v>148</v>
      </c>
      <c r="L26" s="2">
        <v>205</v>
      </c>
      <c r="M26" s="5">
        <f t="shared" si="6"/>
        <v>353</v>
      </c>
      <c r="N26" s="27">
        <f t="shared" si="7"/>
        <v>7.5375709615498485E-2</v>
      </c>
      <c r="O26" s="27">
        <f t="shared" si="0"/>
        <v>7.9428167416737486E-2</v>
      </c>
      <c r="P26" s="28">
        <f t="shared" si="1"/>
        <v>7.7481316222870494E-2</v>
      </c>
      <c r="R26" s="32">
        <f t="shared" si="8"/>
        <v>17.121104713980618</v>
      </c>
      <c r="S26" s="32">
        <f t="shared" si="9"/>
        <v>18.306702215555688</v>
      </c>
      <c r="T26" s="32">
        <f t="shared" si="10"/>
        <v>17.732808208529029</v>
      </c>
    </row>
    <row r="27" spans="2:20" x14ac:dyDescent="0.25">
      <c r="B27" s="12" t="str">
        <f>'Média Mensal'!B27</f>
        <v>Sete Bicas</v>
      </c>
      <c r="C27" s="12" t="str">
        <f>'Média Mensal'!C27</f>
        <v>ASra da Hora</v>
      </c>
      <c r="D27" s="15">
        <f>'Média Mensal'!D27</f>
        <v>674.5</v>
      </c>
      <c r="E27" s="4">
        <v>7450.8061426305367</v>
      </c>
      <c r="F27" s="2">
        <v>5198.4268590444553</v>
      </c>
      <c r="G27" s="5">
        <f t="shared" si="4"/>
        <v>12649.233001674991</v>
      </c>
      <c r="H27" s="2">
        <v>278</v>
      </c>
      <c r="I27" s="2">
        <v>249</v>
      </c>
      <c r="J27" s="5">
        <f t="shared" si="5"/>
        <v>527</v>
      </c>
      <c r="K27" s="2">
        <v>148</v>
      </c>
      <c r="L27" s="2">
        <v>179</v>
      </c>
      <c r="M27" s="5">
        <f t="shared" si="6"/>
        <v>327</v>
      </c>
      <c r="N27" s="27">
        <f t="shared" si="7"/>
        <v>7.7009324278883504E-2</v>
      </c>
      <c r="O27" s="27">
        <f t="shared" si="0"/>
        <v>5.2950078013409139E-2</v>
      </c>
      <c r="P27" s="28">
        <f t="shared" si="1"/>
        <v>6.4891821604258965E-2</v>
      </c>
      <c r="R27" s="32">
        <f t="shared" si="8"/>
        <v>17.490155264390932</v>
      </c>
      <c r="S27" s="32">
        <f t="shared" si="9"/>
        <v>12.145857147300129</v>
      </c>
      <c r="T27" s="32">
        <f t="shared" si="10"/>
        <v>14.811748245521066</v>
      </c>
    </row>
    <row r="28" spans="2:20" x14ac:dyDescent="0.25">
      <c r="B28" s="12" t="str">
        <f>'Média Mensal'!B28</f>
        <v>ASra da Hora</v>
      </c>
      <c r="C28" s="12" t="str">
        <f>'Média Mensal'!C28</f>
        <v>Vasco da Gama</v>
      </c>
      <c r="D28" s="15">
        <f>'Média Mensal'!D28</f>
        <v>824.48</v>
      </c>
      <c r="E28" s="4">
        <v>2041.2923486177031</v>
      </c>
      <c r="F28" s="2">
        <v>1468.7319333068906</v>
      </c>
      <c r="G28" s="5">
        <f t="shared" si="4"/>
        <v>3510.0242819245937</v>
      </c>
      <c r="H28" s="2">
        <v>187</v>
      </c>
      <c r="I28" s="2">
        <v>186</v>
      </c>
      <c r="J28" s="5">
        <f t="shared" si="5"/>
        <v>373</v>
      </c>
      <c r="K28" s="2">
        <v>0</v>
      </c>
      <c r="L28" s="2">
        <v>0</v>
      </c>
      <c r="M28" s="5">
        <f t="shared" si="6"/>
        <v>0</v>
      </c>
      <c r="N28" s="27">
        <f t="shared" si="7"/>
        <v>5.0537045667897185E-2</v>
      </c>
      <c r="O28" s="27">
        <f t="shared" si="0"/>
        <v>3.6557445572154783E-2</v>
      </c>
      <c r="P28" s="28">
        <f t="shared" si="1"/>
        <v>4.3565985030341994E-2</v>
      </c>
      <c r="R28" s="32">
        <f t="shared" si="8"/>
        <v>10.916001864265791</v>
      </c>
      <c r="S28" s="32">
        <f t="shared" si="9"/>
        <v>7.8964082435854337</v>
      </c>
      <c r="T28" s="32">
        <f t="shared" si="10"/>
        <v>9.4102527665538709</v>
      </c>
    </row>
    <row r="29" spans="2:20" x14ac:dyDescent="0.25">
      <c r="B29" s="12" t="str">
        <f>'Média Mensal'!B29</f>
        <v>Vasco da Gama</v>
      </c>
      <c r="C29" s="12" t="str">
        <f>'Média Mensal'!C29</f>
        <v>Estádio do Mar</v>
      </c>
      <c r="D29" s="15">
        <f>'Média Mensal'!D29</f>
        <v>661.6</v>
      </c>
      <c r="E29" s="4">
        <v>1866.5321539788538</v>
      </c>
      <c r="F29" s="2">
        <v>1491.2449450950937</v>
      </c>
      <c r="G29" s="5">
        <f t="shared" si="4"/>
        <v>3357.7770990739473</v>
      </c>
      <c r="H29" s="2">
        <v>187</v>
      </c>
      <c r="I29" s="2">
        <v>185</v>
      </c>
      <c r="J29" s="5">
        <f t="shared" si="5"/>
        <v>372</v>
      </c>
      <c r="K29" s="2">
        <v>0</v>
      </c>
      <c r="L29" s="2">
        <v>0</v>
      </c>
      <c r="M29" s="5">
        <f t="shared" si="6"/>
        <v>0</v>
      </c>
      <c r="N29" s="27">
        <f t="shared" si="7"/>
        <v>4.6210441522550348E-2</v>
      </c>
      <c r="O29" s="27">
        <f t="shared" si="0"/>
        <v>3.7318442069446789E-2</v>
      </c>
      <c r="P29" s="28">
        <f t="shared" si="1"/>
        <v>4.178834502033487E-2</v>
      </c>
      <c r="R29" s="32">
        <f t="shared" si="8"/>
        <v>9.9814553688708756</v>
      </c>
      <c r="S29" s="32">
        <f t="shared" si="9"/>
        <v>8.0607834870005064</v>
      </c>
      <c r="T29" s="32">
        <f t="shared" si="10"/>
        <v>9.0262825243923306</v>
      </c>
    </row>
    <row r="30" spans="2:20" x14ac:dyDescent="0.25">
      <c r="B30" s="12" t="str">
        <f>'Média Mensal'!B30</f>
        <v>Estádio do Mar</v>
      </c>
      <c r="C30" s="12" t="str">
        <f>'Média Mensal'!C30</f>
        <v>Pedro Hispano</v>
      </c>
      <c r="D30" s="15">
        <f>'Média Mensal'!D30</f>
        <v>786.97</v>
      </c>
      <c r="E30" s="4">
        <v>1774.2192273523494</v>
      </c>
      <c r="F30" s="2">
        <v>1298.9522900340555</v>
      </c>
      <c r="G30" s="5">
        <f t="shared" si="4"/>
        <v>3073.171517386405</v>
      </c>
      <c r="H30" s="2">
        <v>187</v>
      </c>
      <c r="I30" s="2">
        <v>157</v>
      </c>
      <c r="J30" s="5">
        <f t="shared" si="5"/>
        <v>344</v>
      </c>
      <c r="K30" s="2">
        <v>0</v>
      </c>
      <c r="L30" s="2">
        <v>0</v>
      </c>
      <c r="M30" s="5">
        <f t="shared" si="6"/>
        <v>0</v>
      </c>
      <c r="N30" s="27">
        <f t="shared" si="7"/>
        <v>4.3925015531599068E-2</v>
      </c>
      <c r="O30" s="27">
        <f t="shared" si="0"/>
        <v>3.8303617894375308E-2</v>
      </c>
      <c r="P30" s="28">
        <f t="shared" si="1"/>
        <v>4.1359435796005664E-2</v>
      </c>
      <c r="R30" s="32">
        <f t="shared" si="8"/>
        <v>9.4878033548253988</v>
      </c>
      <c r="S30" s="32">
        <f t="shared" si="9"/>
        <v>8.2735814651850674</v>
      </c>
      <c r="T30" s="32">
        <f t="shared" si="10"/>
        <v>8.933638131937224</v>
      </c>
    </row>
    <row r="31" spans="2:20" x14ac:dyDescent="0.25">
      <c r="B31" s="12" t="str">
        <f>'Média Mensal'!B31</f>
        <v>Pedro Hispano</v>
      </c>
      <c r="C31" s="12" t="str">
        <f>'Média Mensal'!C31</f>
        <v>Parque de Real</v>
      </c>
      <c r="D31" s="15">
        <f>'Média Mensal'!D31</f>
        <v>656.68</v>
      </c>
      <c r="E31" s="4">
        <v>1603.1804040526413</v>
      </c>
      <c r="F31" s="2">
        <v>1323.3898048992069</v>
      </c>
      <c r="G31" s="5">
        <f t="shared" si="4"/>
        <v>2926.5702089518481</v>
      </c>
      <c r="H31" s="2">
        <v>192</v>
      </c>
      <c r="I31" s="2">
        <v>156</v>
      </c>
      <c r="J31" s="5">
        <f t="shared" si="5"/>
        <v>348</v>
      </c>
      <c r="K31" s="2">
        <v>0</v>
      </c>
      <c r="L31" s="2">
        <v>0</v>
      </c>
      <c r="M31" s="5">
        <f t="shared" si="6"/>
        <v>0</v>
      </c>
      <c r="N31" s="27">
        <f t="shared" si="7"/>
        <v>3.8656934897102653E-2</v>
      </c>
      <c r="O31" s="27">
        <f t="shared" si="0"/>
        <v>3.9274388796866302E-2</v>
      </c>
      <c r="P31" s="28">
        <f t="shared" si="1"/>
        <v>3.8933724576307047E-2</v>
      </c>
      <c r="R31" s="32">
        <f t="shared" si="8"/>
        <v>8.3498979377741733</v>
      </c>
      <c r="S31" s="32">
        <f t="shared" si="9"/>
        <v>8.4832679801231201</v>
      </c>
      <c r="T31" s="32">
        <f t="shared" si="10"/>
        <v>8.4096845084823215</v>
      </c>
    </row>
    <row r="32" spans="2:20" x14ac:dyDescent="0.25">
      <c r="B32" s="12" t="str">
        <f>'Média Mensal'!B32</f>
        <v>Parque de Real</v>
      </c>
      <c r="C32" s="12" t="str">
        <f>'Média Mensal'!C32</f>
        <v>C. Matosinhos</v>
      </c>
      <c r="D32" s="15">
        <f>'Média Mensal'!D32</f>
        <v>723.67</v>
      </c>
      <c r="E32" s="4">
        <v>1411.6571288958432</v>
      </c>
      <c r="F32" s="2">
        <v>1293.2458815571454</v>
      </c>
      <c r="G32" s="5">
        <f t="shared" si="4"/>
        <v>2704.9030104529884</v>
      </c>
      <c r="H32" s="2">
        <v>216</v>
      </c>
      <c r="I32" s="2">
        <v>156</v>
      </c>
      <c r="J32" s="5">
        <f t="shared" si="5"/>
        <v>372</v>
      </c>
      <c r="K32" s="2">
        <v>0</v>
      </c>
      <c r="L32" s="2">
        <v>0</v>
      </c>
      <c r="M32" s="5">
        <f t="shared" si="6"/>
        <v>0</v>
      </c>
      <c r="N32" s="27">
        <f t="shared" si="7"/>
        <v>3.0256711438954115E-2</v>
      </c>
      <c r="O32" s="27">
        <f t="shared" si="0"/>
        <v>3.8379804177265713E-2</v>
      </c>
      <c r="P32" s="28">
        <f t="shared" si="1"/>
        <v>3.3663169684052523E-2</v>
      </c>
      <c r="R32" s="32">
        <f t="shared" si="8"/>
        <v>6.5354496708140895</v>
      </c>
      <c r="S32" s="32">
        <f t="shared" si="9"/>
        <v>8.2900377022893927</v>
      </c>
      <c r="T32" s="32">
        <f t="shared" si="10"/>
        <v>7.2712446517553451</v>
      </c>
    </row>
    <row r="33" spans="2:20" x14ac:dyDescent="0.25">
      <c r="B33" s="12" t="str">
        <f>'Média Mensal'!B33</f>
        <v>C. Matosinhos</v>
      </c>
      <c r="C33" s="12" t="str">
        <f>'Média Mensal'!C33</f>
        <v>Matosinhos Sul</v>
      </c>
      <c r="D33" s="15">
        <f>'Média Mensal'!D33</f>
        <v>616.61</v>
      </c>
      <c r="E33" s="4">
        <v>1038.2589294342572</v>
      </c>
      <c r="F33" s="2">
        <v>1044.5848658246191</v>
      </c>
      <c r="G33" s="5">
        <f t="shared" si="4"/>
        <v>2082.8437952588765</v>
      </c>
      <c r="H33" s="2">
        <v>217</v>
      </c>
      <c r="I33" s="2">
        <v>156</v>
      </c>
      <c r="J33" s="5">
        <f t="shared" si="5"/>
        <v>373</v>
      </c>
      <c r="K33" s="2">
        <v>0</v>
      </c>
      <c r="L33" s="2">
        <v>0</v>
      </c>
      <c r="M33" s="5">
        <f t="shared" si="6"/>
        <v>0</v>
      </c>
      <c r="N33" s="27">
        <f t="shared" si="7"/>
        <v>2.2150941488186065E-2</v>
      </c>
      <c r="O33" s="27">
        <f t="shared" si="0"/>
        <v>3.1000263112079152E-2</v>
      </c>
      <c r="P33" s="28">
        <f t="shared" si="1"/>
        <v>2.5851998253138671E-2</v>
      </c>
      <c r="R33" s="32">
        <f t="shared" si="8"/>
        <v>4.7846033614481902</v>
      </c>
      <c r="S33" s="32">
        <f t="shared" si="9"/>
        <v>6.6960568322090968</v>
      </c>
      <c r="T33" s="32">
        <f t="shared" si="10"/>
        <v>5.5840316226779532</v>
      </c>
    </row>
    <row r="34" spans="2:20" x14ac:dyDescent="0.25">
      <c r="B34" s="12" t="str">
        <f>'Média Mensal'!B34</f>
        <v>Matosinhos Sul</v>
      </c>
      <c r="C34" s="12" t="str">
        <f>'Média Mensal'!C34</f>
        <v>Brito Capelo</v>
      </c>
      <c r="D34" s="15">
        <f>'Média Mensal'!D34</f>
        <v>535.72</v>
      </c>
      <c r="E34" s="4">
        <v>529.09750916977055</v>
      </c>
      <c r="F34" s="2">
        <v>532.82438441664817</v>
      </c>
      <c r="G34" s="5">
        <f t="shared" si="4"/>
        <v>1061.9218935864187</v>
      </c>
      <c r="H34" s="2">
        <v>217</v>
      </c>
      <c r="I34" s="2">
        <v>157</v>
      </c>
      <c r="J34" s="5">
        <f t="shared" si="5"/>
        <v>374</v>
      </c>
      <c r="K34" s="2">
        <v>0</v>
      </c>
      <c r="L34" s="2">
        <v>0</v>
      </c>
      <c r="M34" s="5">
        <f t="shared" si="6"/>
        <v>0</v>
      </c>
      <c r="N34" s="27">
        <f t="shared" si="7"/>
        <v>1.1288135969657163E-2</v>
      </c>
      <c r="O34" s="27">
        <f t="shared" si="0"/>
        <v>1.5711971703722818E-2</v>
      </c>
      <c r="P34" s="28">
        <f t="shared" si="1"/>
        <v>1.3145200702941407E-2</v>
      </c>
      <c r="R34" s="32">
        <f t="shared" si="8"/>
        <v>2.4382373694459472</v>
      </c>
      <c r="S34" s="32">
        <f t="shared" si="9"/>
        <v>3.3937858880041283</v>
      </c>
      <c r="T34" s="32">
        <f t="shared" si="10"/>
        <v>2.8393633518353441</v>
      </c>
    </row>
    <row r="35" spans="2:20" x14ac:dyDescent="0.25">
      <c r="B35" s="12" t="str">
        <f>'Média Mensal'!B35</f>
        <v>Brito Capelo</v>
      </c>
      <c r="C35" s="12" t="str">
        <f>'Média Mensal'!C35</f>
        <v>Mercado</v>
      </c>
      <c r="D35" s="15">
        <f>'Média Mensal'!D35</f>
        <v>487.53</v>
      </c>
      <c r="E35" s="4">
        <v>292.03463005355115</v>
      </c>
      <c r="F35" s="2">
        <v>298.52057350373207</v>
      </c>
      <c r="G35" s="5">
        <f t="shared" si="4"/>
        <v>590.55520355728322</v>
      </c>
      <c r="H35" s="2">
        <v>217</v>
      </c>
      <c r="I35" s="2">
        <v>163</v>
      </c>
      <c r="J35" s="5">
        <f t="shared" si="5"/>
        <v>380</v>
      </c>
      <c r="K35" s="2">
        <v>0</v>
      </c>
      <c r="L35" s="2">
        <v>0</v>
      </c>
      <c r="M35" s="5">
        <f t="shared" si="6"/>
        <v>0</v>
      </c>
      <c r="N35" s="27">
        <f t="shared" si="7"/>
        <v>6.2304708579439998E-3</v>
      </c>
      <c r="O35" s="27">
        <f t="shared" si="0"/>
        <v>8.4787711174656912E-3</v>
      </c>
      <c r="P35" s="28">
        <f t="shared" si="1"/>
        <v>7.1948733376861994E-3</v>
      </c>
      <c r="R35" s="32">
        <f t="shared" si="8"/>
        <v>1.345781705315904</v>
      </c>
      <c r="S35" s="32">
        <f t="shared" si="9"/>
        <v>1.8314145613725894</v>
      </c>
      <c r="T35" s="32">
        <f t="shared" si="10"/>
        <v>1.5540926409402189</v>
      </c>
    </row>
    <row r="36" spans="2:20" x14ac:dyDescent="0.25">
      <c r="B36" s="13" t="str">
        <f>'Média Mensal'!B36</f>
        <v>Mercado</v>
      </c>
      <c r="C36" s="13" t="str">
        <f>'Média Mensal'!C36</f>
        <v>Sr. de Matosinhos</v>
      </c>
      <c r="D36" s="16">
        <f>'Média Mensal'!D36</f>
        <v>708.96</v>
      </c>
      <c r="E36" s="6">
        <v>52.928403206297247</v>
      </c>
      <c r="F36" s="3">
        <v>33</v>
      </c>
      <c r="G36" s="7">
        <f t="shared" si="4"/>
        <v>85.928403206297247</v>
      </c>
      <c r="H36" s="3">
        <v>214</v>
      </c>
      <c r="I36" s="3">
        <v>185</v>
      </c>
      <c r="J36" s="7">
        <f t="shared" si="5"/>
        <v>399</v>
      </c>
      <c r="K36" s="3">
        <v>0</v>
      </c>
      <c r="L36" s="3">
        <v>0</v>
      </c>
      <c r="M36" s="7">
        <f t="shared" si="6"/>
        <v>0</v>
      </c>
      <c r="N36" s="27">
        <f t="shared" si="7"/>
        <v>1.1450416062283066E-3</v>
      </c>
      <c r="O36" s="27">
        <f t="shared" si="0"/>
        <v>8.2582582582582578E-4</v>
      </c>
      <c r="P36" s="28">
        <f t="shared" si="1"/>
        <v>9.9703428950033944E-4</v>
      </c>
      <c r="R36" s="32">
        <f t="shared" si="8"/>
        <v>0.24732898694531424</v>
      </c>
      <c r="S36" s="32">
        <f t="shared" si="9"/>
        <v>0.17837837837837839</v>
      </c>
      <c r="T36" s="32">
        <f t="shared" si="10"/>
        <v>0.21535940653207331</v>
      </c>
    </row>
    <row r="37" spans="2:20" x14ac:dyDescent="0.25">
      <c r="B37" s="11" t="str">
        <f>'Média Mensal'!B37</f>
        <v>BSra da Hora</v>
      </c>
      <c r="C37" s="11" t="str">
        <f>'Média Mensal'!C37</f>
        <v>BFonte do Cuco</v>
      </c>
      <c r="D37" s="14">
        <f>'Média Mensal'!D37</f>
        <v>687.03</v>
      </c>
      <c r="E37" s="8">
        <v>2785.5679269947541</v>
      </c>
      <c r="F37" s="9">
        <v>2900.2597220059984</v>
      </c>
      <c r="G37" s="10">
        <f t="shared" si="4"/>
        <v>5685.827649000752</v>
      </c>
      <c r="H37" s="9">
        <v>93</v>
      </c>
      <c r="I37" s="9">
        <v>63</v>
      </c>
      <c r="J37" s="10">
        <f t="shared" si="5"/>
        <v>156</v>
      </c>
      <c r="K37" s="9">
        <v>64</v>
      </c>
      <c r="L37" s="9">
        <v>91</v>
      </c>
      <c r="M37" s="10">
        <f t="shared" si="6"/>
        <v>155</v>
      </c>
      <c r="N37" s="25">
        <f t="shared" si="7"/>
        <v>7.7462956812979808E-2</v>
      </c>
      <c r="O37" s="25">
        <f t="shared" si="0"/>
        <v>8.0170823806003932E-2</v>
      </c>
      <c r="P37" s="26">
        <f t="shared" si="1"/>
        <v>7.8820944452156372E-2</v>
      </c>
      <c r="R37" s="32">
        <f t="shared" si="8"/>
        <v>17.74247087257805</v>
      </c>
      <c r="S37" s="32">
        <f t="shared" si="9"/>
        <v>18.832855337701289</v>
      </c>
      <c r="T37" s="32">
        <f t="shared" si="10"/>
        <v>18.282404016079589</v>
      </c>
    </row>
    <row r="38" spans="2:20" x14ac:dyDescent="0.25">
      <c r="B38" s="12" t="str">
        <f>'Média Mensal'!B38</f>
        <v>BFonte do Cuco</v>
      </c>
      <c r="C38" s="12" t="str">
        <f>'Média Mensal'!C38</f>
        <v>Custoias</v>
      </c>
      <c r="D38" s="15">
        <f>'Média Mensal'!D38</f>
        <v>689.2</v>
      </c>
      <c r="E38" s="4">
        <v>2692.819163244239</v>
      </c>
      <c r="F38" s="2">
        <v>2920.4356953707697</v>
      </c>
      <c r="G38" s="5">
        <f t="shared" si="4"/>
        <v>5613.2548586150087</v>
      </c>
      <c r="H38" s="2">
        <v>93</v>
      </c>
      <c r="I38" s="2">
        <v>63</v>
      </c>
      <c r="J38" s="5">
        <f t="shared" si="5"/>
        <v>156</v>
      </c>
      <c r="K38" s="2">
        <v>72</v>
      </c>
      <c r="L38" s="2">
        <v>66</v>
      </c>
      <c r="M38" s="5">
        <f t="shared" si="6"/>
        <v>138</v>
      </c>
      <c r="N38" s="27">
        <f t="shared" si="7"/>
        <v>7.0968246975654625E-2</v>
      </c>
      <c r="O38" s="27">
        <f t="shared" si="0"/>
        <v>9.7425797150079055E-2</v>
      </c>
      <c r="P38" s="28">
        <f t="shared" si="1"/>
        <v>8.2645095091504833E-2</v>
      </c>
      <c r="R38" s="32">
        <f t="shared" si="8"/>
        <v>16.320116140874177</v>
      </c>
      <c r="S38" s="32">
        <f t="shared" si="9"/>
        <v>22.63903639822302</v>
      </c>
      <c r="T38" s="32">
        <f t="shared" si="10"/>
        <v>19.092703600731323</v>
      </c>
    </row>
    <row r="39" spans="2:20" x14ac:dyDescent="0.25">
      <c r="B39" s="12" t="str">
        <f>'Média Mensal'!B39</f>
        <v>Custoias</v>
      </c>
      <c r="C39" s="12" t="str">
        <f>'Média Mensal'!C39</f>
        <v>Esposade</v>
      </c>
      <c r="D39" s="15">
        <f>'Média Mensal'!D39</f>
        <v>1779.24</v>
      </c>
      <c r="E39" s="4">
        <v>2634.3367011811711</v>
      </c>
      <c r="F39" s="2">
        <v>2910.7763999981571</v>
      </c>
      <c r="G39" s="5">
        <f t="shared" si="4"/>
        <v>5545.1131011793277</v>
      </c>
      <c r="H39" s="2">
        <v>93</v>
      </c>
      <c r="I39" s="2">
        <v>63</v>
      </c>
      <c r="J39" s="5">
        <f t="shared" si="5"/>
        <v>156</v>
      </c>
      <c r="K39" s="2">
        <v>93</v>
      </c>
      <c r="L39" s="2">
        <v>62</v>
      </c>
      <c r="M39" s="5">
        <f t="shared" si="6"/>
        <v>155</v>
      </c>
      <c r="N39" s="27">
        <f t="shared" si="7"/>
        <v>6.1047847172348235E-2</v>
      </c>
      <c r="O39" s="27">
        <f t="shared" si="0"/>
        <v>0.10042700800435264</v>
      </c>
      <c r="P39" s="28">
        <f t="shared" si="1"/>
        <v>7.6870260357925699E-2</v>
      </c>
      <c r="R39" s="32">
        <f t="shared" si="8"/>
        <v>14.163100543984791</v>
      </c>
      <c r="S39" s="32">
        <f t="shared" si="9"/>
        <v>23.286211199985257</v>
      </c>
      <c r="T39" s="32">
        <f t="shared" si="10"/>
        <v>17.829945662956039</v>
      </c>
    </row>
    <row r="40" spans="2:20" x14ac:dyDescent="0.25">
      <c r="B40" s="12" t="str">
        <f>'Média Mensal'!B40</f>
        <v>Esposade</v>
      </c>
      <c r="C40" s="12" t="str">
        <f>'Média Mensal'!C40</f>
        <v>Crestins</v>
      </c>
      <c r="D40" s="15">
        <f>'Média Mensal'!D40</f>
        <v>2035.56</v>
      </c>
      <c r="E40" s="4">
        <v>2591.7719384690054</v>
      </c>
      <c r="F40" s="2">
        <v>2840.7372150902693</v>
      </c>
      <c r="G40" s="5">
        <f t="shared" si="4"/>
        <v>5432.5091535592746</v>
      </c>
      <c r="H40" s="2">
        <v>93</v>
      </c>
      <c r="I40" s="2">
        <v>63</v>
      </c>
      <c r="J40" s="5">
        <f t="shared" si="5"/>
        <v>156</v>
      </c>
      <c r="K40" s="2">
        <v>93</v>
      </c>
      <c r="L40" s="2">
        <v>62</v>
      </c>
      <c r="M40" s="5">
        <f t="shared" si="6"/>
        <v>155</v>
      </c>
      <c r="N40" s="27">
        <f t="shared" si="7"/>
        <v>6.006145574872556E-2</v>
      </c>
      <c r="O40" s="27">
        <f t="shared" si="0"/>
        <v>9.8010530468198631E-2</v>
      </c>
      <c r="P40" s="28">
        <f t="shared" si="1"/>
        <v>7.5309265187413696E-2</v>
      </c>
      <c r="R40" s="32">
        <f t="shared" si="8"/>
        <v>13.93425773370433</v>
      </c>
      <c r="S40" s="32">
        <f t="shared" si="9"/>
        <v>22.725897720722156</v>
      </c>
      <c r="T40" s="32">
        <f t="shared" si="10"/>
        <v>17.467875091830464</v>
      </c>
    </row>
    <row r="41" spans="2:20" x14ac:dyDescent="0.25">
      <c r="B41" s="12" t="str">
        <f>'Média Mensal'!B41</f>
        <v>Crestins</v>
      </c>
      <c r="C41" s="12" t="str">
        <f>'Média Mensal'!C41</f>
        <v>Verdes (B)</v>
      </c>
      <c r="D41" s="15">
        <f>'Média Mensal'!D41</f>
        <v>591.81999999999994</v>
      </c>
      <c r="E41" s="4">
        <v>2568.545104241975</v>
      </c>
      <c r="F41" s="2">
        <v>2843.1672351449629</v>
      </c>
      <c r="G41" s="5">
        <f t="shared" si="4"/>
        <v>5411.7123393869379</v>
      </c>
      <c r="H41" s="2">
        <v>93</v>
      </c>
      <c r="I41" s="2">
        <v>63</v>
      </c>
      <c r="J41" s="5">
        <f t="shared" si="5"/>
        <v>156</v>
      </c>
      <c r="K41" s="2">
        <v>93</v>
      </c>
      <c r="L41" s="2">
        <v>62</v>
      </c>
      <c r="M41" s="5">
        <f t="shared" si="6"/>
        <v>155</v>
      </c>
      <c r="N41" s="27">
        <f t="shared" si="7"/>
        <v>5.9523199486512211E-2</v>
      </c>
      <c r="O41" s="27">
        <f t="shared" si="0"/>
        <v>9.8094370519768243E-2</v>
      </c>
      <c r="P41" s="28">
        <f t="shared" si="1"/>
        <v>7.5020965112938584E-2</v>
      </c>
      <c r="R41" s="32">
        <f t="shared" si="8"/>
        <v>13.809382280870834</v>
      </c>
      <c r="S41" s="32">
        <f t="shared" si="9"/>
        <v>22.745337881159703</v>
      </c>
      <c r="T41" s="32">
        <f t="shared" si="10"/>
        <v>17.401004306710412</v>
      </c>
    </row>
    <row r="42" spans="2:20" x14ac:dyDescent="0.25">
      <c r="B42" s="12" t="str">
        <f>'Média Mensal'!B42</f>
        <v>Verdes (B)</v>
      </c>
      <c r="C42" s="12" t="str">
        <f>'Média Mensal'!C42</f>
        <v>Pedras Rubras</v>
      </c>
      <c r="D42" s="15">
        <f>'Média Mensal'!D42</f>
        <v>960.78</v>
      </c>
      <c r="E42" s="4">
        <v>1875.6490397298855</v>
      </c>
      <c r="F42" s="2">
        <v>1220.4528714155526</v>
      </c>
      <c r="G42" s="5">
        <f t="shared" si="4"/>
        <v>3096.101911145438</v>
      </c>
      <c r="H42" s="2">
        <v>0</v>
      </c>
      <c r="I42" s="2">
        <v>0</v>
      </c>
      <c r="J42" s="5">
        <f t="shared" si="5"/>
        <v>0</v>
      </c>
      <c r="K42" s="2">
        <v>93</v>
      </c>
      <c r="L42" s="2">
        <v>62</v>
      </c>
      <c r="M42" s="5">
        <f t="shared" si="6"/>
        <v>155</v>
      </c>
      <c r="N42" s="27">
        <f t="shared" si="7"/>
        <v>8.1323666308094233E-2</v>
      </c>
      <c r="O42" s="27">
        <f t="shared" si="0"/>
        <v>7.93738860181811E-2</v>
      </c>
      <c r="P42" s="28">
        <f t="shared" si="1"/>
        <v>8.0543754192128975E-2</v>
      </c>
      <c r="R42" s="32">
        <f t="shared" si="8"/>
        <v>20.168269244407373</v>
      </c>
      <c r="S42" s="32">
        <f t="shared" si="9"/>
        <v>19.684723732508914</v>
      </c>
      <c r="T42" s="32">
        <f t="shared" si="10"/>
        <v>19.974851039647987</v>
      </c>
    </row>
    <row r="43" spans="2:20" x14ac:dyDescent="0.25">
      <c r="B43" s="12" t="str">
        <f>'Média Mensal'!B43</f>
        <v>Pedras Rubras</v>
      </c>
      <c r="C43" s="12" t="str">
        <f>'Média Mensal'!C43</f>
        <v>Lidador</v>
      </c>
      <c r="D43" s="15">
        <f>'Média Mensal'!D43</f>
        <v>1147.58</v>
      </c>
      <c r="E43" s="4">
        <v>1724.4392074144109</v>
      </c>
      <c r="F43" s="2">
        <v>1239.8909776175203</v>
      </c>
      <c r="G43" s="5">
        <f t="shared" si="4"/>
        <v>2964.3301850319313</v>
      </c>
      <c r="H43" s="2">
        <v>0</v>
      </c>
      <c r="I43" s="2">
        <v>0</v>
      </c>
      <c r="J43" s="5">
        <f t="shared" si="5"/>
        <v>0</v>
      </c>
      <c r="K43" s="2">
        <v>93</v>
      </c>
      <c r="L43" s="2">
        <v>62</v>
      </c>
      <c r="M43" s="5">
        <f t="shared" si="6"/>
        <v>155</v>
      </c>
      <c r="N43" s="27">
        <f t="shared" si="7"/>
        <v>7.4767568826500652E-2</v>
      </c>
      <c r="O43" s="27">
        <f t="shared" si="0"/>
        <v>8.0638070864823122E-2</v>
      </c>
      <c r="P43" s="28">
        <f t="shared" si="1"/>
        <v>7.7115769641829632E-2</v>
      </c>
      <c r="R43" s="32">
        <f t="shared" si="8"/>
        <v>18.542357068972162</v>
      </c>
      <c r="S43" s="32">
        <f t="shared" si="9"/>
        <v>19.998241574476133</v>
      </c>
      <c r="T43" s="32">
        <f t="shared" si="10"/>
        <v>19.12471087117375</v>
      </c>
    </row>
    <row r="44" spans="2:20" x14ac:dyDescent="0.25">
      <c r="B44" s="12" t="str">
        <f>'Média Mensal'!B44</f>
        <v>Lidador</v>
      </c>
      <c r="C44" s="12" t="str">
        <f>'Média Mensal'!C44</f>
        <v>Vilar do Pinheiro</v>
      </c>
      <c r="D44" s="15">
        <f>'Média Mensal'!D44</f>
        <v>1987.51</v>
      </c>
      <c r="E44" s="4">
        <v>1626.2213719030726</v>
      </c>
      <c r="F44" s="2">
        <v>1241.4367750838144</v>
      </c>
      <c r="G44" s="5">
        <f t="shared" si="4"/>
        <v>2867.658146986887</v>
      </c>
      <c r="H44" s="2">
        <v>0</v>
      </c>
      <c r="I44" s="2">
        <v>0</v>
      </c>
      <c r="J44" s="5">
        <f t="shared" si="5"/>
        <v>0</v>
      </c>
      <c r="K44" s="2">
        <v>93</v>
      </c>
      <c r="L44" s="2">
        <v>62</v>
      </c>
      <c r="M44" s="5">
        <f t="shared" si="6"/>
        <v>155</v>
      </c>
      <c r="N44" s="27">
        <f t="shared" si="7"/>
        <v>7.0509077866071482E-2</v>
      </c>
      <c r="O44" s="27">
        <f t="shared" si="0"/>
        <v>8.0738603998687195E-2</v>
      </c>
      <c r="P44" s="28">
        <f t="shared" si="1"/>
        <v>7.4600888319117764E-2</v>
      </c>
      <c r="R44" s="32">
        <f t="shared" si="8"/>
        <v>17.486251310785725</v>
      </c>
      <c r="S44" s="32">
        <f t="shared" si="9"/>
        <v>20.023173791674427</v>
      </c>
      <c r="T44" s="32">
        <f t="shared" si="10"/>
        <v>18.501020303141207</v>
      </c>
    </row>
    <row r="45" spans="2:20" x14ac:dyDescent="0.25">
      <c r="B45" s="12" t="str">
        <f>'Média Mensal'!B45</f>
        <v>Vilar do Pinheiro</v>
      </c>
      <c r="C45" s="12" t="str">
        <f>'Média Mensal'!C45</f>
        <v>Modivas Sul</v>
      </c>
      <c r="D45" s="15">
        <f>'Média Mensal'!D45</f>
        <v>2037.38</v>
      </c>
      <c r="E45" s="4">
        <v>1572.353431504109</v>
      </c>
      <c r="F45" s="2">
        <v>1230.4872753657662</v>
      </c>
      <c r="G45" s="5">
        <f t="shared" si="4"/>
        <v>2802.8407068698752</v>
      </c>
      <c r="H45" s="2">
        <v>0</v>
      </c>
      <c r="I45" s="2">
        <v>0</v>
      </c>
      <c r="J45" s="5">
        <f t="shared" si="5"/>
        <v>0</v>
      </c>
      <c r="K45" s="2">
        <v>93</v>
      </c>
      <c r="L45" s="2">
        <v>62</v>
      </c>
      <c r="M45" s="5">
        <f t="shared" si="6"/>
        <v>155</v>
      </c>
      <c r="N45" s="27">
        <f t="shared" si="7"/>
        <v>6.8173492520989809E-2</v>
      </c>
      <c r="O45" s="27">
        <f t="shared" si="0"/>
        <v>8.0026487731904669E-2</v>
      </c>
      <c r="P45" s="28">
        <f t="shared" si="1"/>
        <v>7.2914690605355756E-2</v>
      </c>
      <c r="R45" s="32">
        <f t="shared" si="8"/>
        <v>16.907026145205474</v>
      </c>
      <c r="S45" s="32">
        <f t="shared" si="9"/>
        <v>19.846568957512357</v>
      </c>
      <c r="T45" s="32">
        <f t="shared" si="10"/>
        <v>18.082843270128226</v>
      </c>
    </row>
    <row r="46" spans="2:20" x14ac:dyDescent="0.25">
      <c r="B46" s="12" t="str">
        <f>'Média Mensal'!B46</f>
        <v>Modivas Sul</v>
      </c>
      <c r="C46" s="12" t="str">
        <f>'Média Mensal'!C46</f>
        <v>Modivas Centro</v>
      </c>
      <c r="D46" s="15">
        <f>'Média Mensal'!D46</f>
        <v>1051.08</v>
      </c>
      <c r="E46" s="4">
        <v>1547.8430809077699</v>
      </c>
      <c r="F46" s="2">
        <v>1236.0096581790403</v>
      </c>
      <c r="G46" s="5">
        <f t="shared" si="4"/>
        <v>2783.8527390868103</v>
      </c>
      <c r="H46" s="2">
        <v>0</v>
      </c>
      <c r="I46" s="2">
        <v>0</v>
      </c>
      <c r="J46" s="5">
        <f t="shared" si="5"/>
        <v>0</v>
      </c>
      <c r="K46" s="2">
        <v>93</v>
      </c>
      <c r="L46" s="2">
        <v>62</v>
      </c>
      <c r="M46" s="5">
        <f t="shared" si="6"/>
        <v>155</v>
      </c>
      <c r="N46" s="27">
        <f t="shared" si="7"/>
        <v>6.7110782210708028E-2</v>
      </c>
      <c r="O46" s="27">
        <f t="shared" si="0"/>
        <v>8.0385643742133223E-2</v>
      </c>
      <c r="P46" s="28">
        <f t="shared" si="1"/>
        <v>7.2420726823278103E-2</v>
      </c>
      <c r="R46" s="32">
        <f t="shared" si="8"/>
        <v>16.64347398825559</v>
      </c>
      <c r="S46" s="32">
        <f t="shared" si="9"/>
        <v>19.935639648049037</v>
      </c>
      <c r="T46" s="32">
        <f t="shared" si="10"/>
        <v>17.960340252172969</v>
      </c>
    </row>
    <row r="47" spans="2:20" x14ac:dyDescent="0.25">
      <c r="B47" s="12" t="str">
        <f>'Média Mensal'!B47</f>
        <v>Modivas Centro</v>
      </c>
      <c r="C47" s="12" t="s">
        <v>102</v>
      </c>
      <c r="D47" s="15">
        <v>852.51</v>
      </c>
      <c r="E47" s="4">
        <v>1530.8310014355452</v>
      </c>
      <c r="F47" s="2">
        <v>1243.9366249830075</v>
      </c>
      <c r="G47" s="5">
        <f t="shared" si="4"/>
        <v>2774.7676264185529</v>
      </c>
      <c r="H47" s="2">
        <v>0</v>
      </c>
      <c r="I47" s="2">
        <v>0</v>
      </c>
      <c r="J47" s="5">
        <f t="shared" si="5"/>
        <v>0</v>
      </c>
      <c r="K47" s="2">
        <v>93</v>
      </c>
      <c r="L47" s="2">
        <v>62</v>
      </c>
      <c r="M47" s="5">
        <f t="shared" si="6"/>
        <v>155</v>
      </c>
      <c r="N47" s="27">
        <f t="shared" si="7"/>
        <v>6.637317904247074E-2</v>
      </c>
      <c r="O47" s="27">
        <f t="shared" si="0"/>
        <v>8.090118528765658E-2</v>
      </c>
      <c r="P47" s="28">
        <f t="shared" si="1"/>
        <v>7.2184381540545087E-2</v>
      </c>
      <c r="R47" s="32">
        <f t="shared" ref="R47" si="11">+E47/(H47+K47)</f>
        <v>16.460548402532744</v>
      </c>
      <c r="S47" s="32">
        <f t="shared" ref="S47" si="12">+F47/(I47+L47)</f>
        <v>20.063493951338831</v>
      </c>
      <c r="T47" s="32">
        <f t="shared" ref="T47" si="13">+G47/(J47+M47)</f>
        <v>17.901726622055179</v>
      </c>
    </row>
    <row r="48" spans="2:20" x14ac:dyDescent="0.25">
      <c r="B48" s="12" t="s">
        <v>102</v>
      </c>
      <c r="C48" s="12" t="str">
        <f>'Média Mensal'!C48</f>
        <v>Mindelo</v>
      </c>
      <c r="D48" s="15">
        <v>1834.12</v>
      </c>
      <c r="E48" s="4">
        <v>1447.5032769450679</v>
      </c>
      <c r="F48" s="2">
        <v>1142.8427051087069</v>
      </c>
      <c r="G48" s="5">
        <f t="shared" si="4"/>
        <v>2590.3459820537746</v>
      </c>
      <c r="H48" s="2">
        <v>0</v>
      </c>
      <c r="I48" s="2">
        <v>0</v>
      </c>
      <c r="J48" s="5">
        <f t="shared" si="5"/>
        <v>0</v>
      </c>
      <c r="K48" s="2">
        <v>93</v>
      </c>
      <c r="L48" s="2">
        <v>62</v>
      </c>
      <c r="M48" s="5">
        <f t="shared" si="6"/>
        <v>155</v>
      </c>
      <c r="N48" s="27">
        <f t="shared" si="7"/>
        <v>6.2760287762099715E-2</v>
      </c>
      <c r="O48" s="27">
        <f t="shared" si="0"/>
        <v>7.4326398615290515E-2</v>
      </c>
      <c r="P48" s="28">
        <f t="shared" si="1"/>
        <v>6.7386732103376035E-2</v>
      </c>
      <c r="R48" s="32">
        <f t="shared" si="8"/>
        <v>15.56455136500073</v>
      </c>
      <c r="S48" s="32">
        <f t="shared" si="9"/>
        <v>18.432946856592046</v>
      </c>
      <c r="T48" s="32">
        <f t="shared" si="10"/>
        <v>16.711909561637256</v>
      </c>
    </row>
    <row r="49" spans="2:20" x14ac:dyDescent="0.25">
      <c r="B49" s="12" t="str">
        <f>'Média Mensal'!B49</f>
        <v>Mindelo</v>
      </c>
      <c r="C49" s="12" t="str">
        <f>'Média Mensal'!C49</f>
        <v>Espaço Natureza</v>
      </c>
      <c r="D49" s="15">
        <f>'Média Mensal'!D49</f>
        <v>776.86</v>
      </c>
      <c r="E49" s="4">
        <v>1389.6762219512016</v>
      </c>
      <c r="F49" s="2">
        <v>1114.6868765426407</v>
      </c>
      <c r="G49" s="5">
        <f t="shared" si="4"/>
        <v>2504.3630984938422</v>
      </c>
      <c r="H49" s="2">
        <v>0</v>
      </c>
      <c r="I49" s="2">
        <v>0</v>
      </c>
      <c r="J49" s="5">
        <f t="shared" si="5"/>
        <v>0</v>
      </c>
      <c r="K49" s="2">
        <v>93</v>
      </c>
      <c r="L49" s="2">
        <v>62</v>
      </c>
      <c r="M49" s="5">
        <f t="shared" si="6"/>
        <v>155</v>
      </c>
      <c r="N49" s="27">
        <f t="shared" si="7"/>
        <v>6.0253044656226225E-2</v>
      </c>
      <c r="O49" s="27">
        <f t="shared" si="0"/>
        <v>7.2495244312086413E-2</v>
      </c>
      <c r="P49" s="28">
        <f t="shared" si="1"/>
        <v>6.5149924518570296E-2</v>
      </c>
      <c r="R49" s="32">
        <f t="shared" si="8"/>
        <v>14.942755074744102</v>
      </c>
      <c r="S49" s="32">
        <f t="shared" si="9"/>
        <v>17.978820589397429</v>
      </c>
      <c r="T49" s="32">
        <f t="shared" si="10"/>
        <v>16.157181280605435</v>
      </c>
    </row>
    <row r="50" spans="2:20" x14ac:dyDescent="0.25">
      <c r="B50" s="12" t="str">
        <f>'Média Mensal'!B50</f>
        <v>Espaço Natureza</v>
      </c>
      <c r="C50" s="12" t="str">
        <f>'Média Mensal'!C50</f>
        <v>Varziela</v>
      </c>
      <c r="D50" s="15">
        <f>'Média Mensal'!D50</f>
        <v>1539</v>
      </c>
      <c r="E50" s="4">
        <v>1368.4734589476307</v>
      </c>
      <c r="F50" s="2">
        <v>1101.7351343396588</v>
      </c>
      <c r="G50" s="5">
        <f t="shared" si="4"/>
        <v>2470.2085932872897</v>
      </c>
      <c r="H50" s="2">
        <v>0</v>
      </c>
      <c r="I50" s="2">
        <v>0</v>
      </c>
      <c r="J50" s="5">
        <f t="shared" si="5"/>
        <v>0</v>
      </c>
      <c r="K50" s="2">
        <v>93</v>
      </c>
      <c r="L50" s="2">
        <v>79</v>
      </c>
      <c r="M50" s="5">
        <f t="shared" si="6"/>
        <v>172</v>
      </c>
      <c r="N50" s="27">
        <f t="shared" si="7"/>
        <v>5.933374345072974E-2</v>
      </c>
      <c r="O50" s="27">
        <f t="shared" si="0"/>
        <v>5.6233928865846203E-2</v>
      </c>
      <c r="P50" s="28">
        <f t="shared" si="1"/>
        <v>5.790999140302161E-2</v>
      </c>
      <c r="R50" s="32">
        <f t="shared" si="8"/>
        <v>14.714768375780976</v>
      </c>
      <c r="S50" s="32">
        <f t="shared" si="9"/>
        <v>13.946014358729858</v>
      </c>
      <c r="T50" s="32">
        <f t="shared" si="10"/>
        <v>14.361677867949359</v>
      </c>
    </row>
    <row r="51" spans="2:20" x14ac:dyDescent="0.25">
      <c r="B51" s="12" t="str">
        <f>'Média Mensal'!B51</f>
        <v>Varziela</v>
      </c>
      <c r="C51" s="12" t="str">
        <f>'Média Mensal'!C51</f>
        <v>Árvore</v>
      </c>
      <c r="D51" s="15">
        <f>'Média Mensal'!D51</f>
        <v>858.71</v>
      </c>
      <c r="E51" s="4">
        <v>1239.7473738614553</v>
      </c>
      <c r="F51" s="2">
        <v>1064.0874953384734</v>
      </c>
      <c r="G51" s="5">
        <f t="shared" si="4"/>
        <v>2303.834869199929</v>
      </c>
      <c r="H51" s="2">
        <v>0</v>
      </c>
      <c r="I51" s="2">
        <v>0</v>
      </c>
      <c r="J51" s="5">
        <f t="shared" si="5"/>
        <v>0</v>
      </c>
      <c r="K51" s="2">
        <v>93</v>
      </c>
      <c r="L51" s="2">
        <v>92</v>
      </c>
      <c r="M51" s="5">
        <f t="shared" si="6"/>
        <v>185</v>
      </c>
      <c r="N51" s="27">
        <f t="shared" si="7"/>
        <v>5.3752487593715544E-2</v>
      </c>
      <c r="O51" s="27">
        <f t="shared" si="0"/>
        <v>4.6637775917710095E-2</v>
      </c>
      <c r="P51" s="28">
        <f t="shared" si="1"/>
        <v>5.0214360706188517E-2</v>
      </c>
      <c r="R51" s="32">
        <f t="shared" si="8"/>
        <v>13.330616923241456</v>
      </c>
      <c r="S51" s="32">
        <f t="shared" si="9"/>
        <v>11.566168427592103</v>
      </c>
      <c r="T51" s="32">
        <f t="shared" si="10"/>
        <v>12.453161455134751</v>
      </c>
    </row>
    <row r="52" spans="2:20" x14ac:dyDescent="0.25">
      <c r="B52" s="12" t="str">
        <f>'Média Mensal'!B52</f>
        <v>Árvore</v>
      </c>
      <c r="C52" s="12" t="str">
        <f>'Média Mensal'!C52</f>
        <v>Azurara</v>
      </c>
      <c r="D52" s="15">
        <f>'Média Mensal'!D52</f>
        <v>664.57</v>
      </c>
      <c r="E52" s="4">
        <v>1206.2368351407938</v>
      </c>
      <c r="F52" s="2">
        <v>1043.0878143388582</v>
      </c>
      <c r="G52" s="5">
        <f t="shared" si="4"/>
        <v>2249.3246494796522</v>
      </c>
      <c r="H52" s="2">
        <v>0</v>
      </c>
      <c r="I52" s="2">
        <v>0</v>
      </c>
      <c r="J52" s="5">
        <f t="shared" si="5"/>
        <v>0</v>
      </c>
      <c r="K52" s="2">
        <v>93</v>
      </c>
      <c r="L52" s="2">
        <v>93</v>
      </c>
      <c r="M52" s="5">
        <f t="shared" si="6"/>
        <v>186</v>
      </c>
      <c r="N52" s="27">
        <f t="shared" si="7"/>
        <v>5.2299550604439554E-2</v>
      </c>
      <c r="O52" s="27">
        <f t="shared" si="0"/>
        <v>4.5225798401788857E-2</v>
      </c>
      <c r="P52" s="28">
        <f t="shared" si="1"/>
        <v>4.8762674503114209E-2</v>
      </c>
      <c r="R52" s="32">
        <f t="shared" si="8"/>
        <v>12.970288549901008</v>
      </c>
      <c r="S52" s="32">
        <f t="shared" si="9"/>
        <v>11.215998003643636</v>
      </c>
      <c r="T52" s="32">
        <f t="shared" si="10"/>
        <v>12.093143276772324</v>
      </c>
    </row>
    <row r="53" spans="2:20" x14ac:dyDescent="0.25">
      <c r="B53" s="12" t="str">
        <f>'Média Mensal'!B53</f>
        <v>Azurara</v>
      </c>
      <c r="C53" s="12" t="str">
        <f>'Média Mensal'!C53</f>
        <v>Santa Clara</v>
      </c>
      <c r="D53" s="15">
        <f>'Média Mensal'!D53</f>
        <v>1218.0899999999999</v>
      </c>
      <c r="E53" s="4">
        <v>1152.9169433299076</v>
      </c>
      <c r="F53" s="2">
        <v>1031.3460995043411</v>
      </c>
      <c r="G53" s="5">
        <f t="shared" si="4"/>
        <v>2184.2630428342486</v>
      </c>
      <c r="H53" s="2">
        <v>0</v>
      </c>
      <c r="I53" s="2">
        <v>0</v>
      </c>
      <c r="J53" s="5">
        <f t="shared" si="5"/>
        <v>0</v>
      </c>
      <c r="K53" s="2">
        <v>96</v>
      </c>
      <c r="L53" s="2">
        <v>64</v>
      </c>
      <c r="M53" s="5">
        <f t="shared" si="6"/>
        <v>160</v>
      </c>
      <c r="N53" s="27">
        <f t="shared" si="7"/>
        <v>4.8425610858951092E-2</v>
      </c>
      <c r="O53" s="27">
        <f t="shared" si="0"/>
        <v>6.4978962922400518E-2</v>
      </c>
      <c r="P53" s="28">
        <f t="shared" si="1"/>
        <v>5.504695168433086E-2</v>
      </c>
      <c r="R53" s="32">
        <f t="shared" si="8"/>
        <v>12.00955149301987</v>
      </c>
      <c r="S53" s="32">
        <f t="shared" si="9"/>
        <v>16.114782804755329</v>
      </c>
      <c r="T53" s="32">
        <f t="shared" si="10"/>
        <v>13.651644017714053</v>
      </c>
    </row>
    <row r="54" spans="2:20" x14ac:dyDescent="0.25">
      <c r="B54" s="12" t="str">
        <f>'Média Mensal'!B54</f>
        <v>Santa Clara</v>
      </c>
      <c r="C54" s="12" t="str">
        <f>'Média Mensal'!C54</f>
        <v>Vila do Conde</v>
      </c>
      <c r="D54" s="15">
        <f>'Média Mensal'!D54</f>
        <v>670.57</v>
      </c>
      <c r="E54" s="4">
        <v>1112.0155685023731</v>
      </c>
      <c r="F54" s="2">
        <v>947.71054279375767</v>
      </c>
      <c r="G54" s="5">
        <f t="shared" si="4"/>
        <v>2059.7261112961305</v>
      </c>
      <c r="H54" s="2">
        <v>0</v>
      </c>
      <c r="I54" s="2">
        <v>0</v>
      </c>
      <c r="J54" s="5">
        <f t="shared" si="5"/>
        <v>0</v>
      </c>
      <c r="K54" s="2">
        <v>118</v>
      </c>
      <c r="L54" s="2">
        <v>62</v>
      </c>
      <c r="M54" s="5">
        <f t="shared" si="6"/>
        <v>180</v>
      </c>
      <c r="N54" s="27">
        <f t="shared" si="7"/>
        <v>3.7999438508145605E-2</v>
      </c>
      <c r="O54" s="27">
        <f t="shared" si="0"/>
        <v>6.1635701274307862E-2</v>
      </c>
      <c r="P54" s="28">
        <f t="shared" si="1"/>
        <v>4.6140817905379265E-2</v>
      </c>
      <c r="R54" s="32">
        <f t="shared" si="8"/>
        <v>9.4238607500201113</v>
      </c>
      <c r="S54" s="32">
        <f t="shared" si="9"/>
        <v>15.28565391602835</v>
      </c>
      <c r="T54" s="32">
        <f t="shared" si="10"/>
        <v>11.442922840534058</v>
      </c>
    </row>
    <row r="55" spans="2:20" x14ac:dyDescent="0.25">
      <c r="B55" s="12" t="str">
        <f>'Média Mensal'!B55</f>
        <v>Vila do Conde</v>
      </c>
      <c r="C55" s="12" t="str">
        <f>'Média Mensal'!C55</f>
        <v>Alto de Pega</v>
      </c>
      <c r="D55" s="15">
        <f>'Média Mensal'!D55</f>
        <v>730.41</v>
      </c>
      <c r="E55" s="4">
        <v>790.30568687425966</v>
      </c>
      <c r="F55" s="2">
        <v>710.73833938055486</v>
      </c>
      <c r="G55" s="5">
        <f t="shared" si="4"/>
        <v>1501.0440262548145</v>
      </c>
      <c r="H55" s="2">
        <v>0</v>
      </c>
      <c r="I55" s="2">
        <v>0</v>
      </c>
      <c r="J55" s="5">
        <f t="shared" si="5"/>
        <v>0</v>
      </c>
      <c r="K55" s="2">
        <v>124</v>
      </c>
      <c r="L55" s="2">
        <v>62</v>
      </c>
      <c r="M55" s="5">
        <f t="shared" si="6"/>
        <v>186</v>
      </c>
      <c r="N55" s="27">
        <f t="shared" si="7"/>
        <v>2.5699326446223324E-2</v>
      </c>
      <c r="O55" s="27">
        <f t="shared" si="0"/>
        <v>4.6223877431097481E-2</v>
      </c>
      <c r="P55" s="28">
        <f t="shared" si="1"/>
        <v>3.2540843441181376E-2</v>
      </c>
      <c r="R55" s="32">
        <f t="shared" si="8"/>
        <v>6.3734329586633844</v>
      </c>
      <c r="S55" s="32">
        <f t="shared" si="9"/>
        <v>11.463521602912175</v>
      </c>
      <c r="T55" s="32">
        <f t="shared" si="10"/>
        <v>8.0701291734129814</v>
      </c>
    </row>
    <row r="56" spans="2:20" x14ac:dyDescent="0.25">
      <c r="B56" s="12" t="str">
        <f>'Média Mensal'!B56</f>
        <v>Alto de Pega</v>
      </c>
      <c r="C56" s="12" t="str">
        <f>'Média Mensal'!C56</f>
        <v>Portas Fronhas</v>
      </c>
      <c r="D56" s="15">
        <f>'Média Mensal'!D56</f>
        <v>671.05</v>
      </c>
      <c r="E56" s="4">
        <v>748.43220543710663</v>
      </c>
      <c r="F56" s="2">
        <v>636.73898941711718</v>
      </c>
      <c r="G56" s="5">
        <f t="shared" si="4"/>
        <v>1385.1711948542238</v>
      </c>
      <c r="H56" s="2">
        <v>0</v>
      </c>
      <c r="I56" s="2">
        <v>0</v>
      </c>
      <c r="J56" s="5">
        <f t="shared" si="5"/>
        <v>0</v>
      </c>
      <c r="K56" s="2">
        <v>124</v>
      </c>
      <c r="L56" s="2">
        <v>62</v>
      </c>
      <c r="M56" s="5">
        <f t="shared" si="6"/>
        <v>186</v>
      </c>
      <c r="N56" s="27">
        <f t="shared" si="7"/>
        <v>2.4337675775140045E-2</v>
      </c>
      <c r="O56" s="27">
        <f t="shared" si="0"/>
        <v>4.141122459788743E-2</v>
      </c>
      <c r="P56" s="28">
        <f t="shared" si="1"/>
        <v>3.0028858716055842E-2</v>
      </c>
      <c r="R56" s="32">
        <f t="shared" si="8"/>
        <v>6.0357435922347307</v>
      </c>
      <c r="S56" s="32">
        <f t="shared" si="9"/>
        <v>10.269983700276084</v>
      </c>
      <c r="T56" s="32">
        <f t="shared" si="10"/>
        <v>7.4471569615818485</v>
      </c>
    </row>
    <row r="57" spans="2:20" x14ac:dyDescent="0.25">
      <c r="B57" s="12" t="str">
        <f>'Média Mensal'!B57</f>
        <v>Portas Fronhas</v>
      </c>
      <c r="C57" s="12" t="str">
        <f>'Média Mensal'!C57</f>
        <v>São Brás</v>
      </c>
      <c r="D57" s="15">
        <f>'Média Mensal'!D57</f>
        <v>562.21</v>
      </c>
      <c r="E57" s="4">
        <v>570.62109548850276</v>
      </c>
      <c r="F57" s="2">
        <v>534.99943919431462</v>
      </c>
      <c r="G57" s="5">
        <f t="shared" si="4"/>
        <v>1105.6205346828174</v>
      </c>
      <c r="H57" s="2">
        <v>0</v>
      </c>
      <c r="I57" s="2">
        <v>0</v>
      </c>
      <c r="J57" s="5">
        <f t="shared" si="5"/>
        <v>0</v>
      </c>
      <c r="K57" s="43">
        <v>124</v>
      </c>
      <c r="L57" s="2">
        <v>62</v>
      </c>
      <c r="M57" s="5">
        <f t="shared" si="6"/>
        <v>186</v>
      </c>
      <c r="N57" s="27">
        <f t="shared" si="7"/>
        <v>1.8555576726343091E-2</v>
      </c>
      <c r="O57" s="27">
        <f t="shared" si="0"/>
        <v>3.4794448438756155E-2</v>
      </c>
      <c r="P57" s="28">
        <f t="shared" si="1"/>
        <v>2.3968533963814112E-2</v>
      </c>
      <c r="R57" s="32">
        <f t="shared" si="8"/>
        <v>4.6017830281330872</v>
      </c>
      <c r="S57" s="32">
        <f t="shared" si="9"/>
        <v>8.6290232128115267</v>
      </c>
      <c r="T57" s="32">
        <f t="shared" si="10"/>
        <v>5.9441964230258995</v>
      </c>
    </row>
    <row r="58" spans="2:20" x14ac:dyDescent="0.25">
      <c r="B58" s="13" t="str">
        <f>'Média Mensal'!B58</f>
        <v>São Brás</v>
      </c>
      <c r="C58" s="13" t="str">
        <f>'Média Mensal'!C58</f>
        <v>Póvoa de Varzim</v>
      </c>
      <c r="D58" s="16">
        <f>'Média Mensal'!D58</f>
        <v>624.94000000000005</v>
      </c>
      <c r="E58" s="6">
        <v>538.83152621886848</v>
      </c>
      <c r="F58" s="3">
        <v>449</v>
      </c>
      <c r="G58" s="7">
        <f t="shared" si="4"/>
        <v>987.83152621886848</v>
      </c>
      <c r="H58" s="6">
        <v>0</v>
      </c>
      <c r="I58" s="3">
        <v>0</v>
      </c>
      <c r="J58" s="7">
        <f t="shared" si="5"/>
        <v>0</v>
      </c>
      <c r="K58" s="44">
        <v>124</v>
      </c>
      <c r="L58" s="3">
        <v>62</v>
      </c>
      <c r="M58" s="7">
        <f t="shared" ref="M58" si="14">+K58+L58</f>
        <v>186</v>
      </c>
      <c r="N58" s="27">
        <f t="shared" si="7"/>
        <v>1.7521836830738439E-2</v>
      </c>
      <c r="O58" s="27">
        <f t="shared" si="0"/>
        <v>2.9201352757544225E-2</v>
      </c>
      <c r="P58" s="28">
        <f t="shared" si="1"/>
        <v>2.1415008806340369E-2</v>
      </c>
      <c r="R58" s="32">
        <f t="shared" si="8"/>
        <v>4.3454155340231333</v>
      </c>
      <c r="S58" s="32">
        <f t="shared" si="9"/>
        <v>7.241935483870968</v>
      </c>
      <c r="T58" s="32">
        <f t="shared" si="10"/>
        <v>5.3109221839724112</v>
      </c>
    </row>
    <row r="59" spans="2:20" x14ac:dyDescent="0.25">
      <c r="B59" s="11" t="str">
        <f>'Média Mensal'!B59</f>
        <v>CSra da Hora</v>
      </c>
      <c r="C59" s="11" t="str">
        <f>'Média Mensal'!C59</f>
        <v>CFonte do Cuco</v>
      </c>
      <c r="D59" s="14">
        <f>'Média Mensal'!D59</f>
        <v>685.98</v>
      </c>
      <c r="E59" s="4">
        <v>2066.1510094598952</v>
      </c>
      <c r="F59" s="2">
        <v>786.26995500011435</v>
      </c>
      <c r="G59" s="10">
        <f t="shared" si="4"/>
        <v>2852.4209644600096</v>
      </c>
      <c r="H59" s="2">
        <v>0</v>
      </c>
      <c r="I59" s="2">
        <v>0</v>
      </c>
      <c r="J59" s="10">
        <f t="shared" si="5"/>
        <v>0</v>
      </c>
      <c r="K59" s="2">
        <v>62</v>
      </c>
      <c r="L59" s="2">
        <v>62</v>
      </c>
      <c r="M59" s="10">
        <f t="shared" si="6"/>
        <v>124</v>
      </c>
      <c r="N59" s="25">
        <f t="shared" si="7"/>
        <v>0.13437506565165813</v>
      </c>
      <c r="O59" s="25">
        <f t="shared" si="0"/>
        <v>5.1136183337676534E-2</v>
      </c>
      <c r="P59" s="26">
        <f t="shared" si="1"/>
        <v>9.275562449466733E-2</v>
      </c>
      <c r="R59" s="32">
        <f t="shared" si="8"/>
        <v>33.325016281611212</v>
      </c>
      <c r="S59" s="32">
        <f t="shared" si="9"/>
        <v>12.681773467743779</v>
      </c>
      <c r="T59" s="32">
        <f t="shared" si="10"/>
        <v>23.003394874677497</v>
      </c>
    </row>
    <row r="60" spans="2:20" x14ac:dyDescent="0.25">
      <c r="B60" s="12" t="str">
        <f>'Média Mensal'!B60</f>
        <v>CFonte do Cuco</v>
      </c>
      <c r="C60" s="12" t="str">
        <f>'Média Mensal'!C60</f>
        <v>Cândido dos Reis</v>
      </c>
      <c r="D60" s="15">
        <f>'Média Mensal'!D60</f>
        <v>913.51</v>
      </c>
      <c r="E60" s="4">
        <v>1977.7207396071235</v>
      </c>
      <c r="F60" s="2">
        <v>773.07589965775219</v>
      </c>
      <c r="G60" s="5">
        <f t="shared" si="4"/>
        <v>2750.7966392648759</v>
      </c>
      <c r="H60" s="2">
        <v>0</v>
      </c>
      <c r="I60" s="2">
        <v>0</v>
      </c>
      <c r="J60" s="5">
        <f t="shared" si="5"/>
        <v>0</v>
      </c>
      <c r="K60" s="2">
        <v>62</v>
      </c>
      <c r="L60" s="2">
        <v>62</v>
      </c>
      <c r="M60" s="5">
        <f t="shared" si="6"/>
        <v>124</v>
      </c>
      <c r="N60" s="27">
        <f t="shared" si="7"/>
        <v>0.1286238774458327</v>
      </c>
      <c r="O60" s="27">
        <f t="shared" si="0"/>
        <v>5.0278089207710208E-2</v>
      </c>
      <c r="P60" s="28">
        <f t="shared" si="1"/>
        <v>8.9450983326771455E-2</v>
      </c>
      <c r="R60" s="32">
        <f t="shared" si="8"/>
        <v>31.898721606566507</v>
      </c>
      <c r="S60" s="32">
        <f t="shared" si="9"/>
        <v>12.468966123512132</v>
      </c>
      <c r="T60" s="32">
        <f t="shared" si="10"/>
        <v>22.183843865039321</v>
      </c>
    </row>
    <row r="61" spans="2:20" x14ac:dyDescent="0.25">
      <c r="B61" s="12" t="str">
        <f>'Média Mensal'!B61</f>
        <v>Cândido dos Reis</v>
      </c>
      <c r="C61" s="12" t="str">
        <f>'Média Mensal'!C61</f>
        <v>Pias</v>
      </c>
      <c r="D61" s="15">
        <f>'Média Mensal'!D61</f>
        <v>916.73</v>
      </c>
      <c r="E61" s="4">
        <v>1869.262722692406</v>
      </c>
      <c r="F61" s="2">
        <v>777.48527783594682</v>
      </c>
      <c r="G61" s="5">
        <f t="shared" si="4"/>
        <v>2646.7480005283528</v>
      </c>
      <c r="H61" s="2">
        <v>0</v>
      </c>
      <c r="I61" s="2">
        <v>0</v>
      </c>
      <c r="J61" s="5">
        <f t="shared" si="5"/>
        <v>0</v>
      </c>
      <c r="K61" s="2">
        <v>62</v>
      </c>
      <c r="L61" s="2">
        <v>62</v>
      </c>
      <c r="M61" s="5">
        <f t="shared" si="6"/>
        <v>124</v>
      </c>
      <c r="N61" s="27">
        <f t="shared" si="7"/>
        <v>0.1215701562625134</v>
      </c>
      <c r="O61" s="27">
        <f t="shared" si="0"/>
        <v>5.0564859380589675E-2</v>
      </c>
      <c r="P61" s="28">
        <f t="shared" si="1"/>
        <v>8.6067507821551537E-2</v>
      </c>
      <c r="R61" s="32">
        <f t="shared" si="8"/>
        <v>30.149398753103323</v>
      </c>
      <c r="S61" s="32">
        <f t="shared" si="9"/>
        <v>12.54008512638624</v>
      </c>
      <c r="T61" s="32">
        <f t="shared" si="10"/>
        <v>21.344741939744782</v>
      </c>
    </row>
    <row r="62" spans="2:20" x14ac:dyDescent="0.25">
      <c r="B62" s="12" t="str">
        <f>'Média Mensal'!B62</f>
        <v>Pias</v>
      </c>
      <c r="C62" s="12" t="str">
        <f>'Média Mensal'!C62</f>
        <v>Araújo</v>
      </c>
      <c r="D62" s="15">
        <f>'Média Mensal'!D62</f>
        <v>1258.1300000000001</v>
      </c>
      <c r="E62" s="4">
        <v>1789.9430603304122</v>
      </c>
      <c r="F62" s="2">
        <v>764.89232616967013</v>
      </c>
      <c r="G62" s="5">
        <f t="shared" si="4"/>
        <v>2554.8353865000822</v>
      </c>
      <c r="H62" s="2">
        <v>0</v>
      </c>
      <c r="I62" s="2">
        <v>0</v>
      </c>
      <c r="J62" s="5">
        <f t="shared" si="5"/>
        <v>0</v>
      </c>
      <c r="K62" s="2">
        <v>62</v>
      </c>
      <c r="L62" s="2">
        <v>62</v>
      </c>
      <c r="M62" s="5">
        <f t="shared" si="6"/>
        <v>124</v>
      </c>
      <c r="N62" s="27">
        <f t="shared" si="7"/>
        <v>0.11641148935551589</v>
      </c>
      <c r="O62" s="27">
        <f t="shared" si="0"/>
        <v>4.9745858882002482E-2</v>
      </c>
      <c r="P62" s="28">
        <f t="shared" si="1"/>
        <v>8.3078674118759174E-2</v>
      </c>
      <c r="R62" s="32">
        <f t="shared" si="8"/>
        <v>28.87004936016794</v>
      </c>
      <c r="S62" s="32">
        <f t="shared" si="9"/>
        <v>12.336973002736615</v>
      </c>
      <c r="T62" s="32">
        <f t="shared" si="10"/>
        <v>20.603511181452276</v>
      </c>
    </row>
    <row r="63" spans="2:20" x14ac:dyDescent="0.25">
      <c r="B63" s="12" t="str">
        <f>'Média Mensal'!B63</f>
        <v>Araújo</v>
      </c>
      <c r="C63" s="12" t="str">
        <f>'Média Mensal'!C63</f>
        <v>Custió</v>
      </c>
      <c r="D63" s="15">
        <f>'Média Mensal'!D63</f>
        <v>651.69000000000005</v>
      </c>
      <c r="E63" s="4">
        <v>1732.6579847562348</v>
      </c>
      <c r="F63" s="2">
        <v>730.18073776472863</v>
      </c>
      <c r="G63" s="5">
        <f t="shared" si="4"/>
        <v>2462.8387225209635</v>
      </c>
      <c r="H63" s="2">
        <v>0</v>
      </c>
      <c r="I63" s="2">
        <v>0</v>
      </c>
      <c r="J63" s="5">
        <f t="shared" si="5"/>
        <v>0</v>
      </c>
      <c r="K63" s="2">
        <v>62</v>
      </c>
      <c r="L63" s="2">
        <v>62</v>
      </c>
      <c r="M63" s="5">
        <f t="shared" si="6"/>
        <v>124</v>
      </c>
      <c r="N63" s="27">
        <f t="shared" si="7"/>
        <v>0.11268587309809019</v>
      </c>
      <c r="O63" s="27">
        <f t="shared" si="0"/>
        <v>4.7488341425905869E-2</v>
      </c>
      <c r="P63" s="28">
        <f t="shared" si="1"/>
        <v>8.0087107261998039E-2</v>
      </c>
      <c r="R63" s="32">
        <f t="shared" si="8"/>
        <v>27.946096528326368</v>
      </c>
      <c r="S63" s="32">
        <f t="shared" si="9"/>
        <v>11.777108673624655</v>
      </c>
      <c r="T63" s="32">
        <f t="shared" si="10"/>
        <v>19.861602600975512</v>
      </c>
    </row>
    <row r="64" spans="2:20" x14ac:dyDescent="0.25">
      <c r="B64" s="12" t="str">
        <f>'Média Mensal'!B64</f>
        <v>Custió</v>
      </c>
      <c r="C64" s="12" t="str">
        <f>'Média Mensal'!C64</f>
        <v>Parque de Maia</v>
      </c>
      <c r="D64" s="15">
        <f>'Média Mensal'!D64</f>
        <v>1418.51</v>
      </c>
      <c r="E64" s="4">
        <v>1620.2710069094082</v>
      </c>
      <c r="F64" s="2">
        <v>746.67516328084525</v>
      </c>
      <c r="G64" s="5">
        <f t="shared" si="4"/>
        <v>2366.9461701902537</v>
      </c>
      <c r="H64" s="2">
        <v>0</v>
      </c>
      <c r="I64" s="2">
        <v>0</v>
      </c>
      <c r="J64" s="5">
        <f t="shared" si="5"/>
        <v>0</v>
      </c>
      <c r="K64" s="2">
        <v>63</v>
      </c>
      <c r="L64" s="2">
        <v>62</v>
      </c>
      <c r="M64" s="5">
        <f t="shared" si="6"/>
        <v>125</v>
      </c>
      <c r="N64" s="27">
        <f t="shared" si="7"/>
        <v>0.10370398149701794</v>
      </c>
      <c r="O64" s="27">
        <f t="shared" si="0"/>
        <v>4.8561079817952997E-2</v>
      </c>
      <c r="P64" s="28">
        <f t="shared" si="1"/>
        <v>7.6353102264201736E-2</v>
      </c>
      <c r="R64" s="32">
        <f t="shared" si="8"/>
        <v>25.718587411260447</v>
      </c>
      <c r="S64" s="32">
        <f t="shared" si="9"/>
        <v>12.043147794852343</v>
      </c>
      <c r="T64" s="32">
        <f t="shared" si="10"/>
        <v>18.935569361522031</v>
      </c>
    </row>
    <row r="65" spans="2:20" x14ac:dyDescent="0.25">
      <c r="B65" s="12" t="str">
        <f>'Média Mensal'!B65</f>
        <v>Parque de Maia</v>
      </c>
      <c r="C65" s="12" t="str">
        <f>'Média Mensal'!C65</f>
        <v>Forum</v>
      </c>
      <c r="D65" s="15">
        <f>'Média Mensal'!D65</f>
        <v>824.81</v>
      </c>
      <c r="E65" s="4">
        <v>1491.73093828795</v>
      </c>
      <c r="F65" s="2">
        <v>678.67316437550562</v>
      </c>
      <c r="G65" s="5">
        <f t="shared" si="4"/>
        <v>2170.4041026634559</v>
      </c>
      <c r="H65" s="2">
        <v>0</v>
      </c>
      <c r="I65" s="2">
        <v>0</v>
      </c>
      <c r="J65" s="5">
        <f t="shared" si="5"/>
        <v>0</v>
      </c>
      <c r="K65" s="2">
        <v>89</v>
      </c>
      <c r="L65" s="2">
        <v>62</v>
      </c>
      <c r="M65" s="5">
        <f t="shared" si="6"/>
        <v>151</v>
      </c>
      <c r="N65" s="27">
        <f t="shared" si="7"/>
        <v>6.758476523595279E-2</v>
      </c>
      <c r="O65" s="27">
        <f t="shared" si="0"/>
        <v>4.4138473229416338E-2</v>
      </c>
      <c r="P65" s="28">
        <f t="shared" si="1"/>
        <v>5.795781090214313E-2</v>
      </c>
      <c r="R65" s="32">
        <f t="shared" si="8"/>
        <v>16.761021778516291</v>
      </c>
      <c r="S65" s="32">
        <f t="shared" si="9"/>
        <v>10.946341360895252</v>
      </c>
      <c r="T65" s="32">
        <f t="shared" si="10"/>
        <v>14.373537103731495</v>
      </c>
    </row>
    <row r="66" spans="2:20" x14ac:dyDescent="0.25">
      <c r="B66" s="12" t="str">
        <f>'Média Mensal'!B66</f>
        <v>Forum</v>
      </c>
      <c r="C66" s="12" t="str">
        <f>'Média Mensal'!C66</f>
        <v>Zona Industrial</v>
      </c>
      <c r="D66" s="15">
        <f>'Média Mensal'!D66</f>
        <v>1119.4000000000001</v>
      </c>
      <c r="E66" s="4">
        <v>561.48896631284617</v>
      </c>
      <c r="F66" s="2">
        <v>517.80762589962967</v>
      </c>
      <c r="G66" s="5">
        <f t="shared" si="4"/>
        <v>1079.2965922124758</v>
      </c>
      <c r="H66" s="2">
        <v>0</v>
      </c>
      <c r="I66" s="2">
        <v>0</v>
      </c>
      <c r="J66" s="5">
        <f t="shared" si="5"/>
        <v>0</v>
      </c>
      <c r="K66" s="2">
        <v>93</v>
      </c>
      <c r="L66" s="2">
        <v>62</v>
      </c>
      <c r="M66" s="5">
        <f t="shared" si="6"/>
        <v>155</v>
      </c>
      <c r="N66" s="27">
        <f t="shared" si="7"/>
        <v>2.4344821640341924E-2</v>
      </c>
      <c r="O66" s="27">
        <f t="shared" si="0"/>
        <v>3.367635444196343E-2</v>
      </c>
      <c r="P66" s="28">
        <f t="shared" si="1"/>
        <v>2.8077434760990526E-2</v>
      </c>
      <c r="R66" s="32">
        <f t="shared" si="8"/>
        <v>6.0375157668047974</v>
      </c>
      <c r="S66" s="32">
        <f t="shared" si="9"/>
        <v>8.351735901606931</v>
      </c>
      <c r="T66" s="32">
        <f t="shared" si="10"/>
        <v>6.963203820725651</v>
      </c>
    </row>
    <row r="67" spans="2:20" x14ac:dyDescent="0.25">
      <c r="B67" s="12" t="str">
        <f>'Média Mensal'!B67</f>
        <v>Zona Industrial</v>
      </c>
      <c r="C67" s="12" t="str">
        <f>'Média Mensal'!C67</f>
        <v>Mandim</v>
      </c>
      <c r="D67" s="15">
        <f>'Média Mensal'!D67</f>
        <v>1194.23</v>
      </c>
      <c r="E67" s="4">
        <v>509.8430897758667</v>
      </c>
      <c r="F67" s="2">
        <v>484.91003255537316</v>
      </c>
      <c r="G67" s="5">
        <f t="shared" si="4"/>
        <v>994.75312233123987</v>
      </c>
      <c r="H67" s="2">
        <v>0</v>
      </c>
      <c r="I67" s="2">
        <v>0</v>
      </c>
      <c r="J67" s="5">
        <f t="shared" si="5"/>
        <v>0</v>
      </c>
      <c r="K67" s="2">
        <v>93</v>
      </c>
      <c r="L67" s="2">
        <v>62</v>
      </c>
      <c r="M67" s="5">
        <f t="shared" si="6"/>
        <v>155</v>
      </c>
      <c r="N67" s="27">
        <f t="shared" si="7"/>
        <v>2.2105579681575907E-2</v>
      </c>
      <c r="O67" s="27">
        <f t="shared" si="0"/>
        <v>3.1536812731228742E-2</v>
      </c>
      <c r="P67" s="28">
        <f t="shared" si="1"/>
        <v>2.5878072901437042E-2</v>
      </c>
      <c r="R67" s="32">
        <f t="shared" si="8"/>
        <v>5.4821837610308251</v>
      </c>
      <c r="S67" s="32">
        <f t="shared" si="9"/>
        <v>7.8211295573447286</v>
      </c>
      <c r="T67" s="32">
        <f t="shared" si="10"/>
        <v>6.4177620795563861</v>
      </c>
    </row>
    <row r="68" spans="2:20" x14ac:dyDescent="0.25">
      <c r="B68" s="12" t="str">
        <f>'Média Mensal'!B68</f>
        <v>Mandim</v>
      </c>
      <c r="C68" s="12" t="str">
        <f>'Média Mensal'!C68</f>
        <v>Castêlo da Maia</v>
      </c>
      <c r="D68" s="15">
        <f>'Média Mensal'!D68</f>
        <v>1468.1</v>
      </c>
      <c r="E68" s="4">
        <v>494.34263183108686</v>
      </c>
      <c r="F68" s="2">
        <v>444.96718229097132</v>
      </c>
      <c r="G68" s="5">
        <f t="shared" si="4"/>
        <v>939.30981412205824</v>
      </c>
      <c r="H68" s="2">
        <v>0</v>
      </c>
      <c r="I68" s="2">
        <v>0</v>
      </c>
      <c r="J68" s="5">
        <f t="shared" si="5"/>
        <v>0</v>
      </c>
      <c r="K68" s="2">
        <v>93</v>
      </c>
      <c r="L68" s="2">
        <v>62</v>
      </c>
      <c r="M68" s="5">
        <f t="shared" si="6"/>
        <v>155</v>
      </c>
      <c r="N68" s="27">
        <f t="shared" si="7"/>
        <v>2.1433516815430403E-2</v>
      </c>
      <c r="O68" s="27">
        <f t="shared" si="0"/>
        <v>2.8939072729641736E-2</v>
      </c>
      <c r="P68" s="28">
        <f t="shared" si="1"/>
        <v>2.4435739181114937E-2</v>
      </c>
      <c r="R68" s="32">
        <f t="shared" si="8"/>
        <v>5.3155121702267403</v>
      </c>
      <c r="S68" s="32">
        <f t="shared" si="9"/>
        <v>7.1768900369511508</v>
      </c>
      <c r="T68" s="32">
        <f t="shared" si="10"/>
        <v>6.060063316916505</v>
      </c>
    </row>
    <row r="69" spans="2:20" x14ac:dyDescent="0.25">
      <c r="B69" s="13" t="str">
        <f>'Média Mensal'!B69</f>
        <v>Castêlo da Maia</v>
      </c>
      <c r="C69" s="13" t="str">
        <f>'Média Mensal'!C69</f>
        <v>ISMAI</v>
      </c>
      <c r="D69" s="16">
        <f>'Média Mensal'!D69</f>
        <v>702.48</v>
      </c>
      <c r="E69" s="6">
        <v>288.93650107221868</v>
      </c>
      <c r="F69" s="3">
        <v>270.99999999999989</v>
      </c>
      <c r="G69" s="7">
        <f t="shared" si="4"/>
        <v>559.93650107221856</v>
      </c>
      <c r="H69" s="6">
        <v>0</v>
      </c>
      <c r="I69" s="3">
        <v>0</v>
      </c>
      <c r="J69" s="7">
        <f t="shared" si="5"/>
        <v>0</v>
      </c>
      <c r="K69" s="6">
        <v>93</v>
      </c>
      <c r="L69" s="3">
        <v>84</v>
      </c>
      <c r="M69" s="7">
        <f t="shared" ref="M69" si="15">+K69+L69</f>
        <v>177</v>
      </c>
      <c r="N69" s="27">
        <f t="shared" si="7"/>
        <v>1.25275971675433E-2</v>
      </c>
      <c r="O69" s="27">
        <f t="shared" si="0"/>
        <v>1.3008832565284173E-2</v>
      </c>
      <c r="P69" s="28">
        <f t="shared" si="1"/>
        <v>1.2755980068166087E-2</v>
      </c>
      <c r="R69" s="32">
        <f t="shared" si="8"/>
        <v>3.1068440975507383</v>
      </c>
      <c r="S69" s="32">
        <f t="shared" si="9"/>
        <v>3.2261904761904749</v>
      </c>
      <c r="T69" s="32">
        <f t="shared" si="10"/>
        <v>3.1634830569051897</v>
      </c>
    </row>
    <row r="70" spans="2:20" x14ac:dyDescent="0.25">
      <c r="B70" s="11" t="str">
        <f>'Média Mensal'!B70</f>
        <v>Santo Ovídio</v>
      </c>
      <c r="C70" s="11" t="str">
        <f>'Média Mensal'!C70</f>
        <v>D. João II</v>
      </c>
      <c r="D70" s="14">
        <f>'Média Mensal'!D70</f>
        <v>463.71</v>
      </c>
      <c r="E70" s="4">
        <v>1085.9999999999998</v>
      </c>
      <c r="F70" s="2">
        <v>2124.3681154146639</v>
      </c>
      <c r="G70" s="10">
        <f t="shared" ref="G70:G86" si="16">+E70+F70</f>
        <v>3210.3681154146634</v>
      </c>
      <c r="H70" s="2">
        <v>180</v>
      </c>
      <c r="I70" s="2">
        <v>210</v>
      </c>
      <c r="J70" s="10">
        <f t="shared" ref="J70:J85" si="17">+H70+I70</f>
        <v>390</v>
      </c>
      <c r="K70" s="2">
        <v>0</v>
      </c>
      <c r="L70" s="2">
        <v>0</v>
      </c>
      <c r="M70" s="10">
        <f t="shared" ref="M70:M85" si="18">+K70+L70</f>
        <v>0</v>
      </c>
      <c r="N70" s="25">
        <f t="shared" ref="N70:P86" si="19">+E70/(H70*216+K70*248)</f>
        <v>2.7932098765432092E-2</v>
      </c>
      <c r="O70" s="25">
        <f t="shared" si="0"/>
        <v>4.6833512244591355E-2</v>
      </c>
      <c r="P70" s="26">
        <f t="shared" si="1"/>
        <v>3.8109782946517845E-2</v>
      </c>
      <c r="R70" s="32">
        <f t="shared" si="8"/>
        <v>6.0333333333333323</v>
      </c>
      <c r="S70" s="32">
        <f t="shared" si="9"/>
        <v>10.116038644831733</v>
      </c>
      <c r="T70" s="32">
        <f t="shared" si="10"/>
        <v>8.231713116447855</v>
      </c>
    </row>
    <row r="71" spans="2:20" x14ac:dyDescent="0.25">
      <c r="B71" s="12" t="str">
        <f>'Média Mensal'!B71</f>
        <v>D. João II</v>
      </c>
      <c r="C71" s="12" t="str">
        <f>'Média Mensal'!C71</f>
        <v>João de Deus</v>
      </c>
      <c r="D71" s="15">
        <f>'Média Mensal'!D71</f>
        <v>716.25</v>
      </c>
      <c r="E71" s="4">
        <v>1496.7895416114034</v>
      </c>
      <c r="F71" s="2">
        <v>3105.2749642030367</v>
      </c>
      <c r="G71" s="5">
        <f t="shared" si="16"/>
        <v>4602.0645058144401</v>
      </c>
      <c r="H71" s="2">
        <v>180</v>
      </c>
      <c r="I71" s="2">
        <v>209</v>
      </c>
      <c r="J71" s="5">
        <f t="shared" si="17"/>
        <v>389</v>
      </c>
      <c r="K71" s="2">
        <v>0</v>
      </c>
      <c r="L71" s="2">
        <v>0</v>
      </c>
      <c r="M71" s="5">
        <f t="shared" si="18"/>
        <v>0</v>
      </c>
      <c r="N71" s="27">
        <f t="shared" si="19"/>
        <v>3.8497673395355023E-2</v>
      </c>
      <c r="O71" s="27">
        <f t="shared" si="0"/>
        <v>6.878599513120319E-2</v>
      </c>
      <c r="P71" s="28">
        <f t="shared" si="1"/>
        <v>5.4770833402533088E-2</v>
      </c>
      <c r="R71" s="32">
        <f t="shared" ref="R71:R85" si="20">+E71/(H71+K71)</f>
        <v>8.3154974533966861</v>
      </c>
      <c r="S71" s="32">
        <f t="shared" ref="S71:S85" si="21">+F71/(I71+L71)</f>
        <v>14.857774948339889</v>
      </c>
      <c r="T71" s="32">
        <f t="shared" ref="T71:T85" si="22">+G71/(J71+M71)</f>
        <v>11.830500014947146</v>
      </c>
    </row>
    <row r="72" spans="2:20" x14ac:dyDescent="0.25">
      <c r="B72" s="12" t="str">
        <f>'Média Mensal'!B72</f>
        <v>João de Deus</v>
      </c>
      <c r="C72" s="12" t="str">
        <f>'Média Mensal'!C72</f>
        <v>C.M.Gaia</v>
      </c>
      <c r="D72" s="15">
        <f>'Média Mensal'!D72</f>
        <v>405.01</v>
      </c>
      <c r="E72" s="4">
        <v>2362.45615852638</v>
      </c>
      <c r="F72" s="2">
        <v>5103.0707465613777</v>
      </c>
      <c r="G72" s="5">
        <f t="shared" si="16"/>
        <v>7465.5269050877578</v>
      </c>
      <c r="H72" s="2">
        <v>180</v>
      </c>
      <c r="I72" s="2">
        <v>209</v>
      </c>
      <c r="J72" s="5">
        <f t="shared" si="17"/>
        <v>389</v>
      </c>
      <c r="K72" s="2">
        <v>0</v>
      </c>
      <c r="L72" s="2">
        <v>0</v>
      </c>
      <c r="M72" s="5">
        <f t="shared" si="18"/>
        <v>0</v>
      </c>
      <c r="N72" s="27">
        <f t="shared" si="19"/>
        <v>6.0762761278970678E-2</v>
      </c>
      <c r="O72" s="27">
        <f t="shared" si="0"/>
        <v>0.11303984464295096</v>
      </c>
      <c r="P72" s="28">
        <f t="shared" si="1"/>
        <v>8.8849934603062911E-2</v>
      </c>
      <c r="R72" s="32">
        <f t="shared" si="20"/>
        <v>13.124756436257666</v>
      </c>
      <c r="S72" s="32">
        <f t="shared" si="21"/>
        <v>24.416606442877406</v>
      </c>
      <c r="T72" s="32">
        <f t="shared" si="22"/>
        <v>19.191585874261587</v>
      </c>
    </row>
    <row r="73" spans="2:20" x14ac:dyDescent="0.25">
      <c r="B73" s="12" t="str">
        <f>'Média Mensal'!B73</f>
        <v>C.M.Gaia</v>
      </c>
      <c r="C73" s="12" t="str">
        <f>'Média Mensal'!C73</f>
        <v>General Torres</v>
      </c>
      <c r="D73" s="15">
        <f>'Média Mensal'!D73</f>
        <v>488.39</v>
      </c>
      <c r="E73" s="4">
        <v>2604.6881143923047</v>
      </c>
      <c r="F73" s="2">
        <v>5952.9734102706461</v>
      </c>
      <c r="G73" s="5">
        <f t="shared" si="16"/>
        <v>8557.6615246629517</v>
      </c>
      <c r="H73" s="2">
        <v>180</v>
      </c>
      <c r="I73" s="2">
        <v>209</v>
      </c>
      <c r="J73" s="5">
        <f t="shared" si="17"/>
        <v>389</v>
      </c>
      <c r="K73" s="2">
        <v>0</v>
      </c>
      <c r="L73" s="2">
        <v>0</v>
      </c>
      <c r="M73" s="5">
        <f t="shared" si="18"/>
        <v>0</v>
      </c>
      <c r="N73" s="27">
        <f t="shared" si="19"/>
        <v>6.6993007057415246E-2</v>
      </c>
      <c r="O73" s="27">
        <f t="shared" si="0"/>
        <v>0.13186632576357094</v>
      </c>
      <c r="P73" s="28">
        <f t="shared" si="1"/>
        <v>0.10184782353450147</v>
      </c>
      <c r="R73" s="32">
        <f t="shared" si="20"/>
        <v>14.470489524401692</v>
      </c>
      <c r="S73" s="32">
        <f t="shared" si="21"/>
        <v>28.483126364931323</v>
      </c>
      <c r="T73" s="32">
        <f t="shared" si="22"/>
        <v>21.999129883452319</v>
      </c>
    </row>
    <row r="74" spans="2:20" x14ac:dyDescent="0.25">
      <c r="B74" s="12" t="str">
        <f>'Média Mensal'!B74</f>
        <v>General Torres</v>
      </c>
      <c r="C74" s="12" t="str">
        <f>'Média Mensal'!C74</f>
        <v>Jardim do Morro</v>
      </c>
      <c r="D74" s="15">
        <f>'Média Mensal'!D74</f>
        <v>419.98</v>
      </c>
      <c r="E74" s="4">
        <v>2734.8828756390985</v>
      </c>
      <c r="F74" s="2">
        <v>6739.0530709530049</v>
      </c>
      <c r="G74" s="5">
        <f t="shared" si="16"/>
        <v>9473.9359465921043</v>
      </c>
      <c r="H74" s="2">
        <v>181</v>
      </c>
      <c r="I74" s="2">
        <v>210</v>
      </c>
      <c r="J74" s="5">
        <f t="shared" si="17"/>
        <v>391</v>
      </c>
      <c r="K74" s="2">
        <v>0</v>
      </c>
      <c r="L74" s="2">
        <v>0</v>
      </c>
      <c r="M74" s="5">
        <f t="shared" si="18"/>
        <v>0</v>
      </c>
      <c r="N74" s="27">
        <f t="shared" si="19"/>
        <v>6.9953009915057762E-2</v>
      </c>
      <c r="O74" s="27">
        <f t="shared" si="0"/>
        <v>0.14856818939490751</v>
      </c>
      <c r="P74" s="28">
        <f t="shared" si="1"/>
        <v>0.11217599633646046</v>
      </c>
      <c r="R74" s="32">
        <f t="shared" si="20"/>
        <v>15.109850141652478</v>
      </c>
      <c r="S74" s="32">
        <f t="shared" si="21"/>
        <v>32.090728909300026</v>
      </c>
      <c r="T74" s="32">
        <f t="shared" si="22"/>
        <v>24.230015208675457</v>
      </c>
    </row>
    <row r="75" spans="2:20" x14ac:dyDescent="0.25">
      <c r="B75" s="12" t="str">
        <f>'Média Mensal'!B75</f>
        <v>Jardim do Morro</v>
      </c>
      <c r="C75" s="12" t="str">
        <f>'Média Mensal'!C75</f>
        <v>São Bento</v>
      </c>
      <c r="D75" s="15">
        <f>'Média Mensal'!D75</f>
        <v>795.7</v>
      </c>
      <c r="E75" s="4">
        <v>3005.492708885708</v>
      </c>
      <c r="F75" s="2">
        <v>6990.7840532664904</v>
      </c>
      <c r="G75" s="5">
        <f t="shared" si="16"/>
        <v>9996.276762152198</v>
      </c>
      <c r="H75" s="2">
        <v>181</v>
      </c>
      <c r="I75" s="2">
        <v>206</v>
      </c>
      <c r="J75" s="5">
        <f t="shared" si="17"/>
        <v>387</v>
      </c>
      <c r="K75" s="2">
        <v>0</v>
      </c>
      <c r="L75" s="2">
        <v>0</v>
      </c>
      <c r="M75" s="5">
        <f t="shared" si="18"/>
        <v>0</v>
      </c>
      <c r="N75" s="27">
        <f t="shared" si="19"/>
        <v>7.6874685617088906E-2</v>
      </c>
      <c r="O75" s="27">
        <f t="shared" si="0"/>
        <v>0.15711039314245079</v>
      </c>
      <c r="P75" s="28">
        <f t="shared" si="1"/>
        <v>0.11958413200009807</v>
      </c>
      <c r="R75" s="32">
        <f t="shared" si="20"/>
        <v>16.604932093291204</v>
      </c>
      <c r="S75" s="32">
        <f t="shared" si="21"/>
        <v>33.935844918769369</v>
      </c>
      <c r="T75" s="32">
        <f t="shared" si="22"/>
        <v>25.830172512021182</v>
      </c>
    </row>
    <row r="76" spans="2:20" x14ac:dyDescent="0.25">
      <c r="B76" s="12" t="str">
        <f>'Média Mensal'!B76</f>
        <v>São Bento</v>
      </c>
      <c r="C76" s="12" t="str">
        <f>'Média Mensal'!C76</f>
        <v>Aliados</v>
      </c>
      <c r="D76" s="15">
        <f>'Média Mensal'!D76</f>
        <v>443.38</v>
      </c>
      <c r="E76" s="4">
        <v>5882.6903943304724</v>
      </c>
      <c r="F76" s="2">
        <v>6823.4643131866233</v>
      </c>
      <c r="G76" s="5">
        <f t="shared" si="16"/>
        <v>12706.154707517097</v>
      </c>
      <c r="H76" s="2">
        <v>179</v>
      </c>
      <c r="I76" s="2">
        <v>184</v>
      </c>
      <c r="J76" s="5">
        <f t="shared" si="17"/>
        <v>363</v>
      </c>
      <c r="K76" s="2">
        <v>0</v>
      </c>
      <c r="L76" s="2">
        <v>0</v>
      </c>
      <c r="M76" s="5">
        <f t="shared" si="18"/>
        <v>0</v>
      </c>
      <c r="N76" s="27">
        <f t="shared" si="19"/>
        <v>0.1521490377180445</v>
      </c>
      <c r="O76" s="27">
        <f t="shared" si="0"/>
        <v>0.17168539435352817</v>
      </c>
      <c r="P76" s="28">
        <f t="shared" si="1"/>
        <v>0.16205176394649903</v>
      </c>
      <c r="R76" s="32">
        <f t="shared" si="20"/>
        <v>32.864192147097611</v>
      </c>
      <c r="S76" s="32">
        <f t="shared" si="21"/>
        <v>37.084045180362082</v>
      </c>
      <c r="T76" s="32">
        <f t="shared" si="22"/>
        <v>35.00318101244379</v>
      </c>
    </row>
    <row r="77" spans="2:20" x14ac:dyDescent="0.25">
      <c r="B77" s="12" t="str">
        <f>'Média Mensal'!B77</f>
        <v>Aliados</v>
      </c>
      <c r="C77" s="12" t="str">
        <f>'Média Mensal'!C77</f>
        <v>Trindade S</v>
      </c>
      <c r="D77" s="15">
        <f>'Média Mensal'!D77</f>
        <v>450.27</v>
      </c>
      <c r="E77" s="4">
        <v>9028.9976700681236</v>
      </c>
      <c r="F77" s="2">
        <v>6375.726199153647</v>
      </c>
      <c r="G77" s="5">
        <f t="shared" si="16"/>
        <v>15404.723869221771</v>
      </c>
      <c r="H77" s="2">
        <v>182</v>
      </c>
      <c r="I77" s="2">
        <v>180</v>
      </c>
      <c r="J77" s="5">
        <f t="shared" si="17"/>
        <v>362</v>
      </c>
      <c r="K77" s="2">
        <v>0</v>
      </c>
      <c r="L77" s="2">
        <v>0</v>
      </c>
      <c r="M77" s="5">
        <f t="shared" si="18"/>
        <v>0</v>
      </c>
      <c r="N77" s="27">
        <f t="shared" si="19"/>
        <v>0.22967535790771582</v>
      </c>
      <c r="O77" s="27">
        <f t="shared" si="0"/>
        <v>0.1639847273444868</v>
      </c>
      <c r="P77" s="28">
        <f t="shared" si="1"/>
        <v>0.19701150845638646</v>
      </c>
      <c r="R77" s="32">
        <f t="shared" si="20"/>
        <v>49.609877308066615</v>
      </c>
      <c r="S77" s="32">
        <f t="shared" si="21"/>
        <v>35.420701106409147</v>
      </c>
      <c r="T77" s="32">
        <f t="shared" si="22"/>
        <v>42.55448582657948</v>
      </c>
    </row>
    <row r="78" spans="2:20" x14ac:dyDescent="0.25">
      <c r="B78" s="12" t="str">
        <f>'Média Mensal'!B78</f>
        <v>Trindade S</v>
      </c>
      <c r="C78" s="12" t="str">
        <f>'Média Mensal'!C78</f>
        <v>Faria Guimaraes</v>
      </c>
      <c r="D78" s="15">
        <f>'Média Mensal'!D78</f>
        <v>555.34</v>
      </c>
      <c r="E78" s="4">
        <v>8355.4831763814564</v>
      </c>
      <c r="F78" s="2">
        <v>4073.8765858298279</v>
      </c>
      <c r="G78" s="5">
        <f t="shared" si="16"/>
        <v>12429.359762211285</v>
      </c>
      <c r="H78" s="2">
        <v>208</v>
      </c>
      <c r="I78" s="2">
        <v>182</v>
      </c>
      <c r="J78" s="5">
        <f t="shared" si="17"/>
        <v>390</v>
      </c>
      <c r="K78" s="2">
        <v>0</v>
      </c>
      <c r="L78" s="2">
        <v>0</v>
      </c>
      <c r="M78" s="5">
        <f t="shared" si="18"/>
        <v>0</v>
      </c>
      <c r="N78" s="27">
        <f t="shared" si="19"/>
        <v>0.18597496386176673</v>
      </c>
      <c r="O78" s="27">
        <f t="shared" si="0"/>
        <v>0.10362933928138553</v>
      </c>
      <c r="P78" s="28">
        <f t="shared" si="1"/>
        <v>0.14754700572425553</v>
      </c>
      <c r="R78" s="32">
        <f t="shared" si="20"/>
        <v>40.170592194141619</v>
      </c>
      <c r="S78" s="32">
        <f t="shared" si="21"/>
        <v>22.383937284779275</v>
      </c>
      <c r="T78" s="32">
        <f t="shared" si="22"/>
        <v>31.87015323643919</v>
      </c>
    </row>
    <row r="79" spans="2:20" x14ac:dyDescent="0.25">
      <c r="B79" s="12" t="str">
        <f>'Média Mensal'!B79</f>
        <v>Faria Guimaraes</v>
      </c>
      <c r="C79" s="12" t="str">
        <f>'Média Mensal'!C79</f>
        <v>Marques</v>
      </c>
      <c r="D79" s="15">
        <f>'Média Mensal'!D79</f>
        <v>621.04</v>
      </c>
      <c r="E79" s="4">
        <v>7891.829284992561</v>
      </c>
      <c r="F79" s="2">
        <v>4080.0075408598905</v>
      </c>
      <c r="G79" s="5">
        <f t="shared" si="16"/>
        <v>11971.836825852452</v>
      </c>
      <c r="H79" s="2">
        <v>211</v>
      </c>
      <c r="I79" s="2">
        <v>182</v>
      </c>
      <c r="J79" s="5">
        <f t="shared" si="17"/>
        <v>393</v>
      </c>
      <c r="K79" s="2">
        <v>0</v>
      </c>
      <c r="L79" s="2">
        <v>0</v>
      </c>
      <c r="M79" s="5">
        <f t="shared" si="18"/>
        <v>0</v>
      </c>
      <c r="N79" s="27">
        <f t="shared" si="19"/>
        <v>0.17315756725014395</v>
      </c>
      <c r="O79" s="27">
        <f t="shared" si="0"/>
        <v>0.10378529560591906</v>
      </c>
      <c r="P79" s="28">
        <f t="shared" si="1"/>
        <v>0.14103096816808561</v>
      </c>
      <c r="R79" s="32">
        <f t="shared" si="20"/>
        <v>37.402034526031095</v>
      </c>
      <c r="S79" s="32">
        <f t="shared" si="21"/>
        <v>22.41762385087852</v>
      </c>
      <c r="T79" s="32">
        <f t="shared" si="22"/>
        <v>30.462689124306493</v>
      </c>
    </row>
    <row r="80" spans="2:20" x14ac:dyDescent="0.25">
      <c r="B80" s="12" t="str">
        <f>'Média Mensal'!B80</f>
        <v>Marques</v>
      </c>
      <c r="C80" s="12" t="str">
        <f>'Média Mensal'!C80</f>
        <v>Combatentes</v>
      </c>
      <c r="D80" s="15">
        <f>'Média Mensal'!D80</f>
        <v>702.75</v>
      </c>
      <c r="E80" s="4">
        <v>5983.3015780201695</v>
      </c>
      <c r="F80" s="2">
        <v>3456.0723022589609</v>
      </c>
      <c r="G80" s="5">
        <f t="shared" si="16"/>
        <v>9439.3738802791304</v>
      </c>
      <c r="H80" s="2">
        <v>211</v>
      </c>
      <c r="I80" s="2">
        <v>182</v>
      </c>
      <c r="J80" s="5">
        <f t="shared" si="17"/>
        <v>393</v>
      </c>
      <c r="K80" s="2">
        <v>0</v>
      </c>
      <c r="L80" s="2">
        <v>0</v>
      </c>
      <c r="M80" s="5">
        <f t="shared" si="18"/>
        <v>0</v>
      </c>
      <c r="N80" s="27">
        <f t="shared" si="19"/>
        <v>0.13128184961427439</v>
      </c>
      <c r="O80" s="27">
        <f t="shared" si="0"/>
        <v>8.7913927102639428E-2</v>
      </c>
      <c r="P80" s="28">
        <f t="shared" si="1"/>
        <v>0.11119797710252487</v>
      </c>
      <c r="R80" s="32">
        <f t="shared" si="20"/>
        <v>28.356879516683268</v>
      </c>
      <c r="S80" s="32">
        <f t="shared" si="21"/>
        <v>18.989408254170115</v>
      </c>
      <c r="T80" s="32">
        <f t="shared" si="22"/>
        <v>24.018763054145371</v>
      </c>
    </row>
    <row r="81" spans="2:20" x14ac:dyDescent="0.25">
      <c r="B81" s="12" t="str">
        <f>'Média Mensal'!B81</f>
        <v>Combatentes</v>
      </c>
      <c r="C81" s="12" t="str">
        <f>'Média Mensal'!C81</f>
        <v>Salgueiros</v>
      </c>
      <c r="D81" s="15">
        <f>'Média Mensal'!D81</f>
        <v>471.25</v>
      </c>
      <c r="E81" s="4">
        <v>5126.3867042045949</v>
      </c>
      <c r="F81" s="2">
        <v>3149.4666795299122</v>
      </c>
      <c r="G81" s="5">
        <f t="shared" si="16"/>
        <v>8275.8533837345076</v>
      </c>
      <c r="H81" s="2">
        <v>212</v>
      </c>
      <c r="I81" s="2">
        <v>182</v>
      </c>
      <c r="J81" s="5">
        <f t="shared" si="17"/>
        <v>394</v>
      </c>
      <c r="K81" s="2">
        <v>0</v>
      </c>
      <c r="L81" s="2">
        <v>0</v>
      </c>
      <c r="M81" s="5">
        <f t="shared" si="18"/>
        <v>0</v>
      </c>
      <c r="N81" s="27">
        <f t="shared" si="19"/>
        <v>0.11194939518266499</v>
      </c>
      <c r="O81" s="27">
        <f t="shared" si="19"/>
        <v>8.0114638775180921E-2</v>
      </c>
      <c r="P81" s="28">
        <f t="shared" si="19"/>
        <v>9.7244000090883007E-2</v>
      </c>
      <c r="R81" s="32">
        <f t="shared" si="20"/>
        <v>24.181069359455638</v>
      </c>
      <c r="S81" s="32">
        <f t="shared" si="21"/>
        <v>17.304761975439078</v>
      </c>
      <c r="T81" s="32">
        <f t="shared" si="22"/>
        <v>21.004704019630729</v>
      </c>
    </row>
    <row r="82" spans="2:20" x14ac:dyDescent="0.25">
      <c r="B82" s="12" t="str">
        <f>'Média Mensal'!B82</f>
        <v>Salgueiros</v>
      </c>
      <c r="C82" s="12" t="str">
        <f>'Média Mensal'!C82</f>
        <v>Polo Universitario</v>
      </c>
      <c r="D82" s="15">
        <f>'Média Mensal'!D82</f>
        <v>775.36</v>
      </c>
      <c r="E82" s="4">
        <v>4177.6026897232568</v>
      </c>
      <c r="F82" s="2">
        <v>2791.0029118683215</v>
      </c>
      <c r="G82" s="5">
        <f t="shared" si="16"/>
        <v>6968.6056015915783</v>
      </c>
      <c r="H82" s="2">
        <v>211</v>
      </c>
      <c r="I82" s="2">
        <v>181</v>
      </c>
      <c r="J82" s="5">
        <f t="shared" si="17"/>
        <v>392</v>
      </c>
      <c r="K82" s="2">
        <v>0</v>
      </c>
      <c r="L82" s="2">
        <v>0</v>
      </c>
      <c r="M82" s="5">
        <f t="shared" si="18"/>
        <v>0</v>
      </c>
      <c r="N82" s="27">
        <f t="shared" si="19"/>
        <v>9.1662337408356526E-2</v>
      </c>
      <c r="O82" s="27">
        <f t="shared" si="19"/>
        <v>7.1388451807558873E-2</v>
      </c>
      <c r="P82" s="28">
        <f t="shared" si="19"/>
        <v>8.2301181046763733E-2</v>
      </c>
      <c r="R82" s="32">
        <f t="shared" si="20"/>
        <v>19.799064880205009</v>
      </c>
      <c r="S82" s="32">
        <f t="shared" si="21"/>
        <v>15.419905590432716</v>
      </c>
      <c r="T82" s="32">
        <f t="shared" si="22"/>
        <v>17.777055106100963</v>
      </c>
    </row>
    <row r="83" spans="2:20" x14ac:dyDescent="0.25">
      <c r="B83" s="12" t="str">
        <f>'Média Mensal'!B83</f>
        <v>Polo Universitario</v>
      </c>
      <c r="C83" s="12" t="str">
        <f>'Média Mensal'!C83</f>
        <v>I.P.O.</v>
      </c>
      <c r="D83" s="15">
        <f>'Média Mensal'!D83</f>
        <v>827.64</v>
      </c>
      <c r="E83" s="4">
        <v>3155.3561567509387</v>
      </c>
      <c r="F83" s="2">
        <v>2157.8998164809132</v>
      </c>
      <c r="G83" s="5">
        <f t="shared" si="16"/>
        <v>5313.2559732318514</v>
      </c>
      <c r="H83" s="2">
        <v>213</v>
      </c>
      <c r="I83" s="2">
        <v>181</v>
      </c>
      <c r="J83" s="5">
        <f t="shared" si="17"/>
        <v>394</v>
      </c>
      <c r="K83" s="2">
        <v>0</v>
      </c>
      <c r="L83" s="2">
        <v>0</v>
      </c>
      <c r="M83" s="5">
        <f t="shared" si="18"/>
        <v>0</v>
      </c>
      <c r="N83" s="27">
        <f t="shared" si="19"/>
        <v>6.8582771621260183E-2</v>
      </c>
      <c r="O83" s="27">
        <f t="shared" si="19"/>
        <v>5.519490015553799E-2</v>
      </c>
      <c r="P83" s="28">
        <f t="shared" si="19"/>
        <v>6.2432505795636528E-2</v>
      </c>
      <c r="R83" s="32">
        <f t="shared" si="20"/>
        <v>14.813878670192201</v>
      </c>
      <c r="S83" s="32">
        <f t="shared" si="21"/>
        <v>11.922098433596206</v>
      </c>
      <c r="T83" s="32">
        <f t="shared" si="22"/>
        <v>13.48542125185749</v>
      </c>
    </row>
    <row r="84" spans="2:20" x14ac:dyDescent="0.25">
      <c r="B84" s="13" t="str">
        <f>'Média Mensal'!B84</f>
        <v>I.P.O.</v>
      </c>
      <c r="C84" s="13" t="str">
        <f>'Média Mensal'!C84</f>
        <v>Hospital São João</v>
      </c>
      <c r="D84" s="16">
        <f>'Média Mensal'!D84</f>
        <v>351.77</v>
      </c>
      <c r="E84" s="6">
        <v>1879.1834292353983</v>
      </c>
      <c r="F84" s="3">
        <v>1545.0000000000002</v>
      </c>
      <c r="G84" s="7">
        <f t="shared" si="16"/>
        <v>3424.1834292353988</v>
      </c>
      <c r="H84" s="6">
        <v>213</v>
      </c>
      <c r="I84" s="3">
        <v>181</v>
      </c>
      <c r="J84" s="7">
        <f t="shared" ref="J84" si="23">+H84+I84</f>
        <v>394</v>
      </c>
      <c r="K84" s="6">
        <v>0</v>
      </c>
      <c r="L84" s="3">
        <v>0</v>
      </c>
      <c r="M84" s="7">
        <f t="shared" ref="M84" si="24">+K84+L84</f>
        <v>0</v>
      </c>
      <c r="N84" s="27">
        <f t="shared" si="19"/>
        <v>4.0844710251160633E-2</v>
      </c>
      <c r="O84" s="27">
        <f t="shared" si="19"/>
        <v>3.9518109269490488E-2</v>
      </c>
      <c r="P84" s="28">
        <f t="shared" si="19"/>
        <v>4.0235281881408617E-2</v>
      </c>
      <c r="R84" s="32">
        <f t="shared" si="20"/>
        <v>8.822457414250696</v>
      </c>
      <c r="S84" s="32">
        <f t="shared" si="21"/>
        <v>8.5359116022099464</v>
      </c>
      <c r="T84" s="32">
        <f t="shared" si="22"/>
        <v>8.6908208863842606</v>
      </c>
    </row>
    <row r="85" spans="2:20" x14ac:dyDescent="0.25">
      <c r="B85" s="12" t="str">
        <f>'Média Mensal'!B85</f>
        <v xml:space="preserve">Verdes (E) </v>
      </c>
      <c r="C85" s="12" t="str">
        <f>'Média Mensal'!C85</f>
        <v>Botica</v>
      </c>
      <c r="D85" s="15">
        <f>'Média Mensal'!D85</f>
        <v>683.54</v>
      </c>
      <c r="E85" s="4">
        <v>808.57456433512289</v>
      </c>
      <c r="F85" s="2">
        <v>1726.833077233727</v>
      </c>
      <c r="G85" s="5">
        <f t="shared" si="16"/>
        <v>2535.4076415688496</v>
      </c>
      <c r="H85" s="2">
        <v>93</v>
      </c>
      <c r="I85" s="2">
        <v>81</v>
      </c>
      <c r="J85" s="5">
        <f t="shared" si="17"/>
        <v>174</v>
      </c>
      <c r="K85" s="2">
        <v>0</v>
      </c>
      <c r="L85" s="2">
        <v>0</v>
      </c>
      <c r="M85" s="5">
        <f t="shared" si="18"/>
        <v>0</v>
      </c>
      <c r="N85" s="25">
        <f t="shared" si="19"/>
        <v>4.0251621083986604E-2</v>
      </c>
      <c r="O85" s="25">
        <f t="shared" si="19"/>
        <v>9.8698735552910782E-2</v>
      </c>
      <c r="P85" s="26">
        <f t="shared" si="19"/>
        <v>6.7459760578140959E-2</v>
      </c>
      <c r="R85" s="32">
        <f t="shared" si="20"/>
        <v>8.694350154141107</v>
      </c>
      <c r="S85" s="32">
        <f t="shared" si="21"/>
        <v>21.318926879428727</v>
      </c>
      <c r="T85" s="32">
        <f t="shared" si="22"/>
        <v>14.571308284878446</v>
      </c>
    </row>
    <row r="86" spans="2:20" x14ac:dyDescent="0.25">
      <c r="B86" s="13" t="str">
        <f>'Média Mensal'!B86</f>
        <v>Botica</v>
      </c>
      <c r="C86" s="13" t="str">
        <f>'Média Mensal'!C86</f>
        <v>Aeroporto</v>
      </c>
      <c r="D86" s="16">
        <f>'Média Mensal'!D86</f>
        <v>649.66</v>
      </c>
      <c r="E86" s="6">
        <v>769.36025151777517</v>
      </c>
      <c r="F86" s="3">
        <v>1579</v>
      </c>
      <c r="G86" s="7">
        <f t="shared" si="16"/>
        <v>2348.3602515177754</v>
      </c>
      <c r="H86" s="6">
        <v>93</v>
      </c>
      <c r="I86" s="3">
        <v>125</v>
      </c>
      <c r="J86" s="7">
        <f t="shared" ref="J86" si="25">+H86+I86</f>
        <v>218</v>
      </c>
      <c r="K86" s="6">
        <v>0</v>
      </c>
      <c r="L86" s="3">
        <v>0</v>
      </c>
      <c r="M86" s="7">
        <f t="shared" ref="M86" si="26">+K86+L86</f>
        <v>0</v>
      </c>
      <c r="N86" s="27">
        <f t="shared" si="19"/>
        <v>3.8299494798774154E-2</v>
      </c>
      <c r="O86" s="27">
        <f t="shared" si="19"/>
        <v>5.8481481481481482E-2</v>
      </c>
      <c r="P86" s="28">
        <f t="shared" si="19"/>
        <v>4.9871734869133863E-2</v>
      </c>
      <c r="R86" s="32">
        <f t="shared" ref="R86" si="27">+E86/(H86+K86)</f>
        <v>8.2726908765352167</v>
      </c>
      <c r="S86" s="32">
        <f t="shared" ref="S86" si="28">+F86/(I86+L86)</f>
        <v>12.632</v>
      </c>
      <c r="T86" s="32">
        <f t="shared" ref="T86" si="29">+G86/(J86+M86)</f>
        <v>10.772294731732915</v>
      </c>
    </row>
    <row r="87" spans="2:20" x14ac:dyDescent="0.25">
      <c r="B87" s="23" t="s">
        <v>85</v>
      </c>
      <c r="E87" s="41"/>
      <c r="F87" s="41"/>
      <c r="G87" s="41"/>
      <c r="H87" s="41"/>
      <c r="I87" s="41"/>
      <c r="J87" s="41"/>
      <c r="K87" s="41"/>
      <c r="L87" s="41"/>
      <c r="M87" s="41"/>
      <c r="N87" s="42"/>
      <c r="O87" s="42"/>
      <c r="P87" s="42"/>
    </row>
    <row r="88" spans="2:20" x14ac:dyDescent="0.25">
      <c r="B88" s="34"/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3">
    <tabColor theme="0" tint="-4.9989318521683403E-2"/>
  </sheetPr>
  <dimension ref="A1:T88"/>
  <sheetViews>
    <sheetView workbookViewId="0">
      <selection activeCell="U26" sqref="U26"/>
    </sheetView>
  </sheetViews>
  <sheetFormatPr defaultRowHeight="15" x14ac:dyDescent="0.25"/>
  <cols>
    <col min="2" max="2" width="17.42578125" bestFit="1" customWidth="1"/>
    <col min="3" max="3" width="17.42578125" customWidth="1"/>
    <col min="4" max="16" width="10" customWidth="1"/>
  </cols>
  <sheetData>
    <row r="1" spans="1:20" ht="14.45" x14ac:dyDescent="0.3">
      <c r="P1" s="33"/>
    </row>
    <row r="2" spans="1:20" ht="17.25" x14ac:dyDescent="0.3">
      <c r="A2" s="1"/>
      <c r="H2" s="54" t="s">
        <v>84</v>
      </c>
      <c r="I2" s="55"/>
      <c r="J2" s="55"/>
      <c r="K2" s="55"/>
      <c r="L2" s="55"/>
      <c r="M2" s="55"/>
      <c r="N2" s="55"/>
      <c r="O2" s="56"/>
      <c r="P2" s="17">
        <v>0.16794374189610395</v>
      </c>
    </row>
    <row r="3" spans="1:20" ht="17.25" x14ac:dyDescent="0.25">
      <c r="B3" s="59" t="s">
        <v>3</v>
      </c>
      <c r="C3" s="61" t="s">
        <v>4</v>
      </c>
      <c r="D3" s="18" t="s">
        <v>82</v>
      </c>
      <c r="E3" s="64" t="s">
        <v>0</v>
      </c>
      <c r="F3" s="64"/>
      <c r="G3" s="65"/>
      <c r="H3" s="63" t="s">
        <v>86</v>
      </c>
      <c r="I3" s="64"/>
      <c r="J3" s="65"/>
      <c r="K3" s="63" t="s">
        <v>87</v>
      </c>
      <c r="L3" s="64"/>
      <c r="M3" s="65"/>
      <c r="N3" s="63" t="s">
        <v>1</v>
      </c>
      <c r="O3" s="64"/>
      <c r="P3" s="65"/>
      <c r="R3" s="63" t="s">
        <v>88</v>
      </c>
      <c r="S3" s="64"/>
      <c r="T3" s="65"/>
    </row>
    <row r="4" spans="1:20" x14ac:dyDescent="0.25">
      <c r="B4" s="60"/>
      <c r="C4" s="62"/>
      <c r="D4" s="19" t="s">
        <v>83</v>
      </c>
      <c r="E4" s="20" t="s">
        <v>5</v>
      </c>
      <c r="F4" s="21" t="s">
        <v>6</v>
      </c>
      <c r="G4" s="22" t="s">
        <v>2</v>
      </c>
      <c r="H4" s="20" t="s">
        <v>5</v>
      </c>
      <c r="I4" s="21" t="s">
        <v>6</v>
      </c>
      <c r="J4" s="22" t="s">
        <v>2</v>
      </c>
      <c r="K4" s="20" t="s">
        <v>5</v>
      </c>
      <c r="L4" s="21" t="s">
        <v>6</v>
      </c>
      <c r="M4" s="24" t="s">
        <v>2</v>
      </c>
      <c r="N4" s="20" t="s">
        <v>5</v>
      </c>
      <c r="O4" s="21" t="s">
        <v>6</v>
      </c>
      <c r="P4" s="22" t="s">
        <v>2</v>
      </c>
      <c r="R4" s="20" t="s">
        <v>5</v>
      </c>
      <c r="S4" s="21" t="s">
        <v>6</v>
      </c>
      <c r="T4" s="31" t="s">
        <v>2</v>
      </c>
    </row>
    <row r="5" spans="1:20" x14ac:dyDescent="0.25">
      <c r="B5" s="11" t="str">
        <f>'Média Mensal'!B5</f>
        <v>Fânzeres</v>
      </c>
      <c r="C5" s="11" t="str">
        <f>'Média Mensal'!C5</f>
        <v>Venda Nova</v>
      </c>
      <c r="D5" s="14">
        <f>'Média Mensal'!D5</f>
        <v>440.45</v>
      </c>
      <c r="E5" s="8">
        <v>423.00000000000006</v>
      </c>
      <c r="F5" s="9">
        <v>206.06781291012783</v>
      </c>
      <c r="G5" s="10">
        <f>+E5+F5</f>
        <v>629.06781291012794</v>
      </c>
      <c r="H5" s="9">
        <v>62</v>
      </c>
      <c r="I5" s="9">
        <v>3</v>
      </c>
      <c r="J5" s="10">
        <f>+H5+I5</f>
        <v>65</v>
      </c>
      <c r="K5" s="9">
        <v>0</v>
      </c>
      <c r="L5" s="9">
        <v>0</v>
      </c>
      <c r="M5" s="10">
        <f>+K5+L5</f>
        <v>0</v>
      </c>
      <c r="N5" s="27">
        <f>+E5/(H5*216+K5*248)</f>
        <v>3.1586021505376351E-2</v>
      </c>
      <c r="O5" s="27">
        <f t="shared" ref="O5:O80" si="0">+F5/(I5*216+L5*248)</f>
        <v>0.31800588412056763</v>
      </c>
      <c r="P5" s="28">
        <f t="shared" ref="P5:P80" si="1">+G5/(J5*216+M5*248)</f>
        <v>4.4805399779923642E-2</v>
      </c>
      <c r="R5" s="32">
        <f>+E5/(H5+K5)</f>
        <v>6.8225806451612909</v>
      </c>
      <c r="S5" s="32">
        <f t="shared" ref="S5" si="2">+F5/(I5+L5)</f>
        <v>68.689270970042614</v>
      </c>
      <c r="T5" s="32">
        <f t="shared" ref="T5" si="3">+G5/(J5+M5)</f>
        <v>9.6779663524635069</v>
      </c>
    </row>
    <row r="6" spans="1:20" x14ac:dyDescent="0.25">
      <c r="B6" s="12" t="str">
        <f>'Média Mensal'!B6</f>
        <v>Venda Nova</v>
      </c>
      <c r="C6" s="12" t="str">
        <f>'Média Mensal'!C6</f>
        <v>Carreira</v>
      </c>
      <c r="D6" s="15">
        <f>'Média Mensal'!D6</f>
        <v>583.47</v>
      </c>
      <c r="E6" s="4">
        <v>674.17510646711617</v>
      </c>
      <c r="F6" s="2">
        <v>354.32739591683298</v>
      </c>
      <c r="G6" s="5">
        <f t="shared" ref="G6:G69" si="4">+E6+F6</f>
        <v>1028.5025023839491</v>
      </c>
      <c r="H6" s="2">
        <v>62</v>
      </c>
      <c r="I6" s="2">
        <v>18</v>
      </c>
      <c r="J6" s="5">
        <f t="shared" ref="J6:J69" si="5">+H6+I6</f>
        <v>80</v>
      </c>
      <c r="K6" s="2">
        <v>0</v>
      </c>
      <c r="L6" s="2">
        <v>0</v>
      </c>
      <c r="M6" s="5">
        <f t="shared" ref="M6:M69" si="6">+K6+L6</f>
        <v>0</v>
      </c>
      <c r="N6" s="27">
        <f t="shared" ref="N6:N69" si="7">+E6/(H6*216+K6*248)</f>
        <v>5.0341629813852762E-2</v>
      </c>
      <c r="O6" s="27">
        <f t="shared" si="0"/>
        <v>9.1133589484782146E-2</v>
      </c>
      <c r="P6" s="28">
        <f t="shared" si="1"/>
        <v>5.9519820739811873E-2</v>
      </c>
      <c r="R6" s="32">
        <f t="shared" ref="R6:R70" si="8">+E6/(H6+K6)</f>
        <v>10.873792039792196</v>
      </c>
      <c r="S6" s="32">
        <f t="shared" ref="S6:S70" si="9">+F6/(I6+L6)</f>
        <v>19.684855328712942</v>
      </c>
      <c r="T6" s="32">
        <f t="shared" ref="T6:T70" si="10">+G6/(J6+M6)</f>
        <v>12.856281279799365</v>
      </c>
    </row>
    <row r="7" spans="1:20" x14ac:dyDescent="0.25">
      <c r="B7" s="12" t="str">
        <f>'Média Mensal'!B7</f>
        <v>Carreira</v>
      </c>
      <c r="C7" s="12" t="str">
        <f>'Média Mensal'!C7</f>
        <v>Baguim</v>
      </c>
      <c r="D7" s="15">
        <f>'Média Mensal'!D7</f>
        <v>786.02</v>
      </c>
      <c r="E7" s="4">
        <v>1055.7250044579253</v>
      </c>
      <c r="F7" s="2">
        <v>410.25045793153566</v>
      </c>
      <c r="G7" s="5">
        <f t="shared" si="4"/>
        <v>1465.975462389461</v>
      </c>
      <c r="H7" s="2">
        <v>62</v>
      </c>
      <c r="I7" s="2">
        <v>30</v>
      </c>
      <c r="J7" s="5">
        <f t="shared" si="5"/>
        <v>92</v>
      </c>
      <c r="K7" s="2">
        <v>0</v>
      </c>
      <c r="L7" s="2">
        <v>0</v>
      </c>
      <c r="M7" s="5">
        <f t="shared" si="6"/>
        <v>0</v>
      </c>
      <c r="N7" s="27">
        <f t="shared" si="7"/>
        <v>7.8832512280311032E-2</v>
      </c>
      <c r="O7" s="27">
        <f t="shared" si="0"/>
        <v>6.331025585363205E-2</v>
      </c>
      <c r="P7" s="28">
        <f t="shared" si="1"/>
        <v>7.3770906923785268E-2</v>
      </c>
      <c r="R7" s="32">
        <f t="shared" si="8"/>
        <v>17.027822652547183</v>
      </c>
      <c r="S7" s="32">
        <f t="shared" si="9"/>
        <v>13.675015264384522</v>
      </c>
      <c r="T7" s="32">
        <f t="shared" si="10"/>
        <v>15.934515895537618</v>
      </c>
    </row>
    <row r="8" spans="1:20" x14ac:dyDescent="0.25">
      <c r="B8" s="12" t="str">
        <f>'Média Mensal'!B8</f>
        <v>Baguim</v>
      </c>
      <c r="C8" s="12" t="str">
        <f>'Média Mensal'!C8</f>
        <v>Campainha</v>
      </c>
      <c r="D8" s="15">
        <f>'Média Mensal'!D8</f>
        <v>751.7</v>
      </c>
      <c r="E8" s="4">
        <v>1252.4811737640582</v>
      </c>
      <c r="F8" s="2">
        <v>461.89089445779672</v>
      </c>
      <c r="G8" s="5">
        <f t="shared" si="4"/>
        <v>1714.372068221855</v>
      </c>
      <c r="H8" s="2">
        <v>62</v>
      </c>
      <c r="I8" s="2">
        <v>31</v>
      </c>
      <c r="J8" s="5">
        <f t="shared" si="5"/>
        <v>93</v>
      </c>
      <c r="K8" s="2">
        <v>0</v>
      </c>
      <c r="L8" s="2">
        <v>0</v>
      </c>
      <c r="M8" s="5">
        <f t="shared" si="6"/>
        <v>0</v>
      </c>
      <c r="N8" s="27">
        <f t="shared" si="7"/>
        <v>9.3524579880828726E-2</v>
      </c>
      <c r="O8" s="27">
        <f t="shared" si="0"/>
        <v>6.8980121633482189E-2</v>
      </c>
      <c r="P8" s="28">
        <f t="shared" si="1"/>
        <v>8.5343093798379885E-2</v>
      </c>
      <c r="R8" s="32">
        <f t="shared" si="8"/>
        <v>20.201309254259005</v>
      </c>
      <c r="S8" s="32">
        <f t="shared" si="9"/>
        <v>14.899706272832152</v>
      </c>
      <c r="T8" s="32">
        <f t="shared" si="10"/>
        <v>18.434108260450053</v>
      </c>
    </row>
    <row r="9" spans="1:20" x14ac:dyDescent="0.25">
      <c r="B9" s="12" t="str">
        <f>'Média Mensal'!B9</f>
        <v>Campainha</v>
      </c>
      <c r="C9" s="12" t="str">
        <f>'Média Mensal'!C9</f>
        <v>Rio Tinto</v>
      </c>
      <c r="D9" s="15">
        <f>'Média Mensal'!D9</f>
        <v>859.99</v>
      </c>
      <c r="E9" s="4">
        <v>1798.9632277334729</v>
      </c>
      <c r="F9" s="2">
        <v>615.18746075793445</v>
      </c>
      <c r="G9" s="5">
        <f t="shared" si="4"/>
        <v>2414.1506884914074</v>
      </c>
      <c r="H9" s="2">
        <v>62</v>
      </c>
      <c r="I9" s="2">
        <v>31</v>
      </c>
      <c r="J9" s="5">
        <f t="shared" si="5"/>
        <v>93</v>
      </c>
      <c r="K9" s="2">
        <v>0</v>
      </c>
      <c r="L9" s="2">
        <v>0</v>
      </c>
      <c r="M9" s="5">
        <f t="shared" si="6"/>
        <v>0</v>
      </c>
      <c r="N9" s="27">
        <f t="shared" si="7"/>
        <v>0.13433118486659743</v>
      </c>
      <c r="O9" s="27">
        <f t="shared" si="0"/>
        <v>9.1873874067791877E-2</v>
      </c>
      <c r="P9" s="28">
        <f t="shared" si="1"/>
        <v>0.12017874793366226</v>
      </c>
      <c r="R9" s="32">
        <f t="shared" si="8"/>
        <v>29.015535931185045</v>
      </c>
      <c r="S9" s="32">
        <f t="shared" si="9"/>
        <v>19.844756798643047</v>
      </c>
      <c r="T9" s="32">
        <f t="shared" si="10"/>
        <v>25.958609553671046</v>
      </c>
    </row>
    <row r="10" spans="1:20" x14ac:dyDescent="0.25">
      <c r="B10" s="12" t="str">
        <f>'Média Mensal'!B10</f>
        <v>Rio Tinto</v>
      </c>
      <c r="C10" s="12" t="str">
        <f>'Média Mensal'!C10</f>
        <v>Levada</v>
      </c>
      <c r="D10" s="15">
        <f>'Média Mensal'!D10</f>
        <v>452.83</v>
      </c>
      <c r="E10" s="4">
        <v>2060.3645113773287</v>
      </c>
      <c r="F10" s="2">
        <v>714.41886548511195</v>
      </c>
      <c r="G10" s="5">
        <f t="shared" si="4"/>
        <v>2774.7833768624405</v>
      </c>
      <c r="H10" s="2">
        <v>62</v>
      </c>
      <c r="I10" s="2">
        <v>31</v>
      </c>
      <c r="J10" s="5">
        <f t="shared" si="5"/>
        <v>93</v>
      </c>
      <c r="K10" s="2">
        <v>0</v>
      </c>
      <c r="L10" s="2">
        <v>0</v>
      </c>
      <c r="M10" s="5">
        <f t="shared" si="6"/>
        <v>0</v>
      </c>
      <c r="N10" s="27">
        <f t="shared" si="7"/>
        <v>0.15385039660822347</v>
      </c>
      <c r="O10" s="27">
        <f t="shared" si="0"/>
        <v>0.1066933789553632</v>
      </c>
      <c r="P10" s="28">
        <f t="shared" si="1"/>
        <v>0.13813139072393671</v>
      </c>
      <c r="R10" s="32">
        <f t="shared" si="8"/>
        <v>33.231685667376269</v>
      </c>
      <c r="S10" s="32">
        <f t="shared" si="9"/>
        <v>23.045769854358451</v>
      </c>
      <c r="T10" s="32">
        <f t="shared" si="10"/>
        <v>29.836380396370327</v>
      </c>
    </row>
    <row r="11" spans="1:20" x14ac:dyDescent="0.25">
      <c r="B11" s="12" t="str">
        <f>'Média Mensal'!B11</f>
        <v>Levada</v>
      </c>
      <c r="C11" s="12" t="str">
        <f>'Média Mensal'!C11</f>
        <v>Nau Vitória</v>
      </c>
      <c r="D11" s="15">
        <f>'Média Mensal'!D11</f>
        <v>1111.6199999999999</v>
      </c>
      <c r="E11" s="4">
        <v>2575.4573724164002</v>
      </c>
      <c r="F11" s="2">
        <v>866.87427028772004</v>
      </c>
      <c r="G11" s="5">
        <f t="shared" si="4"/>
        <v>3442.33164270412</v>
      </c>
      <c r="H11" s="2">
        <v>62</v>
      </c>
      <c r="I11" s="2">
        <v>31</v>
      </c>
      <c r="J11" s="5">
        <f t="shared" si="5"/>
        <v>93</v>
      </c>
      <c r="K11" s="2">
        <v>0</v>
      </c>
      <c r="L11" s="2">
        <v>0</v>
      </c>
      <c r="M11" s="5">
        <f t="shared" si="6"/>
        <v>0</v>
      </c>
      <c r="N11" s="27">
        <f t="shared" si="7"/>
        <v>0.19231312518043608</v>
      </c>
      <c r="O11" s="27">
        <f t="shared" si="0"/>
        <v>0.12946150989959976</v>
      </c>
      <c r="P11" s="28">
        <f t="shared" si="1"/>
        <v>0.17136258675349064</v>
      </c>
      <c r="R11" s="32">
        <f t="shared" si="8"/>
        <v>41.539635038974197</v>
      </c>
      <c r="S11" s="32">
        <f t="shared" si="9"/>
        <v>27.963686138313548</v>
      </c>
      <c r="T11" s="32">
        <f t="shared" si="10"/>
        <v>37.014318738753978</v>
      </c>
    </row>
    <row r="12" spans="1:20" x14ac:dyDescent="0.25">
      <c r="B12" s="12" t="str">
        <f>'Média Mensal'!B12</f>
        <v>Nau Vitória</v>
      </c>
      <c r="C12" s="12" t="str">
        <f>'Média Mensal'!C12</f>
        <v>Nasoni</v>
      </c>
      <c r="D12" s="15">
        <f>'Média Mensal'!D12</f>
        <v>499.02</v>
      </c>
      <c r="E12" s="4">
        <v>2806.8038386542021</v>
      </c>
      <c r="F12" s="2">
        <v>879.53990032283707</v>
      </c>
      <c r="G12" s="5">
        <f t="shared" si="4"/>
        <v>3686.3437389770393</v>
      </c>
      <c r="H12" s="2">
        <v>62</v>
      </c>
      <c r="I12" s="2">
        <v>31</v>
      </c>
      <c r="J12" s="5">
        <f t="shared" si="5"/>
        <v>93</v>
      </c>
      <c r="K12" s="2">
        <v>0</v>
      </c>
      <c r="L12" s="2">
        <v>0</v>
      </c>
      <c r="M12" s="5">
        <f t="shared" si="6"/>
        <v>0</v>
      </c>
      <c r="N12" s="27">
        <f t="shared" si="7"/>
        <v>0.20958810025793026</v>
      </c>
      <c r="O12" s="27">
        <f t="shared" si="0"/>
        <v>0.13135303170890636</v>
      </c>
      <c r="P12" s="28">
        <f t="shared" si="1"/>
        <v>0.18350974407492229</v>
      </c>
      <c r="R12" s="32">
        <f t="shared" si="8"/>
        <v>45.271029655712937</v>
      </c>
      <c r="S12" s="32">
        <f t="shared" si="9"/>
        <v>28.372254849123777</v>
      </c>
      <c r="T12" s="32">
        <f t="shared" si="10"/>
        <v>39.638104720183215</v>
      </c>
    </row>
    <row r="13" spans="1:20" x14ac:dyDescent="0.25">
      <c r="B13" s="12" t="str">
        <f>'Média Mensal'!B13</f>
        <v>Nasoni</v>
      </c>
      <c r="C13" s="12" t="str">
        <f>'Média Mensal'!C13</f>
        <v>Contumil</v>
      </c>
      <c r="D13" s="15">
        <f>'Média Mensal'!D13</f>
        <v>650</v>
      </c>
      <c r="E13" s="4">
        <v>2851.7402540552871</v>
      </c>
      <c r="F13" s="2">
        <v>897.94001725177361</v>
      </c>
      <c r="G13" s="5">
        <f t="shared" si="4"/>
        <v>3749.6802713070606</v>
      </c>
      <c r="H13" s="2">
        <v>62</v>
      </c>
      <c r="I13" s="2">
        <v>31</v>
      </c>
      <c r="J13" s="5">
        <f t="shared" si="5"/>
        <v>93</v>
      </c>
      <c r="K13" s="2">
        <v>0</v>
      </c>
      <c r="L13" s="2">
        <v>0</v>
      </c>
      <c r="M13" s="5">
        <f t="shared" si="6"/>
        <v>0</v>
      </c>
      <c r="N13" s="27">
        <f t="shared" si="7"/>
        <v>0.21294356735777234</v>
      </c>
      <c r="O13" s="27">
        <f t="shared" si="0"/>
        <v>0.13410095837093394</v>
      </c>
      <c r="P13" s="28">
        <f t="shared" si="1"/>
        <v>0.18666269769549287</v>
      </c>
      <c r="R13" s="32">
        <f t="shared" si="8"/>
        <v>45.995810549278822</v>
      </c>
      <c r="S13" s="32">
        <f t="shared" si="9"/>
        <v>28.965807008121729</v>
      </c>
      <c r="T13" s="32">
        <f t="shared" si="10"/>
        <v>40.319142702226458</v>
      </c>
    </row>
    <row r="14" spans="1:20" x14ac:dyDescent="0.25">
      <c r="B14" s="12" t="str">
        <f>'Média Mensal'!B14</f>
        <v>Contumil</v>
      </c>
      <c r="C14" s="12" t="str">
        <f>'Média Mensal'!C14</f>
        <v>Estádio do Dragão</v>
      </c>
      <c r="D14" s="15">
        <f>'Média Mensal'!D14</f>
        <v>619.19000000000005</v>
      </c>
      <c r="E14" s="4">
        <v>3364.1063995181116</v>
      </c>
      <c r="F14" s="2">
        <v>1079.8007718728643</v>
      </c>
      <c r="G14" s="5">
        <f t="shared" si="4"/>
        <v>4443.9071713909761</v>
      </c>
      <c r="H14" s="2">
        <v>62</v>
      </c>
      <c r="I14" s="2">
        <v>31</v>
      </c>
      <c r="J14" s="5">
        <f t="shared" si="5"/>
        <v>93</v>
      </c>
      <c r="K14" s="2">
        <v>0</v>
      </c>
      <c r="L14" s="2">
        <v>0</v>
      </c>
      <c r="M14" s="5">
        <f t="shared" si="6"/>
        <v>0</v>
      </c>
      <c r="N14" s="27">
        <f t="shared" si="7"/>
        <v>0.25120268813605973</v>
      </c>
      <c r="O14" s="27">
        <f t="shared" si="0"/>
        <v>0.16126056927611473</v>
      </c>
      <c r="P14" s="28">
        <f t="shared" si="1"/>
        <v>0.22122198184941139</v>
      </c>
      <c r="R14" s="32">
        <f t="shared" si="8"/>
        <v>54.2597806373889</v>
      </c>
      <c r="S14" s="32">
        <f t="shared" si="9"/>
        <v>34.832282963640786</v>
      </c>
      <c r="T14" s="32">
        <f t="shared" si="10"/>
        <v>47.783948079472864</v>
      </c>
    </row>
    <row r="15" spans="1:20" x14ac:dyDescent="0.25">
      <c r="B15" s="12" t="str">
        <f>'Média Mensal'!B15</f>
        <v>Estádio do Dragão</v>
      </c>
      <c r="C15" s="12" t="str">
        <f>'Média Mensal'!C15</f>
        <v>Campanhã</v>
      </c>
      <c r="D15" s="15">
        <f>'Média Mensal'!D15</f>
        <v>1166.02</v>
      </c>
      <c r="E15" s="4">
        <v>5443.7607322217991</v>
      </c>
      <c r="F15" s="2">
        <v>2696.5170712986355</v>
      </c>
      <c r="G15" s="5">
        <f t="shared" si="4"/>
        <v>8140.2778035204346</v>
      </c>
      <c r="H15" s="2">
        <v>248</v>
      </c>
      <c r="I15" s="2">
        <v>146</v>
      </c>
      <c r="J15" s="5">
        <f t="shared" si="5"/>
        <v>394</v>
      </c>
      <c r="K15" s="2">
        <v>53</v>
      </c>
      <c r="L15" s="2">
        <v>44</v>
      </c>
      <c r="M15" s="5">
        <f t="shared" si="6"/>
        <v>97</v>
      </c>
      <c r="N15" s="27">
        <f t="shared" si="7"/>
        <v>8.1600922356124816E-2</v>
      </c>
      <c r="O15" s="27">
        <f t="shared" si="0"/>
        <v>6.3525185433910558E-2</v>
      </c>
      <c r="P15" s="28">
        <f t="shared" si="1"/>
        <v>7.4571984275562789E-2</v>
      </c>
      <c r="R15" s="32">
        <f t="shared" si="8"/>
        <v>18.085583827979399</v>
      </c>
      <c r="S15" s="32">
        <f t="shared" si="9"/>
        <v>14.192195112098082</v>
      </c>
      <c r="T15" s="32">
        <f t="shared" si="10"/>
        <v>16.578977196579295</v>
      </c>
    </row>
    <row r="16" spans="1:20" x14ac:dyDescent="0.25">
      <c r="B16" s="12" t="str">
        <f>'Média Mensal'!B16</f>
        <v>Campanhã</v>
      </c>
      <c r="C16" s="12" t="str">
        <f>'Média Mensal'!C16</f>
        <v>Heroismo</v>
      </c>
      <c r="D16" s="15">
        <f>'Média Mensal'!D16</f>
        <v>950.92</v>
      </c>
      <c r="E16" s="4">
        <v>11082.360457690431</v>
      </c>
      <c r="F16" s="2">
        <v>6523.7745341886648</v>
      </c>
      <c r="G16" s="5">
        <f t="shared" si="4"/>
        <v>17606.134991879095</v>
      </c>
      <c r="H16" s="2">
        <v>286</v>
      </c>
      <c r="I16" s="2">
        <v>146</v>
      </c>
      <c r="J16" s="5">
        <f t="shared" si="5"/>
        <v>432</v>
      </c>
      <c r="K16" s="2">
        <v>88</v>
      </c>
      <c r="L16" s="2">
        <v>94</v>
      </c>
      <c r="M16" s="5">
        <f t="shared" si="6"/>
        <v>182</v>
      </c>
      <c r="N16" s="27">
        <f t="shared" si="7"/>
        <v>0.1325641203073018</v>
      </c>
      <c r="O16" s="27">
        <f t="shared" si="0"/>
        <v>0.11894279707899404</v>
      </c>
      <c r="P16" s="28">
        <f t="shared" si="1"/>
        <v>0.12716785357592089</v>
      </c>
      <c r="R16" s="32">
        <f t="shared" si="8"/>
        <v>29.631979833396873</v>
      </c>
      <c r="S16" s="32">
        <f t="shared" si="9"/>
        <v>27.182393892452769</v>
      </c>
      <c r="T16" s="32">
        <f t="shared" si="10"/>
        <v>28.674486957457809</v>
      </c>
    </row>
    <row r="17" spans="2:20" x14ac:dyDescent="0.25">
      <c r="B17" s="12" t="str">
        <f>'Média Mensal'!B17</f>
        <v>Heroismo</v>
      </c>
      <c r="C17" s="12" t="str">
        <f>'Média Mensal'!C17</f>
        <v>24 de Agosto</v>
      </c>
      <c r="D17" s="15">
        <f>'Média Mensal'!D17</f>
        <v>571.9</v>
      </c>
      <c r="E17" s="4">
        <v>12025.390535147681</v>
      </c>
      <c r="F17" s="2">
        <v>7045.1084690577181</v>
      </c>
      <c r="G17" s="5">
        <f t="shared" si="4"/>
        <v>19070.499004205398</v>
      </c>
      <c r="H17" s="2">
        <v>270</v>
      </c>
      <c r="I17" s="2">
        <v>152</v>
      </c>
      <c r="J17" s="5">
        <f t="shared" si="5"/>
        <v>422</v>
      </c>
      <c r="K17" s="2">
        <v>71</v>
      </c>
      <c r="L17" s="2">
        <v>97</v>
      </c>
      <c r="M17" s="5">
        <f t="shared" si="6"/>
        <v>168</v>
      </c>
      <c r="N17" s="27">
        <f t="shared" si="7"/>
        <v>0.15837886596706988</v>
      </c>
      <c r="O17" s="27">
        <f t="shared" si="0"/>
        <v>0.12384173233472293</v>
      </c>
      <c r="P17" s="28">
        <f t="shared" si="1"/>
        <v>0.14358585565146817</v>
      </c>
      <c r="R17" s="32">
        <f t="shared" si="8"/>
        <v>35.265074883131028</v>
      </c>
      <c r="S17" s="32">
        <f t="shared" si="9"/>
        <v>28.293608309468748</v>
      </c>
      <c r="T17" s="32">
        <f t="shared" si="10"/>
        <v>32.322879668144743</v>
      </c>
    </row>
    <row r="18" spans="2:20" x14ac:dyDescent="0.25">
      <c r="B18" s="12" t="str">
        <f>'Média Mensal'!B18</f>
        <v>24 de Agosto</v>
      </c>
      <c r="C18" s="12" t="str">
        <f>'Média Mensal'!C18</f>
        <v>Bolhão</v>
      </c>
      <c r="D18" s="15">
        <f>'Média Mensal'!D18</f>
        <v>680.44</v>
      </c>
      <c r="E18" s="4">
        <v>15379.517212278819</v>
      </c>
      <c r="F18" s="2">
        <v>8433.5209896518209</v>
      </c>
      <c r="G18" s="5">
        <f t="shared" si="4"/>
        <v>23813.038201930642</v>
      </c>
      <c r="H18" s="2">
        <v>275</v>
      </c>
      <c r="I18" s="2">
        <v>162</v>
      </c>
      <c r="J18" s="5">
        <f t="shared" si="5"/>
        <v>437</v>
      </c>
      <c r="K18" s="2">
        <v>71</v>
      </c>
      <c r="L18" s="2">
        <v>97</v>
      </c>
      <c r="M18" s="5">
        <f t="shared" si="6"/>
        <v>168</v>
      </c>
      <c r="N18" s="27">
        <f t="shared" si="7"/>
        <v>0.19971324034228677</v>
      </c>
      <c r="O18" s="27">
        <f t="shared" si="0"/>
        <v>0.14282483724515344</v>
      </c>
      <c r="P18" s="28">
        <f t="shared" si="1"/>
        <v>0.17502380050810432</v>
      </c>
      <c r="R18" s="32">
        <f t="shared" si="8"/>
        <v>44.449471711788497</v>
      </c>
      <c r="S18" s="32">
        <f t="shared" si="9"/>
        <v>32.561857102902785</v>
      </c>
      <c r="T18" s="32">
        <f t="shared" si="10"/>
        <v>39.360393722199404</v>
      </c>
    </row>
    <row r="19" spans="2:20" x14ac:dyDescent="0.25">
      <c r="B19" s="12" t="str">
        <f>'Média Mensal'!B19</f>
        <v>Bolhão</v>
      </c>
      <c r="C19" s="12" t="str">
        <f>'Média Mensal'!C19</f>
        <v>Trindade</v>
      </c>
      <c r="D19" s="15">
        <f>'Média Mensal'!D19</f>
        <v>451.8</v>
      </c>
      <c r="E19" s="4">
        <v>16436.474718232897</v>
      </c>
      <c r="F19" s="2">
        <v>10490.440660842618</v>
      </c>
      <c r="G19" s="5">
        <f t="shared" si="4"/>
        <v>26926.915379075515</v>
      </c>
      <c r="H19" s="2">
        <v>290</v>
      </c>
      <c r="I19" s="2">
        <v>164</v>
      </c>
      <c r="J19" s="5">
        <f t="shared" si="5"/>
        <v>454</v>
      </c>
      <c r="K19" s="2">
        <v>71</v>
      </c>
      <c r="L19" s="2">
        <v>97</v>
      </c>
      <c r="M19" s="5">
        <f t="shared" si="6"/>
        <v>168</v>
      </c>
      <c r="N19" s="27">
        <f t="shared" si="7"/>
        <v>0.20482098891228315</v>
      </c>
      <c r="O19" s="27">
        <f t="shared" si="0"/>
        <v>0.17636921084133519</v>
      </c>
      <c r="P19" s="28">
        <f t="shared" si="1"/>
        <v>0.19270951691196836</v>
      </c>
      <c r="R19" s="32">
        <f t="shared" si="8"/>
        <v>45.53040088153157</v>
      </c>
      <c r="S19" s="32">
        <f t="shared" si="9"/>
        <v>40.193259236944897</v>
      </c>
      <c r="T19" s="32">
        <f t="shared" si="10"/>
        <v>43.290860738063529</v>
      </c>
    </row>
    <row r="20" spans="2:20" x14ac:dyDescent="0.25">
      <c r="B20" s="12" t="str">
        <f>'Média Mensal'!B20</f>
        <v>Trindade</v>
      </c>
      <c r="C20" s="12" t="str">
        <f>'Média Mensal'!C20</f>
        <v>Lapa</v>
      </c>
      <c r="D20" s="15">
        <f>'Média Mensal'!D20</f>
        <v>857.43000000000006</v>
      </c>
      <c r="E20" s="4">
        <v>16158.184764561607</v>
      </c>
      <c r="F20" s="2">
        <v>17895.599867278124</v>
      </c>
      <c r="G20" s="5">
        <f t="shared" si="4"/>
        <v>34053.784631839735</v>
      </c>
      <c r="H20" s="2">
        <v>273</v>
      </c>
      <c r="I20" s="2">
        <v>171</v>
      </c>
      <c r="J20" s="5">
        <f t="shared" si="5"/>
        <v>444</v>
      </c>
      <c r="K20" s="2">
        <v>73</v>
      </c>
      <c r="L20" s="2">
        <v>97</v>
      </c>
      <c r="M20" s="5">
        <f t="shared" si="6"/>
        <v>170</v>
      </c>
      <c r="N20" s="27">
        <f t="shared" si="7"/>
        <v>0.20965051853541633</v>
      </c>
      <c r="O20" s="27">
        <f t="shared" si="0"/>
        <v>0.29340896949236167</v>
      </c>
      <c r="P20" s="28">
        <f t="shared" si="1"/>
        <v>0.2466521658929173</v>
      </c>
      <c r="R20" s="32">
        <f t="shared" si="8"/>
        <v>46.699955966941062</v>
      </c>
      <c r="S20" s="32">
        <f t="shared" si="9"/>
        <v>66.774626370440757</v>
      </c>
      <c r="T20" s="32">
        <f t="shared" si="10"/>
        <v>55.462189954136377</v>
      </c>
    </row>
    <row r="21" spans="2:20" x14ac:dyDescent="0.25">
      <c r="B21" s="12" t="str">
        <f>'Média Mensal'!B21</f>
        <v>Lapa</v>
      </c>
      <c r="C21" s="12" t="str">
        <f>'Média Mensal'!C21</f>
        <v>Carolina Michaelis</v>
      </c>
      <c r="D21" s="15">
        <f>'Média Mensal'!D21</f>
        <v>460.97</v>
      </c>
      <c r="E21" s="4">
        <v>15984.671921809591</v>
      </c>
      <c r="F21" s="2">
        <v>17921.527858325055</v>
      </c>
      <c r="G21" s="5">
        <f t="shared" si="4"/>
        <v>33906.199780134644</v>
      </c>
      <c r="H21" s="2">
        <v>261</v>
      </c>
      <c r="I21" s="2">
        <v>186</v>
      </c>
      <c r="J21" s="5">
        <f t="shared" si="5"/>
        <v>447</v>
      </c>
      <c r="K21" s="2">
        <v>76</v>
      </c>
      <c r="L21" s="2">
        <v>97</v>
      </c>
      <c r="M21" s="5">
        <f t="shared" si="6"/>
        <v>173</v>
      </c>
      <c r="N21" s="27">
        <f t="shared" si="7"/>
        <v>0.2124943092870572</v>
      </c>
      <c r="O21" s="27">
        <f t="shared" si="0"/>
        <v>0.27901245264548907</v>
      </c>
      <c r="P21" s="28">
        <f t="shared" si="1"/>
        <v>0.24313188231510041</v>
      </c>
      <c r="R21" s="32">
        <f t="shared" si="8"/>
        <v>47.432260895577421</v>
      </c>
      <c r="S21" s="32">
        <f t="shared" si="9"/>
        <v>63.326953562986056</v>
      </c>
      <c r="T21" s="32">
        <f t="shared" si="10"/>
        <v>54.687419000217169</v>
      </c>
    </row>
    <row r="22" spans="2:20" x14ac:dyDescent="0.25">
      <c r="B22" s="12" t="str">
        <f>'Média Mensal'!B22</f>
        <v>Carolina Michaelis</v>
      </c>
      <c r="C22" s="12" t="str">
        <f>'Média Mensal'!C22</f>
        <v>Casa da Música</v>
      </c>
      <c r="D22" s="15">
        <f>'Média Mensal'!D22</f>
        <v>627.48</v>
      </c>
      <c r="E22" s="4">
        <v>15335.913297459976</v>
      </c>
      <c r="F22" s="2">
        <v>17893.174012164232</v>
      </c>
      <c r="G22" s="5">
        <f t="shared" si="4"/>
        <v>33229.087309624207</v>
      </c>
      <c r="H22" s="2">
        <v>261</v>
      </c>
      <c r="I22" s="2">
        <v>195</v>
      </c>
      <c r="J22" s="5">
        <f t="shared" si="5"/>
        <v>456</v>
      </c>
      <c r="K22" s="2">
        <v>80</v>
      </c>
      <c r="L22" s="2">
        <v>97</v>
      </c>
      <c r="M22" s="5">
        <f t="shared" si="6"/>
        <v>177</v>
      </c>
      <c r="N22" s="27">
        <f t="shared" si="7"/>
        <v>0.20121645451689901</v>
      </c>
      <c r="O22" s="27">
        <f t="shared" si="0"/>
        <v>0.27038766338497694</v>
      </c>
      <c r="P22" s="28">
        <f t="shared" si="1"/>
        <v>0.23336344253626753</v>
      </c>
      <c r="R22" s="32">
        <f t="shared" si="8"/>
        <v>44.973352778475004</v>
      </c>
      <c r="S22" s="32">
        <f t="shared" si="9"/>
        <v>61.27799319234326</v>
      </c>
      <c r="T22" s="32">
        <f t="shared" si="10"/>
        <v>52.494608703987687</v>
      </c>
    </row>
    <row r="23" spans="2:20" x14ac:dyDescent="0.25">
      <c r="B23" s="12" t="str">
        <f>'Média Mensal'!B23</f>
        <v>Casa da Música</v>
      </c>
      <c r="C23" s="12" t="str">
        <f>'Média Mensal'!C23</f>
        <v>Francos</v>
      </c>
      <c r="D23" s="15">
        <f>'Média Mensal'!D23</f>
        <v>871.87</v>
      </c>
      <c r="E23" s="4">
        <v>13167.654635563882</v>
      </c>
      <c r="F23" s="2">
        <v>17620.106866331353</v>
      </c>
      <c r="G23" s="5">
        <f t="shared" si="4"/>
        <v>30787.761501895235</v>
      </c>
      <c r="H23" s="2">
        <v>233</v>
      </c>
      <c r="I23" s="2">
        <v>195</v>
      </c>
      <c r="J23" s="5">
        <f t="shared" si="5"/>
        <v>428</v>
      </c>
      <c r="K23" s="2">
        <v>80</v>
      </c>
      <c r="L23" s="2">
        <v>112</v>
      </c>
      <c r="M23" s="5">
        <f t="shared" si="6"/>
        <v>192</v>
      </c>
      <c r="N23" s="27">
        <f t="shared" si="7"/>
        <v>0.18765897040764853</v>
      </c>
      <c r="O23" s="27">
        <f t="shared" si="0"/>
        <v>0.25209034660540447</v>
      </c>
      <c r="P23" s="28">
        <f t="shared" si="1"/>
        <v>0.21981209662650814</v>
      </c>
      <c r="R23" s="32">
        <f t="shared" si="8"/>
        <v>42.069184139181729</v>
      </c>
      <c r="S23" s="32">
        <f t="shared" si="9"/>
        <v>57.394484906616782</v>
      </c>
      <c r="T23" s="32">
        <f t="shared" si="10"/>
        <v>49.657679841766509</v>
      </c>
    </row>
    <row r="24" spans="2:20" x14ac:dyDescent="0.25">
      <c r="B24" s="12" t="str">
        <f>'Média Mensal'!B24</f>
        <v>Francos</v>
      </c>
      <c r="C24" s="12" t="str">
        <f>'Média Mensal'!C24</f>
        <v>Ramalde</v>
      </c>
      <c r="D24" s="15">
        <f>'Média Mensal'!D24</f>
        <v>965.03</v>
      </c>
      <c r="E24" s="4">
        <v>12257.006760801916</v>
      </c>
      <c r="F24" s="2">
        <v>16923.544560166018</v>
      </c>
      <c r="G24" s="5">
        <f t="shared" si="4"/>
        <v>29180.551320967934</v>
      </c>
      <c r="H24" s="2">
        <v>199</v>
      </c>
      <c r="I24" s="2">
        <v>195</v>
      </c>
      <c r="J24" s="5">
        <f t="shared" si="5"/>
        <v>394</v>
      </c>
      <c r="K24" s="2">
        <v>80</v>
      </c>
      <c r="L24" s="2">
        <v>128</v>
      </c>
      <c r="M24" s="5">
        <f t="shared" si="6"/>
        <v>208</v>
      </c>
      <c r="N24" s="27">
        <f t="shared" si="7"/>
        <v>0.19510070611234426</v>
      </c>
      <c r="O24" s="27">
        <f t="shared" si="0"/>
        <v>0.22911762915853484</v>
      </c>
      <c r="P24" s="28">
        <f t="shared" si="1"/>
        <v>0.21348290501703102</v>
      </c>
      <c r="R24" s="32">
        <f t="shared" si="8"/>
        <v>43.931923873841995</v>
      </c>
      <c r="S24" s="32">
        <f t="shared" si="9"/>
        <v>52.394874799275598</v>
      </c>
      <c r="T24" s="32">
        <f t="shared" si="10"/>
        <v>48.472676612903541</v>
      </c>
    </row>
    <row r="25" spans="2:20" x14ac:dyDescent="0.25">
      <c r="B25" s="12" t="str">
        <f>'Média Mensal'!B25</f>
        <v>Ramalde</v>
      </c>
      <c r="C25" s="12" t="str">
        <f>'Média Mensal'!C25</f>
        <v>Viso</v>
      </c>
      <c r="D25" s="15">
        <f>'Média Mensal'!D25</f>
        <v>621.15</v>
      </c>
      <c r="E25" s="4">
        <v>11707.399686951119</v>
      </c>
      <c r="F25" s="2">
        <v>16480.029155148775</v>
      </c>
      <c r="G25" s="5">
        <f t="shared" si="4"/>
        <v>28187.428842099893</v>
      </c>
      <c r="H25" s="2">
        <v>199</v>
      </c>
      <c r="I25" s="2">
        <v>217</v>
      </c>
      <c r="J25" s="5">
        <f t="shared" si="5"/>
        <v>416</v>
      </c>
      <c r="K25" s="2">
        <v>80</v>
      </c>
      <c r="L25" s="2">
        <v>128</v>
      </c>
      <c r="M25" s="5">
        <f t="shared" si="6"/>
        <v>208</v>
      </c>
      <c r="N25" s="27">
        <f t="shared" si="7"/>
        <v>0.18635234443765311</v>
      </c>
      <c r="O25" s="27">
        <f t="shared" si="0"/>
        <v>0.20962690998204914</v>
      </c>
      <c r="P25" s="28">
        <f t="shared" si="1"/>
        <v>0.19928894826145285</v>
      </c>
      <c r="R25" s="32">
        <f t="shared" si="8"/>
        <v>41.962006046419781</v>
      </c>
      <c r="S25" s="32">
        <f t="shared" si="9"/>
        <v>47.768200449706598</v>
      </c>
      <c r="T25" s="32">
        <f t="shared" si="10"/>
        <v>45.172161605929318</v>
      </c>
    </row>
    <row r="26" spans="2:20" x14ac:dyDescent="0.25">
      <c r="B26" s="12" t="str">
        <f>'Média Mensal'!B26</f>
        <v>Viso</v>
      </c>
      <c r="C26" s="12" t="str">
        <f>'Média Mensal'!C26</f>
        <v>Sete Bicas</v>
      </c>
      <c r="D26" s="15">
        <f>'Média Mensal'!D26</f>
        <v>743.81</v>
      </c>
      <c r="E26" s="4">
        <v>11431.359963134739</v>
      </c>
      <c r="F26" s="2">
        <v>15810.427005588603</v>
      </c>
      <c r="G26" s="5">
        <f t="shared" si="4"/>
        <v>27241.78696872334</v>
      </c>
      <c r="H26" s="2">
        <v>199</v>
      </c>
      <c r="I26" s="2">
        <v>237</v>
      </c>
      <c r="J26" s="5">
        <f t="shared" si="5"/>
        <v>436</v>
      </c>
      <c r="K26" s="2">
        <v>80</v>
      </c>
      <c r="L26" s="2">
        <v>130</v>
      </c>
      <c r="M26" s="5">
        <f t="shared" si="6"/>
        <v>210</v>
      </c>
      <c r="N26" s="27">
        <f t="shared" si="7"/>
        <v>0.18195848661554084</v>
      </c>
      <c r="O26" s="27">
        <f t="shared" si="0"/>
        <v>0.18950075517293846</v>
      </c>
      <c r="P26" s="28">
        <f t="shared" si="1"/>
        <v>0.18626098736956664</v>
      </c>
      <c r="R26" s="32">
        <f t="shared" si="8"/>
        <v>40.972616355321641</v>
      </c>
      <c r="S26" s="32">
        <f t="shared" si="9"/>
        <v>43.080182576535705</v>
      </c>
      <c r="T26" s="32">
        <f t="shared" si="10"/>
        <v>42.169948867992787</v>
      </c>
    </row>
    <row r="27" spans="2:20" x14ac:dyDescent="0.25">
      <c r="B27" s="12" t="str">
        <f>'Média Mensal'!B27</f>
        <v>Sete Bicas</v>
      </c>
      <c r="C27" s="12" t="str">
        <f>'Média Mensal'!C27</f>
        <v>ASra da Hora</v>
      </c>
      <c r="D27" s="15">
        <f>'Média Mensal'!D27</f>
        <v>674.5</v>
      </c>
      <c r="E27" s="4">
        <v>10682.851869629758</v>
      </c>
      <c r="F27" s="2">
        <v>15703.780104899613</v>
      </c>
      <c r="G27" s="5">
        <f t="shared" si="4"/>
        <v>26386.631974529373</v>
      </c>
      <c r="H27" s="2">
        <v>199</v>
      </c>
      <c r="I27" s="2">
        <v>239</v>
      </c>
      <c r="J27" s="5">
        <f t="shared" si="5"/>
        <v>438</v>
      </c>
      <c r="K27" s="2">
        <v>80</v>
      </c>
      <c r="L27" s="2">
        <v>147</v>
      </c>
      <c r="M27" s="5">
        <f t="shared" si="6"/>
        <v>227</v>
      </c>
      <c r="N27" s="27">
        <f t="shared" si="7"/>
        <v>0.17004412118982806</v>
      </c>
      <c r="O27" s="27">
        <f t="shared" si="0"/>
        <v>0.17828996486034984</v>
      </c>
      <c r="P27" s="28">
        <f t="shared" si="1"/>
        <v>0.17485707452770882</v>
      </c>
      <c r="R27" s="32">
        <f t="shared" si="8"/>
        <v>38.28979164741849</v>
      </c>
      <c r="S27" s="32">
        <f t="shared" si="9"/>
        <v>40.683368147408324</v>
      </c>
      <c r="T27" s="32">
        <f t="shared" si="10"/>
        <v>39.679145826359957</v>
      </c>
    </row>
    <row r="28" spans="2:20" x14ac:dyDescent="0.25">
      <c r="B28" s="12" t="str">
        <f>'Média Mensal'!B28</f>
        <v>ASra da Hora</v>
      </c>
      <c r="C28" s="12" t="str">
        <f>'Média Mensal'!C28</f>
        <v>Vasco da Gama</v>
      </c>
      <c r="D28" s="15">
        <f>'Média Mensal'!D28</f>
        <v>824.48</v>
      </c>
      <c r="E28" s="4">
        <v>3216.5243401127709</v>
      </c>
      <c r="F28" s="2">
        <v>3422.2500838154006</v>
      </c>
      <c r="G28" s="5">
        <f t="shared" si="4"/>
        <v>6638.774423928171</v>
      </c>
      <c r="H28" s="2">
        <v>145</v>
      </c>
      <c r="I28" s="2">
        <v>136</v>
      </c>
      <c r="J28" s="5">
        <f t="shared" si="5"/>
        <v>281</v>
      </c>
      <c r="K28" s="2">
        <v>0</v>
      </c>
      <c r="L28" s="2">
        <v>0</v>
      </c>
      <c r="M28" s="5">
        <f t="shared" si="6"/>
        <v>0</v>
      </c>
      <c r="N28" s="27">
        <f t="shared" si="7"/>
        <v>0.10269873372007569</v>
      </c>
      <c r="O28" s="27">
        <f t="shared" si="0"/>
        <v>0.11649816461789898</v>
      </c>
      <c r="P28" s="28">
        <f t="shared" si="1"/>
        <v>0.10937746184144212</v>
      </c>
      <c r="R28" s="32">
        <f t="shared" si="8"/>
        <v>22.182926483536352</v>
      </c>
      <c r="S28" s="32">
        <f t="shared" si="9"/>
        <v>25.163603557466182</v>
      </c>
      <c r="T28" s="32">
        <f t="shared" si="10"/>
        <v>23.625531757751499</v>
      </c>
    </row>
    <row r="29" spans="2:20" x14ac:dyDescent="0.25">
      <c r="B29" s="12" t="str">
        <f>'Média Mensal'!B29</f>
        <v>Vasco da Gama</v>
      </c>
      <c r="C29" s="12" t="str">
        <f>'Média Mensal'!C29</f>
        <v>Estádio do Mar</v>
      </c>
      <c r="D29" s="15">
        <f>'Média Mensal'!D29</f>
        <v>661.6</v>
      </c>
      <c r="E29" s="4">
        <v>3270.1922969840489</v>
      </c>
      <c r="F29" s="2">
        <v>2939.5996397839713</v>
      </c>
      <c r="G29" s="5">
        <f t="shared" si="4"/>
        <v>6209.7919367680206</v>
      </c>
      <c r="H29" s="2">
        <v>122</v>
      </c>
      <c r="I29" s="2">
        <v>141</v>
      </c>
      <c r="J29" s="5">
        <f t="shared" si="5"/>
        <v>263</v>
      </c>
      <c r="K29" s="2">
        <v>0</v>
      </c>
      <c r="L29" s="2">
        <v>0</v>
      </c>
      <c r="M29" s="5">
        <f t="shared" si="6"/>
        <v>0</v>
      </c>
      <c r="N29" s="27">
        <f t="shared" si="7"/>
        <v>0.12409655043199942</v>
      </c>
      <c r="O29" s="27">
        <f t="shared" si="0"/>
        <v>9.6519557387180571E-2</v>
      </c>
      <c r="P29" s="28">
        <f t="shared" si="1"/>
        <v>0.10931192678439693</v>
      </c>
      <c r="R29" s="32">
        <f t="shared" si="8"/>
        <v>26.804854893311877</v>
      </c>
      <c r="S29" s="32">
        <f t="shared" si="9"/>
        <v>20.848224395631004</v>
      </c>
      <c r="T29" s="32">
        <f t="shared" si="10"/>
        <v>23.611376185429737</v>
      </c>
    </row>
    <row r="30" spans="2:20" x14ac:dyDescent="0.25">
      <c r="B30" s="12" t="str">
        <f>'Média Mensal'!B30</f>
        <v>Estádio do Mar</v>
      </c>
      <c r="C30" s="12" t="str">
        <f>'Média Mensal'!C30</f>
        <v>Pedro Hispano</v>
      </c>
      <c r="D30" s="15">
        <f>'Média Mensal'!D30</f>
        <v>786.97</v>
      </c>
      <c r="E30" s="4">
        <v>3149.1841651555565</v>
      </c>
      <c r="F30" s="2">
        <v>2874.2821811525459</v>
      </c>
      <c r="G30" s="5">
        <f t="shared" si="4"/>
        <v>6023.4663463081024</v>
      </c>
      <c r="H30" s="2">
        <v>122</v>
      </c>
      <c r="I30" s="2">
        <v>144</v>
      </c>
      <c r="J30" s="5">
        <f t="shared" si="5"/>
        <v>266</v>
      </c>
      <c r="K30" s="2">
        <v>0</v>
      </c>
      <c r="L30" s="2">
        <v>0</v>
      </c>
      <c r="M30" s="5">
        <f t="shared" si="6"/>
        <v>0</v>
      </c>
      <c r="N30" s="27">
        <f t="shared" si="7"/>
        <v>0.11950456000134929</v>
      </c>
      <c r="O30" s="27">
        <f t="shared" si="0"/>
        <v>9.2408763540141006E-2</v>
      </c>
      <c r="P30" s="28">
        <f t="shared" si="1"/>
        <v>0.10483615890956736</v>
      </c>
      <c r="R30" s="32">
        <f t="shared" si="8"/>
        <v>25.812984960291445</v>
      </c>
      <c r="S30" s="32">
        <f t="shared" si="9"/>
        <v>19.960292924670458</v>
      </c>
      <c r="T30" s="32">
        <f t="shared" si="10"/>
        <v>22.644610324466552</v>
      </c>
    </row>
    <row r="31" spans="2:20" x14ac:dyDescent="0.25">
      <c r="B31" s="12" t="str">
        <f>'Média Mensal'!B31</f>
        <v>Pedro Hispano</v>
      </c>
      <c r="C31" s="12" t="str">
        <f>'Média Mensal'!C31</f>
        <v>Parque de Real</v>
      </c>
      <c r="D31" s="15">
        <f>'Média Mensal'!D31</f>
        <v>656.68</v>
      </c>
      <c r="E31" s="4">
        <v>2855.8229600687878</v>
      </c>
      <c r="F31" s="2">
        <v>2383.2022838494299</v>
      </c>
      <c r="G31" s="5">
        <f t="shared" si="4"/>
        <v>5239.0252439182177</v>
      </c>
      <c r="H31" s="2">
        <v>122</v>
      </c>
      <c r="I31" s="2">
        <v>144</v>
      </c>
      <c r="J31" s="5">
        <f t="shared" si="5"/>
        <v>266</v>
      </c>
      <c r="K31" s="2">
        <v>0</v>
      </c>
      <c r="L31" s="2">
        <v>0</v>
      </c>
      <c r="M31" s="5">
        <f t="shared" si="6"/>
        <v>0</v>
      </c>
      <c r="N31" s="27">
        <f t="shared" si="7"/>
        <v>0.10837215240091028</v>
      </c>
      <c r="O31" s="27">
        <f t="shared" si="0"/>
        <v>7.6620443796599477E-2</v>
      </c>
      <c r="P31" s="28">
        <f t="shared" si="1"/>
        <v>9.1183257517373606E-2</v>
      </c>
      <c r="R31" s="32">
        <f t="shared" si="8"/>
        <v>23.408384918596621</v>
      </c>
      <c r="S31" s="32">
        <f t="shared" si="9"/>
        <v>16.550015860065486</v>
      </c>
      <c r="T31" s="32">
        <f t="shared" si="10"/>
        <v>19.695583623752697</v>
      </c>
    </row>
    <row r="32" spans="2:20" x14ac:dyDescent="0.25">
      <c r="B32" s="12" t="str">
        <f>'Média Mensal'!B32</f>
        <v>Parque de Real</v>
      </c>
      <c r="C32" s="12" t="str">
        <f>'Média Mensal'!C32</f>
        <v>C. Matosinhos</v>
      </c>
      <c r="D32" s="15">
        <f>'Média Mensal'!D32</f>
        <v>723.67</v>
      </c>
      <c r="E32" s="4">
        <v>2694.2883960422882</v>
      </c>
      <c r="F32" s="2">
        <v>1858.5109780108355</v>
      </c>
      <c r="G32" s="5">
        <f t="shared" si="4"/>
        <v>4552.7993740531238</v>
      </c>
      <c r="H32" s="2">
        <v>122</v>
      </c>
      <c r="I32" s="2">
        <v>188</v>
      </c>
      <c r="J32" s="5">
        <f t="shared" si="5"/>
        <v>310</v>
      </c>
      <c r="K32" s="2">
        <v>0</v>
      </c>
      <c r="L32" s="2">
        <v>0</v>
      </c>
      <c r="M32" s="5">
        <f t="shared" si="6"/>
        <v>0</v>
      </c>
      <c r="N32" s="27">
        <f t="shared" si="7"/>
        <v>0.10224227368102187</v>
      </c>
      <c r="O32" s="27">
        <f t="shared" si="0"/>
        <v>4.5767114312717579E-2</v>
      </c>
      <c r="P32" s="28">
        <f t="shared" si="1"/>
        <v>6.7992822193147007E-2</v>
      </c>
      <c r="R32" s="32">
        <f t="shared" si="8"/>
        <v>22.084331115100724</v>
      </c>
      <c r="S32" s="32">
        <f t="shared" si="9"/>
        <v>9.8856966915469968</v>
      </c>
      <c r="T32" s="32">
        <f t="shared" si="10"/>
        <v>14.686449593719754</v>
      </c>
    </row>
    <row r="33" spans="2:20" x14ac:dyDescent="0.25">
      <c r="B33" s="12" t="str">
        <f>'Média Mensal'!B33</f>
        <v>C. Matosinhos</v>
      </c>
      <c r="C33" s="12" t="str">
        <f>'Média Mensal'!C33</f>
        <v>Matosinhos Sul</v>
      </c>
      <c r="D33" s="15">
        <f>'Média Mensal'!D33</f>
        <v>616.61</v>
      </c>
      <c r="E33" s="4">
        <v>1822.3508676718741</v>
      </c>
      <c r="F33" s="2">
        <v>1251.3915650124584</v>
      </c>
      <c r="G33" s="5">
        <f t="shared" si="4"/>
        <v>3073.7424326843325</v>
      </c>
      <c r="H33" s="2">
        <v>125</v>
      </c>
      <c r="I33" s="2">
        <v>189</v>
      </c>
      <c r="J33" s="5">
        <f t="shared" si="5"/>
        <v>314</v>
      </c>
      <c r="K33" s="2">
        <v>0</v>
      </c>
      <c r="L33" s="2">
        <v>0</v>
      </c>
      <c r="M33" s="5">
        <f t="shared" si="6"/>
        <v>0</v>
      </c>
      <c r="N33" s="27">
        <f t="shared" si="7"/>
        <v>6.7494476580439777E-2</v>
      </c>
      <c r="O33" s="27">
        <f t="shared" si="0"/>
        <v>3.0653330516668097E-2</v>
      </c>
      <c r="P33" s="28">
        <f t="shared" si="1"/>
        <v>4.5319391847787396E-2</v>
      </c>
      <c r="R33" s="32">
        <f t="shared" si="8"/>
        <v>14.578806941374992</v>
      </c>
      <c r="S33" s="32">
        <f t="shared" si="9"/>
        <v>6.6211193916003088</v>
      </c>
      <c r="T33" s="32">
        <f t="shared" si="10"/>
        <v>9.7889886391220777</v>
      </c>
    </row>
    <row r="34" spans="2:20" x14ac:dyDescent="0.25">
      <c r="B34" s="12" t="str">
        <f>'Média Mensal'!B34</f>
        <v>Matosinhos Sul</v>
      </c>
      <c r="C34" s="12" t="str">
        <f>'Média Mensal'!C34</f>
        <v>Brito Capelo</v>
      </c>
      <c r="D34" s="15">
        <f>'Média Mensal'!D34</f>
        <v>535.72</v>
      </c>
      <c r="E34" s="4">
        <v>795.41202473461681</v>
      </c>
      <c r="F34" s="2">
        <v>834.09788144707363</v>
      </c>
      <c r="G34" s="5">
        <f t="shared" si="4"/>
        <v>1629.5099061816904</v>
      </c>
      <c r="H34" s="2">
        <v>125</v>
      </c>
      <c r="I34" s="2">
        <v>188</v>
      </c>
      <c r="J34" s="5">
        <f t="shared" si="5"/>
        <v>313</v>
      </c>
      <c r="K34" s="2">
        <v>0</v>
      </c>
      <c r="L34" s="2">
        <v>0</v>
      </c>
      <c r="M34" s="5">
        <f t="shared" si="6"/>
        <v>0</v>
      </c>
      <c r="N34" s="27">
        <f t="shared" si="7"/>
        <v>2.9459704619800624E-2</v>
      </c>
      <c r="O34" s="27">
        <f t="shared" si="0"/>
        <v>2.0540235457226989E-2</v>
      </c>
      <c r="P34" s="28">
        <f t="shared" si="1"/>
        <v>2.4102323780938503E-2</v>
      </c>
      <c r="R34" s="32">
        <f t="shared" si="8"/>
        <v>6.3632961978769345</v>
      </c>
      <c r="S34" s="32">
        <f t="shared" si="9"/>
        <v>4.4366908587610299</v>
      </c>
      <c r="T34" s="32">
        <f t="shared" si="10"/>
        <v>5.2061019366827175</v>
      </c>
    </row>
    <row r="35" spans="2:20" x14ac:dyDescent="0.25">
      <c r="B35" s="12" t="str">
        <f>'Média Mensal'!B35</f>
        <v>Brito Capelo</v>
      </c>
      <c r="C35" s="12" t="str">
        <f>'Média Mensal'!C35</f>
        <v>Mercado</v>
      </c>
      <c r="D35" s="15">
        <f>'Média Mensal'!D35</f>
        <v>487.53</v>
      </c>
      <c r="E35" s="4">
        <v>499.94379454886098</v>
      </c>
      <c r="F35" s="2">
        <v>575.9628090165013</v>
      </c>
      <c r="G35" s="5">
        <f t="shared" si="4"/>
        <v>1075.9066035653623</v>
      </c>
      <c r="H35" s="2">
        <v>123</v>
      </c>
      <c r="I35" s="2">
        <v>181</v>
      </c>
      <c r="J35" s="5">
        <f t="shared" si="5"/>
        <v>304</v>
      </c>
      <c r="K35" s="2">
        <v>0</v>
      </c>
      <c r="L35" s="2">
        <v>0</v>
      </c>
      <c r="M35" s="5">
        <f t="shared" si="6"/>
        <v>0</v>
      </c>
      <c r="N35" s="27">
        <f t="shared" si="7"/>
        <v>1.881751710888516E-2</v>
      </c>
      <c r="O35" s="27">
        <f t="shared" si="0"/>
        <v>1.4732013735842575E-2</v>
      </c>
      <c r="P35" s="28">
        <f t="shared" si="1"/>
        <v>1.6385029903224938E-2</v>
      </c>
      <c r="R35" s="32">
        <f t="shared" si="8"/>
        <v>4.064583695519195</v>
      </c>
      <c r="S35" s="32">
        <f t="shared" si="9"/>
        <v>3.1821149669419961</v>
      </c>
      <c r="T35" s="32">
        <f t="shared" si="10"/>
        <v>3.5391664590965863</v>
      </c>
    </row>
    <row r="36" spans="2:20" x14ac:dyDescent="0.25">
      <c r="B36" s="13" t="str">
        <f>'Média Mensal'!B36</f>
        <v>Mercado</v>
      </c>
      <c r="C36" s="13" t="str">
        <f>'Média Mensal'!C36</f>
        <v>Sr. de Matosinhos</v>
      </c>
      <c r="D36" s="16">
        <f>'Média Mensal'!D36</f>
        <v>708.96</v>
      </c>
      <c r="E36" s="6">
        <v>101.71592268238172</v>
      </c>
      <c r="F36" s="3">
        <v>102</v>
      </c>
      <c r="G36" s="7">
        <f t="shared" si="4"/>
        <v>203.71592268238172</v>
      </c>
      <c r="H36" s="3">
        <v>96</v>
      </c>
      <c r="I36" s="3">
        <v>161</v>
      </c>
      <c r="J36" s="7">
        <f t="shared" si="5"/>
        <v>257</v>
      </c>
      <c r="K36" s="3">
        <v>0</v>
      </c>
      <c r="L36" s="3">
        <v>0</v>
      </c>
      <c r="M36" s="7">
        <f t="shared" si="6"/>
        <v>0</v>
      </c>
      <c r="N36" s="27">
        <f t="shared" si="7"/>
        <v>4.905281765161155E-3</v>
      </c>
      <c r="O36" s="27">
        <f t="shared" si="0"/>
        <v>2.933057280883368E-3</v>
      </c>
      <c r="P36" s="28">
        <f t="shared" si="1"/>
        <v>3.6697637030260431E-3</v>
      </c>
      <c r="R36" s="32">
        <f t="shared" si="8"/>
        <v>1.0595408612748096</v>
      </c>
      <c r="S36" s="32">
        <f t="shared" si="9"/>
        <v>0.63354037267080743</v>
      </c>
      <c r="T36" s="32">
        <f t="shared" si="10"/>
        <v>0.7926689598536254</v>
      </c>
    </row>
    <row r="37" spans="2:20" x14ac:dyDescent="0.25">
      <c r="B37" s="11" t="str">
        <f>'Média Mensal'!B37</f>
        <v>BSra da Hora</v>
      </c>
      <c r="C37" s="11" t="str">
        <f>'Média Mensal'!C37</f>
        <v>BFonte do Cuco</v>
      </c>
      <c r="D37" s="14">
        <f>'Média Mensal'!D37</f>
        <v>687.03</v>
      </c>
      <c r="E37" s="8">
        <v>4498.9743433228132</v>
      </c>
      <c r="F37" s="9">
        <v>9182.4218918724364</v>
      </c>
      <c r="G37" s="10">
        <f t="shared" si="4"/>
        <v>13681.39623519525</v>
      </c>
      <c r="H37" s="9">
        <v>62</v>
      </c>
      <c r="I37" s="9">
        <v>102</v>
      </c>
      <c r="J37" s="10">
        <f t="shared" si="5"/>
        <v>164</v>
      </c>
      <c r="K37" s="9">
        <v>62</v>
      </c>
      <c r="L37" s="9">
        <v>62</v>
      </c>
      <c r="M37" s="10">
        <f t="shared" si="6"/>
        <v>124</v>
      </c>
      <c r="N37" s="25">
        <f t="shared" si="7"/>
        <v>0.1563881515337463</v>
      </c>
      <c r="O37" s="25">
        <f t="shared" si="0"/>
        <v>0.24546679565527257</v>
      </c>
      <c r="P37" s="26">
        <f t="shared" si="1"/>
        <v>0.20674256883455105</v>
      </c>
      <c r="R37" s="32">
        <f t="shared" si="8"/>
        <v>36.282051155829137</v>
      </c>
      <c r="S37" s="32">
        <f t="shared" si="9"/>
        <v>55.990377389466076</v>
      </c>
      <c r="T37" s="32">
        <f t="shared" si="10"/>
        <v>47.504848038872396</v>
      </c>
    </row>
    <row r="38" spans="2:20" x14ac:dyDescent="0.25">
      <c r="B38" s="12" t="str">
        <f>'Média Mensal'!B38</f>
        <v>BFonte do Cuco</v>
      </c>
      <c r="C38" s="12" t="str">
        <f>'Média Mensal'!C38</f>
        <v>Custoias</v>
      </c>
      <c r="D38" s="15">
        <f>'Média Mensal'!D38</f>
        <v>689.2</v>
      </c>
      <c r="E38" s="4">
        <v>4406.5491629863309</v>
      </c>
      <c r="F38" s="2">
        <v>8846.2595479715837</v>
      </c>
      <c r="G38" s="5">
        <f t="shared" si="4"/>
        <v>13252.808710957914</v>
      </c>
      <c r="H38" s="2">
        <v>62</v>
      </c>
      <c r="I38" s="2">
        <v>102</v>
      </c>
      <c r="J38" s="5">
        <f t="shared" si="5"/>
        <v>164</v>
      </c>
      <c r="K38" s="2">
        <v>62</v>
      </c>
      <c r="L38" s="2">
        <v>62</v>
      </c>
      <c r="M38" s="5">
        <f t="shared" si="6"/>
        <v>124</v>
      </c>
      <c r="N38" s="27">
        <f t="shared" si="7"/>
        <v>0.15317537413050372</v>
      </c>
      <c r="O38" s="27">
        <f t="shared" si="0"/>
        <v>0.23648041990942001</v>
      </c>
      <c r="P38" s="28">
        <f t="shared" si="1"/>
        <v>0.20026608907999749</v>
      </c>
      <c r="R38" s="32">
        <f t="shared" si="8"/>
        <v>35.536686798276861</v>
      </c>
      <c r="S38" s="32">
        <f t="shared" si="9"/>
        <v>53.940606999826727</v>
      </c>
      <c r="T38" s="32">
        <f t="shared" si="10"/>
        <v>46.016696913048314</v>
      </c>
    </row>
    <row r="39" spans="2:20" x14ac:dyDescent="0.25">
      <c r="B39" s="12" t="str">
        <f>'Média Mensal'!B39</f>
        <v>Custoias</v>
      </c>
      <c r="C39" s="12" t="str">
        <f>'Média Mensal'!C39</f>
        <v>Esposade</v>
      </c>
      <c r="D39" s="15">
        <f>'Média Mensal'!D39</f>
        <v>1779.24</v>
      </c>
      <c r="E39" s="4">
        <v>4287.0116978718534</v>
      </c>
      <c r="F39" s="2">
        <v>8609.9732151579028</v>
      </c>
      <c r="G39" s="5">
        <f t="shared" si="4"/>
        <v>12896.984913029755</v>
      </c>
      <c r="H39" s="2">
        <v>62</v>
      </c>
      <c r="I39" s="2">
        <v>102</v>
      </c>
      <c r="J39" s="5">
        <f t="shared" si="5"/>
        <v>164</v>
      </c>
      <c r="K39" s="2">
        <v>62</v>
      </c>
      <c r="L39" s="2">
        <v>62</v>
      </c>
      <c r="M39" s="5">
        <f t="shared" si="6"/>
        <v>124</v>
      </c>
      <c r="N39" s="27">
        <f t="shared" si="7"/>
        <v>0.14902015078809278</v>
      </c>
      <c r="O39" s="27">
        <f t="shared" si="0"/>
        <v>0.23016395463959322</v>
      </c>
      <c r="P39" s="28">
        <f t="shared" si="1"/>
        <v>0.19488915789757247</v>
      </c>
      <c r="R39" s="32">
        <f t="shared" si="8"/>
        <v>34.572674982837526</v>
      </c>
      <c r="S39" s="32">
        <f t="shared" si="9"/>
        <v>52.499836677792089</v>
      </c>
      <c r="T39" s="32">
        <f t="shared" si="10"/>
        <v>44.781197614686647</v>
      </c>
    </row>
    <row r="40" spans="2:20" x14ac:dyDescent="0.25">
      <c r="B40" s="12" t="str">
        <f>'Média Mensal'!B40</f>
        <v>Esposade</v>
      </c>
      <c r="C40" s="12" t="str">
        <f>'Média Mensal'!C40</f>
        <v>Crestins</v>
      </c>
      <c r="D40" s="15">
        <f>'Média Mensal'!D40</f>
        <v>2035.56</v>
      </c>
      <c r="E40" s="4">
        <v>4256.1383275544858</v>
      </c>
      <c r="F40" s="2">
        <v>8401.9399051260079</v>
      </c>
      <c r="G40" s="5">
        <f t="shared" si="4"/>
        <v>12658.078232680495</v>
      </c>
      <c r="H40" s="2">
        <v>62</v>
      </c>
      <c r="I40" s="2">
        <v>102</v>
      </c>
      <c r="J40" s="5">
        <f t="shared" si="5"/>
        <v>164</v>
      </c>
      <c r="K40" s="2">
        <v>59</v>
      </c>
      <c r="L40" s="2">
        <v>62</v>
      </c>
      <c r="M40" s="5">
        <f t="shared" si="6"/>
        <v>121</v>
      </c>
      <c r="N40" s="27">
        <f t="shared" si="7"/>
        <v>0.15187476190245811</v>
      </c>
      <c r="O40" s="27">
        <f t="shared" si="0"/>
        <v>0.22460275623198267</v>
      </c>
      <c r="P40" s="28">
        <f t="shared" si="1"/>
        <v>0.19345394046766864</v>
      </c>
      <c r="R40" s="32">
        <f t="shared" si="8"/>
        <v>35.174696921937901</v>
      </c>
      <c r="S40" s="32">
        <f t="shared" si="9"/>
        <v>51.23134088491468</v>
      </c>
      <c r="T40" s="32">
        <f t="shared" si="10"/>
        <v>44.414309588352616</v>
      </c>
    </row>
    <row r="41" spans="2:20" x14ac:dyDescent="0.25">
      <c r="B41" s="12" t="str">
        <f>'Média Mensal'!B41</f>
        <v>Crestins</v>
      </c>
      <c r="C41" s="12" t="str">
        <f>'Média Mensal'!C41</f>
        <v>Verdes (B)</v>
      </c>
      <c r="D41" s="15">
        <f>'Média Mensal'!D41</f>
        <v>591.81999999999994</v>
      </c>
      <c r="E41" s="4">
        <v>4189.6812311121912</v>
      </c>
      <c r="F41" s="2">
        <v>8325.5926381311147</v>
      </c>
      <c r="G41" s="5">
        <f t="shared" si="4"/>
        <v>12515.273869243305</v>
      </c>
      <c r="H41" s="2">
        <v>62</v>
      </c>
      <c r="I41" s="2">
        <v>102</v>
      </c>
      <c r="J41" s="5">
        <f t="shared" si="5"/>
        <v>164</v>
      </c>
      <c r="K41" s="2">
        <v>31</v>
      </c>
      <c r="L41" s="2">
        <v>62</v>
      </c>
      <c r="M41" s="5">
        <f t="shared" si="6"/>
        <v>93</v>
      </c>
      <c r="N41" s="27">
        <f t="shared" si="7"/>
        <v>0.19875148155181172</v>
      </c>
      <c r="O41" s="27">
        <f t="shared" si="0"/>
        <v>0.2225618220201859</v>
      </c>
      <c r="P41" s="28">
        <f t="shared" si="1"/>
        <v>0.21398019883126976</v>
      </c>
      <c r="R41" s="32">
        <f t="shared" si="8"/>
        <v>45.050335818410659</v>
      </c>
      <c r="S41" s="32">
        <f t="shared" si="9"/>
        <v>50.76580876909216</v>
      </c>
      <c r="T41" s="32">
        <f t="shared" si="10"/>
        <v>48.697563693553718</v>
      </c>
    </row>
    <row r="42" spans="2:20" x14ac:dyDescent="0.25">
      <c r="B42" s="12" t="str">
        <f>'Média Mensal'!B42</f>
        <v>Verdes (B)</v>
      </c>
      <c r="C42" s="12" t="str">
        <f>'Média Mensal'!C42</f>
        <v>Pedras Rubras</v>
      </c>
      <c r="D42" s="15">
        <f>'Média Mensal'!D42</f>
        <v>960.78</v>
      </c>
      <c r="E42" s="4">
        <v>2132.7072591475339</v>
      </c>
      <c r="F42" s="2">
        <v>7961.2557005543058</v>
      </c>
      <c r="G42" s="5">
        <f t="shared" si="4"/>
        <v>10093.962959701839</v>
      </c>
      <c r="H42" s="2">
        <v>0</v>
      </c>
      <c r="I42" s="2">
        <v>0</v>
      </c>
      <c r="J42" s="5">
        <f t="shared" si="5"/>
        <v>0</v>
      </c>
      <c r="K42" s="2">
        <v>31</v>
      </c>
      <c r="L42" s="2">
        <v>62</v>
      </c>
      <c r="M42" s="5">
        <f t="shared" si="6"/>
        <v>93</v>
      </c>
      <c r="N42" s="27">
        <f t="shared" si="7"/>
        <v>0.27740729177257206</v>
      </c>
      <c r="O42" s="27">
        <f t="shared" si="0"/>
        <v>0.51777157261669526</v>
      </c>
      <c r="P42" s="28">
        <f t="shared" si="1"/>
        <v>0.43765014566865412</v>
      </c>
      <c r="R42" s="32">
        <f t="shared" si="8"/>
        <v>68.797008359597868</v>
      </c>
      <c r="S42" s="32">
        <f t="shared" si="9"/>
        <v>128.40735000894043</v>
      </c>
      <c r="T42" s="32">
        <f t="shared" si="10"/>
        <v>108.53723612582623</v>
      </c>
    </row>
    <row r="43" spans="2:20" x14ac:dyDescent="0.25">
      <c r="B43" s="12" t="str">
        <f>'Média Mensal'!B43</f>
        <v>Pedras Rubras</v>
      </c>
      <c r="C43" s="12" t="str">
        <f>'Média Mensal'!C43</f>
        <v>Lidador</v>
      </c>
      <c r="D43" s="15">
        <f>'Média Mensal'!D43</f>
        <v>1147.58</v>
      </c>
      <c r="E43" s="4">
        <v>1964.6927967991267</v>
      </c>
      <c r="F43" s="2">
        <v>7605.2950367712656</v>
      </c>
      <c r="G43" s="5">
        <f t="shared" si="4"/>
        <v>9569.9878335703925</v>
      </c>
      <c r="H43" s="2">
        <v>0</v>
      </c>
      <c r="I43" s="2">
        <v>0</v>
      </c>
      <c r="J43" s="5">
        <f t="shared" si="5"/>
        <v>0</v>
      </c>
      <c r="K43" s="2">
        <v>31</v>
      </c>
      <c r="L43" s="2">
        <v>62</v>
      </c>
      <c r="M43" s="5">
        <f t="shared" si="6"/>
        <v>93</v>
      </c>
      <c r="N43" s="27">
        <f t="shared" si="7"/>
        <v>0.25555317336096861</v>
      </c>
      <c r="O43" s="27">
        <f t="shared" si="0"/>
        <v>0.49462116524266814</v>
      </c>
      <c r="P43" s="28">
        <f t="shared" si="1"/>
        <v>0.41493183461543498</v>
      </c>
      <c r="R43" s="32">
        <f t="shared" si="8"/>
        <v>63.377186993520212</v>
      </c>
      <c r="S43" s="32">
        <f t="shared" si="9"/>
        <v>122.6660489801817</v>
      </c>
      <c r="T43" s="32">
        <f t="shared" si="10"/>
        <v>102.90309498462787</v>
      </c>
    </row>
    <row r="44" spans="2:20" x14ac:dyDescent="0.25">
      <c r="B44" s="12" t="str">
        <f>'Média Mensal'!B44</f>
        <v>Lidador</v>
      </c>
      <c r="C44" s="12" t="str">
        <f>'Média Mensal'!C44</f>
        <v>Vilar do Pinheiro</v>
      </c>
      <c r="D44" s="15">
        <f>'Média Mensal'!D44</f>
        <v>1987.51</v>
      </c>
      <c r="E44" s="4">
        <v>1869.9721415787867</v>
      </c>
      <c r="F44" s="2">
        <v>7408.1417816026869</v>
      </c>
      <c r="G44" s="5">
        <f t="shared" si="4"/>
        <v>9278.1139231814741</v>
      </c>
      <c r="H44" s="2">
        <v>0</v>
      </c>
      <c r="I44" s="2">
        <v>0</v>
      </c>
      <c r="J44" s="5">
        <f t="shared" si="5"/>
        <v>0</v>
      </c>
      <c r="K44" s="2">
        <v>31</v>
      </c>
      <c r="L44" s="2">
        <v>70</v>
      </c>
      <c r="M44" s="5">
        <f t="shared" si="6"/>
        <v>101</v>
      </c>
      <c r="N44" s="27">
        <f t="shared" si="7"/>
        <v>0.243232588654889</v>
      </c>
      <c r="O44" s="27">
        <f t="shared" si="0"/>
        <v>0.42673627774209028</v>
      </c>
      <c r="P44" s="28">
        <f t="shared" si="1"/>
        <v>0.37041336326978097</v>
      </c>
      <c r="R44" s="32">
        <f t="shared" si="8"/>
        <v>60.321681986412472</v>
      </c>
      <c r="S44" s="32">
        <f t="shared" si="9"/>
        <v>105.83059688003839</v>
      </c>
      <c r="T44" s="32">
        <f t="shared" si="10"/>
        <v>91.862514090905691</v>
      </c>
    </row>
    <row r="45" spans="2:20" x14ac:dyDescent="0.25">
      <c r="B45" s="12" t="str">
        <f>'Média Mensal'!B45</f>
        <v>Vilar do Pinheiro</v>
      </c>
      <c r="C45" s="12" t="str">
        <f>'Média Mensal'!C45</f>
        <v>Modivas Sul</v>
      </c>
      <c r="D45" s="15">
        <f>'Média Mensal'!D45</f>
        <v>2037.38</v>
      </c>
      <c r="E45" s="4">
        <v>1728.0778168248371</v>
      </c>
      <c r="F45" s="2">
        <v>7347.071153417045</v>
      </c>
      <c r="G45" s="5">
        <f t="shared" si="4"/>
        <v>9075.1489702418821</v>
      </c>
      <c r="H45" s="2">
        <v>0</v>
      </c>
      <c r="I45" s="2">
        <v>0</v>
      </c>
      <c r="J45" s="5">
        <f t="shared" si="5"/>
        <v>0</v>
      </c>
      <c r="K45" s="2">
        <v>31</v>
      </c>
      <c r="L45" s="2">
        <v>104</v>
      </c>
      <c r="M45" s="5">
        <f t="shared" si="6"/>
        <v>135</v>
      </c>
      <c r="N45" s="27">
        <f t="shared" si="7"/>
        <v>0.22477599074204438</v>
      </c>
      <c r="O45" s="27">
        <f t="shared" si="0"/>
        <v>0.28485852797057404</v>
      </c>
      <c r="P45" s="28">
        <f t="shared" si="1"/>
        <v>0.27106179719957829</v>
      </c>
      <c r="R45" s="32">
        <f t="shared" si="8"/>
        <v>55.744445704027001</v>
      </c>
      <c r="S45" s="32">
        <f t="shared" si="9"/>
        <v>70.644914936702349</v>
      </c>
      <c r="T45" s="32">
        <f t="shared" si="10"/>
        <v>67.223325705495427</v>
      </c>
    </row>
    <row r="46" spans="2:20" x14ac:dyDescent="0.25">
      <c r="B46" s="12" t="str">
        <f>'Média Mensal'!B46</f>
        <v>Modivas Sul</v>
      </c>
      <c r="C46" s="12" t="str">
        <f>'Média Mensal'!C46</f>
        <v>Modivas Centro</v>
      </c>
      <c r="D46" s="15">
        <f>'Média Mensal'!D46</f>
        <v>1051.08</v>
      </c>
      <c r="E46" s="4">
        <v>1679.7338973672402</v>
      </c>
      <c r="F46" s="2">
        <v>7193.8663256481605</v>
      </c>
      <c r="G46" s="5">
        <f t="shared" si="4"/>
        <v>8873.6002230154008</v>
      </c>
      <c r="H46" s="2">
        <v>0</v>
      </c>
      <c r="I46" s="2">
        <v>0</v>
      </c>
      <c r="J46" s="5">
        <f t="shared" si="5"/>
        <v>0</v>
      </c>
      <c r="K46" s="2">
        <v>31</v>
      </c>
      <c r="L46" s="2">
        <v>106</v>
      </c>
      <c r="M46" s="5">
        <f t="shared" si="6"/>
        <v>137</v>
      </c>
      <c r="N46" s="27">
        <f t="shared" si="7"/>
        <v>0.21848775980323104</v>
      </c>
      <c r="O46" s="27">
        <f t="shared" si="0"/>
        <v>0.27365590100609255</v>
      </c>
      <c r="P46" s="28">
        <f t="shared" si="1"/>
        <v>0.26117259898208739</v>
      </c>
      <c r="R46" s="32">
        <f t="shared" si="8"/>
        <v>54.184964431201294</v>
      </c>
      <c r="S46" s="32">
        <f t="shared" si="9"/>
        <v>67.866663449510952</v>
      </c>
      <c r="T46" s="32">
        <f t="shared" si="10"/>
        <v>64.770804547557674</v>
      </c>
    </row>
    <row r="47" spans="2:20" x14ac:dyDescent="0.25">
      <c r="B47" s="12" t="str">
        <f>'Média Mensal'!B47</f>
        <v>Modivas Centro</v>
      </c>
      <c r="C47" s="12" t="s">
        <v>102</v>
      </c>
      <c r="D47" s="15">
        <v>852.51</v>
      </c>
      <c r="E47" s="4">
        <v>1600.631216093529</v>
      </c>
      <c r="F47" s="2">
        <v>7027.4431763390903</v>
      </c>
      <c r="G47" s="5">
        <f t="shared" si="4"/>
        <v>8628.0743924326198</v>
      </c>
      <c r="H47" s="2">
        <v>0</v>
      </c>
      <c r="I47" s="2">
        <v>0</v>
      </c>
      <c r="J47" s="5">
        <f t="shared" si="5"/>
        <v>0</v>
      </c>
      <c r="K47" s="2">
        <v>31</v>
      </c>
      <c r="L47" s="2">
        <v>106</v>
      </c>
      <c r="M47" s="5">
        <f t="shared" si="6"/>
        <v>137</v>
      </c>
      <c r="N47" s="27">
        <f t="shared" si="7"/>
        <v>0.2081986493357868</v>
      </c>
      <c r="O47" s="27">
        <f t="shared" si="0"/>
        <v>0.26732513604454849</v>
      </c>
      <c r="P47" s="28">
        <f t="shared" si="1"/>
        <v>0.2539461500009601</v>
      </c>
      <c r="R47" s="32">
        <f t="shared" ref="R47" si="11">+E47/(H47+K47)</f>
        <v>51.63326503527513</v>
      </c>
      <c r="S47" s="32">
        <f t="shared" ref="S47" si="12">+F47/(I47+L47)</f>
        <v>66.296633739048019</v>
      </c>
      <c r="T47" s="32">
        <f t="shared" ref="T47" si="13">+G47/(J47+M47)</f>
        <v>62.978645200238098</v>
      </c>
    </row>
    <row r="48" spans="2:20" x14ac:dyDescent="0.25">
      <c r="B48" s="12" t="s">
        <v>102</v>
      </c>
      <c r="C48" s="12" t="str">
        <f>'Média Mensal'!C48</f>
        <v>Mindelo</v>
      </c>
      <c r="D48" s="15">
        <v>1834.12</v>
      </c>
      <c r="E48" s="4">
        <v>1491.2430072480049</v>
      </c>
      <c r="F48" s="2">
        <v>6928.6356854408868</v>
      </c>
      <c r="G48" s="5">
        <f t="shared" si="4"/>
        <v>8419.8786926888915</v>
      </c>
      <c r="H48" s="2">
        <v>0</v>
      </c>
      <c r="I48" s="2">
        <v>0</v>
      </c>
      <c r="J48" s="5">
        <f t="shared" si="5"/>
        <v>0</v>
      </c>
      <c r="K48" s="2">
        <v>31</v>
      </c>
      <c r="L48" s="2">
        <v>106</v>
      </c>
      <c r="M48" s="5">
        <f t="shared" si="6"/>
        <v>137</v>
      </c>
      <c r="N48" s="27">
        <f t="shared" si="7"/>
        <v>0.19397021426222749</v>
      </c>
      <c r="O48" s="27">
        <f t="shared" si="0"/>
        <v>0.26356648225201185</v>
      </c>
      <c r="P48" s="28">
        <f t="shared" si="1"/>
        <v>0.24781842161198764</v>
      </c>
      <c r="R48" s="32">
        <f t="shared" si="8"/>
        <v>48.104613137032416</v>
      </c>
      <c r="S48" s="32">
        <f t="shared" si="9"/>
        <v>65.364487598498926</v>
      </c>
      <c r="T48" s="32">
        <f t="shared" si="10"/>
        <v>61.458968559772934</v>
      </c>
    </row>
    <row r="49" spans="2:20" x14ac:dyDescent="0.25">
      <c r="B49" s="12" t="str">
        <f>'Média Mensal'!B49</f>
        <v>Mindelo</v>
      </c>
      <c r="C49" s="12" t="str">
        <f>'Média Mensal'!C49</f>
        <v>Espaço Natureza</v>
      </c>
      <c r="D49" s="15">
        <f>'Média Mensal'!D49</f>
        <v>776.86</v>
      </c>
      <c r="E49" s="4">
        <v>1418.6581948612945</v>
      </c>
      <c r="F49" s="2">
        <v>6617.8225459746318</v>
      </c>
      <c r="G49" s="5">
        <f t="shared" si="4"/>
        <v>8036.4807408359266</v>
      </c>
      <c r="H49" s="2">
        <v>0</v>
      </c>
      <c r="I49" s="2">
        <v>0</v>
      </c>
      <c r="J49" s="5">
        <f t="shared" si="5"/>
        <v>0</v>
      </c>
      <c r="K49" s="2">
        <v>31</v>
      </c>
      <c r="L49" s="2">
        <v>106</v>
      </c>
      <c r="M49" s="5">
        <f t="shared" si="6"/>
        <v>137</v>
      </c>
      <c r="N49" s="27">
        <f t="shared" si="7"/>
        <v>0.18452890151681769</v>
      </c>
      <c r="O49" s="27">
        <f t="shared" si="0"/>
        <v>0.25174309745795159</v>
      </c>
      <c r="P49" s="28">
        <f t="shared" si="1"/>
        <v>0.23653404582163665</v>
      </c>
      <c r="R49" s="32">
        <f t="shared" si="8"/>
        <v>45.763167576170794</v>
      </c>
      <c r="S49" s="32">
        <f t="shared" si="9"/>
        <v>62.432288169571997</v>
      </c>
      <c r="T49" s="32">
        <f t="shared" si="10"/>
        <v>58.660443363765886</v>
      </c>
    </row>
    <row r="50" spans="2:20" x14ac:dyDescent="0.25">
      <c r="B50" s="12" t="str">
        <f>'Média Mensal'!B50</f>
        <v>Espaço Natureza</v>
      </c>
      <c r="C50" s="12" t="str">
        <f>'Média Mensal'!C50</f>
        <v>Varziela</v>
      </c>
      <c r="D50" s="15">
        <f>'Média Mensal'!D50</f>
        <v>1539</v>
      </c>
      <c r="E50" s="4">
        <v>1260.4249358341917</v>
      </c>
      <c r="F50" s="2">
        <v>6715.7040782448285</v>
      </c>
      <c r="G50" s="5">
        <f t="shared" si="4"/>
        <v>7976.1290140790206</v>
      </c>
      <c r="H50" s="2">
        <v>0</v>
      </c>
      <c r="I50" s="2">
        <v>0</v>
      </c>
      <c r="J50" s="5">
        <f t="shared" si="5"/>
        <v>0</v>
      </c>
      <c r="K50" s="2">
        <v>31</v>
      </c>
      <c r="L50" s="2">
        <v>89</v>
      </c>
      <c r="M50" s="5">
        <f t="shared" si="6"/>
        <v>120</v>
      </c>
      <c r="N50" s="27">
        <f t="shared" si="7"/>
        <v>0.16394705200756918</v>
      </c>
      <c r="O50" s="27">
        <f t="shared" si="0"/>
        <v>0.30426350481355691</v>
      </c>
      <c r="P50" s="28">
        <f t="shared" si="1"/>
        <v>0.26801508783867678</v>
      </c>
      <c r="R50" s="32">
        <f t="shared" si="8"/>
        <v>40.658868897877156</v>
      </c>
      <c r="S50" s="32">
        <f t="shared" si="9"/>
        <v>75.457349193762113</v>
      </c>
      <c r="T50" s="32">
        <f t="shared" si="10"/>
        <v>66.467741783991841</v>
      </c>
    </row>
    <row r="51" spans="2:20" x14ac:dyDescent="0.25">
      <c r="B51" s="12" t="str">
        <f>'Média Mensal'!B51</f>
        <v>Varziela</v>
      </c>
      <c r="C51" s="12" t="str">
        <f>'Média Mensal'!C51</f>
        <v>Árvore</v>
      </c>
      <c r="D51" s="15">
        <f>'Média Mensal'!D51</f>
        <v>858.71</v>
      </c>
      <c r="E51" s="4">
        <v>974.78595928465666</v>
      </c>
      <c r="F51" s="2">
        <v>6174.8716202410315</v>
      </c>
      <c r="G51" s="5">
        <f t="shared" si="4"/>
        <v>7149.6575795256886</v>
      </c>
      <c r="H51" s="2">
        <v>0</v>
      </c>
      <c r="I51" s="2">
        <v>0</v>
      </c>
      <c r="J51" s="5">
        <f t="shared" si="5"/>
        <v>0</v>
      </c>
      <c r="K51" s="2">
        <v>31</v>
      </c>
      <c r="L51" s="2">
        <v>84</v>
      </c>
      <c r="M51" s="5">
        <f t="shared" si="6"/>
        <v>115</v>
      </c>
      <c r="N51" s="27">
        <f t="shared" si="7"/>
        <v>0.1267931788871822</v>
      </c>
      <c r="O51" s="27">
        <f t="shared" si="0"/>
        <v>0.29641280819129373</v>
      </c>
      <c r="P51" s="28">
        <f t="shared" si="1"/>
        <v>0.25068925594409847</v>
      </c>
      <c r="R51" s="32">
        <f t="shared" si="8"/>
        <v>31.444708364021182</v>
      </c>
      <c r="S51" s="32">
        <f t="shared" si="9"/>
        <v>73.510376431440847</v>
      </c>
      <c r="T51" s="32">
        <f t="shared" si="10"/>
        <v>62.170935474136421</v>
      </c>
    </row>
    <row r="52" spans="2:20" ht="14.45" customHeight="1" x14ac:dyDescent="0.25">
      <c r="B52" s="12" t="str">
        <f>'Média Mensal'!B52</f>
        <v>Árvore</v>
      </c>
      <c r="C52" s="12" t="str">
        <f>'Média Mensal'!C52</f>
        <v>Azurara</v>
      </c>
      <c r="D52" s="15">
        <f>'Média Mensal'!D52</f>
        <v>664.57</v>
      </c>
      <c r="E52" s="4">
        <v>950.82163554648025</v>
      </c>
      <c r="F52" s="2">
        <v>6119.5089113850399</v>
      </c>
      <c r="G52" s="5">
        <f t="shared" si="4"/>
        <v>7070.3305469315201</v>
      </c>
      <c r="H52" s="2">
        <v>0</v>
      </c>
      <c r="I52" s="2">
        <v>0</v>
      </c>
      <c r="J52" s="5">
        <f t="shared" si="5"/>
        <v>0</v>
      </c>
      <c r="K52" s="2">
        <v>26</v>
      </c>
      <c r="L52" s="2">
        <v>84</v>
      </c>
      <c r="M52" s="5">
        <f t="shared" si="6"/>
        <v>110</v>
      </c>
      <c r="N52" s="27">
        <f t="shared" si="7"/>
        <v>0.14745993107110425</v>
      </c>
      <c r="O52" s="27">
        <f t="shared" si="0"/>
        <v>0.29375522808107912</v>
      </c>
      <c r="P52" s="28">
        <f t="shared" si="1"/>
        <v>0.25917633969690324</v>
      </c>
      <c r="R52" s="32">
        <f t="shared" si="8"/>
        <v>36.570062905633854</v>
      </c>
      <c r="S52" s="32">
        <f t="shared" si="9"/>
        <v>72.851296564107614</v>
      </c>
      <c r="T52" s="32">
        <f t="shared" si="10"/>
        <v>64.275732244832</v>
      </c>
    </row>
    <row r="53" spans="2:20" x14ac:dyDescent="0.25">
      <c r="B53" s="12" t="str">
        <f>'Média Mensal'!B53</f>
        <v>Azurara</v>
      </c>
      <c r="C53" s="12" t="str">
        <f>'Média Mensal'!C53</f>
        <v>Santa Clara</v>
      </c>
      <c r="D53" s="15">
        <f>'Média Mensal'!D53</f>
        <v>1218.0899999999999</v>
      </c>
      <c r="E53" s="4">
        <v>982.4616478135207</v>
      </c>
      <c r="F53" s="2">
        <v>5996.8151213223355</v>
      </c>
      <c r="G53" s="5">
        <f t="shared" si="4"/>
        <v>6979.2767691358558</v>
      </c>
      <c r="H53" s="2">
        <v>0</v>
      </c>
      <c r="I53" s="2">
        <v>0</v>
      </c>
      <c r="J53" s="5">
        <f t="shared" si="5"/>
        <v>0</v>
      </c>
      <c r="K53" s="2">
        <v>22</v>
      </c>
      <c r="L53" s="2">
        <v>116</v>
      </c>
      <c r="M53" s="5">
        <f t="shared" si="6"/>
        <v>138</v>
      </c>
      <c r="N53" s="27">
        <f t="shared" si="7"/>
        <v>0.18006995011244881</v>
      </c>
      <c r="O53" s="27">
        <f t="shared" si="0"/>
        <v>0.20845436322727806</v>
      </c>
      <c r="P53" s="28">
        <f t="shared" si="1"/>
        <v>0.20392931186114585</v>
      </c>
      <c r="R53" s="32">
        <f t="shared" si="8"/>
        <v>44.657347627887304</v>
      </c>
      <c r="S53" s="32">
        <f t="shared" si="9"/>
        <v>51.696682080364958</v>
      </c>
      <c r="T53" s="32">
        <f t="shared" si="10"/>
        <v>50.574469341564175</v>
      </c>
    </row>
    <row r="54" spans="2:20" x14ac:dyDescent="0.25">
      <c r="B54" s="12" t="str">
        <f>'Média Mensal'!B54</f>
        <v>Santa Clara</v>
      </c>
      <c r="C54" s="12" t="str">
        <f>'Média Mensal'!C54</f>
        <v>Vila do Conde</v>
      </c>
      <c r="D54" s="15">
        <f>'Média Mensal'!D54</f>
        <v>670.57</v>
      </c>
      <c r="E54" s="4">
        <v>1003.9162327202775</v>
      </c>
      <c r="F54" s="2">
        <v>5843.609923196258</v>
      </c>
      <c r="G54" s="5">
        <f t="shared" si="4"/>
        <v>6847.5261559165356</v>
      </c>
      <c r="H54" s="2">
        <v>0</v>
      </c>
      <c r="I54" s="2">
        <v>0</v>
      </c>
      <c r="J54" s="5">
        <f t="shared" si="5"/>
        <v>0</v>
      </c>
      <c r="K54" s="2">
        <v>22</v>
      </c>
      <c r="L54" s="2">
        <v>124</v>
      </c>
      <c r="M54" s="5">
        <f t="shared" si="6"/>
        <v>146</v>
      </c>
      <c r="N54" s="27">
        <f t="shared" si="7"/>
        <v>0.18400224206749954</v>
      </c>
      <c r="O54" s="27">
        <f t="shared" si="0"/>
        <v>0.1900237357959241</v>
      </c>
      <c r="P54" s="28">
        <f t="shared" si="1"/>
        <v>0.18911638742588752</v>
      </c>
      <c r="R54" s="32">
        <f t="shared" si="8"/>
        <v>45.632556032739892</v>
      </c>
      <c r="S54" s="32">
        <f t="shared" si="9"/>
        <v>47.12588647738918</v>
      </c>
      <c r="T54" s="32">
        <f t="shared" si="10"/>
        <v>46.900864081620107</v>
      </c>
    </row>
    <row r="55" spans="2:20" x14ac:dyDescent="0.25">
      <c r="B55" s="12" t="str">
        <f>'Média Mensal'!B55</f>
        <v>Vila do Conde</v>
      </c>
      <c r="C55" s="12" t="str">
        <f>'Média Mensal'!C55</f>
        <v>Alto de Pega</v>
      </c>
      <c r="D55" s="15">
        <f>'Média Mensal'!D55</f>
        <v>730.41</v>
      </c>
      <c r="E55" s="4">
        <v>735.65353645394271</v>
      </c>
      <c r="F55" s="2">
        <v>4624.7271075445788</v>
      </c>
      <c r="G55" s="5">
        <f t="shared" si="4"/>
        <v>5360.3806439985219</v>
      </c>
      <c r="H55" s="2">
        <v>0</v>
      </c>
      <c r="I55" s="2">
        <v>0</v>
      </c>
      <c r="J55" s="5">
        <f t="shared" si="5"/>
        <v>0</v>
      </c>
      <c r="K55" s="2">
        <v>22</v>
      </c>
      <c r="L55" s="2">
        <v>128</v>
      </c>
      <c r="M55" s="5">
        <f t="shared" si="6"/>
        <v>150</v>
      </c>
      <c r="N55" s="27">
        <f>+E55/(H55*216+K55*248)</f>
        <v>0.1348338593207373</v>
      </c>
      <c r="O55" s="27">
        <f t="shared" si="0"/>
        <v>0.14568822793424202</v>
      </c>
      <c r="P55" s="28">
        <f t="shared" si="1"/>
        <v>0.144096253870928</v>
      </c>
      <c r="R55" s="32">
        <f t="shared" si="8"/>
        <v>33.438797111542847</v>
      </c>
      <c r="S55" s="32">
        <f t="shared" si="9"/>
        <v>36.130680527692022</v>
      </c>
      <c r="T55" s="32">
        <f t="shared" si="10"/>
        <v>35.735870959990145</v>
      </c>
    </row>
    <row r="56" spans="2:20" x14ac:dyDescent="0.25">
      <c r="B56" s="12" t="str">
        <f>'Média Mensal'!B56</f>
        <v>Alto de Pega</v>
      </c>
      <c r="C56" s="12" t="str">
        <f>'Média Mensal'!C56</f>
        <v>Portas Fronhas</v>
      </c>
      <c r="D56" s="15">
        <f>'Média Mensal'!D56</f>
        <v>671.05</v>
      </c>
      <c r="E56" s="4">
        <v>689.64402201736107</v>
      </c>
      <c r="F56" s="2">
        <v>4404.762526026625</v>
      </c>
      <c r="G56" s="5">
        <f t="shared" si="4"/>
        <v>5094.4065480439858</v>
      </c>
      <c r="H56" s="2">
        <v>0</v>
      </c>
      <c r="I56" s="2">
        <v>0</v>
      </c>
      <c r="J56" s="5">
        <f t="shared" si="5"/>
        <v>0</v>
      </c>
      <c r="K56" s="2">
        <v>15</v>
      </c>
      <c r="L56" s="2">
        <v>128</v>
      </c>
      <c r="M56" s="5">
        <f t="shared" si="6"/>
        <v>143</v>
      </c>
      <c r="N56" s="27">
        <f t="shared" si="7"/>
        <v>0.18538817796165621</v>
      </c>
      <c r="O56" s="27">
        <f t="shared" si="0"/>
        <v>0.13875890013944761</v>
      </c>
      <c r="P56" s="28">
        <f t="shared" si="1"/>
        <v>0.14365008312779115</v>
      </c>
      <c r="R56" s="32">
        <f t="shared" si="8"/>
        <v>45.976268134490738</v>
      </c>
      <c r="S56" s="32">
        <f t="shared" si="9"/>
        <v>34.412207234583008</v>
      </c>
      <c r="T56" s="32">
        <f t="shared" si="10"/>
        <v>35.625220615692207</v>
      </c>
    </row>
    <row r="57" spans="2:20" x14ac:dyDescent="0.25">
      <c r="B57" s="12" t="str">
        <f>'Média Mensal'!B57</f>
        <v>Portas Fronhas</v>
      </c>
      <c r="C57" s="12" t="str">
        <f>'Média Mensal'!C57</f>
        <v>São Brás</v>
      </c>
      <c r="D57" s="15">
        <f>'Média Mensal'!D57</f>
        <v>562.21</v>
      </c>
      <c r="E57" s="4">
        <v>555.21918633493453</v>
      </c>
      <c r="F57" s="2">
        <v>3219.9646696374884</v>
      </c>
      <c r="G57" s="5">
        <f t="shared" si="4"/>
        <v>3775.1838559724229</v>
      </c>
      <c r="H57" s="2">
        <v>0</v>
      </c>
      <c r="I57" s="2">
        <v>0</v>
      </c>
      <c r="J57" s="5">
        <f t="shared" si="5"/>
        <v>0</v>
      </c>
      <c r="K57" s="43">
        <v>0</v>
      </c>
      <c r="L57" s="2">
        <v>128</v>
      </c>
      <c r="M57" s="5">
        <f t="shared" si="6"/>
        <v>128</v>
      </c>
      <c r="N57" s="27" t="e">
        <f>+E57/(H57*216+K57*248)</f>
        <v>#DIV/0!</v>
      </c>
      <c r="O57" s="27">
        <f t="shared" si="0"/>
        <v>0.10143537895783419</v>
      </c>
      <c r="P57" s="28">
        <f t="shared" si="1"/>
        <v>0.11892590272090546</v>
      </c>
      <c r="R57" s="32" t="e">
        <f t="shared" si="8"/>
        <v>#DIV/0!</v>
      </c>
      <c r="S57" s="32">
        <f t="shared" si="9"/>
        <v>25.155973981542878</v>
      </c>
      <c r="T57" s="32">
        <f t="shared" si="10"/>
        <v>29.493623874784554</v>
      </c>
    </row>
    <row r="58" spans="2:20" x14ac:dyDescent="0.25">
      <c r="B58" s="13" t="str">
        <f>'Média Mensal'!B58</f>
        <v>São Brás</v>
      </c>
      <c r="C58" s="13" t="str">
        <f>'Média Mensal'!C58</f>
        <v>Póvoa de Varzim</v>
      </c>
      <c r="D58" s="16">
        <f>'Média Mensal'!D58</f>
        <v>624.94000000000005</v>
      </c>
      <c r="E58" s="6">
        <v>512.96964601982563</v>
      </c>
      <c r="F58" s="3">
        <v>2946.0000000000005</v>
      </c>
      <c r="G58" s="7">
        <f t="shared" si="4"/>
        <v>3458.9696460198261</v>
      </c>
      <c r="H58" s="6">
        <v>0</v>
      </c>
      <c r="I58" s="3">
        <v>0</v>
      </c>
      <c r="J58" s="7">
        <f t="shared" si="5"/>
        <v>0</v>
      </c>
      <c r="K58" s="44">
        <v>0</v>
      </c>
      <c r="L58" s="3">
        <v>128</v>
      </c>
      <c r="M58" s="7">
        <f t="shared" si="6"/>
        <v>128</v>
      </c>
      <c r="N58" s="27" t="e">
        <f t="shared" si="7"/>
        <v>#DIV/0!</v>
      </c>
      <c r="O58" s="27">
        <f t="shared" si="0"/>
        <v>9.2804939516129045E-2</v>
      </c>
      <c r="P58" s="28">
        <f t="shared" si="1"/>
        <v>0.10896451757874956</v>
      </c>
      <c r="R58" s="32" t="e">
        <f t="shared" si="8"/>
        <v>#DIV/0!</v>
      </c>
      <c r="S58" s="32">
        <f t="shared" si="9"/>
        <v>23.015625000000004</v>
      </c>
      <c r="T58" s="32">
        <f t="shared" si="10"/>
        <v>27.023200359529891</v>
      </c>
    </row>
    <row r="59" spans="2:20" x14ac:dyDescent="0.25">
      <c r="B59" s="11" t="str">
        <f>'Média Mensal'!B59</f>
        <v>CSra da Hora</v>
      </c>
      <c r="C59" s="11" t="str">
        <f>'Média Mensal'!C59</f>
        <v>CFonte do Cuco</v>
      </c>
      <c r="D59" s="14">
        <f>'Média Mensal'!D59</f>
        <v>685.98</v>
      </c>
      <c r="E59" s="4">
        <v>3639.038492531804</v>
      </c>
      <c r="F59" s="2">
        <v>4153.6779087641899</v>
      </c>
      <c r="G59" s="10">
        <f t="shared" si="4"/>
        <v>7792.7164012959938</v>
      </c>
      <c r="H59" s="2">
        <v>44</v>
      </c>
      <c r="I59" s="2">
        <v>0</v>
      </c>
      <c r="J59" s="10">
        <f t="shared" si="5"/>
        <v>44</v>
      </c>
      <c r="K59" s="2">
        <v>18</v>
      </c>
      <c r="L59" s="2">
        <v>62</v>
      </c>
      <c r="M59" s="10">
        <f t="shared" si="6"/>
        <v>80</v>
      </c>
      <c r="N59" s="25">
        <f t="shared" si="7"/>
        <v>0.26052681074826778</v>
      </c>
      <c r="O59" s="25">
        <f t="shared" si="0"/>
        <v>0.27014034266156284</v>
      </c>
      <c r="P59" s="26">
        <f t="shared" si="1"/>
        <v>0.26556421760141746</v>
      </c>
      <c r="R59" s="32">
        <f t="shared" si="8"/>
        <v>58.694169234383935</v>
      </c>
      <c r="S59" s="32">
        <f t="shared" si="9"/>
        <v>66.994804980067585</v>
      </c>
      <c r="T59" s="32">
        <f t="shared" si="10"/>
        <v>62.84448710722576</v>
      </c>
    </row>
    <row r="60" spans="2:20" x14ac:dyDescent="0.25">
      <c r="B60" s="12" t="str">
        <f>'Média Mensal'!B60</f>
        <v>CFonte do Cuco</v>
      </c>
      <c r="C60" s="12" t="str">
        <f>'Média Mensal'!C60</f>
        <v>Cândido dos Reis</v>
      </c>
      <c r="D60" s="15">
        <f>'Média Mensal'!D60</f>
        <v>913.51</v>
      </c>
      <c r="E60" s="4">
        <v>3487.233716085434</v>
      </c>
      <c r="F60" s="2">
        <v>4137.4182764162397</v>
      </c>
      <c r="G60" s="5">
        <f t="shared" si="4"/>
        <v>7624.6519925016737</v>
      </c>
      <c r="H60" s="2">
        <v>44</v>
      </c>
      <c r="I60" s="2">
        <v>0</v>
      </c>
      <c r="J60" s="5">
        <f t="shared" si="5"/>
        <v>44</v>
      </c>
      <c r="K60" s="2">
        <v>18</v>
      </c>
      <c r="L60" s="2">
        <v>62</v>
      </c>
      <c r="M60" s="5">
        <f t="shared" si="6"/>
        <v>80</v>
      </c>
      <c r="N60" s="27">
        <f t="shared" si="7"/>
        <v>0.24965877119741081</v>
      </c>
      <c r="O60" s="27">
        <f t="shared" si="0"/>
        <v>0.26908287437670653</v>
      </c>
      <c r="P60" s="28">
        <f t="shared" si="1"/>
        <v>0.25983683180553685</v>
      </c>
      <c r="R60" s="32">
        <f t="shared" si="8"/>
        <v>56.245705098152165</v>
      </c>
      <c r="S60" s="32">
        <f t="shared" si="9"/>
        <v>66.732552845423214</v>
      </c>
      <c r="T60" s="32">
        <f t="shared" si="10"/>
        <v>61.489128971787693</v>
      </c>
    </row>
    <row r="61" spans="2:20" x14ac:dyDescent="0.25">
      <c r="B61" s="12" t="str">
        <f>'Média Mensal'!B61</f>
        <v>Cândido dos Reis</v>
      </c>
      <c r="C61" s="12" t="str">
        <f>'Média Mensal'!C61</f>
        <v>Pias</v>
      </c>
      <c r="D61" s="15">
        <f>'Média Mensal'!D61</f>
        <v>916.73</v>
      </c>
      <c r="E61" s="4">
        <v>3483.5922555131451</v>
      </c>
      <c r="F61" s="2">
        <v>4015.3940256333003</v>
      </c>
      <c r="G61" s="5">
        <f t="shared" si="4"/>
        <v>7498.9862811464454</v>
      </c>
      <c r="H61" s="2">
        <v>44</v>
      </c>
      <c r="I61" s="2">
        <v>0</v>
      </c>
      <c r="J61" s="5">
        <f t="shared" si="5"/>
        <v>44</v>
      </c>
      <c r="K61" s="2">
        <v>18</v>
      </c>
      <c r="L61" s="2">
        <v>62</v>
      </c>
      <c r="M61" s="5">
        <f t="shared" si="6"/>
        <v>80</v>
      </c>
      <c r="N61" s="27">
        <f t="shared" si="7"/>
        <v>0.24939807098461805</v>
      </c>
      <c r="O61" s="27">
        <f t="shared" si="0"/>
        <v>0.26114685390435094</v>
      </c>
      <c r="P61" s="28">
        <f t="shared" si="1"/>
        <v>0.25555433073699718</v>
      </c>
      <c r="R61" s="32">
        <f t="shared" si="8"/>
        <v>56.186971863115247</v>
      </c>
      <c r="S61" s="32">
        <f t="shared" si="9"/>
        <v>64.764419768279041</v>
      </c>
      <c r="T61" s="32">
        <f t="shared" si="10"/>
        <v>60.475695815697144</v>
      </c>
    </row>
    <row r="62" spans="2:20" x14ac:dyDescent="0.25">
      <c r="B62" s="12" t="str">
        <f>'Média Mensal'!B62</f>
        <v>Pias</v>
      </c>
      <c r="C62" s="12" t="str">
        <f>'Média Mensal'!C62</f>
        <v>Araújo</v>
      </c>
      <c r="D62" s="15">
        <f>'Média Mensal'!D62</f>
        <v>1258.1300000000001</v>
      </c>
      <c r="E62" s="4">
        <v>3544.6854442413319</v>
      </c>
      <c r="F62" s="2">
        <v>3854.5977184572807</v>
      </c>
      <c r="G62" s="5">
        <f t="shared" si="4"/>
        <v>7399.2831626986126</v>
      </c>
      <c r="H62" s="2">
        <v>44</v>
      </c>
      <c r="I62" s="2">
        <v>0</v>
      </c>
      <c r="J62" s="5">
        <f t="shared" si="5"/>
        <v>44</v>
      </c>
      <c r="K62" s="2">
        <v>18</v>
      </c>
      <c r="L62" s="2">
        <v>62</v>
      </c>
      <c r="M62" s="5">
        <f t="shared" si="6"/>
        <v>80</v>
      </c>
      <c r="N62" s="27">
        <f t="shared" si="7"/>
        <v>0.25377186742850316</v>
      </c>
      <c r="O62" s="27">
        <f t="shared" si="0"/>
        <v>0.25068923767282003</v>
      </c>
      <c r="P62" s="28">
        <f t="shared" si="1"/>
        <v>0.25215659632969645</v>
      </c>
      <c r="R62" s="32">
        <f t="shared" si="8"/>
        <v>57.172345874860191</v>
      </c>
      <c r="S62" s="32">
        <f t="shared" si="9"/>
        <v>62.170930942859364</v>
      </c>
      <c r="T62" s="32">
        <f t="shared" si="10"/>
        <v>59.671638408859778</v>
      </c>
    </row>
    <row r="63" spans="2:20" x14ac:dyDescent="0.25">
      <c r="B63" s="12" t="str">
        <f>'Média Mensal'!B63</f>
        <v>Araújo</v>
      </c>
      <c r="C63" s="12" t="str">
        <f>'Média Mensal'!C63</f>
        <v>Custió</v>
      </c>
      <c r="D63" s="15">
        <f>'Média Mensal'!D63</f>
        <v>651.69000000000005</v>
      </c>
      <c r="E63" s="4">
        <v>3534.143088225494</v>
      </c>
      <c r="F63" s="2">
        <v>3697.7426592070597</v>
      </c>
      <c r="G63" s="5">
        <f t="shared" si="4"/>
        <v>7231.8857474325541</v>
      </c>
      <c r="H63" s="2">
        <v>44</v>
      </c>
      <c r="I63" s="2">
        <v>0</v>
      </c>
      <c r="J63" s="5">
        <f t="shared" si="5"/>
        <v>44</v>
      </c>
      <c r="K63" s="2">
        <v>18</v>
      </c>
      <c r="L63" s="2">
        <v>62</v>
      </c>
      <c r="M63" s="5">
        <f t="shared" si="6"/>
        <v>80</v>
      </c>
      <c r="N63" s="27">
        <f t="shared" si="7"/>
        <v>0.25301711685463157</v>
      </c>
      <c r="O63" s="27">
        <f t="shared" si="0"/>
        <v>0.24048794609827392</v>
      </c>
      <c r="P63" s="28">
        <f t="shared" si="1"/>
        <v>0.24645194068404289</v>
      </c>
      <c r="R63" s="32">
        <f t="shared" si="8"/>
        <v>57.002307874604739</v>
      </c>
      <c r="S63" s="32">
        <f t="shared" si="9"/>
        <v>59.64101063237193</v>
      </c>
      <c r="T63" s="32">
        <f t="shared" si="10"/>
        <v>58.321659253488342</v>
      </c>
    </row>
    <row r="64" spans="2:20" x14ac:dyDescent="0.25">
      <c r="B64" s="12" t="str">
        <f>'Média Mensal'!B64</f>
        <v>Custió</v>
      </c>
      <c r="C64" s="12" t="str">
        <f>'Média Mensal'!C64</f>
        <v>Parque de Maia</v>
      </c>
      <c r="D64" s="15">
        <f>'Média Mensal'!D64</f>
        <v>1418.51</v>
      </c>
      <c r="E64" s="4">
        <v>3455.2386791913113</v>
      </c>
      <c r="F64" s="2">
        <v>3470.5737375658709</v>
      </c>
      <c r="G64" s="5">
        <f t="shared" si="4"/>
        <v>6925.8124167571823</v>
      </c>
      <c r="H64" s="2">
        <v>41</v>
      </c>
      <c r="I64" s="2">
        <v>0</v>
      </c>
      <c r="J64" s="5">
        <f t="shared" si="5"/>
        <v>41</v>
      </c>
      <c r="K64" s="2">
        <v>18</v>
      </c>
      <c r="L64" s="2">
        <v>62</v>
      </c>
      <c r="M64" s="5">
        <f t="shared" si="6"/>
        <v>80</v>
      </c>
      <c r="N64" s="27">
        <f t="shared" si="7"/>
        <v>0.25940230324259095</v>
      </c>
      <c r="O64" s="27">
        <f t="shared" si="0"/>
        <v>0.22571369260964302</v>
      </c>
      <c r="P64" s="28">
        <f t="shared" si="1"/>
        <v>0.24135114360040363</v>
      </c>
      <c r="R64" s="32">
        <f t="shared" si="8"/>
        <v>58.563367443920534</v>
      </c>
      <c r="S64" s="32">
        <f t="shared" si="9"/>
        <v>55.976995767191468</v>
      </c>
      <c r="T64" s="32">
        <f t="shared" si="10"/>
        <v>57.238119146753576</v>
      </c>
    </row>
    <row r="65" spans="2:20" x14ac:dyDescent="0.25">
      <c r="B65" s="12" t="str">
        <f>'Média Mensal'!B65</f>
        <v>Parque de Maia</v>
      </c>
      <c r="C65" s="12" t="str">
        <f>'Média Mensal'!C65</f>
        <v>Forum</v>
      </c>
      <c r="D65" s="15">
        <f>'Média Mensal'!D65</f>
        <v>824.81</v>
      </c>
      <c r="E65" s="4">
        <v>3341.1250597864673</v>
      </c>
      <c r="F65" s="2">
        <v>3077.3341383038528</v>
      </c>
      <c r="G65" s="5">
        <f t="shared" si="4"/>
        <v>6418.4591980903206</v>
      </c>
      <c r="H65" s="2">
        <v>22</v>
      </c>
      <c r="I65" s="2">
        <v>0</v>
      </c>
      <c r="J65" s="5">
        <f t="shared" si="5"/>
        <v>22</v>
      </c>
      <c r="K65" s="2">
        <v>9</v>
      </c>
      <c r="L65" s="2">
        <v>62</v>
      </c>
      <c r="M65" s="5">
        <f t="shared" si="6"/>
        <v>71</v>
      </c>
      <c r="N65" s="27">
        <f t="shared" si="7"/>
        <v>0.47839705896140711</v>
      </c>
      <c r="O65" s="27">
        <f t="shared" si="0"/>
        <v>0.20013879671591134</v>
      </c>
      <c r="P65" s="28">
        <f t="shared" si="1"/>
        <v>0.28705094803623976</v>
      </c>
      <c r="R65" s="32">
        <f t="shared" si="8"/>
        <v>107.77822773504734</v>
      </c>
      <c r="S65" s="32">
        <f t="shared" si="9"/>
        <v>49.634421585546015</v>
      </c>
      <c r="T65" s="32">
        <f t="shared" si="10"/>
        <v>69.015690302046451</v>
      </c>
    </row>
    <row r="66" spans="2:20" x14ac:dyDescent="0.25">
      <c r="B66" s="12" t="str">
        <f>'Média Mensal'!B66</f>
        <v>Forum</v>
      </c>
      <c r="C66" s="12" t="str">
        <f>'Média Mensal'!C66</f>
        <v>Zona Industrial</v>
      </c>
      <c r="D66" s="15">
        <f>'Média Mensal'!D66</f>
        <v>1119.4000000000001</v>
      </c>
      <c r="E66" s="4">
        <v>1904.0650848859418</v>
      </c>
      <c r="F66" s="2">
        <v>1816.82277361193</v>
      </c>
      <c r="G66" s="5">
        <f t="shared" si="4"/>
        <v>3720.887858497872</v>
      </c>
      <c r="H66" s="2">
        <v>22</v>
      </c>
      <c r="I66" s="2">
        <v>0</v>
      </c>
      <c r="J66" s="5">
        <f t="shared" si="5"/>
        <v>22</v>
      </c>
      <c r="K66" s="2">
        <v>9</v>
      </c>
      <c r="L66" s="2">
        <v>62</v>
      </c>
      <c r="M66" s="5">
        <f t="shared" si="6"/>
        <v>71</v>
      </c>
      <c r="N66" s="27">
        <f t="shared" si="7"/>
        <v>0.27263245774426431</v>
      </c>
      <c r="O66" s="27">
        <f t="shared" si="0"/>
        <v>0.11815964968860107</v>
      </c>
      <c r="P66" s="28">
        <f t="shared" si="1"/>
        <v>0.16640822265196206</v>
      </c>
      <c r="R66" s="32">
        <f t="shared" si="8"/>
        <v>61.421454351159412</v>
      </c>
      <c r="S66" s="32">
        <f t="shared" si="9"/>
        <v>29.303593122773062</v>
      </c>
      <c r="T66" s="32">
        <f t="shared" si="10"/>
        <v>40.009546865568517</v>
      </c>
    </row>
    <row r="67" spans="2:20" x14ac:dyDescent="0.25">
      <c r="B67" s="12" t="str">
        <f>'Média Mensal'!B67</f>
        <v>Zona Industrial</v>
      </c>
      <c r="C67" s="12" t="str">
        <f>'Média Mensal'!C67</f>
        <v>Mandim</v>
      </c>
      <c r="D67" s="15">
        <f>'Média Mensal'!D67</f>
        <v>1194.23</v>
      </c>
      <c r="E67" s="4">
        <v>1587.2685430379788</v>
      </c>
      <c r="F67" s="2">
        <v>1727.8969163366751</v>
      </c>
      <c r="G67" s="5">
        <f t="shared" si="4"/>
        <v>3315.1654593746539</v>
      </c>
      <c r="H67" s="2">
        <v>22</v>
      </c>
      <c r="I67" s="2">
        <v>0</v>
      </c>
      <c r="J67" s="5">
        <f t="shared" si="5"/>
        <v>22</v>
      </c>
      <c r="K67" s="2">
        <v>9</v>
      </c>
      <c r="L67" s="2">
        <v>64</v>
      </c>
      <c r="M67" s="5">
        <f t="shared" si="6"/>
        <v>73</v>
      </c>
      <c r="N67" s="27">
        <f t="shared" si="7"/>
        <v>0.22727212815549525</v>
      </c>
      <c r="O67" s="27">
        <f t="shared" si="0"/>
        <v>0.10886447305548608</v>
      </c>
      <c r="P67" s="28">
        <f t="shared" si="1"/>
        <v>0.14504574113469784</v>
      </c>
      <c r="R67" s="32">
        <f t="shared" si="8"/>
        <v>51.202211065741253</v>
      </c>
      <c r="S67" s="32">
        <f t="shared" si="9"/>
        <v>26.998389317760548</v>
      </c>
      <c r="T67" s="32">
        <f t="shared" si="10"/>
        <v>34.896478519733201</v>
      </c>
    </row>
    <row r="68" spans="2:20" x14ac:dyDescent="0.25">
      <c r="B68" s="12" t="str">
        <f>'Média Mensal'!B68</f>
        <v>Mandim</v>
      </c>
      <c r="C68" s="12" t="str">
        <f>'Média Mensal'!C68</f>
        <v>Castêlo da Maia</v>
      </c>
      <c r="D68" s="15">
        <f>'Média Mensal'!D68</f>
        <v>1468.1</v>
      </c>
      <c r="E68" s="4">
        <v>1192.1981818836093</v>
      </c>
      <c r="F68" s="2">
        <v>1676.9117448816241</v>
      </c>
      <c r="G68" s="5">
        <f t="shared" si="4"/>
        <v>2869.1099267652335</v>
      </c>
      <c r="H68" s="2">
        <v>22</v>
      </c>
      <c r="I68" s="2">
        <v>0</v>
      </c>
      <c r="J68" s="5">
        <f t="shared" si="5"/>
        <v>22</v>
      </c>
      <c r="K68" s="2">
        <v>9</v>
      </c>
      <c r="L68" s="2">
        <v>84</v>
      </c>
      <c r="M68" s="5">
        <f t="shared" si="6"/>
        <v>93</v>
      </c>
      <c r="N68" s="27">
        <f t="shared" si="7"/>
        <v>0.1707042070280082</v>
      </c>
      <c r="O68" s="27">
        <f t="shared" si="0"/>
        <v>8.0496915556913601E-2</v>
      </c>
      <c r="P68" s="28">
        <f t="shared" si="1"/>
        <v>0.10314602842843089</v>
      </c>
      <c r="R68" s="32">
        <f t="shared" si="8"/>
        <v>38.458005867213203</v>
      </c>
      <c r="S68" s="32">
        <f t="shared" si="9"/>
        <v>19.963235058114574</v>
      </c>
      <c r="T68" s="32">
        <f t="shared" si="10"/>
        <v>24.948781971871597</v>
      </c>
    </row>
    <row r="69" spans="2:20" x14ac:dyDescent="0.25">
      <c r="B69" s="13" t="str">
        <f>'Média Mensal'!B69</f>
        <v>Castêlo da Maia</v>
      </c>
      <c r="C69" s="13" t="str">
        <f>'Média Mensal'!C69</f>
        <v>ISMAI</v>
      </c>
      <c r="D69" s="16">
        <f>'Média Mensal'!D69</f>
        <v>702.48</v>
      </c>
      <c r="E69" s="6">
        <v>954.78344937166491</v>
      </c>
      <c r="F69" s="3">
        <v>586.00000000000011</v>
      </c>
      <c r="G69" s="7">
        <f t="shared" si="4"/>
        <v>1540.783449371665</v>
      </c>
      <c r="H69" s="6">
        <v>22</v>
      </c>
      <c r="I69" s="3">
        <v>0</v>
      </c>
      <c r="J69" s="7">
        <f t="shared" si="5"/>
        <v>22</v>
      </c>
      <c r="K69" s="6">
        <v>9</v>
      </c>
      <c r="L69" s="3">
        <v>62</v>
      </c>
      <c r="M69" s="7">
        <f t="shared" si="6"/>
        <v>71</v>
      </c>
      <c r="N69" s="27">
        <f t="shared" si="7"/>
        <v>0.13671011588941365</v>
      </c>
      <c r="O69" s="27">
        <f t="shared" si="0"/>
        <v>3.8111342351716967E-2</v>
      </c>
      <c r="P69" s="28">
        <f t="shared" si="1"/>
        <v>6.8908025463849068E-2</v>
      </c>
      <c r="R69" s="32">
        <f t="shared" si="8"/>
        <v>30.799466108763383</v>
      </c>
      <c r="S69" s="32">
        <f t="shared" si="9"/>
        <v>9.4516129032258078</v>
      </c>
      <c r="T69" s="32">
        <f t="shared" si="10"/>
        <v>16.567563971738334</v>
      </c>
    </row>
    <row r="70" spans="2:20" x14ac:dyDescent="0.25">
      <c r="B70" s="11" t="str">
        <f>'Média Mensal'!B70</f>
        <v>Santo Ovídio</v>
      </c>
      <c r="C70" s="11" t="str">
        <f>'Média Mensal'!C70</f>
        <v>D. João II</v>
      </c>
      <c r="D70" s="14">
        <f>'Média Mensal'!D70</f>
        <v>463.71</v>
      </c>
      <c r="E70" s="4">
        <v>7007.9999999999973</v>
      </c>
      <c r="F70" s="2">
        <v>1253.8812287485239</v>
      </c>
      <c r="G70" s="10">
        <f t="shared" ref="G70:G86" si="14">+E70+F70</f>
        <v>8261.8812287485216</v>
      </c>
      <c r="H70" s="2">
        <v>300</v>
      </c>
      <c r="I70" s="2">
        <v>205</v>
      </c>
      <c r="J70" s="10">
        <f t="shared" ref="J70:J86" si="15">+H70+I70</f>
        <v>505</v>
      </c>
      <c r="K70" s="2">
        <v>0</v>
      </c>
      <c r="L70" s="2">
        <v>0</v>
      </c>
      <c r="M70" s="10">
        <f t="shared" ref="M70:M86" si="16">+K70+L70</f>
        <v>0</v>
      </c>
      <c r="N70" s="25">
        <f t="shared" ref="N70:P86" si="17">+E70/(H70*216+K70*248)</f>
        <v>0.1081481481481481</v>
      </c>
      <c r="O70" s="25">
        <f t="shared" si="0"/>
        <v>2.83171009202467E-2</v>
      </c>
      <c r="P70" s="26">
        <f t="shared" si="1"/>
        <v>7.574148541206932E-2</v>
      </c>
      <c r="R70" s="32">
        <f t="shared" si="8"/>
        <v>23.359999999999992</v>
      </c>
      <c r="S70" s="32">
        <f t="shared" si="9"/>
        <v>6.1164937987732868</v>
      </c>
      <c r="T70" s="32">
        <f t="shared" si="10"/>
        <v>16.360160849006974</v>
      </c>
    </row>
    <row r="71" spans="2:20" x14ac:dyDescent="0.25">
      <c r="B71" s="12" t="str">
        <f>'Média Mensal'!B71</f>
        <v>D. João II</v>
      </c>
      <c r="C71" s="12" t="str">
        <f>'Média Mensal'!C71</f>
        <v>João de Deus</v>
      </c>
      <c r="D71" s="15">
        <f>'Média Mensal'!D71</f>
        <v>716.25</v>
      </c>
      <c r="E71" s="4">
        <v>8836.0138807515214</v>
      </c>
      <c r="F71" s="2">
        <v>2096.9860880100587</v>
      </c>
      <c r="G71" s="5">
        <f t="shared" si="14"/>
        <v>10932.99996876158</v>
      </c>
      <c r="H71" s="2">
        <v>296</v>
      </c>
      <c r="I71" s="2">
        <v>219</v>
      </c>
      <c r="J71" s="5">
        <f t="shared" si="15"/>
        <v>515</v>
      </c>
      <c r="K71" s="2">
        <v>0</v>
      </c>
      <c r="L71" s="2">
        <v>0</v>
      </c>
      <c r="M71" s="5">
        <f t="shared" si="16"/>
        <v>0</v>
      </c>
      <c r="N71" s="27">
        <f t="shared" si="17"/>
        <v>0.13820091780454707</v>
      </c>
      <c r="O71" s="27">
        <f t="shared" si="0"/>
        <v>4.432999509576481E-2</v>
      </c>
      <c r="P71" s="28">
        <f t="shared" si="1"/>
        <v>9.8282991448773643E-2</v>
      </c>
      <c r="R71" s="32">
        <f t="shared" ref="R71:R86" si="18">+E71/(H71+K71)</f>
        <v>29.851398245782168</v>
      </c>
      <c r="S71" s="32">
        <f t="shared" ref="S71:S86" si="19">+F71/(I71+L71)</f>
        <v>9.5752789406851999</v>
      </c>
      <c r="T71" s="32">
        <f t="shared" ref="T71:T86" si="20">+G71/(J71+M71)</f>
        <v>21.229126152935105</v>
      </c>
    </row>
    <row r="72" spans="2:20" x14ac:dyDescent="0.25">
      <c r="B72" s="12" t="str">
        <f>'Média Mensal'!B72</f>
        <v>João de Deus</v>
      </c>
      <c r="C72" s="12" t="str">
        <f>'Média Mensal'!C72</f>
        <v>C.M.Gaia</v>
      </c>
      <c r="D72" s="15">
        <f>'Média Mensal'!D72</f>
        <v>405.01</v>
      </c>
      <c r="E72" s="4">
        <v>11687.85154716163</v>
      </c>
      <c r="F72" s="2">
        <v>3224.9254720341996</v>
      </c>
      <c r="G72" s="5">
        <f t="shared" si="14"/>
        <v>14912.77701919583</v>
      </c>
      <c r="H72" s="2">
        <v>296</v>
      </c>
      <c r="I72" s="2">
        <v>247</v>
      </c>
      <c r="J72" s="5">
        <f t="shared" si="15"/>
        <v>543</v>
      </c>
      <c r="K72" s="2">
        <v>0</v>
      </c>
      <c r="L72" s="2">
        <v>0</v>
      </c>
      <c r="M72" s="5">
        <f t="shared" si="16"/>
        <v>0</v>
      </c>
      <c r="N72" s="27">
        <f t="shared" si="17"/>
        <v>0.18280548591031079</v>
      </c>
      <c r="O72" s="27">
        <f t="shared" si="0"/>
        <v>6.044619643189008E-2</v>
      </c>
      <c r="P72" s="28">
        <f t="shared" si="1"/>
        <v>0.12714665625806418</v>
      </c>
      <c r="R72" s="32">
        <f t="shared" si="18"/>
        <v>39.485984956627128</v>
      </c>
      <c r="S72" s="32">
        <f t="shared" si="19"/>
        <v>13.056378429288257</v>
      </c>
      <c r="T72" s="32">
        <f t="shared" si="20"/>
        <v>27.463677751741859</v>
      </c>
    </row>
    <row r="73" spans="2:20" x14ac:dyDescent="0.25">
      <c r="B73" s="12" t="str">
        <f>'Média Mensal'!B73</f>
        <v>C.M.Gaia</v>
      </c>
      <c r="C73" s="12" t="str">
        <f>'Média Mensal'!C73</f>
        <v>General Torres</v>
      </c>
      <c r="D73" s="15">
        <f>'Média Mensal'!D73</f>
        <v>488.39</v>
      </c>
      <c r="E73" s="4">
        <v>13055.112469417192</v>
      </c>
      <c r="F73" s="2">
        <v>3653.0371353452247</v>
      </c>
      <c r="G73" s="5">
        <f t="shared" si="14"/>
        <v>16708.149604762417</v>
      </c>
      <c r="H73" s="2">
        <v>290</v>
      </c>
      <c r="I73" s="2">
        <v>251</v>
      </c>
      <c r="J73" s="5">
        <f t="shared" si="15"/>
        <v>541</v>
      </c>
      <c r="K73" s="2">
        <v>0</v>
      </c>
      <c r="L73" s="2">
        <v>0</v>
      </c>
      <c r="M73" s="5">
        <f t="shared" si="16"/>
        <v>0</v>
      </c>
      <c r="N73" s="27">
        <f t="shared" si="17"/>
        <v>0.20841495002262439</v>
      </c>
      <c r="O73" s="27">
        <f t="shared" si="0"/>
        <v>6.737931856546453E-2</v>
      </c>
      <c r="P73" s="28">
        <f t="shared" si="1"/>
        <v>0.14298067369037462</v>
      </c>
      <c r="R73" s="32">
        <f t="shared" si="18"/>
        <v>45.017629204886873</v>
      </c>
      <c r="S73" s="32">
        <f t="shared" si="19"/>
        <v>14.553932810140337</v>
      </c>
      <c r="T73" s="32">
        <f t="shared" si="20"/>
        <v>30.883825517120918</v>
      </c>
    </row>
    <row r="74" spans="2:20" x14ac:dyDescent="0.25">
      <c r="B74" s="12" t="str">
        <f>'Média Mensal'!B74</f>
        <v>General Torres</v>
      </c>
      <c r="C74" s="12" t="str">
        <f>'Média Mensal'!C74</f>
        <v>Jardim do Morro</v>
      </c>
      <c r="D74" s="15">
        <f>'Média Mensal'!D74</f>
        <v>419.98</v>
      </c>
      <c r="E74" s="4">
        <v>14781.852612008297</v>
      </c>
      <c r="F74" s="2">
        <v>3973.4108551789268</v>
      </c>
      <c r="G74" s="5">
        <f t="shared" si="14"/>
        <v>18755.263467187222</v>
      </c>
      <c r="H74" s="2">
        <v>254</v>
      </c>
      <c r="I74" s="2">
        <v>251</v>
      </c>
      <c r="J74" s="5">
        <f t="shared" si="15"/>
        <v>505</v>
      </c>
      <c r="K74" s="2">
        <v>0</v>
      </c>
      <c r="L74" s="2">
        <v>0</v>
      </c>
      <c r="M74" s="5">
        <f t="shared" si="16"/>
        <v>0</v>
      </c>
      <c r="N74" s="27">
        <f t="shared" si="17"/>
        <v>0.26942717650933756</v>
      </c>
      <c r="O74" s="27">
        <f t="shared" si="0"/>
        <v>7.3288528389754443E-2</v>
      </c>
      <c r="P74" s="28">
        <f t="shared" si="1"/>
        <v>0.17194044249346555</v>
      </c>
      <c r="R74" s="32">
        <f t="shared" si="18"/>
        <v>58.19627012601692</v>
      </c>
      <c r="S74" s="32">
        <f t="shared" si="19"/>
        <v>15.830322132186959</v>
      </c>
      <c r="T74" s="32">
        <f t="shared" si="20"/>
        <v>37.139135578588558</v>
      </c>
    </row>
    <row r="75" spans="2:20" x14ac:dyDescent="0.25">
      <c r="B75" s="12" t="str">
        <f>'Média Mensal'!B75</f>
        <v>Jardim do Morro</v>
      </c>
      <c r="C75" s="12" t="str">
        <f>'Média Mensal'!C75</f>
        <v>São Bento</v>
      </c>
      <c r="D75" s="15">
        <f>'Média Mensal'!D75</f>
        <v>795.7</v>
      </c>
      <c r="E75" s="4">
        <v>15137.370670939563</v>
      </c>
      <c r="F75" s="2">
        <v>4307.4823121838926</v>
      </c>
      <c r="G75" s="5">
        <f t="shared" si="14"/>
        <v>19444.852983123455</v>
      </c>
      <c r="H75" s="2">
        <v>254</v>
      </c>
      <c r="I75" s="2">
        <v>251</v>
      </c>
      <c r="J75" s="5">
        <f t="shared" si="15"/>
        <v>505</v>
      </c>
      <c r="K75" s="2">
        <v>0</v>
      </c>
      <c r="L75" s="2">
        <v>0</v>
      </c>
      <c r="M75" s="5">
        <f t="shared" si="16"/>
        <v>0</v>
      </c>
      <c r="N75" s="27">
        <f t="shared" si="17"/>
        <v>0.2759071644601116</v>
      </c>
      <c r="O75" s="27">
        <f t="shared" si="0"/>
        <v>7.9450389408733446E-2</v>
      </c>
      <c r="P75" s="28">
        <f t="shared" si="1"/>
        <v>0.17826231190982267</v>
      </c>
      <c r="R75" s="32">
        <f t="shared" si="18"/>
        <v>59.595947523384105</v>
      </c>
      <c r="S75" s="32">
        <f t="shared" si="19"/>
        <v>17.161284112286424</v>
      </c>
      <c r="T75" s="32">
        <f t="shared" si="20"/>
        <v>38.504659372521694</v>
      </c>
    </row>
    <row r="76" spans="2:20" x14ac:dyDescent="0.25">
      <c r="B76" s="12" t="str">
        <f>'Média Mensal'!B76</f>
        <v>São Bento</v>
      </c>
      <c r="C76" s="12" t="str">
        <f>'Média Mensal'!C76</f>
        <v>Aliados</v>
      </c>
      <c r="D76" s="15">
        <f>'Média Mensal'!D76</f>
        <v>443.38</v>
      </c>
      <c r="E76" s="4">
        <v>15521.140755783645</v>
      </c>
      <c r="F76" s="2">
        <v>6719.5069945048508</v>
      </c>
      <c r="G76" s="5">
        <f t="shared" si="14"/>
        <v>22240.647750288495</v>
      </c>
      <c r="H76" s="2">
        <v>247</v>
      </c>
      <c r="I76" s="2">
        <v>251</v>
      </c>
      <c r="J76" s="5">
        <f t="shared" si="15"/>
        <v>498</v>
      </c>
      <c r="K76" s="2">
        <v>0</v>
      </c>
      <c r="L76" s="2">
        <v>0</v>
      </c>
      <c r="M76" s="5">
        <f t="shared" si="16"/>
        <v>0</v>
      </c>
      <c r="N76" s="27">
        <f t="shared" si="17"/>
        <v>0.2909195673223805</v>
      </c>
      <c r="O76" s="27">
        <f t="shared" si="0"/>
        <v>0.12393955648710438</v>
      </c>
      <c r="P76" s="28">
        <f t="shared" si="1"/>
        <v>0.20675895945158873</v>
      </c>
      <c r="R76" s="32">
        <f t="shared" si="18"/>
        <v>62.838626541634191</v>
      </c>
      <c r="S76" s="32">
        <f t="shared" si="19"/>
        <v>26.770944201214544</v>
      </c>
      <c r="T76" s="32">
        <f t="shared" si="20"/>
        <v>44.659935241543167</v>
      </c>
    </row>
    <row r="77" spans="2:20" x14ac:dyDescent="0.25">
      <c r="B77" s="12" t="str">
        <f>'Média Mensal'!B77</f>
        <v>Aliados</v>
      </c>
      <c r="C77" s="12" t="str">
        <f>'Média Mensal'!C77</f>
        <v>Trindade S</v>
      </c>
      <c r="D77" s="15">
        <f>'Média Mensal'!D77</f>
        <v>450.27</v>
      </c>
      <c r="E77" s="4">
        <v>15395.54457207339</v>
      </c>
      <c r="F77" s="2">
        <v>7605.2987683747306</v>
      </c>
      <c r="G77" s="5">
        <f t="shared" si="14"/>
        <v>23000.843340448118</v>
      </c>
      <c r="H77" s="2">
        <v>225</v>
      </c>
      <c r="I77" s="2">
        <v>267</v>
      </c>
      <c r="J77" s="5">
        <f t="shared" si="15"/>
        <v>492</v>
      </c>
      <c r="K77" s="2">
        <v>0</v>
      </c>
      <c r="L77" s="2">
        <v>0</v>
      </c>
      <c r="M77" s="5">
        <f t="shared" si="16"/>
        <v>0</v>
      </c>
      <c r="N77" s="27">
        <f t="shared" si="17"/>
        <v>0.31678075251179816</v>
      </c>
      <c r="O77" s="27">
        <f t="shared" si="0"/>
        <v>0.13187159745413252</v>
      </c>
      <c r="P77" s="28">
        <f t="shared" si="1"/>
        <v>0.21643371104757714</v>
      </c>
      <c r="R77" s="32">
        <f t="shared" si="18"/>
        <v>68.424642542548398</v>
      </c>
      <c r="S77" s="32">
        <f t="shared" si="19"/>
        <v>28.484265050092624</v>
      </c>
      <c r="T77" s="32">
        <f t="shared" si="20"/>
        <v>46.749681586276665</v>
      </c>
    </row>
    <row r="78" spans="2:20" x14ac:dyDescent="0.25">
      <c r="B78" s="12" t="str">
        <f>'Média Mensal'!B78</f>
        <v>Trindade S</v>
      </c>
      <c r="C78" s="12" t="str">
        <f>'Média Mensal'!C78</f>
        <v>Faria Guimaraes</v>
      </c>
      <c r="D78" s="15">
        <f>'Média Mensal'!D78</f>
        <v>555.34</v>
      </c>
      <c r="E78" s="4">
        <v>8365.2448684146912</v>
      </c>
      <c r="F78" s="2">
        <v>5397.4060905479455</v>
      </c>
      <c r="G78" s="5">
        <f t="shared" si="14"/>
        <v>13762.650958962637</v>
      </c>
      <c r="H78" s="2">
        <v>249</v>
      </c>
      <c r="I78" s="2">
        <v>250</v>
      </c>
      <c r="J78" s="5">
        <f t="shared" si="15"/>
        <v>499</v>
      </c>
      <c r="K78" s="2">
        <v>0</v>
      </c>
      <c r="L78" s="2">
        <v>0</v>
      </c>
      <c r="M78" s="5">
        <f t="shared" si="16"/>
        <v>0</v>
      </c>
      <c r="N78" s="27">
        <f t="shared" si="17"/>
        <v>0.15553407832096333</v>
      </c>
      <c r="O78" s="27">
        <f t="shared" si="0"/>
        <v>9.9951964639776764E-2</v>
      </c>
      <c r="P78" s="28">
        <f t="shared" si="1"/>
        <v>0.12768732797968749</v>
      </c>
      <c r="R78" s="32">
        <f t="shared" si="18"/>
        <v>33.59536091732808</v>
      </c>
      <c r="S78" s="32">
        <f t="shared" si="19"/>
        <v>21.589624362191781</v>
      </c>
      <c r="T78" s="32">
        <f t="shared" si="20"/>
        <v>27.580462843612498</v>
      </c>
    </row>
    <row r="79" spans="2:20" x14ac:dyDescent="0.25">
      <c r="B79" s="12" t="str">
        <f>'Média Mensal'!B79</f>
        <v>Faria Guimaraes</v>
      </c>
      <c r="C79" s="12" t="str">
        <f>'Média Mensal'!C79</f>
        <v>Marques</v>
      </c>
      <c r="D79" s="15">
        <f>'Média Mensal'!D79</f>
        <v>621.04</v>
      </c>
      <c r="E79" s="4">
        <v>8025.9894921672985</v>
      </c>
      <c r="F79" s="2">
        <v>4966.5335126484561</v>
      </c>
      <c r="G79" s="5">
        <f t="shared" si="14"/>
        <v>12992.523004815754</v>
      </c>
      <c r="H79" s="2">
        <v>249</v>
      </c>
      <c r="I79" s="2">
        <v>258</v>
      </c>
      <c r="J79" s="5">
        <f t="shared" si="15"/>
        <v>507</v>
      </c>
      <c r="K79" s="2">
        <v>0</v>
      </c>
      <c r="L79" s="2">
        <v>0</v>
      </c>
      <c r="M79" s="5">
        <f t="shared" si="16"/>
        <v>0</v>
      </c>
      <c r="N79" s="27">
        <f t="shared" si="17"/>
        <v>0.14922634040174212</v>
      </c>
      <c r="O79" s="27">
        <f t="shared" si="0"/>
        <v>8.9120971731417892E-2</v>
      </c>
      <c r="P79" s="28">
        <f t="shared" si="1"/>
        <v>0.11864017646299724</v>
      </c>
      <c r="R79" s="32">
        <f t="shared" si="18"/>
        <v>32.232889526776297</v>
      </c>
      <c r="S79" s="32">
        <f t="shared" si="19"/>
        <v>19.250129893986262</v>
      </c>
      <c r="T79" s="32">
        <f t="shared" si="20"/>
        <v>25.626278116007402</v>
      </c>
    </row>
    <row r="80" spans="2:20" x14ac:dyDescent="0.25">
      <c r="B80" s="12" t="str">
        <f>'Média Mensal'!B80</f>
        <v>Marques</v>
      </c>
      <c r="C80" s="12" t="str">
        <f>'Média Mensal'!C80</f>
        <v>Combatentes</v>
      </c>
      <c r="D80" s="15">
        <f>'Média Mensal'!D80</f>
        <v>702.75</v>
      </c>
      <c r="E80" s="4">
        <v>6470.2393120486777</v>
      </c>
      <c r="F80" s="2">
        <v>3606.1979117483997</v>
      </c>
      <c r="G80" s="5">
        <f t="shared" si="14"/>
        <v>10076.437223797078</v>
      </c>
      <c r="H80" s="2">
        <v>249</v>
      </c>
      <c r="I80" s="2">
        <v>258</v>
      </c>
      <c r="J80" s="5">
        <f t="shared" si="15"/>
        <v>507</v>
      </c>
      <c r="K80" s="2">
        <v>0</v>
      </c>
      <c r="L80" s="2">
        <v>0</v>
      </c>
      <c r="M80" s="5">
        <f t="shared" si="16"/>
        <v>0</v>
      </c>
      <c r="N80" s="27">
        <f t="shared" si="17"/>
        <v>0.12030044831267064</v>
      </c>
      <c r="O80" s="27">
        <f t="shared" si="0"/>
        <v>6.4710700397437551E-2</v>
      </c>
      <c r="P80" s="28">
        <f t="shared" si="1"/>
        <v>9.2012174225628962E-2</v>
      </c>
      <c r="R80" s="32">
        <f t="shared" si="18"/>
        <v>25.984896835536858</v>
      </c>
      <c r="S80" s="32">
        <f t="shared" si="19"/>
        <v>13.977511285846511</v>
      </c>
      <c r="T80" s="32">
        <f t="shared" si="20"/>
        <v>19.874629632735854</v>
      </c>
    </row>
    <row r="81" spans="2:20" x14ac:dyDescent="0.25">
      <c r="B81" s="12" t="str">
        <f>'Média Mensal'!B81</f>
        <v>Combatentes</v>
      </c>
      <c r="C81" s="12" t="str">
        <f>'Média Mensal'!C81</f>
        <v>Salgueiros</v>
      </c>
      <c r="D81" s="15">
        <f>'Média Mensal'!D81</f>
        <v>471.25</v>
      </c>
      <c r="E81" s="4">
        <v>5686.2196549056189</v>
      </c>
      <c r="F81" s="2">
        <v>3010.5434621718323</v>
      </c>
      <c r="G81" s="5">
        <f t="shared" si="14"/>
        <v>8696.7631170774512</v>
      </c>
      <c r="H81" s="2">
        <v>249</v>
      </c>
      <c r="I81" s="2">
        <v>258</v>
      </c>
      <c r="J81" s="5">
        <f t="shared" si="15"/>
        <v>507</v>
      </c>
      <c r="K81" s="2">
        <v>0</v>
      </c>
      <c r="L81" s="2">
        <v>0</v>
      </c>
      <c r="M81" s="5">
        <f t="shared" si="16"/>
        <v>0</v>
      </c>
      <c r="N81" s="27">
        <f t="shared" si="17"/>
        <v>0.10572325700776475</v>
      </c>
      <c r="O81" s="27">
        <f t="shared" si="17"/>
        <v>5.4022097727746056E-2</v>
      </c>
      <c r="P81" s="28">
        <f t="shared" si="17"/>
        <v>7.9413791338642806E-2</v>
      </c>
      <c r="R81" s="32">
        <f t="shared" si="18"/>
        <v>22.836223513677183</v>
      </c>
      <c r="S81" s="32">
        <f t="shared" si="19"/>
        <v>11.668773109193149</v>
      </c>
      <c r="T81" s="32">
        <f t="shared" si="20"/>
        <v>17.153378929146847</v>
      </c>
    </row>
    <row r="82" spans="2:20" x14ac:dyDescent="0.25">
      <c r="B82" s="12" t="str">
        <f>'Média Mensal'!B82</f>
        <v>Salgueiros</v>
      </c>
      <c r="C82" s="12" t="str">
        <f>'Média Mensal'!C82</f>
        <v>Polo Universitario</v>
      </c>
      <c r="D82" s="15">
        <f>'Média Mensal'!D82</f>
        <v>775.36</v>
      </c>
      <c r="E82" s="4">
        <v>5150.4413504082868</v>
      </c>
      <c r="F82" s="2">
        <v>2357.4198586095276</v>
      </c>
      <c r="G82" s="5">
        <f t="shared" si="14"/>
        <v>7507.861209017814</v>
      </c>
      <c r="H82" s="2">
        <v>249</v>
      </c>
      <c r="I82" s="2">
        <v>258</v>
      </c>
      <c r="J82" s="5">
        <f t="shared" si="15"/>
        <v>507</v>
      </c>
      <c r="K82" s="2">
        <v>0</v>
      </c>
      <c r="L82" s="2">
        <v>0</v>
      </c>
      <c r="M82" s="5">
        <f t="shared" si="16"/>
        <v>0</v>
      </c>
      <c r="N82" s="27">
        <f t="shared" si="17"/>
        <v>9.5761589885621876E-2</v>
      </c>
      <c r="O82" s="27">
        <f t="shared" si="17"/>
        <v>4.2302251267038612E-2</v>
      </c>
      <c r="P82" s="28">
        <f t="shared" si="17"/>
        <v>6.8557429405159381E-2</v>
      </c>
      <c r="R82" s="32">
        <f t="shared" si="18"/>
        <v>20.684503415294323</v>
      </c>
      <c r="S82" s="32">
        <f t="shared" si="19"/>
        <v>9.1372862736803402</v>
      </c>
      <c r="T82" s="32">
        <f t="shared" si="20"/>
        <v>14.808404751514425</v>
      </c>
    </row>
    <row r="83" spans="2:20" x14ac:dyDescent="0.25">
      <c r="B83" s="12" t="str">
        <f>'Média Mensal'!B83</f>
        <v>Polo Universitario</v>
      </c>
      <c r="C83" s="12" t="str">
        <f>'Média Mensal'!C83</f>
        <v>I.P.O.</v>
      </c>
      <c r="D83" s="15">
        <f>'Média Mensal'!D83</f>
        <v>827.64</v>
      </c>
      <c r="E83" s="4">
        <v>4155.1699822178334</v>
      </c>
      <c r="F83" s="2">
        <v>2057.0806095156072</v>
      </c>
      <c r="G83" s="5">
        <f t="shared" si="14"/>
        <v>6212.2505917334402</v>
      </c>
      <c r="H83" s="2">
        <v>247</v>
      </c>
      <c r="I83" s="2">
        <v>258</v>
      </c>
      <c r="J83" s="5">
        <f t="shared" si="15"/>
        <v>505</v>
      </c>
      <c r="K83" s="2">
        <v>0</v>
      </c>
      <c r="L83" s="2">
        <v>0</v>
      </c>
      <c r="M83" s="5">
        <f t="shared" si="16"/>
        <v>0</v>
      </c>
      <c r="N83" s="27">
        <f t="shared" si="17"/>
        <v>7.7882178404142924E-2</v>
      </c>
      <c r="O83" s="27">
        <f t="shared" si="17"/>
        <v>3.6912873412209432E-2</v>
      </c>
      <c r="P83" s="28">
        <f t="shared" si="17"/>
        <v>5.6951325556778877E-2</v>
      </c>
      <c r="R83" s="32">
        <f t="shared" si="18"/>
        <v>16.822550535294873</v>
      </c>
      <c r="S83" s="32">
        <f t="shared" si="19"/>
        <v>7.9731806570372372</v>
      </c>
      <c r="T83" s="32">
        <f t="shared" si="20"/>
        <v>12.301486320264239</v>
      </c>
    </row>
    <row r="84" spans="2:20" x14ac:dyDescent="0.25">
      <c r="B84" s="13" t="str">
        <f>'Média Mensal'!B84</f>
        <v>I.P.O.</v>
      </c>
      <c r="C84" s="13" t="str">
        <f>'Média Mensal'!C84</f>
        <v>Hospital São João</v>
      </c>
      <c r="D84" s="16">
        <f>'Média Mensal'!D84</f>
        <v>351.77</v>
      </c>
      <c r="E84" s="6">
        <v>2123.4691607440404</v>
      </c>
      <c r="F84" s="3">
        <v>1837.0000000000002</v>
      </c>
      <c r="G84" s="7">
        <f t="shared" si="14"/>
        <v>3960.4691607440409</v>
      </c>
      <c r="H84" s="6">
        <v>207</v>
      </c>
      <c r="I84" s="3">
        <v>300</v>
      </c>
      <c r="J84" s="7">
        <f t="shared" si="15"/>
        <v>507</v>
      </c>
      <c r="K84" s="6">
        <v>0</v>
      </c>
      <c r="L84" s="3">
        <v>0</v>
      </c>
      <c r="M84" s="7">
        <f t="shared" si="16"/>
        <v>0</v>
      </c>
      <c r="N84" s="27">
        <f t="shared" si="17"/>
        <v>4.7492153353552523E-2</v>
      </c>
      <c r="O84" s="27">
        <f t="shared" si="17"/>
        <v>2.8348765432098768E-2</v>
      </c>
      <c r="P84" s="28">
        <f t="shared" si="17"/>
        <v>3.6164704879319533E-2</v>
      </c>
      <c r="R84" s="32">
        <f t="shared" si="18"/>
        <v>10.258305124367345</v>
      </c>
      <c r="S84" s="32">
        <f t="shared" si="19"/>
        <v>6.123333333333334</v>
      </c>
      <c r="T84" s="32">
        <f t="shared" si="20"/>
        <v>7.8115762539330191</v>
      </c>
    </row>
    <row r="85" spans="2:20" x14ac:dyDescent="0.25">
      <c r="B85" s="12" t="str">
        <f>'Média Mensal'!B85</f>
        <v xml:space="preserve">Verdes (E) </v>
      </c>
      <c r="C85" s="12" t="str">
        <f>'Média Mensal'!C85</f>
        <v>Botica</v>
      </c>
      <c r="D85" s="15">
        <f>'Média Mensal'!D85</f>
        <v>683.54</v>
      </c>
      <c r="E85" s="4">
        <v>2054.7022825839558</v>
      </c>
      <c r="F85" s="2">
        <v>451.64422672949757</v>
      </c>
      <c r="G85" s="5">
        <f t="shared" si="14"/>
        <v>2506.3465093134532</v>
      </c>
      <c r="H85" s="2">
        <v>62</v>
      </c>
      <c r="I85" s="2">
        <v>84</v>
      </c>
      <c r="J85" s="5">
        <f t="shared" si="15"/>
        <v>146</v>
      </c>
      <c r="K85" s="2">
        <v>0</v>
      </c>
      <c r="L85" s="2">
        <v>0</v>
      </c>
      <c r="M85" s="5">
        <f t="shared" si="16"/>
        <v>0</v>
      </c>
      <c r="N85" s="25">
        <f t="shared" si="17"/>
        <v>0.15342758979868248</v>
      </c>
      <c r="O85" s="25">
        <f t="shared" si="17"/>
        <v>2.489220826331005E-2</v>
      </c>
      <c r="P85" s="26">
        <f t="shared" si="17"/>
        <v>7.9475726449564091E-2</v>
      </c>
      <c r="R85" s="32">
        <f t="shared" si="18"/>
        <v>33.140359396515414</v>
      </c>
      <c r="S85" s="32">
        <f t="shared" si="19"/>
        <v>5.376716984874971</v>
      </c>
      <c r="T85" s="32">
        <f t="shared" si="20"/>
        <v>17.166756913105843</v>
      </c>
    </row>
    <row r="86" spans="2:20" x14ac:dyDescent="0.25">
      <c r="B86" s="13" t="str">
        <f>'Média Mensal'!B86</f>
        <v>Botica</v>
      </c>
      <c r="C86" s="13" t="str">
        <f>'Média Mensal'!C86</f>
        <v>Aeroporto</v>
      </c>
      <c r="D86" s="16">
        <f>'Média Mensal'!D86</f>
        <v>649.66</v>
      </c>
      <c r="E86" s="6">
        <v>1825.8839566567999</v>
      </c>
      <c r="F86" s="3">
        <v>363.00000000000006</v>
      </c>
      <c r="G86" s="7">
        <f t="shared" si="14"/>
        <v>2188.8839566567999</v>
      </c>
      <c r="H86" s="6">
        <v>62</v>
      </c>
      <c r="I86" s="3">
        <v>58</v>
      </c>
      <c r="J86" s="7">
        <f t="shared" si="15"/>
        <v>120</v>
      </c>
      <c r="K86" s="6">
        <v>0</v>
      </c>
      <c r="L86" s="3">
        <v>0</v>
      </c>
      <c r="M86" s="7">
        <f t="shared" si="16"/>
        <v>0</v>
      </c>
      <c r="N86" s="27">
        <f t="shared" si="17"/>
        <v>0.13634139461296296</v>
      </c>
      <c r="O86" s="27">
        <f t="shared" si="17"/>
        <v>2.8975095785440618E-2</v>
      </c>
      <c r="P86" s="28">
        <f t="shared" si="17"/>
        <v>8.4447683512993824E-2</v>
      </c>
      <c r="R86" s="32">
        <f t="shared" si="18"/>
        <v>29.449741236399998</v>
      </c>
      <c r="S86" s="32">
        <f t="shared" si="19"/>
        <v>6.2586206896551735</v>
      </c>
      <c r="T86" s="32">
        <f t="shared" si="20"/>
        <v>18.240699638806667</v>
      </c>
    </row>
    <row r="87" spans="2:20" x14ac:dyDescent="0.25">
      <c r="B87" s="23" t="s">
        <v>85</v>
      </c>
      <c r="E87" s="41"/>
      <c r="F87" s="41"/>
      <c r="G87" s="41"/>
      <c r="H87" s="41"/>
      <c r="I87" s="41"/>
      <c r="J87" s="41"/>
      <c r="K87" s="41"/>
      <c r="L87" s="41"/>
      <c r="M87" s="41"/>
      <c r="N87" s="42"/>
      <c r="O87" s="42"/>
      <c r="P87" s="42"/>
    </row>
    <row r="88" spans="2:20" x14ac:dyDescent="0.25">
      <c r="B88" s="34"/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4">
    <tabColor theme="0" tint="-4.9989318521683403E-2"/>
  </sheetPr>
  <dimension ref="A1:T88"/>
  <sheetViews>
    <sheetView workbookViewId="0">
      <selection activeCell="U26" sqref="U26"/>
    </sheetView>
  </sheetViews>
  <sheetFormatPr defaultRowHeight="15" x14ac:dyDescent="0.25"/>
  <cols>
    <col min="2" max="2" width="17.42578125" bestFit="1" customWidth="1"/>
    <col min="3" max="3" width="17.42578125" customWidth="1"/>
    <col min="4" max="16" width="10" customWidth="1"/>
  </cols>
  <sheetData>
    <row r="1" spans="1:20" ht="14.45" x14ac:dyDescent="0.3">
      <c r="P1" s="33"/>
    </row>
    <row r="2" spans="1:20" ht="17.25" x14ac:dyDescent="0.3">
      <c r="A2" s="1"/>
      <c r="H2" s="54" t="s">
        <v>84</v>
      </c>
      <c r="I2" s="55"/>
      <c r="J2" s="55"/>
      <c r="K2" s="55"/>
      <c r="L2" s="55"/>
      <c r="M2" s="55"/>
      <c r="N2" s="55"/>
      <c r="O2" s="56"/>
      <c r="P2" s="17">
        <v>0.32788631004106211</v>
      </c>
    </row>
    <row r="3" spans="1:20" ht="17.25" x14ac:dyDescent="0.25">
      <c r="B3" s="59" t="s">
        <v>3</v>
      </c>
      <c r="C3" s="61" t="s">
        <v>4</v>
      </c>
      <c r="D3" s="18" t="s">
        <v>82</v>
      </c>
      <c r="E3" s="64" t="s">
        <v>0</v>
      </c>
      <c r="F3" s="64"/>
      <c r="G3" s="65"/>
      <c r="H3" s="63" t="s">
        <v>86</v>
      </c>
      <c r="I3" s="64"/>
      <c r="J3" s="65"/>
      <c r="K3" s="63" t="s">
        <v>87</v>
      </c>
      <c r="L3" s="64"/>
      <c r="M3" s="65"/>
      <c r="N3" s="63" t="s">
        <v>1</v>
      </c>
      <c r="O3" s="64"/>
      <c r="P3" s="65"/>
      <c r="R3" s="63" t="s">
        <v>88</v>
      </c>
      <c r="S3" s="64"/>
      <c r="T3" s="65"/>
    </row>
    <row r="4" spans="1:20" x14ac:dyDescent="0.25">
      <c r="B4" s="60"/>
      <c r="C4" s="62"/>
      <c r="D4" s="19" t="s">
        <v>83</v>
      </c>
      <c r="E4" s="20" t="s">
        <v>5</v>
      </c>
      <c r="F4" s="21" t="s">
        <v>6</v>
      </c>
      <c r="G4" s="22" t="s">
        <v>2</v>
      </c>
      <c r="H4" s="20" t="s">
        <v>5</v>
      </c>
      <c r="I4" s="21" t="s">
        <v>6</v>
      </c>
      <c r="J4" s="22" t="s">
        <v>2</v>
      </c>
      <c r="K4" s="20" t="s">
        <v>5</v>
      </c>
      <c r="L4" s="21" t="s">
        <v>6</v>
      </c>
      <c r="M4" s="24" t="s">
        <v>2</v>
      </c>
      <c r="N4" s="20" t="s">
        <v>5</v>
      </c>
      <c r="O4" s="21" t="s">
        <v>6</v>
      </c>
      <c r="P4" s="22" t="s">
        <v>2</v>
      </c>
      <c r="R4" s="20" t="s">
        <v>5</v>
      </c>
      <c r="S4" s="21" t="s">
        <v>6</v>
      </c>
      <c r="T4" s="31" t="s">
        <v>2</v>
      </c>
    </row>
    <row r="5" spans="1:20" x14ac:dyDescent="0.25">
      <c r="B5" s="11" t="str">
        <f>'Média Mensal'!B5</f>
        <v>Fânzeres</v>
      </c>
      <c r="C5" s="11" t="str">
        <f>'Média Mensal'!C5</f>
        <v>Venda Nova</v>
      </c>
      <c r="D5" s="14">
        <f>'Média Mensal'!D5</f>
        <v>440.45</v>
      </c>
      <c r="E5" s="8">
        <v>3894.0000000000005</v>
      </c>
      <c r="F5" s="9">
        <v>654.4106951333132</v>
      </c>
      <c r="G5" s="10">
        <f>+E5+F5</f>
        <v>4548.4106951333133</v>
      </c>
      <c r="H5" s="9">
        <v>216</v>
      </c>
      <c r="I5" s="9">
        <v>132</v>
      </c>
      <c r="J5" s="10">
        <f>+H5+I5</f>
        <v>348</v>
      </c>
      <c r="K5" s="9">
        <v>0</v>
      </c>
      <c r="L5" s="9">
        <v>0</v>
      </c>
      <c r="M5" s="10">
        <f>+K5+L5</f>
        <v>0</v>
      </c>
      <c r="N5" s="27">
        <f>+E5/(H5*216+K5*248)</f>
        <v>8.3461934156378606E-2</v>
      </c>
      <c r="O5" s="27">
        <f t="shared" ref="O5:O80" si="0">+F5/(I5*216+L5*248)</f>
        <v>2.2952114728300829E-2</v>
      </c>
      <c r="P5" s="28">
        <f t="shared" ref="P5:P80" si="1">+G5/(J5*216+M5*248)</f>
        <v>6.050993368365945E-2</v>
      </c>
      <c r="R5" s="32">
        <f>+E5/(H5+K5)</f>
        <v>18.027777777777779</v>
      </c>
      <c r="S5" s="32">
        <f t="shared" ref="S5" si="2">+F5/(I5+L5)</f>
        <v>4.9576567813129788</v>
      </c>
      <c r="T5" s="32">
        <f t="shared" ref="T5" si="3">+G5/(J5+M5)</f>
        <v>13.070145675670441</v>
      </c>
    </row>
    <row r="6" spans="1:20" x14ac:dyDescent="0.25">
      <c r="B6" s="12" t="str">
        <f>'Média Mensal'!B6</f>
        <v>Venda Nova</v>
      </c>
      <c r="C6" s="12" t="str">
        <f>'Média Mensal'!C6</f>
        <v>Carreira</v>
      </c>
      <c r="D6" s="15">
        <f>'Média Mensal'!D6</f>
        <v>583.47</v>
      </c>
      <c r="E6" s="4">
        <v>6585.7064348635959</v>
      </c>
      <c r="F6" s="2">
        <v>1095.5124521167363</v>
      </c>
      <c r="G6" s="5">
        <f t="shared" ref="G6:G69" si="4">+E6+F6</f>
        <v>7681.2188869803322</v>
      </c>
      <c r="H6" s="2">
        <v>214</v>
      </c>
      <c r="I6" s="2">
        <v>117</v>
      </c>
      <c r="J6" s="5">
        <f t="shared" ref="J6:J69" si="5">+H6+I6</f>
        <v>331</v>
      </c>
      <c r="K6" s="2">
        <v>0</v>
      </c>
      <c r="L6" s="2">
        <v>0</v>
      </c>
      <c r="M6" s="5">
        <f t="shared" ref="M6:M69" si="6">+K6+L6</f>
        <v>0</v>
      </c>
      <c r="N6" s="27">
        <f t="shared" ref="N6:N69" si="7">+E6/(H6*216+K6*248)</f>
        <v>0.14247374599479914</v>
      </c>
      <c r="O6" s="27">
        <f t="shared" si="0"/>
        <v>4.3348862461092763E-2</v>
      </c>
      <c r="P6" s="28">
        <f t="shared" si="1"/>
        <v>0.10743564516868541</v>
      </c>
      <c r="R6" s="32">
        <f t="shared" ref="R6:R70" si="8">+E6/(H6+K6)</f>
        <v>30.774329134876616</v>
      </c>
      <c r="S6" s="32">
        <f t="shared" ref="S6:S70" si="9">+F6/(I6+L6)</f>
        <v>9.3633542915960373</v>
      </c>
      <c r="T6" s="32">
        <f t="shared" ref="T6:T70" si="10">+G6/(J6+M6)</f>
        <v>23.206099356436049</v>
      </c>
    </row>
    <row r="7" spans="1:20" x14ac:dyDescent="0.25">
      <c r="B7" s="12" t="str">
        <f>'Média Mensal'!B7</f>
        <v>Carreira</v>
      </c>
      <c r="C7" s="12" t="str">
        <f>'Média Mensal'!C7</f>
        <v>Baguim</v>
      </c>
      <c r="D7" s="15">
        <f>'Média Mensal'!D7</f>
        <v>786.02</v>
      </c>
      <c r="E7" s="4">
        <v>9695.9575238793823</v>
      </c>
      <c r="F7" s="2">
        <v>1349.5685630958126</v>
      </c>
      <c r="G7" s="5">
        <f t="shared" si="4"/>
        <v>11045.526086975195</v>
      </c>
      <c r="H7" s="2">
        <v>174</v>
      </c>
      <c r="I7" s="2">
        <v>108</v>
      </c>
      <c r="J7" s="5">
        <f t="shared" si="5"/>
        <v>282</v>
      </c>
      <c r="K7" s="2">
        <v>0</v>
      </c>
      <c r="L7" s="2">
        <v>0</v>
      </c>
      <c r="M7" s="5">
        <f t="shared" si="6"/>
        <v>0</v>
      </c>
      <c r="N7" s="27">
        <f t="shared" si="7"/>
        <v>0.25798098988610529</v>
      </c>
      <c r="O7" s="27">
        <f t="shared" si="0"/>
        <v>5.7851875990046833E-2</v>
      </c>
      <c r="P7" s="28">
        <f t="shared" si="1"/>
        <v>0.18133579733016802</v>
      </c>
      <c r="R7" s="32">
        <f t="shared" si="8"/>
        <v>55.723893815398746</v>
      </c>
      <c r="S7" s="32">
        <f t="shared" si="9"/>
        <v>12.496005213850117</v>
      </c>
      <c r="T7" s="32">
        <f t="shared" si="10"/>
        <v>39.168532223316291</v>
      </c>
    </row>
    <row r="8" spans="1:20" x14ac:dyDescent="0.25">
      <c r="B8" s="12" t="str">
        <f>'Média Mensal'!B8</f>
        <v>Baguim</v>
      </c>
      <c r="C8" s="12" t="str">
        <f>'Média Mensal'!C8</f>
        <v>Campainha</v>
      </c>
      <c r="D8" s="15">
        <f>'Média Mensal'!D8</f>
        <v>751.7</v>
      </c>
      <c r="E8" s="4">
        <v>11792.699960424892</v>
      </c>
      <c r="F8" s="2">
        <v>1393.0904872233457</v>
      </c>
      <c r="G8" s="5">
        <f t="shared" si="4"/>
        <v>13185.790447648238</v>
      </c>
      <c r="H8" s="2">
        <v>174</v>
      </c>
      <c r="I8" s="2">
        <v>147</v>
      </c>
      <c r="J8" s="5">
        <f t="shared" si="5"/>
        <v>321</v>
      </c>
      <c r="K8" s="2">
        <v>0</v>
      </c>
      <c r="L8" s="2">
        <v>0</v>
      </c>
      <c r="M8" s="5">
        <f t="shared" si="6"/>
        <v>0</v>
      </c>
      <c r="N8" s="27">
        <f t="shared" si="7"/>
        <v>0.31376915603514505</v>
      </c>
      <c r="O8" s="27">
        <f t="shared" si="0"/>
        <v>4.3874102016356317E-2</v>
      </c>
      <c r="P8" s="28">
        <f t="shared" si="1"/>
        <v>0.19017235559663434</v>
      </c>
      <c r="R8" s="32">
        <f t="shared" si="8"/>
        <v>67.774137703591336</v>
      </c>
      <c r="S8" s="32">
        <f t="shared" si="9"/>
        <v>9.4768060355329631</v>
      </c>
      <c r="T8" s="32">
        <f t="shared" si="10"/>
        <v>41.077228808873016</v>
      </c>
    </row>
    <row r="9" spans="1:20" x14ac:dyDescent="0.25">
      <c r="B9" s="12" t="str">
        <f>'Média Mensal'!B9</f>
        <v>Campainha</v>
      </c>
      <c r="C9" s="12" t="str">
        <f>'Média Mensal'!C9</f>
        <v>Rio Tinto</v>
      </c>
      <c r="D9" s="15">
        <f>'Média Mensal'!D9</f>
        <v>859.99</v>
      </c>
      <c r="E9" s="4">
        <v>14650.356749625262</v>
      </c>
      <c r="F9" s="2">
        <v>1853.5296781786551</v>
      </c>
      <c r="G9" s="5">
        <f t="shared" si="4"/>
        <v>16503.886427803918</v>
      </c>
      <c r="H9" s="2">
        <v>174</v>
      </c>
      <c r="I9" s="2">
        <v>150</v>
      </c>
      <c r="J9" s="5">
        <f t="shared" si="5"/>
        <v>324</v>
      </c>
      <c r="K9" s="2">
        <v>0</v>
      </c>
      <c r="L9" s="2">
        <v>0</v>
      </c>
      <c r="M9" s="5">
        <f t="shared" si="6"/>
        <v>0</v>
      </c>
      <c r="N9" s="27">
        <f t="shared" si="7"/>
        <v>0.38980302122246863</v>
      </c>
      <c r="O9" s="27">
        <f t="shared" si="0"/>
        <v>5.7207706116625158E-2</v>
      </c>
      <c r="P9" s="28">
        <f t="shared" si="1"/>
        <v>0.23582370867346705</v>
      </c>
      <c r="R9" s="32">
        <f t="shared" si="8"/>
        <v>84.197452584053224</v>
      </c>
      <c r="S9" s="32">
        <f t="shared" si="9"/>
        <v>12.356864521191033</v>
      </c>
      <c r="T9" s="32">
        <f t="shared" si="10"/>
        <v>50.937921073468885</v>
      </c>
    </row>
    <row r="10" spans="1:20" x14ac:dyDescent="0.25">
      <c r="B10" s="12" t="str">
        <f>'Média Mensal'!B10</f>
        <v>Rio Tinto</v>
      </c>
      <c r="C10" s="12" t="str">
        <f>'Média Mensal'!C10</f>
        <v>Levada</v>
      </c>
      <c r="D10" s="15">
        <f>'Média Mensal'!D10</f>
        <v>452.83</v>
      </c>
      <c r="E10" s="4">
        <v>16061.670973522356</v>
      </c>
      <c r="F10" s="2">
        <v>2137.1153854605004</v>
      </c>
      <c r="G10" s="5">
        <f t="shared" si="4"/>
        <v>18198.786358982856</v>
      </c>
      <c r="H10" s="2">
        <v>174</v>
      </c>
      <c r="I10" s="2">
        <v>150</v>
      </c>
      <c r="J10" s="5">
        <f t="shared" si="5"/>
        <v>324</v>
      </c>
      <c r="K10" s="2">
        <v>0</v>
      </c>
      <c r="L10" s="2">
        <v>0</v>
      </c>
      <c r="M10" s="5">
        <f t="shared" si="6"/>
        <v>0</v>
      </c>
      <c r="N10" s="27">
        <f t="shared" si="7"/>
        <v>0.42735395310563951</v>
      </c>
      <c r="O10" s="27">
        <f t="shared" si="0"/>
        <v>6.5960351403101872E-2</v>
      </c>
      <c r="P10" s="28">
        <f t="shared" si="1"/>
        <v>0.2600421004655758</v>
      </c>
      <c r="R10" s="32">
        <f t="shared" si="8"/>
        <v>92.308453870818141</v>
      </c>
      <c r="S10" s="32">
        <f t="shared" si="9"/>
        <v>14.247435903070002</v>
      </c>
      <c r="T10" s="32">
        <f t="shared" si="10"/>
        <v>56.169093700564368</v>
      </c>
    </row>
    <row r="11" spans="1:20" x14ac:dyDescent="0.25">
      <c r="B11" s="12" t="str">
        <f>'Média Mensal'!B11</f>
        <v>Levada</v>
      </c>
      <c r="C11" s="12" t="str">
        <f>'Média Mensal'!C11</f>
        <v>Nau Vitória</v>
      </c>
      <c r="D11" s="15">
        <f>'Média Mensal'!D11</f>
        <v>1111.6199999999999</v>
      </c>
      <c r="E11" s="4">
        <v>19461.110821482282</v>
      </c>
      <c r="F11" s="2">
        <v>2629.7381176334911</v>
      </c>
      <c r="G11" s="5">
        <f t="shared" si="4"/>
        <v>22090.848939115771</v>
      </c>
      <c r="H11" s="2">
        <v>174</v>
      </c>
      <c r="I11" s="2">
        <v>150</v>
      </c>
      <c r="J11" s="5">
        <f t="shared" si="5"/>
        <v>324</v>
      </c>
      <c r="K11" s="2">
        <v>0</v>
      </c>
      <c r="L11" s="2">
        <v>0</v>
      </c>
      <c r="M11" s="5">
        <f t="shared" si="6"/>
        <v>0</v>
      </c>
      <c r="N11" s="27">
        <f t="shared" si="7"/>
        <v>0.51780307634850686</v>
      </c>
      <c r="O11" s="27">
        <f t="shared" si="0"/>
        <v>8.1164756717083064E-2</v>
      </c>
      <c r="P11" s="28">
        <f t="shared" si="1"/>
        <v>0.31565570614877358</v>
      </c>
      <c r="R11" s="32">
        <f t="shared" si="8"/>
        <v>111.84546449127748</v>
      </c>
      <c r="S11" s="32">
        <f t="shared" si="9"/>
        <v>17.531587450889941</v>
      </c>
      <c r="T11" s="32">
        <f t="shared" si="10"/>
        <v>68.181632528135097</v>
      </c>
    </row>
    <row r="12" spans="1:20" x14ac:dyDescent="0.25">
      <c r="B12" s="12" t="str">
        <f>'Média Mensal'!B12</f>
        <v>Nau Vitória</v>
      </c>
      <c r="C12" s="12" t="str">
        <f>'Média Mensal'!C12</f>
        <v>Nasoni</v>
      </c>
      <c r="D12" s="15">
        <f>'Média Mensal'!D12</f>
        <v>499.02</v>
      </c>
      <c r="E12" s="4">
        <v>20096.179543485105</v>
      </c>
      <c r="F12" s="2">
        <v>2724.2418175293774</v>
      </c>
      <c r="G12" s="5">
        <f t="shared" si="4"/>
        <v>22820.421361014483</v>
      </c>
      <c r="H12" s="2">
        <v>170</v>
      </c>
      <c r="I12" s="2">
        <v>150</v>
      </c>
      <c r="J12" s="5">
        <f t="shared" si="5"/>
        <v>320</v>
      </c>
      <c r="K12" s="2">
        <v>0</v>
      </c>
      <c r="L12" s="2">
        <v>0</v>
      </c>
      <c r="M12" s="5">
        <f t="shared" si="6"/>
        <v>0</v>
      </c>
      <c r="N12" s="27">
        <f t="shared" si="7"/>
        <v>0.54728157798162047</v>
      </c>
      <c r="O12" s="27">
        <f t="shared" si="0"/>
        <v>8.4081537578067203E-2</v>
      </c>
      <c r="P12" s="28">
        <f t="shared" si="1"/>
        <v>0.33015655904245489</v>
      </c>
      <c r="R12" s="32">
        <f t="shared" si="8"/>
        <v>118.21282084403003</v>
      </c>
      <c r="S12" s="32">
        <f t="shared" si="9"/>
        <v>18.161612116862514</v>
      </c>
      <c r="T12" s="32">
        <f t="shared" si="10"/>
        <v>71.313816753170258</v>
      </c>
    </row>
    <row r="13" spans="1:20" x14ac:dyDescent="0.25">
      <c r="B13" s="12" t="str">
        <f>'Média Mensal'!B13</f>
        <v>Nasoni</v>
      </c>
      <c r="C13" s="12" t="str">
        <f>'Média Mensal'!C13</f>
        <v>Contumil</v>
      </c>
      <c r="D13" s="15">
        <f>'Média Mensal'!D13</f>
        <v>650</v>
      </c>
      <c r="E13" s="4">
        <v>20463.80605161516</v>
      </c>
      <c r="F13" s="2">
        <v>2781.0076475053497</v>
      </c>
      <c r="G13" s="5">
        <f t="shared" si="4"/>
        <v>23244.81369912051</v>
      </c>
      <c r="H13" s="2">
        <v>140</v>
      </c>
      <c r="I13" s="2">
        <v>152</v>
      </c>
      <c r="J13" s="5">
        <f t="shared" si="5"/>
        <v>292</v>
      </c>
      <c r="K13" s="2">
        <v>0</v>
      </c>
      <c r="L13" s="2">
        <v>0</v>
      </c>
      <c r="M13" s="5">
        <f t="shared" si="6"/>
        <v>0</v>
      </c>
      <c r="N13" s="27">
        <f t="shared" si="7"/>
        <v>0.67671316308251195</v>
      </c>
      <c r="O13" s="27">
        <f t="shared" si="0"/>
        <v>8.4704180296824735E-2</v>
      </c>
      <c r="P13" s="28">
        <f t="shared" si="1"/>
        <v>0.36854410355023642</v>
      </c>
      <c r="R13" s="32">
        <f t="shared" si="8"/>
        <v>146.17004322582258</v>
      </c>
      <c r="S13" s="32">
        <f t="shared" si="9"/>
        <v>18.296102944114143</v>
      </c>
      <c r="T13" s="32">
        <f t="shared" si="10"/>
        <v>79.605526366851066</v>
      </c>
    </row>
    <row r="14" spans="1:20" x14ac:dyDescent="0.25">
      <c r="B14" s="12" t="str">
        <f>'Média Mensal'!B14</f>
        <v>Contumil</v>
      </c>
      <c r="C14" s="12" t="str">
        <f>'Média Mensal'!C14</f>
        <v>Estádio do Dragão</v>
      </c>
      <c r="D14" s="15">
        <f>'Média Mensal'!D14</f>
        <v>619.19000000000005</v>
      </c>
      <c r="E14" s="4">
        <v>22467.736944953347</v>
      </c>
      <c r="F14" s="2">
        <v>3463.1795717840905</v>
      </c>
      <c r="G14" s="5">
        <f t="shared" si="4"/>
        <v>25930.916516737438</v>
      </c>
      <c r="H14" s="2">
        <v>126</v>
      </c>
      <c r="I14" s="2">
        <v>174</v>
      </c>
      <c r="J14" s="5">
        <f t="shared" si="5"/>
        <v>300</v>
      </c>
      <c r="K14" s="2">
        <v>0</v>
      </c>
      <c r="L14" s="2">
        <v>0</v>
      </c>
      <c r="M14" s="5">
        <f t="shared" si="6"/>
        <v>0</v>
      </c>
      <c r="N14" s="27">
        <f t="shared" si="7"/>
        <v>0.82553413231016115</v>
      </c>
      <c r="O14" s="27">
        <f t="shared" si="0"/>
        <v>9.2145050334825743E-2</v>
      </c>
      <c r="P14" s="28">
        <f t="shared" si="1"/>
        <v>0.4001684647644666</v>
      </c>
      <c r="R14" s="32">
        <f t="shared" si="8"/>
        <v>178.31537257899481</v>
      </c>
      <c r="S14" s="32">
        <f t="shared" si="9"/>
        <v>19.903330872322361</v>
      </c>
      <c r="T14" s="32">
        <f t="shared" si="10"/>
        <v>86.436388389124787</v>
      </c>
    </row>
    <row r="15" spans="1:20" x14ac:dyDescent="0.25">
      <c r="B15" s="12" t="str">
        <f>'Média Mensal'!B15</f>
        <v>Estádio do Dragão</v>
      </c>
      <c r="C15" s="12" t="str">
        <f>'Média Mensal'!C15</f>
        <v>Campanhã</v>
      </c>
      <c r="D15" s="15">
        <f>'Média Mensal'!D15</f>
        <v>1166.02</v>
      </c>
      <c r="E15" s="4">
        <v>29289.01429181514</v>
      </c>
      <c r="F15" s="2">
        <v>7645.2916665942894</v>
      </c>
      <c r="G15" s="5">
        <f t="shared" si="4"/>
        <v>36934.30595840943</v>
      </c>
      <c r="H15" s="2">
        <v>310</v>
      </c>
      <c r="I15" s="2">
        <v>313</v>
      </c>
      <c r="J15" s="5">
        <f t="shared" si="5"/>
        <v>623</v>
      </c>
      <c r="K15" s="2">
        <v>173</v>
      </c>
      <c r="L15" s="2">
        <v>153</v>
      </c>
      <c r="M15" s="5">
        <f t="shared" si="6"/>
        <v>326</v>
      </c>
      <c r="N15" s="27">
        <f t="shared" si="7"/>
        <v>0.26659337264085725</v>
      </c>
      <c r="O15" s="27">
        <f t="shared" si="0"/>
        <v>7.2431518745208895E-2</v>
      </c>
      <c r="P15" s="28">
        <f t="shared" si="1"/>
        <v>0.17145572268730935</v>
      </c>
      <c r="R15" s="32">
        <f t="shared" si="8"/>
        <v>60.639781142474412</v>
      </c>
      <c r="S15" s="32">
        <f t="shared" si="9"/>
        <v>16.406205293120792</v>
      </c>
      <c r="T15" s="32">
        <f t="shared" si="10"/>
        <v>38.919184360810782</v>
      </c>
    </row>
    <row r="16" spans="1:20" x14ac:dyDescent="0.25">
      <c r="B16" s="12" t="str">
        <f>'Média Mensal'!B16</f>
        <v>Campanhã</v>
      </c>
      <c r="C16" s="12" t="str">
        <f>'Média Mensal'!C16</f>
        <v>Heroismo</v>
      </c>
      <c r="D16" s="15">
        <f>'Média Mensal'!D16</f>
        <v>950.92</v>
      </c>
      <c r="E16" s="4">
        <v>51850.712750494153</v>
      </c>
      <c r="F16" s="2">
        <v>16677.832157071363</v>
      </c>
      <c r="G16" s="5">
        <f t="shared" si="4"/>
        <v>68528.54490756552</v>
      </c>
      <c r="H16" s="2">
        <v>435</v>
      </c>
      <c r="I16" s="2">
        <v>347</v>
      </c>
      <c r="J16" s="5">
        <f t="shared" si="5"/>
        <v>782</v>
      </c>
      <c r="K16" s="2">
        <v>255</v>
      </c>
      <c r="L16" s="2">
        <v>239</v>
      </c>
      <c r="M16" s="5">
        <f t="shared" si="6"/>
        <v>494</v>
      </c>
      <c r="N16" s="27">
        <f t="shared" si="7"/>
        <v>0.32983913963418671</v>
      </c>
      <c r="O16" s="27">
        <f t="shared" si="0"/>
        <v>0.1242537262864418</v>
      </c>
      <c r="P16" s="28">
        <f t="shared" si="1"/>
        <v>0.23515065645782612</v>
      </c>
      <c r="R16" s="32">
        <f t="shared" si="8"/>
        <v>75.145960507962542</v>
      </c>
      <c r="S16" s="32">
        <f t="shared" si="9"/>
        <v>28.460464431862395</v>
      </c>
      <c r="T16" s="32">
        <f t="shared" si="10"/>
        <v>53.705756197151658</v>
      </c>
    </row>
    <row r="17" spans="2:20" x14ac:dyDescent="0.25">
      <c r="B17" s="12" t="str">
        <f>'Média Mensal'!B17</f>
        <v>Heroismo</v>
      </c>
      <c r="C17" s="12" t="str">
        <f>'Média Mensal'!C17</f>
        <v>24 de Agosto</v>
      </c>
      <c r="D17" s="15">
        <f>'Média Mensal'!D17</f>
        <v>571.9</v>
      </c>
      <c r="E17" s="4">
        <v>54935.055786676174</v>
      </c>
      <c r="F17" s="2">
        <v>18777.406382877696</v>
      </c>
      <c r="G17" s="5">
        <f t="shared" si="4"/>
        <v>73712.462169553866</v>
      </c>
      <c r="H17" s="2">
        <v>450</v>
      </c>
      <c r="I17" s="2">
        <v>357</v>
      </c>
      <c r="J17" s="5">
        <f t="shared" si="5"/>
        <v>807</v>
      </c>
      <c r="K17" s="2">
        <v>281</v>
      </c>
      <c r="L17" s="2">
        <v>238</v>
      </c>
      <c r="M17" s="5">
        <f t="shared" si="6"/>
        <v>519</v>
      </c>
      <c r="N17" s="27">
        <f t="shared" si="7"/>
        <v>0.32917319272012474</v>
      </c>
      <c r="O17" s="27">
        <f t="shared" si="0"/>
        <v>0.13793123334663643</v>
      </c>
      <c r="P17" s="28">
        <f t="shared" si="1"/>
        <v>0.24325618488817344</v>
      </c>
      <c r="R17" s="32">
        <f t="shared" si="8"/>
        <v>75.150555111732118</v>
      </c>
      <c r="S17" s="32">
        <f t="shared" si="9"/>
        <v>31.558666189710415</v>
      </c>
      <c r="T17" s="32">
        <f t="shared" si="10"/>
        <v>55.590092133901862</v>
      </c>
    </row>
    <row r="18" spans="2:20" x14ac:dyDescent="0.25">
      <c r="B18" s="12" t="str">
        <f>'Média Mensal'!B18</f>
        <v>24 de Agosto</v>
      </c>
      <c r="C18" s="12" t="str">
        <f>'Média Mensal'!C18</f>
        <v>Bolhão</v>
      </c>
      <c r="D18" s="15">
        <f>'Média Mensal'!D18</f>
        <v>680.44</v>
      </c>
      <c r="E18" s="4">
        <v>64441.996118839925</v>
      </c>
      <c r="F18" s="2">
        <v>25210.57817851194</v>
      </c>
      <c r="G18" s="5">
        <f t="shared" si="4"/>
        <v>89652.574297351865</v>
      </c>
      <c r="H18" s="2">
        <v>429</v>
      </c>
      <c r="I18" s="2">
        <v>351</v>
      </c>
      <c r="J18" s="5">
        <f t="shared" si="5"/>
        <v>780</v>
      </c>
      <c r="K18" s="2">
        <v>281</v>
      </c>
      <c r="L18" s="2">
        <v>256</v>
      </c>
      <c r="M18" s="5">
        <f t="shared" si="6"/>
        <v>537</v>
      </c>
      <c r="N18" s="27">
        <f t="shared" si="7"/>
        <v>0.39692763944293835</v>
      </c>
      <c r="O18" s="27">
        <f t="shared" si="0"/>
        <v>0.18097526401619438</v>
      </c>
      <c r="P18" s="28">
        <f t="shared" si="1"/>
        <v>0.29720136280184006</v>
      </c>
      <c r="R18" s="32">
        <f t="shared" si="8"/>
        <v>90.763374815267497</v>
      </c>
      <c r="S18" s="32">
        <f t="shared" si="9"/>
        <v>41.533077724072392</v>
      </c>
      <c r="T18" s="32">
        <f t="shared" si="10"/>
        <v>68.07332900330438</v>
      </c>
    </row>
    <row r="19" spans="2:20" x14ac:dyDescent="0.25">
      <c r="B19" s="12" t="str">
        <f>'Média Mensal'!B19</f>
        <v>Bolhão</v>
      </c>
      <c r="C19" s="12" t="str">
        <f>'Média Mensal'!C19</f>
        <v>Trindade</v>
      </c>
      <c r="D19" s="15">
        <f>'Média Mensal'!D19</f>
        <v>451.8</v>
      </c>
      <c r="E19" s="4">
        <v>64185.564625285137</v>
      </c>
      <c r="F19" s="2">
        <v>35559.734514928874</v>
      </c>
      <c r="G19" s="5">
        <f t="shared" si="4"/>
        <v>99745.299140214018</v>
      </c>
      <c r="H19" s="2">
        <v>424</v>
      </c>
      <c r="I19" s="2">
        <v>355</v>
      </c>
      <c r="J19" s="5">
        <f t="shared" si="5"/>
        <v>779</v>
      </c>
      <c r="K19" s="2">
        <v>281</v>
      </c>
      <c r="L19" s="2">
        <v>270</v>
      </c>
      <c r="M19" s="5">
        <f t="shared" si="6"/>
        <v>551</v>
      </c>
      <c r="N19" s="27">
        <f t="shared" si="7"/>
        <v>0.39799571298976349</v>
      </c>
      <c r="O19" s="27">
        <f t="shared" si="0"/>
        <v>0.24756150455951598</v>
      </c>
      <c r="P19" s="28">
        <f t="shared" si="1"/>
        <v>0.3271281521888742</v>
      </c>
      <c r="R19" s="32">
        <f t="shared" si="8"/>
        <v>91.043354078418631</v>
      </c>
      <c r="S19" s="32">
        <f t="shared" si="9"/>
        <v>56.895575223886198</v>
      </c>
      <c r="T19" s="32">
        <f t="shared" si="10"/>
        <v>74.996465518957905</v>
      </c>
    </row>
    <row r="20" spans="2:20" x14ac:dyDescent="0.25">
      <c r="B20" s="12" t="str">
        <f>'Média Mensal'!B20</f>
        <v>Trindade</v>
      </c>
      <c r="C20" s="12" t="str">
        <f>'Média Mensal'!C20</f>
        <v>Lapa</v>
      </c>
      <c r="D20" s="15">
        <f>'Média Mensal'!D20</f>
        <v>857.43000000000006</v>
      </c>
      <c r="E20" s="4">
        <v>61696.112189206542</v>
      </c>
      <c r="F20" s="2">
        <v>70063.804348245045</v>
      </c>
      <c r="G20" s="5">
        <f t="shared" si="4"/>
        <v>131759.91653745159</v>
      </c>
      <c r="H20" s="2">
        <v>396</v>
      </c>
      <c r="I20" s="2">
        <v>365</v>
      </c>
      <c r="J20" s="5">
        <f t="shared" si="5"/>
        <v>761</v>
      </c>
      <c r="K20" s="2">
        <v>281</v>
      </c>
      <c r="L20" s="2">
        <v>279</v>
      </c>
      <c r="M20" s="5">
        <f t="shared" si="6"/>
        <v>560</v>
      </c>
      <c r="N20" s="27">
        <f t="shared" si="7"/>
        <v>0.39746503239967107</v>
      </c>
      <c r="O20" s="27">
        <f t="shared" si="0"/>
        <v>0.47330174792102414</v>
      </c>
      <c r="P20" s="28">
        <f t="shared" si="1"/>
        <v>0.43448412080041809</v>
      </c>
      <c r="R20" s="32">
        <f t="shared" si="8"/>
        <v>91.131628049049539</v>
      </c>
      <c r="S20" s="32">
        <f t="shared" si="9"/>
        <v>108.79472724882771</v>
      </c>
      <c r="T20" s="32">
        <f t="shared" si="10"/>
        <v>99.742556046518985</v>
      </c>
    </row>
    <row r="21" spans="2:20" x14ac:dyDescent="0.25">
      <c r="B21" s="12" t="str">
        <f>'Média Mensal'!B21</f>
        <v>Lapa</v>
      </c>
      <c r="C21" s="12" t="str">
        <f>'Média Mensal'!C21</f>
        <v>Carolina Michaelis</v>
      </c>
      <c r="D21" s="15">
        <f>'Média Mensal'!D21</f>
        <v>460.97</v>
      </c>
      <c r="E21" s="4">
        <v>59375.90846056537</v>
      </c>
      <c r="F21" s="2">
        <v>71595.708019002122</v>
      </c>
      <c r="G21" s="5">
        <f t="shared" si="4"/>
        <v>130971.61647956748</v>
      </c>
      <c r="H21" s="2">
        <v>408</v>
      </c>
      <c r="I21" s="2">
        <v>358</v>
      </c>
      <c r="J21" s="5">
        <f t="shared" si="5"/>
        <v>766</v>
      </c>
      <c r="K21" s="2">
        <v>276</v>
      </c>
      <c r="L21" s="2">
        <v>284</v>
      </c>
      <c r="M21" s="5">
        <f t="shared" si="6"/>
        <v>560</v>
      </c>
      <c r="N21" s="27">
        <f t="shared" si="7"/>
        <v>0.37921462076285872</v>
      </c>
      <c r="O21" s="27">
        <f t="shared" si="0"/>
        <v>0.48454052530456226</v>
      </c>
      <c r="P21" s="28">
        <f t="shared" si="1"/>
        <v>0.43035203354045359</v>
      </c>
      <c r="R21" s="32">
        <f t="shared" si="8"/>
        <v>86.80688371427685</v>
      </c>
      <c r="S21" s="32">
        <f t="shared" si="9"/>
        <v>111.51979442212169</v>
      </c>
      <c r="T21" s="32">
        <f t="shared" si="10"/>
        <v>98.771958129387244</v>
      </c>
    </row>
    <row r="22" spans="2:20" x14ac:dyDescent="0.25">
      <c r="B22" s="12" t="str">
        <f>'Média Mensal'!B22</f>
        <v>Carolina Michaelis</v>
      </c>
      <c r="C22" s="12" t="str">
        <f>'Média Mensal'!C22</f>
        <v>Casa da Música</v>
      </c>
      <c r="D22" s="15">
        <f>'Média Mensal'!D22</f>
        <v>627.48</v>
      </c>
      <c r="E22" s="4">
        <v>53120.982586839353</v>
      </c>
      <c r="F22" s="2">
        <v>72948.758948456132</v>
      </c>
      <c r="G22" s="5">
        <f t="shared" si="4"/>
        <v>126069.74153529548</v>
      </c>
      <c r="H22" s="2">
        <v>404</v>
      </c>
      <c r="I22" s="2">
        <v>381</v>
      </c>
      <c r="J22" s="5">
        <f t="shared" si="5"/>
        <v>785</v>
      </c>
      <c r="K22" s="2">
        <v>259</v>
      </c>
      <c r="L22" s="2">
        <v>285</v>
      </c>
      <c r="M22" s="5">
        <f t="shared" si="6"/>
        <v>544</v>
      </c>
      <c r="N22" s="27">
        <f t="shared" si="7"/>
        <v>0.35064280632385908</v>
      </c>
      <c r="O22" s="27">
        <f t="shared" si="0"/>
        <v>0.47686407638097567</v>
      </c>
      <c r="P22" s="28">
        <f t="shared" si="1"/>
        <v>0.4140602141914379</v>
      </c>
      <c r="R22" s="32">
        <f t="shared" si="8"/>
        <v>80.12214568150732</v>
      </c>
      <c r="S22" s="32">
        <f t="shared" si="9"/>
        <v>109.53267109377798</v>
      </c>
      <c r="T22" s="32">
        <f t="shared" si="10"/>
        <v>94.860603111584268</v>
      </c>
    </row>
    <row r="23" spans="2:20" x14ac:dyDescent="0.25">
      <c r="B23" s="12" t="str">
        <f>'Média Mensal'!B23</f>
        <v>Casa da Música</v>
      </c>
      <c r="C23" s="12" t="str">
        <f>'Média Mensal'!C23</f>
        <v>Francos</v>
      </c>
      <c r="D23" s="15">
        <f>'Média Mensal'!D23</f>
        <v>871.87</v>
      </c>
      <c r="E23" s="4">
        <v>44247.176630000155</v>
      </c>
      <c r="F23" s="2">
        <v>75140.400189949301</v>
      </c>
      <c r="G23" s="5">
        <f t="shared" si="4"/>
        <v>119387.57681994946</v>
      </c>
      <c r="H23" s="2">
        <v>422</v>
      </c>
      <c r="I23" s="2">
        <v>397</v>
      </c>
      <c r="J23" s="5">
        <f t="shared" si="5"/>
        <v>819</v>
      </c>
      <c r="K23" s="2">
        <v>258</v>
      </c>
      <c r="L23" s="2">
        <v>269</v>
      </c>
      <c r="M23" s="5">
        <f t="shared" si="6"/>
        <v>527</v>
      </c>
      <c r="N23" s="27">
        <f t="shared" si="7"/>
        <v>0.28521540216326419</v>
      </c>
      <c r="O23" s="27">
        <f t="shared" si="0"/>
        <v>0.49284027829487159</v>
      </c>
      <c r="P23" s="28">
        <f t="shared" si="1"/>
        <v>0.38812606248358084</v>
      </c>
      <c r="R23" s="32">
        <f t="shared" si="8"/>
        <v>65.069377397059057</v>
      </c>
      <c r="S23" s="32">
        <f t="shared" si="9"/>
        <v>112.82342370863259</v>
      </c>
      <c r="T23" s="32">
        <f t="shared" si="10"/>
        <v>88.698051129234372</v>
      </c>
    </row>
    <row r="24" spans="2:20" x14ac:dyDescent="0.25">
      <c r="B24" s="12" t="str">
        <f>'Média Mensal'!B24</f>
        <v>Francos</v>
      </c>
      <c r="C24" s="12" t="str">
        <f>'Média Mensal'!C24</f>
        <v>Ramalde</v>
      </c>
      <c r="D24" s="15">
        <f>'Média Mensal'!D24</f>
        <v>965.03</v>
      </c>
      <c r="E24" s="4">
        <v>39551.406624327334</v>
      </c>
      <c r="F24" s="2">
        <v>74789.950455349986</v>
      </c>
      <c r="G24" s="5">
        <f t="shared" si="4"/>
        <v>114341.35707967731</v>
      </c>
      <c r="H24" s="2">
        <v>432</v>
      </c>
      <c r="I24" s="2">
        <v>441</v>
      </c>
      <c r="J24" s="5">
        <f t="shared" si="5"/>
        <v>873</v>
      </c>
      <c r="K24" s="2">
        <v>253</v>
      </c>
      <c r="L24" s="2">
        <v>257</v>
      </c>
      <c r="M24" s="5">
        <f t="shared" si="6"/>
        <v>510</v>
      </c>
      <c r="N24" s="27">
        <f t="shared" si="7"/>
        <v>0.25344367806638218</v>
      </c>
      <c r="O24" s="27">
        <f t="shared" si="0"/>
        <v>0.4704007148494892</v>
      </c>
      <c r="P24" s="28">
        <f t="shared" si="1"/>
        <v>0.36293313107741459</v>
      </c>
      <c r="R24" s="32">
        <f t="shared" si="8"/>
        <v>57.739279743543555</v>
      </c>
      <c r="S24" s="32">
        <f t="shared" si="9"/>
        <v>107.14892615379654</v>
      </c>
      <c r="T24" s="32">
        <f t="shared" si="10"/>
        <v>82.676324714155683</v>
      </c>
    </row>
    <row r="25" spans="2:20" x14ac:dyDescent="0.25">
      <c r="B25" s="12" t="str">
        <f>'Média Mensal'!B25</f>
        <v>Ramalde</v>
      </c>
      <c r="C25" s="12" t="str">
        <f>'Média Mensal'!C25</f>
        <v>Viso</v>
      </c>
      <c r="D25" s="15">
        <f>'Média Mensal'!D25</f>
        <v>621.15</v>
      </c>
      <c r="E25" s="4">
        <v>38649.809328367999</v>
      </c>
      <c r="F25" s="2">
        <v>72161.132720725072</v>
      </c>
      <c r="G25" s="5">
        <f t="shared" si="4"/>
        <v>110810.94204909308</v>
      </c>
      <c r="H25" s="2">
        <v>432</v>
      </c>
      <c r="I25" s="2">
        <v>425</v>
      </c>
      <c r="J25" s="5">
        <f t="shared" si="5"/>
        <v>857</v>
      </c>
      <c r="K25" s="2">
        <v>222</v>
      </c>
      <c r="L25" s="2">
        <v>259</v>
      </c>
      <c r="M25" s="5">
        <f t="shared" si="6"/>
        <v>481</v>
      </c>
      <c r="N25" s="27">
        <f t="shared" si="7"/>
        <v>0.26049963151331823</v>
      </c>
      <c r="O25" s="27">
        <f t="shared" si="0"/>
        <v>0.46247649662072571</v>
      </c>
      <c r="P25" s="28">
        <f t="shared" si="1"/>
        <v>0.36403069004301275</v>
      </c>
      <c r="R25" s="32">
        <f t="shared" si="8"/>
        <v>59.097567780379201</v>
      </c>
      <c r="S25" s="32">
        <f t="shared" si="9"/>
        <v>105.49873204784367</v>
      </c>
      <c r="T25" s="32">
        <f t="shared" si="10"/>
        <v>82.818342338634594</v>
      </c>
    </row>
    <row r="26" spans="2:20" x14ac:dyDescent="0.25">
      <c r="B26" s="12" t="str">
        <f>'Média Mensal'!B26</f>
        <v>Viso</v>
      </c>
      <c r="C26" s="12" t="str">
        <f>'Média Mensal'!C26</f>
        <v>Sete Bicas</v>
      </c>
      <c r="D26" s="15">
        <f>'Média Mensal'!D26</f>
        <v>743.81</v>
      </c>
      <c r="E26" s="4">
        <v>35846.442201434904</v>
      </c>
      <c r="F26" s="2">
        <v>70453.153566106237</v>
      </c>
      <c r="G26" s="5">
        <f t="shared" si="4"/>
        <v>106299.59576754115</v>
      </c>
      <c r="H26" s="2">
        <v>431</v>
      </c>
      <c r="I26" s="2">
        <v>427</v>
      </c>
      <c r="J26" s="5">
        <f t="shared" si="5"/>
        <v>858</v>
      </c>
      <c r="K26" s="2">
        <v>214</v>
      </c>
      <c r="L26" s="2">
        <v>255</v>
      </c>
      <c r="M26" s="5">
        <f t="shared" si="6"/>
        <v>469</v>
      </c>
      <c r="N26" s="27">
        <f t="shared" si="7"/>
        <v>0.24524138116027383</v>
      </c>
      <c r="O26" s="27">
        <f t="shared" si="0"/>
        <v>0.4531565398663826</v>
      </c>
      <c r="P26" s="28">
        <f t="shared" si="1"/>
        <v>0.35240550247825603</v>
      </c>
      <c r="R26" s="32">
        <f t="shared" si="8"/>
        <v>55.575879382069616</v>
      </c>
      <c r="S26" s="32">
        <f t="shared" si="9"/>
        <v>103.30374423182732</v>
      </c>
      <c r="T26" s="32">
        <f t="shared" si="10"/>
        <v>80.105196509073963</v>
      </c>
    </row>
    <row r="27" spans="2:20" x14ac:dyDescent="0.25">
      <c r="B27" s="12" t="str">
        <f>'Média Mensal'!B27</f>
        <v>Sete Bicas</v>
      </c>
      <c r="C27" s="12" t="str">
        <f>'Média Mensal'!C27</f>
        <v>ASra da Hora</v>
      </c>
      <c r="D27" s="15">
        <f>'Média Mensal'!D27</f>
        <v>674.5</v>
      </c>
      <c r="E27" s="4">
        <v>32687.178614550481</v>
      </c>
      <c r="F27" s="2">
        <v>69813.396486329992</v>
      </c>
      <c r="G27" s="5">
        <f t="shared" si="4"/>
        <v>102500.57510088047</v>
      </c>
      <c r="H27" s="2">
        <v>431</v>
      </c>
      <c r="I27" s="2">
        <v>455</v>
      </c>
      <c r="J27" s="5">
        <f t="shared" si="5"/>
        <v>886</v>
      </c>
      <c r="K27" s="2">
        <v>212</v>
      </c>
      <c r="L27" s="2">
        <v>238</v>
      </c>
      <c r="M27" s="5">
        <f t="shared" si="6"/>
        <v>450</v>
      </c>
      <c r="N27" s="27">
        <f t="shared" si="7"/>
        <v>0.22438889158211928</v>
      </c>
      <c r="O27" s="27">
        <f t="shared" si="0"/>
        <v>0.4438119595581167</v>
      </c>
      <c r="P27" s="28">
        <f t="shared" si="1"/>
        <v>0.33831252343710544</v>
      </c>
      <c r="R27" s="32">
        <f t="shared" si="8"/>
        <v>50.835425528072285</v>
      </c>
      <c r="S27" s="32">
        <f t="shared" si="9"/>
        <v>100.74083187060604</v>
      </c>
      <c r="T27" s="32">
        <f t="shared" si="10"/>
        <v>76.721987350958429</v>
      </c>
    </row>
    <row r="28" spans="2:20" x14ac:dyDescent="0.25">
      <c r="B28" s="12" t="str">
        <f>'Média Mensal'!B28</f>
        <v>ASra da Hora</v>
      </c>
      <c r="C28" s="12" t="str">
        <f>'Média Mensal'!C28</f>
        <v>Vasco da Gama</v>
      </c>
      <c r="D28" s="15">
        <f>'Média Mensal'!D28</f>
        <v>824.48</v>
      </c>
      <c r="E28" s="4">
        <v>12460.26575672457</v>
      </c>
      <c r="F28" s="2">
        <v>13243.523351573787</v>
      </c>
      <c r="G28" s="5">
        <f t="shared" si="4"/>
        <v>25703.789108298355</v>
      </c>
      <c r="H28" s="2">
        <v>191</v>
      </c>
      <c r="I28" s="2">
        <v>232</v>
      </c>
      <c r="J28" s="5">
        <f t="shared" si="5"/>
        <v>423</v>
      </c>
      <c r="K28" s="2">
        <v>0</v>
      </c>
      <c r="L28" s="2">
        <v>0</v>
      </c>
      <c r="M28" s="5">
        <f t="shared" si="6"/>
        <v>0</v>
      </c>
      <c r="N28" s="27">
        <f t="shared" si="7"/>
        <v>0.30202311801252107</v>
      </c>
      <c r="O28" s="27">
        <f t="shared" si="0"/>
        <v>0.26427848322904268</v>
      </c>
      <c r="P28" s="28">
        <f t="shared" si="1"/>
        <v>0.28132156891141707</v>
      </c>
      <c r="R28" s="32">
        <f t="shared" si="8"/>
        <v>65.236993490704549</v>
      </c>
      <c r="S28" s="32">
        <f t="shared" si="9"/>
        <v>57.084152377473224</v>
      </c>
      <c r="T28" s="32">
        <f t="shared" si="10"/>
        <v>60.765458884866085</v>
      </c>
    </row>
    <row r="29" spans="2:20" x14ac:dyDescent="0.25">
      <c r="B29" s="12" t="str">
        <f>'Média Mensal'!B29</f>
        <v>Vasco da Gama</v>
      </c>
      <c r="C29" s="12" t="str">
        <f>'Média Mensal'!C29</f>
        <v>Estádio do Mar</v>
      </c>
      <c r="D29" s="15">
        <f>'Média Mensal'!D29</f>
        <v>661.6</v>
      </c>
      <c r="E29" s="4">
        <v>13517.080438120292</v>
      </c>
      <c r="F29" s="2">
        <v>10710.147218598629</v>
      </c>
      <c r="G29" s="5">
        <f t="shared" si="4"/>
        <v>24227.227656718922</v>
      </c>
      <c r="H29" s="2">
        <v>203</v>
      </c>
      <c r="I29" s="2">
        <v>243</v>
      </c>
      <c r="J29" s="5">
        <f t="shared" si="5"/>
        <v>446</v>
      </c>
      <c r="K29" s="2">
        <v>0</v>
      </c>
      <c r="L29" s="2">
        <v>0</v>
      </c>
      <c r="M29" s="5">
        <f t="shared" si="6"/>
        <v>0</v>
      </c>
      <c r="N29" s="27">
        <f t="shared" si="7"/>
        <v>0.30827131084930426</v>
      </c>
      <c r="O29" s="27">
        <f t="shared" si="0"/>
        <v>0.20404944403670611</v>
      </c>
      <c r="P29" s="28">
        <f t="shared" si="1"/>
        <v>0.25148675112853891</v>
      </c>
      <c r="R29" s="32">
        <f t="shared" si="8"/>
        <v>66.586603143449722</v>
      </c>
      <c r="S29" s="32">
        <f t="shared" si="9"/>
        <v>44.074679911928513</v>
      </c>
      <c r="T29" s="32">
        <f t="shared" si="10"/>
        <v>54.321138243764402</v>
      </c>
    </row>
    <row r="30" spans="2:20" x14ac:dyDescent="0.25">
      <c r="B30" s="12" t="str">
        <f>'Média Mensal'!B30</f>
        <v>Estádio do Mar</v>
      </c>
      <c r="C30" s="12" t="str">
        <f>'Média Mensal'!C30</f>
        <v>Pedro Hispano</v>
      </c>
      <c r="D30" s="15">
        <f>'Média Mensal'!D30</f>
        <v>786.97</v>
      </c>
      <c r="E30" s="4">
        <v>13346.715752352084</v>
      </c>
      <c r="F30" s="2">
        <v>10053.33761256352</v>
      </c>
      <c r="G30" s="5">
        <f t="shared" si="4"/>
        <v>23400.053364915606</v>
      </c>
      <c r="H30" s="2">
        <v>187</v>
      </c>
      <c r="I30" s="2">
        <v>250</v>
      </c>
      <c r="J30" s="5">
        <f t="shared" si="5"/>
        <v>437</v>
      </c>
      <c r="K30" s="2">
        <v>0</v>
      </c>
      <c r="L30" s="2">
        <v>0</v>
      </c>
      <c r="M30" s="5">
        <f t="shared" si="6"/>
        <v>0</v>
      </c>
      <c r="N30" s="27">
        <f t="shared" si="7"/>
        <v>0.3304296829162231</v>
      </c>
      <c r="O30" s="27">
        <f t="shared" si="0"/>
        <v>0.18617291875117631</v>
      </c>
      <c r="P30" s="28">
        <f t="shared" si="1"/>
        <v>0.24790292996139085</v>
      </c>
      <c r="R30" s="32">
        <f t="shared" si="8"/>
        <v>71.372811509904196</v>
      </c>
      <c r="S30" s="32">
        <f t="shared" si="9"/>
        <v>40.213350450254083</v>
      </c>
      <c r="T30" s="32">
        <f t="shared" si="10"/>
        <v>53.547032871660427</v>
      </c>
    </row>
    <row r="31" spans="2:20" x14ac:dyDescent="0.25">
      <c r="B31" s="12" t="str">
        <f>'Média Mensal'!B31</f>
        <v>Pedro Hispano</v>
      </c>
      <c r="C31" s="12" t="str">
        <f>'Média Mensal'!C31</f>
        <v>Parque de Real</v>
      </c>
      <c r="D31" s="15">
        <f>'Média Mensal'!D31</f>
        <v>656.68</v>
      </c>
      <c r="E31" s="4">
        <v>12269.945398346583</v>
      </c>
      <c r="F31" s="2">
        <v>8846.7820644703224</v>
      </c>
      <c r="G31" s="5">
        <f t="shared" si="4"/>
        <v>21116.727462816903</v>
      </c>
      <c r="H31" s="2">
        <v>187</v>
      </c>
      <c r="I31" s="2">
        <v>251</v>
      </c>
      <c r="J31" s="5">
        <f t="shared" si="5"/>
        <v>438</v>
      </c>
      <c r="K31" s="2">
        <v>0</v>
      </c>
      <c r="L31" s="2">
        <v>0</v>
      </c>
      <c r="M31" s="5">
        <f t="shared" si="6"/>
        <v>0</v>
      </c>
      <c r="N31" s="27">
        <f t="shared" si="7"/>
        <v>0.30377167256750304</v>
      </c>
      <c r="O31" s="27">
        <f t="shared" si="0"/>
        <v>0.16317659112568841</v>
      </c>
      <c r="P31" s="28">
        <f t="shared" si="1"/>
        <v>0.22320234507459097</v>
      </c>
      <c r="R31" s="32">
        <f t="shared" si="8"/>
        <v>65.614681274580661</v>
      </c>
      <c r="S31" s="32">
        <f t="shared" si="9"/>
        <v>35.246143683148695</v>
      </c>
      <c r="T31" s="32">
        <f t="shared" si="10"/>
        <v>48.211706536111649</v>
      </c>
    </row>
    <row r="32" spans="2:20" x14ac:dyDescent="0.25">
      <c r="B32" s="12" t="str">
        <f>'Média Mensal'!B32</f>
        <v>Parque de Real</v>
      </c>
      <c r="C32" s="12" t="str">
        <f>'Média Mensal'!C32</f>
        <v>C. Matosinhos</v>
      </c>
      <c r="D32" s="15">
        <f>'Média Mensal'!D32</f>
        <v>723.67</v>
      </c>
      <c r="E32" s="4">
        <v>10645.293374876135</v>
      </c>
      <c r="F32" s="2">
        <v>7587.092611537928</v>
      </c>
      <c r="G32" s="5">
        <f t="shared" si="4"/>
        <v>18232.385986414061</v>
      </c>
      <c r="H32" s="2">
        <v>185</v>
      </c>
      <c r="I32" s="2">
        <v>211</v>
      </c>
      <c r="J32" s="5">
        <f t="shared" si="5"/>
        <v>396</v>
      </c>
      <c r="K32" s="2">
        <v>0</v>
      </c>
      <c r="L32" s="2">
        <v>0</v>
      </c>
      <c r="M32" s="5">
        <f t="shared" si="6"/>
        <v>0</v>
      </c>
      <c r="N32" s="27">
        <f t="shared" si="7"/>
        <v>0.26639873310500839</v>
      </c>
      <c r="O32" s="27">
        <f t="shared" si="0"/>
        <v>0.1664712263370618</v>
      </c>
      <c r="P32" s="28">
        <f t="shared" si="1"/>
        <v>0.21315453126653178</v>
      </c>
      <c r="R32" s="32">
        <f t="shared" si="8"/>
        <v>57.542126350681812</v>
      </c>
      <c r="S32" s="32">
        <f t="shared" si="9"/>
        <v>35.957784888805342</v>
      </c>
      <c r="T32" s="32">
        <f t="shared" si="10"/>
        <v>46.041378753570861</v>
      </c>
    </row>
    <row r="33" spans="2:20" x14ac:dyDescent="0.25">
      <c r="B33" s="12" t="str">
        <f>'Média Mensal'!B33</f>
        <v>C. Matosinhos</v>
      </c>
      <c r="C33" s="12" t="str">
        <f>'Média Mensal'!C33</f>
        <v>Matosinhos Sul</v>
      </c>
      <c r="D33" s="15">
        <f>'Média Mensal'!D33</f>
        <v>616.61</v>
      </c>
      <c r="E33" s="4">
        <v>6968.3317191250535</v>
      </c>
      <c r="F33" s="2">
        <v>5321.6768967284734</v>
      </c>
      <c r="G33" s="5">
        <f t="shared" si="4"/>
        <v>12290.008615853527</v>
      </c>
      <c r="H33" s="2">
        <v>170</v>
      </c>
      <c r="I33" s="2">
        <v>213</v>
      </c>
      <c r="J33" s="5">
        <f t="shared" si="5"/>
        <v>383</v>
      </c>
      <c r="K33" s="2">
        <v>0</v>
      </c>
      <c r="L33" s="2">
        <v>0</v>
      </c>
      <c r="M33" s="5">
        <f t="shared" si="6"/>
        <v>0</v>
      </c>
      <c r="N33" s="27">
        <f t="shared" si="7"/>
        <v>0.18976938232911367</v>
      </c>
      <c r="O33" s="27">
        <f t="shared" si="0"/>
        <v>0.11566851192680563</v>
      </c>
      <c r="P33" s="28">
        <f t="shared" si="1"/>
        <v>0.14855923769284313</v>
      </c>
      <c r="R33" s="32">
        <f t="shared" si="8"/>
        <v>40.990186583088551</v>
      </c>
      <c r="S33" s="32">
        <f t="shared" si="9"/>
        <v>24.984398576190017</v>
      </c>
      <c r="T33" s="32">
        <f t="shared" si="10"/>
        <v>32.088795341654119</v>
      </c>
    </row>
    <row r="34" spans="2:20" x14ac:dyDescent="0.25">
      <c r="B34" s="12" t="str">
        <f>'Média Mensal'!B34</f>
        <v>Matosinhos Sul</v>
      </c>
      <c r="C34" s="12" t="str">
        <f>'Média Mensal'!C34</f>
        <v>Brito Capelo</v>
      </c>
      <c r="D34" s="15">
        <f>'Média Mensal'!D34</f>
        <v>535.72</v>
      </c>
      <c r="E34" s="4">
        <v>2989.1479785589695</v>
      </c>
      <c r="F34" s="2">
        <v>3271.3724868315139</v>
      </c>
      <c r="G34" s="5">
        <f t="shared" si="4"/>
        <v>6260.5204653904839</v>
      </c>
      <c r="H34" s="2">
        <v>139</v>
      </c>
      <c r="I34" s="2">
        <v>255</v>
      </c>
      <c r="J34" s="5">
        <f t="shared" si="5"/>
        <v>394</v>
      </c>
      <c r="K34" s="2">
        <v>0</v>
      </c>
      <c r="L34" s="2">
        <v>0</v>
      </c>
      <c r="M34" s="5">
        <f t="shared" si="6"/>
        <v>0</v>
      </c>
      <c r="N34" s="27">
        <f t="shared" si="7"/>
        <v>9.9558619056720268E-2</v>
      </c>
      <c r="O34" s="27">
        <f t="shared" si="0"/>
        <v>5.9393109782707225E-2</v>
      </c>
      <c r="P34" s="28">
        <f t="shared" si="1"/>
        <v>7.3563175237244829E-2</v>
      </c>
      <c r="R34" s="32">
        <f t="shared" si="8"/>
        <v>21.504661716251579</v>
      </c>
      <c r="S34" s="32">
        <f t="shared" si="9"/>
        <v>12.828911713064761</v>
      </c>
      <c r="T34" s="32">
        <f t="shared" si="10"/>
        <v>15.889645851244882</v>
      </c>
    </row>
    <row r="35" spans="2:20" x14ac:dyDescent="0.25">
      <c r="B35" s="12" t="str">
        <f>'Média Mensal'!B35</f>
        <v>Brito Capelo</v>
      </c>
      <c r="C35" s="12" t="str">
        <f>'Média Mensal'!C35</f>
        <v>Mercado</v>
      </c>
      <c r="D35" s="15">
        <f>'Média Mensal'!D35</f>
        <v>487.53</v>
      </c>
      <c r="E35" s="4">
        <v>1366.8371792814378</v>
      </c>
      <c r="F35" s="2">
        <v>2322.2847251057665</v>
      </c>
      <c r="G35" s="5">
        <f t="shared" si="4"/>
        <v>3689.1219043872043</v>
      </c>
      <c r="H35" s="2">
        <v>137</v>
      </c>
      <c r="I35" s="2">
        <v>255</v>
      </c>
      <c r="J35" s="5">
        <f t="shared" si="5"/>
        <v>392</v>
      </c>
      <c r="K35" s="2">
        <v>0</v>
      </c>
      <c r="L35" s="2">
        <v>0</v>
      </c>
      <c r="M35" s="5">
        <f t="shared" si="6"/>
        <v>0</v>
      </c>
      <c r="N35" s="27">
        <f t="shared" si="7"/>
        <v>4.6189415358253508E-2</v>
      </c>
      <c r="O35" s="27">
        <f t="shared" si="0"/>
        <v>4.2162032046219433E-2</v>
      </c>
      <c r="P35" s="28">
        <f t="shared" si="1"/>
        <v>4.3569561418027258E-2</v>
      </c>
      <c r="R35" s="32">
        <f t="shared" si="8"/>
        <v>9.9769137173827573</v>
      </c>
      <c r="S35" s="32">
        <f t="shared" si="9"/>
        <v>9.1069989219833971</v>
      </c>
      <c r="T35" s="32">
        <f t="shared" si="10"/>
        <v>9.4110252662938887</v>
      </c>
    </row>
    <row r="36" spans="2:20" x14ac:dyDescent="0.25">
      <c r="B36" s="13" t="str">
        <f>'Média Mensal'!B36</f>
        <v>Mercado</v>
      </c>
      <c r="C36" s="13" t="str">
        <f>'Média Mensal'!C36</f>
        <v>Sr. de Matosinhos</v>
      </c>
      <c r="D36" s="16">
        <f>'Média Mensal'!D36</f>
        <v>708.96</v>
      </c>
      <c r="E36" s="6">
        <v>267.26616259492351</v>
      </c>
      <c r="F36" s="3">
        <v>671</v>
      </c>
      <c r="G36" s="7">
        <f t="shared" si="4"/>
        <v>938.26616259492357</v>
      </c>
      <c r="H36" s="3">
        <v>164</v>
      </c>
      <c r="I36" s="3">
        <v>258</v>
      </c>
      <c r="J36" s="7">
        <f t="shared" si="5"/>
        <v>422</v>
      </c>
      <c r="K36" s="3">
        <v>0</v>
      </c>
      <c r="L36" s="3">
        <v>0</v>
      </c>
      <c r="M36" s="7">
        <f t="shared" si="6"/>
        <v>0</v>
      </c>
      <c r="N36" s="27">
        <f t="shared" si="7"/>
        <v>7.5447764960174888E-3</v>
      </c>
      <c r="O36" s="27">
        <f t="shared" si="0"/>
        <v>1.2040625897215045E-2</v>
      </c>
      <c r="P36" s="28">
        <f t="shared" si="1"/>
        <v>1.0293423760256753E-2</v>
      </c>
      <c r="R36" s="32">
        <f t="shared" si="8"/>
        <v>1.6296717231397775</v>
      </c>
      <c r="S36" s="32">
        <f t="shared" si="9"/>
        <v>2.6007751937984498</v>
      </c>
      <c r="T36" s="32">
        <f t="shared" si="10"/>
        <v>2.2233795322154588</v>
      </c>
    </row>
    <row r="37" spans="2:20" x14ac:dyDescent="0.25">
      <c r="B37" s="11" t="str">
        <f>'Média Mensal'!B37</f>
        <v>BSra da Hora</v>
      </c>
      <c r="C37" s="11" t="str">
        <f>'Média Mensal'!C37</f>
        <v>BFonte do Cuco</v>
      </c>
      <c r="D37" s="14">
        <f>'Média Mensal'!D37</f>
        <v>687.03</v>
      </c>
      <c r="E37" s="8">
        <v>11662.299405865111</v>
      </c>
      <c r="F37" s="9">
        <v>34720.838620092371</v>
      </c>
      <c r="G37" s="10">
        <f t="shared" si="4"/>
        <v>46383.13802595748</v>
      </c>
      <c r="H37" s="9">
        <v>101</v>
      </c>
      <c r="I37" s="9">
        <v>124</v>
      </c>
      <c r="J37" s="10">
        <f t="shared" si="5"/>
        <v>225</v>
      </c>
      <c r="K37" s="9">
        <v>126</v>
      </c>
      <c r="L37" s="9">
        <v>144</v>
      </c>
      <c r="M37" s="10">
        <f t="shared" si="6"/>
        <v>270</v>
      </c>
      <c r="N37" s="25">
        <f t="shared" si="7"/>
        <v>0.2197779927232231</v>
      </c>
      <c r="O37" s="25">
        <f t="shared" si="0"/>
        <v>0.55556897433583541</v>
      </c>
      <c r="P37" s="26">
        <f t="shared" si="1"/>
        <v>0.40137710302836171</v>
      </c>
      <c r="R37" s="32">
        <f t="shared" si="8"/>
        <v>51.375768307775822</v>
      </c>
      <c r="S37" s="32">
        <f t="shared" si="9"/>
        <v>129.55536798541928</v>
      </c>
      <c r="T37" s="32">
        <f t="shared" si="10"/>
        <v>93.703309143348449</v>
      </c>
    </row>
    <row r="38" spans="2:20" x14ac:dyDescent="0.25">
      <c r="B38" s="12" t="str">
        <f>'Média Mensal'!B38</f>
        <v>BFonte do Cuco</v>
      </c>
      <c r="C38" s="12" t="str">
        <f>'Média Mensal'!C38</f>
        <v>Custoias</v>
      </c>
      <c r="D38" s="15">
        <f>'Média Mensal'!D38</f>
        <v>689.2</v>
      </c>
      <c r="E38" s="4">
        <v>11572.392906949228</v>
      </c>
      <c r="F38" s="2">
        <v>34475.786069449787</v>
      </c>
      <c r="G38" s="5">
        <f t="shared" si="4"/>
        <v>46048.178976399016</v>
      </c>
      <c r="H38" s="2">
        <v>102</v>
      </c>
      <c r="I38" s="2">
        <v>124</v>
      </c>
      <c r="J38" s="5">
        <f t="shared" si="5"/>
        <v>226</v>
      </c>
      <c r="K38" s="2">
        <v>125</v>
      </c>
      <c r="L38" s="2">
        <v>174</v>
      </c>
      <c r="M38" s="5">
        <f t="shared" si="6"/>
        <v>299</v>
      </c>
      <c r="N38" s="27">
        <f t="shared" si="7"/>
        <v>0.21821528335626089</v>
      </c>
      <c r="O38" s="27">
        <f t="shared" si="0"/>
        <v>0.49296193762082169</v>
      </c>
      <c r="P38" s="28">
        <f t="shared" si="1"/>
        <v>0.37447286266670204</v>
      </c>
      <c r="R38" s="32">
        <f t="shared" si="8"/>
        <v>50.979704435899684</v>
      </c>
      <c r="S38" s="32">
        <f t="shared" si="9"/>
        <v>115.69055728003283</v>
      </c>
      <c r="T38" s="32">
        <f t="shared" si="10"/>
        <v>87.71081709790289</v>
      </c>
    </row>
    <row r="39" spans="2:20" x14ac:dyDescent="0.25">
      <c r="B39" s="12" t="str">
        <f>'Média Mensal'!B39</f>
        <v>Custoias</v>
      </c>
      <c r="C39" s="12" t="str">
        <f>'Média Mensal'!C39</f>
        <v>Esposade</v>
      </c>
      <c r="D39" s="15">
        <f>'Média Mensal'!D39</f>
        <v>1779.24</v>
      </c>
      <c r="E39" s="4">
        <v>11448.205779790667</v>
      </c>
      <c r="F39" s="2">
        <v>33696.015124991798</v>
      </c>
      <c r="G39" s="5">
        <f t="shared" si="4"/>
        <v>45144.220904782465</v>
      </c>
      <c r="H39" s="2">
        <v>101</v>
      </c>
      <c r="I39" s="2">
        <v>124</v>
      </c>
      <c r="J39" s="5">
        <f t="shared" si="5"/>
        <v>225</v>
      </c>
      <c r="K39" s="2">
        <v>124</v>
      </c>
      <c r="L39" s="2">
        <v>196</v>
      </c>
      <c r="M39" s="5">
        <f t="shared" si="6"/>
        <v>320</v>
      </c>
      <c r="N39" s="27">
        <f t="shared" si="7"/>
        <v>0.21777898683211588</v>
      </c>
      <c r="O39" s="27">
        <f t="shared" si="0"/>
        <v>0.446944173453308</v>
      </c>
      <c r="P39" s="28">
        <f t="shared" si="1"/>
        <v>0.35279947565475511</v>
      </c>
      <c r="R39" s="32">
        <f t="shared" si="8"/>
        <v>50.88091457684741</v>
      </c>
      <c r="S39" s="32">
        <f t="shared" si="9"/>
        <v>105.30004726559937</v>
      </c>
      <c r="T39" s="32">
        <f t="shared" si="10"/>
        <v>82.833432852811868</v>
      </c>
    </row>
    <row r="40" spans="2:20" x14ac:dyDescent="0.25">
      <c r="B40" s="12" t="str">
        <f>'Média Mensal'!B40</f>
        <v>Esposade</v>
      </c>
      <c r="C40" s="12" t="str">
        <f>'Média Mensal'!C40</f>
        <v>Crestins</v>
      </c>
      <c r="D40" s="15">
        <f>'Média Mensal'!D40</f>
        <v>2035.56</v>
      </c>
      <c r="E40" s="4">
        <v>11366.529950487899</v>
      </c>
      <c r="F40" s="2">
        <v>33167.447190987703</v>
      </c>
      <c r="G40" s="5">
        <f t="shared" si="4"/>
        <v>44533.977141475603</v>
      </c>
      <c r="H40" s="2">
        <v>101</v>
      </c>
      <c r="I40" s="2">
        <v>124</v>
      </c>
      <c r="J40" s="5">
        <f t="shared" si="5"/>
        <v>225</v>
      </c>
      <c r="K40" s="2">
        <v>117</v>
      </c>
      <c r="L40" s="2">
        <v>196</v>
      </c>
      <c r="M40" s="5">
        <f t="shared" si="6"/>
        <v>313</v>
      </c>
      <c r="N40" s="27">
        <f t="shared" si="7"/>
        <v>0.22360973305177642</v>
      </c>
      <c r="O40" s="27">
        <f t="shared" si="0"/>
        <v>0.43993324478708223</v>
      </c>
      <c r="P40" s="28">
        <f t="shared" si="1"/>
        <v>0.35281703274714477</v>
      </c>
      <c r="R40" s="32">
        <f t="shared" si="8"/>
        <v>52.140045644439901</v>
      </c>
      <c r="S40" s="32">
        <f t="shared" si="9"/>
        <v>103.64827247183658</v>
      </c>
      <c r="T40" s="32">
        <f t="shared" si="10"/>
        <v>82.776909184898898</v>
      </c>
    </row>
    <row r="41" spans="2:20" x14ac:dyDescent="0.25">
      <c r="B41" s="12" t="str">
        <f>'Média Mensal'!B41</f>
        <v>Crestins</v>
      </c>
      <c r="C41" s="12" t="str">
        <f>'Média Mensal'!C41</f>
        <v>Verdes (B)</v>
      </c>
      <c r="D41" s="15">
        <f>'Média Mensal'!D41</f>
        <v>591.81999999999994</v>
      </c>
      <c r="E41" s="4">
        <v>11100.559874271161</v>
      </c>
      <c r="F41" s="2">
        <v>32587.517075189564</v>
      </c>
      <c r="G41" s="5">
        <f t="shared" si="4"/>
        <v>43688.076949460723</v>
      </c>
      <c r="H41" s="2">
        <v>101</v>
      </c>
      <c r="I41" s="2">
        <v>124</v>
      </c>
      <c r="J41" s="5">
        <f t="shared" si="5"/>
        <v>225</v>
      </c>
      <c r="K41" s="2">
        <v>106</v>
      </c>
      <c r="L41" s="2">
        <v>219</v>
      </c>
      <c r="M41" s="5">
        <f t="shared" si="6"/>
        <v>325</v>
      </c>
      <c r="N41" s="27">
        <f t="shared" si="7"/>
        <v>0.23076168040643524</v>
      </c>
      <c r="O41" s="27">
        <f t="shared" si="0"/>
        <v>0.40183877225990877</v>
      </c>
      <c r="P41" s="28">
        <f t="shared" si="1"/>
        <v>0.33814301044474243</v>
      </c>
      <c r="R41" s="32">
        <f t="shared" si="8"/>
        <v>53.625893112421068</v>
      </c>
      <c r="S41" s="32">
        <f t="shared" si="9"/>
        <v>95.00733841163138</v>
      </c>
      <c r="T41" s="32">
        <f t="shared" si="10"/>
        <v>79.432867180837675</v>
      </c>
    </row>
    <row r="42" spans="2:20" x14ac:dyDescent="0.25">
      <c r="B42" s="12" t="str">
        <f>'Média Mensal'!B42</f>
        <v>Verdes (B)</v>
      </c>
      <c r="C42" s="12" t="str">
        <f>'Média Mensal'!C42</f>
        <v>Pedras Rubras</v>
      </c>
      <c r="D42" s="15">
        <f>'Média Mensal'!D42</f>
        <v>960.78</v>
      </c>
      <c r="E42" s="4">
        <v>8664.7905892985291</v>
      </c>
      <c r="F42" s="2">
        <v>29624.175614206943</v>
      </c>
      <c r="G42" s="5">
        <f t="shared" si="4"/>
        <v>38288.966203505472</v>
      </c>
      <c r="H42" s="2">
        <v>0</v>
      </c>
      <c r="I42" s="2">
        <v>0</v>
      </c>
      <c r="J42" s="5">
        <f t="shared" si="5"/>
        <v>0</v>
      </c>
      <c r="K42" s="2">
        <v>106</v>
      </c>
      <c r="L42" s="2">
        <v>239</v>
      </c>
      <c r="M42" s="5">
        <f t="shared" si="6"/>
        <v>345</v>
      </c>
      <c r="N42" s="27">
        <f t="shared" si="7"/>
        <v>0.32961011067021184</v>
      </c>
      <c r="O42" s="27">
        <f t="shared" si="0"/>
        <v>0.49980050638087026</v>
      </c>
      <c r="P42" s="28">
        <f t="shared" si="1"/>
        <v>0.44751012393063899</v>
      </c>
      <c r="R42" s="32">
        <f t="shared" si="8"/>
        <v>81.74330744621254</v>
      </c>
      <c r="S42" s="32">
        <f t="shared" si="9"/>
        <v>123.95052558245582</v>
      </c>
      <c r="T42" s="32">
        <f t="shared" si="10"/>
        <v>110.98251073479847</v>
      </c>
    </row>
    <row r="43" spans="2:20" x14ac:dyDescent="0.25">
      <c r="B43" s="12" t="str">
        <f>'Média Mensal'!B43</f>
        <v>Pedras Rubras</v>
      </c>
      <c r="C43" s="12" t="str">
        <f>'Média Mensal'!C43</f>
        <v>Lidador</v>
      </c>
      <c r="D43" s="15">
        <f>'Média Mensal'!D43</f>
        <v>1147.58</v>
      </c>
      <c r="E43" s="4">
        <v>7843.8805438282352</v>
      </c>
      <c r="F43" s="2">
        <v>26295.270947665173</v>
      </c>
      <c r="G43" s="5">
        <f t="shared" si="4"/>
        <v>34139.151491493409</v>
      </c>
      <c r="H43" s="2">
        <v>0</v>
      </c>
      <c r="I43" s="2">
        <v>0</v>
      </c>
      <c r="J43" s="5">
        <f t="shared" si="5"/>
        <v>0</v>
      </c>
      <c r="K43" s="2">
        <v>106</v>
      </c>
      <c r="L43" s="2">
        <v>239</v>
      </c>
      <c r="M43" s="5">
        <f t="shared" si="6"/>
        <v>345</v>
      </c>
      <c r="N43" s="27">
        <f t="shared" si="7"/>
        <v>0.29838255264106189</v>
      </c>
      <c r="O43" s="27">
        <f t="shared" si="0"/>
        <v>0.44363731521907768</v>
      </c>
      <c r="P43" s="28">
        <f t="shared" si="1"/>
        <v>0.39900831570235401</v>
      </c>
      <c r="R43" s="32">
        <f t="shared" si="8"/>
        <v>73.998873054983349</v>
      </c>
      <c r="S43" s="32">
        <f t="shared" si="9"/>
        <v>110.02205417433126</v>
      </c>
      <c r="T43" s="32">
        <f t="shared" si="10"/>
        <v>98.9540622941838</v>
      </c>
    </row>
    <row r="44" spans="2:20" x14ac:dyDescent="0.25">
      <c r="B44" s="12" t="str">
        <f>'Média Mensal'!B44</f>
        <v>Lidador</v>
      </c>
      <c r="C44" s="12" t="str">
        <f>'Média Mensal'!C44</f>
        <v>Vilar do Pinheiro</v>
      </c>
      <c r="D44" s="15">
        <f>'Média Mensal'!D44</f>
        <v>1987.51</v>
      </c>
      <c r="E44" s="4">
        <v>7651.8913037174671</v>
      </c>
      <c r="F44" s="2">
        <v>25179.520130433393</v>
      </c>
      <c r="G44" s="5">
        <f t="shared" si="4"/>
        <v>32831.411434150861</v>
      </c>
      <c r="H44" s="2">
        <v>0</v>
      </c>
      <c r="I44" s="2">
        <v>0</v>
      </c>
      <c r="J44" s="5">
        <f t="shared" si="5"/>
        <v>0</v>
      </c>
      <c r="K44" s="2">
        <v>106</v>
      </c>
      <c r="L44" s="2">
        <v>231</v>
      </c>
      <c r="M44" s="5">
        <f t="shared" si="6"/>
        <v>337</v>
      </c>
      <c r="N44" s="27">
        <f t="shared" si="7"/>
        <v>0.29107924922844897</v>
      </c>
      <c r="O44" s="27">
        <f t="shared" si="0"/>
        <v>0.43952520825362018</v>
      </c>
      <c r="P44" s="28">
        <f t="shared" si="1"/>
        <v>0.39283300749199362</v>
      </c>
      <c r="R44" s="32">
        <f t="shared" si="8"/>
        <v>72.187653808655355</v>
      </c>
      <c r="S44" s="32">
        <f t="shared" si="9"/>
        <v>109.0022516468978</v>
      </c>
      <c r="T44" s="32">
        <f t="shared" si="10"/>
        <v>97.422585858014429</v>
      </c>
    </row>
    <row r="45" spans="2:20" x14ac:dyDescent="0.25">
      <c r="B45" s="12" t="str">
        <f>'Média Mensal'!B45</f>
        <v>Vilar do Pinheiro</v>
      </c>
      <c r="C45" s="12" t="str">
        <f>'Média Mensal'!C45</f>
        <v>Modivas Sul</v>
      </c>
      <c r="D45" s="15">
        <f>'Média Mensal'!D45</f>
        <v>2037.38</v>
      </c>
      <c r="E45" s="4">
        <v>7701.6637401243579</v>
      </c>
      <c r="F45" s="2">
        <v>24310.345467781626</v>
      </c>
      <c r="G45" s="5">
        <f t="shared" si="4"/>
        <v>32012.009207905983</v>
      </c>
      <c r="H45" s="2">
        <v>0</v>
      </c>
      <c r="I45" s="2">
        <v>0</v>
      </c>
      <c r="J45" s="5">
        <f t="shared" si="5"/>
        <v>0</v>
      </c>
      <c r="K45" s="2">
        <v>106</v>
      </c>
      <c r="L45" s="2">
        <v>197</v>
      </c>
      <c r="M45" s="5">
        <f t="shared" si="6"/>
        <v>303</v>
      </c>
      <c r="N45" s="27">
        <f t="shared" si="7"/>
        <v>0.29297260119158391</v>
      </c>
      <c r="O45" s="27">
        <f t="shared" si="0"/>
        <v>0.49759180996769337</v>
      </c>
      <c r="P45" s="28">
        <f t="shared" si="1"/>
        <v>0.42600885244205772</v>
      </c>
      <c r="R45" s="32">
        <f t="shared" si="8"/>
        <v>72.657205095512808</v>
      </c>
      <c r="S45" s="32">
        <f t="shared" si="9"/>
        <v>123.40276887198794</v>
      </c>
      <c r="T45" s="32">
        <f t="shared" si="10"/>
        <v>105.65019540563031</v>
      </c>
    </row>
    <row r="46" spans="2:20" x14ac:dyDescent="0.25">
      <c r="B46" s="12" t="str">
        <f>'Média Mensal'!B46</f>
        <v>Modivas Sul</v>
      </c>
      <c r="C46" s="12" t="str">
        <f>'Média Mensal'!C46</f>
        <v>Modivas Centro</v>
      </c>
      <c r="D46" s="15">
        <f>'Média Mensal'!D46</f>
        <v>1051.08</v>
      </c>
      <c r="E46" s="4">
        <v>7778.9547964135236</v>
      </c>
      <c r="F46" s="2">
        <v>23917.22694977322</v>
      </c>
      <c r="G46" s="5">
        <f t="shared" si="4"/>
        <v>31696.181746186743</v>
      </c>
      <c r="H46" s="2">
        <v>0</v>
      </c>
      <c r="I46" s="2">
        <v>0</v>
      </c>
      <c r="J46" s="5">
        <f t="shared" si="5"/>
        <v>0</v>
      </c>
      <c r="K46" s="2">
        <v>106</v>
      </c>
      <c r="L46" s="2">
        <v>197</v>
      </c>
      <c r="M46" s="5">
        <f t="shared" si="6"/>
        <v>303</v>
      </c>
      <c r="N46" s="27">
        <f t="shared" si="7"/>
        <v>0.29591276614476275</v>
      </c>
      <c r="O46" s="27">
        <f t="shared" si="0"/>
        <v>0.48954533628977442</v>
      </c>
      <c r="P46" s="28">
        <f t="shared" si="1"/>
        <v>0.42180588930835122</v>
      </c>
      <c r="R46" s="32">
        <f t="shared" si="8"/>
        <v>73.386366003901159</v>
      </c>
      <c r="S46" s="32">
        <f t="shared" si="9"/>
        <v>121.40724339986406</v>
      </c>
      <c r="T46" s="32">
        <f t="shared" si="10"/>
        <v>104.60786054847109</v>
      </c>
    </row>
    <row r="47" spans="2:20" x14ac:dyDescent="0.25">
      <c r="B47" s="12" t="str">
        <f>'Média Mensal'!B47</f>
        <v>Modivas Centro</v>
      </c>
      <c r="C47" s="12" t="s">
        <v>102</v>
      </c>
      <c r="D47" s="15">
        <v>852.51</v>
      </c>
      <c r="E47" s="4">
        <v>8047.3767497450408</v>
      </c>
      <c r="F47" s="2">
        <v>23495.707280409053</v>
      </c>
      <c r="G47" s="5">
        <f t="shared" si="4"/>
        <v>31543.084030154096</v>
      </c>
      <c r="H47" s="2">
        <v>0</v>
      </c>
      <c r="I47" s="2">
        <v>0</v>
      </c>
      <c r="J47" s="5">
        <f t="shared" si="5"/>
        <v>0</v>
      </c>
      <c r="K47" s="2">
        <v>106</v>
      </c>
      <c r="L47" s="2">
        <v>224</v>
      </c>
      <c r="M47" s="5">
        <f t="shared" si="6"/>
        <v>330</v>
      </c>
      <c r="N47" s="27">
        <f t="shared" si="7"/>
        <v>0.30612358299395315</v>
      </c>
      <c r="O47" s="27">
        <f t="shared" si="0"/>
        <v>0.42294979983455239</v>
      </c>
      <c r="P47" s="28">
        <f t="shared" si="1"/>
        <v>0.38542380290999628</v>
      </c>
      <c r="R47" s="32">
        <f t="shared" ref="R47" si="11">+E47/(H47+K47)</f>
        <v>75.918648582500381</v>
      </c>
      <c r="S47" s="32">
        <f t="shared" ref="S47" si="12">+F47/(I47+L47)</f>
        <v>104.89155035896898</v>
      </c>
      <c r="T47" s="32">
        <f t="shared" ref="T47" si="13">+G47/(J47+M47)</f>
        <v>95.585103121679083</v>
      </c>
    </row>
    <row r="48" spans="2:20" x14ac:dyDescent="0.25">
      <c r="B48" s="12" t="s">
        <v>102</v>
      </c>
      <c r="C48" s="12" t="str">
        <f>'Média Mensal'!C48</f>
        <v>Mindelo</v>
      </c>
      <c r="D48" s="15">
        <v>1834.12</v>
      </c>
      <c r="E48" s="4">
        <v>7770.2921678437469</v>
      </c>
      <c r="F48" s="2">
        <v>21740.273662829863</v>
      </c>
      <c r="G48" s="5">
        <f t="shared" si="4"/>
        <v>29510.565830673608</v>
      </c>
      <c r="H48" s="2">
        <v>0</v>
      </c>
      <c r="I48" s="2">
        <v>0</v>
      </c>
      <c r="J48" s="5">
        <f t="shared" si="5"/>
        <v>0</v>
      </c>
      <c r="K48" s="2">
        <v>106</v>
      </c>
      <c r="L48" s="2">
        <v>238</v>
      </c>
      <c r="M48" s="5">
        <f t="shared" si="6"/>
        <v>344</v>
      </c>
      <c r="N48" s="27">
        <f t="shared" si="7"/>
        <v>0.29558323827768362</v>
      </c>
      <c r="O48" s="27">
        <f t="shared" si="0"/>
        <v>0.36832938572156854</v>
      </c>
      <c r="P48" s="28">
        <f t="shared" si="1"/>
        <v>0.34591342168362726</v>
      </c>
      <c r="R48" s="32">
        <f t="shared" si="8"/>
        <v>73.304643092865533</v>
      </c>
      <c r="S48" s="32">
        <f t="shared" si="9"/>
        <v>91.345687658949004</v>
      </c>
      <c r="T48" s="32">
        <f t="shared" si="10"/>
        <v>85.786528577539556</v>
      </c>
    </row>
    <row r="49" spans="2:20" x14ac:dyDescent="0.25">
      <c r="B49" s="12" t="str">
        <f>'Média Mensal'!B49</f>
        <v>Mindelo</v>
      </c>
      <c r="C49" s="12" t="str">
        <f>'Média Mensal'!C49</f>
        <v>Espaço Natureza</v>
      </c>
      <c r="D49" s="15">
        <f>'Média Mensal'!D49</f>
        <v>776.86</v>
      </c>
      <c r="E49" s="4">
        <v>7919.390594208714</v>
      </c>
      <c r="F49" s="2">
        <v>20215.36471001594</v>
      </c>
      <c r="G49" s="5">
        <f t="shared" si="4"/>
        <v>28134.755304224655</v>
      </c>
      <c r="H49" s="2">
        <v>0</v>
      </c>
      <c r="I49" s="2">
        <v>0</v>
      </c>
      <c r="J49" s="5">
        <f t="shared" si="5"/>
        <v>0</v>
      </c>
      <c r="K49" s="2">
        <v>106</v>
      </c>
      <c r="L49" s="2">
        <v>238</v>
      </c>
      <c r="M49" s="5">
        <f t="shared" si="6"/>
        <v>344</v>
      </c>
      <c r="N49" s="27">
        <f t="shared" si="7"/>
        <v>0.30125496782595534</v>
      </c>
      <c r="O49" s="27">
        <f t="shared" si="0"/>
        <v>0.34249398058443919</v>
      </c>
      <c r="P49" s="28">
        <f t="shared" si="1"/>
        <v>0.32978661037397616</v>
      </c>
      <c r="R49" s="32">
        <f t="shared" si="8"/>
        <v>74.711232020836931</v>
      </c>
      <c r="S49" s="32">
        <f t="shared" si="9"/>
        <v>84.938507184940917</v>
      </c>
      <c r="T49" s="32">
        <f t="shared" si="10"/>
        <v>81.787079372746092</v>
      </c>
    </row>
    <row r="50" spans="2:20" x14ac:dyDescent="0.25">
      <c r="B50" s="12" t="str">
        <f>'Média Mensal'!B50</f>
        <v>Espaço Natureza</v>
      </c>
      <c r="C50" s="12" t="str">
        <f>'Média Mensal'!C50</f>
        <v>Varziela</v>
      </c>
      <c r="D50" s="15">
        <f>'Média Mensal'!D50</f>
        <v>1539</v>
      </c>
      <c r="E50" s="4">
        <v>7669.3301546473713</v>
      </c>
      <c r="F50" s="2">
        <v>20254.826685266577</v>
      </c>
      <c r="G50" s="5">
        <f t="shared" si="4"/>
        <v>27924.156839913947</v>
      </c>
      <c r="H50" s="2">
        <v>0</v>
      </c>
      <c r="I50" s="2">
        <v>0</v>
      </c>
      <c r="J50" s="5">
        <f t="shared" si="5"/>
        <v>0</v>
      </c>
      <c r="K50" s="2">
        <v>107</v>
      </c>
      <c r="L50" s="2">
        <v>238</v>
      </c>
      <c r="M50" s="5">
        <f t="shared" si="6"/>
        <v>345</v>
      </c>
      <c r="N50" s="27">
        <f t="shared" si="7"/>
        <v>0.28901605949078124</v>
      </c>
      <c r="O50" s="27">
        <f t="shared" si="0"/>
        <v>0.34316255565984305</v>
      </c>
      <c r="P50" s="28">
        <f t="shared" si="1"/>
        <v>0.32636929452914853</v>
      </c>
      <c r="R50" s="32">
        <f t="shared" si="8"/>
        <v>71.675982753713754</v>
      </c>
      <c r="S50" s="32">
        <f t="shared" si="9"/>
        <v>85.104313803641077</v>
      </c>
      <c r="T50" s="32">
        <f t="shared" si="10"/>
        <v>80.939585043228831</v>
      </c>
    </row>
    <row r="51" spans="2:20" x14ac:dyDescent="0.25">
      <c r="B51" s="12" t="str">
        <f>'Média Mensal'!B51</f>
        <v>Varziela</v>
      </c>
      <c r="C51" s="12" t="str">
        <f>'Média Mensal'!C51</f>
        <v>Árvore</v>
      </c>
      <c r="D51" s="15">
        <f>'Média Mensal'!D51</f>
        <v>858.71</v>
      </c>
      <c r="E51" s="4">
        <v>7376.563717551282</v>
      </c>
      <c r="F51" s="2">
        <v>18290.584996730282</v>
      </c>
      <c r="G51" s="5">
        <f t="shared" si="4"/>
        <v>25667.148714281564</v>
      </c>
      <c r="H51" s="2">
        <v>0</v>
      </c>
      <c r="I51" s="2">
        <v>0</v>
      </c>
      <c r="J51" s="5">
        <f t="shared" si="5"/>
        <v>0</v>
      </c>
      <c r="K51" s="2">
        <v>107</v>
      </c>
      <c r="L51" s="2">
        <v>235</v>
      </c>
      <c r="M51" s="5">
        <f t="shared" si="6"/>
        <v>342</v>
      </c>
      <c r="N51" s="27">
        <f t="shared" si="7"/>
        <v>0.27798325736928259</v>
      </c>
      <c r="O51" s="27">
        <f t="shared" si="0"/>
        <v>0.31383982492673784</v>
      </c>
      <c r="P51" s="28">
        <f t="shared" si="1"/>
        <v>0.30262154209443459</v>
      </c>
      <c r="R51" s="32">
        <f t="shared" si="8"/>
        <v>68.939847827582071</v>
      </c>
      <c r="S51" s="32">
        <f t="shared" si="9"/>
        <v>77.832276581830982</v>
      </c>
      <c r="T51" s="32">
        <f t="shared" si="10"/>
        <v>75.050142439419773</v>
      </c>
    </row>
    <row r="52" spans="2:20" x14ac:dyDescent="0.25">
      <c r="B52" s="12" t="str">
        <f>'Média Mensal'!B52</f>
        <v>Árvore</v>
      </c>
      <c r="C52" s="12" t="str">
        <f>'Média Mensal'!C52</f>
        <v>Azurara</v>
      </c>
      <c r="D52" s="15">
        <f>'Média Mensal'!D52</f>
        <v>664.57</v>
      </c>
      <c r="E52" s="4">
        <v>7423.7539837516579</v>
      </c>
      <c r="F52" s="2">
        <v>18082.421756396059</v>
      </c>
      <c r="G52" s="5">
        <f t="shared" si="4"/>
        <v>25506.175740147715</v>
      </c>
      <c r="H52" s="2">
        <v>0</v>
      </c>
      <c r="I52" s="2">
        <v>0</v>
      </c>
      <c r="J52" s="5">
        <f t="shared" si="5"/>
        <v>0</v>
      </c>
      <c r="K52" s="2">
        <v>112</v>
      </c>
      <c r="L52" s="2">
        <v>234</v>
      </c>
      <c r="M52" s="5">
        <f t="shared" si="6"/>
        <v>346</v>
      </c>
      <c r="N52" s="27">
        <f t="shared" si="7"/>
        <v>0.26727224883898537</v>
      </c>
      <c r="O52" s="27">
        <f t="shared" si="0"/>
        <v>0.31159397843252101</v>
      </c>
      <c r="P52" s="28">
        <f t="shared" si="1"/>
        <v>0.29724706018259039</v>
      </c>
      <c r="R52" s="32">
        <f t="shared" si="8"/>
        <v>66.283517712068374</v>
      </c>
      <c r="S52" s="32">
        <f t="shared" si="9"/>
        <v>77.275306651265211</v>
      </c>
      <c r="T52" s="32">
        <f t="shared" si="10"/>
        <v>73.717270925282421</v>
      </c>
    </row>
    <row r="53" spans="2:20" x14ac:dyDescent="0.25">
      <c r="B53" s="12" t="str">
        <f>'Média Mensal'!B53</f>
        <v>Azurara</v>
      </c>
      <c r="C53" s="12" t="str">
        <f>'Média Mensal'!C53</f>
        <v>Santa Clara</v>
      </c>
      <c r="D53" s="15">
        <f>'Média Mensal'!D53</f>
        <v>1218.0899999999999</v>
      </c>
      <c r="E53" s="4">
        <v>7439.9162340019002</v>
      </c>
      <c r="F53" s="2">
        <v>17698.312783258123</v>
      </c>
      <c r="G53" s="5">
        <f t="shared" si="4"/>
        <v>25138.229017260022</v>
      </c>
      <c r="H53" s="2">
        <v>0</v>
      </c>
      <c r="I53" s="2">
        <v>0</v>
      </c>
      <c r="J53" s="5">
        <f t="shared" si="5"/>
        <v>0</v>
      </c>
      <c r="K53" s="2">
        <v>112</v>
      </c>
      <c r="L53" s="2">
        <v>244</v>
      </c>
      <c r="M53" s="5">
        <f t="shared" si="6"/>
        <v>356</v>
      </c>
      <c r="N53" s="27">
        <f t="shared" si="7"/>
        <v>0.26785412708820205</v>
      </c>
      <c r="O53" s="27">
        <f t="shared" si="0"/>
        <v>0.29247608380582568</v>
      </c>
      <c r="P53" s="28">
        <f t="shared" si="1"/>
        <v>0.2847298502317418</v>
      </c>
      <c r="R53" s="32">
        <f t="shared" si="8"/>
        <v>66.427823517874103</v>
      </c>
      <c r="S53" s="32">
        <f t="shared" si="9"/>
        <v>72.534068783844774</v>
      </c>
      <c r="T53" s="32">
        <f t="shared" si="10"/>
        <v>70.613002857471969</v>
      </c>
    </row>
    <row r="54" spans="2:20" x14ac:dyDescent="0.25">
      <c r="B54" s="12" t="str">
        <f>'Média Mensal'!B54</f>
        <v>Santa Clara</v>
      </c>
      <c r="C54" s="12" t="str">
        <f>'Média Mensal'!C54</f>
        <v>Vila do Conde</v>
      </c>
      <c r="D54" s="15">
        <f>'Média Mensal'!D54</f>
        <v>670.57</v>
      </c>
      <c r="E54" s="4">
        <v>6741.8075044472234</v>
      </c>
      <c r="F54" s="2">
        <v>17697.025628451236</v>
      </c>
      <c r="G54" s="5">
        <f t="shared" si="4"/>
        <v>24438.83313289846</v>
      </c>
      <c r="H54" s="2">
        <v>0</v>
      </c>
      <c r="I54" s="2">
        <v>0</v>
      </c>
      <c r="J54" s="5">
        <f t="shared" si="5"/>
        <v>0</v>
      </c>
      <c r="K54" s="2">
        <v>85</v>
      </c>
      <c r="L54" s="2">
        <v>242</v>
      </c>
      <c r="M54" s="5">
        <f t="shared" si="6"/>
        <v>327</v>
      </c>
      <c r="N54" s="27">
        <f t="shared" si="7"/>
        <v>0.31982009034379616</v>
      </c>
      <c r="O54" s="27">
        <f t="shared" si="0"/>
        <v>0.29487179466227731</v>
      </c>
      <c r="P54" s="28">
        <f t="shared" si="1"/>
        <v>0.30135682564982813</v>
      </c>
      <c r="R54" s="32">
        <f t="shared" si="8"/>
        <v>79.315382405261445</v>
      </c>
      <c r="S54" s="32">
        <f t="shared" si="9"/>
        <v>73.128205076244782</v>
      </c>
      <c r="T54" s="32">
        <f t="shared" si="10"/>
        <v>74.736492761157365</v>
      </c>
    </row>
    <row r="55" spans="2:20" x14ac:dyDescent="0.25">
      <c r="B55" s="12" t="str">
        <f>'Média Mensal'!B55</f>
        <v>Vila do Conde</v>
      </c>
      <c r="C55" s="12" t="str">
        <f>'Média Mensal'!C55</f>
        <v>Alto de Pega</v>
      </c>
      <c r="D55" s="15">
        <f>'Média Mensal'!D55</f>
        <v>730.41</v>
      </c>
      <c r="E55" s="4">
        <v>3095.055696908456</v>
      </c>
      <c r="F55" s="2">
        <v>13608.994205571502</v>
      </c>
      <c r="G55" s="5">
        <f t="shared" si="4"/>
        <v>16704.049902479957</v>
      </c>
      <c r="H55" s="2">
        <v>0</v>
      </c>
      <c r="I55" s="2">
        <v>0</v>
      </c>
      <c r="J55" s="5">
        <f t="shared" si="5"/>
        <v>0</v>
      </c>
      <c r="K55" s="2">
        <v>68</v>
      </c>
      <c r="L55" s="2">
        <v>238</v>
      </c>
      <c r="M55" s="5">
        <f t="shared" si="6"/>
        <v>306</v>
      </c>
      <c r="N55" s="27">
        <f t="shared" si="7"/>
        <v>0.18353034255861336</v>
      </c>
      <c r="O55" s="27">
        <f t="shared" si="0"/>
        <v>0.23056712872003765</v>
      </c>
      <c r="P55" s="28">
        <f t="shared" si="1"/>
        <v>0.22011450957305448</v>
      </c>
      <c r="R55" s="32">
        <f t="shared" si="8"/>
        <v>45.515524954536119</v>
      </c>
      <c r="S55" s="32">
        <f t="shared" si="9"/>
        <v>57.180647922569335</v>
      </c>
      <c r="T55" s="32">
        <f t="shared" si="10"/>
        <v>54.58839837411751</v>
      </c>
    </row>
    <row r="56" spans="2:20" x14ac:dyDescent="0.25">
      <c r="B56" s="12" t="str">
        <f>'Média Mensal'!B56</f>
        <v>Alto de Pega</v>
      </c>
      <c r="C56" s="12" t="str">
        <f>'Média Mensal'!C56</f>
        <v>Portas Fronhas</v>
      </c>
      <c r="D56" s="15">
        <f>'Média Mensal'!D56</f>
        <v>671.05</v>
      </c>
      <c r="E56" s="4">
        <v>2493.7096674608279</v>
      </c>
      <c r="F56" s="2">
        <v>13239.974957558363</v>
      </c>
      <c r="G56" s="5">
        <f t="shared" si="4"/>
        <v>15733.68462501919</v>
      </c>
      <c r="H56" s="2">
        <v>0</v>
      </c>
      <c r="I56" s="2">
        <v>0</v>
      </c>
      <c r="J56" s="5">
        <f t="shared" si="5"/>
        <v>0</v>
      </c>
      <c r="K56" s="2">
        <v>72</v>
      </c>
      <c r="L56" s="2">
        <v>238</v>
      </c>
      <c r="M56" s="5">
        <f t="shared" si="6"/>
        <v>310</v>
      </c>
      <c r="N56" s="27">
        <f>+E56/(H56*216+K56*248)</f>
        <v>0.13965667940528831</v>
      </c>
      <c r="O56" s="27">
        <f t="shared" si="0"/>
        <v>0.2243151083891021</v>
      </c>
      <c r="P56" s="28">
        <f t="shared" si="1"/>
        <v>0.20465250552834535</v>
      </c>
      <c r="R56" s="32">
        <f t="shared" si="8"/>
        <v>34.634856492511496</v>
      </c>
      <c r="S56" s="32">
        <f t="shared" si="9"/>
        <v>55.630146880497321</v>
      </c>
      <c r="T56" s="32">
        <f t="shared" si="10"/>
        <v>50.753821371029645</v>
      </c>
    </row>
    <row r="57" spans="2:20" x14ac:dyDescent="0.25">
      <c r="B57" s="12" t="str">
        <f>'Média Mensal'!B57</f>
        <v>Portas Fronhas</v>
      </c>
      <c r="C57" s="12" t="str">
        <f>'Média Mensal'!C57</f>
        <v>São Brás</v>
      </c>
      <c r="D57" s="15">
        <f>'Média Mensal'!D57</f>
        <v>562.21</v>
      </c>
      <c r="E57" s="4">
        <v>2133.1651977025072</v>
      </c>
      <c r="F57" s="2">
        <v>9740.6432699225898</v>
      </c>
      <c r="G57" s="5">
        <f t="shared" si="4"/>
        <v>11873.808467625096</v>
      </c>
      <c r="H57" s="2">
        <v>0</v>
      </c>
      <c r="I57" s="2">
        <v>0</v>
      </c>
      <c r="J57" s="5">
        <f t="shared" si="5"/>
        <v>0</v>
      </c>
      <c r="K57" s="43">
        <v>64</v>
      </c>
      <c r="L57" s="2">
        <v>238</v>
      </c>
      <c r="M57" s="5">
        <f t="shared" si="6"/>
        <v>302</v>
      </c>
      <c r="N57" s="27">
        <f>+E57/(H57*216+K57*248)</f>
        <v>0.13439800892782933</v>
      </c>
      <c r="O57" s="27">
        <f t="shared" si="0"/>
        <v>0.16502851839798369</v>
      </c>
      <c r="P57" s="28">
        <f t="shared" si="1"/>
        <v>0.15853728460298408</v>
      </c>
      <c r="R57" s="32">
        <f t="shared" si="8"/>
        <v>33.330706214101674</v>
      </c>
      <c r="S57" s="32">
        <f t="shared" si="9"/>
        <v>40.927072562699955</v>
      </c>
      <c r="T57" s="32">
        <f t="shared" si="10"/>
        <v>39.317246581540054</v>
      </c>
    </row>
    <row r="58" spans="2:20" x14ac:dyDescent="0.25">
      <c r="B58" s="13" t="str">
        <f>'Média Mensal'!B58</f>
        <v>São Brás</v>
      </c>
      <c r="C58" s="13" t="str">
        <f>'Média Mensal'!C58</f>
        <v>Póvoa de Varzim</v>
      </c>
      <c r="D58" s="16">
        <f>'Média Mensal'!D58</f>
        <v>624.94000000000005</v>
      </c>
      <c r="E58" s="6">
        <v>2107.6710475939954</v>
      </c>
      <c r="F58" s="3">
        <v>9207.9999999999982</v>
      </c>
      <c r="G58" s="7">
        <f t="shared" si="4"/>
        <v>11315.671047593994</v>
      </c>
      <c r="H58" s="6">
        <v>0</v>
      </c>
      <c r="I58" s="3">
        <v>0</v>
      </c>
      <c r="J58" s="7">
        <f t="shared" si="5"/>
        <v>0</v>
      </c>
      <c r="K58" s="44">
        <v>63</v>
      </c>
      <c r="L58" s="3">
        <v>238</v>
      </c>
      <c r="M58" s="7">
        <f t="shared" si="6"/>
        <v>301</v>
      </c>
      <c r="N58" s="27">
        <f>+E58/(H58*216+K58*248)</f>
        <v>0.13489958061917534</v>
      </c>
      <c r="O58" s="27">
        <f t="shared" si="0"/>
        <v>0.15600433721875845</v>
      </c>
      <c r="P58" s="28">
        <f t="shared" si="1"/>
        <v>0.1515870625816364</v>
      </c>
      <c r="R58" s="32">
        <f t="shared" si="8"/>
        <v>33.455095993555481</v>
      </c>
      <c r="S58" s="32">
        <f t="shared" si="9"/>
        <v>38.689075630252091</v>
      </c>
      <c r="T58" s="32">
        <f t="shared" si="10"/>
        <v>37.59359152024583</v>
      </c>
    </row>
    <row r="59" spans="2:20" x14ac:dyDescent="0.25">
      <c r="B59" s="11" t="str">
        <f>'Média Mensal'!B59</f>
        <v>CSra da Hora</v>
      </c>
      <c r="C59" s="11" t="str">
        <f>'Média Mensal'!C59</f>
        <v>CFonte do Cuco</v>
      </c>
      <c r="D59" s="14">
        <f>'Média Mensal'!D59</f>
        <v>685.98</v>
      </c>
      <c r="E59" s="4">
        <v>14121.246709292351</v>
      </c>
      <c r="F59" s="2">
        <v>25248.646830651112</v>
      </c>
      <c r="G59" s="10">
        <f t="shared" si="4"/>
        <v>39369.893539943463</v>
      </c>
      <c r="H59" s="2">
        <v>142</v>
      </c>
      <c r="I59" s="2">
        <v>130</v>
      </c>
      <c r="J59" s="10">
        <f t="shared" si="5"/>
        <v>272</v>
      </c>
      <c r="K59" s="2">
        <v>54</v>
      </c>
      <c r="L59" s="2">
        <v>82</v>
      </c>
      <c r="M59" s="10">
        <f t="shared" si="6"/>
        <v>136</v>
      </c>
      <c r="N59" s="25">
        <f t="shared" si="7"/>
        <v>0.32047128516004791</v>
      </c>
      <c r="O59" s="25">
        <f t="shared" si="0"/>
        <v>0.52149386216645555</v>
      </c>
      <c r="P59" s="26">
        <f t="shared" si="1"/>
        <v>0.42571251665163778</v>
      </c>
      <c r="R59" s="32">
        <f t="shared" si="8"/>
        <v>72.047177088226277</v>
      </c>
      <c r="S59" s="32">
        <f t="shared" si="9"/>
        <v>119.09739071061846</v>
      </c>
      <c r="T59" s="32">
        <f t="shared" si="10"/>
        <v>96.494837107704569</v>
      </c>
    </row>
    <row r="60" spans="2:20" x14ac:dyDescent="0.25">
      <c r="B60" s="12" t="str">
        <f>'Média Mensal'!B60</f>
        <v>CFonte do Cuco</v>
      </c>
      <c r="C60" s="12" t="str">
        <f>'Média Mensal'!C60</f>
        <v>Cândido dos Reis</v>
      </c>
      <c r="D60" s="15">
        <f>'Média Mensal'!D60</f>
        <v>913.51</v>
      </c>
      <c r="E60" s="4">
        <v>14167.812810075864</v>
      </c>
      <c r="F60" s="2">
        <v>24981.101648188611</v>
      </c>
      <c r="G60" s="5">
        <f t="shared" si="4"/>
        <v>39148.914458264473</v>
      </c>
      <c r="H60" s="2">
        <v>142</v>
      </c>
      <c r="I60" s="2">
        <v>132</v>
      </c>
      <c r="J60" s="5">
        <f t="shared" si="5"/>
        <v>274</v>
      </c>
      <c r="K60" s="2">
        <v>44</v>
      </c>
      <c r="L60" s="2">
        <v>84</v>
      </c>
      <c r="M60" s="5">
        <f t="shared" si="6"/>
        <v>128</v>
      </c>
      <c r="N60" s="27">
        <f t="shared" si="7"/>
        <v>0.34070346311263622</v>
      </c>
      <c r="O60" s="27">
        <f t="shared" si="0"/>
        <v>0.50626421952392608</v>
      </c>
      <c r="P60" s="28">
        <f t="shared" si="1"/>
        <v>0.43054850495187924</v>
      </c>
      <c r="R60" s="32">
        <f t="shared" si="8"/>
        <v>76.171036613311102</v>
      </c>
      <c r="S60" s="32">
        <f t="shared" si="9"/>
        <v>115.65324837124356</v>
      </c>
      <c r="T60" s="32">
        <f t="shared" si="10"/>
        <v>97.385359348916595</v>
      </c>
    </row>
    <row r="61" spans="2:20" x14ac:dyDescent="0.25">
      <c r="B61" s="12" t="str">
        <f>'Média Mensal'!B61</f>
        <v>Cândido dos Reis</v>
      </c>
      <c r="C61" s="12" t="str">
        <f>'Média Mensal'!C61</f>
        <v>Pias</v>
      </c>
      <c r="D61" s="15">
        <f>'Média Mensal'!D61</f>
        <v>916.73</v>
      </c>
      <c r="E61" s="4">
        <v>14158.81240145495</v>
      </c>
      <c r="F61" s="2">
        <v>23901.416947641446</v>
      </c>
      <c r="G61" s="5">
        <f t="shared" si="4"/>
        <v>38060.229349096393</v>
      </c>
      <c r="H61" s="2">
        <v>142</v>
      </c>
      <c r="I61" s="2">
        <v>130</v>
      </c>
      <c r="J61" s="5">
        <f t="shared" si="5"/>
        <v>272</v>
      </c>
      <c r="K61" s="2">
        <v>44</v>
      </c>
      <c r="L61" s="2">
        <v>82</v>
      </c>
      <c r="M61" s="5">
        <f t="shared" si="6"/>
        <v>126</v>
      </c>
      <c r="N61" s="27">
        <f t="shared" si="7"/>
        <v>0.34048702389031721</v>
      </c>
      <c r="O61" s="27">
        <f t="shared" si="0"/>
        <v>0.49366773272557513</v>
      </c>
      <c r="P61" s="28">
        <f t="shared" si="1"/>
        <v>0.42289143721218214</v>
      </c>
      <c r="R61" s="32">
        <f t="shared" si="8"/>
        <v>76.12264731965027</v>
      </c>
      <c r="S61" s="32">
        <f t="shared" si="9"/>
        <v>112.74253277189362</v>
      </c>
      <c r="T61" s="32">
        <f t="shared" si="10"/>
        <v>95.628716957528624</v>
      </c>
    </row>
    <row r="62" spans="2:20" x14ac:dyDescent="0.25">
      <c r="B62" s="12" t="str">
        <f>'Média Mensal'!B62</f>
        <v>Pias</v>
      </c>
      <c r="C62" s="12" t="str">
        <f>'Média Mensal'!C62</f>
        <v>Araújo</v>
      </c>
      <c r="D62" s="15">
        <f>'Média Mensal'!D62</f>
        <v>1258.1300000000001</v>
      </c>
      <c r="E62" s="4">
        <v>14327.805642092892</v>
      </c>
      <c r="F62" s="2">
        <v>22835.653385671452</v>
      </c>
      <c r="G62" s="5">
        <f t="shared" si="4"/>
        <v>37163.459027764344</v>
      </c>
      <c r="H62" s="2">
        <v>140</v>
      </c>
      <c r="I62" s="2">
        <v>130</v>
      </c>
      <c r="J62" s="5">
        <f t="shared" si="5"/>
        <v>270</v>
      </c>
      <c r="K62" s="2">
        <v>44</v>
      </c>
      <c r="L62" s="2">
        <v>82</v>
      </c>
      <c r="M62" s="5">
        <f t="shared" si="6"/>
        <v>126</v>
      </c>
      <c r="N62" s="27">
        <f t="shared" si="7"/>
        <v>0.34816790537745168</v>
      </c>
      <c r="O62" s="27">
        <f t="shared" si="0"/>
        <v>0.47165510132335287</v>
      </c>
      <c r="P62" s="28">
        <f t="shared" si="1"/>
        <v>0.41491893341108815</v>
      </c>
      <c r="R62" s="32">
        <f t="shared" si="8"/>
        <v>77.868508924417895</v>
      </c>
      <c r="S62" s="32">
        <f t="shared" si="9"/>
        <v>107.7153461588276</v>
      </c>
      <c r="T62" s="32">
        <f t="shared" si="10"/>
        <v>93.847118756980663</v>
      </c>
    </row>
    <row r="63" spans="2:20" x14ac:dyDescent="0.25">
      <c r="B63" s="12" t="str">
        <f>'Média Mensal'!B63</f>
        <v>Araújo</v>
      </c>
      <c r="C63" s="12" t="str">
        <f>'Média Mensal'!C63</f>
        <v>Custió</v>
      </c>
      <c r="D63" s="15">
        <f>'Média Mensal'!D63</f>
        <v>651.69000000000005</v>
      </c>
      <c r="E63" s="4">
        <v>14159.549392541849</v>
      </c>
      <c r="F63" s="2">
        <v>21823.725817563398</v>
      </c>
      <c r="G63" s="5">
        <f t="shared" si="4"/>
        <v>35983.275210105247</v>
      </c>
      <c r="H63" s="2">
        <v>134</v>
      </c>
      <c r="I63" s="2">
        <v>130</v>
      </c>
      <c r="J63" s="5">
        <f t="shared" si="5"/>
        <v>264</v>
      </c>
      <c r="K63" s="2">
        <v>44</v>
      </c>
      <c r="L63" s="2">
        <v>82</v>
      </c>
      <c r="M63" s="5">
        <f t="shared" si="6"/>
        <v>126</v>
      </c>
      <c r="N63" s="27">
        <f t="shared" si="7"/>
        <v>0.35526769852824791</v>
      </c>
      <c r="O63" s="27">
        <f t="shared" si="0"/>
        <v>0.4507544162583319</v>
      </c>
      <c r="P63" s="28">
        <f t="shared" si="1"/>
        <v>0.40764087377770125</v>
      </c>
      <c r="R63" s="32">
        <f t="shared" si="8"/>
        <v>79.548030295178918</v>
      </c>
      <c r="S63" s="32">
        <f t="shared" si="9"/>
        <v>102.9421029130349</v>
      </c>
      <c r="T63" s="32">
        <f t="shared" si="10"/>
        <v>92.264808231039098</v>
      </c>
    </row>
    <row r="64" spans="2:20" x14ac:dyDescent="0.25">
      <c r="B64" s="12" t="str">
        <f>'Média Mensal'!B64</f>
        <v>Custió</v>
      </c>
      <c r="C64" s="12" t="str">
        <f>'Média Mensal'!C64</f>
        <v>Parque de Maia</v>
      </c>
      <c r="D64" s="15">
        <f>'Média Mensal'!D64</f>
        <v>1418.51</v>
      </c>
      <c r="E64" s="4">
        <v>14140.908232179247</v>
      </c>
      <c r="F64" s="2">
        <v>20332.478311026822</v>
      </c>
      <c r="G64" s="5">
        <f t="shared" si="4"/>
        <v>34473.38654320607</v>
      </c>
      <c r="H64" s="2">
        <v>115</v>
      </c>
      <c r="I64" s="2">
        <v>168</v>
      </c>
      <c r="J64" s="5">
        <f t="shared" si="5"/>
        <v>283</v>
      </c>
      <c r="K64" s="2">
        <v>44</v>
      </c>
      <c r="L64" s="2">
        <v>82</v>
      </c>
      <c r="M64" s="5">
        <f t="shared" si="6"/>
        <v>126</v>
      </c>
      <c r="N64" s="27">
        <f t="shared" si="7"/>
        <v>0.39552775319364641</v>
      </c>
      <c r="O64" s="27">
        <f t="shared" si="0"/>
        <v>0.35907880600146264</v>
      </c>
      <c r="P64" s="28">
        <f t="shared" si="1"/>
        <v>0.37318553025900741</v>
      </c>
      <c r="R64" s="32">
        <f t="shared" si="8"/>
        <v>88.936529762133631</v>
      </c>
      <c r="S64" s="32">
        <f t="shared" si="9"/>
        <v>81.329913244107289</v>
      </c>
      <c r="T64" s="32">
        <f t="shared" si="10"/>
        <v>84.28700866309552</v>
      </c>
    </row>
    <row r="65" spans="2:20" x14ac:dyDescent="0.25">
      <c r="B65" s="12" t="str">
        <f>'Média Mensal'!B65</f>
        <v>Parque de Maia</v>
      </c>
      <c r="C65" s="12" t="str">
        <f>'Média Mensal'!C65</f>
        <v>Forum</v>
      </c>
      <c r="D65" s="15">
        <f>'Média Mensal'!D65</f>
        <v>824.81</v>
      </c>
      <c r="E65" s="4">
        <v>13579.982278567919</v>
      </c>
      <c r="F65" s="2">
        <v>16733.295173911079</v>
      </c>
      <c r="G65" s="5">
        <f t="shared" si="4"/>
        <v>30313.277452479</v>
      </c>
      <c r="H65" s="2">
        <v>120</v>
      </c>
      <c r="I65" s="2">
        <v>168</v>
      </c>
      <c r="J65" s="5">
        <f t="shared" si="5"/>
        <v>288</v>
      </c>
      <c r="K65" s="2">
        <v>45</v>
      </c>
      <c r="L65" s="2">
        <v>82</v>
      </c>
      <c r="M65" s="5">
        <f t="shared" si="6"/>
        <v>127</v>
      </c>
      <c r="N65" s="27">
        <f t="shared" si="7"/>
        <v>0.36623468928176695</v>
      </c>
      <c r="O65" s="27">
        <f t="shared" si="0"/>
        <v>0.29551595037282918</v>
      </c>
      <c r="P65" s="28">
        <f t="shared" si="1"/>
        <v>0.32350035700161145</v>
      </c>
      <c r="R65" s="32">
        <f t="shared" si="8"/>
        <v>82.30292290041163</v>
      </c>
      <c r="S65" s="32">
        <f t="shared" si="9"/>
        <v>66.933180695644324</v>
      </c>
      <c r="T65" s="32">
        <f t="shared" si="10"/>
        <v>73.044042054166269</v>
      </c>
    </row>
    <row r="66" spans="2:20" x14ac:dyDescent="0.25">
      <c r="B66" s="12" t="str">
        <f>'Média Mensal'!B66</f>
        <v>Forum</v>
      </c>
      <c r="C66" s="12" t="str">
        <f>'Média Mensal'!C66</f>
        <v>Zona Industrial</v>
      </c>
      <c r="D66" s="15">
        <f>'Média Mensal'!D66</f>
        <v>1119.4000000000001</v>
      </c>
      <c r="E66" s="4">
        <v>9648.6730706599228</v>
      </c>
      <c r="F66" s="2">
        <v>8666.7044702434596</v>
      </c>
      <c r="G66" s="5">
        <f t="shared" si="4"/>
        <v>18315.377540903384</v>
      </c>
      <c r="H66" s="2">
        <v>80</v>
      </c>
      <c r="I66" s="2">
        <v>86</v>
      </c>
      <c r="J66" s="5">
        <f t="shared" si="5"/>
        <v>166</v>
      </c>
      <c r="K66" s="2">
        <v>44</v>
      </c>
      <c r="L66" s="2">
        <v>40</v>
      </c>
      <c r="M66" s="5">
        <f t="shared" si="6"/>
        <v>84</v>
      </c>
      <c r="N66" s="27">
        <f t="shared" si="7"/>
        <v>0.34224861913521293</v>
      </c>
      <c r="O66" s="27">
        <f t="shared" si="0"/>
        <v>0.30413757966884686</v>
      </c>
      <c r="P66" s="28">
        <f t="shared" si="1"/>
        <v>0.32309091061429906</v>
      </c>
      <c r="R66" s="32">
        <f t="shared" si="8"/>
        <v>77.811879602096155</v>
      </c>
      <c r="S66" s="32">
        <f t="shared" si="9"/>
        <v>68.783368811456029</v>
      </c>
      <c r="T66" s="32">
        <f t="shared" si="10"/>
        <v>73.261510163613536</v>
      </c>
    </row>
    <row r="67" spans="2:20" x14ac:dyDescent="0.25">
      <c r="B67" s="12" t="str">
        <f>'Média Mensal'!B67</f>
        <v>Zona Industrial</v>
      </c>
      <c r="C67" s="12" t="str">
        <f>'Média Mensal'!C67</f>
        <v>Mandim</v>
      </c>
      <c r="D67" s="15">
        <f>'Média Mensal'!D67</f>
        <v>1194.23</v>
      </c>
      <c r="E67" s="4">
        <v>8339.3617267876161</v>
      </c>
      <c r="F67" s="2">
        <v>8510.7581624118266</v>
      </c>
      <c r="G67" s="5">
        <f t="shared" si="4"/>
        <v>16850.119889199443</v>
      </c>
      <c r="H67" s="2">
        <v>78</v>
      </c>
      <c r="I67" s="2">
        <v>86</v>
      </c>
      <c r="J67" s="5">
        <f t="shared" si="5"/>
        <v>164</v>
      </c>
      <c r="K67" s="2">
        <v>44</v>
      </c>
      <c r="L67" s="2">
        <v>38</v>
      </c>
      <c r="M67" s="5">
        <f t="shared" si="6"/>
        <v>82</v>
      </c>
      <c r="N67" s="27">
        <f t="shared" si="7"/>
        <v>0.30040928410618212</v>
      </c>
      <c r="O67" s="27">
        <f t="shared" si="0"/>
        <v>0.30395564865756525</v>
      </c>
      <c r="P67" s="28">
        <f t="shared" si="1"/>
        <v>0.30219009844331857</v>
      </c>
      <c r="R67" s="32">
        <f t="shared" si="8"/>
        <v>68.355423990062434</v>
      </c>
      <c r="S67" s="32">
        <f t="shared" si="9"/>
        <v>68.635146471063123</v>
      </c>
      <c r="T67" s="32">
        <f t="shared" si="10"/>
        <v>68.496422313818869</v>
      </c>
    </row>
    <row r="68" spans="2:20" x14ac:dyDescent="0.25">
      <c r="B68" s="12" t="str">
        <f>'Média Mensal'!B68</f>
        <v>Mandim</v>
      </c>
      <c r="C68" s="12" t="str">
        <f>'Média Mensal'!C68</f>
        <v>Castêlo da Maia</v>
      </c>
      <c r="D68" s="15">
        <f>'Média Mensal'!D68</f>
        <v>1468.1</v>
      </c>
      <c r="E68" s="4">
        <v>7213.7583994680945</v>
      </c>
      <c r="F68" s="2">
        <v>8387.794319327113</v>
      </c>
      <c r="G68" s="5">
        <f t="shared" si="4"/>
        <v>15601.552718795207</v>
      </c>
      <c r="H68" s="2">
        <v>42</v>
      </c>
      <c r="I68" s="2">
        <v>102</v>
      </c>
      <c r="J68" s="5">
        <f t="shared" si="5"/>
        <v>144</v>
      </c>
      <c r="K68" s="2">
        <v>44</v>
      </c>
      <c r="L68" s="2">
        <v>48</v>
      </c>
      <c r="M68" s="5">
        <f t="shared" si="6"/>
        <v>92</v>
      </c>
      <c r="N68" s="27">
        <f t="shared" si="7"/>
        <v>0.36097670133447229</v>
      </c>
      <c r="O68" s="27">
        <f t="shared" si="0"/>
        <v>0.2471650848458013</v>
      </c>
      <c r="P68" s="28">
        <f t="shared" si="1"/>
        <v>0.28934630413195855</v>
      </c>
      <c r="R68" s="32">
        <f t="shared" si="8"/>
        <v>83.880911621722035</v>
      </c>
      <c r="S68" s="32">
        <f t="shared" si="9"/>
        <v>55.918628795514088</v>
      </c>
      <c r="T68" s="32">
        <f t="shared" si="10"/>
        <v>66.108274232183078</v>
      </c>
    </row>
    <row r="69" spans="2:20" x14ac:dyDescent="0.25">
      <c r="B69" s="13" t="str">
        <f>'Média Mensal'!B69</f>
        <v>Castêlo da Maia</v>
      </c>
      <c r="C69" s="13" t="str">
        <f>'Média Mensal'!C69</f>
        <v>ISMAI</v>
      </c>
      <c r="D69" s="16">
        <f>'Média Mensal'!D69</f>
        <v>702.48</v>
      </c>
      <c r="E69" s="6">
        <v>6129.6251119506087</v>
      </c>
      <c r="F69" s="3">
        <v>4109.0000000000027</v>
      </c>
      <c r="G69" s="7">
        <f t="shared" si="4"/>
        <v>10238.625111950612</v>
      </c>
      <c r="H69" s="6">
        <v>38</v>
      </c>
      <c r="I69" s="3">
        <v>102</v>
      </c>
      <c r="J69" s="7">
        <f t="shared" si="5"/>
        <v>140</v>
      </c>
      <c r="K69" s="6">
        <v>44</v>
      </c>
      <c r="L69" s="3">
        <v>48</v>
      </c>
      <c r="M69" s="7">
        <f t="shared" si="6"/>
        <v>92</v>
      </c>
      <c r="N69" s="27">
        <f t="shared" si="7"/>
        <v>0.32058708744511549</v>
      </c>
      <c r="O69" s="27">
        <f t="shared" si="0"/>
        <v>0.12108085808580867</v>
      </c>
      <c r="P69" s="28">
        <f t="shared" si="1"/>
        <v>0.19297770491463007</v>
      </c>
      <c r="R69" s="32">
        <f t="shared" si="8"/>
        <v>74.751525755495223</v>
      </c>
      <c r="S69" s="32">
        <f t="shared" si="9"/>
        <v>27.393333333333352</v>
      </c>
      <c r="T69" s="32">
        <f t="shared" si="10"/>
        <v>44.132004792890569</v>
      </c>
    </row>
    <row r="70" spans="2:20" x14ac:dyDescent="0.25">
      <c r="B70" s="11" t="str">
        <f>'Média Mensal'!B70</f>
        <v>Santo Ovídio</v>
      </c>
      <c r="C70" s="11" t="str">
        <f>'Média Mensal'!C70</f>
        <v>D. João II</v>
      </c>
      <c r="D70" s="14">
        <f>'Média Mensal'!D70</f>
        <v>463.71</v>
      </c>
      <c r="E70" s="4">
        <v>32262.999999999996</v>
      </c>
      <c r="F70" s="2">
        <v>4267.0607030657211</v>
      </c>
      <c r="G70" s="10">
        <f t="shared" ref="G70:G86" si="14">+E70+F70</f>
        <v>36530.060703065719</v>
      </c>
      <c r="H70" s="2">
        <v>478</v>
      </c>
      <c r="I70" s="2">
        <v>360</v>
      </c>
      <c r="J70" s="10">
        <f t="shared" ref="J70:J86" si="15">+H70+I70</f>
        <v>838</v>
      </c>
      <c r="K70" s="2">
        <v>0</v>
      </c>
      <c r="L70" s="2">
        <v>0</v>
      </c>
      <c r="M70" s="10">
        <f t="shared" ref="M70:M86" si="16">+K70+L70</f>
        <v>0</v>
      </c>
      <c r="N70" s="25">
        <f t="shared" ref="N70:P86" si="17">+E70/(H70*216+K70*248)</f>
        <v>0.31248062916472957</v>
      </c>
      <c r="O70" s="25">
        <f t="shared" si="0"/>
        <v>5.4874751839836949E-2</v>
      </c>
      <c r="P70" s="26">
        <f t="shared" si="1"/>
        <v>0.20181461981274706</v>
      </c>
      <c r="R70" s="32">
        <f t="shared" si="8"/>
        <v>67.495815899581586</v>
      </c>
      <c r="S70" s="32">
        <f t="shared" si="9"/>
        <v>11.85294639740478</v>
      </c>
      <c r="T70" s="32">
        <f t="shared" si="10"/>
        <v>43.591957879553362</v>
      </c>
    </row>
    <row r="71" spans="2:20" x14ac:dyDescent="0.25">
      <c r="B71" s="12" t="str">
        <f>'Média Mensal'!B71</f>
        <v>D. João II</v>
      </c>
      <c r="C71" s="12" t="str">
        <f>'Média Mensal'!C71</f>
        <v>João de Deus</v>
      </c>
      <c r="D71" s="15">
        <f>'Média Mensal'!D71</f>
        <v>716.25</v>
      </c>
      <c r="E71" s="4">
        <v>41279.358685972795</v>
      </c>
      <c r="F71" s="2">
        <v>6658.9983875745911</v>
      </c>
      <c r="G71" s="5">
        <f t="shared" si="14"/>
        <v>47938.357073547384</v>
      </c>
      <c r="H71" s="2">
        <v>478</v>
      </c>
      <c r="I71" s="2">
        <v>376</v>
      </c>
      <c r="J71" s="5">
        <f t="shared" si="15"/>
        <v>854</v>
      </c>
      <c r="K71" s="2">
        <v>0</v>
      </c>
      <c r="L71" s="2">
        <v>0</v>
      </c>
      <c r="M71" s="5">
        <f t="shared" si="16"/>
        <v>0</v>
      </c>
      <c r="N71" s="27">
        <f t="shared" si="17"/>
        <v>0.3998078285872152</v>
      </c>
      <c r="O71" s="27">
        <f t="shared" si="0"/>
        <v>8.1991213400987376E-2</v>
      </c>
      <c r="P71" s="28">
        <f t="shared" si="1"/>
        <v>0.25987920176049195</v>
      </c>
      <c r="R71" s="32">
        <f t="shared" ref="R71:R86" si="18">+E71/(H71+K71)</f>
        <v>86.358490974838489</v>
      </c>
      <c r="S71" s="32">
        <f t="shared" ref="S71:S86" si="19">+F71/(I71+L71)</f>
        <v>17.710102094613273</v>
      </c>
      <c r="T71" s="32">
        <f t="shared" ref="T71:T86" si="20">+G71/(J71+M71)</f>
        <v>56.133907580266261</v>
      </c>
    </row>
    <row r="72" spans="2:20" x14ac:dyDescent="0.25">
      <c r="B72" s="12" t="str">
        <f>'Média Mensal'!B72</f>
        <v>João de Deus</v>
      </c>
      <c r="C72" s="12" t="str">
        <f>'Média Mensal'!C72</f>
        <v>C.M.Gaia</v>
      </c>
      <c r="D72" s="15">
        <f>'Média Mensal'!D72</f>
        <v>405.01</v>
      </c>
      <c r="E72" s="4">
        <v>52729.827179547749</v>
      </c>
      <c r="F72" s="2">
        <v>12558.723713232141</v>
      </c>
      <c r="G72" s="5">
        <f t="shared" si="14"/>
        <v>65288.550892779887</v>
      </c>
      <c r="H72" s="2">
        <v>438</v>
      </c>
      <c r="I72" s="2">
        <v>350</v>
      </c>
      <c r="J72" s="5">
        <f t="shared" si="15"/>
        <v>788</v>
      </c>
      <c r="K72" s="2">
        <v>0</v>
      </c>
      <c r="L72" s="2">
        <v>0</v>
      </c>
      <c r="M72" s="5">
        <f t="shared" si="16"/>
        <v>0</v>
      </c>
      <c r="N72" s="27">
        <f t="shared" si="17"/>
        <v>0.55735061706777178</v>
      </c>
      <c r="O72" s="27">
        <f t="shared" si="0"/>
        <v>0.16612068403746219</v>
      </c>
      <c r="P72" s="28">
        <f t="shared" si="1"/>
        <v>0.38358097676243119</v>
      </c>
      <c r="R72" s="32">
        <f t="shared" si="18"/>
        <v>120.38773328663869</v>
      </c>
      <c r="S72" s="32">
        <f t="shared" si="19"/>
        <v>35.882067752091828</v>
      </c>
      <c r="T72" s="32">
        <f t="shared" si="20"/>
        <v>82.853490980685137</v>
      </c>
    </row>
    <row r="73" spans="2:20" x14ac:dyDescent="0.25">
      <c r="B73" s="12" t="str">
        <f>'Média Mensal'!B73</f>
        <v>C.M.Gaia</v>
      </c>
      <c r="C73" s="12" t="str">
        <f>'Média Mensal'!C73</f>
        <v>General Torres</v>
      </c>
      <c r="D73" s="15">
        <f>'Média Mensal'!D73</f>
        <v>488.39</v>
      </c>
      <c r="E73" s="4">
        <v>59310.732140570464</v>
      </c>
      <c r="F73" s="2">
        <v>14369.478846123782</v>
      </c>
      <c r="G73" s="5">
        <f t="shared" si="14"/>
        <v>73680.210986694248</v>
      </c>
      <c r="H73" s="2">
        <v>438</v>
      </c>
      <c r="I73" s="2">
        <v>346</v>
      </c>
      <c r="J73" s="5">
        <f t="shared" si="15"/>
        <v>784</v>
      </c>
      <c r="K73" s="2">
        <v>0</v>
      </c>
      <c r="L73" s="2">
        <v>0</v>
      </c>
      <c r="M73" s="5">
        <f t="shared" si="16"/>
        <v>0</v>
      </c>
      <c r="N73" s="27">
        <f t="shared" si="17"/>
        <v>0.62691032619408993</v>
      </c>
      <c r="O73" s="27">
        <f t="shared" si="0"/>
        <v>0.19226984112240128</v>
      </c>
      <c r="P73" s="28">
        <f t="shared" si="1"/>
        <v>0.43509194885377839</v>
      </c>
      <c r="R73" s="32">
        <f t="shared" si="18"/>
        <v>135.41263045792343</v>
      </c>
      <c r="S73" s="32">
        <f t="shared" si="19"/>
        <v>41.530285682438674</v>
      </c>
      <c r="T73" s="32">
        <f t="shared" si="20"/>
        <v>93.979860952416132</v>
      </c>
    </row>
    <row r="74" spans="2:20" x14ac:dyDescent="0.25">
      <c r="B74" s="12" t="str">
        <f>'Média Mensal'!B74</f>
        <v>General Torres</v>
      </c>
      <c r="C74" s="12" t="str">
        <f>'Média Mensal'!C74</f>
        <v>Jardim do Morro</v>
      </c>
      <c r="D74" s="15">
        <f>'Média Mensal'!D74</f>
        <v>419.98</v>
      </c>
      <c r="E74" s="4">
        <v>67421.29251264417</v>
      </c>
      <c r="F74" s="2">
        <v>14556.505818415411</v>
      </c>
      <c r="G74" s="5">
        <f t="shared" si="14"/>
        <v>81977.798331059574</v>
      </c>
      <c r="H74" s="2">
        <v>472</v>
      </c>
      <c r="I74" s="2">
        <v>360</v>
      </c>
      <c r="J74" s="5">
        <f t="shared" si="15"/>
        <v>832</v>
      </c>
      <c r="K74" s="2">
        <v>0</v>
      </c>
      <c r="L74" s="2">
        <v>0</v>
      </c>
      <c r="M74" s="5">
        <f t="shared" si="16"/>
        <v>0</v>
      </c>
      <c r="N74" s="27">
        <f t="shared" si="17"/>
        <v>0.66130426585691471</v>
      </c>
      <c r="O74" s="27">
        <f t="shared" si="0"/>
        <v>0.18719786289114471</v>
      </c>
      <c r="P74" s="28">
        <f t="shared" si="1"/>
        <v>0.45616207226595651</v>
      </c>
      <c r="R74" s="32">
        <f t="shared" si="18"/>
        <v>142.84172142509357</v>
      </c>
      <c r="S74" s="32">
        <f t="shared" si="19"/>
        <v>40.434738384487254</v>
      </c>
      <c r="T74" s="32">
        <f t="shared" si="20"/>
        <v>98.531007609446604</v>
      </c>
    </row>
    <row r="75" spans="2:20" x14ac:dyDescent="0.25">
      <c r="B75" s="12" t="str">
        <f>'Média Mensal'!B75</f>
        <v>Jardim do Morro</v>
      </c>
      <c r="C75" s="12" t="str">
        <f>'Média Mensal'!C75</f>
        <v>São Bento</v>
      </c>
      <c r="D75" s="15">
        <f>'Média Mensal'!D75</f>
        <v>795.7</v>
      </c>
      <c r="E75" s="4">
        <v>68345.771392081413</v>
      </c>
      <c r="F75" s="2">
        <v>15434.340348271593</v>
      </c>
      <c r="G75" s="5">
        <f t="shared" si="14"/>
        <v>83780.111740353008</v>
      </c>
      <c r="H75" s="2">
        <v>462</v>
      </c>
      <c r="I75" s="2">
        <v>394</v>
      </c>
      <c r="J75" s="5">
        <f t="shared" si="15"/>
        <v>856</v>
      </c>
      <c r="K75" s="2">
        <v>0</v>
      </c>
      <c r="L75" s="2">
        <v>0</v>
      </c>
      <c r="M75" s="5">
        <f t="shared" si="16"/>
        <v>0</v>
      </c>
      <c r="N75" s="27">
        <f t="shared" si="17"/>
        <v>0.68488226904041816</v>
      </c>
      <c r="O75" s="27">
        <f t="shared" si="0"/>
        <v>0.18135857713235093</v>
      </c>
      <c r="P75" s="28">
        <f t="shared" si="1"/>
        <v>0.45312019589581715</v>
      </c>
      <c r="R75" s="32">
        <f t="shared" si="18"/>
        <v>147.93457011273034</v>
      </c>
      <c r="S75" s="32">
        <f t="shared" si="19"/>
        <v>39.173452660587799</v>
      </c>
      <c r="T75" s="32">
        <f t="shared" si="20"/>
        <v>97.873962313496506</v>
      </c>
    </row>
    <row r="76" spans="2:20" x14ac:dyDescent="0.25">
      <c r="B76" s="12" t="str">
        <f>'Média Mensal'!B76</f>
        <v>São Bento</v>
      </c>
      <c r="C76" s="12" t="str">
        <f>'Média Mensal'!C76</f>
        <v>Aliados</v>
      </c>
      <c r="D76" s="15">
        <f>'Média Mensal'!D76</f>
        <v>443.38</v>
      </c>
      <c r="E76" s="4">
        <v>73072.251754485289</v>
      </c>
      <c r="F76" s="2">
        <v>22906.161106819534</v>
      </c>
      <c r="G76" s="5">
        <f t="shared" si="14"/>
        <v>95978.412861304823</v>
      </c>
      <c r="H76" s="2">
        <v>434</v>
      </c>
      <c r="I76" s="2">
        <v>394</v>
      </c>
      <c r="J76" s="5">
        <f t="shared" si="15"/>
        <v>828</v>
      </c>
      <c r="K76" s="2">
        <v>0</v>
      </c>
      <c r="L76" s="2">
        <v>0</v>
      </c>
      <c r="M76" s="5">
        <f t="shared" si="16"/>
        <v>0</v>
      </c>
      <c r="N76" s="27">
        <f t="shared" si="17"/>
        <v>0.77948723923115393</v>
      </c>
      <c r="O76" s="27">
        <f t="shared" si="0"/>
        <v>0.26915492934315116</v>
      </c>
      <c r="P76" s="28">
        <f t="shared" si="1"/>
        <v>0.53664795167575163</v>
      </c>
      <c r="R76" s="32">
        <f t="shared" si="18"/>
        <v>168.36924367392925</v>
      </c>
      <c r="S76" s="32">
        <f t="shared" si="19"/>
        <v>58.137464738120649</v>
      </c>
      <c r="T76" s="32">
        <f t="shared" si="20"/>
        <v>115.91595756196234</v>
      </c>
    </row>
    <row r="77" spans="2:20" x14ac:dyDescent="0.25">
      <c r="B77" s="12" t="str">
        <f>'Média Mensal'!B77</f>
        <v>Aliados</v>
      </c>
      <c r="C77" s="12" t="str">
        <f>'Média Mensal'!C77</f>
        <v>Trindade S</v>
      </c>
      <c r="D77" s="15">
        <f>'Média Mensal'!D77</f>
        <v>450.27</v>
      </c>
      <c r="E77" s="4">
        <v>71612.079137838213</v>
      </c>
      <c r="F77" s="2">
        <v>26603.842804218672</v>
      </c>
      <c r="G77" s="5">
        <f t="shared" si="14"/>
        <v>98215.921942056884</v>
      </c>
      <c r="H77" s="2">
        <v>456</v>
      </c>
      <c r="I77" s="2">
        <v>378</v>
      </c>
      <c r="J77" s="5">
        <f t="shared" si="15"/>
        <v>834</v>
      </c>
      <c r="K77" s="2">
        <v>0</v>
      </c>
      <c r="L77" s="2">
        <v>0</v>
      </c>
      <c r="M77" s="5">
        <f t="shared" si="16"/>
        <v>0</v>
      </c>
      <c r="N77" s="27">
        <f t="shared" si="17"/>
        <v>0.7270557092454335</v>
      </c>
      <c r="O77" s="27">
        <f t="shared" si="0"/>
        <v>0.32583581721804172</v>
      </c>
      <c r="P77" s="28">
        <f t="shared" si="1"/>
        <v>0.54520784451359405</v>
      </c>
      <c r="R77" s="32">
        <f t="shared" si="18"/>
        <v>157.04403319701362</v>
      </c>
      <c r="S77" s="32">
        <f t="shared" si="19"/>
        <v>70.380536519097021</v>
      </c>
      <c r="T77" s="32">
        <f t="shared" si="20"/>
        <v>117.76489441493631</v>
      </c>
    </row>
    <row r="78" spans="2:20" x14ac:dyDescent="0.25">
      <c r="B78" s="12" t="str">
        <f>'Média Mensal'!B78</f>
        <v>Trindade S</v>
      </c>
      <c r="C78" s="12" t="str">
        <f>'Média Mensal'!C78</f>
        <v>Faria Guimaraes</v>
      </c>
      <c r="D78" s="15">
        <f>'Média Mensal'!D78</f>
        <v>555.34</v>
      </c>
      <c r="E78" s="4">
        <v>55853.113791940501</v>
      </c>
      <c r="F78" s="2">
        <v>21231.509736371623</v>
      </c>
      <c r="G78" s="5">
        <f t="shared" si="14"/>
        <v>77084.62352831212</v>
      </c>
      <c r="H78" s="2">
        <v>462</v>
      </c>
      <c r="I78" s="2">
        <v>390</v>
      </c>
      <c r="J78" s="5">
        <f t="shared" si="15"/>
        <v>852</v>
      </c>
      <c r="K78" s="2">
        <v>0</v>
      </c>
      <c r="L78" s="2">
        <v>0</v>
      </c>
      <c r="M78" s="5">
        <f t="shared" si="16"/>
        <v>0</v>
      </c>
      <c r="N78" s="27">
        <f t="shared" si="17"/>
        <v>0.55969530415204127</v>
      </c>
      <c r="O78" s="27">
        <f t="shared" si="0"/>
        <v>0.252035965531477</v>
      </c>
      <c r="P78" s="28">
        <f t="shared" si="1"/>
        <v>0.41886532520600833</v>
      </c>
      <c r="R78" s="32">
        <f t="shared" si="18"/>
        <v>120.89418569684091</v>
      </c>
      <c r="S78" s="32">
        <f t="shared" si="19"/>
        <v>54.439768554799031</v>
      </c>
      <c r="T78" s="32">
        <f t="shared" si="20"/>
        <v>90.474910244497792</v>
      </c>
    </row>
    <row r="79" spans="2:20" x14ac:dyDescent="0.25">
      <c r="B79" s="12" t="str">
        <f>'Média Mensal'!B79</f>
        <v>Faria Guimaraes</v>
      </c>
      <c r="C79" s="12" t="str">
        <f>'Média Mensal'!C79</f>
        <v>Marques</v>
      </c>
      <c r="D79" s="15">
        <f>'Média Mensal'!D79</f>
        <v>621.04</v>
      </c>
      <c r="E79" s="4">
        <v>54245.786012557088</v>
      </c>
      <c r="F79" s="2">
        <v>20437.620549789655</v>
      </c>
      <c r="G79" s="5">
        <f t="shared" si="14"/>
        <v>74683.406562346747</v>
      </c>
      <c r="H79" s="2">
        <v>435</v>
      </c>
      <c r="I79" s="2">
        <v>388</v>
      </c>
      <c r="J79" s="5">
        <f t="shared" si="15"/>
        <v>823</v>
      </c>
      <c r="K79" s="2">
        <v>0</v>
      </c>
      <c r="L79" s="2">
        <v>0</v>
      </c>
      <c r="M79" s="5">
        <f t="shared" si="16"/>
        <v>0</v>
      </c>
      <c r="N79" s="27">
        <f t="shared" si="17"/>
        <v>0.57732850162363869</v>
      </c>
      <c r="O79" s="27">
        <f t="shared" si="0"/>
        <v>0.24386240633101441</v>
      </c>
      <c r="P79" s="28">
        <f t="shared" si="1"/>
        <v>0.42011726836296043</v>
      </c>
      <c r="R79" s="32">
        <f t="shared" si="18"/>
        <v>124.70295635070595</v>
      </c>
      <c r="S79" s="32">
        <f t="shared" si="19"/>
        <v>52.674279767499115</v>
      </c>
      <c r="T79" s="32">
        <f t="shared" si="20"/>
        <v>90.745329966399453</v>
      </c>
    </row>
    <row r="80" spans="2:20" x14ac:dyDescent="0.25">
      <c r="B80" s="12" t="str">
        <f>'Média Mensal'!B80</f>
        <v>Marques</v>
      </c>
      <c r="C80" s="12" t="str">
        <f>'Média Mensal'!C80</f>
        <v>Combatentes</v>
      </c>
      <c r="D80" s="15">
        <f>'Média Mensal'!D80</f>
        <v>702.75</v>
      </c>
      <c r="E80" s="4">
        <v>43857.054075740656</v>
      </c>
      <c r="F80" s="2">
        <v>17155.29417614355</v>
      </c>
      <c r="G80" s="5">
        <f t="shared" si="14"/>
        <v>61012.348251884207</v>
      </c>
      <c r="H80" s="2">
        <v>430</v>
      </c>
      <c r="I80" s="2">
        <v>388</v>
      </c>
      <c r="J80" s="5">
        <f t="shared" si="15"/>
        <v>818</v>
      </c>
      <c r="K80" s="2">
        <v>0</v>
      </c>
      <c r="L80" s="2">
        <v>0</v>
      </c>
      <c r="M80" s="5">
        <f t="shared" si="16"/>
        <v>0</v>
      </c>
      <c r="N80" s="27">
        <f t="shared" si="17"/>
        <v>0.47219050469143686</v>
      </c>
      <c r="O80" s="27">
        <f t="shared" si="0"/>
        <v>0.20469757273939898</v>
      </c>
      <c r="P80" s="28">
        <f t="shared" si="1"/>
        <v>0.34531121667506681</v>
      </c>
      <c r="R80" s="32">
        <f t="shared" si="18"/>
        <v>101.99314901335036</v>
      </c>
      <c r="S80" s="32">
        <f t="shared" si="19"/>
        <v>44.214675711710179</v>
      </c>
      <c r="T80" s="32">
        <f t="shared" si="20"/>
        <v>74.587222801814434</v>
      </c>
    </row>
    <row r="81" spans="2:20" x14ac:dyDescent="0.25">
      <c r="B81" s="12" t="str">
        <f>'Média Mensal'!B81</f>
        <v>Combatentes</v>
      </c>
      <c r="C81" s="12" t="str">
        <f>'Média Mensal'!C81</f>
        <v>Salgueiros</v>
      </c>
      <c r="D81" s="15">
        <f>'Média Mensal'!D81</f>
        <v>471.25</v>
      </c>
      <c r="E81" s="4">
        <v>41036.538938663878</v>
      </c>
      <c r="F81" s="2">
        <v>14562.053773821042</v>
      </c>
      <c r="G81" s="5">
        <f t="shared" si="14"/>
        <v>55598.592712484919</v>
      </c>
      <c r="H81" s="2">
        <v>430</v>
      </c>
      <c r="I81" s="2">
        <v>389</v>
      </c>
      <c r="J81" s="5">
        <f t="shared" si="15"/>
        <v>819</v>
      </c>
      <c r="K81" s="2">
        <v>0</v>
      </c>
      <c r="L81" s="2">
        <v>0</v>
      </c>
      <c r="M81" s="5">
        <f t="shared" si="16"/>
        <v>0</v>
      </c>
      <c r="N81" s="27">
        <f t="shared" si="17"/>
        <v>0.44182320132067054</v>
      </c>
      <c r="O81" s="27">
        <f t="shared" si="17"/>
        <v>0.17330826637414359</v>
      </c>
      <c r="P81" s="28">
        <f t="shared" si="17"/>
        <v>0.31428680364765588</v>
      </c>
      <c r="R81" s="32">
        <f t="shared" si="18"/>
        <v>95.433811485264826</v>
      </c>
      <c r="S81" s="32">
        <f t="shared" si="19"/>
        <v>37.434585536815021</v>
      </c>
      <c r="T81" s="32">
        <f t="shared" si="20"/>
        <v>67.885949587893677</v>
      </c>
    </row>
    <row r="82" spans="2:20" x14ac:dyDescent="0.25">
      <c r="B82" s="12" t="str">
        <f>'Média Mensal'!B82</f>
        <v>Salgueiros</v>
      </c>
      <c r="C82" s="12" t="str">
        <f>'Média Mensal'!C82</f>
        <v>Polo Universitario</v>
      </c>
      <c r="D82" s="15">
        <f>'Média Mensal'!D82</f>
        <v>775.36</v>
      </c>
      <c r="E82" s="4">
        <v>39274.33781710019</v>
      </c>
      <c r="F82" s="2">
        <v>12312.99662473452</v>
      </c>
      <c r="G82" s="5">
        <f t="shared" si="14"/>
        <v>51587.334441834711</v>
      </c>
      <c r="H82" s="2">
        <v>414</v>
      </c>
      <c r="I82" s="2">
        <v>424</v>
      </c>
      <c r="J82" s="5">
        <f t="shared" si="15"/>
        <v>838</v>
      </c>
      <c r="K82" s="2">
        <v>0</v>
      </c>
      <c r="L82" s="2">
        <v>0</v>
      </c>
      <c r="M82" s="5">
        <f t="shared" si="16"/>
        <v>0</v>
      </c>
      <c r="N82" s="27">
        <f t="shared" si="17"/>
        <v>0.43919236242060511</v>
      </c>
      <c r="O82" s="27">
        <f t="shared" si="17"/>
        <v>0.13444484434764281</v>
      </c>
      <c r="P82" s="28">
        <f t="shared" si="17"/>
        <v>0.28500030077032346</v>
      </c>
      <c r="R82" s="32">
        <f t="shared" si="18"/>
        <v>94.865550282850705</v>
      </c>
      <c r="S82" s="32">
        <f t="shared" si="19"/>
        <v>29.040086379090848</v>
      </c>
      <c r="T82" s="32">
        <f t="shared" si="20"/>
        <v>61.560064966389874</v>
      </c>
    </row>
    <row r="83" spans="2:20" x14ac:dyDescent="0.25">
      <c r="B83" s="12" t="str">
        <f>'Média Mensal'!B83</f>
        <v>Polo Universitario</v>
      </c>
      <c r="C83" s="12" t="str">
        <f>'Média Mensal'!C83</f>
        <v>I.P.O.</v>
      </c>
      <c r="D83" s="15">
        <f>'Média Mensal'!D83</f>
        <v>827.64</v>
      </c>
      <c r="E83" s="4">
        <v>31513.635451906866</v>
      </c>
      <c r="F83" s="2">
        <v>10820.90283044621</v>
      </c>
      <c r="G83" s="5">
        <f t="shared" si="14"/>
        <v>42334.538282353074</v>
      </c>
      <c r="H83" s="2">
        <v>393</v>
      </c>
      <c r="I83" s="2">
        <v>436</v>
      </c>
      <c r="J83" s="5">
        <f t="shared" si="15"/>
        <v>829</v>
      </c>
      <c r="K83" s="2">
        <v>0</v>
      </c>
      <c r="L83" s="2">
        <v>0</v>
      </c>
      <c r="M83" s="5">
        <f t="shared" si="16"/>
        <v>0</v>
      </c>
      <c r="N83" s="27">
        <f t="shared" si="17"/>
        <v>0.37123781278751844</v>
      </c>
      <c r="O83" s="27">
        <f t="shared" si="17"/>
        <v>0.11490085404398372</v>
      </c>
      <c r="P83" s="28">
        <f t="shared" si="17"/>
        <v>0.23642126995014673</v>
      </c>
      <c r="R83" s="32">
        <f t="shared" si="18"/>
        <v>80.187367562103987</v>
      </c>
      <c r="S83" s="32">
        <f t="shared" si="19"/>
        <v>24.818584473500483</v>
      </c>
      <c r="T83" s="32">
        <f t="shared" si="20"/>
        <v>51.066994309231696</v>
      </c>
    </row>
    <row r="84" spans="2:20" x14ac:dyDescent="0.25">
      <c r="B84" s="13" t="str">
        <f>'Média Mensal'!B84</f>
        <v>I.P.O.</v>
      </c>
      <c r="C84" s="13" t="str">
        <f>'Média Mensal'!C84</f>
        <v>Hospital São João</v>
      </c>
      <c r="D84" s="16">
        <f>'Média Mensal'!D84</f>
        <v>351.77</v>
      </c>
      <c r="E84" s="6">
        <v>10793.115388895954</v>
      </c>
      <c r="F84" s="3">
        <v>9565.0000000000018</v>
      </c>
      <c r="G84" s="7">
        <f t="shared" si="14"/>
        <v>20358.115388895956</v>
      </c>
      <c r="H84" s="6">
        <v>423</v>
      </c>
      <c r="I84" s="3">
        <v>394</v>
      </c>
      <c r="J84" s="7">
        <f t="shared" si="15"/>
        <v>817</v>
      </c>
      <c r="K84" s="6">
        <v>0</v>
      </c>
      <c r="L84" s="3">
        <v>0</v>
      </c>
      <c r="M84" s="7">
        <f t="shared" si="16"/>
        <v>0</v>
      </c>
      <c r="N84" s="27">
        <f t="shared" si="17"/>
        <v>0.11812795933911166</v>
      </c>
      <c r="O84" s="27">
        <f t="shared" si="17"/>
        <v>0.11239189697311527</v>
      </c>
      <c r="P84" s="28">
        <f t="shared" si="17"/>
        <v>0.1153617309765626</v>
      </c>
      <c r="R84" s="32">
        <f t="shared" si="18"/>
        <v>25.515639217248118</v>
      </c>
      <c r="S84" s="32">
        <f t="shared" si="19"/>
        <v>24.276649746192899</v>
      </c>
      <c r="T84" s="32">
        <f t="shared" si="20"/>
        <v>24.918133890937522</v>
      </c>
    </row>
    <row r="85" spans="2:20" x14ac:dyDescent="0.25">
      <c r="B85" s="12" t="str">
        <f>'Média Mensal'!B85</f>
        <v xml:space="preserve">Verdes (E) </v>
      </c>
      <c r="C85" s="12" t="str">
        <f>'Média Mensal'!C85</f>
        <v>Botica</v>
      </c>
      <c r="D85" s="15">
        <f>'Média Mensal'!D85</f>
        <v>683.54</v>
      </c>
      <c r="E85" s="4">
        <v>2434.2665329249098</v>
      </c>
      <c r="F85" s="2">
        <v>2861.0229613143342</v>
      </c>
      <c r="G85" s="5">
        <f t="shared" si="14"/>
        <v>5295.289494239244</v>
      </c>
      <c r="H85" s="2">
        <v>101</v>
      </c>
      <c r="I85" s="2">
        <v>124</v>
      </c>
      <c r="J85" s="5">
        <f t="shared" si="15"/>
        <v>225</v>
      </c>
      <c r="K85" s="2">
        <v>0</v>
      </c>
      <c r="L85" s="2">
        <v>0</v>
      </c>
      <c r="M85" s="5">
        <f t="shared" si="16"/>
        <v>0</v>
      </c>
      <c r="N85" s="25">
        <f t="shared" si="17"/>
        <v>0.11158170759648468</v>
      </c>
      <c r="O85" s="25">
        <f t="shared" si="17"/>
        <v>0.10681836026412538</v>
      </c>
      <c r="P85" s="26">
        <f t="shared" si="17"/>
        <v>0.10895657395554</v>
      </c>
      <c r="R85" s="32">
        <f t="shared" si="18"/>
        <v>24.101648840840692</v>
      </c>
      <c r="S85" s="32">
        <f t="shared" si="19"/>
        <v>23.072765817051081</v>
      </c>
      <c r="T85" s="32">
        <f t="shared" si="20"/>
        <v>23.534619974396641</v>
      </c>
    </row>
    <row r="86" spans="2:20" x14ac:dyDescent="0.25">
      <c r="B86" s="13" t="str">
        <f>'Média Mensal'!B86</f>
        <v>Botica</v>
      </c>
      <c r="C86" s="13" t="str">
        <f>'Média Mensal'!C86</f>
        <v>Aeroporto</v>
      </c>
      <c r="D86" s="16">
        <f>'Média Mensal'!D86</f>
        <v>649.66</v>
      </c>
      <c r="E86" s="6">
        <v>1891.2046852925682</v>
      </c>
      <c r="F86" s="3">
        <v>2317</v>
      </c>
      <c r="G86" s="7">
        <f t="shared" si="14"/>
        <v>4208.2046852925687</v>
      </c>
      <c r="H86" s="6">
        <v>101</v>
      </c>
      <c r="I86" s="3">
        <v>112</v>
      </c>
      <c r="J86" s="7">
        <f t="shared" si="15"/>
        <v>213</v>
      </c>
      <c r="K86" s="6">
        <v>0</v>
      </c>
      <c r="L86" s="3">
        <v>0</v>
      </c>
      <c r="M86" s="7">
        <f t="shared" si="16"/>
        <v>0</v>
      </c>
      <c r="N86" s="27">
        <f t="shared" si="17"/>
        <v>8.6688883630939143E-2</v>
      </c>
      <c r="O86" s="27">
        <f t="shared" si="17"/>
        <v>9.5775462962962965E-2</v>
      </c>
      <c r="P86" s="28">
        <f t="shared" si="17"/>
        <v>9.1466803279702844E-2</v>
      </c>
      <c r="R86" s="32">
        <f t="shared" si="18"/>
        <v>18.724798864282853</v>
      </c>
      <c r="S86" s="32">
        <f t="shared" si="19"/>
        <v>20.6875</v>
      </c>
      <c r="T86" s="32">
        <f t="shared" si="20"/>
        <v>19.756829508415816</v>
      </c>
    </row>
    <row r="87" spans="2:20" x14ac:dyDescent="0.25">
      <c r="B87" s="23" t="s">
        <v>85</v>
      </c>
      <c r="E87" s="41"/>
      <c r="F87" s="41"/>
      <c r="G87" s="41"/>
      <c r="H87" s="41"/>
      <c r="I87" s="41"/>
      <c r="J87" s="41"/>
      <c r="K87" s="41"/>
      <c r="L87" s="41"/>
      <c r="M87" s="41"/>
      <c r="N87" s="42"/>
      <c r="O87" s="42"/>
      <c r="P87" s="42"/>
    </row>
    <row r="88" spans="2:20" x14ac:dyDescent="0.25">
      <c r="B88" s="34"/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5">
    <tabColor theme="0" tint="-4.9989318521683403E-2"/>
  </sheetPr>
  <dimension ref="A1:T88"/>
  <sheetViews>
    <sheetView workbookViewId="0">
      <selection activeCell="E75" sqref="E75"/>
    </sheetView>
  </sheetViews>
  <sheetFormatPr defaultRowHeight="15" x14ac:dyDescent="0.25"/>
  <cols>
    <col min="2" max="2" width="17.42578125" bestFit="1" customWidth="1"/>
    <col min="3" max="3" width="17.42578125" customWidth="1"/>
    <col min="4" max="16" width="10" customWidth="1"/>
  </cols>
  <sheetData>
    <row r="1" spans="1:20" ht="14.45" x14ac:dyDescent="0.3">
      <c r="P1" s="33"/>
    </row>
    <row r="2" spans="1:20" ht="17.25" x14ac:dyDescent="0.3">
      <c r="A2" s="1"/>
      <c r="H2" s="54" t="s">
        <v>84</v>
      </c>
      <c r="I2" s="55"/>
      <c r="J2" s="55"/>
      <c r="K2" s="55"/>
      <c r="L2" s="55"/>
      <c r="M2" s="55"/>
      <c r="N2" s="55"/>
      <c r="O2" s="56"/>
      <c r="P2" s="17">
        <v>0.30740225270269228</v>
      </c>
    </row>
    <row r="3" spans="1:20" ht="17.25" x14ac:dyDescent="0.25">
      <c r="B3" s="59" t="s">
        <v>3</v>
      </c>
      <c r="C3" s="61" t="s">
        <v>4</v>
      </c>
      <c r="D3" s="18" t="s">
        <v>82</v>
      </c>
      <c r="E3" s="64" t="s">
        <v>0</v>
      </c>
      <c r="F3" s="64"/>
      <c r="G3" s="65"/>
      <c r="H3" s="63" t="s">
        <v>86</v>
      </c>
      <c r="I3" s="64"/>
      <c r="J3" s="65"/>
      <c r="K3" s="63" t="s">
        <v>87</v>
      </c>
      <c r="L3" s="64"/>
      <c r="M3" s="65"/>
      <c r="N3" s="63" t="s">
        <v>1</v>
      </c>
      <c r="O3" s="64"/>
      <c r="P3" s="65"/>
      <c r="R3" s="63" t="s">
        <v>88</v>
      </c>
      <c r="S3" s="64"/>
      <c r="T3" s="65"/>
    </row>
    <row r="4" spans="1:20" x14ac:dyDescent="0.25">
      <c r="B4" s="60"/>
      <c r="C4" s="62"/>
      <c r="D4" s="19" t="s">
        <v>83</v>
      </c>
      <c r="E4" s="20" t="s">
        <v>5</v>
      </c>
      <c r="F4" s="21" t="s">
        <v>6</v>
      </c>
      <c r="G4" s="22" t="s">
        <v>2</v>
      </c>
      <c r="H4" s="20" t="s">
        <v>5</v>
      </c>
      <c r="I4" s="21" t="s">
        <v>6</v>
      </c>
      <c r="J4" s="22" t="s">
        <v>2</v>
      </c>
      <c r="K4" s="20" t="s">
        <v>5</v>
      </c>
      <c r="L4" s="21" t="s">
        <v>6</v>
      </c>
      <c r="M4" s="24" t="s">
        <v>2</v>
      </c>
      <c r="N4" s="20" t="s">
        <v>5</v>
      </c>
      <c r="O4" s="21" t="s">
        <v>6</v>
      </c>
      <c r="P4" s="22" t="s">
        <v>2</v>
      </c>
      <c r="R4" s="20" t="s">
        <v>5</v>
      </c>
      <c r="S4" s="21" t="s">
        <v>6</v>
      </c>
      <c r="T4" s="31" t="s">
        <v>2</v>
      </c>
    </row>
    <row r="5" spans="1:20" x14ac:dyDescent="0.25">
      <c r="B5" s="11" t="str">
        <f>'Média Mensal'!B5</f>
        <v>Fânzeres</v>
      </c>
      <c r="C5" s="11" t="str">
        <f>'Média Mensal'!C5</f>
        <v>Venda Nova</v>
      </c>
      <c r="D5" s="14">
        <f>'Média Mensal'!D5</f>
        <v>440.45</v>
      </c>
      <c r="E5" s="8">
        <v>3078.0000000000009</v>
      </c>
      <c r="F5" s="9">
        <v>979.03920854500359</v>
      </c>
      <c r="G5" s="10">
        <f>+E5+F5</f>
        <v>4057.0392085450044</v>
      </c>
      <c r="H5" s="9">
        <v>243</v>
      </c>
      <c r="I5" s="9">
        <v>243</v>
      </c>
      <c r="J5" s="10">
        <f>+H5+I5</f>
        <v>486</v>
      </c>
      <c r="K5" s="9">
        <v>0</v>
      </c>
      <c r="L5" s="9">
        <v>0</v>
      </c>
      <c r="M5" s="10">
        <f>+K5+L5</f>
        <v>0</v>
      </c>
      <c r="N5" s="27">
        <f>+E5/(H5*216+K5*248)</f>
        <v>5.8641975308641993E-2</v>
      </c>
      <c r="O5" s="27">
        <f t="shared" ref="O5:O80" si="0">+F5/(I5*216+L5*248)</f>
        <v>1.8652629335181442E-2</v>
      </c>
      <c r="P5" s="28">
        <f t="shared" ref="P5:P80" si="1">+G5/(J5*216+M5*248)</f>
        <v>3.8647302321911714E-2</v>
      </c>
      <c r="R5" s="32">
        <f>+E5/(H5+K5)</f>
        <v>12.66666666666667</v>
      </c>
      <c r="S5" s="32">
        <f t="shared" ref="S5" si="2">+F5/(I5+L5)</f>
        <v>4.0289679363991917</v>
      </c>
      <c r="T5" s="32">
        <f t="shared" ref="T5" si="3">+G5/(J5+M5)</f>
        <v>8.3478173015329311</v>
      </c>
    </row>
    <row r="6" spans="1:20" x14ac:dyDescent="0.25">
      <c r="B6" s="12" t="str">
        <f>'Média Mensal'!B6</f>
        <v>Venda Nova</v>
      </c>
      <c r="C6" s="12" t="str">
        <f>'Média Mensal'!C6</f>
        <v>Carreira</v>
      </c>
      <c r="D6" s="15">
        <f>'Média Mensal'!D6</f>
        <v>583.47</v>
      </c>
      <c r="E6" s="4">
        <v>5541.5906262633725</v>
      </c>
      <c r="F6" s="2">
        <v>1780.7898550434959</v>
      </c>
      <c r="G6" s="5">
        <f t="shared" ref="G6:G69" si="4">+E6+F6</f>
        <v>7322.3804813068682</v>
      </c>
      <c r="H6" s="2">
        <v>245</v>
      </c>
      <c r="I6" s="2">
        <v>246</v>
      </c>
      <c r="J6" s="5">
        <f t="shared" ref="J6:J69" si="5">+H6+I6</f>
        <v>491</v>
      </c>
      <c r="K6" s="2">
        <v>0</v>
      </c>
      <c r="L6" s="2">
        <v>0</v>
      </c>
      <c r="M6" s="5">
        <f t="shared" ref="M6:M69" si="6">+K6+L6</f>
        <v>0</v>
      </c>
      <c r="N6" s="27">
        <f t="shared" ref="N6:N69" si="7">+E6/(H6*216+K6*248)</f>
        <v>0.10471637615766011</v>
      </c>
      <c r="O6" s="27">
        <f t="shared" si="0"/>
        <v>3.3513810882330172E-2</v>
      </c>
      <c r="P6" s="28">
        <f t="shared" si="1"/>
        <v>6.9042585816048774E-2</v>
      </c>
      <c r="R6" s="32">
        <f t="shared" ref="R6:R70" si="8">+E6/(H6+K6)</f>
        <v>22.618737250054583</v>
      </c>
      <c r="S6" s="32">
        <f t="shared" ref="S6:S70" si="9">+F6/(I6+L6)</f>
        <v>7.2389831505833167</v>
      </c>
      <c r="T6" s="32">
        <f t="shared" ref="T6:T70" si="10">+G6/(J6+M6)</f>
        <v>14.913198536266535</v>
      </c>
    </row>
    <row r="7" spans="1:20" x14ac:dyDescent="0.25">
      <c r="B7" s="12" t="str">
        <f>'Média Mensal'!B7</f>
        <v>Carreira</v>
      </c>
      <c r="C7" s="12" t="str">
        <f>'Média Mensal'!C7</f>
        <v>Baguim</v>
      </c>
      <c r="D7" s="15">
        <f>'Média Mensal'!D7</f>
        <v>786.02</v>
      </c>
      <c r="E7" s="4">
        <v>8893.1269291430235</v>
      </c>
      <c r="F7" s="2">
        <v>2112.229983548827</v>
      </c>
      <c r="G7" s="5">
        <f t="shared" si="4"/>
        <v>11005.35691269185</v>
      </c>
      <c r="H7" s="2">
        <v>285</v>
      </c>
      <c r="I7" s="2">
        <v>257</v>
      </c>
      <c r="J7" s="5">
        <f t="shared" si="5"/>
        <v>542</v>
      </c>
      <c r="K7" s="2">
        <v>0</v>
      </c>
      <c r="L7" s="2">
        <v>0</v>
      </c>
      <c r="M7" s="5">
        <f t="shared" si="6"/>
        <v>0</v>
      </c>
      <c r="N7" s="27">
        <f t="shared" si="7"/>
        <v>0.14446275063585159</v>
      </c>
      <c r="O7" s="27">
        <f t="shared" si="0"/>
        <v>3.8049970881049631E-2</v>
      </c>
      <c r="P7" s="28">
        <f t="shared" si="1"/>
        <v>9.400503034621302E-2</v>
      </c>
      <c r="R7" s="32">
        <f t="shared" si="8"/>
        <v>31.203954137343942</v>
      </c>
      <c r="S7" s="32">
        <f t="shared" si="9"/>
        <v>8.2187937103067199</v>
      </c>
      <c r="T7" s="32">
        <f t="shared" si="10"/>
        <v>20.305086554782012</v>
      </c>
    </row>
    <row r="8" spans="1:20" x14ac:dyDescent="0.25">
      <c r="B8" s="12" t="str">
        <f>'Média Mensal'!B8</f>
        <v>Baguim</v>
      </c>
      <c r="C8" s="12" t="str">
        <f>'Média Mensal'!C8</f>
        <v>Campainha</v>
      </c>
      <c r="D8" s="15">
        <f>'Média Mensal'!D8</f>
        <v>751.7</v>
      </c>
      <c r="E8" s="4">
        <v>11409.590747678489</v>
      </c>
      <c r="F8" s="2">
        <v>2191.3816349748085</v>
      </c>
      <c r="G8" s="5">
        <f t="shared" si="4"/>
        <v>13600.972382653297</v>
      </c>
      <c r="H8" s="2">
        <v>285</v>
      </c>
      <c r="I8" s="2">
        <v>221</v>
      </c>
      <c r="J8" s="5">
        <f t="shared" si="5"/>
        <v>506</v>
      </c>
      <c r="K8" s="2">
        <v>0</v>
      </c>
      <c r="L8" s="2">
        <v>0</v>
      </c>
      <c r="M8" s="5">
        <f t="shared" si="6"/>
        <v>0</v>
      </c>
      <c r="N8" s="27">
        <f t="shared" si="7"/>
        <v>0.1853409803066681</v>
      </c>
      <c r="O8" s="27">
        <f t="shared" si="0"/>
        <v>4.5906268538939345E-2</v>
      </c>
      <c r="P8" s="28">
        <f t="shared" si="1"/>
        <v>0.12444162991009092</v>
      </c>
      <c r="R8" s="32">
        <f t="shared" si="8"/>
        <v>40.033651746240309</v>
      </c>
      <c r="S8" s="32">
        <f t="shared" si="9"/>
        <v>9.915754004410898</v>
      </c>
      <c r="T8" s="32">
        <f t="shared" si="10"/>
        <v>26.87939206057964</v>
      </c>
    </row>
    <row r="9" spans="1:20" x14ac:dyDescent="0.25">
      <c r="B9" s="12" t="str">
        <f>'Média Mensal'!B9</f>
        <v>Campainha</v>
      </c>
      <c r="C9" s="12" t="str">
        <f>'Média Mensal'!C9</f>
        <v>Rio Tinto</v>
      </c>
      <c r="D9" s="15">
        <f>'Média Mensal'!D9</f>
        <v>859.99</v>
      </c>
      <c r="E9" s="4">
        <v>15441.915036645914</v>
      </c>
      <c r="F9" s="2">
        <v>2588.459103977993</v>
      </c>
      <c r="G9" s="5">
        <f t="shared" si="4"/>
        <v>18030.374140623906</v>
      </c>
      <c r="H9" s="2">
        <v>263</v>
      </c>
      <c r="I9" s="2">
        <v>218</v>
      </c>
      <c r="J9" s="5">
        <f t="shared" si="5"/>
        <v>481</v>
      </c>
      <c r="K9" s="2">
        <v>0</v>
      </c>
      <c r="L9" s="2">
        <v>0</v>
      </c>
      <c r="M9" s="5">
        <f t="shared" si="6"/>
        <v>0</v>
      </c>
      <c r="N9" s="27">
        <f t="shared" si="7"/>
        <v>0.27182641593870432</v>
      </c>
      <c r="O9" s="27">
        <f t="shared" si="0"/>
        <v>5.4970674141564584E-2</v>
      </c>
      <c r="P9" s="28">
        <f t="shared" si="1"/>
        <v>0.17354252464602973</v>
      </c>
      <c r="R9" s="32">
        <f t="shared" si="8"/>
        <v>58.714505842760133</v>
      </c>
      <c r="S9" s="32">
        <f t="shared" si="9"/>
        <v>11.87366561457795</v>
      </c>
      <c r="T9" s="32">
        <f t="shared" si="10"/>
        <v>37.485185323542424</v>
      </c>
    </row>
    <row r="10" spans="1:20" x14ac:dyDescent="0.25">
      <c r="B10" s="12" t="str">
        <f>'Média Mensal'!B10</f>
        <v>Rio Tinto</v>
      </c>
      <c r="C10" s="12" t="str">
        <f>'Média Mensal'!C10</f>
        <v>Levada</v>
      </c>
      <c r="D10" s="15">
        <f>'Média Mensal'!D10</f>
        <v>452.83</v>
      </c>
      <c r="E10" s="4">
        <v>17460.459875177658</v>
      </c>
      <c r="F10" s="2">
        <v>3086.3498628611519</v>
      </c>
      <c r="G10" s="5">
        <f t="shared" si="4"/>
        <v>20546.80973803881</v>
      </c>
      <c r="H10" s="2">
        <v>263</v>
      </c>
      <c r="I10" s="2">
        <v>219</v>
      </c>
      <c r="J10" s="5">
        <f t="shared" si="5"/>
        <v>482</v>
      </c>
      <c r="K10" s="2">
        <v>0</v>
      </c>
      <c r="L10" s="2">
        <v>0</v>
      </c>
      <c r="M10" s="5">
        <f t="shared" si="6"/>
        <v>0</v>
      </c>
      <c r="N10" s="27">
        <f t="shared" si="7"/>
        <v>0.30735917256685075</v>
      </c>
      <c r="O10" s="27">
        <f t="shared" si="0"/>
        <v>6.5245008093631651E-2</v>
      </c>
      <c r="P10" s="28">
        <f t="shared" si="1"/>
        <v>0.19735294431034664</v>
      </c>
      <c r="R10" s="32">
        <f t="shared" si="8"/>
        <v>66.389581274439763</v>
      </c>
      <c r="S10" s="32">
        <f t="shared" si="9"/>
        <v>14.092921748224438</v>
      </c>
      <c r="T10" s="32">
        <f t="shared" si="10"/>
        <v>42.628235971034876</v>
      </c>
    </row>
    <row r="11" spans="1:20" x14ac:dyDescent="0.25">
      <c r="B11" s="12" t="str">
        <f>'Média Mensal'!B11</f>
        <v>Levada</v>
      </c>
      <c r="C11" s="12" t="str">
        <f>'Média Mensal'!C11</f>
        <v>Nau Vitória</v>
      </c>
      <c r="D11" s="15">
        <f>'Média Mensal'!D11</f>
        <v>1111.6199999999999</v>
      </c>
      <c r="E11" s="4">
        <v>21973.384191675199</v>
      </c>
      <c r="F11" s="2">
        <v>3702.449706943502</v>
      </c>
      <c r="G11" s="5">
        <f t="shared" si="4"/>
        <v>25675.833898618701</v>
      </c>
      <c r="H11" s="2">
        <v>263</v>
      </c>
      <c r="I11" s="2">
        <v>219</v>
      </c>
      <c r="J11" s="5">
        <f t="shared" si="5"/>
        <v>482</v>
      </c>
      <c r="K11" s="2">
        <v>0</v>
      </c>
      <c r="L11" s="2">
        <v>0</v>
      </c>
      <c r="M11" s="5">
        <f t="shared" si="6"/>
        <v>0</v>
      </c>
      <c r="N11" s="27">
        <f t="shared" si="7"/>
        <v>0.38680087649055062</v>
      </c>
      <c r="O11" s="27">
        <f t="shared" si="0"/>
        <v>7.8269273358352404E-2</v>
      </c>
      <c r="P11" s="28">
        <f t="shared" si="1"/>
        <v>0.2466174302541369</v>
      </c>
      <c r="R11" s="32">
        <f t="shared" si="8"/>
        <v>83.548989321958928</v>
      </c>
      <c r="S11" s="32">
        <f t="shared" si="9"/>
        <v>16.906163045404117</v>
      </c>
      <c r="T11" s="32">
        <f t="shared" si="10"/>
        <v>53.269364934893574</v>
      </c>
    </row>
    <row r="12" spans="1:20" x14ac:dyDescent="0.25">
      <c r="B12" s="12" t="str">
        <f>'Média Mensal'!B12</f>
        <v>Nau Vitória</v>
      </c>
      <c r="C12" s="12" t="str">
        <f>'Média Mensal'!C12</f>
        <v>Nasoni</v>
      </c>
      <c r="D12" s="15">
        <f>'Média Mensal'!D12</f>
        <v>499.02</v>
      </c>
      <c r="E12" s="4">
        <v>22614.329698808717</v>
      </c>
      <c r="F12" s="2">
        <v>3939.6540479437472</v>
      </c>
      <c r="G12" s="5">
        <f t="shared" si="4"/>
        <v>26553.983746752463</v>
      </c>
      <c r="H12" s="2">
        <v>263</v>
      </c>
      <c r="I12" s="2">
        <v>219</v>
      </c>
      <c r="J12" s="5">
        <f t="shared" si="5"/>
        <v>482</v>
      </c>
      <c r="K12" s="2">
        <v>0</v>
      </c>
      <c r="L12" s="2">
        <v>0</v>
      </c>
      <c r="M12" s="5">
        <f t="shared" si="6"/>
        <v>0</v>
      </c>
      <c r="N12" s="27">
        <f t="shared" si="7"/>
        <v>0.39808353926927048</v>
      </c>
      <c r="O12" s="27">
        <f t="shared" si="0"/>
        <v>8.3283740232194897E-2</v>
      </c>
      <c r="P12" s="28">
        <f t="shared" si="1"/>
        <v>0.25505209530844153</v>
      </c>
      <c r="R12" s="32">
        <f t="shared" si="8"/>
        <v>85.986044482162427</v>
      </c>
      <c r="S12" s="32">
        <f t="shared" si="9"/>
        <v>17.989287890154095</v>
      </c>
      <c r="T12" s="32">
        <f t="shared" si="10"/>
        <v>55.091252586623369</v>
      </c>
    </row>
    <row r="13" spans="1:20" x14ac:dyDescent="0.25">
      <c r="B13" s="12" t="str">
        <f>'Média Mensal'!B13</f>
        <v>Nasoni</v>
      </c>
      <c r="C13" s="12" t="str">
        <f>'Média Mensal'!C13</f>
        <v>Contumil</v>
      </c>
      <c r="D13" s="15">
        <f>'Média Mensal'!D13</f>
        <v>650</v>
      </c>
      <c r="E13" s="4">
        <v>23187.663308396281</v>
      </c>
      <c r="F13" s="2">
        <v>3957.0455126215998</v>
      </c>
      <c r="G13" s="5">
        <f t="shared" si="4"/>
        <v>27144.708821017881</v>
      </c>
      <c r="H13" s="2">
        <v>269</v>
      </c>
      <c r="I13" s="2">
        <v>233</v>
      </c>
      <c r="J13" s="5">
        <f t="shared" si="5"/>
        <v>502</v>
      </c>
      <c r="K13" s="2">
        <v>0</v>
      </c>
      <c r="L13" s="2">
        <v>0</v>
      </c>
      <c r="M13" s="5">
        <f t="shared" si="6"/>
        <v>0</v>
      </c>
      <c r="N13" s="27">
        <f t="shared" si="7"/>
        <v>0.39907172154062165</v>
      </c>
      <c r="O13" s="27">
        <f t="shared" si="0"/>
        <v>7.8625129403544741E-2</v>
      </c>
      <c r="P13" s="28">
        <f t="shared" si="1"/>
        <v>0.25033854232161984</v>
      </c>
      <c r="R13" s="32">
        <f t="shared" si="8"/>
        <v>86.199491852774273</v>
      </c>
      <c r="S13" s="32">
        <f t="shared" si="9"/>
        <v>16.983027951165663</v>
      </c>
      <c r="T13" s="32">
        <f t="shared" si="10"/>
        <v>54.07312514146988</v>
      </c>
    </row>
    <row r="14" spans="1:20" x14ac:dyDescent="0.25">
      <c r="B14" s="12" t="str">
        <f>'Média Mensal'!B14</f>
        <v>Contumil</v>
      </c>
      <c r="C14" s="12" t="str">
        <f>'Média Mensal'!C14</f>
        <v>Estádio do Dragão</v>
      </c>
      <c r="D14" s="15">
        <f>'Média Mensal'!D14</f>
        <v>619.19000000000005</v>
      </c>
      <c r="E14" s="4">
        <v>26429.561725200107</v>
      </c>
      <c r="F14" s="2">
        <v>5030.5019910308756</v>
      </c>
      <c r="G14" s="5">
        <f t="shared" si="4"/>
        <v>31460.063716230983</v>
      </c>
      <c r="H14" s="2">
        <v>263</v>
      </c>
      <c r="I14" s="2">
        <v>227</v>
      </c>
      <c r="J14" s="5">
        <f t="shared" si="5"/>
        <v>490</v>
      </c>
      <c r="K14" s="2">
        <v>0</v>
      </c>
      <c r="L14" s="2">
        <v>0</v>
      </c>
      <c r="M14" s="5">
        <f t="shared" si="6"/>
        <v>0</v>
      </c>
      <c r="N14" s="27">
        <f t="shared" si="7"/>
        <v>0.46524365802704032</v>
      </c>
      <c r="O14" s="27">
        <f t="shared" si="0"/>
        <v>0.10259630427131007</v>
      </c>
      <c r="P14" s="28">
        <f t="shared" si="1"/>
        <v>0.2972417206748959</v>
      </c>
      <c r="R14" s="32">
        <f t="shared" si="8"/>
        <v>100.49263013384071</v>
      </c>
      <c r="S14" s="32">
        <f t="shared" si="9"/>
        <v>22.160801722602976</v>
      </c>
      <c r="T14" s="32">
        <f t="shared" si="10"/>
        <v>64.204211665777521</v>
      </c>
    </row>
    <row r="15" spans="1:20" x14ac:dyDescent="0.25">
      <c r="B15" s="12" t="str">
        <f>'Média Mensal'!B15</f>
        <v>Estádio do Dragão</v>
      </c>
      <c r="C15" s="12" t="str">
        <f>'Média Mensal'!C15</f>
        <v>Campanhã</v>
      </c>
      <c r="D15" s="15">
        <f>'Média Mensal'!D15</f>
        <v>1166.02</v>
      </c>
      <c r="E15" s="4">
        <v>37841.786566861127</v>
      </c>
      <c r="F15" s="2">
        <v>11764.722874158502</v>
      </c>
      <c r="G15" s="5">
        <f t="shared" si="4"/>
        <v>49606.509441019633</v>
      </c>
      <c r="H15" s="2">
        <v>426</v>
      </c>
      <c r="I15" s="2">
        <v>333</v>
      </c>
      <c r="J15" s="5">
        <f t="shared" si="5"/>
        <v>759</v>
      </c>
      <c r="K15" s="2">
        <v>195</v>
      </c>
      <c r="L15" s="2">
        <v>273</v>
      </c>
      <c r="M15" s="5">
        <f t="shared" si="6"/>
        <v>468</v>
      </c>
      <c r="N15" s="27">
        <f t="shared" si="7"/>
        <v>0.26957447545777857</v>
      </c>
      <c r="O15" s="27">
        <f t="shared" si="0"/>
        <v>8.425520564167599E-2</v>
      </c>
      <c r="P15" s="28">
        <f t="shared" si="1"/>
        <v>0.17716104340240146</v>
      </c>
      <c r="R15" s="32">
        <f t="shared" si="8"/>
        <v>60.936854374977656</v>
      </c>
      <c r="S15" s="32">
        <f t="shared" si="9"/>
        <v>19.413734115773106</v>
      </c>
      <c r="T15" s="32">
        <f t="shared" si="10"/>
        <v>40.429103048915756</v>
      </c>
    </row>
    <row r="16" spans="1:20" x14ac:dyDescent="0.25">
      <c r="B16" s="12" t="str">
        <f>'Média Mensal'!B16</f>
        <v>Campanhã</v>
      </c>
      <c r="C16" s="12" t="str">
        <f>'Média Mensal'!C16</f>
        <v>Heroismo</v>
      </c>
      <c r="D16" s="15">
        <f>'Média Mensal'!D16</f>
        <v>950.92</v>
      </c>
      <c r="E16" s="4">
        <v>85630.85911236766</v>
      </c>
      <c r="F16" s="2">
        <v>24160.52292137636</v>
      </c>
      <c r="G16" s="5">
        <f t="shared" si="4"/>
        <v>109791.38203374401</v>
      </c>
      <c r="H16" s="2">
        <v>598</v>
      </c>
      <c r="I16" s="2">
        <v>546</v>
      </c>
      <c r="J16" s="5">
        <f t="shared" si="5"/>
        <v>1144</v>
      </c>
      <c r="K16" s="2">
        <v>337</v>
      </c>
      <c r="L16" s="2">
        <v>328</v>
      </c>
      <c r="M16" s="5">
        <f t="shared" si="6"/>
        <v>665</v>
      </c>
      <c r="N16" s="27">
        <f t="shared" si="7"/>
        <v>0.40250657650682353</v>
      </c>
      <c r="O16" s="27">
        <f t="shared" si="0"/>
        <v>0.12123907527788218</v>
      </c>
      <c r="P16" s="28">
        <f t="shared" si="1"/>
        <v>0.2664684145431917</v>
      </c>
      <c r="R16" s="32">
        <f t="shared" si="8"/>
        <v>91.583806537291608</v>
      </c>
      <c r="S16" s="32">
        <f t="shared" si="9"/>
        <v>27.643618903176613</v>
      </c>
      <c r="T16" s="32">
        <f t="shared" si="10"/>
        <v>60.69175347360089</v>
      </c>
    </row>
    <row r="17" spans="2:20" x14ac:dyDescent="0.25">
      <c r="B17" s="12" t="str">
        <f>'Média Mensal'!B17</f>
        <v>Heroismo</v>
      </c>
      <c r="C17" s="12" t="str">
        <f>'Média Mensal'!C17</f>
        <v>24 de Agosto</v>
      </c>
      <c r="D17" s="15">
        <f>'Média Mensal'!D17</f>
        <v>571.9</v>
      </c>
      <c r="E17" s="4">
        <v>88436.689500984139</v>
      </c>
      <c r="F17" s="2">
        <v>27856.447200045644</v>
      </c>
      <c r="G17" s="5">
        <f t="shared" si="4"/>
        <v>116293.13670102978</v>
      </c>
      <c r="H17" s="2">
        <v>590</v>
      </c>
      <c r="I17" s="2">
        <v>560</v>
      </c>
      <c r="J17" s="5">
        <f t="shared" si="5"/>
        <v>1150</v>
      </c>
      <c r="K17" s="2">
        <v>339</v>
      </c>
      <c r="L17" s="2">
        <v>332</v>
      </c>
      <c r="M17" s="5">
        <f t="shared" si="6"/>
        <v>671</v>
      </c>
      <c r="N17" s="27">
        <f t="shared" si="7"/>
        <v>0.41811665296051354</v>
      </c>
      <c r="O17" s="27">
        <f t="shared" si="0"/>
        <v>0.13702407917541734</v>
      </c>
      <c r="P17" s="28">
        <f t="shared" si="1"/>
        <v>0.28035413179357627</v>
      </c>
      <c r="R17" s="32">
        <f t="shared" si="8"/>
        <v>95.195575350897883</v>
      </c>
      <c r="S17" s="32">
        <f t="shared" si="9"/>
        <v>31.229200896912158</v>
      </c>
      <c r="T17" s="32">
        <f t="shared" si="10"/>
        <v>63.862238715557268</v>
      </c>
    </row>
    <row r="18" spans="2:20" x14ac:dyDescent="0.25">
      <c r="B18" s="12" t="str">
        <f>'Média Mensal'!B18</f>
        <v>24 de Agosto</v>
      </c>
      <c r="C18" s="12" t="str">
        <f>'Média Mensal'!C18</f>
        <v>Bolhão</v>
      </c>
      <c r="D18" s="15">
        <f>'Média Mensal'!D18</f>
        <v>680.44</v>
      </c>
      <c r="E18" s="4">
        <v>99465.064256500686</v>
      </c>
      <c r="F18" s="2">
        <v>40213.4309304661</v>
      </c>
      <c r="G18" s="5">
        <f t="shared" si="4"/>
        <v>139678.49518696679</v>
      </c>
      <c r="H18" s="2">
        <v>569</v>
      </c>
      <c r="I18" s="2">
        <v>569</v>
      </c>
      <c r="J18" s="5">
        <f t="shared" si="5"/>
        <v>1138</v>
      </c>
      <c r="K18" s="2">
        <v>339</v>
      </c>
      <c r="L18" s="2">
        <v>312</v>
      </c>
      <c r="M18" s="5">
        <f t="shared" si="6"/>
        <v>651</v>
      </c>
      <c r="N18" s="27">
        <f t="shared" si="7"/>
        <v>0.48056327427576473</v>
      </c>
      <c r="O18" s="27">
        <f t="shared" si="0"/>
        <v>0.20078605417648343</v>
      </c>
      <c r="P18" s="28">
        <f t="shared" si="1"/>
        <v>0.34297467732081732</v>
      </c>
      <c r="R18" s="32">
        <f t="shared" si="8"/>
        <v>109.54302230892146</v>
      </c>
      <c r="S18" s="32">
        <f t="shared" si="9"/>
        <v>45.645211044796937</v>
      </c>
      <c r="T18" s="32">
        <f t="shared" si="10"/>
        <v>78.076296918371597</v>
      </c>
    </row>
    <row r="19" spans="2:20" x14ac:dyDescent="0.25">
      <c r="B19" s="12" t="str">
        <f>'Média Mensal'!B19</f>
        <v>Bolhão</v>
      </c>
      <c r="C19" s="12" t="str">
        <f>'Média Mensal'!C19</f>
        <v>Trindade</v>
      </c>
      <c r="D19" s="15">
        <f>'Média Mensal'!D19</f>
        <v>451.8</v>
      </c>
      <c r="E19" s="4">
        <v>97181.740936475006</v>
      </c>
      <c r="F19" s="2">
        <v>58576.385226452745</v>
      </c>
      <c r="G19" s="5">
        <f t="shared" si="4"/>
        <v>155758.12616292774</v>
      </c>
      <c r="H19" s="2">
        <v>566</v>
      </c>
      <c r="I19" s="2">
        <v>576</v>
      </c>
      <c r="J19" s="5">
        <f t="shared" si="5"/>
        <v>1142</v>
      </c>
      <c r="K19" s="2">
        <v>339</v>
      </c>
      <c r="L19" s="2">
        <v>299</v>
      </c>
      <c r="M19" s="5">
        <f t="shared" si="6"/>
        <v>638</v>
      </c>
      <c r="N19" s="27">
        <f t="shared" si="7"/>
        <v>0.47100607254698834</v>
      </c>
      <c r="O19" s="27">
        <f t="shared" si="0"/>
        <v>0.29499408377207176</v>
      </c>
      <c r="P19" s="28">
        <f t="shared" si="1"/>
        <v>0.38468674959230947</v>
      </c>
      <c r="R19" s="32">
        <f t="shared" si="8"/>
        <v>107.38313915632597</v>
      </c>
      <c r="S19" s="32">
        <f t="shared" si="9"/>
        <v>66.944440258803141</v>
      </c>
      <c r="T19" s="32">
        <f t="shared" si="10"/>
        <v>87.504565260071772</v>
      </c>
    </row>
    <row r="20" spans="2:20" x14ac:dyDescent="0.25">
      <c r="B20" s="12" t="str">
        <f>'Média Mensal'!B20</f>
        <v>Trindade</v>
      </c>
      <c r="C20" s="12" t="str">
        <f>'Média Mensal'!C20</f>
        <v>Lapa</v>
      </c>
      <c r="D20" s="15">
        <f>'Média Mensal'!D20</f>
        <v>857.43000000000006</v>
      </c>
      <c r="E20" s="4">
        <v>98009.361751101009</v>
      </c>
      <c r="F20" s="2">
        <v>94940.109475186138</v>
      </c>
      <c r="G20" s="5">
        <f t="shared" si="4"/>
        <v>192949.47122628713</v>
      </c>
      <c r="H20" s="2">
        <v>588</v>
      </c>
      <c r="I20" s="2">
        <v>564</v>
      </c>
      <c r="J20" s="5">
        <f t="shared" si="5"/>
        <v>1152</v>
      </c>
      <c r="K20" s="2">
        <v>337</v>
      </c>
      <c r="L20" s="2">
        <v>305</v>
      </c>
      <c r="M20" s="5">
        <f t="shared" si="6"/>
        <v>642</v>
      </c>
      <c r="N20" s="27">
        <f t="shared" si="7"/>
        <v>0.46541694407505324</v>
      </c>
      <c r="O20" s="27">
        <f t="shared" si="0"/>
        <v>0.48079705402091588</v>
      </c>
      <c r="P20" s="28">
        <f t="shared" si="1"/>
        <v>0.47285974009500631</v>
      </c>
      <c r="R20" s="32">
        <f t="shared" si="8"/>
        <v>105.95606675794704</v>
      </c>
      <c r="S20" s="32">
        <f t="shared" si="9"/>
        <v>109.25213978732582</v>
      </c>
      <c r="T20" s="32">
        <f t="shared" si="10"/>
        <v>107.55265954642537</v>
      </c>
    </row>
    <row r="21" spans="2:20" x14ac:dyDescent="0.25">
      <c r="B21" s="12" t="str">
        <f>'Média Mensal'!B21</f>
        <v>Lapa</v>
      </c>
      <c r="C21" s="12" t="str">
        <f>'Média Mensal'!C21</f>
        <v>Carolina Michaelis</v>
      </c>
      <c r="D21" s="15">
        <f>'Média Mensal'!D21</f>
        <v>460.97</v>
      </c>
      <c r="E21" s="4">
        <v>95437.338033378473</v>
      </c>
      <c r="F21" s="2">
        <v>95913.133899256063</v>
      </c>
      <c r="G21" s="5">
        <f t="shared" si="4"/>
        <v>191350.47193263454</v>
      </c>
      <c r="H21" s="2">
        <v>589</v>
      </c>
      <c r="I21" s="2">
        <v>565</v>
      </c>
      <c r="J21" s="5">
        <f t="shared" si="5"/>
        <v>1154</v>
      </c>
      <c r="K21" s="2">
        <v>322</v>
      </c>
      <c r="L21" s="2">
        <v>314</v>
      </c>
      <c r="M21" s="5">
        <f t="shared" si="6"/>
        <v>636</v>
      </c>
      <c r="N21" s="27">
        <f t="shared" si="7"/>
        <v>0.46087182747430205</v>
      </c>
      <c r="O21" s="27">
        <f t="shared" si="0"/>
        <v>0.47977677127564161</v>
      </c>
      <c r="P21" s="28">
        <f t="shared" si="1"/>
        <v>0.47015782111843607</v>
      </c>
      <c r="R21" s="32">
        <f t="shared" si="8"/>
        <v>104.76107358219372</v>
      </c>
      <c r="S21" s="32">
        <f t="shared" si="9"/>
        <v>109.11619328698073</v>
      </c>
      <c r="T21" s="32">
        <f t="shared" si="10"/>
        <v>106.89970499029863</v>
      </c>
    </row>
    <row r="22" spans="2:20" x14ac:dyDescent="0.25">
      <c r="B22" s="12" t="str">
        <f>'Média Mensal'!B22</f>
        <v>Carolina Michaelis</v>
      </c>
      <c r="C22" s="12" t="str">
        <f>'Média Mensal'!C22</f>
        <v>Casa da Música</v>
      </c>
      <c r="D22" s="15">
        <f>'Média Mensal'!D22</f>
        <v>627.48</v>
      </c>
      <c r="E22" s="4">
        <v>83649.73068276931</v>
      </c>
      <c r="F22" s="2">
        <v>96482.213378974935</v>
      </c>
      <c r="G22" s="5">
        <f t="shared" si="4"/>
        <v>180131.94406174426</v>
      </c>
      <c r="H22" s="2">
        <v>592</v>
      </c>
      <c r="I22" s="2">
        <v>531</v>
      </c>
      <c r="J22" s="5">
        <f t="shared" si="5"/>
        <v>1123</v>
      </c>
      <c r="K22" s="2">
        <v>312</v>
      </c>
      <c r="L22" s="2">
        <v>331</v>
      </c>
      <c r="M22" s="5">
        <f t="shared" si="6"/>
        <v>643</v>
      </c>
      <c r="N22" s="27">
        <f t="shared" si="7"/>
        <v>0.40755442529412861</v>
      </c>
      <c r="O22" s="27">
        <f t="shared" si="0"/>
        <v>0.49029501066639025</v>
      </c>
      <c r="P22" s="28">
        <f t="shared" si="1"/>
        <v>0.44805374711899615</v>
      </c>
      <c r="R22" s="32">
        <f t="shared" si="8"/>
        <v>92.532887923417377</v>
      </c>
      <c r="S22" s="32">
        <f t="shared" si="9"/>
        <v>111.92832178535376</v>
      </c>
      <c r="T22" s="32">
        <f t="shared" si="10"/>
        <v>101.9999683248835</v>
      </c>
    </row>
    <row r="23" spans="2:20" x14ac:dyDescent="0.25">
      <c r="B23" s="12" t="str">
        <f>'Média Mensal'!B23</f>
        <v>Casa da Música</v>
      </c>
      <c r="C23" s="12" t="str">
        <f>'Média Mensal'!C23</f>
        <v>Francos</v>
      </c>
      <c r="D23" s="15">
        <f>'Média Mensal'!D23</f>
        <v>871.87</v>
      </c>
      <c r="E23" s="4">
        <v>62442.94432661117</v>
      </c>
      <c r="F23" s="2">
        <v>97785.782757159846</v>
      </c>
      <c r="G23" s="5">
        <f t="shared" si="4"/>
        <v>160228.72708377102</v>
      </c>
      <c r="H23" s="2">
        <v>592</v>
      </c>
      <c r="I23" s="2">
        <v>551</v>
      </c>
      <c r="J23" s="5">
        <f t="shared" si="5"/>
        <v>1143</v>
      </c>
      <c r="K23" s="2">
        <v>297</v>
      </c>
      <c r="L23" s="2">
        <v>336</v>
      </c>
      <c r="M23" s="5">
        <f t="shared" si="6"/>
        <v>633</v>
      </c>
      <c r="N23" s="27">
        <f t="shared" si="7"/>
        <v>0.30984748683364677</v>
      </c>
      <c r="O23" s="27">
        <f t="shared" si="0"/>
        <v>0.48326504742992055</v>
      </c>
      <c r="P23" s="28">
        <f t="shared" si="1"/>
        <v>0.39673145720369579</v>
      </c>
      <c r="R23" s="32">
        <f t="shared" si="8"/>
        <v>70.239532425884335</v>
      </c>
      <c r="S23" s="32">
        <f t="shared" si="9"/>
        <v>110.24327255598629</v>
      </c>
      <c r="T23" s="32">
        <f t="shared" si="10"/>
        <v>90.21887786248368</v>
      </c>
    </row>
    <row r="24" spans="2:20" x14ac:dyDescent="0.25">
      <c r="B24" s="12" t="str">
        <f>'Média Mensal'!B24</f>
        <v>Francos</v>
      </c>
      <c r="C24" s="12" t="str">
        <f>'Média Mensal'!C24</f>
        <v>Ramalde</v>
      </c>
      <c r="D24" s="15">
        <f>'Média Mensal'!D24</f>
        <v>965.03</v>
      </c>
      <c r="E24" s="4">
        <v>52374.25367734208</v>
      </c>
      <c r="F24" s="2">
        <v>94864.922730983468</v>
      </c>
      <c r="G24" s="5">
        <f t="shared" si="4"/>
        <v>147239.17640832555</v>
      </c>
      <c r="H24" s="2">
        <v>584</v>
      </c>
      <c r="I24" s="2">
        <v>523</v>
      </c>
      <c r="J24" s="5">
        <f t="shared" si="5"/>
        <v>1107</v>
      </c>
      <c r="K24" s="2">
        <v>289</v>
      </c>
      <c r="L24" s="2">
        <v>333</v>
      </c>
      <c r="M24" s="5">
        <f t="shared" si="6"/>
        <v>622</v>
      </c>
      <c r="N24" s="27">
        <f t="shared" si="7"/>
        <v>0.26476247460944552</v>
      </c>
      <c r="O24" s="27">
        <f t="shared" si="0"/>
        <v>0.48511353875687013</v>
      </c>
      <c r="P24" s="28">
        <f t="shared" si="1"/>
        <v>0.3743038996774663</v>
      </c>
      <c r="R24" s="32">
        <f t="shared" si="8"/>
        <v>59.993417728914181</v>
      </c>
      <c r="S24" s="32">
        <f t="shared" si="9"/>
        <v>110.82350786329845</v>
      </c>
      <c r="T24" s="32">
        <f t="shared" si="10"/>
        <v>85.158575134948265</v>
      </c>
    </row>
    <row r="25" spans="2:20" x14ac:dyDescent="0.25">
      <c r="B25" s="12" t="str">
        <f>'Média Mensal'!B25</f>
        <v>Ramalde</v>
      </c>
      <c r="C25" s="12" t="str">
        <f>'Média Mensal'!C25</f>
        <v>Viso</v>
      </c>
      <c r="D25" s="15">
        <f>'Média Mensal'!D25</f>
        <v>621.15</v>
      </c>
      <c r="E25" s="4">
        <v>50394.920042173253</v>
      </c>
      <c r="F25" s="2">
        <v>87995.536476783396</v>
      </c>
      <c r="G25" s="5">
        <f t="shared" si="4"/>
        <v>138390.45651895663</v>
      </c>
      <c r="H25" s="2">
        <v>552</v>
      </c>
      <c r="I25" s="2">
        <v>539</v>
      </c>
      <c r="J25" s="5">
        <f t="shared" si="5"/>
        <v>1091</v>
      </c>
      <c r="K25" s="2">
        <v>317</v>
      </c>
      <c r="L25" s="2">
        <v>333</v>
      </c>
      <c r="M25" s="5">
        <f t="shared" si="6"/>
        <v>650</v>
      </c>
      <c r="N25" s="27">
        <f t="shared" si="7"/>
        <v>0.25471533723956397</v>
      </c>
      <c r="O25" s="27">
        <f t="shared" si="0"/>
        <v>0.44217084979891963</v>
      </c>
      <c r="P25" s="28">
        <f t="shared" si="1"/>
        <v>0.34871705736830649</v>
      </c>
      <c r="R25" s="32">
        <f t="shared" si="8"/>
        <v>57.991852752788553</v>
      </c>
      <c r="S25" s="32">
        <f t="shared" si="9"/>
        <v>100.91231247337545</v>
      </c>
      <c r="T25" s="32">
        <f t="shared" si="10"/>
        <v>79.489061757011271</v>
      </c>
    </row>
    <row r="26" spans="2:20" x14ac:dyDescent="0.25">
      <c r="B26" s="12" t="str">
        <f>'Média Mensal'!B26</f>
        <v>Viso</v>
      </c>
      <c r="C26" s="12" t="str">
        <f>'Média Mensal'!C26</f>
        <v>Sete Bicas</v>
      </c>
      <c r="D26" s="15">
        <f>'Média Mensal'!D26</f>
        <v>743.81</v>
      </c>
      <c r="E26" s="4">
        <v>45717.737756602248</v>
      </c>
      <c r="F26" s="2">
        <v>84173.88618727932</v>
      </c>
      <c r="G26" s="5">
        <f t="shared" si="4"/>
        <v>129891.62394388157</v>
      </c>
      <c r="H26" s="2">
        <v>544</v>
      </c>
      <c r="I26" s="2">
        <v>518</v>
      </c>
      <c r="J26" s="5">
        <f t="shared" si="5"/>
        <v>1062</v>
      </c>
      <c r="K26" s="2">
        <v>325</v>
      </c>
      <c r="L26" s="2">
        <v>341</v>
      </c>
      <c r="M26" s="5">
        <f t="shared" si="6"/>
        <v>666</v>
      </c>
      <c r="N26" s="27">
        <f t="shared" si="7"/>
        <v>0.23077644952450355</v>
      </c>
      <c r="O26" s="27">
        <f t="shared" si="0"/>
        <v>0.42846177356394977</v>
      </c>
      <c r="P26" s="28">
        <f t="shared" si="1"/>
        <v>0.32920626506458223</v>
      </c>
      <c r="R26" s="32">
        <f t="shared" si="8"/>
        <v>52.609594656619386</v>
      </c>
      <c r="S26" s="32">
        <f t="shared" si="9"/>
        <v>97.990554350732623</v>
      </c>
      <c r="T26" s="32">
        <f t="shared" si="10"/>
        <v>75.168763856412951</v>
      </c>
    </row>
    <row r="27" spans="2:20" x14ac:dyDescent="0.25">
      <c r="B27" s="12" t="str">
        <f>'Média Mensal'!B27</f>
        <v>Sete Bicas</v>
      </c>
      <c r="C27" s="12" t="str">
        <f>'Média Mensal'!C27</f>
        <v>ASra da Hora</v>
      </c>
      <c r="D27" s="15">
        <f>'Média Mensal'!D27</f>
        <v>674.5</v>
      </c>
      <c r="E27" s="4">
        <v>38647.642350157119</v>
      </c>
      <c r="F27" s="2">
        <v>79753.972676014353</v>
      </c>
      <c r="G27" s="5">
        <f t="shared" si="4"/>
        <v>118401.61502617146</v>
      </c>
      <c r="H27" s="2">
        <v>512</v>
      </c>
      <c r="I27" s="2">
        <v>489</v>
      </c>
      <c r="J27" s="5">
        <f t="shared" si="5"/>
        <v>1001</v>
      </c>
      <c r="K27" s="2">
        <v>327</v>
      </c>
      <c r="L27" s="2">
        <v>378</v>
      </c>
      <c r="M27" s="5">
        <f t="shared" si="6"/>
        <v>705</v>
      </c>
      <c r="N27" s="27">
        <f t="shared" si="7"/>
        <v>0.20161743223444931</v>
      </c>
      <c r="O27" s="27">
        <f t="shared" si="0"/>
        <v>0.40003397072757091</v>
      </c>
      <c r="P27" s="28">
        <f t="shared" si="1"/>
        <v>0.30277406567389697</v>
      </c>
      <c r="R27" s="32">
        <f t="shared" si="8"/>
        <v>46.063936055014445</v>
      </c>
      <c r="S27" s="32">
        <f t="shared" si="9"/>
        <v>91.98843445907076</v>
      </c>
      <c r="T27" s="32">
        <f t="shared" si="10"/>
        <v>69.403056873488552</v>
      </c>
    </row>
    <row r="28" spans="2:20" x14ac:dyDescent="0.25">
      <c r="B28" s="12" t="str">
        <f>'Média Mensal'!B28</f>
        <v>ASra da Hora</v>
      </c>
      <c r="C28" s="12" t="str">
        <f>'Média Mensal'!C28</f>
        <v>Vasco da Gama</v>
      </c>
      <c r="D28" s="15">
        <f>'Média Mensal'!D28</f>
        <v>824.48</v>
      </c>
      <c r="E28" s="4">
        <v>20518.511964180347</v>
      </c>
      <c r="F28" s="2">
        <v>17302.104661831814</v>
      </c>
      <c r="G28" s="5">
        <f t="shared" si="4"/>
        <v>37820.616626012161</v>
      </c>
      <c r="H28" s="2">
        <v>254</v>
      </c>
      <c r="I28" s="2">
        <v>212</v>
      </c>
      <c r="J28" s="5">
        <f t="shared" si="5"/>
        <v>466</v>
      </c>
      <c r="K28" s="2">
        <v>0</v>
      </c>
      <c r="L28" s="2">
        <v>0</v>
      </c>
      <c r="M28" s="5">
        <f t="shared" si="6"/>
        <v>0</v>
      </c>
      <c r="N28" s="27">
        <f t="shared" si="7"/>
        <v>0.37398862576881647</v>
      </c>
      <c r="O28" s="27">
        <f t="shared" si="0"/>
        <v>0.3778412094215543</v>
      </c>
      <c r="P28" s="28">
        <f t="shared" si="1"/>
        <v>0.37574130331040534</v>
      </c>
      <c r="R28" s="32">
        <f t="shared" si="8"/>
        <v>80.781543166064353</v>
      </c>
      <c r="S28" s="32">
        <f t="shared" si="9"/>
        <v>81.613701235055728</v>
      </c>
      <c r="T28" s="32">
        <f t="shared" si="10"/>
        <v>81.16012151504755</v>
      </c>
    </row>
    <row r="29" spans="2:20" x14ac:dyDescent="0.25">
      <c r="B29" s="12" t="str">
        <f>'Média Mensal'!B29</f>
        <v>Vasco da Gama</v>
      </c>
      <c r="C29" s="12" t="str">
        <f>'Média Mensal'!C29</f>
        <v>Estádio do Mar</v>
      </c>
      <c r="D29" s="15">
        <f>'Média Mensal'!D29</f>
        <v>661.6</v>
      </c>
      <c r="E29" s="4">
        <v>21994.225756933156</v>
      </c>
      <c r="F29" s="2">
        <v>14261.668996435121</v>
      </c>
      <c r="G29" s="5">
        <f t="shared" si="4"/>
        <v>36255.89475336828</v>
      </c>
      <c r="H29" s="2">
        <v>232</v>
      </c>
      <c r="I29" s="2">
        <v>219</v>
      </c>
      <c r="J29" s="5">
        <f t="shared" si="5"/>
        <v>451</v>
      </c>
      <c r="K29" s="2">
        <v>0</v>
      </c>
      <c r="L29" s="2">
        <v>0</v>
      </c>
      <c r="M29" s="5">
        <f t="shared" si="6"/>
        <v>0</v>
      </c>
      <c r="N29" s="27">
        <f t="shared" si="7"/>
        <v>0.43890137605629703</v>
      </c>
      <c r="O29" s="27">
        <f t="shared" si="0"/>
        <v>0.30148970481217491</v>
      </c>
      <c r="P29" s="28">
        <f t="shared" si="1"/>
        <v>0.37217597472045949</v>
      </c>
      <c r="R29" s="32">
        <f t="shared" si="8"/>
        <v>94.802697228160156</v>
      </c>
      <c r="S29" s="32">
        <f t="shared" si="9"/>
        <v>65.121776239429778</v>
      </c>
      <c r="T29" s="32">
        <f t="shared" si="10"/>
        <v>80.39001053961924</v>
      </c>
    </row>
    <row r="30" spans="2:20" x14ac:dyDescent="0.25">
      <c r="B30" s="12" t="str">
        <f>'Média Mensal'!B30</f>
        <v>Estádio do Mar</v>
      </c>
      <c r="C30" s="12" t="str">
        <f>'Média Mensal'!C30</f>
        <v>Pedro Hispano</v>
      </c>
      <c r="D30" s="15">
        <f>'Média Mensal'!D30</f>
        <v>786.97</v>
      </c>
      <c r="E30" s="4">
        <v>20265.586481171791</v>
      </c>
      <c r="F30" s="2">
        <v>13764.190737407052</v>
      </c>
      <c r="G30" s="5">
        <f t="shared" si="4"/>
        <v>34029.777218578842</v>
      </c>
      <c r="H30" s="2">
        <v>238</v>
      </c>
      <c r="I30" s="2">
        <v>213</v>
      </c>
      <c r="J30" s="5">
        <f t="shared" si="5"/>
        <v>451</v>
      </c>
      <c r="K30" s="2">
        <v>0</v>
      </c>
      <c r="L30" s="2">
        <v>0</v>
      </c>
      <c r="M30" s="5">
        <f t="shared" si="6"/>
        <v>0</v>
      </c>
      <c r="N30" s="27">
        <f t="shared" si="7"/>
        <v>0.39421075476913692</v>
      </c>
      <c r="O30" s="27">
        <f t="shared" si="0"/>
        <v>0.29916950829001593</v>
      </c>
      <c r="P30" s="28">
        <f t="shared" si="1"/>
        <v>0.34932431241868728</v>
      </c>
      <c r="R30" s="32">
        <f t="shared" si="8"/>
        <v>85.149523030133579</v>
      </c>
      <c r="S30" s="32">
        <f t="shared" si="9"/>
        <v>64.620613790643432</v>
      </c>
      <c r="T30" s="32">
        <f t="shared" si="10"/>
        <v>75.454051482436455</v>
      </c>
    </row>
    <row r="31" spans="2:20" x14ac:dyDescent="0.25">
      <c r="B31" s="12" t="str">
        <f>'Média Mensal'!B31</f>
        <v>Pedro Hispano</v>
      </c>
      <c r="C31" s="12" t="str">
        <f>'Média Mensal'!C31</f>
        <v>Parque de Real</v>
      </c>
      <c r="D31" s="15">
        <f>'Média Mensal'!D31</f>
        <v>656.68</v>
      </c>
      <c r="E31" s="4">
        <v>18925.134434845993</v>
      </c>
      <c r="F31" s="2">
        <v>11773.241275832013</v>
      </c>
      <c r="G31" s="5">
        <f t="shared" si="4"/>
        <v>30698.375710678007</v>
      </c>
      <c r="H31" s="2">
        <v>237</v>
      </c>
      <c r="I31" s="2">
        <v>217</v>
      </c>
      <c r="J31" s="5">
        <f t="shared" si="5"/>
        <v>454</v>
      </c>
      <c r="K31" s="2">
        <v>0</v>
      </c>
      <c r="L31" s="2">
        <v>0</v>
      </c>
      <c r="M31" s="5">
        <f t="shared" si="6"/>
        <v>0</v>
      </c>
      <c r="N31" s="27">
        <f t="shared" si="7"/>
        <v>0.36968929588306754</v>
      </c>
      <c r="O31" s="27">
        <f t="shared" si="0"/>
        <v>0.25117855597866556</v>
      </c>
      <c r="P31" s="28">
        <f t="shared" si="1"/>
        <v>0.31304429465122785</v>
      </c>
      <c r="R31" s="32">
        <f t="shared" si="8"/>
        <v>79.852887910742595</v>
      </c>
      <c r="S31" s="32">
        <f t="shared" si="9"/>
        <v>54.254568091391768</v>
      </c>
      <c r="T31" s="32">
        <f t="shared" si="10"/>
        <v>67.617567644665215</v>
      </c>
    </row>
    <row r="32" spans="2:20" x14ac:dyDescent="0.25">
      <c r="B32" s="12" t="str">
        <f>'Média Mensal'!B32</f>
        <v>Parque de Real</v>
      </c>
      <c r="C32" s="12" t="str">
        <f>'Média Mensal'!C32</f>
        <v>C. Matosinhos</v>
      </c>
      <c r="D32" s="15">
        <f>'Média Mensal'!D32</f>
        <v>723.67</v>
      </c>
      <c r="E32" s="4">
        <v>18186.353730363731</v>
      </c>
      <c r="F32" s="2">
        <v>10385.865882922382</v>
      </c>
      <c r="G32" s="5">
        <f t="shared" si="4"/>
        <v>28572.219613286114</v>
      </c>
      <c r="H32" s="2">
        <v>237</v>
      </c>
      <c r="I32" s="2">
        <v>213</v>
      </c>
      <c r="J32" s="5">
        <f t="shared" si="5"/>
        <v>450</v>
      </c>
      <c r="K32" s="2">
        <v>0</v>
      </c>
      <c r="L32" s="2">
        <v>0</v>
      </c>
      <c r="M32" s="5">
        <f t="shared" si="6"/>
        <v>0</v>
      </c>
      <c r="N32" s="27">
        <f t="shared" si="7"/>
        <v>0.35525773031652857</v>
      </c>
      <c r="O32" s="27">
        <f t="shared" si="0"/>
        <v>0.22574043390111245</v>
      </c>
      <c r="P32" s="28">
        <f t="shared" si="1"/>
        <v>0.29395287667989828</v>
      </c>
      <c r="R32" s="32">
        <f t="shared" si="8"/>
        <v>76.735669748370171</v>
      </c>
      <c r="S32" s="32">
        <f t="shared" si="9"/>
        <v>48.759933722640291</v>
      </c>
      <c r="T32" s="32">
        <f t="shared" si="10"/>
        <v>63.493821362858029</v>
      </c>
    </row>
    <row r="33" spans="2:20" x14ac:dyDescent="0.25">
      <c r="B33" s="12" t="str">
        <f>'Média Mensal'!B33</f>
        <v>C. Matosinhos</v>
      </c>
      <c r="C33" s="12" t="str">
        <f>'Média Mensal'!C33</f>
        <v>Matosinhos Sul</v>
      </c>
      <c r="D33" s="15">
        <f>'Média Mensal'!D33</f>
        <v>616.61</v>
      </c>
      <c r="E33" s="4">
        <v>12532.782259717942</v>
      </c>
      <c r="F33" s="2">
        <v>7303.6966867024275</v>
      </c>
      <c r="G33" s="5">
        <f t="shared" si="4"/>
        <v>19836.478946420371</v>
      </c>
      <c r="H33" s="2">
        <v>229</v>
      </c>
      <c r="I33" s="2">
        <v>213</v>
      </c>
      <c r="J33" s="5">
        <f t="shared" si="5"/>
        <v>442</v>
      </c>
      <c r="K33" s="2">
        <v>0</v>
      </c>
      <c r="L33" s="2">
        <v>0</v>
      </c>
      <c r="M33" s="5">
        <f t="shared" si="6"/>
        <v>0</v>
      </c>
      <c r="N33" s="27">
        <f t="shared" si="7"/>
        <v>0.25337179079164529</v>
      </c>
      <c r="O33" s="27">
        <f t="shared" si="0"/>
        <v>0.15874840650979019</v>
      </c>
      <c r="P33" s="28">
        <f t="shared" si="1"/>
        <v>0.20777273909020835</v>
      </c>
      <c r="R33" s="32">
        <f t="shared" si="8"/>
        <v>54.728306810995377</v>
      </c>
      <c r="S33" s="32">
        <f t="shared" si="9"/>
        <v>34.289655806114681</v>
      </c>
      <c r="T33" s="32">
        <f t="shared" si="10"/>
        <v>44.878911643485004</v>
      </c>
    </row>
    <row r="34" spans="2:20" x14ac:dyDescent="0.25">
      <c r="B34" s="12" t="str">
        <f>'Média Mensal'!B34</f>
        <v>Matosinhos Sul</v>
      </c>
      <c r="C34" s="12" t="str">
        <f>'Média Mensal'!C34</f>
        <v>Brito Capelo</v>
      </c>
      <c r="D34" s="15">
        <f>'Média Mensal'!D34</f>
        <v>535.72</v>
      </c>
      <c r="E34" s="4">
        <v>4993.9800619483221</v>
      </c>
      <c r="F34" s="2">
        <v>4560.9878793249036</v>
      </c>
      <c r="G34" s="5">
        <f t="shared" si="4"/>
        <v>9554.9679412732257</v>
      </c>
      <c r="H34" s="2">
        <v>244</v>
      </c>
      <c r="I34" s="2">
        <v>213</v>
      </c>
      <c r="J34" s="5">
        <f t="shared" si="5"/>
        <v>457</v>
      </c>
      <c r="K34" s="2">
        <v>0</v>
      </c>
      <c r="L34" s="2">
        <v>0</v>
      </c>
      <c r="M34" s="5">
        <f t="shared" si="6"/>
        <v>0</v>
      </c>
      <c r="N34" s="27">
        <f t="shared" si="7"/>
        <v>9.4755237969571984E-2</v>
      </c>
      <c r="O34" s="27">
        <f t="shared" si="0"/>
        <v>9.9134669608000867E-2</v>
      </c>
      <c r="P34" s="28">
        <f t="shared" si="1"/>
        <v>9.6796417267132923E-2</v>
      </c>
      <c r="R34" s="32">
        <f t="shared" si="8"/>
        <v>20.467131401427551</v>
      </c>
      <c r="S34" s="32">
        <f t="shared" si="9"/>
        <v>21.413088635328187</v>
      </c>
      <c r="T34" s="32">
        <f t="shared" si="10"/>
        <v>20.908026129700712</v>
      </c>
    </row>
    <row r="35" spans="2:20" x14ac:dyDescent="0.25">
      <c r="B35" s="12" t="str">
        <f>'Média Mensal'!B35</f>
        <v>Brito Capelo</v>
      </c>
      <c r="C35" s="12" t="str">
        <f>'Média Mensal'!C35</f>
        <v>Mercado</v>
      </c>
      <c r="D35" s="15">
        <f>'Média Mensal'!D35</f>
        <v>487.53</v>
      </c>
      <c r="E35" s="4">
        <v>2073.8334236149349</v>
      </c>
      <c r="F35" s="2">
        <v>3195.2020461693241</v>
      </c>
      <c r="G35" s="5">
        <f t="shared" si="4"/>
        <v>5269.0354697842595</v>
      </c>
      <c r="H35" s="2">
        <v>235</v>
      </c>
      <c r="I35" s="2">
        <v>217</v>
      </c>
      <c r="J35" s="5">
        <f t="shared" si="5"/>
        <v>452</v>
      </c>
      <c r="K35" s="2">
        <v>0</v>
      </c>
      <c r="L35" s="2">
        <v>0</v>
      </c>
      <c r="M35" s="5">
        <f t="shared" si="6"/>
        <v>0</v>
      </c>
      <c r="N35" s="27">
        <f t="shared" si="7"/>
        <v>4.0855662403761525E-2</v>
      </c>
      <c r="O35" s="27">
        <f t="shared" si="0"/>
        <v>6.8168673113358169E-2</v>
      </c>
      <c r="P35" s="28">
        <f t="shared" si="1"/>
        <v>5.3968324624961685E-2</v>
      </c>
      <c r="R35" s="32">
        <f t="shared" si="8"/>
        <v>8.8248230792124893</v>
      </c>
      <c r="S35" s="32">
        <f t="shared" si="9"/>
        <v>14.724433392485365</v>
      </c>
      <c r="T35" s="32">
        <f t="shared" si="10"/>
        <v>11.657158118991724</v>
      </c>
    </row>
    <row r="36" spans="2:20" x14ac:dyDescent="0.25">
      <c r="B36" s="13" t="str">
        <f>'Média Mensal'!B36</f>
        <v>Mercado</v>
      </c>
      <c r="C36" s="13" t="str">
        <f>'Média Mensal'!C36</f>
        <v>Sr. de Matosinhos</v>
      </c>
      <c r="D36" s="16">
        <f>'Média Mensal'!D36</f>
        <v>708.96</v>
      </c>
      <c r="E36" s="6">
        <v>419.80885527623622</v>
      </c>
      <c r="F36" s="3">
        <v>794.00000000000023</v>
      </c>
      <c r="G36" s="7">
        <f t="shared" si="4"/>
        <v>1213.8088552762365</v>
      </c>
      <c r="H36" s="3">
        <v>227</v>
      </c>
      <c r="I36" s="3">
        <v>217</v>
      </c>
      <c r="J36" s="7">
        <f t="shared" si="5"/>
        <v>444</v>
      </c>
      <c r="K36" s="3">
        <v>0</v>
      </c>
      <c r="L36" s="3">
        <v>0</v>
      </c>
      <c r="M36" s="7">
        <f t="shared" si="6"/>
        <v>0</v>
      </c>
      <c r="N36" s="27">
        <f t="shared" si="7"/>
        <v>8.5619361901663454E-3</v>
      </c>
      <c r="O36" s="27">
        <f t="shared" si="0"/>
        <v>1.6939750810718558E-2</v>
      </c>
      <c r="P36" s="28">
        <f t="shared" si="1"/>
        <v>1.2656498741201999E-2</v>
      </c>
      <c r="R36" s="32">
        <f t="shared" si="8"/>
        <v>1.8493782170759305</v>
      </c>
      <c r="S36" s="32">
        <f t="shared" si="9"/>
        <v>3.6589861751152086</v>
      </c>
      <c r="T36" s="32">
        <f t="shared" si="10"/>
        <v>2.7338037280996317</v>
      </c>
    </row>
    <row r="37" spans="2:20" x14ac:dyDescent="0.25">
      <c r="B37" s="11" t="str">
        <f>'Média Mensal'!B37</f>
        <v>BSra da Hora</v>
      </c>
      <c r="C37" s="11" t="str">
        <f>'Média Mensal'!C37</f>
        <v>BFonte do Cuco</v>
      </c>
      <c r="D37" s="14">
        <f>'Média Mensal'!D37</f>
        <v>687.03</v>
      </c>
      <c r="E37" s="8">
        <v>12338.35313634472</v>
      </c>
      <c r="F37" s="9">
        <v>31544.775681535823</v>
      </c>
      <c r="G37" s="10">
        <f t="shared" si="4"/>
        <v>43883.128817880541</v>
      </c>
      <c r="H37" s="9">
        <v>123</v>
      </c>
      <c r="I37" s="9">
        <v>100</v>
      </c>
      <c r="J37" s="10">
        <f t="shared" si="5"/>
        <v>223</v>
      </c>
      <c r="K37" s="9">
        <v>196</v>
      </c>
      <c r="L37" s="9">
        <v>271</v>
      </c>
      <c r="M37" s="10">
        <f t="shared" si="6"/>
        <v>467</v>
      </c>
      <c r="N37" s="25">
        <f t="shared" si="7"/>
        <v>0.16412622560850165</v>
      </c>
      <c r="O37" s="25">
        <f t="shared" si="0"/>
        <v>0.35520196020106098</v>
      </c>
      <c r="P37" s="26">
        <f t="shared" si="1"/>
        <v>0.2676061616857775</v>
      </c>
      <c r="R37" s="32">
        <f t="shared" si="8"/>
        <v>38.678222997945831</v>
      </c>
      <c r="S37" s="32">
        <f t="shared" si="9"/>
        <v>85.026349545918663</v>
      </c>
      <c r="T37" s="32">
        <f t="shared" si="10"/>
        <v>63.598737417218175</v>
      </c>
    </row>
    <row r="38" spans="2:20" x14ac:dyDescent="0.25">
      <c r="B38" s="12" t="str">
        <f>'Média Mensal'!B38</f>
        <v>BFonte do Cuco</v>
      </c>
      <c r="C38" s="12" t="str">
        <f>'Média Mensal'!C38</f>
        <v>Custoias</v>
      </c>
      <c r="D38" s="15">
        <f>'Média Mensal'!D38</f>
        <v>689.2</v>
      </c>
      <c r="E38" s="4">
        <v>12125.190998639348</v>
      </c>
      <c r="F38" s="2">
        <v>30998.895309398951</v>
      </c>
      <c r="G38" s="5">
        <f t="shared" si="4"/>
        <v>43124.086308038299</v>
      </c>
      <c r="H38" s="2">
        <v>123</v>
      </c>
      <c r="I38" s="2">
        <v>101</v>
      </c>
      <c r="J38" s="5">
        <f t="shared" si="5"/>
        <v>224</v>
      </c>
      <c r="K38" s="2">
        <v>198</v>
      </c>
      <c r="L38" s="2">
        <v>272</v>
      </c>
      <c r="M38" s="5">
        <f t="shared" si="6"/>
        <v>470</v>
      </c>
      <c r="N38" s="27">
        <f t="shared" si="7"/>
        <v>0.16023352096732407</v>
      </c>
      <c r="O38" s="27">
        <f t="shared" si="0"/>
        <v>0.34724096367728907</v>
      </c>
      <c r="P38" s="28">
        <f t="shared" si="1"/>
        <v>0.26144683230695448</v>
      </c>
      <c r="R38" s="32">
        <f t="shared" si="8"/>
        <v>37.773180681119463</v>
      </c>
      <c r="S38" s="32">
        <f t="shared" si="9"/>
        <v>83.10695793404544</v>
      </c>
      <c r="T38" s="32">
        <f t="shared" si="10"/>
        <v>62.138452893426944</v>
      </c>
    </row>
    <row r="39" spans="2:20" x14ac:dyDescent="0.25">
      <c r="B39" s="12" t="str">
        <f>'Média Mensal'!B39</f>
        <v>Custoias</v>
      </c>
      <c r="C39" s="12" t="str">
        <f>'Média Mensal'!C39</f>
        <v>Esposade</v>
      </c>
      <c r="D39" s="15">
        <f>'Média Mensal'!D39</f>
        <v>1779.24</v>
      </c>
      <c r="E39" s="4">
        <v>11991.840069421216</v>
      </c>
      <c r="F39" s="2">
        <v>30437.180574937185</v>
      </c>
      <c r="G39" s="5">
        <f t="shared" si="4"/>
        <v>42429.020644358403</v>
      </c>
      <c r="H39" s="2">
        <v>123</v>
      </c>
      <c r="I39" s="2">
        <v>100</v>
      </c>
      <c r="J39" s="5">
        <f t="shared" si="5"/>
        <v>223</v>
      </c>
      <c r="K39" s="2">
        <v>194</v>
      </c>
      <c r="L39" s="2">
        <v>258</v>
      </c>
      <c r="M39" s="5">
        <f t="shared" si="6"/>
        <v>452</v>
      </c>
      <c r="N39" s="27">
        <f t="shared" si="7"/>
        <v>0.16057632658571527</v>
      </c>
      <c r="O39" s="27">
        <f t="shared" si="0"/>
        <v>0.35564101438279566</v>
      </c>
      <c r="P39" s="28">
        <f t="shared" si="1"/>
        <v>0.26474455051888385</v>
      </c>
      <c r="R39" s="32">
        <f t="shared" si="8"/>
        <v>37.829148483978599</v>
      </c>
      <c r="S39" s="32">
        <f t="shared" si="9"/>
        <v>85.020057471891576</v>
      </c>
      <c r="T39" s="32">
        <f t="shared" si="10"/>
        <v>62.857808362012449</v>
      </c>
    </row>
    <row r="40" spans="2:20" x14ac:dyDescent="0.25">
      <c r="B40" s="12" t="str">
        <f>'Média Mensal'!B40</f>
        <v>Esposade</v>
      </c>
      <c r="C40" s="12" t="str">
        <f>'Média Mensal'!C40</f>
        <v>Crestins</v>
      </c>
      <c r="D40" s="15">
        <f>'Média Mensal'!D40</f>
        <v>2035.56</v>
      </c>
      <c r="E40" s="4">
        <v>11841.032868891027</v>
      </c>
      <c r="F40" s="2">
        <v>29963.970154297196</v>
      </c>
      <c r="G40" s="5">
        <f t="shared" si="4"/>
        <v>41805.003023188227</v>
      </c>
      <c r="H40" s="2">
        <v>123</v>
      </c>
      <c r="I40" s="2">
        <v>121</v>
      </c>
      <c r="J40" s="5">
        <f t="shared" si="5"/>
        <v>244</v>
      </c>
      <c r="K40" s="2">
        <v>188</v>
      </c>
      <c r="L40" s="2">
        <v>258</v>
      </c>
      <c r="M40" s="5">
        <f t="shared" si="6"/>
        <v>446</v>
      </c>
      <c r="N40" s="27">
        <f t="shared" si="7"/>
        <v>0.16178042503130161</v>
      </c>
      <c r="O40" s="27">
        <f t="shared" si="0"/>
        <v>0.33248968213822899</v>
      </c>
      <c r="P40" s="28">
        <f t="shared" si="1"/>
        <v>0.25598243254132108</v>
      </c>
      <c r="R40" s="32">
        <f t="shared" si="8"/>
        <v>38.074060671675326</v>
      </c>
      <c r="S40" s="32">
        <f t="shared" si="9"/>
        <v>79.060607267274918</v>
      </c>
      <c r="T40" s="32">
        <f t="shared" si="10"/>
        <v>60.586960903171345</v>
      </c>
    </row>
    <row r="41" spans="2:20" x14ac:dyDescent="0.25">
      <c r="B41" s="12" t="str">
        <f>'Média Mensal'!B41</f>
        <v>Crestins</v>
      </c>
      <c r="C41" s="12" t="str">
        <f>'Média Mensal'!C41</f>
        <v>Verdes (B)</v>
      </c>
      <c r="D41" s="15">
        <f>'Média Mensal'!D41</f>
        <v>591.81999999999994</v>
      </c>
      <c r="E41" s="4">
        <v>11732.868451085687</v>
      </c>
      <c r="F41" s="2">
        <v>29338.249866153499</v>
      </c>
      <c r="G41" s="5">
        <f t="shared" si="4"/>
        <v>41071.11831723919</v>
      </c>
      <c r="H41" s="2">
        <v>121</v>
      </c>
      <c r="I41" s="2">
        <v>121</v>
      </c>
      <c r="J41" s="5">
        <f t="shared" si="5"/>
        <v>242</v>
      </c>
      <c r="K41" s="2">
        <v>195</v>
      </c>
      <c r="L41" s="2">
        <v>235</v>
      </c>
      <c r="M41" s="5">
        <f t="shared" si="6"/>
        <v>430</v>
      </c>
      <c r="N41" s="27">
        <f t="shared" si="7"/>
        <v>0.1574966233232078</v>
      </c>
      <c r="O41" s="27">
        <f t="shared" si="0"/>
        <v>0.34754371050693589</v>
      </c>
      <c r="P41" s="28">
        <f t="shared" si="1"/>
        <v>0.25845196282998889</v>
      </c>
      <c r="R41" s="32">
        <f t="shared" si="8"/>
        <v>37.129330541410404</v>
      </c>
      <c r="S41" s="32">
        <f t="shared" si="9"/>
        <v>82.410814230768253</v>
      </c>
      <c r="T41" s="32">
        <f t="shared" si="10"/>
        <v>61.117735591129744</v>
      </c>
    </row>
    <row r="42" spans="2:20" x14ac:dyDescent="0.25">
      <c r="B42" s="12" t="str">
        <f>'Média Mensal'!B42</f>
        <v>Verdes (B)</v>
      </c>
      <c r="C42" s="12" t="str">
        <f>'Média Mensal'!C42</f>
        <v>Pedras Rubras</v>
      </c>
      <c r="D42" s="15">
        <f>'Média Mensal'!D42</f>
        <v>960.78</v>
      </c>
      <c r="E42" s="4">
        <v>8960.1674683817128</v>
      </c>
      <c r="F42" s="2">
        <v>23558.860224928165</v>
      </c>
      <c r="G42" s="5">
        <f t="shared" si="4"/>
        <v>32519.027693309879</v>
      </c>
      <c r="H42" s="2">
        <v>0</v>
      </c>
      <c r="I42" s="2">
        <v>0</v>
      </c>
      <c r="J42" s="5">
        <f t="shared" si="5"/>
        <v>0</v>
      </c>
      <c r="K42" s="2">
        <v>195</v>
      </c>
      <c r="L42" s="2">
        <v>215</v>
      </c>
      <c r="M42" s="5">
        <f t="shared" si="6"/>
        <v>410</v>
      </c>
      <c r="N42" s="27">
        <f t="shared" si="7"/>
        <v>0.1852805514553704</v>
      </c>
      <c r="O42" s="27">
        <f t="shared" si="0"/>
        <v>0.44183908898965052</v>
      </c>
      <c r="P42" s="28">
        <f t="shared" si="1"/>
        <v>0.31981734552822461</v>
      </c>
      <c r="R42" s="32">
        <f t="shared" si="8"/>
        <v>45.949576760931862</v>
      </c>
      <c r="S42" s="32">
        <f t="shared" si="9"/>
        <v>109.57609406943332</v>
      </c>
      <c r="T42" s="32">
        <f t="shared" si="10"/>
        <v>79.314701690999712</v>
      </c>
    </row>
    <row r="43" spans="2:20" x14ac:dyDescent="0.25">
      <c r="B43" s="12" t="str">
        <f>'Média Mensal'!B43</f>
        <v>Pedras Rubras</v>
      </c>
      <c r="C43" s="12" t="str">
        <f>'Média Mensal'!C43</f>
        <v>Lidador</v>
      </c>
      <c r="D43" s="15">
        <f>'Média Mensal'!D43</f>
        <v>1147.58</v>
      </c>
      <c r="E43" s="4">
        <v>8292.143304483483</v>
      </c>
      <c r="F43" s="2">
        <v>20743.389909499634</v>
      </c>
      <c r="G43" s="5">
        <f t="shared" si="4"/>
        <v>29035.533213983115</v>
      </c>
      <c r="H43" s="2">
        <v>0</v>
      </c>
      <c r="I43" s="2">
        <v>0</v>
      </c>
      <c r="J43" s="5">
        <f t="shared" si="5"/>
        <v>0</v>
      </c>
      <c r="K43" s="2">
        <v>195</v>
      </c>
      <c r="L43" s="2">
        <v>215</v>
      </c>
      <c r="M43" s="5">
        <f t="shared" si="6"/>
        <v>410</v>
      </c>
      <c r="N43" s="27">
        <f t="shared" si="7"/>
        <v>0.17146698313654846</v>
      </c>
      <c r="O43" s="27">
        <f t="shared" si="0"/>
        <v>0.38903581975805768</v>
      </c>
      <c r="P43" s="28">
        <f t="shared" si="1"/>
        <v>0.28555795843807152</v>
      </c>
      <c r="R43" s="32">
        <f t="shared" si="8"/>
        <v>42.523811817864015</v>
      </c>
      <c r="S43" s="32">
        <f t="shared" si="9"/>
        <v>96.480883299998297</v>
      </c>
      <c r="T43" s="32">
        <f t="shared" si="10"/>
        <v>70.818373692641742</v>
      </c>
    </row>
    <row r="44" spans="2:20" x14ac:dyDescent="0.25">
      <c r="B44" s="12" t="str">
        <f>'Média Mensal'!B44</f>
        <v>Lidador</v>
      </c>
      <c r="C44" s="12" t="str">
        <f>'Média Mensal'!C44</f>
        <v>Vilar do Pinheiro</v>
      </c>
      <c r="D44" s="15">
        <f>'Média Mensal'!D44</f>
        <v>1987.51</v>
      </c>
      <c r="E44" s="4">
        <v>8191.2966747794489</v>
      </c>
      <c r="F44" s="2">
        <v>20018.253465346617</v>
      </c>
      <c r="G44" s="5">
        <f t="shared" si="4"/>
        <v>28209.550140126066</v>
      </c>
      <c r="H44" s="2">
        <v>0</v>
      </c>
      <c r="I44" s="2">
        <v>0</v>
      </c>
      <c r="J44" s="5">
        <f t="shared" si="5"/>
        <v>0</v>
      </c>
      <c r="K44" s="2">
        <v>195</v>
      </c>
      <c r="L44" s="2">
        <v>215</v>
      </c>
      <c r="M44" s="5">
        <f t="shared" si="6"/>
        <v>410</v>
      </c>
      <c r="N44" s="27">
        <f t="shared" si="7"/>
        <v>0.16938165167037736</v>
      </c>
      <c r="O44" s="27">
        <f t="shared" si="0"/>
        <v>0.37543611150312484</v>
      </c>
      <c r="P44" s="28">
        <f t="shared" si="1"/>
        <v>0.27743460011925714</v>
      </c>
      <c r="R44" s="32">
        <f t="shared" si="8"/>
        <v>42.006649614253583</v>
      </c>
      <c r="S44" s="32">
        <f t="shared" si="9"/>
        <v>93.108155652774968</v>
      </c>
      <c r="T44" s="32">
        <f t="shared" si="10"/>
        <v>68.803780829575771</v>
      </c>
    </row>
    <row r="45" spans="2:20" x14ac:dyDescent="0.25">
      <c r="B45" s="12" t="str">
        <f>'Média Mensal'!B45</f>
        <v>Vilar do Pinheiro</v>
      </c>
      <c r="C45" s="12" t="str">
        <f>'Média Mensal'!C45</f>
        <v>Modivas Sul</v>
      </c>
      <c r="D45" s="15">
        <f>'Média Mensal'!D45</f>
        <v>2037.38</v>
      </c>
      <c r="E45" s="4">
        <v>8253.0961684063914</v>
      </c>
      <c r="F45" s="2">
        <v>19009.133779959484</v>
      </c>
      <c r="G45" s="5">
        <f t="shared" si="4"/>
        <v>27262.229948365875</v>
      </c>
      <c r="H45" s="2">
        <v>0</v>
      </c>
      <c r="I45" s="2">
        <v>0</v>
      </c>
      <c r="J45" s="5">
        <f t="shared" si="5"/>
        <v>0</v>
      </c>
      <c r="K45" s="2">
        <v>195</v>
      </c>
      <c r="L45" s="2">
        <v>215</v>
      </c>
      <c r="M45" s="5">
        <f t="shared" si="6"/>
        <v>410</v>
      </c>
      <c r="N45" s="27">
        <f t="shared" si="7"/>
        <v>0.17065955683222481</v>
      </c>
      <c r="O45" s="27">
        <f t="shared" si="0"/>
        <v>0.35651038597073303</v>
      </c>
      <c r="P45" s="28">
        <f t="shared" si="1"/>
        <v>0.26811791845363764</v>
      </c>
      <c r="R45" s="32">
        <f t="shared" si="8"/>
        <v>42.323570094391748</v>
      </c>
      <c r="S45" s="32">
        <f t="shared" si="9"/>
        <v>88.41457572074178</v>
      </c>
      <c r="T45" s="32">
        <f t="shared" si="10"/>
        <v>66.49324377650214</v>
      </c>
    </row>
    <row r="46" spans="2:20" x14ac:dyDescent="0.25">
      <c r="B46" s="12" t="str">
        <f>'Média Mensal'!B46</f>
        <v>Modivas Sul</v>
      </c>
      <c r="C46" s="12" t="str">
        <f>'Média Mensal'!C46</f>
        <v>Modivas Centro</v>
      </c>
      <c r="D46" s="15">
        <f>'Média Mensal'!D46</f>
        <v>1051.08</v>
      </c>
      <c r="E46" s="4">
        <v>8310.9053116242121</v>
      </c>
      <c r="F46" s="2">
        <v>18704.96480998904</v>
      </c>
      <c r="G46" s="5">
        <f t="shared" si="4"/>
        <v>27015.870121613254</v>
      </c>
      <c r="H46" s="2">
        <v>0</v>
      </c>
      <c r="I46" s="2">
        <v>0</v>
      </c>
      <c r="J46" s="5">
        <f t="shared" si="5"/>
        <v>0</v>
      </c>
      <c r="K46" s="2">
        <v>195</v>
      </c>
      <c r="L46" s="2">
        <v>215</v>
      </c>
      <c r="M46" s="5">
        <f t="shared" si="6"/>
        <v>410</v>
      </c>
      <c r="N46" s="27">
        <f t="shared" si="7"/>
        <v>0.17185494854475211</v>
      </c>
      <c r="O46" s="27">
        <f t="shared" si="0"/>
        <v>0.35080579163520331</v>
      </c>
      <c r="P46" s="28">
        <f t="shared" si="1"/>
        <v>0.26569502479950091</v>
      </c>
      <c r="R46" s="32">
        <f t="shared" si="8"/>
        <v>42.620027239098526</v>
      </c>
      <c r="S46" s="32">
        <f t="shared" si="9"/>
        <v>86.999836325530424</v>
      </c>
      <c r="T46" s="32">
        <f t="shared" si="10"/>
        <v>65.892366150276231</v>
      </c>
    </row>
    <row r="47" spans="2:20" x14ac:dyDescent="0.25">
      <c r="B47" s="12" t="str">
        <f>'Média Mensal'!B47</f>
        <v>Modivas Centro</v>
      </c>
      <c r="C47" s="12" t="s">
        <v>102</v>
      </c>
      <c r="D47" s="15">
        <v>852.51</v>
      </c>
      <c r="E47" s="4">
        <v>8478.5776517192298</v>
      </c>
      <c r="F47" s="2">
        <v>18188.247582235002</v>
      </c>
      <c r="G47" s="5">
        <f t="shared" si="4"/>
        <v>26666.82523395423</v>
      </c>
      <c r="H47" s="2">
        <v>0</v>
      </c>
      <c r="I47" s="2">
        <v>0</v>
      </c>
      <c r="J47" s="5">
        <f t="shared" si="5"/>
        <v>0</v>
      </c>
      <c r="K47" s="2">
        <v>195</v>
      </c>
      <c r="L47" s="2">
        <v>213</v>
      </c>
      <c r="M47" s="5">
        <f t="shared" si="6"/>
        <v>408</v>
      </c>
      <c r="N47" s="27">
        <f t="shared" si="7"/>
        <v>0.17532211852190302</v>
      </c>
      <c r="O47" s="27">
        <f t="shared" si="0"/>
        <v>0.34431787790085949</v>
      </c>
      <c r="P47" s="28">
        <f t="shared" si="1"/>
        <v>0.26354784584474056</v>
      </c>
      <c r="R47" s="32">
        <f t="shared" ref="R47" si="11">+E47/(H47+K47)</f>
        <v>43.47988539343195</v>
      </c>
      <c r="S47" s="32">
        <f t="shared" ref="S47" si="12">+F47/(I47+L47)</f>
        <v>85.390833719413152</v>
      </c>
      <c r="T47" s="32">
        <f t="shared" ref="T47" si="13">+G47/(J47+M47)</f>
        <v>65.35986576949567</v>
      </c>
    </row>
    <row r="48" spans="2:20" x14ac:dyDescent="0.25">
      <c r="B48" s="12" t="s">
        <v>102</v>
      </c>
      <c r="C48" s="12" t="str">
        <f>'Média Mensal'!C48</f>
        <v>Mindelo</v>
      </c>
      <c r="D48" s="15">
        <v>1834.12</v>
      </c>
      <c r="E48" s="4">
        <v>7784.0780076067904</v>
      </c>
      <c r="F48" s="2">
        <v>17184.764427111342</v>
      </c>
      <c r="G48" s="5">
        <f t="shared" si="4"/>
        <v>24968.842434718132</v>
      </c>
      <c r="H48" s="2">
        <v>0</v>
      </c>
      <c r="I48" s="2">
        <v>0</v>
      </c>
      <c r="J48" s="5">
        <f t="shared" si="5"/>
        <v>0</v>
      </c>
      <c r="K48" s="2">
        <v>195</v>
      </c>
      <c r="L48" s="2">
        <v>214</v>
      </c>
      <c r="M48" s="5">
        <f t="shared" si="6"/>
        <v>409</v>
      </c>
      <c r="N48" s="27">
        <f t="shared" si="7"/>
        <v>0.16096108369741088</v>
      </c>
      <c r="O48" s="27">
        <f t="shared" si="0"/>
        <v>0.32380095770107292</v>
      </c>
      <c r="P48" s="28">
        <f t="shared" si="1"/>
        <v>0.24616336496094066</v>
      </c>
      <c r="R48" s="32">
        <f t="shared" si="8"/>
        <v>39.918348756957897</v>
      </c>
      <c r="S48" s="32">
        <f t="shared" si="9"/>
        <v>80.302637509866088</v>
      </c>
      <c r="T48" s="32">
        <f t="shared" si="10"/>
        <v>61.048514510313282</v>
      </c>
    </row>
    <row r="49" spans="2:20" x14ac:dyDescent="0.25">
      <c r="B49" s="12" t="str">
        <f>'Média Mensal'!B49</f>
        <v>Mindelo</v>
      </c>
      <c r="C49" s="12" t="str">
        <f>'Média Mensal'!C49</f>
        <v>Espaço Natureza</v>
      </c>
      <c r="D49" s="15">
        <f>'Média Mensal'!D49</f>
        <v>776.86</v>
      </c>
      <c r="E49" s="4">
        <v>7707.5472201953389</v>
      </c>
      <c r="F49" s="2">
        <v>16031.538898903233</v>
      </c>
      <c r="G49" s="5">
        <f t="shared" si="4"/>
        <v>23739.086119098571</v>
      </c>
      <c r="H49" s="2">
        <v>0</v>
      </c>
      <c r="I49" s="2">
        <v>0</v>
      </c>
      <c r="J49" s="5">
        <f t="shared" si="5"/>
        <v>0</v>
      </c>
      <c r="K49" s="2">
        <v>195</v>
      </c>
      <c r="L49" s="2">
        <v>214</v>
      </c>
      <c r="M49" s="5">
        <f t="shared" si="6"/>
        <v>409</v>
      </c>
      <c r="N49" s="27">
        <f t="shared" si="7"/>
        <v>0.15937856121164887</v>
      </c>
      <c r="O49" s="27">
        <f t="shared" si="0"/>
        <v>0.30207150472760086</v>
      </c>
      <c r="P49" s="28">
        <f t="shared" si="1"/>
        <v>0.23403941674322276</v>
      </c>
      <c r="R49" s="32">
        <f t="shared" si="8"/>
        <v>39.525883180488918</v>
      </c>
      <c r="S49" s="32">
        <f t="shared" si="9"/>
        <v>74.913733172445006</v>
      </c>
      <c r="T49" s="32">
        <f t="shared" si="10"/>
        <v>58.041775352319242</v>
      </c>
    </row>
    <row r="50" spans="2:20" x14ac:dyDescent="0.25">
      <c r="B50" s="12" t="str">
        <f>'Média Mensal'!B50</f>
        <v>Espaço Natureza</v>
      </c>
      <c r="C50" s="12" t="str">
        <f>'Média Mensal'!C50</f>
        <v>Varziela</v>
      </c>
      <c r="D50" s="15">
        <f>'Média Mensal'!D50</f>
        <v>1539</v>
      </c>
      <c r="E50" s="4">
        <v>7335.023491877585</v>
      </c>
      <c r="F50" s="2">
        <v>16138.911869035694</v>
      </c>
      <c r="G50" s="5">
        <f t="shared" si="4"/>
        <v>23473.935360913278</v>
      </c>
      <c r="H50" s="2">
        <v>0</v>
      </c>
      <c r="I50" s="2">
        <v>0</v>
      </c>
      <c r="J50" s="5">
        <f t="shared" si="5"/>
        <v>0</v>
      </c>
      <c r="K50" s="2">
        <v>195</v>
      </c>
      <c r="L50" s="2">
        <v>215</v>
      </c>
      <c r="M50" s="5">
        <f t="shared" si="6"/>
        <v>410</v>
      </c>
      <c r="N50" s="27">
        <f t="shared" si="7"/>
        <v>0.15167542373609563</v>
      </c>
      <c r="O50" s="27">
        <f t="shared" si="0"/>
        <v>0.30268026761132211</v>
      </c>
      <c r="P50" s="28">
        <f t="shared" si="1"/>
        <v>0.23086089064627535</v>
      </c>
      <c r="R50" s="32">
        <f t="shared" si="8"/>
        <v>37.615505086551721</v>
      </c>
      <c r="S50" s="32">
        <f t="shared" si="9"/>
        <v>75.064706367607883</v>
      </c>
      <c r="T50" s="32">
        <f t="shared" si="10"/>
        <v>57.253500880276285</v>
      </c>
    </row>
    <row r="51" spans="2:20" x14ac:dyDescent="0.25">
      <c r="B51" s="12" t="str">
        <f>'Média Mensal'!B51</f>
        <v>Varziela</v>
      </c>
      <c r="C51" s="12" t="str">
        <f>'Média Mensal'!C51</f>
        <v>Árvore</v>
      </c>
      <c r="D51" s="15">
        <f>'Média Mensal'!D51</f>
        <v>858.71</v>
      </c>
      <c r="E51" s="4">
        <v>7089.1873821759809</v>
      </c>
      <c r="F51" s="2">
        <v>14452.589670390402</v>
      </c>
      <c r="G51" s="5">
        <f t="shared" si="4"/>
        <v>21541.777052566384</v>
      </c>
      <c r="H51" s="2">
        <v>0</v>
      </c>
      <c r="I51" s="2">
        <v>0</v>
      </c>
      <c r="J51" s="5">
        <f t="shared" si="5"/>
        <v>0</v>
      </c>
      <c r="K51" s="2">
        <v>191</v>
      </c>
      <c r="L51" s="2">
        <v>213</v>
      </c>
      <c r="M51" s="5">
        <f t="shared" si="6"/>
        <v>404</v>
      </c>
      <c r="N51" s="27">
        <f t="shared" si="7"/>
        <v>0.14966195284107375</v>
      </c>
      <c r="O51" s="27">
        <f t="shared" si="0"/>
        <v>0.27359892606372865</v>
      </c>
      <c r="P51" s="28">
        <f t="shared" si="1"/>
        <v>0.21500496100054278</v>
      </c>
      <c r="R51" s="32">
        <f t="shared" si="8"/>
        <v>37.116164304586285</v>
      </c>
      <c r="S51" s="32">
        <f t="shared" si="9"/>
        <v>67.852533663804707</v>
      </c>
      <c r="T51" s="32">
        <f t="shared" si="10"/>
        <v>53.321230328134611</v>
      </c>
    </row>
    <row r="52" spans="2:20" x14ac:dyDescent="0.25">
      <c r="B52" s="12" t="str">
        <f>'Média Mensal'!B52</f>
        <v>Árvore</v>
      </c>
      <c r="C52" s="12" t="str">
        <f>'Média Mensal'!C52</f>
        <v>Azurara</v>
      </c>
      <c r="D52" s="15">
        <f>'Média Mensal'!D52</f>
        <v>664.57</v>
      </c>
      <c r="E52" s="4">
        <v>7159.9415352056403</v>
      </c>
      <c r="F52" s="2">
        <v>14267.027240578265</v>
      </c>
      <c r="G52" s="5">
        <f t="shared" si="4"/>
        <v>21426.968775783906</v>
      </c>
      <c r="H52" s="2">
        <v>0</v>
      </c>
      <c r="I52" s="2">
        <v>0</v>
      </c>
      <c r="J52" s="5">
        <f t="shared" si="5"/>
        <v>0</v>
      </c>
      <c r="K52" s="2">
        <v>182</v>
      </c>
      <c r="L52" s="2">
        <v>215</v>
      </c>
      <c r="M52" s="5">
        <f t="shared" si="6"/>
        <v>397</v>
      </c>
      <c r="N52" s="27">
        <f t="shared" si="7"/>
        <v>0.15863039558679637</v>
      </c>
      <c r="O52" s="27">
        <f t="shared" si="0"/>
        <v>0.26757365417438606</v>
      </c>
      <c r="P52" s="28">
        <f t="shared" si="1"/>
        <v>0.21762989331055402</v>
      </c>
      <c r="R52" s="32">
        <f t="shared" si="8"/>
        <v>39.340338105525497</v>
      </c>
      <c r="S52" s="32">
        <f t="shared" si="9"/>
        <v>66.35826623524774</v>
      </c>
      <c r="T52" s="32">
        <f t="shared" si="10"/>
        <v>53.972213541017396</v>
      </c>
    </row>
    <row r="53" spans="2:20" x14ac:dyDescent="0.25">
      <c r="B53" s="12" t="str">
        <f>'Média Mensal'!B53</f>
        <v>Azurara</v>
      </c>
      <c r="C53" s="12" t="str">
        <f>'Média Mensal'!C53</f>
        <v>Santa Clara</v>
      </c>
      <c r="D53" s="15">
        <f>'Média Mensal'!D53</f>
        <v>1218.0899999999999</v>
      </c>
      <c r="E53" s="4">
        <v>7104.5535516724012</v>
      </c>
      <c r="F53" s="2">
        <v>14096.19457916176</v>
      </c>
      <c r="G53" s="5">
        <f t="shared" si="4"/>
        <v>21200.748130834159</v>
      </c>
      <c r="H53" s="2">
        <v>0</v>
      </c>
      <c r="I53" s="2">
        <v>0</v>
      </c>
      <c r="J53" s="5">
        <f t="shared" si="5"/>
        <v>0</v>
      </c>
      <c r="K53" s="2">
        <v>176</v>
      </c>
      <c r="L53" s="2">
        <v>218</v>
      </c>
      <c r="M53" s="5">
        <f t="shared" si="6"/>
        <v>394</v>
      </c>
      <c r="N53" s="27">
        <f t="shared" si="7"/>
        <v>0.16276928041771446</v>
      </c>
      <c r="O53" s="27">
        <f t="shared" si="0"/>
        <v>0.26073162509547498</v>
      </c>
      <c r="P53" s="28">
        <f t="shared" si="1"/>
        <v>0.21697179600084082</v>
      </c>
      <c r="R53" s="32">
        <f t="shared" si="8"/>
        <v>40.366781543593191</v>
      </c>
      <c r="S53" s="32">
        <f t="shared" si="9"/>
        <v>64.661443023677805</v>
      </c>
      <c r="T53" s="32">
        <f t="shared" si="10"/>
        <v>53.809005408208527</v>
      </c>
    </row>
    <row r="54" spans="2:20" x14ac:dyDescent="0.25">
      <c r="B54" s="12" t="str">
        <f>'Média Mensal'!B54</f>
        <v>Santa Clara</v>
      </c>
      <c r="C54" s="12" t="str">
        <f>'Média Mensal'!C54</f>
        <v>Vila do Conde</v>
      </c>
      <c r="D54" s="15">
        <f>'Média Mensal'!D54</f>
        <v>670.57</v>
      </c>
      <c r="E54" s="4">
        <v>6425.5405052662045</v>
      </c>
      <c r="F54" s="2">
        <v>14245.984023233255</v>
      </c>
      <c r="G54" s="5">
        <f t="shared" si="4"/>
        <v>20671.52452849946</v>
      </c>
      <c r="H54" s="2">
        <v>0</v>
      </c>
      <c r="I54" s="2">
        <v>0</v>
      </c>
      <c r="J54" s="5">
        <f t="shared" si="5"/>
        <v>0</v>
      </c>
      <c r="K54" s="2">
        <v>182</v>
      </c>
      <c r="L54" s="2">
        <v>214</v>
      </c>
      <c r="M54" s="5">
        <f t="shared" si="6"/>
        <v>396</v>
      </c>
      <c r="N54" s="27">
        <f t="shared" si="7"/>
        <v>0.14235954681997084</v>
      </c>
      <c r="O54" s="27">
        <f t="shared" si="0"/>
        <v>0.26842749516191694</v>
      </c>
      <c r="P54" s="28">
        <f t="shared" si="1"/>
        <v>0.21048717546940637</v>
      </c>
      <c r="R54" s="32">
        <f t="shared" si="8"/>
        <v>35.305167611352772</v>
      </c>
      <c r="S54" s="32">
        <f t="shared" si="9"/>
        <v>66.570018800155395</v>
      </c>
      <c r="T54" s="32">
        <f t="shared" si="10"/>
        <v>52.200819516412778</v>
      </c>
    </row>
    <row r="55" spans="2:20" x14ac:dyDescent="0.25">
      <c r="B55" s="12" t="str">
        <f>'Média Mensal'!B55</f>
        <v>Vila do Conde</v>
      </c>
      <c r="C55" s="12" t="str">
        <f>'Média Mensal'!C55</f>
        <v>Alto de Pega</v>
      </c>
      <c r="D55" s="15">
        <f>'Média Mensal'!D55</f>
        <v>730.41</v>
      </c>
      <c r="E55" s="4">
        <v>3122.2218422583373</v>
      </c>
      <c r="F55" s="2">
        <v>10978.385858592068</v>
      </c>
      <c r="G55" s="5">
        <f t="shared" si="4"/>
        <v>14100.607700850405</v>
      </c>
      <c r="H55" s="2">
        <v>0</v>
      </c>
      <c r="I55" s="2">
        <v>0</v>
      </c>
      <c r="J55" s="5">
        <f t="shared" si="5"/>
        <v>0</v>
      </c>
      <c r="K55" s="2">
        <v>196</v>
      </c>
      <c r="L55" s="2">
        <v>214</v>
      </c>
      <c r="M55" s="5">
        <f t="shared" si="6"/>
        <v>410</v>
      </c>
      <c r="N55" s="27">
        <f t="shared" si="7"/>
        <v>6.4232674503339721E-2</v>
      </c>
      <c r="O55" s="27">
        <f t="shared" si="0"/>
        <v>0.20685834071812007</v>
      </c>
      <c r="P55" s="28">
        <f t="shared" si="1"/>
        <v>0.1386763149178836</v>
      </c>
      <c r="R55" s="32">
        <f t="shared" si="8"/>
        <v>15.929703276828251</v>
      </c>
      <c r="S55" s="32">
        <f t="shared" si="9"/>
        <v>51.300868498093777</v>
      </c>
      <c r="T55" s="32">
        <f t="shared" si="10"/>
        <v>34.391726099635136</v>
      </c>
    </row>
    <row r="56" spans="2:20" x14ac:dyDescent="0.25">
      <c r="B56" s="12" t="str">
        <f>'Média Mensal'!B56</f>
        <v>Alto de Pega</v>
      </c>
      <c r="C56" s="12" t="str">
        <f>'Média Mensal'!C56</f>
        <v>Portas Fronhas</v>
      </c>
      <c r="D56" s="15">
        <f>'Média Mensal'!D56</f>
        <v>671.05</v>
      </c>
      <c r="E56" s="4">
        <v>2703.9083763811527</v>
      </c>
      <c r="F56" s="2">
        <v>10730.858283456968</v>
      </c>
      <c r="G56" s="5">
        <f t="shared" si="4"/>
        <v>13434.76665983812</v>
      </c>
      <c r="H56" s="2">
        <v>0</v>
      </c>
      <c r="I56" s="2">
        <v>0</v>
      </c>
      <c r="J56" s="5">
        <f t="shared" si="5"/>
        <v>0</v>
      </c>
      <c r="K56" s="2">
        <v>181</v>
      </c>
      <c r="L56" s="2">
        <v>214</v>
      </c>
      <c r="M56" s="5">
        <f t="shared" si="6"/>
        <v>395</v>
      </c>
      <c r="N56" s="27">
        <f t="shared" si="7"/>
        <v>6.0236775449589039E-2</v>
      </c>
      <c r="O56" s="27">
        <f t="shared" si="0"/>
        <v>0.20219434510583675</v>
      </c>
      <c r="P56" s="28">
        <f t="shared" si="1"/>
        <v>0.13714543344056881</v>
      </c>
      <c r="R56" s="32">
        <f t="shared" si="8"/>
        <v>14.938720311498081</v>
      </c>
      <c r="S56" s="32">
        <f t="shared" si="9"/>
        <v>50.144197586247515</v>
      </c>
      <c r="T56" s="32">
        <f t="shared" si="10"/>
        <v>34.012067493261064</v>
      </c>
    </row>
    <row r="57" spans="2:20" x14ac:dyDescent="0.25">
      <c r="B57" s="12" t="str">
        <f>'Média Mensal'!B57</f>
        <v>Portas Fronhas</v>
      </c>
      <c r="C57" s="12" t="str">
        <f>'Média Mensal'!C57</f>
        <v>São Brás</v>
      </c>
      <c r="D57" s="15">
        <f>'Média Mensal'!D57</f>
        <v>562.21</v>
      </c>
      <c r="E57" s="4">
        <v>2316.9698838552476</v>
      </c>
      <c r="F57" s="2">
        <v>7663.0001196139438</v>
      </c>
      <c r="G57" s="5">
        <f t="shared" si="4"/>
        <v>9979.9700034691923</v>
      </c>
      <c r="H57" s="2">
        <v>0</v>
      </c>
      <c r="I57" s="2">
        <v>0</v>
      </c>
      <c r="J57" s="5">
        <f t="shared" si="5"/>
        <v>0</v>
      </c>
      <c r="K57" s="43">
        <v>176</v>
      </c>
      <c r="L57" s="2">
        <v>215</v>
      </c>
      <c r="M57" s="5">
        <f t="shared" si="6"/>
        <v>391</v>
      </c>
      <c r="N57" s="27">
        <f t="shared" si="7"/>
        <v>5.3083071019410913E-2</v>
      </c>
      <c r="O57" s="27">
        <f t="shared" si="0"/>
        <v>0.14371718153814597</v>
      </c>
      <c r="P57" s="28">
        <f t="shared" si="1"/>
        <v>0.10292024176500693</v>
      </c>
      <c r="R57" s="32">
        <f t="shared" si="8"/>
        <v>13.164601612813907</v>
      </c>
      <c r="S57" s="32">
        <f t="shared" si="9"/>
        <v>35.641861021460201</v>
      </c>
      <c r="T57" s="32">
        <f t="shared" si="10"/>
        <v>25.524219957721719</v>
      </c>
    </row>
    <row r="58" spans="2:20" x14ac:dyDescent="0.25">
      <c r="B58" s="13" t="str">
        <f>'Média Mensal'!B58</f>
        <v>São Brás</v>
      </c>
      <c r="C58" s="13" t="str">
        <f>'Média Mensal'!C58</f>
        <v>Póvoa de Varzim</v>
      </c>
      <c r="D58" s="16">
        <f>'Média Mensal'!D58</f>
        <v>624.94000000000005</v>
      </c>
      <c r="E58" s="6">
        <v>2273.2160150902509</v>
      </c>
      <c r="F58" s="3">
        <v>7192.9999999999982</v>
      </c>
      <c r="G58" s="7">
        <f t="shared" si="4"/>
        <v>9466.2160150902491</v>
      </c>
      <c r="H58" s="6">
        <v>0</v>
      </c>
      <c r="I58" s="3">
        <v>0</v>
      </c>
      <c r="J58" s="7">
        <f t="shared" si="5"/>
        <v>0</v>
      </c>
      <c r="K58" s="44">
        <v>170</v>
      </c>
      <c r="L58" s="3">
        <v>214</v>
      </c>
      <c r="M58" s="7">
        <f t="shared" si="6"/>
        <v>384</v>
      </c>
      <c r="N58" s="27">
        <f t="shared" si="7"/>
        <v>5.3918785936675782E-2</v>
      </c>
      <c r="O58" s="27">
        <f t="shared" si="0"/>
        <v>0.13553286101899303</v>
      </c>
      <c r="P58" s="28">
        <f t="shared" si="1"/>
        <v>9.9401629862758828E-2</v>
      </c>
      <c r="R58" s="32">
        <f t="shared" si="8"/>
        <v>13.371858912295593</v>
      </c>
      <c r="S58" s="32">
        <f t="shared" si="9"/>
        <v>33.612149532710269</v>
      </c>
      <c r="T58" s="32">
        <f t="shared" si="10"/>
        <v>24.65160420596419</v>
      </c>
    </row>
    <row r="59" spans="2:20" x14ac:dyDescent="0.25">
      <c r="B59" s="11" t="str">
        <f>'Média Mensal'!B59</f>
        <v>CSra da Hora</v>
      </c>
      <c r="C59" s="11" t="str">
        <f>'Média Mensal'!C59</f>
        <v>CFonte do Cuco</v>
      </c>
      <c r="D59" s="14">
        <f>'Média Mensal'!D59</f>
        <v>685.98</v>
      </c>
      <c r="E59" s="4">
        <v>11922.714452646333</v>
      </c>
      <c r="F59" s="2">
        <v>24761.167090608527</v>
      </c>
      <c r="G59" s="10">
        <f t="shared" si="4"/>
        <v>36683.881543254858</v>
      </c>
      <c r="H59" s="2">
        <v>132</v>
      </c>
      <c r="I59" s="2">
        <v>144</v>
      </c>
      <c r="J59" s="10">
        <f t="shared" si="5"/>
        <v>276</v>
      </c>
      <c r="K59" s="2">
        <v>132</v>
      </c>
      <c r="L59" s="2">
        <v>116</v>
      </c>
      <c r="M59" s="10">
        <f t="shared" si="6"/>
        <v>248</v>
      </c>
      <c r="N59" s="25">
        <f t="shared" si="7"/>
        <v>0.19466291883239178</v>
      </c>
      <c r="O59" s="25">
        <f t="shared" si="0"/>
        <v>0.41356839742464802</v>
      </c>
      <c r="P59" s="26">
        <f t="shared" si="1"/>
        <v>0.30287220560811473</v>
      </c>
      <c r="R59" s="32">
        <f t="shared" si="8"/>
        <v>45.161797169114898</v>
      </c>
      <c r="S59" s="32">
        <f t="shared" si="9"/>
        <v>95.235258040802023</v>
      </c>
      <c r="T59" s="32">
        <f t="shared" si="10"/>
        <v>70.007407525295534</v>
      </c>
    </row>
    <row r="60" spans="2:20" x14ac:dyDescent="0.25">
      <c r="B60" s="12" t="str">
        <f>'Média Mensal'!B60</f>
        <v>CFonte do Cuco</v>
      </c>
      <c r="C60" s="12" t="str">
        <f>'Média Mensal'!C60</f>
        <v>Cândido dos Reis</v>
      </c>
      <c r="D60" s="15">
        <f>'Média Mensal'!D60</f>
        <v>913.51</v>
      </c>
      <c r="E60" s="4">
        <v>12060.875984491746</v>
      </c>
      <c r="F60" s="2">
        <v>24309.010105353242</v>
      </c>
      <c r="G60" s="5">
        <f t="shared" si="4"/>
        <v>36369.886089844986</v>
      </c>
      <c r="H60" s="2">
        <v>132</v>
      </c>
      <c r="I60" s="2">
        <v>140</v>
      </c>
      <c r="J60" s="5">
        <f t="shared" si="5"/>
        <v>272</v>
      </c>
      <c r="K60" s="2">
        <v>130</v>
      </c>
      <c r="L60" s="2">
        <v>116</v>
      </c>
      <c r="M60" s="5">
        <f t="shared" si="6"/>
        <v>246</v>
      </c>
      <c r="N60" s="27">
        <f t="shared" si="7"/>
        <v>0.19852640216769399</v>
      </c>
      <c r="O60" s="27">
        <f t="shared" si="0"/>
        <v>0.4119612612756447</v>
      </c>
      <c r="P60" s="28">
        <f t="shared" si="1"/>
        <v>0.30368976360926009</v>
      </c>
      <c r="R60" s="32">
        <f t="shared" si="8"/>
        <v>46.033877803403612</v>
      </c>
      <c r="S60" s="32">
        <f t="shared" si="9"/>
        <v>94.9570707240361</v>
      </c>
      <c r="T60" s="32">
        <f t="shared" si="10"/>
        <v>70.212135308581054</v>
      </c>
    </row>
    <row r="61" spans="2:20" x14ac:dyDescent="0.25">
      <c r="B61" s="12" t="str">
        <f>'Média Mensal'!B61</f>
        <v>Cândido dos Reis</v>
      </c>
      <c r="C61" s="12" t="str">
        <f>'Média Mensal'!C61</f>
        <v>Pias</v>
      </c>
      <c r="D61" s="15">
        <f>'Média Mensal'!D61</f>
        <v>916.73</v>
      </c>
      <c r="E61" s="4">
        <v>11894.854263659849</v>
      </c>
      <c r="F61" s="2">
        <v>22890.829979619892</v>
      </c>
      <c r="G61" s="5">
        <f t="shared" si="4"/>
        <v>34785.684243279742</v>
      </c>
      <c r="H61" s="2">
        <v>130</v>
      </c>
      <c r="I61" s="2">
        <v>140</v>
      </c>
      <c r="J61" s="5">
        <f t="shared" si="5"/>
        <v>270</v>
      </c>
      <c r="K61" s="2">
        <v>131</v>
      </c>
      <c r="L61" s="2">
        <v>120</v>
      </c>
      <c r="M61" s="5">
        <f t="shared" si="6"/>
        <v>251</v>
      </c>
      <c r="N61" s="27">
        <f t="shared" si="7"/>
        <v>0.19638842728272105</v>
      </c>
      <c r="O61" s="27">
        <f t="shared" si="0"/>
        <v>0.38151383299366487</v>
      </c>
      <c r="P61" s="28">
        <f t="shared" si="1"/>
        <v>0.28851506405745919</v>
      </c>
      <c r="R61" s="32">
        <f t="shared" si="8"/>
        <v>45.574154266895974</v>
      </c>
      <c r="S61" s="32">
        <f t="shared" si="9"/>
        <v>88.041653767768821</v>
      </c>
      <c r="T61" s="32">
        <f t="shared" si="10"/>
        <v>66.767148259654022</v>
      </c>
    </row>
    <row r="62" spans="2:20" x14ac:dyDescent="0.25">
      <c r="B62" s="12" t="str">
        <f>'Média Mensal'!B62</f>
        <v>Pias</v>
      </c>
      <c r="C62" s="12" t="str">
        <f>'Média Mensal'!C62</f>
        <v>Araújo</v>
      </c>
      <c r="D62" s="15">
        <f>'Média Mensal'!D62</f>
        <v>1258.1300000000001</v>
      </c>
      <c r="E62" s="4">
        <v>12076.620411402188</v>
      </c>
      <c r="F62" s="2">
        <v>21709.466670365295</v>
      </c>
      <c r="G62" s="5">
        <f t="shared" si="4"/>
        <v>33786.08708176748</v>
      </c>
      <c r="H62" s="2">
        <v>132</v>
      </c>
      <c r="I62" s="2">
        <v>140</v>
      </c>
      <c r="J62" s="5">
        <f t="shared" si="5"/>
        <v>272</v>
      </c>
      <c r="K62" s="2">
        <v>126</v>
      </c>
      <c r="L62" s="2">
        <v>120</v>
      </c>
      <c r="M62" s="5">
        <f t="shared" si="6"/>
        <v>246</v>
      </c>
      <c r="N62" s="27">
        <f t="shared" si="7"/>
        <v>0.20208534824970192</v>
      </c>
      <c r="O62" s="27">
        <f t="shared" si="0"/>
        <v>0.36182444450608825</v>
      </c>
      <c r="P62" s="28">
        <f t="shared" si="1"/>
        <v>0.28211495559258082</v>
      </c>
      <c r="R62" s="32">
        <f t="shared" si="8"/>
        <v>46.808606245744912</v>
      </c>
      <c r="S62" s="32">
        <f t="shared" si="9"/>
        <v>83.497948732174208</v>
      </c>
      <c r="T62" s="32">
        <f t="shared" si="10"/>
        <v>65.224106335458458</v>
      </c>
    </row>
    <row r="63" spans="2:20" x14ac:dyDescent="0.25">
      <c r="B63" s="12" t="str">
        <f>'Média Mensal'!B63</f>
        <v>Araújo</v>
      </c>
      <c r="C63" s="12" t="str">
        <f>'Média Mensal'!C63</f>
        <v>Custió</v>
      </c>
      <c r="D63" s="15">
        <f>'Média Mensal'!D63</f>
        <v>651.69000000000005</v>
      </c>
      <c r="E63" s="4">
        <v>11996.549162997642</v>
      </c>
      <c r="F63" s="2">
        <v>20438.58625452442</v>
      </c>
      <c r="G63" s="5">
        <f t="shared" si="4"/>
        <v>32435.135417522062</v>
      </c>
      <c r="H63" s="2">
        <v>132</v>
      </c>
      <c r="I63" s="2">
        <v>140</v>
      </c>
      <c r="J63" s="5">
        <f t="shared" si="5"/>
        <v>272</v>
      </c>
      <c r="K63" s="2">
        <v>128</v>
      </c>
      <c r="L63" s="2">
        <v>120</v>
      </c>
      <c r="M63" s="5">
        <f t="shared" si="6"/>
        <v>248</v>
      </c>
      <c r="N63" s="27">
        <f t="shared" si="7"/>
        <v>0.19909302248734803</v>
      </c>
      <c r="O63" s="27">
        <f t="shared" si="0"/>
        <v>0.34064310424207367</v>
      </c>
      <c r="P63" s="28">
        <f t="shared" si="1"/>
        <v>0.26971739803021938</v>
      </c>
      <c r="R63" s="32">
        <f t="shared" si="8"/>
        <v>46.140573703837084</v>
      </c>
      <c r="S63" s="32">
        <f t="shared" si="9"/>
        <v>78.609947132786232</v>
      </c>
      <c r="T63" s="32">
        <f t="shared" si="10"/>
        <v>62.375260418311655</v>
      </c>
    </row>
    <row r="64" spans="2:20" x14ac:dyDescent="0.25">
      <c r="B64" s="12" t="str">
        <f>'Média Mensal'!B64</f>
        <v>Custió</v>
      </c>
      <c r="C64" s="12" t="str">
        <f>'Média Mensal'!C64</f>
        <v>Parque de Maia</v>
      </c>
      <c r="D64" s="15">
        <f>'Média Mensal'!D64</f>
        <v>1418.51</v>
      </c>
      <c r="E64" s="4">
        <v>12092.648639503006</v>
      </c>
      <c r="F64" s="2">
        <v>18681.884309902078</v>
      </c>
      <c r="G64" s="5">
        <f t="shared" si="4"/>
        <v>30774.532949405082</v>
      </c>
      <c r="H64" s="2">
        <v>144</v>
      </c>
      <c r="I64" s="2">
        <v>144</v>
      </c>
      <c r="J64" s="5">
        <f t="shared" si="5"/>
        <v>288</v>
      </c>
      <c r="K64" s="2">
        <v>126</v>
      </c>
      <c r="L64" s="2">
        <v>120</v>
      </c>
      <c r="M64" s="5">
        <f t="shared" si="6"/>
        <v>246</v>
      </c>
      <c r="N64" s="27">
        <f t="shared" si="7"/>
        <v>0.19394163201666356</v>
      </c>
      <c r="O64" s="27">
        <f t="shared" si="0"/>
        <v>0.30694473432410091</v>
      </c>
      <c r="P64" s="28">
        <f t="shared" si="1"/>
        <v>0.2497608504529045</v>
      </c>
      <c r="R64" s="32">
        <f t="shared" si="8"/>
        <v>44.787587553714836</v>
      </c>
      <c r="S64" s="32">
        <f t="shared" si="9"/>
        <v>70.764713295083624</v>
      </c>
      <c r="T64" s="32">
        <f t="shared" si="10"/>
        <v>57.630211515739852</v>
      </c>
    </row>
    <row r="65" spans="2:20" x14ac:dyDescent="0.25">
      <c r="B65" s="12" t="str">
        <f>'Média Mensal'!B65</f>
        <v>Parque de Maia</v>
      </c>
      <c r="C65" s="12" t="str">
        <f>'Média Mensal'!C65</f>
        <v>Forum</v>
      </c>
      <c r="D65" s="15">
        <f>'Média Mensal'!D65</f>
        <v>824.81</v>
      </c>
      <c r="E65" s="4">
        <v>11110.548260123083</v>
      </c>
      <c r="F65" s="2">
        <v>13896.038369881373</v>
      </c>
      <c r="G65" s="5">
        <f t="shared" si="4"/>
        <v>25006.586630004458</v>
      </c>
      <c r="H65" s="2">
        <v>130</v>
      </c>
      <c r="I65" s="2">
        <v>144</v>
      </c>
      <c r="J65" s="5">
        <f t="shared" si="5"/>
        <v>274</v>
      </c>
      <c r="K65" s="2">
        <v>131</v>
      </c>
      <c r="L65" s="2">
        <v>120</v>
      </c>
      <c r="M65" s="5">
        <f t="shared" si="6"/>
        <v>251</v>
      </c>
      <c r="N65" s="27">
        <f t="shared" si="7"/>
        <v>0.18343924613860593</v>
      </c>
      <c r="O65" s="27">
        <f t="shared" si="0"/>
        <v>0.22831293325909197</v>
      </c>
      <c r="P65" s="28">
        <f t="shared" si="1"/>
        <v>0.20593078126033054</v>
      </c>
      <c r="R65" s="32">
        <f t="shared" si="8"/>
        <v>42.569150421927525</v>
      </c>
      <c r="S65" s="32">
        <f t="shared" si="9"/>
        <v>52.636508976823386</v>
      </c>
      <c r="T65" s="32">
        <f t="shared" si="10"/>
        <v>47.631593580960875</v>
      </c>
    </row>
    <row r="66" spans="2:20" x14ac:dyDescent="0.25">
      <c r="B66" s="12" t="str">
        <f>'Média Mensal'!B66</f>
        <v>Forum</v>
      </c>
      <c r="C66" s="12" t="str">
        <f>'Média Mensal'!C66</f>
        <v>Zona Industrial</v>
      </c>
      <c r="D66" s="15">
        <f>'Média Mensal'!D66</f>
        <v>1119.4000000000001</v>
      </c>
      <c r="E66" s="4">
        <v>5936.5657476608258</v>
      </c>
      <c r="F66" s="2">
        <v>6452.8659555707072</v>
      </c>
      <c r="G66" s="5">
        <f t="shared" si="4"/>
        <v>12389.431703231534</v>
      </c>
      <c r="H66" s="2">
        <v>42</v>
      </c>
      <c r="I66" s="2">
        <v>58</v>
      </c>
      <c r="J66" s="5">
        <f t="shared" si="5"/>
        <v>100</v>
      </c>
      <c r="K66" s="2">
        <v>108</v>
      </c>
      <c r="L66" s="2">
        <v>90</v>
      </c>
      <c r="M66" s="5">
        <f t="shared" si="6"/>
        <v>198</v>
      </c>
      <c r="N66" s="27">
        <f t="shared" si="7"/>
        <v>0.16556687158804176</v>
      </c>
      <c r="O66" s="27">
        <f t="shared" si="0"/>
        <v>0.18517177328887474</v>
      </c>
      <c r="P66" s="28">
        <f t="shared" si="1"/>
        <v>0.17522957263000019</v>
      </c>
      <c r="R66" s="32">
        <f t="shared" si="8"/>
        <v>39.577104984405509</v>
      </c>
      <c r="S66" s="32">
        <f t="shared" si="9"/>
        <v>43.600445645748025</v>
      </c>
      <c r="T66" s="32">
        <f t="shared" si="10"/>
        <v>41.575274171917897</v>
      </c>
    </row>
    <row r="67" spans="2:20" x14ac:dyDescent="0.25">
      <c r="B67" s="12" t="str">
        <f>'Média Mensal'!B67</f>
        <v>Zona Industrial</v>
      </c>
      <c r="C67" s="12" t="str">
        <f>'Média Mensal'!C67</f>
        <v>Mandim</v>
      </c>
      <c r="D67" s="15">
        <f>'Média Mensal'!D67</f>
        <v>1194.23</v>
      </c>
      <c r="E67" s="4">
        <v>4969.5339378080025</v>
      </c>
      <c r="F67" s="2">
        <v>6313.9257918461453</v>
      </c>
      <c r="G67" s="5">
        <f t="shared" si="4"/>
        <v>11283.459729654147</v>
      </c>
      <c r="H67" s="2">
        <v>40</v>
      </c>
      <c r="I67" s="2">
        <v>58</v>
      </c>
      <c r="J67" s="5">
        <f t="shared" si="5"/>
        <v>98</v>
      </c>
      <c r="K67" s="2">
        <v>108</v>
      </c>
      <c r="L67" s="2">
        <v>90</v>
      </c>
      <c r="M67" s="5">
        <f t="shared" si="6"/>
        <v>198</v>
      </c>
      <c r="N67" s="27">
        <f t="shared" si="7"/>
        <v>0.14028720465808497</v>
      </c>
      <c r="O67" s="27">
        <f t="shared" si="0"/>
        <v>0.18118473920586964</v>
      </c>
      <c r="P67" s="28">
        <f t="shared" si="1"/>
        <v>0.16056835908546999</v>
      </c>
      <c r="R67" s="32">
        <f t="shared" si="8"/>
        <v>33.57793201221623</v>
      </c>
      <c r="S67" s="32">
        <f t="shared" si="9"/>
        <v>42.6616607557172</v>
      </c>
      <c r="T67" s="32">
        <f t="shared" si="10"/>
        <v>38.119796383966715</v>
      </c>
    </row>
    <row r="68" spans="2:20" x14ac:dyDescent="0.25">
      <c r="B68" s="12" t="str">
        <f>'Média Mensal'!B68</f>
        <v>Mandim</v>
      </c>
      <c r="C68" s="12" t="str">
        <f>'Média Mensal'!C68</f>
        <v>Castêlo da Maia</v>
      </c>
      <c r="D68" s="15">
        <f>'Média Mensal'!D68</f>
        <v>1468.1</v>
      </c>
      <c r="E68" s="4">
        <v>4169.5948029298715</v>
      </c>
      <c r="F68" s="2">
        <v>6253.5617673656561</v>
      </c>
      <c r="G68" s="5">
        <f t="shared" si="4"/>
        <v>10423.156570295527</v>
      </c>
      <c r="H68" s="2">
        <v>54</v>
      </c>
      <c r="I68" s="2">
        <v>44</v>
      </c>
      <c r="J68" s="5">
        <f t="shared" si="5"/>
        <v>98</v>
      </c>
      <c r="K68" s="2">
        <v>108</v>
      </c>
      <c r="L68" s="2">
        <v>106</v>
      </c>
      <c r="M68" s="5">
        <f t="shared" si="6"/>
        <v>214</v>
      </c>
      <c r="N68" s="27">
        <f t="shared" si="7"/>
        <v>0.10844763844490928</v>
      </c>
      <c r="O68" s="27">
        <f t="shared" si="0"/>
        <v>0.17471953976770385</v>
      </c>
      <c r="P68" s="28">
        <f t="shared" si="1"/>
        <v>0.14039812190592035</v>
      </c>
      <c r="R68" s="32">
        <f t="shared" si="8"/>
        <v>25.738239524258468</v>
      </c>
      <c r="S68" s="32">
        <f t="shared" si="9"/>
        <v>41.690411782437707</v>
      </c>
      <c r="T68" s="32">
        <f t="shared" si="10"/>
        <v>33.407553109921558</v>
      </c>
    </row>
    <row r="69" spans="2:20" x14ac:dyDescent="0.25">
      <c r="B69" s="13" t="str">
        <f>'Média Mensal'!B69</f>
        <v>Castêlo da Maia</v>
      </c>
      <c r="C69" s="13" t="str">
        <f>'Média Mensal'!C69</f>
        <v>ISMAI</v>
      </c>
      <c r="D69" s="16">
        <f>'Média Mensal'!D69</f>
        <v>702.48</v>
      </c>
      <c r="E69" s="6">
        <v>3235.8361443870845</v>
      </c>
      <c r="F69" s="3">
        <v>2932.9999999999986</v>
      </c>
      <c r="G69" s="7">
        <f t="shared" si="4"/>
        <v>6168.8361443870836</v>
      </c>
      <c r="H69" s="6">
        <v>44</v>
      </c>
      <c r="I69" s="3">
        <v>44</v>
      </c>
      <c r="J69" s="7">
        <f t="shared" si="5"/>
        <v>88</v>
      </c>
      <c r="K69" s="6">
        <v>104</v>
      </c>
      <c r="L69" s="3">
        <v>106</v>
      </c>
      <c r="M69" s="7">
        <f t="shared" si="6"/>
        <v>210</v>
      </c>
      <c r="N69" s="27">
        <f t="shared" si="7"/>
        <v>9.1677134643786393E-2</v>
      </c>
      <c r="O69" s="27">
        <f t="shared" si="0"/>
        <v>8.1945686186857367E-2</v>
      </c>
      <c r="P69" s="28">
        <f t="shared" si="1"/>
        <v>8.6777460955253821E-2</v>
      </c>
      <c r="R69" s="32">
        <f t="shared" si="8"/>
        <v>21.863757732345164</v>
      </c>
      <c r="S69" s="32">
        <f t="shared" si="9"/>
        <v>19.553333333333324</v>
      </c>
      <c r="T69" s="32">
        <f t="shared" si="10"/>
        <v>20.700792430829139</v>
      </c>
    </row>
    <row r="70" spans="2:20" x14ac:dyDescent="0.25">
      <c r="B70" s="11" t="str">
        <f>'Média Mensal'!B70</f>
        <v>Santo Ovídio</v>
      </c>
      <c r="C70" s="11" t="str">
        <f>'Média Mensal'!C70</f>
        <v>D. João II</v>
      </c>
      <c r="D70" s="14">
        <f>'Média Mensal'!D70</f>
        <v>463.71</v>
      </c>
      <c r="E70" s="4">
        <v>37442.999999999993</v>
      </c>
      <c r="F70" s="2">
        <v>6572.0430531503016</v>
      </c>
      <c r="G70" s="10">
        <f t="shared" ref="G70:G86" si="14">+E70+F70</f>
        <v>44015.043053150293</v>
      </c>
      <c r="H70" s="2">
        <v>486</v>
      </c>
      <c r="I70" s="2">
        <v>470</v>
      </c>
      <c r="J70" s="10">
        <f t="shared" ref="J70:J86" si="15">+H70+I70</f>
        <v>956</v>
      </c>
      <c r="K70" s="2">
        <v>0</v>
      </c>
      <c r="L70" s="2">
        <v>0</v>
      </c>
      <c r="M70" s="10">
        <f t="shared" ref="M70:M86" si="16">+K70+L70</f>
        <v>0</v>
      </c>
      <c r="N70" s="25">
        <f t="shared" ref="N70:P86" si="17">+E70/(H70*216+K70*248)</f>
        <v>0.35668152720621848</v>
      </c>
      <c r="O70" s="25">
        <f t="shared" si="0"/>
        <v>6.4736436693757893E-2</v>
      </c>
      <c r="P70" s="26">
        <f t="shared" si="1"/>
        <v>0.21315203710072009</v>
      </c>
      <c r="R70" s="32">
        <f t="shared" si="8"/>
        <v>77.043209876543202</v>
      </c>
      <c r="S70" s="32">
        <f t="shared" si="9"/>
        <v>13.983070325851706</v>
      </c>
      <c r="T70" s="32">
        <f t="shared" si="10"/>
        <v>46.040840013755535</v>
      </c>
    </row>
    <row r="71" spans="2:20" x14ac:dyDescent="0.25">
      <c r="B71" s="12" t="str">
        <f>'Média Mensal'!B71</f>
        <v>D. João II</v>
      </c>
      <c r="C71" s="12" t="str">
        <f>'Média Mensal'!C71</f>
        <v>João de Deus</v>
      </c>
      <c r="D71" s="15">
        <f>'Média Mensal'!D71</f>
        <v>716.25</v>
      </c>
      <c r="E71" s="4">
        <v>51028.032278270533</v>
      </c>
      <c r="F71" s="2">
        <v>10062.735593061978</v>
      </c>
      <c r="G71" s="5">
        <f t="shared" si="14"/>
        <v>61090.767871332515</v>
      </c>
      <c r="H71" s="2">
        <v>488</v>
      </c>
      <c r="I71" s="2">
        <v>460</v>
      </c>
      <c r="J71" s="5">
        <f t="shared" si="15"/>
        <v>948</v>
      </c>
      <c r="K71" s="2">
        <v>0</v>
      </c>
      <c r="L71" s="2">
        <v>0</v>
      </c>
      <c r="M71" s="5">
        <f t="shared" si="16"/>
        <v>0</v>
      </c>
      <c r="N71" s="27">
        <f t="shared" si="17"/>
        <v>0.4841001847893</v>
      </c>
      <c r="O71" s="27">
        <f t="shared" si="0"/>
        <v>0.10127551925384438</v>
      </c>
      <c r="P71" s="28">
        <f t="shared" si="1"/>
        <v>0.29834138083749667</v>
      </c>
      <c r="R71" s="32">
        <f t="shared" ref="R71:R86" si="18">+E71/(H71+K71)</f>
        <v>104.5656399144888</v>
      </c>
      <c r="S71" s="32">
        <f t="shared" ref="S71:S86" si="19">+F71/(I71+L71)</f>
        <v>21.875512158830386</v>
      </c>
      <c r="T71" s="32">
        <f t="shared" ref="T71:T86" si="20">+G71/(J71+M71)</f>
        <v>64.441738260899271</v>
      </c>
    </row>
    <row r="72" spans="2:20" x14ac:dyDescent="0.25">
      <c r="B72" s="12" t="str">
        <f>'Média Mensal'!B72</f>
        <v>João de Deus</v>
      </c>
      <c r="C72" s="12" t="str">
        <f>'Média Mensal'!C72</f>
        <v>C.M.Gaia</v>
      </c>
      <c r="D72" s="15">
        <f>'Média Mensal'!D72</f>
        <v>405.01</v>
      </c>
      <c r="E72" s="4">
        <v>68403.76294181509</v>
      </c>
      <c r="F72" s="2">
        <v>17401.553336420729</v>
      </c>
      <c r="G72" s="5">
        <f t="shared" si="14"/>
        <v>85805.316278235812</v>
      </c>
      <c r="H72" s="2">
        <v>484</v>
      </c>
      <c r="I72" s="2">
        <v>474</v>
      </c>
      <c r="J72" s="5">
        <f t="shared" si="15"/>
        <v>958</v>
      </c>
      <c r="K72" s="2">
        <v>0</v>
      </c>
      <c r="L72" s="2">
        <v>0</v>
      </c>
      <c r="M72" s="5">
        <f t="shared" si="16"/>
        <v>0</v>
      </c>
      <c r="N72" s="27">
        <f t="shared" si="17"/>
        <v>0.6543059663090669</v>
      </c>
      <c r="O72" s="27">
        <f t="shared" si="0"/>
        <v>0.16996360111365769</v>
      </c>
      <c r="P72" s="28">
        <f t="shared" si="1"/>
        <v>0.41466266661948026</v>
      </c>
      <c r="R72" s="32">
        <f t="shared" si="18"/>
        <v>141.33008872275846</v>
      </c>
      <c r="S72" s="32">
        <f t="shared" si="19"/>
        <v>36.712137840550064</v>
      </c>
      <c r="T72" s="32">
        <f t="shared" si="20"/>
        <v>89.567135989807738</v>
      </c>
    </row>
    <row r="73" spans="2:20" x14ac:dyDescent="0.25">
      <c r="B73" s="12" t="str">
        <f>'Média Mensal'!B73</f>
        <v>C.M.Gaia</v>
      </c>
      <c r="C73" s="12" t="str">
        <f>'Média Mensal'!C73</f>
        <v>General Torres</v>
      </c>
      <c r="D73" s="15">
        <f>'Média Mensal'!D73</f>
        <v>488.39</v>
      </c>
      <c r="E73" s="4">
        <v>78319.847631836863</v>
      </c>
      <c r="F73" s="2">
        <v>21817.19563372789</v>
      </c>
      <c r="G73" s="5">
        <f t="shared" si="14"/>
        <v>100137.04326556475</v>
      </c>
      <c r="H73" s="2">
        <v>486</v>
      </c>
      <c r="I73" s="2">
        <v>484</v>
      </c>
      <c r="J73" s="5">
        <f t="shared" si="15"/>
        <v>970</v>
      </c>
      <c r="K73" s="2">
        <v>0</v>
      </c>
      <c r="L73" s="2">
        <v>0</v>
      </c>
      <c r="M73" s="5">
        <f t="shared" si="16"/>
        <v>0</v>
      </c>
      <c r="N73" s="27">
        <f t="shared" si="17"/>
        <v>0.74607384194327142</v>
      </c>
      <c r="O73" s="27">
        <f t="shared" si="0"/>
        <v>0.20868912260605954</v>
      </c>
      <c r="P73" s="28">
        <f t="shared" si="1"/>
        <v>0.47793548713996153</v>
      </c>
      <c r="R73" s="32">
        <f t="shared" si="18"/>
        <v>161.15194985974662</v>
      </c>
      <c r="S73" s="32">
        <f t="shared" si="19"/>
        <v>45.07685048290886</v>
      </c>
      <c r="T73" s="32">
        <f t="shared" si="20"/>
        <v>103.23406522223169</v>
      </c>
    </row>
    <row r="74" spans="2:20" x14ac:dyDescent="0.25">
      <c r="B74" s="12" t="str">
        <f>'Média Mensal'!B74</f>
        <v>General Torres</v>
      </c>
      <c r="C74" s="12" t="str">
        <f>'Média Mensal'!C74</f>
        <v>Jardim do Morro</v>
      </c>
      <c r="D74" s="15">
        <f>'Média Mensal'!D74</f>
        <v>419.98</v>
      </c>
      <c r="E74" s="4">
        <v>90255.537233058858</v>
      </c>
      <c r="F74" s="2">
        <v>22894.851460073143</v>
      </c>
      <c r="G74" s="5">
        <f t="shared" si="14"/>
        <v>113150.388693132</v>
      </c>
      <c r="H74" s="2">
        <v>488</v>
      </c>
      <c r="I74" s="2">
        <v>470</v>
      </c>
      <c r="J74" s="5">
        <f t="shared" si="15"/>
        <v>958</v>
      </c>
      <c r="K74" s="2">
        <v>0</v>
      </c>
      <c r="L74" s="2">
        <v>0</v>
      </c>
      <c r="M74" s="5">
        <f t="shared" si="16"/>
        <v>0</v>
      </c>
      <c r="N74" s="27">
        <f t="shared" si="17"/>
        <v>0.85624940453342113</v>
      </c>
      <c r="O74" s="27">
        <f t="shared" si="0"/>
        <v>0.22552060145856129</v>
      </c>
      <c r="P74" s="28">
        <f t="shared" si="1"/>
        <v>0.54681043016475295</v>
      </c>
      <c r="R74" s="32">
        <f t="shared" si="18"/>
        <v>184.94987137921896</v>
      </c>
      <c r="S74" s="32">
        <f t="shared" si="19"/>
        <v>48.712449915049241</v>
      </c>
      <c r="T74" s="32">
        <f t="shared" si="20"/>
        <v>118.11105291558664</v>
      </c>
    </row>
    <row r="75" spans="2:20" x14ac:dyDescent="0.25">
      <c r="B75" s="12" t="str">
        <f>'Média Mensal'!B75</f>
        <v>Jardim do Morro</v>
      </c>
      <c r="C75" s="12" t="str">
        <f>'Média Mensal'!C75</f>
        <v>São Bento</v>
      </c>
      <c r="D75" s="15">
        <f>'Média Mensal'!D75</f>
        <v>795.7</v>
      </c>
      <c r="E75" s="4">
        <v>91349.371220487796</v>
      </c>
      <c r="F75" s="2">
        <v>24720.095606346389</v>
      </c>
      <c r="G75" s="5">
        <f t="shared" si="14"/>
        <v>116069.46682683419</v>
      </c>
      <c r="H75" s="2">
        <v>492</v>
      </c>
      <c r="I75" s="2">
        <v>466</v>
      </c>
      <c r="J75" s="5">
        <f t="shared" si="15"/>
        <v>958</v>
      </c>
      <c r="K75" s="2">
        <v>0</v>
      </c>
      <c r="L75" s="2">
        <v>0</v>
      </c>
      <c r="M75" s="5">
        <f t="shared" si="16"/>
        <v>0</v>
      </c>
      <c r="N75" s="27">
        <f t="shared" si="17"/>
        <v>0.85958080416749283</v>
      </c>
      <c r="O75" s="27">
        <f t="shared" si="0"/>
        <v>0.24558988640862331</v>
      </c>
      <c r="P75" s="28">
        <f t="shared" si="1"/>
        <v>0.56091716358749999</v>
      </c>
      <c r="R75" s="32">
        <f t="shared" si="18"/>
        <v>185.66945370017845</v>
      </c>
      <c r="S75" s="32">
        <f t="shared" si="19"/>
        <v>53.047415464262635</v>
      </c>
      <c r="T75" s="32">
        <f t="shared" si="20"/>
        <v>121.1581073349</v>
      </c>
    </row>
    <row r="76" spans="2:20" x14ac:dyDescent="0.25">
      <c r="B76" s="12" t="str">
        <f>'Média Mensal'!B76</f>
        <v>São Bento</v>
      </c>
      <c r="C76" s="12" t="str">
        <f>'Média Mensal'!C76</f>
        <v>Aliados</v>
      </c>
      <c r="D76" s="15">
        <f>'Média Mensal'!D76</f>
        <v>443.38</v>
      </c>
      <c r="E76" s="4">
        <v>98017.857061778966</v>
      </c>
      <c r="F76" s="2">
        <v>38571.016186543682</v>
      </c>
      <c r="G76" s="5">
        <f t="shared" si="14"/>
        <v>136588.87324832263</v>
      </c>
      <c r="H76" s="2">
        <v>485</v>
      </c>
      <c r="I76" s="2">
        <v>476</v>
      </c>
      <c r="J76" s="5">
        <f t="shared" si="15"/>
        <v>961</v>
      </c>
      <c r="K76" s="2">
        <v>0</v>
      </c>
      <c r="L76" s="2">
        <v>0</v>
      </c>
      <c r="M76" s="5">
        <f t="shared" si="16"/>
        <v>0</v>
      </c>
      <c r="N76" s="27">
        <f t="shared" si="17"/>
        <v>0.93564201089899734</v>
      </c>
      <c r="O76" s="27">
        <f t="shared" si="0"/>
        <v>0.37514604912215688</v>
      </c>
      <c r="P76" s="28">
        <f t="shared" si="1"/>
        <v>0.65801862088258101</v>
      </c>
      <c r="R76" s="32">
        <f t="shared" si="18"/>
        <v>202.09867435418343</v>
      </c>
      <c r="S76" s="32">
        <f t="shared" si="19"/>
        <v>81.031546610385888</v>
      </c>
      <c r="T76" s="32">
        <f t="shared" si="20"/>
        <v>142.13202211063751</v>
      </c>
    </row>
    <row r="77" spans="2:20" x14ac:dyDescent="0.25">
      <c r="B77" s="12" t="str">
        <f>'Média Mensal'!B77</f>
        <v>Aliados</v>
      </c>
      <c r="C77" s="12" t="str">
        <f>'Média Mensal'!C77</f>
        <v>Trindade S</v>
      </c>
      <c r="D77" s="15">
        <f>'Média Mensal'!D77</f>
        <v>450.27</v>
      </c>
      <c r="E77" s="4">
        <v>94509.997259745083</v>
      </c>
      <c r="F77" s="2">
        <v>46246.918249125425</v>
      </c>
      <c r="G77" s="5">
        <f t="shared" si="14"/>
        <v>140756.9155088705</v>
      </c>
      <c r="H77" s="2">
        <v>480</v>
      </c>
      <c r="I77" s="2">
        <v>484</v>
      </c>
      <c r="J77" s="5">
        <f t="shared" si="15"/>
        <v>964</v>
      </c>
      <c r="K77" s="2">
        <v>0</v>
      </c>
      <c r="L77" s="2">
        <v>0</v>
      </c>
      <c r="M77" s="5">
        <f t="shared" si="16"/>
        <v>0</v>
      </c>
      <c r="N77" s="27">
        <f t="shared" si="17"/>
        <v>0.91155475752068948</v>
      </c>
      <c r="O77" s="27">
        <f t="shared" si="0"/>
        <v>0.44236798141572375</v>
      </c>
      <c r="P77" s="28">
        <f t="shared" si="1"/>
        <v>0.67598795292027092</v>
      </c>
      <c r="R77" s="32">
        <f t="shared" si="18"/>
        <v>196.89582762446892</v>
      </c>
      <c r="S77" s="32">
        <f t="shared" si="19"/>
        <v>95.551483985796338</v>
      </c>
      <c r="T77" s="32">
        <f t="shared" si="20"/>
        <v>146.01339783077853</v>
      </c>
    </row>
    <row r="78" spans="2:20" x14ac:dyDescent="0.25">
      <c r="B78" s="12" t="str">
        <f>'Média Mensal'!B78</f>
        <v>Trindade S</v>
      </c>
      <c r="C78" s="12" t="str">
        <f>'Média Mensal'!C78</f>
        <v>Faria Guimaraes</v>
      </c>
      <c r="D78" s="15">
        <f>'Média Mensal'!D78</f>
        <v>555.34</v>
      </c>
      <c r="E78" s="4">
        <v>78985.419711231298</v>
      </c>
      <c r="F78" s="2">
        <v>41271.077090515537</v>
      </c>
      <c r="G78" s="5">
        <f t="shared" si="14"/>
        <v>120256.49680174683</v>
      </c>
      <c r="H78" s="2">
        <v>478</v>
      </c>
      <c r="I78" s="2">
        <v>459</v>
      </c>
      <c r="J78" s="5">
        <f t="shared" si="15"/>
        <v>937</v>
      </c>
      <c r="K78" s="2">
        <v>0</v>
      </c>
      <c r="L78" s="2">
        <v>0</v>
      </c>
      <c r="M78" s="5">
        <f t="shared" si="16"/>
        <v>0</v>
      </c>
      <c r="N78" s="27">
        <f t="shared" si="17"/>
        <v>0.76500677699549913</v>
      </c>
      <c r="O78" s="27">
        <f t="shared" si="0"/>
        <v>0.41627407700431229</v>
      </c>
      <c r="P78" s="28">
        <f t="shared" si="1"/>
        <v>0.59417613740536601</v>
      </c>
      <c r="R78" s="32">
        <f t="shared" si="18"/>
        <v>165.24146383102783</v>
      </c>
      <c r="S78" s="32">
        <f t="shared" si="19"/>
        <v>89.915200632931459</v>
      </c>
      <c r="T78" s="32">
        <f t="shared" si="20"/>
        <v>128.34204567955905</v>
      </c>
    </row>
    <row r="79" spans="2:20" x14ac:dyDescent="0.25">
      <c r="B79" s="12" t="str">
        <f>'Média Mensal'!B79</f>
        <v>Faria Guimaraes</v>
      </c>
      <c r="C79" s="12" t="str">
        <f>'Média Mensal'!C79</f>
        <v>Marques</v>
      </c>
      <c r="D79" s="15">
        <f>'Média Mensal'!D79</f>
        <v>621.04</v>
      </c>
      <c r="E79" s="4">
        <v>76111.344311726571</v>
      </c>
      <c r="F79" s="2">
        <v>40059.922501448069</v>
      </c>
      <c r="G79" s="5">
        <f t="shared" si="14"/>
        <v>116171.26681317465</v>
      </c>
      <c r="H79" s="2">
        <v>483</v>
      </c>
      <c r="I79" s="2">
        <v>480</v>
      </c>
      <c r="J79" s="5">
        <f t="shared" si="15"/>
        <v>963</v>
      </c>
      <c r="K79" s="2">
        <v>0</v>
      </c>
      <c r="L79" s="2">
        <v>0</v>
      </c>
      <c r="M79" s="5">
        <f t="shared" si="16"/>
        <v>0</v>
      </c>
      <c r="N79" s="27">
        <f t="shared" si="17"/>
        <v>0.72953899539650502</v>
      </c>
      <c r="O79" s="27">
        <f t="shared" si="0"/>
        <v>0.38638042536118894</v>
      </c>
      <c r="P79" s="28">
        <f t="shared" si="1"/>
        <v>0.55849422528544401</v>
      </c>
      <c r="R79" s="32">
        <f t="shared" si="18"/>
        <v>157.58042300564509</v>
      </c>
      <c r="S79" s="32">
        <f t="shared" si="19"/>
        <v>83.458171878016813</v>
      </c>
      <c r="T79" s="32">
        <f t="shared" si="20"/>
        <v>120.63475266165591</v>
      </c>
    </row>
    <row r="80" spans="2:20" x14ac:dyDescent="0.25">
      <c r="B80" s="12" t="str">
        <f>'Média Mensal'!B80</f>
        <v>Marques</v>
      </c>
      <c r="C80" s="12" t="str">
        <f>'Média Mensal'!C80</f>
        <v>Combatentes</v>
      </c>
      <c r="D80" s="15">
        <f>'Média Mensal'!D80</f>
        <v>702.75</v>
      </c>
      <c r="E80" s="4">
        <v>63427.824170834101</v>
      </c>
      <c r="F80" s="2">
        <v>33421.792340842665</v>
      </c>
      <c r="G80" s="5">
        <f t="shared" si="14"/>
        <v>96849.616511676766</v>
      </c>
      <c r="H80" s="2">
        <v>480</v>
      </c>
      <c r="I80" s="2">
        <v>480</v>
      </c>
      <c r="J80" s="5">
        <f t="shared" si="15"/>
        <v>960</v>
      </c>
      <c r="K80" s="2">
        <v>0</v>
      </c>
      <c r="L80" s="2">
        <v>0</v>
      </c>
      <c r="M80" s="5">
        <f t="shared" si="16"/>
        <v>0</v>
      </c>
      <c r="N80" s="27">
        <f t="shared" si="17"/>
        <v>0.6117652794254832</v>
      </c>
      <c r="O80" s="27">
        <f t="shared" si="0"/>
        <v>0.32235525020102879</v>
      </c>
      <c r="P80" s="28">
        <f t="shared" si="1"/>
        <v>0.46706026481325602</v>
      </c>
      <c r="R80" s="32">
        <f t="shared" si="18"/>
        <v>132.14130035590438</v>
      </c>
      <c r="S80" s="32">
        <f t="shared" si="19"/>
        <v>69.628734043422213</v>
      </c>
      <c r="T80" s="32">
        <f t="shared" si="20"/>
        <v>100.8850171996633</v>
      </c>
    </row>
    <row r="81" spans="2:20" x14ac:dyDescent="0.25">
      <c r="B81" s="12" t="str">
        <f>'Média Mensal'!B81</f>
        <v>Combatentes</v>
      </c>
      <c r="C81" s="12" t="str">
        <f>'Média Mensal'!C81</f>
        <v>Salgueiros</v>
      </c>
      <c r="D81" s="15">
        <f>'Média Mensal'!D81</f>
        <v>471.25</v>
      </c>
      <c r="E81" s="4">
        <v>58904.725357219308</v>
      </c>
      <c r="F81" s="2">
        <v>26422.029243767447</v>
      </c>
      <c r="G81" s="5">
        <f t="shared" si="14"/>
        <v>85326.754600986751</v>
      </c>
      <c r="H81" s="2">
        <v>477</v>
      </c>
      <c r="I81" s="2">
        <v>479</v>
      </c>
      <c r="J81" s="5">
        <f t="shared" si="15"/>
        <v>956</v>
      </c>
      <c r="K81" s="2">
        <v>0</v>
      </c>
      <c r="L81" s="2">
        <v>0</v>
      </c>
      <c r="M81" s="5">
        <f t="shared" si="16"/>
        <v>0</v>
      </c>
      <c r="N81" s="27">
        <f t="shared" si="17"/>
        <v>0.57171291790142198</v>
      </c>
      <c r="O81" s="27">
        <f t="shared" si="17"/>
        <v>0.25537413248828045</v>
      </c>
      <c r="P81" s="28">
        <f t="shared" si="17"/>
        <v>0.41321262688374955</v>
      </c>
      <c r="R81" s="32">
        <f t="shared" si="18"/>
        <v>123.48999026670714</v>
      </c>
      <c r="S81" s="32">
        <f t="shared" si="19"/>
        <v>55.160812617468572</v>
      </c>
      <c r="T81" s="32">
        <f t="shared" si="20"/>
        <v>89.2539274068899</v>
      </c>
    </row>
    <row r="82" spans="2:20" x14ac:dyDescent="0.25">
      <c r="B82" s="12" t="str">
        <f>'Média Mensal'!B82</f>
        <v>Salgueiros</v>
      </c>
      <c r="C82" s="12" t="str">
        <f>'Média Mensal'!C82</f>
        <v>Polo Universitario</v>
      </c>
      <c r="D82" s="15">
        <f>'Média Mensal'!D82</f>
        <v>775.36</v>
      </c>
      <c r="E82" s="4">
        <v>55968.972973434145</v>
      </c>
      <c r="F82" s="2">
        <v>21421.580047083691</v>
      </c>
      <c r="G82" s="5">
        <f t="shared" si="14"/>
        <v>77390.553020517837</v>
      </c>
      <c r="H82" s="2">
        <v>468</v>
      </c>
      <c r="I82" s="2">
        <v>452</v>
      </c>
      <c r="J82" s="5">
        <f t="shared" si="15"/>
        <v>920</v>
      </c>
      <c r="K82" s="2">
        <v>0</v>
      </c>
      <c r="L82" s="2">
        <v>0</v>
      </c>
      <c r="M82" s="5">
        <f t="shared" si="16"/>
        <v>0</v>
      </c>
      <c r="N82" s="27">
        <f t="shared" si="17"/>
        <v>0.55366584533707408</v>
      </c>
      <c r="O82" s="27">
        <f t="shared" si="17"/>
        <v>0.21941146393686181</v>
      </c>
      <c r="P82" s="28">
        <f t="shared" si="17"/>
        <v>0.38944521447523067</v>
      </c>
      <c r="R82" s="32">
        <f t="shared" si="18"/>
        <v>119.591822592808</v>
      </c>
      <c r="S82" s="32">
        <f t="shared" si="19"/>
        <v>47.392876210362147</v>
      </c>
      <c r="T82" s="32">
        <f t="shared" si="20"/>
        <v>84.120166326649823</v>
      </c>
    </row>
    <row r="83" spans="2:20" x14ac:dyDescent="0.25">
      <c r="B83" s="12" t="str">
        <f>'Média Mensal'!B83</f>
        <v>Polo Universitario</v>
      </c>
      <c r="C83" s="12" t="str">
        <f>'Média Mensal'!C83</f>
        <v>I.P.O.</v>
      </c>
      <c r="D83" s="15">
        <f>'Média Mensal'!D83</f>
        <v>827.64</v>
      </c>
      <c r="E83" s="4">
        <v>40741.017165643971</v>
      </c>
      <c r="F83" s="2">
        <v>18649.74784393829</v>
      </c>
      <c r="G83" s="5">
        <f t="shared" si="14"/>
        <v>59390.765009582261</v>
      </c>
      <c r="H83" s="2">
        <v>473</v>
      </c>
      <c r="I83" s="2">
        <v>466</v>
      </c>
      <c r="J83" s="5">
        <f t="shared" si="15"/>
        <v>939</v>
      </c>
      <c r="K83" s="2">
        <v>0</v>
      </c>
      <c r="L83" s="2">
        <v>0</v>
      </c>
      <c r="M83" s="5">
        <f t="shared" si="16"/>
        <v>0</v>
      </c>
      <c r="N83" s="27">
        <f t="shared" si="17"/>
        <v>0.39876494759263148</v>
      </c>
      <c r="O83" s="27">
        <f t="shared" si="17"/>
        <v>0.18528202833351504</v>
      </c>
      <c r="P83" s="28">
        <f t="shared" si="17"/>
        <v>0.29281921769407104</v>
      </c>
      <c r="R83" s="32">
        <f t="shared" si="18"/>
        <v>86.133228680008401</v>
      </c>
      <c r="S83" s="32">
        <f t="shared" si="19"/>
        <v>40.020918120039248</v>
      </c>
      <c r="T83" s="32">
        <f t="shared" si="20"/>
        <v>63.248951021919339</v>
      </c>
    </row>
    <row r="84" spans="2:20" x14ac:dyDescent="0.25">
      <c r="B84" s="13" t="str">
        <f>'Média Mensal'!B84</f>
        <v>I.P.O.</v>
      </c>
      <c r="C84" s="13" t="str">
        <f>'Média Mensal'!C84</f>
        <v>Hospital São João</v>
      </c>
      <c r="D84" s="16">
        <f>'Média Mensal'!D84</f>
        <v>351.77</v>
      </c>
      <c r="E84" s="6">
        <v>12833.604714142817</v>
      </c>
      <c r="F84" s="3">
        <v>15521.999999999998</v>
      </c>
      <c r="G84" s="7">
        <f t="shared" si="14"/>
        <v>28355.604714142813</v>
      </c>
      <c r="H84" s="6">
        <v>467</v>
      </c>
      <c r="I84" s="3">
        <v>474</v>
      </c>
      <c r="J84" s="7">
        <f t="shared" si="15"/>
        <v>941</v>
      </c>
      <c r="K84" s="6">
        <v>0</v>
      </c>
      <c r="L84" s="3">
        <v>0</v>
      </c>
      <c r="M84" s="7">
        <f t="shared" si="16"/>
        <v>0</v>
      </c>
      <c r="N84" s="27">
        <f t="shared" si="17"/>
        <v>0.12722663091980746</v>
      </c>
      <c r="O84" s="27">
        <f t="shared" si="17"/>
        <v>0.15160571964369432</v>
      </c>
      <c r="P84" s="28">
        <f t="shared" si="17"/>
        <v>0.13950685201983121</v>
      </c>
      <c r="R84" s="32">
        <f t="shared" si="18"/>
        <v>27.480952278678409</v>
      </c>
      <c r="S84" s="32">
        <f t="shared" si="19"/>
        <v>32.746835443037973</v>
      </c>
      <c r="T84" s="32">
        <f t="shared" si="20"/>
        <v>30.133480036283544</v>
      </c>
    </row>
    <row r="85" spans="2:20" x14ac:dyDescent="0.25">
      <c r="B85" s="12" t="str">
        <f>'Média Mensal'!B85</f>
        <v xml:space="preserve">Verdes (E) </v>
      </c>
      <c r="C85" s="12" t="str">
        <f>'Média Mensal'!C85</f>
        <v>Botica</v>
      </c>
      <c r="D85" s="15">
        <f>'Média Mensal'!D85</f>
        <v>683.54</v>
      </c>
      <c r="E85" s="4">
        <v>2900.2176445077366</v>
      </c>
      <c r="F85" s="2">
        <v>5971.0849163748353</v>
      </c>
      <c r="G85" s="5">
        <f t="shared" si="14"/>
        <v>8871.3025608825719</v>
      </c>
      <c r="H85" s="2">
        <v>121</v>
      </c>
      <c r="I85" s="2">
        <v>121</v>
      </c>
      <c r="J85" s="5">
        <f t="shared" si="15"/>
        <v>242</v>
      </c>
      <c r="K85" s="2">
        <v>0</v>
      </c>
      <c r="L85" s="2">
        <v>0</v>
      </c>
      <c r="M85" s="5">
        <f t="shared" si="16"/>
        <v>0</v>
      </c>
      <c r="N85" s="25">
        <f t="shared" si="17"/>
        <v>0.1109663928875014</v>
      </c>
      <c r="O85" s="25">
        <f t="shared" si="17"/>
        <v>0.22846207975110328</v>
      </c>
      <c r="P85" s="26">
        <f t="shared" si="17"/>
        <v>0.16971423631930235</v>
      </c>
      <c r="R85" s="32">
        <f t="shared" si="18"/>
        <v>23.968740863700301</v>
      </c>
      <c r="S85" s="32">
        <f t="shared" si="19"/>
        <v>49.347809226238311</v>
      </c>
      <c r="T85" s="32">
        <f t="shared" si="20"/>
        <v>36.658275044969308</v>
      </c>
    </row>
    <row r="86" spans="2:20" x14ac:dyDescent="0.25">
      <c r="B86" s="13" t="str">
        <f>'Média Mensal'!B86</f>
        <v>Botica</v>
      </c>
      <c r="C86" s="13" t="str">
        <f>'Média Mensal'!C86</f>
        <v>Aeroporto</v>
      </c>
      <c r="D86" s="16">
        <f>'Média Mensal'!D86</f>
        <v>649.66</v>
      </c>
      <c r="E86" s="6">
        <v>2345.880070874156</v>
      </c>
      <c r="F86" s="3">
        <v>5467.0000000000027</v>
      </c>
      <c r="G86" s="7">
        <f t="shared" si="14"/>
        <v>7812.8800708741583</v>
      </c>
      <c r="H86" s="6">
        <v>119</v>
      </c>
      <c r="I86" s="3">
        <v>125</v>
      </c>
      <c r="J86" s="7">
        <f t="shared" si="15"/>
        <v>244</v>
      </c>
      <c r="K86" s="6">
        <v>0</v>
      </c>
      <c r="L86" s="3">
        <v>0</v>
      </c>
      <c r="M86" s="7">
        <f t="shared" si="16"/>
        <v>0</v>
      </c>
      <c r="N86" s="27">
        <f t="shared" si="17"/>
        <v>9.126517549308108E-2</v>
      </c>
      <c r="O86" s="27">
        <f t="shared" si="17"/>
        <v>0.2024814814814816</v>
      </c>
      <c r="P86" s="28">
        <f t="shared" si="17"/>
        <v>0.14824074208549937</v>
      </c>
      <c r="R86" s="32">
        <f t="shared" si="18"/>
        <v>19.713277906505514</v>
      </c>
      <c r="S86" s="32">
        <f t="shared" si="19"/>
        <v>43.736000000000018</v>
      </c>
      <c r="T86" s="32">
        <f t="shared" si="20"/>
        <v>32.020000290467863</v>
      </c>
    </row>
    <row r="87" spans="2:20" x14ac:dyDescent="0.25">
      <c r="B87" s="23" t="s">
        <v>85</v>
      </c>
      <c r="E87" s="41"/>
      <c r="F87" s="41"/>
      <c r="G87" s="41"/>
      <c r="H87" s="41"/>
      <c r="I87" s="41"/>
      <c r="J87" s="41"/>
      <c r="K87" s="41"/>
      <c r="L87" s="41"/>
      <c r="M87" s="41"/>
      <c r="N87" s="42"/>
      <c r="O87" s="42"/>
      <c r="P87" s="42"/>
    </row>
    <row r="88" spans="2:20" x14ac:dyDescent="0.25">
      <c r="B88" s="34"/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6">
    <tabColor theme="0" tint="-4.9989318521683403E-2"/>
  </sheetPr>
  <dimension ref="A1:T88"/>
  <sheetViews>
    <sheetView workbookViewId="0">
      <selection activeCell="U26" sqref="U26"/>
    </sheetView>
  </sheetViews>
  <sheetFormatPr defaultRowHeight="15" x14ac:dyDescent="0.25"/>
  <cols>
    <col min="2" max="2" width="17.42578125" bestFit="1" customWidth="1"/>
    <col min="3" max="3" width="17.42578125" customWidth="1"/>
    <col min="4" max="16" width="10" customWidth="1"/>
  </cols>
  <sheetData>
    <row r="1" spans="1:20" ht="14.45" x14ac:dyDescent="0.3">
      <c r="P1" s="33"/>
    </row>
    <row r="2" spans="1:20" ht="17.25" x14ac:dyDescent="0.3">
      <c r="A2" s="1"/>
      <c r="H2" s="54" t="s">
        <v>84</v>
      </c>
      <c r="I2" s="55"/>
      <c r="J2" s="55"/>
      <c r="K2" s="55"/>
      <c r="L2" s="55"/>
      <c r="M2" s="55"/>
      <c r="N2" s="55"/>
      <c r="O2" s="56"/>
      <c r="P2" s="17">
        <v>0.20066254532147096</v>
      </c>
    </row>
    <row r="3" spans="1:20" ht="17.25" x14ac:dyDescent="0.25">
      <c r="B3" s="59" t="s">
        <v>3</v>
      </c>
      <c r="C3" s="61" t="s">
        <v>4</v>
      </c>
      <c r="D3" s="18" t="s">
        <v>82</v>
      </c>
      <c r="E3" s="64" t="s">
        <v>0</v>
      </c>
      <c r="F3" s="64"/>
      <c r="G3" s="65"/>
      <c r="H3" s="63" t="s">
        <v>86</v>
      </c>
      <c r="I3" s="64"/>
      <c r="J3" s="65"/>
      <c r="K3" s="63" t="s">
        <v>87</v>
      </c>
      <c r="L3" s="64"/>
      <c r="M3" s="65"/>
      <c r="N3" s="63" t="s">
        <v>1</v>
      </c>
      <c r="O3" s="64"/>
      <c r="P3" s="65"/>
      <c r="R3" s="63" t="s">
        <v>88</v>
      </c>
      <c r="S3" s="64"/>
      <c r="T3" s="65"/>
    </row>
    <row r="4" spans="1:20" x14ac:dyDescent="0.25">
      <c r="B4" s="60"/>
      <c r="C4" s="62"/>
      <c r="D4" s="19" t="s">
        <v>83</v>
      </c>
      <c r="E4" s="20" t="s">
        <v>5</v>
      </c>
      <c r="F4" s="21" t="s">
        <v>6</v>
      </c>
      <c r="G4" s="22" t="s">
        <v>2</v>
      </c>
      <c r="H4" s="20" t="s">
        <v>5</v>
      </c>
      <c r="I4" s="21" t="s">
        <v>6</v>
      </c>
      <c r="J4" s="22" t="s">
        <v>2</v>
      </c>
      <c r="K4" s="20" t="s">
        <v>5</v>
      </c>
      <c r="L4" s="21" t="s">
        <v>6</v>
      </c>
      <c r="M4" s="24" t="s">
        <v>2</v>
      </c>
      <c r="N4" s="20" t="s">
        <v>5</v>
      </c>
      <c r="O4" s="21" t="s">
        <v>6</v>
      </c>
      <c r="P4" s="22" t="s">
        <v>2</v>
      </c>
      <c r="R4" s="20" t="s">
        <v>5</v>
      </c>
      <c r="S4" s="21" t="s">
        <v>6</v>
      </c>
      <c r="T4" s="31" t="s">
        <v>2</v>
      </c>
    </row>
    <row r="5" spans="1:20" x14ac:dyDescent="0.25">
      <c r="B5" s="11" t="str">
        <f>'Média Mensal'!B5</f>
        <v>Fânzeres</v>
      </c>
      <c r="C5" s="11" t="str">
        <f>'Média Mensal'!C5</f>
        <v>Venda Nova</v>
      </c>
      <c r="D5" s="14">
        <f>'Média Mensal'!D5</f>
        <v>440.45</v>
      </c>
      <c r="E5" s="8">
        <v>1310.9999999999998</v>
      </c>
      <c r="F5" s="9">
        <v>670.76236486635275</v>
      </c>
      <c r="G5" s="10">
        <f>+E5+F5</f>
        <v>1981.7623648663525</v>
      </c>
      <c r="H5" s="9">
        <v>196</v>
      </c>
      <c r="I5" s="9">
        <v>194</v>
      </c>
      <c r="J5" s="10">
        <f>+H5+I5</f>
        <v>390</v>
      </c>
      <c r="K5" s="9">
        <v>0</v>
      </c>
      <c r="L5" s="9">
        <v>0</v>
      </c>
      <c r="M5" s="10">
        <f>+K5+L5</f>
        <v>0</v>
      </c>
      <c r="N5" s="27">
        <f>+E5/(H5*216+K5*248)</f>
        <v>3.0966553287981854E-2</v>
      </c>
      <c r="O5" s="27">
        <f t="shared" ref="O5:O80" si="0">+F5/(I5*216+L5*248)</f>
        <v>1.6007120200132511E-2</v>
      </c>
      <c r="P5" s="28">
        <f t="shared" ref="P5:P80" si="1">+G5/(J5*216+M5*248)</f>
        <v>2.3525194264795258E-2</v>
      </c>
      <c r="R5" s="32">
        <f>+E5/(H5+K5)</f>
        <v>6.6887755102040805</v>
      </c>
      <c r="S5" s="32">
        <f t="shared" ref="S5" si="2">+F5/(I5+L5)</f>
        <v>3.4575379632286225</v>
      </c>
      <c r="T5" s="32">
        <f t="shared" ref="T5" si="3">+G5/(J5+M5)</f>
        <v>5.0814419611957753</v>
      </c>
    </row>
    <row r="6" spans="1:20" x14ac:dyDescent="0.25">
      <c r="B6" s="12" t="str">
        <f>'Média Mensal'!B6</f>
        <v>Venda Nova</v>
      </c>
      <c r="C6" s="12" t="str">
        <f>'Média Mensal'!C6</f>
        <v>Carreira</v>
      </c>
      <c r="D6" s="15">
        <f>'Média Mensal'!D6</f>
        <v>583.47</v>
      </c>
      <c r="E6" s="4">
        <v>2490.6571730162705</v>
      </c>
      <c r="F6" s="2">
        <v>1246.426009020365</v>
      </c>
      <c r="G6" s="5">
        <f t="shared" ref="G6:G69" si="4">+E6+F6</f>
        <v>3737.0831820366357</v>
      </c>
      <c r="H6" s="2">
        <v>196</v>
      </c>
      <c r="I6" s="2">
        <v>195</v>
      </c>
      <c r="J6" s="5">
        <f t="shared" ref="J6:J69" si="5">+H6+I6</f>
        <v>391</v>
      </c>
      <c r="K6" s="2">
        <v>0</v>
      </c>
      <c r="L6" s="2">
        <v>0</v>
      </c>
      <c r="M6" s="5">
        <f t="shared" ref="M6:M69" si="6">+K6+L6</f>
        <v>0</v>
      </c>
      <c r="N6" s="27">
        <f t="shared" ref="N6:N69" si="7">+E6/(H6*216+K6*248)</f>
        <v>5.883071553798825E-2</v>
      </c>
      <c r="O6" s="27">
        <f t="shared" si="0"/>
        <v>2.959226042308559E-2</v>
      </c>
      <c r="P6" s="28">
        <f t="shared" si="1"/>
        <v>4.4248877309328354E-2</v>
      </c>
      <c r="R6" s="32">
        <f t="shared" ref="R6:R70" si="8">+E6/(H6+K6)</f>
        <v>12.707434556205461</v>
      </c>
      <c r="S6" s="32">
        <f t="shared" ref="S6:S70" si="9">+F6/(I6+L6)</f>
        <v>6.3919282513864868</v>
      </c>
      <c r="T6" s="32">
        <f t="shared" ref="T6:T70" si="10">+G6/(J6+M6)</f>
        <v>9.5577574988149241</v>
      </c>
    </row>
    <row r="7" spans="1:20" x14ac:dyDescent="0.25">
      <c r="B7" s="12" t="str">
        <f>'Média Mensal'!B7</f>
        <v>Carreira</v>
      </c>
      <c r="C7" s="12" t="str">
        <f>'Média Mensal'!C7</f>
        <v>Baguim</v>
      </c>
      <c r="D7" s="15">
        <f>'Média Mensal'!D7</f>
        <v>786.02</v>
      </c>
      <c r="E7" s="4">
        <v>3607.682972134432</v>
      </c>
      <c r="F7" s="2">
        <v>1562.075320629473</v>
      </c>
      <c r="G7" s="5">
        <f t="shared" si="4"/>
        <v>5169.758292763905</v>
      </c>
      <c r="H7" s="2">
        <v>196</v>
      </c>
      <c r="I7" s="2">
        <v>203</v>
      </c>
      <c r="J7" s="5">
        <f t="shared" si="5"/>
        <v>399</v>
      </c>
      <c r="K7" s="2">
        <v>0</v>
      </c>
      <c r="L7" s="2">
        <v>0</v>
      </c>
      <c r="M7" s="5">
        <f t="shared" si="6"/>
        <v>0</v>
      </c>
      <c r="N7" s="27">
        <f t="shared" si="7"/>
        <v>8.5215489704611486E-2</v>
      </c>
      <c r="O7" s="27">
        <f t="shared" si="0"/>
        <v>3.5624779251721243E-2</v>
      </c>
      <c r="P7" s="28">
        <f t="shared" si="1"/>
        <v>5.9985128246123467E-2</v>
      </c>
      <c r="R7" s="32">
        <f t="shared" si="8"/>
        <v>18.406545776196083</v>
      </c>
      <c r="S7" s="32">
        <f t="shared" si="9"/>
        <v>7.6949523183717883</v>
      </c>
      <c r="T7" s="32">
        <f t="shared" si="10"/>
        <v>12.95678770116267</v>
      </c>
    </row>
    <row r="8" spans="1:20" x14ac:dyDescent="0.25">
      <c r="B8" s="12" t="str">
        <f>'Média Mensal'!B8</f>
        <v>Baguim</v>
      </c>
      <c r="C8" s="12" t="str">
        <f>'Média Mensal'!C8</f>
        <v>Campainha</v>
      </c>
      <c r="D8" s="15">
        <f>'Média Mensal'!D8</f>
        <v>751.7</v>
      </c>
      <c r="E8" s="4">
        <v>4796.9405527325735</v>
      </c>
      <c r="F8" s="2">
        <v>1668.543318943995</v>
      </c>
      <c r="G8" s="5">
        <f t="shared" si="4"/>
        <v>6465.483871676568</v>
      </c>
      <c r="H8" s="2">
        <v>174</v>
      </c>
      <c r="I8" s="2">
        <v>209</v>
      </c>
      <c r="J8" s="5">
        <f t="shared" si="5"/>
        <v>383</v>
      </c>
      <c r="K8" s="2">
        <v>0</v>
      </c>
      <c r="L8" s="2">
        <v>0</v>
      </c>
      <c r="M8" s="5">
        <f t="shared" si="6"/>
        <v>0</v>
      </c>
      <c r="N8" s="27">
        <f t="shared" si="7"/>
        <v>0.12763251789944055</v>
      </c>
      <c r="O8" s="27">
        <f t="shared" si="0"/>
        <v>3.6960466926811868E-2</v>
      </c>
      <c r="P8" s="28">
        <f t="shared" si="1"/>
        <v>7.8153513582784162E-2</v>
      </c>
      <c r="R8" s="32">
        <f t="shared" si="8"/>
        <v>27.568623866279157</v>
      </c>
      <c r="S8" s="32">
        <f t="shared" si="9"/>
        <v>7.983460856191364</v>
      </c>
      <c r="T8" s="32">
        <f t="shared" si="10"/>
        <v>16.88115893388138</v>
      </c>
    </row>
    <row r="9" spans="1:20" x14ac:dyDescent="0.25">
      <c r="B9" s="12" t="str">
        <f>'Média Mensal'!B9</f>
        <v>Campainha</v>
      </c>
      <c r="C9" s="12" t="str">
        <f>'Média Mensal'!C9</f>
        <v>Rio Tinto</v>
      </c>
      <c r="D9" s="15">
        <f>'Média Mensal'!D9</f>
        <v>859.99</v>
      </c>
      <c r="E9" s="4">
        <v>6520.9729482057401</v>
      </c>
      <c r="F9" s="2">
        <v>1983.8027503154074</v>
      </c>
      <c r="G9" s="5">
        <f t="shared" si="4"/>
        <v>8504.7756985211472</v>
      </c>
      <c r="H9" s="2">
        <v>196</v>
      </c>
      <c r="I9" s="2">
        <v>215</v>
      </c>
      <c r="J9" s="5">
        <f t="shared" si="5"/>
        <v>411</v>
      </c>
      <c r="K9" s="2">
        <v>0</v>
      </c>
      <c r="L9" s="2">
        <v>0</v>
      </c>
      <c r="M9" s="5">
        <f t="shared" si="6"/>
        <v>0</v>
      </c>
      <c r="N9" s="27">
        <f t="shared" si="7"/>
        <v>0.15402902844401314</v>
      </c>
      <c r="O9" s="27">
        <f t="shared" si="0"/>
        <v>4.2717544149771906E-2</v>
      </c>
      <c r="P9" s="28">
        <f t="shared" si="1"/>
        <v>9.5800393107609572E-2</v>
      </c>
      <c r="R9" s="32">
        <f t="shared" si="8"/>
        <v>33.270270143906835</v>
      </c>
      <c r="S9" s="32">
        <f t="shared" si="9"/>
        <v>9.2269895363507324</v>
      </c>
      <c r="T9" s="32">
        <f t="shared" si="10"/>
        <v>20.692884911243667</v>
      </c>
    </row>
    <row r="10" spans="1:20" x14ac:dyDescent="0.25">
      <c r="B10" s="12" t="str">
        <f>'Média Mensal'!B10</f>
        <v>Rio Tinto</v>
      </c>
      <c r="C10" s="12" t="str">
        <f>'Média Mensal'!C10</f>
        <v>Levada</v>
      </c>
      <c r="D10" s="15">
        <f>'Média Mensal'!D10</f>
        <v>452.83</v>
      </c>
      <c r="E10" s="4">
        <v>7680.4007214505664</v>
      </c>
      <c r="F10" s="2">
        <v>2314.6054834632237</v>
      </c>
      <c r="G10" s="5">
        <f t="shared" si="4"/>
        <v>9995.0062049137905</v>
      </c>
      <c r="H10" s="2">
        <v>196</v>
      </c>
      <c r="I10" s="2">
        <v>216</v>
      </c>
      <c r="J10" s="5">
        <f t="shared" si="5"/>
        <v>412</v>
      </c>
      <c r="K10" s="2">
        <v>0</v>
      </c>
      <c r="L10" s="2">
        <v>0</v>
      </c>
      <c r="M10" s="5">
        <f t="shared" si="6"/>
        <v>0</v>
      </c>
      <c r="N10" s="27">
        <f t="shared" si="7"/>
        <v>0.18141536095640984</v>
      </c>
      <c r="O10" s="27">
        <f t="shared" si="0"/>
        <v>4.9610028366409972E-2</v>
      </c>
      <c r="P10" s="28">
        <f t="shared" si="1"/>
        <v>0.1123135361034002</v>
      </c>
      <c r="R10" s="32">
        <f t="shared" si="8"/>
        <v>39.185717966584519</v>
      </c>
      <c r="S10" s="32">
        <f t="shared" si="9"/>
        <v>10.715766127144555</v>
      </c>
      <c r="T10" s="32">
        <f t="shared" si="10"/>
        <v>24.259723798334441</v>
      </c>
    </row>
    <row r="11" spans="1:20" x14ac:dyDescent="0.25">
      <c r="B11" s="12" t="str">
        <f>'Média Mensal'!B11</f>
        <v>Levada</v>
      </c>
      <c r="C11" s="12" t="str">
        <f>'Média Mensal'!C11</f>
        <v>Nau Vitória</v>
      </c>
      <c r="D11" s="15">
        <f>'Média Mensal'!D11</f>
        <v>1111.6199999999999</v>
      </c>
      <c r="E11" s="4">
        <v>9859.9641400506189</v>
      </c>
      <c r="F11" s="2">
        <v>3141.9544564493635</v>
      </c>
      <c r="G11" s="5">
        <f t="shared" si="4"/>
        <v>13001.918596499982</v>
      </c>
      <c r="H11" s="2">
        <v>196</v>
      </c>
      <c r="I11" s="2">
        <v>218</v>
      </c>
      <c r="J11" s="5">
        <f t="shared" si="5"/>
        <v>414</v>
      </c>
      <c r="K11" s="2">
        <v>0</v>
      </c>
      <c r="L11" s="2">
        <v>0</v>
      </c>
      <c r="M11" s="5">
        <f t="shared" si="6"/>
        <v>0</v>
      </c>
      <c r="N11" s="27">
        <f t="shared" si="7"/>
        <v>0.2328978680095101</v>
      </c>
      <c r="O11" s="27">
        <f t="shared" si="0"/>
        <v>6.6725162598737758E-2</v>
      </c>
      <c r="P11" s="28">
        <f t="shared" si="1"/>
        <v>0.14539629849369276</v>
      </c>
      <c r="R11" s="32">
        <f t="shared" si="8"/>
        <v>50.305939490054179</v>
      </c>
      <c r="S11" s="32">
        <f t="shared" si="9"/>
        <v>14.412635121327355</v>
      </c>
      <c r="T11" s="32">
        <f t="shared" si="10"/>
        <v>31.405600474637637</v>
      </c>
    </row>
    <row r="12" spans="1:20" x14ac:dyDescent="0.25">
      <c r="B12" s="12" t="str">
        <f>'Média Mensal'!B12</f>
        <v>Nau Vitória</v>
      </c>
      <c r="C12" s="12" t="str">
        <f>'Média Mensal'!C12</f>
        <v>Nasoni</v>
      </c>
      <c r="D12" s="15">
        <f>'Média Mensal'!D12</f>
        <v>499.02</v>
      </c>
      <c r="E12" s="4">
        <v>10246.809514101185</v>
      </c>
      <c r="F12" s="2">
        <v>3295.3029424146666</v>
      </c>
      <c r="G12" s="5">
        <f t="shared" si="4"/>
        <v>13542.112456515852</v>
      </c>
      <c r="H12" s="2">
        <v>196</v>
      </c>
      <c r="I12" s="2">
        <v>219</v>
      </c>
      <c r="J12" s="5">
        <f t="shared" si="5"/>
        <v>415</v>
      </c>
      <c r="K12" s="2">
        <v>0</v>
      </c>
      <c r="L12" s="2">
        <v>0</v>
      </c>
      <c r="M12" s="5">
        <f t="shared" si="6"/>
        <v>0</v>
      </c>
      <c r="N12" s="27">
        <f t="shared" si="7"/>
        <v>0.24203537212068182</v>
      </c>
      <c r="O12" s="27">
        <f t="shared" si="0"/>
        <v>6.9662247218304302E-2</v>
      </c>
      <c r="P12" s="28">
        <f t="shared" si="1"/>
        <v>0.15107220500352356</v>
      </c>
      <c r="R12" s="32">
        <f t="shared" si="8"/>
        <v>52.27964037806727</v>
      </c>
      <c r="S12" s="32">
        <f t="shared" si="9"/>
        <v>15.047045399153729</v>
      </c>
      <c r="T12" s="32">
        <f t="shared" si="10"/>
        <v>32.631596280761087</v>
      </c>
    </row>
    <row r="13" spans="1:20" x14ac:dyDescent="0.25">
      <c r="B13" s="12" t="str">
        <f>'Média Mensal'!B13</f>
        <v>Nasoni</v>
      </c>
      <c r="C13" s="12" t="str">
        <f>'Média Mensal'!C13</f>
        <v>Contumil</v>
      </c>
      <c r="D13" s="15">
        <f>'Média Mensal'!D13</f>
        <v>650</v>
      </c>
      <c r="E13" s="4">
        <v>10531.943564948499</v>
      </c>
      <c r="F13" s="2">
        <v>3360.9531367823788</v>
      </c>
      <c r="G13" s="5">
        <f t="shared" si="4"/>
        <v>13892.896701730877</v>
      </c>
      <c r="H13" s="2">
        <v>220</v>
      </c>
      <c r="I13" s="2">
        <v>215</v>
      </c>
      <c r="J13" s="5">
        <f t="shared" si="5"/>
        <v>435</v>
      </c>
      <c r="K13" s="2">
        <v>0</v>
      </c>
      <c r="L13" s="2">
        <v>0</v>
      </c>
      <c r="M13" s="5">
        <f t="shared" si="6"/>
        <v>0</v>
      </c>
      <c r="N13" s="27">
        <f t="shared" si="7"/>
        <v>0.22163180902669399</v>
      </c>
      <c r="O13" s="27">
        <f t="shared" si="0"/>
        <v>7.2371945236485338E-2</v>
      </c>
      <c r="P13" s="28">
        <f t="shared" si="1"/>
        <v>0.14785969244072877</v>
      </c>
      <c r="R13" s="32">
        <f t="shared" si="8"/>
        <v>47.872470749765903</v>
      </c>
      <c r="S13" s="32">
        <f t="shared" si="9"/>
        <v>15.632340171080832</v>
      </c>
      <c r="T13" s="32">
        <f t="shared" si="10"/>
        <v>31.937693567197417</v>
      </c>
    </row>
    <row r="14" spans="1:20" x14ac:dyDescent="0.25">
      <c r="B14" s="12" t="str">
        <f>'Média Mensal'!B14</f>
        <v>Contumil</v>
      </c>
      <c r="C14" s="12" t="str">
        <f>'Média Mensal'!C14</f>
        <v>Estádio do Dragão</v>
      </c>
      <c r="D14" s="15">
        <f>'Média Mensal'!D14</f>
        <v>619.19000000000005</v>
      </c>
      <c r="E14" s="4">
        <v>12433.462765752462</v>
      </c>
      <c r="F14" s="2">
        <v>4208.298688688632</v>
      </c>
      <c r="G14" s="5">
        <f t="shared" si="4"/>
        <v>16641.761454441094</v>
      </c>
      <c r="H14" s="2">
        <v>237</v>
      </c>
      <c r="I14" s="2">
        <v>205</v>
      </c>
      <c r="J14" s="5">
        <f t="shared" si="5"/>
        <v>442</v>
      </c>
      <c r="K14" s="2">
        <v>0</v>
      </c>
      <c r="L14" s="2">
        <v>0</v>
      </c>
      <c r="M14" s="5">
        <f t="shared" si="6"/>
        <v>0</v>
      </c>
      <c r="N14" s="27">
        <f t="shared" si="7"/>
        <v>0.24287901949039814</v>
      </c>
      <c r="O14" s="27">
        <f t="shared" si="0"/>
        <v>9.5038362436509302E-2</v>
      </c>
      <c r="P14" s="28">
        <f t="shared" si="1"/>
        <v>0.17431038895635467</v>
      </c>
      <c r="R14" s="32">
        <f t="shared" si="8"/>
        <v>52.461868209925996</v>
      </c>
      <c r="S14" s="32">
        <f t="shared" si="9"/>
        <v>20.528286286286008</v>
      </c>
      <c r="T14" s="32">
        <f t="shared" si="10"/>
        <v>37.651044014572612</v>
      </c>
    </row>
    <row r="15" spans="1:20" x14ac:dyDescent="0.25">
      <c r="B15" s="12" t="str">
        <f>'Média Mensal'!B15</f>
        <v>Estádio do Dragão</v>
      </c>
      <c r="C15" s="12" t="str">
        <f>'Média Mensal'!C15</f>
        <v>Campanhã</v>
      </c>
      <c r="D15" s="15">
        <f>'Média Mensal'!D15</f>
        <v>1166.02</v>
      </c>
      <c r="E15" s="4">
        <v>19508.450575785981</v>
      </c>
      <c r="F15" s="2">
        <v>9667.0977154931916</v>
      </c>
      <c r="G15" s="5">
        <f t="shared" si="4"/>
        <v>29175.54829127917</v>
      </c>
      <c r="H15" s="2">
        <v>384</v>
      </c>
      <c r="I15" s="2">
        <v>365</v>
      </c>
      <c r="J15" s="5">
        <f t="shared" si="5"/>
        <v>749</v>
      </c>
      <c r="K15" s="2">
        <v>179</v>
      </c>
      <c r="L15" s="2">
        <v>178</v>
      </c>
      <c r="M15" s="5">
        <f t="shared" si="6"/>
        <v>357</v>
      </c>
      <c r="N15" s="27">
        <f t="shared" si="7"/>
        <v>0.1532045185633755</v>
      </c>
      <c r="O15" s="27">
        <f t="shared" si="0"/>
        <v>7.8604515347469525E-2</v>
      </c>
      <c r="P15" s="28">
        <f t="shared" si="1"/>
        <v>0.11655300531830924</v>
      </c>
      <c r="R15" s="32">
        <f t="shared" si="8"/>
        <v>34.650889122177588</v>
      </c>
      <c r="S15" s="32">
        <f t="shared" si="9"/>
        <v>17.803126547869599</v>
      </c>
      <c r="T15" s="32">
        <f t="shared" si="10"/>
        <v>26.379338418878092</v>
      </c>
    </row>
    <row r="16" spans="1:20" x14ac:dyDescent="0.25">
      <c r="B16" s="12" t="str">
        <f>'Média Mensal'!B16</f>
        <v>Campanhã</v>
      </c>
      <c r="C16" s="12" t="str">
        <f>'Média Mensal'!C16</f>
        <v>Heroismo</v>
      </c>
      <c r="D16" s="15">
        <f>'Média Mensal'!D16</f>
        <v>950.92</v>
      </c>
      <c r="E16" s="4">
        <v>43122.75656616479</v>
      </c>
      <c r="F16" s="2">
        <v>19524.964875662296</v>
      </c>
      <c r="G16" s="5">
        <f t="shared" si="4"/>
        <v>62647.721441827089</v>
      </c>
      <c r="H16" s="2">
        <v>447</v>
      </c>
      <c r="I16" s="2">
        <v>530</v>
      </c>
      <c r="J16" s="5">
        <f t="shared" si="5"/>
        <v>977</v>
      </c>
      <c r="K16" s="2">
        <v>359</v>
      </c>
      <c r="L16" s="2">
        <v>308</v>
      </c>
      <c r="M16" s="5">
        <f t="shared" si="6"/>
        <v>667</v>
      </c>
      <c r="N16" s="27">
        <f t="shared" si="7"/>
        <v>0.23236246964266741</v>
      </c>
      <c r="O16" s="27">
        <f t="shared" si="0"/>
        <v>0.10229778730227961</v>
      </c>
      <c r="P16" s="28">
        <f t="shared" si="1"/>
        <v>0.16641799515956276</v>
      </c>
      <c r="R16" s="32">
        <f t="shared" si="8"/>
        <v>53.502179362487333</v>
      </c>
      <c r="S16" s="32">
        <f t="shared" si="9"/>
        <v>23.299480758546892</v>
      </c>
      <c r="T16" s="32">
        <f t="shared" si="10"/>
        <v>38.106886521792632</v>
      </c>
    </row>
    <row r="17" spans="2:20" x14ac:dyDescent="0.25">
      <c r="B17" s="12" t="str">
        <f>'Média Mensal'!B17</f>
        <v>Heroismo</v>
      </c>
      <c r="C17" s="12" t="str">
        <f>'Média Mensal'!C17</f>
        <v>24 de Agosto</v>
      </c>
      <c r="D17" s="15">
        <f>'Média Mensal'!D17</f>
        <v>571.9</v>
      </c>
      <c r="E17" s="4">
        <v>45456.590882956647</v>
      </c>
      <c r="F17" s="2">
        <v>21776.607889684419</v>
      </c>
      <c r="G17" s="5">
        <f t="shared" si="4"/>
        <v>67233.198772641073</v>
      </c>
      <c r="H17" s="2">
        <v>448</v>
      </c>
      <c r="I17" s="2">
        <v>524</v>
      </c>
      <c r="J17" s="5">
        <f t="shared" si="5"/>
        <v>972</v>
      </c>
      <c r="K17" s="2">
        <v>354</v>
      </c>
      <c r="L17" s="2">
        <v>304</v>
      </c>
      <c r="M17" s="5">
        <f t="shared" si="6"/>
        <v>658</v>
      </c>
      <c r="N17" s="27">
        <f t="shared" si="7"/>
        <v>0.24629708974293804</v>
      </c>
      <c r="O17" s="27">
        <f t="shared" si="0"/>
        <v>0.11547921204015579</v>
      </c>
      <c r="P17" s="28">
        <f t="shared" si="1"/>
        <v>0.18018416548561669</v>
      </c>
      <c r="R17" s="32">
        <f t="shared" si="8"/>
        <v>56.679041001192829</v>
      </c>
      <c r="S17" s="32">
        <f t="shared" si="9"/>
        <v>26.300251074498092</v>
      </c>
      <c r="T17" s="32">
        <f t="shared" si="10"/>
        <v>41.247361210209249</v>
      </c>
    </row>
    <row r="18" spans="2:20" x14ac:dyDescent="0.25">
      <c r="B18" s="12" t="str">
        <f>'Média Mensal'!B18</f>
        <v>24 de Agosto</v>
      </c>
      <c r="C18" s="12" t="str">
        <f>'Média Mensal'!C18</f>
        <v>Bolhão</v>
      </c>
      <c r="D18" s="15">
        <f>'Média Mensal'!D18</f>
        <v>680.44</v>
      </c>
      <c r="E18" s="4">
        <v>55891.666768221126</v>
      </c>
      <c r="F18" s="2">
        <v>30051.246825085367</v>
      </c>
      <c r="G18" s="5">
        <f t="shared" si="4"/>
        <v>85942.913593306497</v>
      </c>
      <c r="H18" s="2">
        <v>450</v>
      </c>
      <c r="I18" s="2">
        <v>540</v>
      </c>
      <c r="J18" s="5">
        <f t="shared" si="5"/>
        <v>990</v>
      </c>
      <c r="K18" s="2">
        <v>354</v>
      </c>
      <c r="L18" s="2">
        <v>307</v>
      </c>
      <c r="M18" s="5">
        <f t="shared" si="6"/>
        <v>661</v>
      </c>
      <c r="N18" s="27">
        <f t="shared" si="7"/>
        <v>0.30213018275504416</v>
      </c>
      <c r="O18" s="27">
        <f t="shared" si="0"/>
        <v>0.15588686779000169</v>
      </c>
      <c r="P18" s="28">
        <f t="shared" si="1"/>
        <v>0.22750183602980267</v>
      </c>
      <c r="R18" s="32">
        <f t="shared" si="8"/>
        <v>69.51699846793673</v>
      </c>
      <c r="S18" s="32">
        <f t="shared" si="9"/>
        <v>35.479630253937863</v>
      </c>
      <c r="T18" s="32">
        <f t="shared" si="10"/>
        <v>52.055065774261962</v>
      </c>
    </row>
    <row r="19" spans="2:20" x14ac:dyDescent="0.25">
      <c r="B19" s="12" t="str">
        <f>'Média Mensal'!B19</f>
        <v>Bolhão</v>
      </c>
      <c r="C19" s="12" t="str">
        <f>'Média Mensal'!C19</f>
        <v>Trindade</v>
      </c>
      <c r="D19" s="15">
        <f>'Média Mensal'!D19</f>
        <v>451.8</v>
      </c>
      <c r="E19" s="4">
        <v>56787.529335222906</v>
      </c>
      <c r="F19" s="2">
        <v>44969.175112064157</v>
      </c>
      <c r="G19" s="5">
        <f t="shared" si="4"/>
        <v>101756.70444728706</v>
      </c>
      <c r="H19" s="2">
        <v>457</v>
      </c>
      <c r="I19" s="2">
        <v>549</v>
      </c>
      <c r="J19" s="5">
        <f t="shared" si="5"/>
        <v>1006</v>
      </c>
      <c r="K19" s="2">
        <v>354</v>
      </c>
      <c r="L19" s="2">
        <v>307</v>
      </c>
      <c r="M19" s="5">
        <f t="shared" si="6"/>
        <v>661</v>
      </c>
      <c r="N19" s="27">
        <f t="shared" si="7"/>
        <v>0.30448424342224784</v>
      </c>
      <c r="O19" s="27">
        <f t="shared" si="0"/>
        <v>0.23094276454429005</v>
      </c>
      <c r="P19" s="28">
        <f t="shared" si="1"/>
        <v>0.26692103447654675</v>
      </c>
      <c r="R19" s="32">
        <f t="shared" si="8"/>
        <v>70.021614470065231</v>
      </c>
      <c r="S19" s="32">
        <f t="shared" si="9"/>
        <v>52.534083074841305</v>
      </c>
      <c r="T19" s="32">
        <f t="shared" si="10"/>
        <v>61.041814305511132</v>
      </c>
    </row>
    <row r="20" spans="2:20" x14ac:dyDescent="0.25">
      <c r="B20" s="12" t="str">
        <f>'Média Mensal'!B20</f>
        <v>Trindade</v>
      </c>
      <c r="C20" s="12" t="str">
        <f>'Média Mensal'!C20</f>
        <v>Lapa</v>
      </c>
      <c r="D20" s="15">
        <f>'Média Mensal'!D20</f>
        <v>857.43000000000006</v>
      </c>
      <c r="E20" s="4">
        <v>59408.261381572454</v>
      </c>
      <c r="F20" s="2">
        <v>68283.128530031172</v>
      </c>
      <c r="G20" s="5">
        <f t="shared" si="4"/>
        <v>127691.38991160362</v>
      </c>
      <c r="H20" s="2">
        <v>447</v>
      </c>
      <c r="I20" s="2">
        <v>560</v>
      </c>
      <c r="J20" s="5">
        <f t="shared" si="5"/>
        <v>1007</v>
      </c>
      <c r="K20" s="2">
        <v>356</v>
      </c>
      <c r="L20" s="2">
        <v>322</v>
      </c>
      <c r="M20" s="5">
        <f t="shared" si="6"/>
        <v>678</v>
      </c>
      <c r="N20" s="27">
        <f t="shared" si="7"/>
        <v>0.32140370797215134</v>
      </c>
      <c r="O20" s="27">
        <f t="shared" si="0"/>
        <v>0.34002832707568703</v>
      </c>
      <c r="P20" s="28">
        <f t="shared" si="1"/>
        <v>0.33110178478126523</v>
      </c>
      <c r="R20" s="32">
        <f t="shared" si="8"/>
        <v>73.982890886142528</v>
      </c>
      <c r="S20" s="32">
        <f t="shared" si="9"/>
        <v>77.418513072597705</v>
      </c>
      <c r="T20" s="32">
        <f t="shared" si="10"/>
        <v>75.781240303622326</v>
      </c>
    </row>
    <row r="21" spans="2:20" x14ac:dyDescent="0.25">
      <c r="B21" s="12" t="str">
        <f>'Média Mensal'!B21</f>
        <v>Lapa</v>
      </c>
      <c r="C21" s="12" t="str">
        <f>'Média Mensal'!C21</f>
        <v>Carolina Michaelis</v>
      </c>
      <c r="D21" s="15">
        <f>'Média Mensal'!D21</f>
        <v>460.97</v>
      </c>
      <c r="E21" s="4">
        <v>58086.336435395569</v>
      </c>
      <c r="F21" s="2">
        <v>67944.987414335541</v>
      </c>
      <c r="G21" s="5">
        <f t="shared" si="4"/>
        <v>126031.32384973111</v>
      </c>
      <c r="H21" s="2">
        <v>450</v>
      </c>
      <c r="I21" s="2">
        <v>558</v>
      </c>
      <c r="J21" s="5">
        <f t="shared" si="5"/>
        <v>1008</v>
      </c>
      <c r="K21" s="2">
        <v>366</v>
      </c>
      <c r="L21" s="2">
        <v>332</v>
      </c>
      <c r="M21" s="5">
        <f t="shared" si="6"/>
        <v>698</v>
      </c>
      <c r="N21" s="27">
        <f t="shared" si="7"/>
        <v>0.30902247422644052</v>
      </c>
      <c r="O21" s="27">
        <f t="shared" si="0"/>
        <v>0.33492875726760557</v>
      </c>
      <c r="P21" s="28">
        <f t="shared" si="1"/>
        <v>0.3224693061206122</v>
      </c>
      <c r="R21" s="32">
        <f t="shared" si="8"/>
        <v>71.184235827690642</v>
      </c>
      <c r="S21" s="32">
        <f t="shared" si="9"/>
        <v>76.342682488017459</v>
      </c>
      <c r="T21" s="32">
        <f t="shared" si="10"/>
        <v>73.875336371471931</v>
      </c>
    </row>
    <row r="22" spans="2:20" x14ac:dyDescent="0.25">
      <c r="B22" s="12" t="str">
        <f>'Média Mensal'!B22</f>
        <v>Carolina Michaelis</v>
      </c>
      <c r="C22" s="12" t="str">
        <f>'Média Mensal'!C22</f>
        <v>Casa da Música</v>
      </c>
      <c r="D22" s="15">
        <f>'Média Mensal'!D22</f>
        <v>627.48</v>
      </c>
      <c r="E22" s="4">
        <v>53079.987223456839</v>
      </c>
      <c r="F22" s="2">
        <v>64764.375512082021</v>
      </c>
      <c r="G22" s="5">
        <f t="shared" si="4"/>
        <v>117844.36273553886</v>
      </c>
      <c r="H22" s="2">
        <v>449</v>
      </c>
      <c r="I22" s="2">
        <v>567</v>
      </c>
      <c r="J22" s="5">
        <f t="shared" si="5"/>
        <v>1016</v>
      </c>
      <c r="K22" s="2">
        <v>354</v>
      </c>
      <c r="L22" s="2">
        <v>338</v>
      </c>
      <c r="M22" s="5">
        <f t="shared" si="6"/>
        <v>692</v>
      </c>
      <c r="N22" s="27">
        <f t="shared" si="7"/>
        <v>0.28726667545274731</v>
      </c>
      <c r="O22" s="27">
        <f t="shared" si="0"/>
        <v>0.31393907546477884</v>
      </c>
      <c r="P22" s="28">
        <f t="shared" si="1"/>
        <v>0.30133674294129692</v>
      </c>
      <c r="R22" s="32">
        <f t="shared" si="8"/>
        <v>66.102101150008522</v>
      </c>
      <c r="S22" s="32">
        <f t="shared" si="9"/>
        <v>71.562845869703892</v>
      </c>
      <c r="T22" s="32">
        <f t="shared" si="10"/>
        <v>68.99552853368786</v>
      </c>
    </row>
    <row r="23" spans="2:20" x14ac:dyDescent="0.25">
      <c r="B23" s="12" t="str">
        <f>'Média Mensal'!B23</f>
        <v>Casa da Música</v>
      </c>
      <c r="C23" s="12" t="str">
        <f>'Média Mensal'!C23</f>
        <v>Francos</v>
      </c>
      <c r="D23" s="15">
        <f>'Média Mensal'!D23</f>
        <v>871.87</v>
      </c>
      <c r="E23" s="4">
        <v>40041.296486478481</v>
      </c>
      <c r="F23" s="2">
        <v>59630.51546606898</v>
      </c>
      <c r="G23" s="5">
        <f t="shared" si="4"/>
        <v>99671.811952547461</v>
      </c>
      <c r="H23" s="2">
        <v>451</v>
      </c>
      <c r="I23" s="2">
        <v>535</v>
      </c>
      <c r="J23" s="5">
        <f t="shared" si="5"/>
        <v>986</v>
      </c>
      <c r="K23" s="2">
        <v>363</v>
      </c>
      <c r="L23" s="2">
        <v>337</v>
      </c>
      <c r="M23" s="5">
        <f t="shared" si="6"/>
        <v>700</v>
      </c>
      <c r="N23" s="27">
        <f t="shared" si="7"/>
        <v>0.21362194028210885</v>
      </c>
      <c r="O23" s="27">
        <f t="shared" si="0"/>
        <v>0.29944618484889213</v>
      </c>
      <c r="P23" s="28">
        <f t="shared" si="1"/>
        <v>0.2578323847123139</v>
      </c>
      <c r="R23" s="32">
        <f t="shared" si="8"/>
        <v>49.19078192442074</v>
      </c>
      <c r="S23" s="32">
        <f t="shared" si="9"/>
        <v>68.383618653748826</v>
      </c>
      <c r="T23" s="32">
        <f t="shared" si="10"/>
        <v>59.117326187750571</v>
      </c>
    </row>
    <row r="24" spans="2:20" x14ac:dyDescent="0.25">
      <c r="B24" s="12" t="str">
        <f>'Média Mensal'!B24</f>
        <v>Francos</v>
      </c>
      <c r="C24" s="12" t="str">
        <f>'Média Mensal'!C24</f>
        <v>Ramalde</v>
      </c>
      <c r="D24" s="15">
        <f>'Média Mensal'!D24</f>
        <v>965.03</v>
      </c>
      <c r="E24" s="4">
        <v>35177.919146124499</v>
      </c>
      <c r="F24" s="2">
        <v>55718.989463693695</v>
      </c>
      <c r="G24" s="5">
        <f t="shared" si="4"/>
        <v>90896.908609818202</v>
      </c>
      <c r="H24" s="2">
        <v>474</v>
      </c>
      <c r="I24" s="2">
        <v>541</v>
      </c>
      <c r="J24" s="5">
        <f t="shared" si="5"/>
        <v>1015</v>
      </c>
      <c r="K24" s="2">
        <v>341</v>
      </c>
      <c r="L24" s="2">
        <v>339</v>
      </c>
      <c r="M24" s="5">
        <f t="shared" si="6"/>
        <v>680</v>
      </c>
      <c r="N24" s="27">
        <f t="shared" si="7"/>
        <v>0.18816551385448937</v>
      </c>
      <c r="O24" s="27">
        <f t="shared" si="0"/>
        <v>0.27730823709833219</v>
      </c>
      <c r="P24" s="28">
        <f t="shared" si="1"/>
        <v>0.23434286018824946</v>
      </c>
      <c r="R24" s="32">
        <f t="shared" si="8"/>
        <v>43.163090976839875</v>
      </c>
      <c r="S24" s="32">
        <f t="shared" si="9"/>
        <v>63.317033481470105</v>
      </c>
      <c r="T24" s="32">
        <f t="shared" si="10"/>
        <v>53.626494755054985</v>
      </c>
    </row>
    <row r="25" spans="2:20" x14ac:dyDescent="0.25">
      <c r="B25" s="12" t="str">
        <f>'Média Mensal'!B25</f>
        <v>Ramalde</v>
      </c>
      <c r="C25" s="12" t="str">
        <f>'Média Mensal'!C25</f>
        <v>Viso</v>
      </c>
      <c r="D25" s="15">
        <f>'Média Mensal'!D25</f>
        <v>621.15</v>
      </c>
      <c r="E25" s="4">
        <v>34346.036445987513</v>
      </c>
      <c r="F25" s="2">
        <v>51981.473167739226</v>
      </c>
      <c r="G25" s="5">
        <f t="shared" si="4"/>
        <v>86327.509613726739</v>
      </c>
      <c r="H25" s="2">
        <v>470</v>
      </c>
      <c r="I25" s="2">
        <v>530</v>
      </c>
      <c r="J25" s="5">
        <f t="shared" si="5"/>
        <v>1000</v>
      </c>
      <c r="K25" s="2">
        <v>341</v>
      </c>
      <c r="L25" s="2">
        <v>339</v>
      </c>
      <c r="M25" s="5">
        <f t="shared" si="6"/>
        <v>680</v>
      </c>
      <c r="N25" s="27">
        <f t="shared" si="7"/>
        <v>0.18456878705766902</v>
      </c>
      <c r="O25" s="27">
        <f t="shared" si="0"/>
        <v>0.26180281824277379</v>
      </c>
      <c r="P25" s="28">
        <f t="shared" si="1"/>
        <v>0.2244371610173844</v>
      </c>
      <c r="R25" s="32">
        <f t="shared" si="8"/>
        <v>42.35022989640877</v>
      </c>
      <c r="S25" s="32">
        <f t="shared" si="9"/>
        <v>59.817575567018672</v>
      </c>
      <c r="T25" s="32">
        <f t="shared" si="10"/>
        <v>51.385422389123057</v>
      </c>
    </row>
    <row r="26" spans="2:20" x14ac:dyDescent="0.25">
      <c r="B26" s="12" t="str">
        <f>'Média Mensal'!B26</f>
        <v>Viso</v>
      </c>
      <c r="C26" s="12" t="str">
        <f>'Média Mensal'!C26</f>
        <v>Sete Bicas</v>
      </c>
      <c r="D26" s="15">
        <f>'Média Mensal'!D26</f>
        <v>743.81</v>
      </c>
      <c r="E26" s="4">
        <v>32025.485434239195</v>
      </c>
      <c r="F26" s="2">
        <v>48547.519764498153</v>
      </c>
      <c r="G26" s="5">
        <f t="shared" si="4"/>
        <v>80573.005198737344</v>
      </c>
      <c r="H26" s="2">
        <v>473</v>
      </c>
      <c r="I26" s="2">
        <v>531</v>
      </c>
      <c r="J26" s="5">
        <f t="shared" si="5"/>
        <v>1004</v>
      </c>
      <c r="K26" s="2">
        <v>341</v>
      </c>
      <c r="L26" s="2">
        <v>344</v>
      </c>
      <c r="M26" s="5">
        <f t="shared" si="6"/>
        <v>685</v>
      </c>
      <c r="N26" s="27">
        <f t="shared" si="7"/>
        <v>0.17150140002055947</v>
      </c>
      <c r="O26" s="27">
        <f t="shared" si="0"/>
        <v>0.24272788970690248</v>
      </c>
      <c r="P26" s="28">
        <f t="shared" si="1"/>
        <v>0.20833679436200003</v>
      </c>
      <c r="R26" s="32">
        <f t="shared" si="8"/>
        <v>39.343348199311052</v>
      </c>
      <c r="S26" s="32">
        <f t="shared" si="9"/>
        <v>55.482879730855032</v>
      </c>
      <c r="T26" s="32">
        <f t="shared" si="10"/>
        <v>47.704561988595231</v>
      </c>
    </row>
    <row r="27" spans="2:20" x14ac:dyDescent="0.25">
      <c r="B27" s="12" t="str">
        <f>'Média Mensal'!B27</f>
        <v>Sete Bicas</v>
      </c>
      <c r="C27" s="12" t="str">
        <f>'Média Mensal'!C27</f>
        <v>ASra da Hora</v>
      </c>
      <c r="D27" s="15">
        <f>'Média Mensal'!D27</f>
        <v>674.5</v>
      </c>
      <c r="E27" s="4">
        <v>26199.824480196417</v>
      </c>
      <c r="F27" s="2">
        <v>46642.998496630178</v>
      </c>
      <c r="G27" s="5">
        <f t="shared" si="4"/>
        <v>72842.822976826603</v>
      </c>
      <c r="H27" s="2">
        <v>487</v>
      </c>
      <c r="I27" s="2">
        <v>528</v>
      </c>
      <c r="J27" s="5">
        <f t="shared" si="5"/>
        <v>1015</v>
      </c>
      <c r="K27" s="2">
        <v>341</v>
      </c>
      <c r="L27" s="2">
        <v>319</v>
      </c>
      <c r="M27" s="5">
        <f t="shared" si="6"/>
        <v>660</v>
      </c>
      <c r="N27" s="27">
        <f t="shared" si="7"/>
        <v>0.13806821500946678</v>
      </c>
      <c r="O27" s="27">
        <f t="shared" si="0"/>
        <v>0.24147338215277583</v>
      </c>
      <c r="P27" s="28">
        <f t="shared" si="1"/>
        <v>0.19022987302002142</v>
      </c>
      <c r="R27" s="32">
        <f t="shared" si="8"/>
        <v>31.642300096855578</v>
      </c>
      <c r="S27" s="32">
        <f t="shared" si="9"/>
        <v>55.068475202633032</v>
      </c>
      <c r="T27" s="32">
        <f t="shared" si="10"/>
        <v>43.488252523478572</v>
      </c>
    </row>
    <row r="28" spans="2:20" x14ac:dyDescent="0.25">
      <c r="B28" s="12" t="str">
        <f>'Média Mensal'!B28</f>
        <v>ASra da Hora</v>
      </c>
      <c r="C28" s="12" t="str">
        <f>'Média Mensal'!C28</f>
        <v>Vasco da Gama</v>
      </c>
      <c r="D28" s="15">
        <f>'Média Mensal'!D28</f>
        <v>824.48</v>
      </c>
      <c r="E28" s="4">
        <v>12694.681842511643</v>
      </c>
      <c r="F28" s="2">
        <v>11939.243580107872</v>
      </c>
      <c r="G28" s="5">
        <f t="shared" si="4"/>
        <v>24633.925422619515</v>
      </c>
      <c r="H28" s="2">
        <v>244</v>
      </c>
      <c r="I28" s="2">
        <v>262</v>
      </c>
      <c r="J28" s="5">
        <f t="shared" si="5"/>
        <v>506</v>
      </c>
      <c r="K28" s="2">
        <v>0</v>
      </c>
      <c r="L28" s="2">
        <v>0</v>
      </c>
      <c r="M28" s="5">
        <f t="shared" si="6"/>
        <v>0</v>
      </c>
      <c r="N28" s="27">
        <f t="shared" si="7"/>
        <v>0.2408675212984146</v>
      </c>
      <c r="O28" s="27">
        <f t="shared" si="0"/>
        <v>0.21097051844974329</v>
      </c>
      <c r="P28" s="28">
        <f t="shared" si="1"/>
        <v>0.22538725500127649</v>
      </c>
      <c r="R28" s="32">
        <f t="shared" si="8"/>
        <v>52.027384600457552</v>
      </c>
      <c r="S28" s="32">
        <f t="shared" si="9"/>
        <v>45.569631985144547</v>
      </c>
      <c r="T28" s="32">
        <f t="shared" si="10"/>
        <v>48.683647080275719</v>
      </c>
    </row>
    <row r="29" spans="2:20" x14ac:dyDescent="0.25">
      <c r="B29" s="12" t="str">
        <f>'Média Mensal'!B29</f>
        <v>Vasco da Gama</v>
      </c>
      <c r="C29" s="12" t="str">
        <f>'Média Mensal'!C29</f>
        <v>Estádio do Mar</v>
      </c>
      <c r="D29" s="15">
        <f>'Média Mensal'!D29</f>
        <v>661.6</v>
      </c>
      <c r="E29" s="4">
        <v>13603.584185164253</v>
      </c>
      <c r="F29" s="2">
        <v>10288.555606788241</v>
      </c>
      <c r="G29" s="5">
        <f t="shared" si="4"/>
        <v>23892.139791952493</v>
      </c>
      <c r="H29" s="2">
        <v>270</v>
      </c>
      <c r="I29" s="2">
        <v>244</v>
      </c>
      <c r="J29" s="5">
        <f t="shared" si="5"/>
        <v>514</v>
      </c>
      <c r="K29" s="2">
        <v>0</v>
      </c>
      <c r="L29" s="2">
        <v>0</v>
      </c>
      <c r="M29" s="5">
        <f t="shared" si="6"/>
        <v>0</v>
      </c>
      <c r="N29" s="27">
        <f t="shared" si="7"/>
        <v>0.23325761634369432</v>
      </c>
      <c r="O29" s="27">
        <f t="shared" si="0"/>
        <v>0.19521394214458562</v>
      </c>
      <c r="P29" s="28">
        <f t="shared" si="1"/>
        <v>0.21519797333866997</v>
      </c>
      <c r="R29" s="32">
        <f t="shared" si="8"/>
        <v>50.383645130237973</v>
      </c>
      <c r="S29" s="32">
        <f t="shared" si="9"/>
        <v>42.166211503230492</v>
      </c>
      <c r="T29" s="32">
        <f t="shared" si="10"/>
        <v>46.482762241152713</v>
      </c>
    </row>
    <row r="30" spans="2:20" x14ac:dyDescent="0.25">
      <c r="B30" s="12" t="str">
        <f>'Média Mensal'!B30</f>
        <v>Estádio do Mar</v>
      </c>
      <c r="C30" s="12" t="str">
        <f>'Média Mensal'!C30</f>
        <v>Pedro Hispano</v>
      </c>
      <c r="D30" s="15">
        <f>'Média Mensal'!D30</f>
        <v>786.97</v>
      </c>
      <c r="E30" s="4">
        <v>12729.319766483919</v>
      </c>
      <c r="F30" s="2">
        <v>10067.2440054002</v>
      </c>
      <c r="G30" s="5">
        <f t="shared" si="4"/>
        <v>22796.563771884117</v>
      </c>
      <c r="H30" s="2">
        <v>264</v>
      </c>
      <c r="I30" s="2">
        <v>241</v>
      </c>
      <c r="J30" s="5">
        <f t="shared" si="5"/>
        <v>505</v>
      </c>
      <c r="K30" s="2">
        <v>0</v>
      </c>
      <c r="L30" s="2">
        <v>0</v>
      </c>
      <c r="M30" s="5">
        <f t="shared" si="6"/>
        <v>0</v>
      </c>
      <c r="N30" s="27">
        <f t="shared" si="7"/>
        <v>0.22322740892403056</v>
      </c>
      <c r="O30" s="27">
        <f t="shared" si="0"/>
        <v>0.1933925773282657</v>
      </c>
      <c r="P30" s="28">
        <f t="shared" si="1"/>
        <v>0.20898940018228931</v>
      </c>
      <c r="R30" s="32">
        <f t="shared" si="8"/>
        <v>48.2171203275906</v>
      </c>
      <c r="S30" s="32">
        <f t="shared" si="9"/>
        <v>41.772796702905396</v>
      </c>
      <c r="T30" s="32">
        <f t="shared" si="10"/>
        <v>45.141710439374492</v>
      </c>
    </row>
    <row r="31" spans="2:20" x14ac:dyDescent="0.25">
      <c r="B31" s="12" t="str">
        <f>'Média Mensal'!B31</f>
        <v>Pedro Hispano</v>
      </c>
      <c r="C31" s="12" t="str">
        <f>'Média Mensal'!C31</f>
        <v>Parque de Real</v>
      </c>
      <c r="D31" s="15">
        <f>'Média Mensal'!D31</f>
        <v>656.68</v>
      </c>
      <c r="E31" s="4">
        <v>12048.802232204105</v>
      </c>
      <c r="F31" s="2">
        <v>8939.9941191737453</v>
      </c>
      <c r="G31" s="5">
        <f t="shared" si="4"/>
        <v>20988.796351377852</v>
      </c>
      <c r="H31" s="2">
        <v>261</v>
      </c>
      <c r="I31" s="2">
        <v>240</v>
      </c>
      <c r="J31" s="5">
        <f t="shared" si="5"/>
        <v>501</v>
      </c>
      <c r="K31" s="2">
        <v>0</v>
      </c>
      <c r="L31" s="2">
        <v>0</v>
      </c>
      <c r="M31" s="5">
        <f t="shared" si="6"/>
        <v>0</v>
      </c>
      <c r="N31" s="27">
        <f t="shared" si="7"/>
        <v>0.21372219086497987</v>
      </c>
      <c r="O31" s="27">
        <f t="shared" si="0"/>
        <v>0.17245359026183923</v>
      </c>
      <c r="P31" s="28">
        <f t="shared" si="1"/>
        <v>0.19395280135449336</v>
      </c>
      <c r="R31" s="32">
        <f t="shared" si="8"/>
        <v>46.16399322683565</v>
      </c>
      <c r="S31" s="32">
        <f t="shared" si="9"/>
        <v>37.249975496557269</v>
      </c>
      <c r="T31" s="32">
        <f t="shared" si="10"/>
        <v>41.893805092570567</v>
      </c>
    </row>
    <row r="32" spans="2:20" x14ac:dyDescent="0.25">
      <c r="B32" s="12" t="str">
        <f>'Média Mensal'!B32</f>
        <v>Parque de Real</v>
      </c>
      <c r="C32" s="12" t="str">
        <f>'Média Mensal'!C32</f>
        <v>C. Matosinhos</v>
      </c>
      <c r="D32" s="15">
        <f>'Média Mensal'!D32</f>
        <v>723.67</v>
      </c>
      <c r="E32" s="4">
        <v>11959.273355334321</v>
      </c>
      <c r="F32" s="2">
        <v>8246.0098968615039</v>
      </c>
      <c r="G32" s="5">
        <f t="shared" si="4"/>
        <v>20205.283252195826</v>
      </c>
      <c r="H32" s="2">
        <v>259</v>
      </c>
      <c r="I32" s="2">
        <v>240</v>
      </c>
      <c r="J32" s="5">
        <f t="shared" si="5"/>
        <v>499</v>
      </c>
      <c r="K32" s="2">
        <v>0</v>
      </c>
      <c r="L32" s="2">
        <v>0</v>
      </c>
      <c r="M32" s="5">
        <f t="shared" si="6"/>
        <v>0</v>
      </c>
      <c r="N32" s="27">
        <f t="shared" si="7"/>
        <v>0.21377222499882598</v>
      </c>
      <c r="O32" s="27">
        <f t="shared" si="0"/>
        <v>0.15906654893637159</v>
      </c>
      <c r="P32" s="28">
        <f t="shared" si="1"/>
        <v>0.18746087779443912</v>
      </c>
      <c r="R32" s="32">
        <f t="shared" si="8"/>
        <v>46.174800599746412</v>
      </c>
      <c r="S32" s="32">
        <f t="shared" si="9"/>
        <v>34.358374570256267</v>
      </c>
      <c r="T32" s="32">
        <f t="shared" si="10"/>
        <v>40.491549603598848</v>
      </c>
    </row>
    <row r="33" spans="2:20" x14ac:dyDescent="0.25">
      <c r="B33" s="12" t="str">
        <f>'Média Mensal'!B33</f>
        <v>C. Matosinhos</v>
      </c>
      <c r="C33" s="12" t="str">
        <f>'Média Mensal'!C33</f>
        <v>Matosinhos Sul</v>
      </c>
      <c r="D33" s="15">
        <f>'Média Mensal'!D33</f>
        <v>616.61</v>
      </c>
      <c r="E33" s="4">
        <v>9006.7447537114713</v>
      </c>
      <c r="F33" s="2">
        <v>5864.8469078736234</v>
      </c>
      <c r="G33" s="5">
        <f t="shared" si="4"/>
        <v>14871.591661585095</v>
      </c>
      <c r="H33" s="2">
        <v>266</v>
      </c>
      <c r="I33" s="2">
        <v>238</v>
      </c>
      <c r="J33" s="5">
        <f t="shared" si="5"/>
        <v>504</v>
      </c>
      <c r="K33" s="2">
        <v>0</v>
      </c>
      <c r="L33" s="2">
        <v>0</v>
      </c>
      <c r="M33" s="5">
        <f t="shared" si="6"/>
        <v>0</v>
      </c>
      <c r="N33" s="27">
        <f t="shared" si="7"/>
        <v>0.15675899390336034</v>
      </c>
      <c r="O33" s="27">
        <f t="shared" si="0"/>
        <v>0.11408432360476237</v>
      </c>
      <c r="P33" s="28">
        <f t="shared" si="1"/>
        <v>0.13660706626235575</v>
      </c>
      <c r="R33" s="32">
        <f t="shared" si="8"/>
        <v>33.85994268312583</v>
      </c>
      <c r="S33" s="32">
        <f t="shared" si="9"/>
        <v>24.642213898628668</v>
      </c>
      <c r="T33" s="32">
        <f t="shared" si="10"/>
        <v>29.507126312668838</v>
      </c>
    </row>
    <row r="34" spans="2:20" x14ac:dyDescent="0.25">
      <c r="B34" s="12" t="str">
        <f>'Média Mensal'!B34</f>
        <v>Matosinhos Sul</v>
      </c>
      <c r="C34" s="12" t="str">
        <f>'Média Mensal'!C34</f>
        <v>Brito Capelo</v>
      </c>
      <c r="D34" s="15">
        <f>'Média Mensal'!D34</f>
        <v>535.72</v>
      </c>
      <c r="E34" s="4">
        <v>4167.465323920087</v>
      </c>
      <c r="F34" s="2">
        <v>3845.3487776496186</v>
      </c>
      <c r="G34" s="5">
        <f t="shared" si="4"/>
        <v>8012.8141015697056</v>
      </c>
      <c r="H34" s="2">
        <v>256</v>
      </c>
      <c r="I34" s="2">
        <v>218</v>
      </c>
      <c r="J34" s="5">
        <f t="shared" si="5"/>
        <v>474</v>
      </c>
      <c r="K34" s="2">
        <v>0</v>
      </c>
      <c r="L34" s="2">
        <v>0</v>
      </c>
      <c r="M34" s="5">
        <f t="shared" si="6"/>
        <v>0</v>
      </c>
      <c r="N34" s="27">
        <f t="shared" si="7"/>
        <v>7.5366488062790921E-2</v>
      </c>
      <c r="O34" s="27">
        <f t="shared" si="0"/>
        <v>8.1663030446177759E-2</v>
      </c>
      <c r="P34" s="28">
        <f t="shared" si="1"/>
        <v>7.8262366205361242E-2</v>
      </c>
      <c r="R34" s="32">
        <f t="shared" si="8"/>
        <v>16.27916142156284</v>
      </c>
      <c r="S34" s="32">
        <f t="shared" si="9"/>
        <v>17.639214576374396</v>
      </c>
      <c r="T34" s="32">
        <f t="shared" si="10"/>
        <v>16.90467110035803</v>
      </c>
    </row>
    <row r="35" spans="2:20" x14ac:dyDescent="0.25">
      <c r="B35" s="12" t="str">
        <f>'Média Mensal'!B35</f>
        <v>Brito Capelo</v>
      </c>
      <c r="C35" s="12" t="str">
        <f>'Média Mensal'!C35</f>
        <v>Mercado</v>
      </c>
      <c r="D35" s="15">
        <f>'Média Mensal'!D35</f>
        <v>487.53</v>
      </c>
      <c r="E35" s="4">
        <v>1814.0555409777053</v>
      </c>
      <c r="F35" s="2">
        <v>2400.1307327952541</v>
      </c>
      <c r="G35" s="5">
        <f t="shared" si="4"/>
        <v>4214.1862737729589</v>
      </c>
      <c r="H35" s="2">
        <v>263</v>
      </c>
      <c r="I35" s="2">
        <v>218</v>
      </c>
      <c r="J35" s="5">
        <f t="shared" si="5"/>
        <v>481</v>
      </c>
      <c r="K35" s="2">
        <v>0</v>
      </c>
      <c r="L35" s="2">
        <v>0</v>
      </c>
      <c r="M35" s="5">
        <f t="shared" si="6"/>
        <v>0</v>
      </c>
      <c r="N35" s="27">
        <f t="shared" si="7"/>
        <v>3.1933099932715557E-2</v>
      </c>
      <c r="O35" s="27">
        <f t="shared" si="0"/>
        <v>5.0971175942814605E-2</v>
      </c>
      <c r="P35" s="28">
        <f t="shared" si="1"/>
        <v>4.0561583446648175E-2</v>
      </c>
      <c r="R35" s="32">
        <f t="shared" si="8"/>
        <v>6.8975495854665603</v>
      </c>
      <c r="S35" s="32">
        <f t="shared" si="9"/>
        <v>11.009774003647955</v>
      </c>
      <c r="T35" s="32">
        <f t="shared" si="10"/>
        <v>8.7613020244760058</v>
      </c>
    </row>
    <row r="36" spans="2:20" x14ac:dyDescent="0.25">
      <c r="B36" s="13" t="str">
        <f>'Média Mensal'!B36</f>
        <v>Mercado</v>
      </c>
      <c r="C36" s="13" t="str">
        <f>'Média Mensal'!C36</f>
        <v>Sr. de Matosinhos</v>
      </c>
      <c r="D36" s="16">
        <f>'Média Mensal'!D36</f>
        <v>708.96</v>
      </c>
      <c r="E36" s="6">
        <v>334.6859402071259</v>
      </c>
      <c r="F36" s="3">
        <v>588</v>
      </c>
      <c r="G36" s="7">
        <f t="shared" si="4"/>
        <v>922.6859402071259</v>
      </c>
      <c r="H36" s="3">
        <v>267</v>
      </c>
      <c r="I36" s="3">
        <v>217</v>
      </c>
      <c r="J36" s="7">
        <f t="shared" si="5"/>
        <v>484</v>
      </c>
      <c r="K36" s="3">
        <v>0</v>
      </c>
      <c r="L36" s="3">
        <v>0</v>
      </c>
      <c r="M36" s="7">
        <f t="shared" si="6"/>
        <v>0</v>
      </c>
      <c r="N36" s="27">
        <f t="shared" si="7"/>
        <v>5.8032657131212011E-3</v>
      </c>
      <c r="O36" s="27">
        <f t="shared" si="0"/>
        <v>1.2544802867383513E-2</v>
      </c>
      <c r="P36" s="28">
        <f t="shared" si="1"/>
        <v>8.8258143959206257E-3</v>
      </c>
      <c r="R36" s="32">
        <f t="shared" si="8"/>
        <v>1.2535053940341794</v>
      </c>
      <c r="S36" s="32">
        <f t="shared" si="9"/>
        <v>2.7096774193548385</v>
      </c>
      <c r="T36" s="32">
        <f t="shared" si="10"/>
        <v>1.906375909518855</v>
      </c>
    </row>
    <row r="37" spans="2:20" x14ac:dyDescent="0.25">
      <c r="B37" s="11" t="str">
        <f>'Média Mensal'!B37</f>
        <v>BSra da Hora</v>
      </c>
      <c r="C37" s="11" t="str">
        <f>'Média Mensal'!C37</f>
        <v>BFonte do Cuco</v>
      </c>
      <c r="D37" s="14">
        <f>'Média Mensal'!D37</f>
        <v>687.03</v>
      </c>
      <c r="E37" s="8">
        <v>9427.2248760325765</v>
      </c>
      <c r="F37" s="9">
        <v>20019.480234568709</v>
      </c>
      <c r="G37" s="10">
        <f t="shared" si="4"/>
        <v>29446.705110601288</v>
      </c>
      <c r="H37" s="9">
        <v>143</v>
      </c>
      <c r="I37" s="9">
        <v>145</v>
      </c>
      <c r="J37" s="10">
        <f t="shared" si="5"/>
        <v>288</v>
      </c>
      <c r="K37" s="9">
        <v>174</v>
      </c>
      <c r="L37" s="9">
        <v>189</v>
      </c>
      <c r="M37" s="10">
        <f t="shared" si="6"/>
        <v>363</v>
      </c>
      <c r="N37" s="25">
        <f t="shared" si="7"/>
        <v>0.12732610583512394</v>
      </c>
      <c r="O37" s="25">
        <f t="shared" si="0"/>
        <v>0.25602977586669617</v>
      </c>
      <c r="P37" s="26">
        <f t="shared" si="1"/>
        <v>0.19343308312707766</v>
      </c>
      <c r="R37" s="32">
        <f t="shared" si="8"/>
        <v>29.738879735118537</v>
      </c>
      <c r="S37" s="32">
        <f t="shared" si="9"/>
        <v>59.938563576553022</v>
      </c>
      <c r="T37" s="32">
        <f t="shared" si="10"/>
        <v>45.233033964057277</v>
      </c>
    </row>
    <row r="38" spans="2:20" x14ac:dyDescent="0.25">
      <c r="B38" s="12" t="str">
        <f>'Média Mensal'!B38</f>
        <v>BFonte do Cuco</v>
      </c>
      <c r="C38" s="12" t="str">
        <f>'Média Mensal'!C38</f>
        <v>Custoias</v>
      </c>
      <c r="D38" s="15">
        <f>'Média Mensal'!D38</f>
        <v>689.2</v>
      </c>
      <c r="E38" s="4">
        <v>9062.6186618182601</v>
      </c>
      <c r="F38" s="2">
        <v>19609.930130253637</v>
      </c>
      <c r="G38" s="5">
        <f t="shared" si="4"/>
        <v>28672.548792071895</v>
      </c>
      <c r="H38" s="2">
        <v>143</v>
      </c>
      <c r="I38" s="2">
        <v>145</v>
      </c>
      <c r="J38" s="5">
        <f t="shared" si="5"/>
        <v>288</v>
      </c>
      <c r="K38" s="2">
        <v>174</v>
      </c>
      <c r="L38" s="2">
        <v>161</v>
      </c>
      <c r="M38" s="5">
        <f t="shared" si="6"/>
        <v>335</v>
      </c>
      <c r="N38" s="27">
        <f t="shared" si="7"/>
        <v>0.12240165669662696</v>
      </c>
      <c r="O38" s="27">
        <f t="shared" si="0"/>
        <v>0.27523481543697559</v>
      </c>
      <c r="P38" s="28">
        <f t="shared" si="1"/>
        <v>0.19734973839595765</v>
      </c>
      <c r="R38" s="32">
        <f t="shared" si="8"/>
        <v>28.588702403212178</v>
      </c>
      <c r="S38" s="32">
        <f t="shared" si="9"/>
        <v>64.084738987756978</v>
      </c>
      <c r="T38" s="32">
        <f t="shared" si="10"/>
        <v>46.023352796263076</v>
      </c>
    </row>
    <row r="39" spans="2:20" x14ac:dyDescent="0.25">
      <c r="B39" s="12" t="str">
        <f>'Média Mensal'!B39</f>
        <v>Custoias</v>
      </c>
      <c r="C39" s="12" t="str">
        <f>'Média Mensal'!C39</f>
        <v>Esposade</v>
      </c>
      <c r="D39" s="15">
        <f>'Média Mensal'!D39</f>
        <v>1779.24</v>
      </c>
      <c r="E39" s="4">
        <v>8879.6299265620801</v>
      </c>
      <c r="F39" s="2">
        <v>19286.496621486869</v>
      </c>
      <c r="G39" s="5">
        <f t="shared" si="4"/>
        <v>28166.126548048949</v>
      </c>
      <c r="H39" s="2">
        <v>143</v>
      </c>
      <c r="I39" s="2">
        <v>145</v>
      </c>
      <c r="J39" s="5">
        <f t="shared" si="5"/>
        <v>288</v>
      </c>
      <c r="K39" s="2">
        <v>178</v>
      </c>
      <c r="L39" s="2">
        <v>193</v>
      </c>
      <c r="M39" s="5">
        <f t="shared" si="6"/>
        <v>371</v>
      </c>
      <c r="N39" s="27">
        <f t="shared" si="7"/>
        <v>0.1183445720034396</v>
      </c>
      <c r="O39" s="27">
        <f t="shared" si="0"/>
        <v>0.24356557665042014</v>
      </c>
      <c r="P39" s="28">
        <f t="shared" si="1"/>
        <v>0.18264075418924722</v>
      </c>
      <c r="R39" s="32">
        <f t="shared" si="8"/>
        <v>27.662398525115513</v>
      </c>
      <c r="S39" s="32">
        <f t="shared" si="9"/>
        <v>57.060640891972987</v>
      </c>
      <c r="T39" s="32">
        <f t="shared" si="10"/>
        <v>42.74070796365546</v>
      </c>
    </row>
    <row r="40" spans="2:20" x14ac:dyDescent="0.25">
      <c r="B40" s="12" t="str">
        <f>'Média Mensal'!B40</f>
        <v>Esposade</v>
      </c>
      <c r="C40" s="12" t="str">
        <f>'Média Mensal'!C40</f>
        <v>Crestins</v>
      </c>
      <c r="D40" s="15">
        <f>'Média Mensal'!D40</f>
        <v>2035.56</v>
      </c>
      <c r="E40" s="4">
        <v>8778.1874297919421</v>
      </c>
      <c r="F40" s="2">
        <v>19074.207833328124</v>
      </c>
      <c r="G40" s="5">
        <f t="shared" si="4"/>
        <v>27852.395263120066</v>
      </c>
      <c r="H40" s="2">
        <v>144</v>
      </c>
      <c r="I40" s="2">
        <v>144</v>
      </c>
      <c r="J40" s="5">
        <f t="shared" si="5"/>
        <v>288</v>
      </c>
      <c r="K40" s="2">
        <v>188</v>
      </c>
      <c r="L40" s="2">
        <v>195</v>
      </c>
      <c r="M40" s="5">
        <f t="shared" si="6"/>
        <v>383</v>
      </c>
      <c r="N40" s="27">
        <f t="shared" si="7"/>
        <v>0.11293468801193833</v>
      </c>
      <c r="O40" s="27">
        <f t="shared" si="0"/>
        <v>0.24003583803141201</v>
      </c>
      <c r="P40" s="28">
        <f t="shared" si="1"/>
        <v>0.17718710407094551</v>
      </c>
      <c r="R40" s="32">
        <f t="shared" si="8"/>
        <v>26.440323583710668</v>
      </c>
      <c r="S40" s="32">
        <f t="shared" si="9"/>
        <v>56.266099803327798</v>
      </c>
      <c r="T40" s="32">
        <f t="shared" si="10"/>
        <v>41.508785787064184</v>
      </c>
    </row>
    <row r="41" spans="2:20" x14ac:dyDescent="0.25">
      <c r="B41" s="12" t="str">
        <f>'Média Mensal'!B41</f>
        <v>Crestins</v>
      </c>
      <c r="C41" s="12" t="str">
        <f>'Média Mensal'!C41</f>
        <v>Verdes (B)</v>
      </c>
      <c r="D41" s="15">
        <f>'Média Mensal'!D41</f>
        <v>591.81999999999994</v>
      </c>
      <c r="E41" s="4">
        <v>8721.6547129550927</v>
      </c>
      <c r="F41" s="2">
        <v>18807.297816332404</v>
      </c>
      <c r="G41" s="5">
        <f t="shared" si="4"/>
        <v>27528.952529287497</v>
      </c>
      <c r="H41" s="2">
        <v>146</v>
      </c>
      <c r="I41" s="2">
        <v>145</v>
      </c>
      <c r="J41" s="5">
        <f t="shared" si="5"/>
        <v>291</v>
      </c>
      <c r="K41" s="2">
        <v>175</v>
      </c>
      <c r="L41" s="2">
        <v>195</v>
      </c>
      <c r="M41" s="5">
        <f t="shared" si="6"/>
        <v>370</v>
      </c>
      <c r="N41" s="27">
        <f t="shared" si="7"/>
        <v>0.11638804730643607</v>
      </c>
      <c r="O41" s="27">
        <f t="shared" si="0"/>
        <v>0.23603536416079823</v>
      </c>
      <c r="P41" s="28">
        <f t="shared" si="1"/>
        <v>0.1780472430362155</v>
      </c>
      <c r="R41" s="32">
        <f t="shared" si="8"/>
        <v>27.170263903286894</v>
      </c>
      <c r="S41" s="32">
        <f t="shared" si="9"/>
        <v>55.315581812742366</v>
      </c>
      <c r="T41" s="32">
        <f t="shared" si="10"/>
        <v>41.647431965639178</v>
      </c>
    </row>
    <row r="42" spans="2:20" x14ac:dyDescent="0.25">
      <c r="B42" s="12" t="str">
        <f>'Média Mensal'!B42</f>
        <v>Verdes (B)</v>
      </c>
      <c r="C42" s="12" t="str">
        <f>'Média Mensal'!C42</f>
        <v>Pedras Rubras</v>
      </c>
      <c r="D42" s="15">
        <f>'Média Mensal'!D42</f>
        <v>960.78</v>
      </c>
      <c r="E42" s="4">
        <v>5377.5733697424466</v>
      </c>
      <c r="F42" s="2">
        <v>12175.169892381906</v>
      </c>
      <c r="G42" s="5">
        <f t="shared" si="4"/>
        <v>17552.743262124353</v>
      </c>
      <c r="H42" s="2">
        <v>0</v>
      </c>
      <c r="I42" s="2">
        <v>0</v>
      </c>
      <c r="J42" s="5">
        <f t="shared" si="5"/>
        <v>0</v>
      </c>
      <c r="K42" s="2">
        <v>174</v>
      </c>
      <c r="L42" s="2">
        <v>195</v>
      </c>
      <c r="M42" s="5">
        <f t="shared" si="6"/>
        <v>369</v>
      </c>
      <c r="N42" s="27">
        <f t="shared" si="7"/>
        <v>0.12461933096362733</v>
      </c>
      <c r="O42" s="27">
        <f t="shared" si="0"/>
        <v>0.25176116402774829</v>
      </c>
      <c r="P42" s="28">
        <f t="shared" si="1"/>
        <v>0.19180810453409775</v>
      </c>
      <c r="R42" s="32">
        <f t="shared" si="8"/>
        <v>30.905594078979579</v>
      </c>
      <c r="S42" s="32">
        <f t="shared" si="9"/>
        <v>62.43676867888157</v>
      </c>
      <c r="T42" s="32">
        <f t="shared" si="10"/>
        <v>47.56840992445624</v>
      </c>
    </row>
    <row r="43" spans="2:20" x14ac:dyDescent="0.25">
      <c r="B43" s="12" t="str">
        <f>'Média Mensal'!B43</f>
        <v>Pedras Rubras</v>
      </c>
      <c r="C43" s="12" t="str">
        <f>'Média Mensal'!C43</f>
        <v>Lidador</v>
      </c>
      <c r="D43" s="15">
        <f>'Média Mensal'!D43</f>
        <v>1147.58</v>
      </c>
      <c r="E43" s="4">
        <v>4979.6031357556321</v>
      </c>
      <c r="F43" s="2">
        <v>10537.290079965522</v>
      </c>
      <c r="G43" s="5">
        <f t="shared" si="4"/>
        <v>15516.893215721153</v>
      </c>
      <c r="H43" s="2">
        <v>0</v>
      </c>
      <c r="I43" s="2">
        <v>0</v>
      </c>
      <c r="J43" s="5">
        <f t="shared" si="5"/>
        <v>0</v>
      </c>
      <c r="K43" s="2">
        <v>174</v>
      </c>
      <c r="L43" s="2">
        <v>195</v>
      </c>
      <c r="M43" s="5">
        <f t="shared" si="6"/>
        <v>369</v>
      </c>
      <c r="N43" s="27">
        <f t="shared" si="7"/>
        <v>0.11539680978299111</v>
      </c>
      <c r="O43" s="27">
        <f t="shared" si="0"/>
        <v>0.21789268155429117</v>
      </c>
      <c r="P43" s="28">
        <f t="shared" si="1"/>
        <v>0.16956129486538546</v>
      </c>
      <c r="R43" s="32">
        <f t="shared" si="8"/>
        <v>28.618408826181795</v>
      </c>
      <c r="S43" s="32">
        <f t="shared" si="9"/>
        <v>54.037385025464211</v>
      </c>
      <c r="T43" s="32">
        <f t="shared" si="10"/>
        <v>42.051201126615588</v>
      </c>
    </row>
    <row r="44" spans="2:20" x14ac:dyDescent="0.25">
      <c r="B44" s="12" t="str">
        <f>'Média Mensal'!B44</f>
        <v>Lidador</v>
      </c>
      <c r="C44" s="12" t="str">
        <f>'Média Mensal'!C44</f>
        <v>Vilar do Pinheiro</v>
      </c>
      <c r="D44" s="15">
        <f>'Média Mensal'!D44</f>
        <v>1987.51</v>
      </c>
      <c r="E44" s="4">
        <v>4841.0838185564453</v>
      </c>
      <c r="F44" s="2">
        <v>10006.206285091421</v>
      </c>
      <c r="G44" s="5">
        <f t="shared" si="4"/>
        <v>14847.290103647865</v>
      </c>
      <c r="H44" s="2">
        <v>0</v>
      </c>
      <c r="I44" s="2">
        <v>0</v>
      </c>
      <c r="J44" s="5">
        <f t="shared" si="5"/>
        <v>0</v>
      </c>
      <c r="K44" s="2">
        <v>174</v>
      </c>
      <c r="L44" s="2">
        <v>195</v>
      </c>
      <c r="M44" s="5">
        <f t="shared" si="6"/>
        <v>369</v>
      </c>
      <c r="N44" s="27">
        <f t="shared" si="7"/>
        <v>0.11218677740444116</v>
      </c>
      <c r="O44" s="27">
        <f t="shared" si="0"/>
        <v>0.20691079993985567</v>
      </c>
      <c r="P44" s="28">
        <f t="shared" si="1"/>
        <v>0.1622441876873838</v>
      </c>
      <c r="R44" s="32">
        <f t="shared" si="8"/>
        <v>27.822320796301408</v>
      </c>
      <c r="S44" s="32">
        <f t="shared" si="9"/>
        <v>51.313878385084209</v>
      </c>
      <c r="T44" s="32">
        <f t="shared" si="10"/>
        <v>40.23655854647118</v>
      </c>
    </row>
    <row r="45" spans="2:20" x14ac:dyDescent="0.25">
      <c r="B45" s="12" t="str">
        <f>'Média Mensal'!B45</f>
        <v>Vilar do Pinheiro</v>
      </c>
      <c r="C45" s="12" t="str">
        <f>'Média Mensal'!C45</f>
        <v>Modivas Sul</v>
      </c>
      <c r="D45" s="15">
        <f>'Média Mensal'!D45</f>
        <v>2037.38</v>
      </c>
      <c r="E45" s="4">
        <v>4853.9043071707529</v>
      </c>
      <c r="F45" s="2">
        <v>9521.2113009380246</v>
      </c>
      <c r="G45" s="5">
        <f t="shared" si="4"/>
        <v>14375.115608108777</v>
      </c>
      <c r="H45" s="2">
        <v>0</v>
      </c>
      <c r="I45" s="2">
        <v>0</v>
      </c>
      <c r="J45" s="5">
        <f t="shared" si="5"/>
        <v>0</v>
      </c>
      <c r="K45" s="2">
        <v>174</v>
      </c>
      <c r="L45" s="2">
        <v>195</v>
      </c>
      <c r="M45" s="5">
        <f t="shared" si="6"/>
        <v>369</v>
      </c>
      <c r="N45" s="27">
        <f t="shared" si="7"/>
        <v>0.1124838780860853</v>
      </c>
      <c r="O45" s="27">
        <f t="shared" si="0"/>
        <v>0.1968819541136895</v>
      </c>
      <c r="P45" s="28">
        <f t="shared" si="1"/>
        <v>0.15708448736896558</v>
      </c>
      <c r="R45" s="32">
        <f t="shared" si="8"/>
        <v>27.896001765349155</v>
      </c>
      <c r="S45" s="32">
        <f t="shared" si="9"/>
        <v>48.826724620194994</v>
      </c>
      <c r="T45" s="32">
        <f t="shared" si="10"/>
        <v>38.95695286750346</v>
      </c>
    </row>
    <row r="46" spans="2:20" x14ac:dyDescent="0.25">
      <c r="B46" s="12" t="str">
        <f>'Média Mensal'!B46</f>
        <v>Modivas Sul</v>
      </c>
      <c r="C46" s="12" t="str">
        <f>'Média Mensal'!C46</f>
        <v>Modivas Centro</v>
      </c>
      <c r="D46" s="15">
        <f>'Média Mensal'!D46</f>
        <v>1051.08</v>
      </c>
      <c r="E46" s="4">
        <v>4824.3734904424928</v>
      </c>
      <c r="F46" s="2">
        <v>9414.250799441661</v>
      </c>
      <c r="G46" s="5">
        <f t="shared" si="4"/>
        <v>14238.624289884154</v>
      </c>
      <c r="H46" s="2">
        <v>0</v>
      </c>
      <c r="I46" s="2">
        <v>0</v>
      </c>
      <c r="J46" s="5">
        <f t="shared" si="5"/>
        <v>0</v>
      </c>
      <c r="K46" s="2">
        <v>174</v>
      </c>
      <c r="L46" s="2">
        <v>193</v>
      </c>
      <c r="M46" s="5">
        <f t="shared" si="6"/>
        <v>367</v>
      </c>
      <c r="N46" s="27">
        <f t="shared" si="7"/>
        <v>0.11179953398318718</v>
      </c>
      <c r="O46" s="27">
        <f t="shared" si="0"/>
        <v>0.19668750625609355</v>
      </c>
      <c r="P46" s="28">
        <f t="shared" si="1"/>
        <v>0.15644089269891176</v>
      </c>
      <c r="R46" s="32">
        <f t="shared" si="8"/>
        <v>27.726284427830418</v>
      </c>
      <c r="S46" s="32">
        <f t="shared" si="9"/>
        <v>48.778501551511198</v>
      </c>
      <c r="T46" s="32">
        <f t="shared" si="10"/>
        <v>38.797341389330121</v>
      </c>
    </row>
    <row r="47" spans="2:20" x14ac:dyDescent="0.25">
      <c r="B47" s="12" t="str">
        <f>'Média Mensal'!B47</f>
        <v>Modivas Centro</v>
      </c>
      <c r="C47" s="12" t="s">
        <v>102</v>
      </c>
      <c r="D47" s="15">
        <v>852.51</v>
      </c>
      <c r="E47" s="4">
        <v>4909.6397056093792</v>
      </c>
      <c r="F47" s="2">
        <v>9318.0086763266081</v>
      </c>
      <c r="G47" s="5">
        <f t="shared" si="4"/>
        <v>14227.648381935987</v>
      </c>
      <c r="H47" s="2">
        <v>0</v>
      </c>
      <c r="I47" s="2">
        <v>0</v>
      </c>
      <c r="J47" s="5">
        <f t="shared" si="5"/>
        <v>0</v>
      </c>
      <c r="K47" s="2">
        <v>174</v>
      </c>
      <c r="L47" s="2">
        <v>184</v>
      </c>
      <c r="M47" s="5">
        <f t="shared" si="6"/>
        <v>358</v>
      </c>
      <c r="N47" s="27">
        <f t="shared" si="7"/>
        <v>0.11377548446443686</v>
      </c>
      <c r="O47" s="27">
        <f t="shared" si="0"/>
        <v>0.20419899799102839</v>
      </c>
      <c r="P47" s="28">
        <f t="shared" si="1"/>
        <v>0.16025013946134425</v>
      </c>
      <c r="R47" s="32">
        <f t="shared" ref="R47" si="11">+E47/(H47+K47)</f>
        <v>28.21632014718034</v>
      </c>
      <c r="S47" s="32">
        <f t="shared" ref="S47" si="12">+F47/(I47+L47)</f>
        <v>50.641351501775041</v>
      </c>
      <c r="T47" s="32">
        <f t="shared" ref="T47" si="13">+G47/(J47+M47)</f>
        <v>39.742034586413375</v>
      </c>
    </row>
    <row r="48" spans="2:20" x14ac:dyDescent="0.25">
      <c r="B48" s="12" t="s">
        <v>102</v>
      </c>
      <c r="C48" s="12" t="str">
        <f>'Média Mensal'!C48</f>
        <v>Mindelo</v>
      </c>
      <c r="D48" s="15">
        <v>1834.12</v>
      </c>
      <c r="E48" s="4">
        <v>4177.3431755687834</v>
      </c>
      <c r="F48" s="2">
        <v>8916.8083896413482</v>
      </c>
      <c r="G48" s="5">
        <f t="shared" si="4"/>
        <v>13094.151565210132</v>
      </c>
      <c r="H48" s="2">
        <v>0</v>
      </c>
      <c r="I48" s="2">
        <v>0</v>
      </c>
      <c r="J48" s="5">
        <f t="shared" si="5"/>
        <v>0</v>
      </c>
      <c r="K48" s="2">
        <v>174</v>
      </c>
      <c r="L48" s="2">
        <v>175</v>
      </c>
      <c r="M48" s="5">
        <f t="shared" si="6"/>
        <v>349</v>
      </c>
      <c r="N48" s="27">
        <f t="shared" si="7"/>
        <v>9.6805320160566907E-2</v>
      </c>
      <c r="O48" s="27">
        <f t="shared" si="0"/>
        <v>0.20545641450786517</v>
      </c>
      <c r="P48" s="28">
        <f t="shared" si="1"/>
        <v>0.15128652792783681</v>
      </c>
      <c r="R48" s="32">
        <f t="shared" si="8"/>
        <v>24.007719399820594</v>
      </c>
      <c r="S48" s="32">
        <f t="shared" si="9"/>
        <v>50.953190797950562</v>
      </c>
      <c r="T48" s="32">
        <f t="shared" si="10"/>
        <v>37.519058926103526</v>
      </c>
    </row>
    <row r="49" spans="2:20" x14ac:dyDescent="0.25">
      <c r="B49" s="12" t="str">
        <f>'Média Mensal'!B49</f>
        <v>Mindelo</v>
      </c>
      <c r="C49" s="12" t="str">
        <f>'Média Mensal'!C49</f>
        <v>Espaço Natureza</v>
      </c>
      <c r="D49" s="15">
        <f>'Média Mensal'!D49</f>
        <v>776.86</v>
      </c>
      <c r="E49" s="4">
        <v>4315.3161607248985</v>
      </c>
      <c r="F49" s="2">
        <v>8288.4807472302546</v>
      </c>
      <c r="G49" s="5">
        <f t="shared" si="4"/>
        <v>12603.796907955153</v>
      </c>
      <c r="H49" s="2">
        <v>0</v>
      </c>
      <c r="I49" s="2">
        <v>0</v>
      </c>
      <c r="J49" s="5">
        <f t="shared" si="5"/>
        <v>0</v>
      </c>
      <c r="K49" s="2">
        <v>173</v>
      </c>
      <c r="L49" s="2">
        <v>175</v>
      </c>
      <c r="M49" s="5">
        <f t="shared" si="6"/>
        <v>348</v>
      </c>
      <c r="N49" s="27">
        <f t="shared" si="7"/>
        <v>0.10058074213884249</v>
      </c>
      <c r="O49" s="27">
        <f t="shared" si="0"/>
        <v>0.19097881906060493</v>
      </c>
      <c r="P49" s="28">
        <f t="shared" si="1"/>
        <v>0.14603954518857937</v>
      </c>
      <c r="R49" s="32">
        <f t="shared" si="8"/>
        <v>24.94402405043294</v>
      </c>
      <c r="S49" s="32">
        <f t="shared" si="9"/>
        <v>47.362747127030026</v>
      </c>
      <c r="T49" s="32">
        <f t="shared" si="10"/>
        <v>36.217807206767681</v>
      </c>
    </row>
    <row r="50" spans="2:20" x14ac:dyDescent="0.25">
      <c r="B50" s="12" t="str">
        <f>'Média Mensal'!B50</f>
        <v>Espaço Natureza</v>
      </c>
      <c r="C50" s="12" t="str">
        <f>'Média Mensal'!C50</f>
        <v>Varziela</v>
      </c>
      <c r="D50" s="15">
        <f>'Média Mensal'!D50</f>
        <v>1539</v>
      </c>
      <c r="E50" s="4">
        <v>4162.4379324432239</v>
      </c>
      <c r="F50" s="2">
        <v>8376.9618576347566</v>
      </c>
      <c r="G50" s="5">
        <f t="shared" si="4"/>
        <v>12539.39979007798</v>
      </c>
      <c r="H50" s="2">
        <v>0</v>
      </c>
      <c r="I50" s="2">
        <v>0</v>
      </c>
      <c r="J50" s="5">
        <f t="shared" si="5"/>
        <v>0</v>
      </c>
      <c r="K50" s="2">
        <v>172</v>
      </c>
      <c r="L50" s="2">
        <v>174</v>
      </c>
      <c r="M50" s="5">
        <f t="shared" si="6"/>
        <v>346</v>
      </c>
      <c r="N50" s="27">
        <f t="shared" si="7"/>
        <v>9.7581534425244365E-2</v>
      </c>
      <c r="O50" s="27">
        <f t="shared" si="0"/>
        <v>0.19412685061259632</v>
      </c>
      <c r="P50" s="28">
        <f t="shared" si="1"/>
        <v>0.14613322522466413</v>
      </c>
      <c r="R50" s="32">
        <f t="shared" si="8"/>
        <v>24.200220537460606</v>
      </c>
      <c r="S50" s="32">
        <f t="shared" si="9"/>
        <v>48.14345895192389</v>
      </c>
      <c r="T50" s="32">
        <f t="shared" si="10"/>
        <v>36.241039855716707</v>
      </c>
    </row>
    <row r="51" spans="2:20" x14ac:dyDescent="0.25">
      <c r="B51" s="12" t="str">
        <f>'Média Mensal'!B51</f>
        <v>Varziela</v>
      </c>
      <c r="C51" s="12" t="str">
        <f>'Média Mensal'!C51</f>
        <v>Árvore</v>
      </c>
      <c r="D51" s="15">
        <f>'Média Mensal'!D51</f>
        <v>858.71</v>
      </c>
      <c r="E51" s="4">
        <v>4067.4817967187246</v>
      </c>
      <c r="F51" s="2">
        <v>7793.9917165031793</v>
      </c>
      <c r="G51" s="5">
        <f t="shared" si="4"/>
        <v>11861.473513221903</v>
      </c>
      <c r="H51" s="2">
        <v>0</v>
      </c>
      <c r="I51" s="2">
        <v>0</v>
      </c>
      <c r="J51" s="5">
        <f t="shared" si="5"/>
        <v>0</v>
      </c>
      <c r="K51" s="2">
        <v>166</v>
      </c>
      <c r="L51" s="2">
        <v>176</v>
      </c>
      <c r="M51" s="5">
        <f t="shared" si="6"/>
        <v>342</v>
      </c>
      <c r="N51" s="27">
        <f t="shared" si="7"/>
        <v>9.8802025765612242E-2</v>
      </c>
      <c r="O51" s="27">
        <f t="shared" si="0"/>
        <v>0.17856469291841962</v>
      </c>
      <c r="P51" s="28">
        <f t="shared" si="1"/>
        <v>0.13984948020682303</v>
      </c>
      <c r="R51" s="32">
        <f t="shared" si="8"/>
        <v>24.502902389871835</v>
      </c>
      <c r="S51" s="32">
        <f t="shared" si="9"/>
        <v>44.284043843768067</v>
      </c>
      <c r="T51" s="32">
        <f t="shared" si="10"/>
        <v>34.682671091292114</v>
      </c>
    </row>
    <row r="52" spans="2:20" x14ac:dyDescent="0.25">
      <c r="B52" s="12" t="str">
        <f>'Média Mensal'!B52</f>
        <v>Árvore</v>
      </c>
      <c r="C52" s="12" t="str">
        <f>'Média Mensal'!C52</f>
        <v>Azurara</v>
      </c>
      <c r="D52" s="15">
        <f>'Média Mensal'!D52</f>
        <v>664.57</v>
      </c>
      <c r="E52" s="4">
        <v>4078.7014976347823</v>
      </c>
      <c r="F52" s="2">
        <v>7711.3569399511616</v>
      </c>
      <c r="G52" s="5">
        <f t="shared" si="4"/>
        <v>11790.058437585943</v>
      </c>
      <c r="H52" s="2">
        <v>0</v>
      </c>
      <c r="I52" s="2">
        <v>0</v>
      </c>
      <c r="J52" s="5">
        <f t="shared" si="5"/>
        <v>0</v>
      </c>
      <c r="K52" s="2">
        <v>171</v>
      </c>
      <c r="L52" s="2">
        <v>175</v>
      </c>
      <c r="M52" s="5">
        <f t="shared" si="6"/>
        <v>346</v>
      </c>
      <c r="N52" s="27">
        <f t="shared" si="7"/>
        <v>9.6177643313402714E-2</v>
      </c>
      <c r="O52" s="27">
        <f t="shared" si="0"/>
        <v>0.17768103548274566</v>
      </c>
      <c r="P52" s="28">
        <f t="shared" si="1"/>
        <v>0.13740045727188541</v>
      </c>
      <c r="R52" s="32">
        <f t="shared" si="8"/>
        <v>23.852055541723875</v>
      </c>
      <c r="S52" s="32">
        <f t="shared" si="9"/>
        <v>44.064896799720927</v>
      </c>
      <c r="T52" s="32">
        <f t="shared" si="10"/>
        <v>34.075313403427579</v>
      </c>
    </row>
    <row r="53" spans="2:20" x14ac:dyDescent="0.25">
      <c r="B53" s="12" t="str">
        <f>'Média Mensal'!B53</f>
        <v>Azurara</v>
      </c>
      <c r="C53" s="12" t="str">
        <f>'Média Mensal'!C53</f>
        <v>Santa Clara</v>
      </c>
      <c r="D53" s="15">
        <f>'Média Mensal'!D53</f>
        <v>1218.0899999999999</v>
      </c>
      <c r="E53" s="4">
        <v>4030.7795118477316</v>
      </c>
      <c r="F53" s="2">
        <v>7602.1434035770608</v>
      </c>
      <c r="G53" s="5">
        <f t="shared" si="4"/>
        <v>11632.922915424791</v>
      </c>
      <c r="H53" s="2">
        <v>0</v>
      </c>
      <c r="I53" s="2">
        <v>0</v>
      </c>
      <c r="J53" s="5">
        <f t="shared" si="5"/>
        <v>0</v>
      </c>
      <c r="K53" s="2">
        <v>176</v>
      </c>
      <c r="L53" s="2">
        <v>133</v>
      </c>
      <c r="M53" s="5">
        <f t="shared" si="6"/>
        <v>309</v>
      </c>
      <c r="N53" s="27">
        <f t="shared" si="7"/>
        <v>9.2347404505309094E-2</v>
      </c>
      <c r="O53" s="27">
        <f t="shared" si="0"/>
        <v>0.23047972967429847</v>
      </c>
      <c r="P53" s="28">
        <f t="shared" si="1"/>
        <v>0.15180241825118476</v>
      </c>
      <c r="R53" s="32">
        <f t="shared" si="8"/>
        <v>22.902156317316656</v>
      </c>
      <c r="S53" s="32">
        <f t="shared" si="9"/>
        <v>57.15897295922602</v>
      </c>
      <c r="T53" s="32">
        <f t="shared" si="10"/>
        <v>37.646999726293821</v>
      </c>
    </row>
    <row r="54" spans="2:20" x14ac:dyDescent="0.25">
      <c r="B54" s="12" t="str">
        <f>'Média Mensal'!B54</f>
        <v>Santa Clara</v>
      </c>
      <c r="C54" s="12" t="str">
        <f>'Média Mensal'!C54</f>
        <v>Vila do Conde</v>
      </c>
      <c r="D54" s="15">
        <f>'Média Mensal'!D54</f>
        <v>670.57</v>
      </c>
      <c r="E54" s="4">
        <v>3866.7560112335777</v>
      </c>
      <c r="F54" s="2">
        <v>7330.8656917879425</v>
      </c>
      <c r="G54" s="5">
        <f t="shared" si="4"/>
        <v>11197.621703021519</v>
      </c>
      <c r="H54" s="2">
        <v>0</v>
      </c>
      <c r="I54" s="2">
        <v>0</v>
      </c>
      <c r="J54" s="5">
        <f t="shared" si="5"/>
        <v>0</v>
      </c>
      <c r="K54" s="2">
        <v>196</v>
      </c>
      <c r="L54" s="2">
        <v>131</v>
      </c>
      <c r="M54" s="5">
        <f t="shared" si="6"/>
        <v>327</v>
      </c>
      <c r="N54" s="27">
        <f t="shared" si="7"/>
        <v>7.9549786274555168E-2</v>
      </c>
      <c r="O54" s="27">
        <f t="shared" si="0"/>
        <v>0.2256484145465385</v>
      </c>
      <c r="P54" s="28">
        <f t="shared" si="1"/>
        <v>0.13807859454253624</v>
      </c>
      <c r="R54" s="32">
        <f t="shared" si="8"/>
        <v>19.728346996089684</v>
      </c>
      <c r="S54" s="32">
        <f t="shared" si="9"/>
        <v>55.960806807541545</v>
      </c>
      <c r="T54" s="32">
        <f t="shared" si="10"/>
        <v>34.243491446548987</v>
      </c>
    </row>
    <row r="55" spans="2:20" x14ac:dyDescent="0.25">
      <c r="B55" s="12" t="str">
        <f>'Média Mensal'!B55</f>
        <v>Vila do Conde</v>
      </c>
      <c r="C55" s="12" t="str">
        <f>'Média Mensal'!C55</f>
        <v>Alto de Pega</v>
      </c>
      <c r="D55" s="15">
        <f>'Média Mensal'!D55</f>
        <v>730.41</v>
      </c>
      <c r="E55" s="4">
        <v>2457.9064514890433</v>
      </c>
      <c r="F55" s="2">
        <v>5597.1313225218464</v>
      </c>
      <c r="G55" s="5">
        <f t="shared" si="4"/>
        <v>8055.0377740108897</v>
      </c>
      <c r="H55" s="2">
        <v>0</v>
      </c>
      <c r="I55" s="2">
        <v>0</v>
      </c>
      <c r="J55" s="5">
        <f t="shared" si="5"/>
        <v>0</v>
      </c>
      <c r="K55" s="2">
        <v>195</v>
      </c>
      <c r="L55" s="2">
        <v>153</v>
      </c>
      <c r="M55" s="5">
        <f t="shared" si="6"/>
        <v>348</v>
      </c>
      <c r="N55" s="27">
        <f t="shared" si="7"/>
        <v>5.0825195440220086E-2</v>
      </c>
      <c r="O55" s="27">
        <f t="shared" si="0"/>
        <v>0.14751031315944146</v>
      </c>
      <c r="P55" s="28">
        <f t="shared" si="1"/>
        <v>9.3333307540912236E-2</v>
      </c>
      <c r="R55" s="32">
        <f t="shared" si="8"/>
        <v>12.604648469174581</v>
      </c>
      <c r="S55" s="32">
        <f t="shared" si="9"/>
        <v>36.582557663541479</v>
      </c>
      <c r="T55" s="32">
        <f t="shared" si="10"/>
        <v>23.146660270146235</v>
      </c>
    </row>
    <row r="56" spans="2:20" x14ac:dyDescent="0.25">
      <c r="B56" s="12" t="str">
        <f>'Média Mensal'!B56</f>
        <v>Alto de Pega</v>
      </c>
      <c r="C56" s="12" t="str">
        <f>'Média Mensal'!C56</f>
        <v>Portas Fronhas</v>
      </c>
      <c r="D56" s="15">
        <f>'Média Mensal'!D56</f>
        <v>671.05</v>
      </c>
      <c r="E56" s="4">
        <v>2260.8826299542748</v>
      </c>
      <c r="F56" s="2">
        <v>5385.3625989971169</v>
      </c>
      <c r="G56" s="5">
        <f t="shared" si="4"/>
        <v>7646.2452289513913</v>
      </c>
      <c r="H56" s="2">
        <v>0</v>
      </c>
      <c r="I56" s="2">
        <v>0</v>
      </c>
      <c r="J56" s="5">
        <f t="shared" si="5"/>
        <v>0</v>
      </c>
      <c r="K56" s="2">
        <v>201</v>
      </c>
      <c r="L56" s="2">
        <v>153</v>
      </c>
      <c r="M56" s="5">
        <f t="shared" si="6"/>
        <v>354</v>
      </c>
      <c r="N56" s="27">
        <f t="shared" si="7"/>
        <v>4.5355533420684373E-2</v>
      </c>
      <c r="O56" s="27">
        <f t="shared" si="0"/>
        <v>0.14192922725588017</v>
      </c>
      <c r="P56" s="28">
        <f t="shared" si="1"/>
        <v>8.7095011264709671E-2</v>
      </c>
      <c r="R56" s="32">
        <f t="shared" si="8"/>
        <v>11.248172288329725</v>
      </c>
      <c r="S56" s="32">
        <f t="shared" si="9"/>
        <v>35.198448359458283</v>
      </c>
      <c r="T56" s="32">
        <f t="shared" si="10"/>
        <v>21.599562793647998</v>
      </c>
    </row>
    <row r="57" spans="2:20" x14ac:dyDescent="0.25">
      <c r="B57" s="12" t="str">
        <f>'Média Mensal'!B57</f>
        <v>Portas Fronhas</v>
      </c>
      <c r="C57" s="12" t="str">
        <f>'Média Mensal'!C57</f>
        <v>São Brás</v>
      </c>
      <c r="D57" s="15">
        <f>'Média Mensal'!D57</f>
        <v>562.21</v>
      </c>
      <c r="E57" s="4">
        <v>1864.6128889662946</v>
      </c>
      <c r="F57" s="2">
        <v>4177.6442069461236</v>
      </c>
      <c r="G57" s="5">
        <f t="shared" si="4"/>
        <v>6042.2570959124187</v>
      </c>
      <c r="H57" s="2">
        <v>0</v>
      </c>
      <c r="I57" s="2">
        <v>0</v>
      </c>
      <c r="J57" s="5">
        <f t="shared" si="5"/>
        <v>0</v>
      </c>
      <c r="K57" s="43">
        <v>193</v>
      </c>
      <c r="L57" s="2">
        <v>153</v>
      </c>
      <c r="M57" s="5">
        <f t="shared" si="6"/>
        <v>346</v>
      </c>
      <c r="N57" s="27">
        <f t="shared" si="7"/>
        <v>3.8956478542668697E-2</v>
      </c>
      <c r="O57" s="27">
        <f t="shared" si="0"/>
        <v>0.11010025845841566</v>
      </c>
      <c r="P57" s="28">
        <f t="shared" si="1"/>
        <v>7.0416011279978777E-2</v>
      </c>
      <c r="R57" s="32">
        <f t="shared" si="8"/>
        <v>9.6612066785818378</v>
      </c>
      <c r="S57" s="32">
        <f t="shared" si="9"/>
        <v>27.304864097687084</v>
      </c>
      <c r="T57" s="32">
        <f t="shared" si="10"/>
        <v>17.463170797434735</v>
      </c>
    </row>
    <row r="58" spans="2:20" x14ac:dyDescent="0.25">
      <c r="B58" s="13" t="str">
        <f>'Média Mensal'!B58</f>
        <v>São Brás</v>
      </c>
      <c r="C58" s="13" t="str">
        <f>'Média Mensal'!C58</f>
        <v>Póvoa de Varzim</v>
      </c>
      <c r="D58" s="16">
        <f>'Média Mensal'!D58</f>
        <v>624.94000000000005</v>
      </c>
      <c r="E58" s="6">
        <v>1784.6091462741656</v>
      </c>
      <c r="F58" s="3">
        <v>4045.0000000000005</v>
      </c>
      <c r="G58" s="7">
        <f t="shared" si="4"/>
        <v>5829.6091462741661</v>
      </c>
      <c r="H58" s="6">
        <v>0</v>
      </c>
      <c r="I58" s="3">
        <v>0</v>
      </c>
      <c r="J58" s="7">
        <f t="shared" si="5"/>
        <v>0</v>
      </c>
      <c r="K58" s="44">
        <v>195</v>
      </c>
      <c r="L58" s="3">
        <v>152</v>
      </c>
      <c r="M58" s="7">
        <f t="shared" si="6"/>
        <v>347</v>
      </c>
      <c r="N58" s="27">
        <f t="shared" si="7"/>
        <v>3.6902587805503838E-2</v>
      </c>
      <c r="O58" s="27">
        <f t="shared" si="0"/>
        <v>0.10730581494057727</v>
      </c>
      <c r="P58" s="28">
        <f t="shared" si="1"/>
        <v>6.7742041766688743E-2</v>
      </c>
      <c r="R58" s="32">
        <f t="shared" si="8"/>
        <v>9.1518417757649519</v>
      </c>
      <c r="S58" s="32">
        <f t="shared" si="9"/>
        <v>26.611842105263161</v>
      </c>
      <c r="T58" s="32">
        <f t="shared" si="10"/>
        <v>16.800026358138808</v>
      </c>
    </row>
    <row r="59" spans="2:20" x14ac:dyDescent="0.25">
      <c r="B59" s="11" t="str">
        <f>'Média Mensal'!B59</f>
        <v>CSra da Hora</v>
      </c>
      <c r="C59" s="11" t="str">
        <f>'Média Mensal'!C59</f>
        <v>CFonte do Cuco</v>
      </c>
      <c r="D59" s="14">
        <f>'Média Mensal'!D59</f>
        <v>685.98</v>
      </c>
      <c r="E59" s="4">
        <v>7119.1971970152663</v>
      </c>
      <c r="F59" s="2">
        <v>12025.532813468819</v>
      </c>
      <c r="G59" s="10">
        <f t="shared" si="4"/>
        <v>19144.730010484083</v>
      </c>
      <c r="H59" s="2">
        <v>92</v>
      </c>
      <c r="I59" s="2">
        <v>142</v>
      </c>
      <c r="J59" s="10">
        <f t="shared" si="5"/>
        <v>234</v>
      </c>
      <c r="K59" s="2">
        <v>196</v>
      </c>
      <c r="L59" s="2">
        <v>122</v>
      </c>
      <c r="M59" s="10">
        <f t="shared" si="6"/>
        <v>318</v>
      </c>
      <c r="N59" s="25">
        <f t="shared" si="7"/>
        <v>0.10396023944239582</v>
      </c>
      <c r="O59" s="25">
        <f t="shared" si="0"/>
        <v>0.19737284685971671</v>
      </c>
      <c r="P59" s="26">
        <f t="shared" si="1"/>
        <v>0.14794085381494254</v>
      </c>
      <c r="R59" s="32">
        <f t="shared" si="8"/>
        <v>24.719434711858565</v>
      </c>
      <c r="S59" s="32">
        <f t="shared" si="9"/>
        <v>45.551260657078856</v>
      </c>
      <c r="T59" s="32">
        <f t="shared" si="10"/>
        <v>34.682481903050878</v>
      </c>
    </row>
    <row r="60" spans="2:20" x14ac:dyDescent="0.25">
      <c r="B60" s="12" t="str">
        <f>'Média Mensal'!B60</f>
        <v>CFonte do Cuco</v>
      </c>
      <c r="C60" s="12" t="str">
        <f>'Média Mensal'!C60</f>
        <v>Cândido dos Reis</v>
      </c>
      <c r="D60" s="15">
        <f>'Média Mensal'!D60</f>
        <v>913.51</v>
      </c>
      <c r="E60" s="4">
        <v>7032.2050939199116</v>
      </c>
      <c r="F60" s="2">
        <v>11786.355042672247</v>
      </c>
      <c r="G60" s="5">
        <f t="shared" si="4"/>
        <v>18818.560136592158</v>
      </c>
      <c r="H60" s="2">
        <v>58</v>
      </c>
      <c r="I60" s="2">
        <v>142</v>
      </c>
      <c r="J60" s="5">
        <f t="shared" si="5"/>
        <v>200</v>
      </c>
      <c r="K60" s="2">
        <v>208</v>
      </c>
      <c r="L60" s="2">
        <v>122</v>
      </c>
      <c r="M60" s="5">
        <f t="shared" si="6"/>
        <v>330</v>
      </c>
      <c r="N60" s="27">
        <f t="shared" si="7"/>
        <v>0.10968625364861355</v>
      </c>
      <c r="O60" s="27">
        <f t="shared" si="0"/>
        <v>0.19344726632537171</v>
      </c>
      <c r="P60" s="28">
        <f t="shared" si="1"/>
        <v>0.15050032099002045</v>
      </c>
      <c r="R60" s="32">
        <f t="shared" si="8"/>
        <v>26.436861255338012</v>
      </c>
      <c r="S60" s="32">
        <f t="shared" si="9"/>
        <v>44.645284252546389</v>
      </c>
      <c r="T60" s="32">
        <f t="shared" si="10"/>
        <v>35.506717238853128</v>
      </c>
    </row>
    <row r="61" spans="2:20" x14ac:dyDescent="0.25">
      <c r="B61" s="12" t="str">
        <f>'Média Mensal'!B61</f>
        <v>Cândido dos Reis</v>
      </c>
      <c r="C61" s="12" t="str">
        <f>'Média Mensal'!C61</f>
        <v>Pias</v>
      </c>
      <c r="D61" s="15">
        <f>'Média Mensal'!D61</f>
        <v>916.73</v>
      </c>
      <c r="E61" s="4">
        <v>6910.8608588302031</v>
      </c>
      <c r="F61" s="2">
        <v>11078.375181849136</v>
      </c>
      <c r="G61" s="5">
        <f t="shared" si="4"/>
        <v>17989.236040679338</v>
      </c>
      <c r="H61" s="2">
        <v>58</v>
      </c>
      <c r="I61" s="2">
        <v>142</v>
      </c>
      <c r="J61" s="5">
        <f t="shared" si="5"/>
        <v>200</v>
      </c>
      <c r="K61" s="2">
        <v>209</v>
      </c>
      <c r="L61" s="2">
        <v>122</v>
      </c>
      <c r="M61" s="5">
        <f t="shared" si="6"/>
        <v>331</v>
      </c>
      <c r="N61" s="27">
        <f t="shared" si="7"/>
        <v>0.10737819855236487</v>
      </c>
      <c r="O61" s="27">
        <f t="shared" si="0"/>
        <v>0.18182732375671509</v>
      </c>
      <c r="P61" s="28">
        <f t="shared" si="1"/>
        <v>0.14358307292541456</v>
      </c>
      <c r="R61" s="32">
        <f t="shared" si="8"/>
        <v>25.883374003109374</v>
      </c>
      <c r="S61" s="32">
        <f t="shared" si="9"/>
        <v>41.963542355489153</v>
      </c>
      <c r="T61" s="32">
        <f t="shared" si="10"/>
        <v>33.878033974914004</v>
      </c>
    </row>
    <row r="62" spans="2:20" x14ac:dyDescent="0.25">
      <c r="B62" s="12" t="str">
        <f>'Média Mensal'!B62</f>
        <v>Pias</v>
      </c>
      <c r="C62" s="12" t="str">
        <f>'Média Mensal'!C62</f>
        <v>Araújo</v>
      </c>
      <c r="D62" s="15">
        <f>'Média Mensal'!D62</f>
        <v>1258.1300000000001</v>
      </c>
      <c r="E62" s="4">
        <v>6793.4954239503122</v>
      </c>
      <c r="F62" s="2">
        <v>10571.748211934964</v>
      </c>
      <c r="G62" s="5">
        <f t="shared" si="4"/>
        <v>17365.243635885276</v>
      </c>
      <c r="H62" s="2">
        <v>58</v>
      </c>
      <c r="I62" s="2">
        <v>142</v>
      </c>
      <c r="J62" s="5">
        <f t="shared" si="5"/>
        <v>200</v>
      </c>
      <c r="K62" s="2">
        <v>208</v>
      </c>
      <c r="L62" s="2">
        <v>122</v>
      </c>
      <c r="M62" s="5">
        <f t="shared" si="6"/>
        <v>330</v>
      </c>
      <c r="N62" s="27">
        <f t="shared" si="7"/>
        <v>0.10596293087020078</v>
      </c>
      <c r="O62" s="27">
        <f t="shared" si="0"/>
        <v>0.17351214896164266</v>
      </c>
      <c r="P62" s="28">
        <f t="shared" si="1"/>
        <v>0.13887750828443118</v>
      </c>
      <c r="R62" s="32">
        <f t="shared" si="8"/>
        <v>25.539456481016213</v>
      </c>
      <c r="S62" s="32">
        <f t="shared" si="9"/>
        <v>40.044500802783958</v>
      </c>
      <c r="T62" s="32">
        <f t="shared" si="10"/>
        <v>32.764610633745804</v>
      </c>
    </row>
    <row r="63" spans="2:20" x14ac:dyDescent="0.25">
      <c r="B63" s="12" t="str">
        <f>'Média Mensal'!B63</f>
        <v>Araújo</v>
      </c>
      <c r="C63" s="12" t="str">
        <f>'Média Mensal'!C63</f>
        <v>Custió</v>
      </c>
      <c r="D63" s="15">
        <f>'Média Mensal'!D63</f>
        <v>651.69000000000005</v>
      </c>
      <c r="E63" s="4">
        <v>6772.2030373512198</v>
      </c>
      <c r="F63" s="2">
        <v>10050.265586090583</v>
      </c>
      <c r="G63" s="5">
        <f t="shared" si="4"/>
        <v>16822.468623441804</v>
      </c>
      <c r="H63" s="2">
        <v>64</v>
      </c>
      <c r="I63" s="2">
        <v>142</v>
      </c>
      <c r="J63" s="5">
        <f t="shared" si="5"/>
        <v>206</v>
      </c>
      <c r="K63" s="2">
        <v>204</v>
      </c>
      <c r="L63" s="2">
        <v>122</v>
      </c>
      <c r="M63" s="5">
        <f t="shared" si="6"/>
        <v>326</v>
      </c>
      <c r="N63" s="27">
        <f t="shared" si="7"/>
        <v>0.1051323124278319</v>
      </c>
      <c r="O63" s="27">
        <f t="shared" si="0"/>
        <v>0.16495315103221153</v>
      </c>
      <c r="P63" s="28">
        <f t="shared" si="1"/>
        <v>0.13421040196133682</v>
      </c>
      <c r="R63" s="32">
        <f t="shared" si="8"/>
        <v>25.269414318474702</v>
      </c>
      <c r="S63" s="32">
        <f t="shared" si="9"/>
        <v>38.069187826100695</v>
      </c>
      <c r="T63" s="32">
        <f t="shared" si="10"/>
        <v>31.621181623010909</v>
      </c>
    </row>
    <row r="64" spans="2:20" x14ac:dyDescent="0.25">
      <c r="B64" s="12" t="str">
        <f>'Média Mensal'!B64</f>
        <v>Custió</v>
      </c>
      <c r="C64" s="12" t="str">
        <f>'Média Mensal'!C64</f>
        <v>Parque de Maia</v>
      </c>
      <c r="D64" s="15">
        <f>'Média Mensal'!D64</f>
        <v>1418.51</v>
      </c>
      <c r="E64" s="4">
        <v>6831.255986288892</v>
      </c>
      <c r="F64" s="2">
        <v>9312.6516806500858</v>
      </c>
      <c r="G64" s="5">
        <f t="shared" si="4"/>
        <v>16143.907666938978</v>
      </c>
      <c r="H64" s="2">
        <v>74</v>
      </c>
      <c r="I64" s="2">
        <v>102</v>
      </c>
      <c r="J64" s="5">
        <f t="shared" si="5"/>
        <v>176</v>
      </c>
      <c r="K64" s="2">
        <v>196</v>
      </c>
      <c r="L64" s="2">
        <v>166</v>
      </c>
      <c r="M64" s="5">
        <f t="shared" si="6"/>
        <v>362</v>
      </c>
      <c r="N64" s="27">
        <f t="shared" si="7"/>
        <v>0.10576009391703139</v>
      </c>
      <c r="O64" s="27">
        <f t="shared" si="0"/>
        <v>0.14735208355458995</v>
      </c>
      <c r="P64" s="28">
        <f t="shared" si="1"/>
        <v>0.12632956418976915</v>
      </c>
      <c r="R64" s="32">
        <f t="shared" si="8"/>
        <v>25.300948097366266</v>
      </c>
      <c r="S64" s="32">
        <f t="shared" si="9"/>
        <v>34.748700300933159</v>
      </c>
      <c r="T64" s="32">
        <f t="shared" si="10"/>
        <v>30.007263321447915</v>
      </c>
    </row>
    <row r="65" spans="2:20" x14ac:dyDescent="0.25">
      <c r="B65" s="12" t="str">
        <f>'Média Mensal'!B65</f>
        <v>Parque de Maia</v>
      </c>
      <c r="C65" s="12" t="str">
        <f>'Média Mensal'!C65</f>
        <v>Forum</v>
      </c>
      <c r="D65" s="15">
        <f>'Média Mensal'!D65</f>
        <v>824.81</v>
      </c>
      <c r="E65" s="4">
        <v>6366.5445299088315</v>
      </c>
      <c r="F65" s="2">
        <v>7598.7674418661754</v>
      </c>
      <c r="G65" s="5">
        <f t="shared" si="4"/>
        <v>13965.311971775007</v>
      </c>
      <c r="H65" s="2">
        <v>102</v>
      </c>
      <c r="I65" s="2">
        <v>100</v>
      </c>
      <c r="J65" s="5">
        <f t="shared" si="5"/>
        <v>202</v>
      </c>
      <c r="K65" s="2">
        <v>166</v>
      </c>
      <c r="L65" s="2">
        <v>166</v>
      </c>
      <c r="M65" s="5">
        <f t="shared" si="6"/>
        <v>332</v>
      </c>
      <c r="N65" s="27">
        <f t="shared" si="7"/>
        <v>0.10073646408083595</v>
      </c>
      <c r="O65" s="27">
        <f t="shared" si="0"/>
        <v>0.12106116877813815</v>
      </c>
      <c r="P65" s="28">
        <f t="shared" si="1"/>
        <v>0.11086396522747846</v>
      </c>
      <c r="R65" s="32">
        <f t="shared" si="8"/>
        <v>23.755763171301609</v>
      </c>
      <c r="S65" s="32">
        <f t="shared" si="9"/>
        <v>28.566794894233741</v>
      </c>
      <c r="T65" s="32">
        <f t="shared" si="10"/>
        <v>26.152269610065556</v>
      </c>
    </row>
    <row r="66" spans="2:20" x14ac:dyDescent="0.25">
      <c r="B66" s="12" t="str">
        <f>'Média Mensal'!B66</f>
        <v>Forum</v>
      </c>
      <c r="C66" s="12" t="str">
        <f>'Média Mensal'!C66</f>
        <v>Zona Industrial</v>
      </c>
      <c r="D66" s="15">
        <f>'Média Mensal'!D66</f>
        <v>1119.4000000000001</v>
      </c>
      <c r="E66" s="4">
        <v>3565.6711312567872</v>
      </c>
      <c r="F66" s="2">
        <v>3305.1993510231086</v>
      </c>
      <c r="G66" s="5">
        <f t="shared" si="4"/>
        <v>6870.8704822798954</v>
      </c>
      <c r="H66" s="2">
        <v>48</v>
      </c>
      <c r="I66" s="2">
        <v>44</v>
      </c>
      <c r="J66" s="5">
        <f t="shared" si="5"/>
        <v>92</v>
      </c>
      <c r="K66" s="2">
        <v>84</v>
      </c>
      <c r="L66" s="2">
        <v>82</v>
      </c>
      <c r="M66" s="5">
        <f t="shared" si="6"/>
        <v>166</v>
      </c>
      <c r="N66" s="27">
        <f t="shared" si="7"/>
        <v>0.11428433113002523</v>
      </c>
      <c r="O66" s="27">
        <f t="shared" si="0"/>
        <v>0.11076405331846879</v>
      </c>
      <c r="P66" s="28">
        <f t="shared" si="1"/>
        <v>0.11256340894953958</v>
      </c>
      <c r="R66" s="32">
        <f t="shared" si="8"/>
        <v>27.012660085278693</v>
      </c>
      <c r="S66" s="32">
        <f t="shared" si="9"/>
        <v>26.231740881135782</v>
      </c>
      <c r="T66" s="32">
        <f t="shared" si="10"/>
        <v>26.631280939069363</v>
      </c>
    </row>
    <row r="67" spans="2:20" x14ac:dyDescent="0.25">
      <c r="B67" s="12" t="str">
        <f>'Média Mensal'!B67</f>
        <v>Zona Industrial</v>
      </c>
      <c r="C67" s="12" t="str">
        <f>'Média Mensal'!C67</f>
        <v>Mandim</v>
      </c>
      <c r="D67" s="15">
        <f>'Média Mensal'!D67</f>
        <v>1194.23</v>
      </c>
      <c r="E67" s="4">
        <v>3269.7797761890597</v>
      </c>
      <c r="F67" s="2">
        <v>3185.2210819962361</v>
      </c>
      <c r="G67" s="5">
        <f t="shared" si="4"/>
        <v>6455.0008581852962</v>
      </c>
      <c r="H67" s="2">
        <v>52</v>
      </c>
      <c r="I67" s="2">
        <v>44</v>
      </c>
      <c r="J67" s="5">
        <f t="shared" si="5"/>
        <v>96</v>
      </c>
      <c r="K67" s="2">
        <v>84</v>
      </c>
      <c r="L67" s="2">
        <v>82</v>
      </c>
      <c r="M67" s="5">
        <f t="shared" si="6"/>
        <v>166</v>
      </c>
      <c r="N67" s="27">
        <f t="shared" si="7"/>
        <v>0.101976664676555</v>
      </c>
      <c r="O67" s="27">
        <f t="shared" si="0"/>
        <v>0.10674333384705885</v>
      </c>
      <c r="P67" s="28">
        <f t="shared" si="1"/>
        <v>0.10427437416298295</v>
      </c>
      <c r="R67" s="32">
        <f t="shared" si="8"/>
        <v>24.042498354331322</v>
      </c>
      <c r="S67" s="32">
        <f t="shared" si="9"/>
        <v>25.279532396795524</v>
      </c>
      <c r="T67" s="32">
        <f t="shared" si="10"/>
        <v>24.637407855669071</v>
      </c>
    </row>
    <row r="68" spans="2:20" x14ac:dyDescent="0.25">
      <c r="B68" s="12" t="str">
        <f>'Média Mensal'!B68</f>
        <v>Mandim</v>
      </c>
      <c r="C68" s="12" t="str">
        <f>'Média Mensal'!C68</f>
        <v>Castêlo da Maia</v>
      </c>
      <c r="D68" s="15">
        <f>'Média Mensal'!D68</f>
        <v>1468.1</v>
      </c>
      <c r="E68" s="4">
        <v>3164.1467734914254</v>
      </c>
      <c r="F68" s="2">
        <v>3108.2046665157827</v>
      </c>
      <c r="G68" s="5">
        <f t="shared" si="4"/>
        <v>6272.3514400072081</v>
      </c>
      <c r="H68" s="2">
        <v>74</v>
      </c>
      <c r="I68" s="2">
        <v>44</v>
      </c>
      <c r="J68" s="5">
        <f t="shared" si="5"/>
        <v>118</v>
      </c>
      <c r="K68" s="2">
        <v>83</v>
      </c>
      <c r="L68" s="2">
        <v>40</v>
      </c>
      <c r="M68" s="5">
        <f t="shared" si="6"/>
        <v>123</v>
      </c>
      <c r="N68" s="27">
        <f t="shared" si="7"/>
        <v>8.6527750314248128E-2</v>
      </c>
      <c r="O68" s="27">
        <f t="shared" si="0"/>
        <v>0.16001877401749293</v>
      </c>
      <c r="P68" s="28">
        <f t="shared" si="1"/>
        <v>0.11202227889711402</v>
      </c>
      <c r="R68" s="32">
        <f t="shared" si="8"/>
        <v>20.153801105040927</v>
      </c>
      <c r="S68" s="32">
        <f t="shared" si="9"/>
        <v>37.00243650614027</v>
      </c>
      <c r="T68" s="32">
        <f t="shared" si="10"/>
        <v>26.026354522851484</v>
      </c>
    </row>
    <row r="69" spans="2:20" x14ac:dyDescent="0.25">
      <c r="B69" s="13" t="str">
        <f>'Média Mensal'!B69</f>
        <v>Castêlo da Maia</v>
      </c>
      <c r="C69" s="13" t="str">
        <f>'Média Mensal'!C69</f>
        <v>ISMAI</v>
      </c>
      <c r="D69" s="16">
        <f>'Média Mensal'!D69</f>
        <v>702.48</v>
      </c>
      <c r="E69" s="6">
        <v>2638.9475950332562</v>
      </c>
      <c r="F69" s="3">
        <v>1691.9999999999993</v>
      </c>
      <c r="G69" s="7">
        <f t="shared" si="4"/>
        <v>4330.9475950332553</v>
      </c>
      <c r="H69" s="6">
        <v>88</v>
      </c>
      <c r="I69" s="3">
        <v>44</v>
      </c>
      <c r="J69" s="7">
        <f t="shared" si="5"/>
        <v>132</v>
      </c>
      <c r="K69" s="6">
        <v>62</v>
      </c>
      <c r="L69" s="3">
        <v>45</v>
      </c>
      <c r="M69" s="7">
        <f t="shared" si="6"/>
        <v>107</v>
      </c>
      <c r="N69" s="27">
        <f t="shared" si="7"/>
        <v>7.6749290223163569E-2</v>
      </c>
      <c r="O69" s="27">
        <f t="shared" si="0"/>
        <v>8.1881533101045262E-2</v>
      </c>
      <c r="P69" s="28">
        <f t="shared" si="1"/>
        <v>7.8675839177322612E-2</v>
      </c>
      <c r="R69" s="32">
        <f t="shared" si="8"/>
        <v>17.592983966888376</v>
      </c>
      <c r="S69" s="32">
        <f t="shared" si="9"/>
        <v>19.011235955056172</v>
      </c>
      <c r="T69" s="32">
        <f t="shared" si="10"/>
        <v>18.121119644490609</v>
      </c>
    </row>
    <row r="70" spans="2:20" x14ac:dyDescent="0.25">
      <c r="B70" s="11" t="str">
        <f>'Média Mensal'!B70</f>
        <v>Santo Ovídio</v>
      </c>
      <c r="C70" s="11" t="str">
        <f>'Média Mensal'!C70</f>
        <v>D. João II</v>
      </c>
      <c r="D70" s="14">
        <f>'Média Mensal'!D70</f>
        <v>463.71</v>
      </c>
      <c r="E70" s="4">
        <v>20666</v>
      </c>
      <c r="F70" s="2">
        <v>5925.6943397298455</v>
      </c>
      <c r="G70" s="10">
        <f t="shared" ref="G70:G86" si="14">+E70+F70</f>
        <v>26591.694339729846</v>
      </c>
      <c r="H70" s="2">
        <v>454</v>
      </c>
      <c r="I70" s="2">
        <v>478</v>
      </c>
      <c r="J70" s="10">
        <f t="shared" ref="J70:J86" si="15">+H70+I70</f>
        <v>932</v>
      </c>
      <c r="K70" s="2">
        <v>0</v>
      </c>
      <c r="L70" s="2">
        <v>0</v>
      </c>
      <c r="M70" s="10">
        <f t="shared" ref="M70:M86" si="16">+K70+L70</f>
        <v>0</v>
      </c>
      <c r="N70" s="25">
        <f t="shared" ref="N70:P86" si="17">+E70/(H70*216+K70*248)</f>
        <v>0.21073992494697341</v>
      </c>
      <c r="O70" s="25">
        <f t="shared" si="0"/>
        <v>5.7392824458874218E-2</v>
      </c>
      <c r="P70" s="26">
        <f t="shared" si="1"/>
        <v>0.13209194851638176</v>
      </c>
      <c r="R70" s="32">
        <f t="shared" si="8"/>
        <v>45.519823788546255</v>
      </c>
      <c r="S70" s="32">
        <f t="shared" si="9"/>
        <v>12.396850083116831</v>
      </c>
      <c r="T70" s="32">
        <f t="shared" si="10"/>
        <v>28.53186087953846</v>
      </c>
    </row>
    <row r="71" spans="2:20" x14ac:dyDescent="0.25">
      <c r="B71" s="12" t="str">
        <f>'Média Mensal'!B71</f>
        <v>D. João II</v>
      </c>
      <c r="C71" s="12" t="str">
        <f>'Média Mensal'!C71</f>
        <v>João de Deus</v>
      </c>
      <c r="D71" s="15">
        <f>'Média Mensal'!D71</f>
        <v>716.25</v>
      </c>
      <c r="E71" s="4">
        <v>27952.534239928762</v>
      </c>
      <c r="F71" s="2">
        <v>8749.7683165693816</v>
      </c>
      <c r="G71" s="5">
        <f t="shared" si="14"/>
        <v>36702.302556498144</v>
      </c>
      <c r="H71" s="2">
        <v>434</v>
      </c>
      <c r="I71" s="2">
        <v>482</v>
      </c>
      <c r="J71" s="5">
        <f t="shared" si="15"/>
        <v>916</v>
      </c>
      <c r="K71" s="2">
        <v>0</v>
      </c>
      <c r="L71" s="2">
        <v>0</v>
      </c>
      <c r="M71" s="5">
        <f t="shared" si="16"/>
        <v>0</v>
      </c>
      <c r="N71" s="27">
        <f t="shared" si="17"/>
        <v>0.2981794487106243</v>
      </c>
      <c r="O71" s="27">
        <f t="shared" si="0"/>
        <v>8.4041881018224421E-2</v>
      </c>
      <c r="P71" s="28">
        <f t="shared" si="1"/>
        <v>0.18550007357117371</v>
      </c>
      <c r="R71" s="32">
        <f t="shared" ref="R71:R86" si="18">+E71/(H71+K71)</f>
        <v>64.406760921494836</v>
      </c>
      <c r="S71" s="32">
        <f t="shared" ref="S71:S86" si="19">+F71/(I71+L71)</f>
        <v>18.153046299936477</v>
      </c>
      <c r="T71" s="32">
        <f t="shared" ref="T71:T86" si="20">+G71/(J71+M71)</f>
        <v>40.06801589137352</v>
      </c>
    </row>
    <row r="72" spans="2:20" x14ac:dyDescent="0.25">
      <c r="B72" s="12" t="str">
        <f>'Média Mensal'!B72</f>
        <v>João de Deus</v>
      </c>
      <c r="C72" s="12" t="str">
        <f>'Média Mensal'!C72</f>
        <v>C.M.Gaia</v>
      </c>
      <c r="D72" s="15">
        <f>'Média Mensal'!D72</f>
        <v>405.01</v>
      </c>
      <c r="E72" s="4">
        <v>38959.907475100066</v>
      </c>
      <c r="F72" s="2">
        <v>15692.820821242933</v>
      </c>
      <c r="G72" s="5">
        <f t="shared" si="14"/>
        <v>54652.728296342997</v>
      </c>
      <c r="H72" s="2">
        <v>478</v>
      </c>
      <c r="I72" s="2">
        <v>484</v>
      </c>
      <c r="J72" s="5">
        <f t="shared" si="15"/>
        <v>962</v>
      </c>
      <c r="K72" s="2">
        <v>0</v>
      </c>
      <c r="L72" s="2">
        <v>0</v>
      </c>
      <c r="M72" s="5">
        <f t="shared" si="16"/>
        <v>0</v>
      </c>
      <c r="N72" s="27">
        <f t="shared" si="17"/>
        <v>0.3773429749254229</v>
      </c>
      <c r="O72" s="27">
        <f t="shared" si="0"/>
        <v>0.15010733108779969</v>
      </c>
      <c r="P72" s="28">
        <f t="shared" si="1"/>
        <v>0.26301651794266862</v>
      </c>
      <c r="R72" s="32">
        <f t="shared" si="18"/>
        <v>81.506082583891356</v>
      </c>
      <c r="S72" s="32">
        <f t="shared" si="19"/>
        <v>32.423183514964734</v>
      </c>
      <c r="T72" s="32">
        <f t="shared" si="20"/>
        <v>56.811567875616419</v>
      </c>
    </row>
    <row r="73" spans="2:20" x14ac:dyDescent="0.25">
      <c r="B73" s="12" t="str">
        <f>'Média Mensal'!B73</f>
        <v>C.M.Gaia</v>
      </c>
      <c r="C73" s="12" t="str">
        <f>'Média Mensal'!C73</f>
        <v>General Torres</v>
      </c>
      <c r="D73" s="15">
        <f>'Média Mensal'!D73</f>
        <v>488.39</v>
      </c>
      <c r="E73" s="4">
        <v>46103.102559228319</v>
      </c>
      <c r="F73" s="2">
        <v>18539.756883305163</v>
      </c>
      <c r="G73" s="5">
        <f t="shared" si="14"/>
        <v>64642.859442533481</v>
      </c>
      <c r="H73" s="2">
        <v>478</v>
      </c>
      <c r="I73" s="2">
        <v>481</v>
      </c>
      <c r="J73" s="5">
        <f t="shared" si="15"/>
        <v>959</v>
      </c>
      <c r="K73" s="2">
        <v>0</v>
      </c>
      <c r="L73" s="2">
        <v>0</v>
      </c>
      <c r="M73" s="5">
        <f t="shared" si="16"/>
        <v>0</v>
      </c>
      <c r="N73" s="27">
        <f t="shared" si="17"/>
        <v>0.44652780256497288</v>
      </c>
      <c r="O73" s="27">
        <f t="shared" si="0"/>
        <v>0.17844533844715063</v>
      </c>
      <c r="P73" s="28">
        <f t="shared" si="1"/>
        <v>0.31206725486875547</v>
      </c>
      <c r="R73" s="32">
        <f t="shared" si="18"/>
        <v>96.450005354034133</v>
      </c>
      <c r="S73" s="32">
        <f t="shared" si="19"/>
        <v>38.544193104584537</v>
      </c>
      <c r="T73" s="32">
        <f t="shared" si="20"/>
        <v>67.406527051651182</v>
      </c>
    </row>
    <row r="74" spans="2:20" x14ac:dyDescent="0.25">
      <c r="B74" s="12" t="str">
        <f>'Média Mensal'!B74</f>
        <v>General Torres</v>
      </c>
      <c r="C74" s="12" t="str">
        <f>'Média Mensal'!C74</f>
        <v>Jardim do Morro</v>
      </c>
      <c r="D74" s="15">
        <f>'Média Mensal'!D74</f>
        <v>419.98</v>
      </c>
      <c r="E74" s="4">
        <v>55019.212692914865</v>
      </c>
      <c r="F74" s="2">
        <v>19117.438604740346</v>
      </c>
      <c r="G74" s="5">
        <f t="shared" si="14"/>
        <v>74136.651297655219</v>
      </c>
      <c r="H74" s="2">
        <v>436</v>
      </c>
      <c r="I74" s="2">
        <v>486</v>
      </c>
      <c r="J74" s="5">
        <f t="shared" si="15"/>
        <v>922</v>
      </c>
      <c r="K74" s="2">
        <v>0</v>
      </c>
      <c r="L74" s="2">
        <v>0</v>
      </c>
      <c r="M74" s="5">
        <f t="shared" si="16"/>
        <v>0</v>
      </c>
      <c r="N74" s="27">
        <f t="shared" si="17"/>
        <v>0.58421692037159001</v>
      </c>
      <c r="O74" s="27">
        <f t="shared" si="0"/>
        <v>0.18211246956199842</v>
      </c>
      <c r="P74" s="28">
        <f t="shared" si="1"/>
        <v>0.37226164586675109</v>
      </c>
      <c r="R74" s="32">
        <f t="shared" si="18"/>
        <v>126.19085480026345</v>
      </c>
      <c r="S74" s="32">
        <f t="shared" si="19"/>
        <v>39.336293425391659</v>
      </c>
      <c r="T74" s="32">
        <f t="shared" si="20"/>
        <v>80.40851550721824</v>
      </c>
    </row>
    <row r="75" spans="2:20" x14ac:dyDescent="0.25">
      <c r="B75" s="12" t="str">
        <f>'Média Mensal'!B75</f>
        <v>Jardim do Morro</v>
      </c>
      <c r="C75" s="12" t="str">
        <f>'Média Mensal'!C75</f>
        <v>São Bento</v>
      </c>
      <c r="D75" s="15">
        <f>'Média Mensal'!D75</f>
        <v>795.7</v>
      </c>
      <c r="E75" s="4">
        <v>56115.847215004331</v>
      </c>
      <c r="F75" s="2">
        <v>20988.241261940253</v>
      </c>
      <c r="G75" s="5">
        <f t="shared" si="14"/>
        <v>77104.088476944584</v>
      </c>
      <c r="H75" s="2">
        <v>442</v>
      </c>
      <c r="I75" s="2">
        <v>492</v>
      </c>
      <c r="J75" s="5">
        <f t="shared" si="15"/>
        <v>934</v>
      </c>
      <c r="K75" s="2">
        <v>0</v>
      </c>
      <c r="L75" s="2">
        <v>0</v>
      </c>
      <c r="M75" s="5">
        <f t="shared" si="16"/>
        <v>0</v>
      </c>
      <c r="N75" s="27">
        <f t="shared" si="17"/>
        <v>0.58777282569763212</v>
      </c>
      <c r="O75" s="27">
        <f t="shared" si="0"/>
        <v>0.19749549516279219</v>
      </c>
      <c r="P75" s="28">
        <f t="shared" si="1"/>
        <v>0.38218776507328389</v>
      </c>
      <c r="R75" s="32">
        <f t="shared" si="18"/>
        <v>126.95893035068853</v>
      </c>
      <c r="S75" s="32">
        <f t="shared" si="19"/>
        <v>42.659026955163114</v>
      </c>
      <c r="T75" s="32">
        <f t="shared" si="20"/>
        <v>82.552557255829313</v>
      </c>
    </row>
    <row r="76" spans="2:20" x14ac:dyDescent="0.25">
      <c r="B76" s="12" t="str">
        <f>'Média Mensal'!B76</f>
        <v>São Bento</v>
      </c>
      <c r="C76" s="12" t="str">
        <f>'Média Mensal'!C76</f>
        <v>Aliados</v>
      </c>
      <c r="D76" s="15">
        <f>'Média Mensal'!D76</f>
        <v>443.38</v>
      </c>
      <c r="E76" s="4">
        <v>60246.412298191754</v>
      </c>
      <c r="F76" s="2">
        <v>34400.663687731008</v>
      </c>
      <c r="G76" s="5">
        <f t="shared" si="14"/>
        <v>94647.075985922769</v>
      </c>
      <c r="H76" s="2">
        <v>483</v>
      </c>
      <c r="I76" s="2">
        <v>486</v>
      </c>
      <c r="J76" s="5">
        <f t="shared" si="15"/>
        <v>969</v>
      </c>
      <c r="K76" s="2">
        <v>0</v>
      </c>
      <c r="L76" s="2">
        <v>0</v>
      </c>
      <c r="M76" s="5">
        <f t="shared" si="16"/>
        <v>0</v>
      </c>
      <c r="N76" s="27">
        <f t="shared" si="17"/>
        <v>0.5774711707134399</v>
      </c>
      <c r="O76" s="27">
        <f t="shared" si="0"/>
        <v>0.32770027137375218</v>
      </c>
      <c r="P76" s="28">
        <f t="shared" si="1"/>
        <v>0.45219907878455629</v>
      </c>
      <c r="R76" s="32">
        <f t="shared" si="18"/>
        <v>124.73377287410301</v>
      </c>
      <c r="S76" s="32">
        <f t="shared" si="19"/>
        <v>70.783258616730464</v>
      </c>
      <c r="T76" s="32">
        <f t="shared" si="20"/>
        <v>97.675001017464155</v>
      </c>
    </row>
    <row r="77" spans="2:20" x14ac:dyDescent="0.25">
      <c r="B77" s="12" t="str">
        <f>'Média Mensal'!B77</f>
        <v>Aliados</v>
      </c>
      <c r="C77" s="12" t="str">
        <f>'Média Mensal'!C77</f>
        <v>Trindade S</v>
      </c>
      <c r="D77" s="15">
        <f>'Média Mensal'!D77</f>
        <v>450.27</v>
      </c>
      <c r="E77" s="4">
        <v>58304.631876417538</v>
      </c>
      <c r="F77" s="2">
        <v>40119.021319393709</v>
      </c>
      <c r="G77" s="5">
        <f t="shared" si="14"/>
        <v>98423.653195811246</v>
      </c>
      <c r="H77" s="2">
        <v>476</v>
      </c>
      <c r="I77" s="2">
        <v>478</v>
      </c>
      <c r="J77" s="5">
        <f t="shared" si="15"/>
        <v>954</v>
      </c>
      <c r="K77" s="2">
        <v>0</v>
      </c>
      <c r="L77" s="2">
        <v>0</v>
      </c>
      <c r="M77" s="5">
        <f t="shared" si="16"/>
        <v>0</v>
      </c>
      <c r="N77" s="27">
        <f t="shared" si="17"/>
        <v>0.56707741865485461</v>
      </c>
      <c r="O77" s="27">
        <f t="shared" si="0"/>
        <v>0.3885694765941588</v>
      </c>
      <c r="P77" s="28">
        <f t="shared" si="1"/>
        <v>0.47763633238125652</v>
      </c>
      <c r="R77" s="32">
        <f t="shared" si="18"/>
        <v>122.48872242944861</v>
      </c>
      <c r="S77" s="32">
        <f t="shared" si="19"/>
        <v>83.931006944338307</v>
      </c>
      <c r="T77" s="32">
        <f t="shared" si="20"/>
        <v>103.16944779435141</v>
      </c>
    </row>
    <row r="78" spans="2:20" x14ac:dyDescent="0.25">
      <c r="B78" s="12" t="str">
        <f>'Média Mensal'!B78</f>
        <v>Trindade S</v>
      </c>
      <c r="C78" s="12" t="str">
        <f>'Média Mensal'!C78</f>
        <v>Faria Guimaraes</v>
      </c>
      <c r="D78" s="15">
        <f>'Média Mensal'!D78</f>
        <v>555.34</v>
      </c>
      <c r="E78" s="4">
        <v>48843.405031693357</v>
      </c>
      <c r="F78" s="2">
        <v>33255.263691834181</v>
      </c>
      <c r="G78" s="5">
        <f t="shared" si="14"/>
        <v>82098.668723527546</v>
      </c>
      <c r="H78" s="2">
        <v>464</v>
      </c>
      <c r="I78" s="2">
        <v>474</v>
      </c>
      <c r="J78" s="5">
        <f t="shared" si="15"/>
        <v>938</v>
      </c>
      <c r="K78" s="2">
        <v>0</v>
      </c>
      <c r="L78" s="2">
        <v>0</v>
      </c>
      <c r="M78" s="5">
        <f t="shared" si="16"/>
        <v>0</v>
      </c>
      <c r="N78" s="27">
        <f t="shared" si="17"/>
        <v>0.48734240333346662</v>
      </c>
      <c r="O78" s="27">
        <f t="shared" si="0"/>
        <v>0.3248091859258691</v>
      </c>
      <c r="P78" s="28">
        <f t="shared" si="1"/>
        <v>0.40520941287376383</v>
      </c>
      <c r="R78" s="32">
        <f t="shared" si="18"/>
        <v>105.26595912002878</v>
      </c>
      <c r="S78" s="32">
        <f t="shared" si="19"/>
        <v>70.158784159987718</v>
      </c>
      <c r="T78" s="32">
        <f t="shared" si="20"/>
        <v>87.525233180732997</v>
      </c>
    </row>
    <row r="79" spans="2:20" x14ac:dyDescent="0.25">
      <c r="B79" s="12" t="str">
        <f>'Média Mensal'!B79</f>
        <v>Faria Guimaraes</v>
      </c>
      <c r="C79" s="12" t="str">
        <f>'Média Mensal'!C79</f>
        <v>Marques</v>
      </c>
      <c r="D79" s="15">
        <f>'Média Mensal'!D79</f>
        <v>621.04</v>
      </c>
      <c r="E79" s="4">
        <v>46980.764555691669</v>
      </c>
      <c r="F79" s="2">
        <v>31903.068989833111</v>
      </c>
      <c r="G79" s="5">
        <f t="shared" si="14"/>
        <v>78883.833545524772</v>
      </c>
      <c r="H79" s="2">
        <v>486</v>
      </c>
      <c r="I79" s="2">
        <v>482</v>
      </c>
      <c r="J79" s="5">
        <f t="shared" si="15"/>
        <v>968</v>
      </c>
      <c r="K79" s="2">
        <v>0</v>
      </c>
      <c r="L79" s="2">
        <v>0</v>
      </c>
      <c r="M79" s="5">
        <f t="shared" si="16"/>
        <v>0</v>
      </c>
      <c r="N79" s="27">
        <f t="shared" si="17"/>
        <v>0.44753814734502811</v>
      </c>
      <c r="O79" s="27">
        <f t="shared" si="0"/>
        <v>0.30643027691172114</v>
      </c>
      <c r="P79" s="28">
        <f t="shared" si="1"/>
        <v>0.37727575731522023</v>
      </c>
      <c r="R79" s="32">
        <f t="shared" si="18"/>
        <v>96.668239826526062</v>
      </c>
      <c r="S79" s="32">
        <f t="shared" si="19"/>
        <v>66.188939812931764</v>
      </c>
      <c r="T79" s="32">
        <f t="shared" si="20"/>
        <v>81.491563580087572</v>
      </c>
    </row>
    <row r="80" spans="2:20" x14ac:dyDescent="0.25">
      <c r="B80" s="12" t="str">
        <f>'Média Mensal'!B80</f>
        <v>Marques</v>
      </c>
      <c r="C80" s="12" t="str">
        <f>'Média Mensal'!C80</f>
        <v>Combatentes</v>
      </c>
      <c r="D80" s="15">
        <f>'Média Mensal'!D80</f>
        <v>702.75</v>
      </c>
      <c r="E80" s="4">
        <v>41424.146311527802</v>
      </c>
      <c r="F80" s="2">
        <v>24810.428853555972</v>
      </c>
      <c r="G80" s="5">
        <f t="shared" si="14"/>
        <v>66234.575165083777</v>
      </c>
      <c r="H80" s="2">
        <v>494</v>
      </c>
      <c r="I80" s="2">
        <v>486</v>
      </c>
      <c r="J80" s="5">
        <f t="shared" si="15"/>
        <v>980</v>
      </c>
      <c r="K80" s="2">
        <v>0</v>
      </c>
      <c r="L80" s="2">
        <v>0</v>
      </c>
      <c r="M80" s="5">
        <f t="shared" si="16"/>
        <v>0</v>
      </c>
      <c r="N80" s="27">
        <f t="shared" si="17"/>
        <v>0.38821549624688673</v>
      </c>
      <c r="O80" s="27">
        <f t="shared" si="0"/>
        <v>0.23634382004987781</v>
      </c>
      <c r="P80" s="28">
        <f t="shared" si="1"/>
        <v>0.31289954254102315</v>
      </c>
      <c r="R80" s="32">
        <f t="shared" si="18"/>
        <v>83.854547189327533</v>
      </c>
      <c r="S80" s="32">
        <f t="shared" si="19"/>
        <v>51.050265130773603</v>
      </c>
      <c r="T80" s="32">
        <f t="shared" si="20"/>
        <v>67.586301188861</v>
      </c>
    </row>
    <row r="81" spans="2:20" x14ac:dyDescent="0.25">
      <c r="B81" s="12" t="str">
        <f>'Média Mensal'!B81</f>
        <v>Combatentes</v>
      </c>
      <c r="C81" s="12" t="str">
        <f>'Média Mensal'!C81</f>
        <v>Salgueiros</v>
      </c>
      <c r="D81" s="15">
        <f>'Média Mensal'!D81</f>
        <v>471.25</v>
      </c>
      <c r="E81" s="4">
        <v>39091.593455523529</v>
      </c>
      <c r="F81" s="2">
        <v>19339.039791265273</v>
      </c>
      <c r="G81" s="5">
        <f t="shared" si="14"/>
        <v>58430.633246788799</v>
      </c>
      <c r="H81" s="2">
        <v>486</v>
      </c>
      <c r="I81" s="2">
        <v>488</v>
      </c>
      <c r="J81" s="5">
        <f t="shared" si="15"/>
        <v>974</v>
      </c>
      <c r="K81" s="2">
        <v>0</v>
      </c>
      <c r="L81" s="2">
        <v>0</v>
      </c>
      <c r="M81" s="5">
        <f t="shared" si="16"/>
        <v>0</v>
      </c>
      <c r="N81" s="27">
        <f t="shared" si="17"/>
        <v>0.37238600685417172</v>
      </c>
      <c r="O81" s="27">
        <f t="shared" si="17"/>
        <v>0.18346842546358222</v>
      </c>
      <c r="P81" s="28">
        <f t="shared" si="17"/>
        <v>0.27773325560303447</v>
      </c>
      <c r="R81" s="32">
        <f t="shared" si="18"/>
        <v>80.435377480501089</v>
      </c>
      <c r="S81" s="32">
        <f t="shared" si="19"/>
        <v>39.629179900133757</v>
      </c>
      <c r="T81" s="32">
        <f t="shared" si="20"/>
        <v>59.990383210255438</v>
      </c>
    </row>
    <row r="82" spans="2:20" x14ac:dyDescent="0.25">
      <c r="B82" s="12" t="str">
        <f>'Média Mensal'!B82</f>
        <v>Salgueiros</v>
      </c>
      <c r="C82" s="12" t="str">
        <f>'Média Mensal'!C82</f>
        <v>Polo Universitario</v>
      </c>
      <c r="D82" s="15">
        <f>'Média Mensal'!D82</f>
        <v>775.36</v>
      </c>
      <c r="E82" s="4">
        <v>37667.076931463263</v>
      </c>
      <c r="F82" s="2">
        <v>15515.226004213089</v>
      </c>
      <c r="G82" s="5">
        <f t="shared" si="14"/>
        <v>53182.302935676351</v>
      </c>
      <c r="H82" s="2">
        <v>480</v>
      </c>
      <c r="I82" s="2">
        <v>484</v>
      </c>
      <c r="J82" s="5">
        <f t="shared" si="15"/>
        <v>964</v>
      </c>
      <c r="K82" s="2">
        <v>0</v>
      </c>
      <c r="L82" s="2">
        <v>0</v>
      </c>
      <c r="M82" s="5">
        <f t="shared" si="16"/>
        <v>0</v>
      </c>
      <c r="N82" s="27">
        <f t="shared" si="17"/>
        <v>0.36330128213216883</v>
      </c>
      <c r="O82" s="27">
        <f t="shared" si="17"/>
        <v>0.14840857442046496</v>
      </c>
      <c r="P82" s="28">
        <f t="shared" si="17"/>
        <v>0.25540909278313906</v>
      </c>
      <c r="R82" s="32">
        <f t="shared" si="18"/>
        <v>78.473076940548466</v>
      </c>
      <c r="S82" s="32">
        <f t="shared" si="19"/>
        <v>32.056252074820435</v>
      </c>
      <c r="T82" s="32">
        <f t="shared" si="20"/>
        <v>55.168364041158043</v>
      </c>
    </row>
    <row r="83" spans="2:20" x14ac:dyDescent="0.25">
      <c r="B83" s="12" t="str">
        <f>'Média Mensal'!B83</f>
        <v>Polo Universitario</v>
      </c>
      <c r="C83" s="12" t="str">
        <f>'Média Mensal'!C83</f>
        <v>I.P.O.</v>
      </c>
      <c r="D83" s="15">
        <f>'Média Mensal'!D83</f>
        <v>827.64</v>
      </c>
      <c r="E83" s="4">
        <v>24960.477227961135</v>
      </c>
      <c r="F83" s="2">
        <v>14090.569755616105</v>
      </c>
      <c r="G83" s="5">
        <f t="shared" si="14"/>
        <v>39051.046983577238</v>
      </c>
      <c r="H83" s="2">
        <v>480</v>
      </c>
      <c r="I83" s="2">
        <v>492</v>
      </c>
      <c r="J83" s="5">
        <f t="shared" si="15"/>
        <v>972</v>
      </c>
      <c r="K83" s="2">
        <v>0</v>
      </c>
      <c r="L83" s="2">
        <v>0</v>
      </c>
      <c r="M83" s="5">
        <f t="shared" si="16"/>
        <v>0</v>
      </c>
      <c r="N83" s="27">
        <f t="shared" si="17"/>
        <v>0.24074534363388442</v>
      </c>
      <c r="O83" s="27">
        <f t="shared" si="17"/>
        <v>0.13258967324992571</v>
      </c>
      <c r="P83" s="28">
        <f t="shared" si="17"/>
        <v>0.18599988084694233</v>
      </c>
      <c r="R83" s="32">
        <f t="shared" si="18"/>
        <v>52.000994224919033</v>
      </c>
      <c r="S83" s="32">
        <f t="shared" si="19"/>
        <v>28.639369421983954</v>
      </c>
      <c r="T83" s="32">
        <f t="shared" si="20"/>
        <v>40.175974262939548</v>
      </c>
    </row>
    <row r="84" spans="2:20" x14ac:dyDescent="0.25">
      <c r="B84" s="13" t="str">
        <f>'Média Mensal'!B84</f>
        <v>I.P.O.</v>
      </c>
      <c r="C84" s="13" t="str">
        <f>'Média Mensal'!C84</f>
        <v>Hospital São João</v>
      </c>
      <c r="D84" s="16">
        <f>'Média Mensal'!D84</f>
        <v>351.77</v>
      </c>
      <c r="E84" s="6">
        <v>8354.1315510310542</v>
      </c>
      <c r="F84" s="3">
        <v>10832.999999999998</v>
      </c>
      <c r="G84" s="7">
        <f t="shared" si="14"/>
        <v>19187.131551031052</v>
      </c>
      <c r="H84" s="6">
        <v>487</v>
      </c>
      <c r="I84" s="3">
        <v>482</v>
      </c>
      <c r="J84" s="7">
        <f t="shared" si="15"/>
        <v>969</v>
      </c>
      <c r="K84" s="6">
        <v>0</v>
      </c>
      <c r="L84" s="3">
        <v>0</v>
      </c>
      <c r="M84" s="7">
        <f t="shared" si="16"/>
        <v>0</v>
      </c>
      <c r="N84" s="27">
        <f t="shared" si="17"/>
        <v>7.941793625970657E-2</v>
      </c>
      <c r="O84" s="27">
        <f t="shared" si="17"/>
        <v>0.10405140617796217</v>
      </c>
      <c r="P84" s="28">
        <f t="shared" si="17"/>
        <v>9.1671117374876029E-2</v>
      </c>
      <c r="R84" s="32">
        <f t="shared" si="18"/>
        <v>17.154274232096622</v>
      </c>
      <c r="S84" s="32">
        <f t="shared" si="19"/>
        <v>22.475103734439831</v>
      </c>
      <c r="T84" s="32">
        <f t="shared" si="20"/>
        <v>19.800961352973221</v>
      </c>
    </row>
    <row r="85" spans="2:20" x14ac:dyDescent="0.25">
      <c r="B85" s="12" t="str">
        <f>'Média Mensal'!B85</f>
        <v xml:space="preserve">Verdes (E) </v>
      </c>
      <c r="C85" s="12" t="str">
        <f>'Média Mensal'!C85</f>
        <v>Botica</v>
      </c>
      <c r="D85" s="15">
        <f>'Média Mensal'!D85</f>
        <v>683.54</v>
      </c>
      <c r="E85" s="4">
        <v>3587.5255160578909</v>
      </c>
      <c r="F85" s="2">
        <v>6879.1691442697575</v>
      </c>
      <c r="G85" s="5">
        <f t="shared" si="14"/>
        <v>10466.694660327648</v>
      </c>
      <c r="H85" s="2">
        <v>146</v>
      </c>
      <c r="I85" s="2">
        <v>144</v>
      </c>
      <c r="J85" s="5">
        <f t="shared" si="15"/>
        <v>290</v>
      </c>
      <c r="K85" s="2">
        <v>0</v>
      </c>
      <c r="L85" s="2">
        <v>0</v>
      </c>
      <c r="M85" s="5">
        <f t="shared" si="16"/>
        <v>0</v>
      </c>
      <c r="N85" s="25">
        <f t="shared" si="17"/>
        <v>0.11375968785064342</v>
      </c>
      <c r="O85" s="25">
        <f t="shared" si="17"/>
        <v>0.22116670345517481</v>
      </c>
      <c r="P85" s="26">
        <f t="shared" si="17"/>
        <v>0.16709282663358316</v>
      </c>
      <c r="R85" s="32">
        <f t="shared" si="18"/>
        <v>24.572092575738978</v>
      </c>
      <c r="S85" s="32">
        <f t="shared" si="19"/>
        <v>47.772007946317757</v>
      </c>
      <c r="T85" s="32">
        <f t="shared" si="20"/>
        <v>36.092050552853962</v>
      </c>
    </row>
    <row r="86" spans="2:20" x14ac:dyDescent="0.25">
      <c r="B86" s="13" t="str">
        <f>'Média Mensal'!B86</f>
        <v>Botica</v>
      </c>
      <c r="C86" s="13" t="str">
        <f>'Média Mensal'!C86</f>
        <v>Aeroporto</v>
      </c>
      <c r="D86" s="16">
        <f>'Média Mensal'!D86</f>
        <v>649.66</v>
      </c>
      <c r="E86" s="6">
        <v>3329.8318456661746</v>
      </c>
      <c r="F86" s="3">
        <v>6498</v>
      </c>
      <c r="G86" s="7">
        <f t="shared" si="14"/>
        <v>9827.8318456661746</v>
      </c>
      <c r="H86" s="6">
        <v>148</v>
      </c>
      <c r="I86" s="3">
        <v>134</v>
      </c>
      <c r="J86" s="7">
        <f t="shared" si="15"/>
        <v>282</v>
      </c>
      <c r="K86" s="6">
        <v>0</v>
      </c>
      <c r="L86" s="3">
        <v>0</v>
      </c>
      <c r="M86" s="7">
        <f t="shared" si="16"/>
        <v>0</v>
      </c>
      <c r="N86" s="27">
        <f t="shared" si="17"/>
        <v>0.10416140658365161</v>
      </c>
      <c r="O86" s="27">
        <f t="shared" si="17"/>
        <v>0.22450248756218905</v>
      </c>
      <c r="P86" s="28">
        <f t="shared" si="17"/>
        <v>0.16134475711955237</v>
      </c>
      <c r="R86" s="32">
        <f t="shared" si="18"/>
        <v>22.498863822068746</v>
      </c>
      <c r="S86" s="32">
        <f t="shared" si="19"/>
        <v>48.492537313432834</v>
      </c>
      <c r="T86" s="32">
        <f t="shared" si="20"/>
        <v>34.850467537823313</v>
      </c>
    </row>
    <row r="87" spans="2:20" x14ac:dyDescent="0.25">
      <c r="B87" s="23" t="s">
        <v>85</v>
      </c>
      <c r="E87" s="41"/>
      <c r="F87" s="41"/>
      <c r="G87" s="41"/>
      <c r="H87" s="41"/>
      <c r="I87" s="41"/>
      <c r="J87" s="41"/>
      <c r="K87" s="41"/>
      <c r="L87" s="41"/>
      <c r="M87" s="41"/>
      <c r="N87" s="42"/>
      <c r="O87" s="42"/>
      <c r="P87" s="42"/>
    </row>
    <row r="88" spans="2:20" x14ac:dyDescent="0.25">
      <c r="B88" s="34"/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7">
    <tabColor theme="0" tint="-4.9989318521683403E-2"/>
  </sheetPr>
  <dimension ref="A1:T88"/>
  <sheetViews>
    <sheetView workbookViewId="0">
      <selection activeCell="U26" sqref="U26"/>
    </sheetView>
  </sheetViews>
  <sheetFormatPr defaultRowHeight="15" x14ac:dyDescent="0.25"/>
  <cols>
    <col min="2" max="2" width="17.42578125" bestFit="1" customWidth="1"/>
    <col min="3" max="3" width="17.42578125" customWidth="1"/>
    <col min="4" max="16" width="10" customWidth="1"/>
  </cols>
  <sheetData>
    <row r="1" spans="1:20" ht="14.45" x14ac:dyDescent="0.3">
      <c r="P1" s="33"/>
    </row>
    <row r="2" spans="1:20" ht="17.25" x14ac:dyDescent="0.3">
      <c r="A2" s="1"/>
      <c r="H2" s="54" t="s">
        <v>84</v>
      </c>
      <c r="I2" s="55"/>
      <c r="J2" s="55"/>
      <c r="K2" s="55"/>
      <c r="L2" s="55"/>
      <c r="M2" s="55"/>
      <c r="N2" s="55"/>
      <c r="O2" s="56"/>
      <c r="P2" s="17">
        <v>0.18378839359096599</v>
      </c>
    </row>
    <row r="3" spans="1:20" ht="17.25" x14ac:dyDescent="0.25">
      <c r="B3" s="59" t="s">
        <v>3</v>
      </c>
      <c r="C3" s="61" t="s">
        <v>4</v>
      </c>
      <c r="D3" s="18" t="s">
        <v>82</v>
      </c>
      <c r="E3" s="64" t="s">
        <v>0</v>
      </c>
      <c r="F3" s="64"/>
      <c r="G3" s="65"/>
      <c r="H3" s="63" t="s">
        <v>86</v>
      </c>
      <c r="I3" s="64"/>
      <c r="J3" s="65"/>
      <c r="K3" s="63" t="s">
        <v>87</v>
      </c>
      <c r="L3" s="64"/>
      <c r="M3" s="65"/>
      <c r="N3" s="63" t="s">
        <v>1</v>
      </c>
      <c r="O3" s="64"/>
      <c r="P3" s="65"/>
      <c r="R3" s="63" t="s">
        <v>88</v>
      </c>
      <c r="S3" s="64"/>
      <c r="T3" s="65"/>
    </row>
    <row r="4" spans="1:20" x14ac:dyDescent="0.25">
      <c r="B4" s="60"/>
      <c r="C4" s="62"/>
      <c r="D4" s="19" t="s">
        <v>83</v>
      </c>
      <c r="E4" s="20" t="s">
        <v>5</v>
      </c>
      <c r="F4" s="21" t="s">
        <v>6</v>
      </c>
      <c r="G4" s="22" t="s">
        <v>2</v>
      </c>
      <c r="H4" s="20" t="s">
        <v>5</v>
      </c>
      <c r="I4" s="21" t="s">
        <v>6</v>
      </c>
      <c r="J4" s="22" t="s">
        <v>2</v>
      </c>
      <c r="K4" s="20" t="s">
        <v>5</v>
      </c>
      <c r="L4" s="21" t="s">
        <v>6</v>
      </c>
      <c r="M4" s="24" t="s">
        <v>2</v>
      </c>
      <c r="N4" s="20" t="s">
        <v>5</v>
      </c>
      <c r="O4" s="21" t="s">
        <v>6</v>
      </c>
      <c r="P4" s="22" t="s">
        <v>2</v>
      </c>
      <c r="R4" s="20" t="s">
        <v>5</v>
      </c>
      <c r="S4" s="21" t="s">
        <v>6</v>
      </c>
      <c r="T4" s="31" t="s">
        <v>2</v>
      </c>
    </row>
    <row r="5" spans="1:20" x14ac:dyDescent="0.25">
      <c r="B5" s="11" t="str">
        <f>'Média Mensal'!B5</f>
        <v>Fânzeres</v>
      </c>
      <c r="C5" s="11" t="str">
        <f>'Média Mensal'!C5</f>
        <v>Venda Nova</v>
      </c>
      <c r="D5" s="14">
        <f>'Média Mensal'!D5</f>
        <v>440.45</v>
      </c>
      <c r="E5" s="8">
        <v>808.00000000000023</v>
      </c>
      <c r="F5" s="9">
        <v>670.7220584781827</v>
      </c>
      <c r="G5" s="10">
        <f>+E5+F5</f>
        <v>1478.722058478183</v>
      </c>
      <c r="H5" s="9">
        <v>130</v>
      </c>
      <c r="I5" s="9">
        <v>199</v>
      </c>
      <c r="J5" s="10">
        <f>+H5+I5</f>
        <v>329</v>
      </c>
      <c r="K5" s="9">
        <v>0</v>
      </c>
      <c r="L5" s="9">
        <v>0</v>
      </c>
      <c r="M5" s="10">
        <f>+K5+L5</f>
        <v>0</v>
      </c>
      <c r="N5" s="27">
        <f>+E5/(H5*216+K5*248)</f>
        <v>2.8774928774928783E-2</v>
      </c>
      <c r="O5" s="27">
        <f t="shared" ref="O5:O80" si="0">+F5/(I5*216+L5*248)</f>
        <v>1.5603993543601868E-2</v>
      </c>
      <c r="P5" s="28">
        <f t="shared" ref="P5:P80" si="1">+G5/(J5*216+M5*248)</f>
        <v>2.0808314455676335E-2</v>
      </c>
      <c r="R5" s="32">
        <f>+E5/(H5+K5)</f>
        <v>6.2153846153846173</v>
      </c>
      <c r="S5" s="32">
        <f t="shared" ref="S5" si="2">+F5/(I5+L5)</f>
        <v>3.3704626054180036</v>
      </c>
      <c r="T5" s="32">
        <f t="shared" ref="T5" si="3">+G5/(J5+M5)</f>
        <v>4.4945959224260879</v>
      </c>
    </row>
    <row r="6" spans="1:20" x14ac:dyDescent="0.25">
      <c r="B6" s="12" t="str">
        <f>'Média Mensal'!B6</f>
        <v>Venda Nova</v>
      </c>
      <c r="C6" s="12" t="str">
        <f>'Média Mensal'!C6</f>
        <v>Carreira</v>
      </c>
      <c r="D6" s="15">
        <f>'Média Mensal'!D6</f>
        <v>583.47</v>
      </c>
      <c r="E6" s="4">
        <v>1456.3511417462489</v>
      </c>
      <c r="F6" s="2">
        <v>1207.237172747266</v>
      </c>
      <c r="G6" s="5">
        <f t="shared" ref="G6:G69" si="4">+E6+F6</f>
        <v>2663.5883144935151</v>
      </c>
      <c r="H6" s="2">
        <v>121</v>
      </c>
      <c r="I6" s="2">
        <v>195</v>
      </c>
      <c r="J6" s="5">
        <f t="shared" ref="J6:J69" si="5">+H6+I6</f>
        <v>316</v>
      </c>
      <c r="K6" s="2">
        <v>0</v>
      </c>
      <c r="L6" s="2">
        <v>0</v>
      </c>
      <c r="M6" s="5">
        <f t="shared" ref="M6:M69" si="6">+K6+L6</f>
        <v>0</v>
      </c>
      <c r="N6" s="27">
        <f t="shared" ref="N6:N69" si="7">+E6/(H6*216+K6*248)</f>
        <v>5.5722036338622931E-2</v>
      </c>
      <c r="O6" s="27">
        <f t="shared" si="0"/>
        <v>2.8661851204825877E-2</v>
      </c>
      <c r="P6" s="28">
        <f t="shared" si="1"/>
        <v>3.9023504373146903E-2</v>
      </c>
      <c r="R6" s="32">
        <f t="shared" ref="R6:R70" si="8">+E6/(H6+K6)</f>
        <v>12.035959849142554</v>
      </c>
      <c r="S6" s="32">
        <f t="shared" ref="S6:S70" si="9">+F6/(I6+L6)</f>
        <v>6.1909598602423896</v>
      </c>
      <c r="T6" s="32">
        <f t="shared" ref="T6:T70" si="10">+G6/(J6+M6)</f>
        <v>8.429076944599732</v>
      </c>
    </row>
    <row r="7" spans="1:20" x14ac:dyDescent="0.25">
      <c r="B7" s="12" t="str">
        <f>'Média Mensal'!B7</f>
        <v>Carreira</v>
      </c>
      <c r="C7" s="12" t="str">
        <f>'Média Mensal'!C7</f>
        <v>Baguim</v>
      </c>
      <c r="D7" s="15">
        <f>'Média Mensal'!D7</f>
        <v>786.02</v>
      </c>
      <c r="E7" s="4">
        <v>2064.3558182333891</v>
      </c>
      <c r="F7" s="2">
        <v>1530.454331749092</v>
      </c>
      <c r="G7" s="5">
        <f t="shared" si="4"/>
        <v>3594.8101499824811</v>
      </c>
      <c r="H7" s="2">
        <v>110</v>
      </c>
      <c r="I7" s="2">
        <v>173</v>
      </c>
      <c r="J7" s="5">
        <f t="shared" si="5"/>
        <v>283</v>
      </c>
      <c r="K7" s="2">
        <v>0</v>
      </c>
      <c r="L7" s="2">
        <v>0</v>
      </c>
      <c r="M7" s="5">
        <f t="shared" si="6"/>
        <v>0</v>
      </c>
      <c r="N7" s="27">
        <f t="shared" si="7"/>
        <v>8.6883662383560142E-2</v>
      </c>
      <c r="O7" s="27">
        <f t="shared" si="0"/>
        <v>4.0956281624627812E-2</v>
      </c>
      <c r="P7" s="28">
        <f t="shared" si="1"/>
        <v>5.8807913721739317E-2</v>
      </c>
      <c r="R7" s="32">
        <f t="shared" si="8"/>
        <v>18.766871074848993</v>
      </c>
      <c r="S7" s="32">
        <f t="shared" si="9"/>
        <v>8.8465568309196065</v>
      </c>
      <c r="T7" s="32">
        <f t="shared" si="10"/>
        <v>12.702509363895693</v>
      </c>
    </row>
    <row r="8" spans="1:20" x14ac:dyDescent="0.25">
      <c r="B8" s="12" t="str">
        <f>'Média Mensal'!B8</f>
        <v>Baguim</v>
      </c>
      <c r="C8" s="12" t="str">
        <f>'Média Mensal'!C8</f>
        <v>Campainha</v>
      </c>
      <c r="D8" s="15">
        <f>'Média Mensal'!D8</f>
        <v>751.7</v>
      </c>
      <c r="E8" s="4">
        <v>2562.8191582816576</v>
      </c>
      <c r="F8" s="2">
        <v>1703.6227024359512</v>
      </c>
      <c r="G8" s="5">
        <f t="shared" si="4"/>
        <v>4266.4418607176085</v>
      </c>
      <c r="H8" s="2">
        <v>132</v>
      </c>
      <c r="I8" s="2">
        <v>163</v>
      </c>
      <c r="J8" s="5">
        <f t="shared" si="5"/>
        <v>295</v>
      </c>
      <c r="K8" s="2">
        <v>0</v>
      </c>
      <c r="L8" s="2">
        <v>0</v>
      </c>
      <c r="M8" s="5">
        <f t="shared" si="6"/>
        <v>0</v>
      </c>
      <c r="N8" s="27">
        <f t="shared" si="7"/>
        <v>8.9885632655782047E-2</v>
      </c>
      <c r="O8" s="27">
        <f t="shared" si="0"/>
        <v>4.8387375097590071E-2</v>
      </c>
      <c r="P8" s="28">
        <f t="shared" si="1"/>
        <v>6.6956086954136976E-2</v>
      </c>
      <c r="R8" s="32">
        <f t="shared" si="8"/>
        <v>19.41529665364892</v>
      </c>
      <c r="S8" s="32">
        <f t="shared" si="9"/>
        <v>10.451673021079454</v>
      </c>
      <c r="T8" s="32">
        <f t="shared" si="10"/>
        <v>14.462514782093589</v>
      </c>
    </row>
    <row r="9" spans="1:20" x14ac:dyDescent="0.25">
      <c r="B9" s="12" t="str">
        <f>'Média Mensal'!B9</f>
        <v>Campainha</v>
      </c>
      <c r="C9" s="12" t="str">
        <f>'Média Mensal'!C9</f>
        <v>Rio Tinto</v>
      </c>
      <c r="D9" s="15">
        <f>'Média Mensal'!D9</f>
        <v>859.99</v>
      </c>
      <c r="E9" s="4">
        <v>3412.0110726926405</v>
      </c>
      <c r="F9" s="2">
        <v>2071.9828207383371</v>
      </c>
      <c r="G9" s="5">
        <f t="shared" si="4"/>
        <v>5483.9938934309776</v>
      </c>
      <c r="H9" s="2">
        <v>132</v>
      </c>
      <c r="I9" s="2">
        <v>159</v>
      </c>
      <c r="J9" s="5">
        <f t="shared" si="5"/>
        <v>291</v>
      </c>
      <c r="K9" s="2">
        <v>0</v>
      </c>
      <c r="L9" s="2">
        <v>0</v>
      </c>
      <c r="M9" s="5">
        <f t="shared" si="6"/>
        <v>0</v>
      </c>
      <c r="N9" s="27">
        <f t="shared" si="7"/>
        <v>0.11966929968759261</v>
      </c>
      <c r="O9" s="27">
        <f t="shared" si="0"/>
        <v>6.0330270811155863E-2</v>
      </c>
      <c r="P9" s="28">
        <f t="shared" si="1"/>
        <v>8.7246943703560162E-2</v>
      </c>
      <c r="R9" s="32">
        <f t="shared" si="8"/>
        <v>25.848568732520004</v>
      </c>
      <c r="S9" s="32">
        <f t="shared" si="9"/>
        <v>13.031338495209667</v>
      </c>
      <c r="T9" s="32">
        <f t="shared" si="10"/>
        <v>18.845339839968997</v>
      </c>
    </row>
    <row r="10" spans="1:20" x14ac:dyDescent="0.25">
      <c r="B10" s="12" t="str">
        <f>'Média Mensal'!B10</f>
        <v>Rio Tinto</v>
      </c>
      <c r="C10" s="12" t="str">
        <f>'Média Mensal'!C10</f>
        <v>Levada</v>
      </c>
      <c r="D10" s="15">
        <f>'Média Mensal'!D10</f>
        <v>452.83</v>
      </c>
      <c r="E10" s="4">
        <v>3934.648839807036</v>
      </c>
      <c r="F10" s="2">
        <v>2374.4368545511093</v>
      </c>
      <c r="G10" s="5">
        <f t="shared" si="4"/>
        <v>6309.0856943581457</v>
      </c>
      <c r="H10" s="2">
        <v>132</v>
      </c>
      <c r="I10" s="2">
        <v>172</v>
      </c>
      <c r="J10" s="5">
        <f t="shared" si="5"/>
        <v>304</v>
      </c>
      <c r="K10" s="2">
        <v>0</v>
      </c>
      <c r="L10" s="2">
        <v>0</v>
      </c>
      <c r="M10" s="5">
        <f t="shared" si="6"/>
        <v>0</v>
      </c>
      <c r="N10" s="27">
        <f t="shared" si="7"/>
        <v>0.13799974887089772</v>
      </c>
      <c r="O10" s="27">
        <f t="shared" si="0"/>
        <v>6.3911414043688344E-2</v>
      </c>
      <c r="P10" s="28">
        <f t="shared" si="1"/>
        <v>9.6081348902871372E-2</v>
      </c>
      <c r="R10" s="32">
        <f t="shared" si="8"/>
        <v>29.807945756113909</v>
      </c>
      <c r="S10" s="32">
        <f t="shared" si="9"/>
        <v>13.804865433436682</v>
      </c>
      <c r="T10" s="32">
        <f t="shared" si="10"/>
        <v>20.753571363020217</v>
      </c>
    </row>
    <row r="11" spans="1:20" x14ac:dyDescent="0.25">
      <c r="B11" s="12" t="str">
        <f>'Média Mensal'!B11</f>
        <v>Levada</v>
      </c>
      <c r="C11" s="12" t="str">
        <f>'Média Mensal'!C11</f>
        <v>Nau Vitória</v>
      </c>
      <c r="D11" s="15">
        <f>'Média Mensal'!D11</f>
        <v>1111.6199999999999</v>
      </c>
      <c r="E11" s="4">
        <v>4922.8139171826133</v>
      </c>
      <c r="F11" s="2">
        <v>3156.1536686230502</v>
      </c>
      <c r="G11" s="5">
        <f t="shared" si="4"/>
        <v>8078.9675858056635</v>
      </c>
      <c r="H11" s="2">
        <v>132</v>
      </c>
      <c r="I11" s="2">
        <v>174</v>
      </c>
      <c r="J11" s="5">
        <f t="shared" si="5"/>
        <v>306</v>
      </c>
      <c r="K11" s="2">
        <v>0</v>
      </c>
      <c r="L11" s="2">
        <v>0</v>
      </c>
      <c r="M11" s="5">
        <f t="shared" si="6"/>
        <v>0</v>
      </c>
      <c r="N11" s="27">
        <f t="shared" si="7"/>
        <v>0.17265761494046764</v>
      </c>
      <c r="O11" s="27">
        <f t="shared" si="0"/>
        <v>8.3975991608744416E-2</v>
      </c>
      <c r="P11" s="28">
        <f t="shared" si="1"/>
        <v>0.12223080951654659</v>
      </c>
      <c r="R11" s="32">
        <f t="shared" si="8"/>
        <v>37.294044827141008</v>
      </c>
      <c r="S11" s="32">
        <f t="shared" si="9"/>
        <v>18.138814187488794</v>
      </c>
      <c r="T11" s="32">
        <f t="shared" si="10"/>
        <v>26.401854855574065</v>
      </c>
    </row>
    <row r="12" spans="1:20" x14ac:dyDescent="0.25">
      <c r="B12" s="12" t="str">
        <f>'Média Mensal'!B12</f>
        <v>Nau Vitória</v>
      </c>
      <c r="C12" s="12" t="str">
        <f>'Média Mensal'!C12</f>
        <v>Nasoni</v>
      </c>
      <c r="D12" s="15">
        <f>'Média Mensal'!D12</f>
        <v>499.02</v>
      </c>
      <c r="E12" s="4">
        <v>5140.9196419430027</v>
      </c>
      <c r="F12" s="2">
        <v>3233.8491504670305</v>
      </c>
      <c r="G12" s="5">
        <f t="shared" si="4"/>
        <v>8374.7687924100337</v>
      </c>
      <c r="H12" s="2">
        <v>132</v>
      </c>
      <c r="I12" s="2">
        <v>174</v>
      </c>
      <c r="J12" s="5">
        <f t="shared" si="5"/>
        <v>306</v>
      </c>
      <c r="K12" s="2">
        <v>0</v>
      </c>
      <c r="L12" s="2">
        <v>0</v>
      </c>
      <c r="M12" s="5">
        <f t="shared" si="6"/>
        <v>0</v>
      </c>
      <c r="N12" s="27">
        <f t="shared" si="7"/>
        <v>0.18030722649912326</v>
      </c>
      <c r="O12" s="27">
        <f t="shared" si="0"/>
        <v>8.6043240487096384E-2</v>
      </c>
      <c r="P12" s="28">
        <f t="shared" si="1"/>
        <v>0.12670613641385309</v>
      </c>
      <c r="R12" s="32">
        <f t="shared" si="8"/>
        <v>38.94636092381063</v>
      </c>
      <c r="S12" s="32">
        <f t="shared" si="9"/>
        <v>18.585339945212819</v>
      </c>
      <c r="T12" s="32">
        <f t="shared" si="10"/>
        <v>27.368525465392267</v>
      </c>
    </row>
    <row r="13" spans="1:20" x14ac:dyDescent="0.25">
      <c r="B13" s="12" t="str">
        <f>'Média Mensal'!B13</f>
        <v>Nasoni</v>
      </c>
      <c r="C13" s="12" t="str">
        <f>'Média Mensal'!C13</f>
        <v>Contumil</v>
      </c>
      <c r="D13" s="15">
        <f>'Média Mensal'!D13</f>
        <v>650</v>
      </c>
      <c r="E13" s="4">
        <v>5299.7707733813459</v>
      </c>
      <c r="F13" s="2">
        <v>3284.7011422341056</v>
      </c>
      <c r="G13" s="5">
        <f t="shared" si="4"/>
        <v>8584.4719156154515</v>
      </c>
      <c r="H13" s="2">
        <v>125</v>
      </c>
      <c r="I13" s="2">
        <v>162</v>
      </c>
      <c r="J13" s="5">
        <f t="shared" si="5"/>
        <v>287</v>
      </c>
      <c r="K13" s="2">
        <v>0</v>
      </c>
      <c r="L13" s="2">
        <v>0</v>
      </c>
      <c r="M13" s="5">
        <f t="shared" si="6"/>
        <v>0</v>
      </c>
      <c r="N13" s="27">
        <f t="shared" si="7"/>
        <v>0.19628780642153132</v>
      </c>
      <c r="O13" s="27">
        <f t="shared" si="0"/>
        <v>9.38700600775636E-2</v>
      </c>
      <c r="P13" s="28">
        <f t="shared" si="1"/>
        <v>0.13847709245734049</v>
      </c>
      <c r="R13" s="32">
        <f t="shared" si="8"/>
        <v>42.398166187050769</v>
      </c>
      <c r="S13" s="32">
        <f t="shared" si="9"/>
        <v>20.27593297675374</v>
      </c>
      <c r="T13" s="32">
        <f t="shared" si="10"/>
        <v>29.911051970785547</v>
      </c>
    </row>
    <row r="14" spans="1:20" x14ac:dyDescent="0.25">
      <c r="B14" s="12" t="str">
        <f>'Média Mensal'!B14</f>
        <v>Contumil</v>
      </c>
      <c r="C14" s="12" t="str">
        <f>'Média Mensal'!C14</f>
        <v>Estádio do Dragão</v>
      </c>
      <c r="D14" s="15">
        <f>'Média Mensal'!D14</f>
        <v>619.19000000000005</v>
      </c>
      <c r="E14" s="4">
        <v>6333.9634396402253</v>
      </c>
      <c r="F14" s="2">
        <v>4184.4399368055856</v>
      </c>
      <c r="G14" s="5">
        <f t="shared" si="4"/>
        <v>10518.403376445811</v>
      </c>
      <c r="H14" s="2">
        <v>113</v>
      </c>
      <c r="I14" s="2">
        <v>157</v>
      </c>
      <c r="J14" s="5">
        <f t="shared" si="5"/>
        <v>270</v>
      </c>
      <c r="K14" s="2">
        <v>0</v>
      </c>
      <c r="L14" s="2">
        <v>0</v>
      </c>
      <c r="M14" s="5">
        <f t="shared" si="6"/>
        <v>0</v>
      </c>
      <c r="N14" s="27">
        <f t="shared" si="7"/>
        <v>0.25950358241724947</v>
      </c>
      <c r="O14" s="27">
        <f t="shared" si="0"/>
        <v>0.12339112812000429</v>
      </c>
      <c r="P14" s="28">
        <f t="shared" si="1"/>
        <v>0.18035671084440691</v>
      </c>
      <c r="R14" s="32">
        <f t="shared" si="8"/>
        <v>56.052773802125884</v>
      </c>
      <c r="S14" s="32">
        <f t="shared" si="9"/>
        <v>26.652483673920926</v>
      </c>
      <c r="T14" s="32">
        <f t="shared" si="10"/>
        <v>38.957049542391893</v>
      </c>
    </row>
    <row r="15" spans="1:20" x14ac:dyDescent="0.25">
      <c r="B15" s="12" t="str">
        <f>'Média Mensal'!B15</f>
        <v>Estádio do Dragão</v>
      </c>
      <c r="C15" s="12" t="str">
        <f>'Média Mensal'!C15</f>
        <v>Campanhã</v>
      </c>
      <c r="D15" s="15">
        <f>'Média Mensal'!D15</f>
        <v>1166.02</v>
      </c>
      <c r="E15" s="4">
        <v>11031.937473818427</v>
      </c>
      <c r="F15" s="2">
        <v>8835.9682006449621</v>
      </c>
      <c r="G15" s="5">
        <f t="shared" si="4"/>
        <v>19867.905674463389</v>
      </c>
      <c r="H15" s="2">
        <v>277</v>
      </c>
      <c r="I15" s="2">
        <v>341</v>
      </c>
      <c r="J15" s="5">
        <f t="shared" si="5"/>
        <v>618</v>
      </c>
      <c r="K15" s="2">
        <v>137</v>
      </c>
      <c r="L15" s="2">
        <v>153</v>
      </c>
      <c r="M15" s="5">
        <f t="shared" si="6"/>
        <v>290</v>
      </c>
      <c r="N15" s="27">
        <f t="shared" si="7"/>
        <v>0.11760124375126244</v>
      </c>
      <c r="O15" s="27">
        <f t="shared" si="0"/>
        <v>7.9175342299686036E-2</v>
      </c>
      <c r="P15" s="28">
        <f t="shared" si="1"/>
        <v>9.67241084790436E-2</v>
      </c>
      <c r="R15" s="32">
        <f t="shared" si="8"/>
        <v>26.647191965744991</v>
      </c>
      <c r="S15" s="32">
        <f t="shared" si="9"/>
        <v>17.886575304949314</v>
      </c>
      <c r="T15" s="32">
        <f t="shared" si="10"/>
        <v>21.880953385972894</v>
      </c>
    </row>
    <row r="16" spans="1:20" x14ac:dyDescent="0.25">
      <c r="B16" s="12" t="str">
        <f>'Média Mensal'!B16</f>
        <v>Campanhã</v>
      </c>
      <c r="C16" s="12" t="str">
        <f>'Média Mensal'!C16</f>
        <v>Heroismo</v>
      </c>
      <c r="D16" s="15">
        <f>'Média Mensal'!D16</f>
        <v>950.92</v>
      </c>
      <c r="E16" s="4">
        <v>24234.294531484436</v>
      </c>
      <c r="F16" s="2">
        <v>16791.105776290689</v>
      </c>
      <c r="G16" s="5">
        <f t="shared" si="4"/>
        <v>41025.400307775126</v>
      </c>
      <c r="H16" s="2">
        <v>319</v>
      </c>
      <c r="I16" s="2">
        <v>353</v>
      </c>
      <c r="J16" s="5">
        <f t="shared" si="5"/>
        <v>672</v>
      </c>
      <c r="K16" s="2">
        <v>251</v>
      </c>
      <c r="L16" s="2">
        <v>321</v>
      </c>
      <c r="M16" s="5">
        <f t="shared" si="6"/>
        <v>572</v>
      </c>
      <c r="N16" s="27">
        <f t="shared" si="7"/>
        <v>0.18478021327531746</v>
      </c>
      <c r="O16" s="27">
        <f t="shared" si="0"/>
        <v>0.10773474089089088</v>
      </c>
      <c r="P16" s="28">
        <f t="shared" si="1"/>
        <v>0.14294166123514024</v>
      </c>
      <c r="R16" s="32">
        <f t="shared" si="8"/>
        <v>42.516306195586729</v>
      </c>
      <c r="S16" s="32">
        <f t="shared" si="9"/>
        <v>24.912619846128621</v>
      </c>
      <c r="T16" s="32">
        <f t="shared" si="10"/>
        <v>32.978617610751712</v>
      </c>
    </row>
    <row r="17" spans="2:20" x14ac:dyDescent="0.25">
      <c r="B17" s="12" t="str">
        <f>'Média Mensal'!B17</f>
        <v>Heroismo</v>
      </c>
      <c r="C17" s="12" t="str">
        <f>'Média Mensal'!C17</f>
        <v>24 de Agosto</v>
      </c>
      <c r="D17" s="15">
        <f>'Média Mensal'!D17</f>
        <v>571.9</v>
      </c>
      <c r="E17" s="4">
        <v>26420.455197159856</v>
      </c>
      <c r="F17" s="2">
        <v>18362.0581152837</v>
      </c>
      <c r="G17" s="5">
        <f t="shared" si="4"/>
        <v>44782.513312443552</v>
      </c>
      <c r="H17" s="2">
        <v>311</v>
      </c>
      <c r="I17" s="2">
        <v>342</v>
      </c>
      <c r="J17" s="5">
        <f t="shared" si="5"/>
        <v>653</v>
      </c>
      <c r="K17" s="2">
        <v>251</v>
      </c>
      <c r="L17" s="2">
        <v>325</v>
      </c>
      <c r="M17" s="5">
        <f t="shared" si="6"/>
        <v>576</v>
      </c>
      <c r="N17" s="27">
        <f t="shared" si="7"/>
        <v>0.20413876249505389</v>
      </c>
      <c r="O17" s="27">
        <f t="shared" si="0"/>
        <v>0.11886981534053874</v>
      </c>
      <c r="P17" s="28">
        <f t="shared" si="1"/>
        <v>0.1577426709514877</v>
      </c>
      <c r="R17" s="32">
        <f t="shared" si="8"/>
        <v>47.011486115942802</v>
      </c>
      <c r="S17" s="32">
        <f t="shared" si="9"/>
        <v>27.529322511669715</v>
      </c>
      <c r="T17" s="32">
        <f t="shared" si="10"/>
        <v>36.438171938522011</v>
      </c>
    </row>
    <row r="18" spans="2:20" x14ac:dyDescent="0.25">
      <c r="B18" s="12" t="str">
        <f>'Média Mensal'!B18</f>
        <v>24 de Agosto</v>
      </c>
      <c r="C18" s="12" t="str">
        <f>'Média Mensal'!C18</f>
        <v>Bolhão</v>
      </c>
      <c r="D18" s="15">
        <f>'Média Mensal'!D18</f>
        <v>680.44</v>
      </c>
      <c r="E18" s="4">
        <v>34619.432215064669</v>
      </c>
      <c r="F18" s="2">
        <v>23232.661273219277</v>
      </c>
      <c r="G18" s="5">
        <f t="shared" si="4"/>
        <v>57852.09348828395</v>
      </c>
      <c r="H18" s="2">
        <v>342</v>
      </c>
      <c r="I18" s="2">
        <v>315</v>
      </c>
      <c r="J18" s="5">
        <f t="shared" si="5"/>
        <v>657</v>
      </c>
      <c r="K18" s="2">
        <v>245</v>
      </c>
      <c r="L18" s="2">
        <v>324</v>
      </c>
      <c r="M18" s="5">
        <f t="shared" si="6"/>
        <v>569</v>
      </c>
      <c r="N18" s="27">
        <f t="shared" si="7"/>
        <v>0.25714118645689488</v>
      </c>
      <c r="O18" s="27">
        <f t="shared" si="0"/>
        <v>0.15656276128914817</v>
      </c>
      <c r="P18" s="28">
        <f t="shared" si="1"/>
        <v>0.20440702374457273</v>
      </c>
      <c r="R18" s="32">
        <f t="shared" si="8"/>
        <v>58.976886226685977</v>
      </c>
      <c r="S18" s="32">
        <f t="shared" si="9"/>
        <v>36.357842368105288</v>
      </c>
      <c r="T18" s="32">
        <f t="shared" si="10"/>
        <v>47.187678212303382</v>
      </c>
    </row>
    <row r="19" spans="2:20" x14ac:dyDescent="0.25">
      <c r="B19" s="12" t="str">
        <f>'Média Mensal'!B19</f>
        <v>Bolhão</v>
      </c>
      <c r="C19" s="12" t="str">
        <f>'Média Mensal'!C19</f>
        <v>Trindade</v>
      </c>
      <c r="D19" s="15">
        <f>'Média Mensal'!D19</f>
        <v>451.8</v>
      </c>
      <c r="E19" s="4">
        <v>40126.306049066996</v>
      </c>
      <c r="F19" s="2">
        <v>33369.527973285389</v>
      </c>
      <c r="G19" s="5">
        <f t="shared" si="4"/>
        <v>73495.834022352385</v>
      </c>
      <c r="H19" s="2">
        <v>342</v>
      </c>
      <c r="I19" s="2">
        <v>297</v>
      </c>
      <c r="J19" s="5">
        <f t="shared" si="5"/>
        <v>639</v>
      </c>
      <c r="K19" s="2">
        <v>229</v>
      </c>
      <c r="L19" s="2">
        <v>324</v>
      </c>
      <c r="M19" s="5">
        <f t="shared" si="6"/>
        <v>553</v>
      </c>
      <c r="N19" s="27">
        <f t="shared" si="7"/>
        <v>0.30709534415804657</v>
      </c>
      <c r="O19" s="27">
        <f t="shared" si="0"/>
        <v>0.2309245970581118</v>
      </c>
      <c r="P19" s="28">
        <f t="shared" si="1"/>
        <v>0.2670944078612062</v>
      </c>
      <c r="R19" s="32">
        <f t="shared" si="8"/>
        <v>70.273740891535894</v>
      </c>
      <c r="S19" s="32">
        <f t="shared" si="9"/>
        <v>53.735149715435412</v>
      </c>
      <c r="T19" s="32">
        <f t="shared" si="10"/>
        <v>61.657578877812405</v>
      </c>
    </row>
    <row r="20" spans="2:20" x14ac:dyDescent="0.25">
      <c r="B20" s="12" t="str">
        <f>'Média Mensal'!B20</f>
        <v>Trindade</v>
      </c>
      <c r="C20" s="12" t="str">
        <f>'Média Mensal'!C20</f>
        <v>Lapa</v>
      </c>
      <c r="D20" s="15">
        <f>'Média Mensal'!D20</f>
        <v>857.43000000000006</v>
      </c>
      <c r="E20" s="4">
        <v>43154.205342491718</v>
      </c>
      <c r="F20" s="2">
        <v>49252.152609235658</v>
      </c>
      <c r="G20" s="5">
        <f t="shared" si="4"/>
        <v>92406.357951727376</v>
      </c>
      <c r="H20" s="2">
        <v>362</v>
      </c>
      <c r="I20" s="2">
        <v>286</v>
      </c>
      <c r="J20" s="5">
        <f t="shared" si="5"/>
        <v>648</v>
      </c>
      <c r="K20" s="2">
        <v>229</v>
      </c>
      <c r="L20" s="2">
        <v>309</v>
      </c>
      <c r="M20" s="5">
        <f t="shared" si="6"/>
        <v>538</v>
      </c>
      <c r="N20" s="27">
        <f t="shared" si="7"/>
        <v>0.31969867052755674</v>
      </c>
      <c r="O20" s="27">
        <f t="shared" si="0"/>
        <v>0.35584758546641565</v>
      </c>
      <c r="P20" s="28">
        <f t="shared" si="1"/>
        <v>0.33799949505372279</v>
      </c>
      <c r="R20" s="32">
        <f t="shared" si="8"/>
        <v>73.01895997037515</v>
      </c>
      <c r="S20" s="32">
        <f t="shared" si="9"/>
        <v>82.776727074345644</v>
      </c>
      <c r="T20" s="32">
        <f t="shared" si="10"/>
        <v>77.914298441591384</v>
      </c>
    </row>
    <row r="21" spans="2:20" x14ac:dyDescent="0.25">
      <c r="B21" s="12" t="str">
        <f>'Média Mensal'!B21</f>
        <v>Lapa</v>
      </c>
      <c r="C21" s="12" t="str">
        <f>'Média Mensal'!C21</f>
        <v>Carolina Michaelis</v>
      </c>
      <c r="D21" s="15">
        <f>'Média Mensal'!D21</f>
        <v>460.97</v>
      </c>
      <c r="E21" s="4">
        <v>42669.038814580694</v>
      </c>
      <c r="F21" s="2">
        <v>48618.217452682875</v>
      </c>
      <c r="G21" s="5">
        <f t="shared" si="4"/>
        <v>91287.256267263569</v>
      </c>
      <c r="H21" s="2">
        <v>353</v>
      </c>
      <c r="I21" s="2">
        <v>289</v>
      </c>
      <c r="J21" s="5">
        <f t="shared" si="5"/>
        <v>642</v>
      </c>
      <c r="K21" s="2">
        <v>237</v>
      </c>
      <c r="L21" s="2">
        <v>294</v>
      </c>
      <c r="M21" s="5">
        <f t="shared" si="6"/>
        <v>531</v>
      </c>
      <c r="N21" s="27">
        <f t="shared" si="7"/>
        <v>0.31601077448883674</v>
      </c>
      <c r="O21" s="27">
        <f t="shared" si="0"/>
        <v>0.35924083357482767</v>
      </c>
      <c r="P21" s="28">
        <f t="shared" si="1"/>
        <v>0.33765074814049256</v>
      </c>
      <c r="R21" s="32">
        <f t="shared" si="8"/>
        <v>72.320404770475747</v>
      </c>
      <c r="S21" s="32">
        <f t="shared" si="9"/>
        <v>83.393168872526374</v>
      </c>
      <c r="T21" s="32">
        <f t="shared" si="10"/>
        <v>77.823747883430158</v>
      </c>
    </row>
    <row r="22" spans="2:20" x14ac:dyDescent="0.25">
      <c r="B22" s="12" t="str">
        <f>'Média Mensal'!B22</f>
        <v>Carolina Michaelis</v>
      </c>
      <c r="C22" s="12" t="str">
        <f>'Média Mensal'!C22</f>
        <v>Casa da Música</v>
      </c>
      <c r="D22" s="15">
        <f>'Média Mensal'!D22</f>
        <v>627.48</v>
      </c>
      <c r="E22" s="4">
        <v>40269.853875877583</v>
      </c>
      <c r="F22" s="2">
        <v>45881.339621523097</v>
      </c>
      <c r="G22" s="5">
        <f t="shared" si="4"/>
        <v>86151.193497400673</v>
      </c>
      <c r="H22" s="2">
        <v>339</v>
      </c>
      <c r="I22" s="2">
        <v>295</v>
      </c>
      <c r="J22" s="5">
        <f t="shared" si="5"/>
        <v>634</v>
      </c>
      <c r="K22" s="2">
        <v>273</v>
      </c>
      <c r="L22" s="2">
        <v>274</v>
      </c>
      <c r="M22" s="5">
        <f t="shared" si="6"/>
        <v>547</v>
      </c>
      <c r="N22" s="27">
        <f t="shared" si="7"/>
        <v>0.28574771426457185</v>
      </c>
      <c r="O22" s="27">
        <f t="shared" si="0"/>
        <v>0.34845175604170286</v>
      </c>
      <c r="P22" s="28">
        <f t="shared" si="1"/>
        <v>0.31603519258033996</v>
      </c>
      <c r="R22" s="32">
        <f t="shared" si="8"/>
        <v>65.800414829865332</v>
      </c>
      <c r="S22" s="32">
        <f t="shared" si="9"/>
        <v>80.635043271569586</v>
      </c>
      <c r="T22" s="32">
        <f t="shared" si="10"/>
        <v>72.947665958849001</v>
      </c>
    </row>
    <row r="23" spans="2:20" x14ac:dyDescent="0.25">
      <c r="B23" s="12" t="str">
        <f>'Média Mensal'!B23</f>
        <v>Casa da Música</v>
      </c>
      <c r="C23" s="12" t="str">
        <f>'Média Mensal'!C23</f>
        <v>Francos</v>
      </c>
      <c r="D23" s="15">
        <f>'Média Mensal'!D23</f>
        <v>871.87</v>
      </c>
      <c r="E23" s="4">
        <v>34027.645845195788</v>
      </c>
      <c r="F23" s="2">
        <v>37890.694340756854</v>
      </c>
      <c r="G23" s="5">
        <f t="shared" si="4"/>
        <v>71918.340185952635</v>
      </c>
      <c r="H23" s="2">
        <v>318</v>
      </c>
      <c r="I23" s="2">
        <v>308</v>
      </c>
      <c r="J23" s="5">
        <f t="shared" si="5"/>
        <v>626</v>
      </c>
      <c r="K23" s="2">
        <v>276</v>
      </c>
      <c r="L23" s="2">
        <v>274</v>
      </c>
      <c r="M23" s="5">
        <f t="shared" si="6"/>
        <v>550</v>
      </c>
      <c r="N23" s="27">
        <f t="shared" si="7"/>
        <v>0.24813065748742699</v>
      </c>
      <c r="O23" s="27">
        <f t="shared" si="0"/>
        <v>0.28175709652555664</v>
      </c>
      <c r="P23" s="28">
        <f t="shared" si="1"/>
        <v>0.26477946875718894</v>
      </c>
      <c r="R23" s="32">
        <f t="shared" si="8"/>
        <v>57.285599065986176</v>
      </c>
      <c r="S23" s="32">
        <f t="shared" si="9"/>
        <v>65.104285808860581</v>
      </c>
      <c r="T23" s="32">
        <f t="shared" si="10"/>
        <v>61.155051178531153</v>
      </c>
    </row>
    <row r="24" spans="2:20" x14ac:dyDescent="0.25">
      <c r="B24" s="12" t="str">
        <f>'Média Mensal'!B24</f>
        <v>Francos</v>
      </c>
      <c r="C24" s="12" t="str">
        <f>'Média Mensal'!C24</f>
        <v>Ramalde</v>
      </c>
      <c r="D24" s="15">
        <f>'Média Mensal'!D24</f>
        <v>965.03</v>
      </c>
      <c r="E24" s="4">
        <v>31255.117693561111</v>
      </c>
      <c r="F24" s="2">
        <v>34821.765199547481</v>
      </c>
      <c r="G24" s="5">
        <f t="shared" si="4"/>
        <v>66076.882893108588</v>
      </c>
      <c r="H24" s="2">
        <v>319</v>
      </c>
      <c r="I24" s="2">
        <v>305</v>
      </c>
      <c r="J24" s="5">
        <f t="shared" si="5"/>
        <v>624</v>
      </c>
      <c r="K24" s="2">
        <v>310</v>
      </c>
      <c r="L24" s="2">
        <v>272</v>
      </c>
      <c r="M24" s="5">
        <f t="shared" si="6"/>
        <v>582</v>
      </c>
      <c r="N24" s="27">
        <f t="shared" si="7"/>
        <v>0.21439333324343626</v>
      </c>
      <c r="O24" s="27">
        <f t="shared" si="0"/>
        <v>0.26115801583628939</v>
      </c>
      <c r="P24" s="28">
        <f t="shared" si="1"/>
        <v>0.23673288511431853</v>
      </c>
      <c r="R24" s="32">
        <f t="shared" si="8"/>
        <v>49.690171213928636</v>
      </c>
      <c r="S24" s="32">
        <f t="shared" si="9"/>
        <v>60.349679721919379</v>
      </c>
      <c r="T24" s="32">
        <f t="shared" si="10"/>
        <v>54.790118485164669</v>
      </c>
    </row>
    <row r="25" spans="2:20" x14ac:dyDescent="0.25">
      <c r="B25" s="12" t="str">
        <f>'Média Mensal'!B25</f>
        <v>Ramalde</v>
      </c>
      <c r="C25" s="12" t="str">
        <f>'Média Mensal'!C25</f>
        <v>Viso</v>
      </c>
      <c r="D25" s="15">
        <f>'Média Mensal'!D25</f>
        <v>621.15</v>
      </c>
      <c r="E25" s="4">
        <v>30568.779771092941</v>
      </c>
      <c r="F25" s="2">
        <v>32615.055300517797</v>
      </c>
      <c r="G25" s="5">
        <f t="shared" si="4"/>
        <v>63183.835071610738</v>
      </c>
      <c r="H25" s="2">
        <v>354</v>
      </c>
      <c r="I25" s="2">
        <v>302</v>
      </c>
      <c r="J25" s="5">
        <f t="shared" si="5"/>
        <v>656</v>
      </c>
      <c r="K25" s="2">
        <v>294</v>
      </c>
      <c r="L25" s="2">
        <v>282</v>
      </c>
      <c r="M25" s="5">
        <f t="shared" si="6"/>
        <v>576</v>
      </c>
      <c r="N25" s="27">
        <f t="shared" si="7"/>
        <v>0.20464318077263377</v>
      </c>
      <c r="O25" s="27">
        <f t="shared" si="0"/>
        <v>0.241292726832666</v>
      </c>
      <c r="P25" s="28">
        <f t="shared" si="1"/>
        <v>0.2220529516405573</v>
      </c>
      <c r="R25" s="32">
        <f t="shared" si="8"/>
        <v>47.174042856624908</v>
      </c>
      <c r="S25" s="32">
        <f t="shared" si="9"/>
        <v>55.847697432393488</v>
      </c>
      <c r="T25" s="32">
        <f t="shared" si="10"/>
        <v>51.285580415268456</v>
      </c>
    </row>
    <row r="26" spans="2:20" x14ac:dyDescent="0.25">
      <c r="B26" s="12" t="str">
        <f>'Média Mensal'!B26</f>
        <v>Viso</v>
      </c>
      <c r="C26" s="12" t="str">
        <f>'Média Mensal'!C26</f>
        <v>Sete Bicas</v>
      </c>
      <c r="D26" s="15">
        <f>'Média Mensal'!D26</f>
        <v>743.81</v>
      </c>
      <c r="E26" s="4">
        <v>29038.110369399816</v>
      </c>
      <c r="F26" s="2">
        <v>30582.221341111199</v>
      </c>
      <c r="G26" s="5">
        <f t="shared" si="4"/>
        <v>59620.331710511018</v>
      </c>
      <c r="H26" s="2">
        <v>360</v>
      </c>
      <c r="I26" s="2">
        <v>300</v>
      </c>
      <c r="J26" s="5">
        <f t="shared" si="5"/>
        <v>660</v>
      </c>
      <c r="K26" s="2">
        <v>293</v>
      </c>
      <c r="L26" s="2">
        <v>282</v>
      </c>
      <c r="M26" s="5">
        <f t="shared" si="6"/>
        <v>575</v>
      </c>
      <c r="N26" s="27">
        <f t="shared" si="7"/>
        <v>0.19304173781710243</v>
      </c>
      <c r="O26" s="27">
        <f t="shared" si="0"/>
        <v>0.22697884263382614</v>
      </c>
      <c r="P26" s="28">
        <f t="shared" si="1"/>
        <v>0.2090767699204342</v>
      </c>
      <c r="R26" s="32">
        <f t="shared" si="8"/>
        <v>44.468775450841981</v>
      </c>
      <c r="S26" s="32">
        <f t="shared" si="9"/>
        <v>52.546772063764948</v>
      </c>
      <c r="T26" s="32">
        <f t="shared" si="10"/>
        <v>48.275572235231593</v>
      </c>
    </row>
    <row r="27" spans="2:20" x14ac:dyDescent="0.25">
      <c r="B27" s="12" t="str">
        <f>'Média Mensal'!B27</f>
        <v>Sete Bicas</v>
      </c>
      <c r="C27" s="12" t="str">
        <f>'Média Mensal'!C27</f>
        <v>ASra da Hora</v>
      </c>
      <c r="D27" s="15">
        <f>'Média Mensal'!D27</f>
        <v>674.5</v>
      </c>
      <c r="E27" s="4">
        <v>24656.200571143214</v>
      </c>
      <c r="F27" s="2">
        <v>29429.942067278462</v>
      </c>
      <c r="G27" s="5">
        <f t="shared" si="4"/>
        <v>54086.142638421676</v>
      </c>
      <c r="H27" s="2">
        <v>376</v>
      </c>
      <c r="I27" s="2">
        <v>301</v>
      </c>
      <c r="J27" s="5">
        <f t="shared" si="5"/>
        <v>677</v>
      </c>
      <c r="K27" s="2">
        <v>277</v>
      </c>
      <c r="L27" s="2">
        <v>273</v>
      </c>
      <c r="M27" s="5">
        <f t="shared" si="6"/>
        <v>550</v>
      </c>
      <c r="N27" s="27">
        <f t="shared" si="7"/>
        <v>0.16447116022161812</v>
      </c>
      <c r="O27" s="27">
        <f t="shared" si="0"/>
        <v>0.22174459062144711</v>
      </c>
      <c r="P27" s="28">
        <f t="shared" si="1"/>
        <v>0.19136595515872823</v>
      </c>
      <c r="R27" s="32">
        <f t="shared" si="8"/>
        <v>37.758346969591443</v>
      </c>
      <c r="S27" s="32">
        <f t="shared" si="9"/>
        <v>51.27167607539802</v>
      </c>
      <c r="T27" s="32">
        <f t="shared" si="10"/>
        <v>44.079985850384411</v>
      </c>
    </row>
    <row r="28" spans="2:20" x14ac:dyDescent="0.25">
      <c r="B28" s="12" t="str">
        <f>'Média Mensal'!B28</f>
        <v>ASra da Hora</v>
      </c>
      <c r="C28" s="12" t="str">
        <f>'Média Mensal'!C28</f>
        <v>Vasco da Gama</v>
      </c>
      <c r="D28" s="15">
        <f>'Média Mensal'!D28</f>
        <v>824.48</v>
      </c>
      <c r="E28" s="4">
        <v>10344.301029053402</v>
      </c>
      <c r="F28" s="2">
        <v>9185.156228511134</v>
      </c>
      <c r="G28" s="5">
        <f t="shared" si="4"/>
        <v>19529.457257564536</v>
      </c>
      <c r="H28" s="2">
        <v>196</v>
      </c>
      <c r="I28" s="2">
        <v>177</v>
      </c>
      <c r="J28" s="5">
        <f t="shared" si="5"/>
        <v>373</v>
      </c>
      <c r="K28" s="2">
        <v>0</v>
      </c>
      <c r="L28" s="2">
        <v>0</v>
      </c>
      <c r="M28" s="5">
        <f t="shared" si="6"/>
        <v>0</v>
      </c>
      <c r="N28" s="27">
        <f t="shared" si="7"/>
        <v>0.24433817623425458</v>
      </c>
      <c r="O28" s="27">
        <f t="shared" si="0"/>
        <v>0.24024786117679259</v>
      </c>
      <c r="P28" s="28">
        <f t="shared" si="1"/>
        <v>0.2423971956305796</v>
      </c>
      <c r="R28" s="32">
        <f t="shared" si="8"/>
        <v>52.777046066598992</v>
      </c>
      <c r="S28" s="32">
        <f t="shared" si="9"/>
        <v>51.8935380141872</v>
      </c>
      <c r="T28" s="32">
        <f t="shared" si="10"/>
        <v>52.357794256205189</v>
      </c>
    </row>
    <row r="29" spans="2:20" x14ac:dyDescent="0.25">
      <c r="B29" s="12" t="str">
        <f>'Média Mensal'!B29</f>
        <v>Vasco da Gama</v>
      </c>
      <c r="C29" s="12" t="str">
        <f>'Média Mensal'!C29</f>
        <v>Estádio do Mar</v>
      </c>
      <c r="D29" s="15">
        <f>'Média Mensal'!D29</f>
        <v>661.6</v>
      </c>
      <c r="E29" s="4">
        <v>10581.062125489003</v>
      </c>
      <c r="F29" s="2">
        <v>8756.9176946199477</v>
      </c>
      <c r="G29" s="5">
        <f t="shared" si="4"/>
        <v>19337.979820108951</v>
      </c>
      <c r="H29" s="2">
        <v>184</v>
      </c>
      <c r="I29" s="2">
        <v>178</v>
      </c>
      <c r="J29" s="5">
        <f t="shared" si="5"/>
        <v>362</v>
      </c>
      <c r="K29" s="2">
        <v>0</v>
      </c>
      <c r="L29" s="2">
        <v>0</v>
      </c>
      <c r="M29" s="5">
        <f t="shared" si="6"/>
        <v>0</v>
      </c>
      <c r="N29" s="27">
        <f t="shared" si="7"/>
        <v>0.26623042787562912</v>
      </c>
      <c r="O29" s="27">
        <f t="shared" si="0"/>
        <v>0.22776003159123875</v>
      </c>
      <c r="P29" s="28">
        <f t="shared" si="1"/>
        <v>0.24731404517225483</v>
      </c>
      <c r="R29" s="32">
        <f t="shared" si="8"/>
        <v>57.505772421135887</v>
      </c>
      <c r="S29" s="32">
        <f t="shared" si="9"/>
        <v>49.196166823707571</v>
      </c>
      <c r="T29" s="32">
        <f t="shared" si="10"/>
        <v>53.419833757207044</v>
      </c>
    </row>
    <row r="30" spans="2:20" x14ac:dyDescent="0.25">
      <c r="B30" s="12" t="str">
        <f>'Média Mensal'!B30</f>
        <v>Estádio do Mar</v>
      </c>
      <c r="C30" s="12" t="str">
        <f>'Média Mensal'!C30</f>
        <v>Pedro Hispano</v>
      </c>
      <c r="D30" s="15">
        <f>'Média Mensal'!D30</f>
        <v>786.97</v>
      </c>
      <c r="E30" s="4">
        <v>10140.577845112508</v>
      </c>
      <c r="F30" s="2">
        <v>8759.7304298756026</v>
      </c>
      <c r="G30" s="5">
        <f t="shared" si="4"/>
        <v>18900.30827498811</v>
      </c>
      <c r="H30" s="2">
        <v>192</v>
      </c>
      <c r="I30" s="2">
        <v>178</v>
      </c>
      <c r="J30" s="5">
        <f t="shared" si="5"/>
        <v>370</v>
      </c>
      <c r="K30" s="2">
        <v>0</v>
      </c>
      <c r="L30" s="2">
        <v>0</v>
      </c>
      <c r="M30" s="5">
        <f t="shared" si="6"/>
        <v>0</v>
      </c>
      <c r="N30" s="27">
        <f t="shared" si="7"/>
        <v>0.24451624819426379</v>
      </c>
      <c r="O30" s="27">
        <f t="shared" si="0"/>
        <v>0.22783318845910328</v>
      </c>
      <c r="P30" s="28">
        <f t="shared" si="1"/>
        <v>0.23649034378113251</v>
      </c>
      <c r="R30" s="32">
        <f t="shared" si="8"/>
        <v>52.815509609960976</v>
      </c>
      <c r="S30" s="32">
        <f t="shared" si="9"/>
        <v>49.211968707166307</v>
      </c>
      <c r="T30" s="32">
        <f t="shared" si="10"/>
        <v>51.081914256724623</v>
      </c>
    </row>
    <row r="31" spans="2:20" x14ac:dyDescent="0.25">
      <c r="B31" s="12" t="str">
        <f>'Média Mensal'!B31</f>
        <v>Pedro Hispano</v>
      </c>
      <c r="C31" s="12" t="str">
        <f>'Média Mensal'!C31</f>
        <v>Parque de Real</v>
      </c>
      <c r="D31" s="15">
        <f>'Média Mensal'!D31</f>
        <v>656.68</v>
      </c>
      <c r="E31" s="4">
        <v>9552.7285269158401</v>
      </c>
      <c r="F31" s="2">
        <v>7878.2327222888262</v>
      </c>
      <c r="G31" s="5">
        <f t="shared" si="4"/>
        <v>17430.961249204665</v>
      </c>
      <c r="H31" s="2">
        <v>194</v>
      </c>
      <c r="I31" s="2">
        <v>177</v>
      </c>
      <c r="J31" s="5">
        <f t="shared" si="5"/>
        <v>371</v>
      </c>
      <c r="K31" s="2">
        <v>0</v>
      </c>
      <c r="L31" s="2">
        <v>0</v>
      </c>
      <c r="M31" s="5">
        <f t="shared" si="6"/>
        <v>0</v>
      </c>
      <c r="N31" s="27">
        <f t="shared" si="7"/>
        <v>0.22796698470112256</v>
      </c>
      <c r="O31" s="27">
        <f t="shared" si="0"/>
        <v>0.20606383977528839</v>
      </c>
      <c r="P31" s="28">
        <f t="shared" si="1"/>
        <v>0.21751723631332567</v>
      </c>
      <c r="R31" s="32">
        <f t="shared" si="8"/>
        <v>49.240868695442472</v>
      </c>
      <c r="S31" s="32">
        <f t="shared" si="9"/>
        <v>44.509789391462292</v>
      </c>
      <c r="T31" s="32">
        <f t="shared" si="10"/>
        <v>46.983723043678346</v>
      </c>
    </row>
    <row r="32" spans="2:20" x14ac:dyDescent="0.25">
      <c r="B32" s="12" t="str">
        <f>'Média Mensal'!B32</f>
        <v>Parque de Real</v>
      </c>
      <c r="C32" s="12" t="str">
        <f>'Média Mensal'!C32</f>
        <v>C. Matosinhos</v>
      </c>
      <c r="D32" s="15">
        <f>'Média Mensal'!D32</f>
        <v>723.67</v>
      </c>
      <c r="E32" s="4">
        <v>9302.7725176817985</v>
      </c>
      <c r="F32" s="2">
        <v>7438.4402358487632</v>
      </c>
      <c r="G32" s="5">
        <f t="shared" si="4"/>
        <v>16741.212753530563</v>
      </c>
      <c r="H32" s="2">
        <v>195</v>
      </c>
      <c r="I32" s="2">
        <v>198</v>
      </c>
      <c r="J32" s="5">
        <f t="shared" si="5"/>
        <v>393</v>
      </c>
      <c r="K32" s="2">
        <v>0</v>
      </c>
      <c r="L32" s="2">
        <v>0</v>
      </c>
      <c r="M32" s="5">
        <f t="shared" si="6"/>
        <v>0</v>
      </c>
      <c r="N32" s="27">
        <f t="shared" si="7"/>
        <v>0.22086354505417374</v>
      </c>
      <c r="O32" s="27">
        <f t="shared" si="0"/>
        <v>0.17392537027330629</v>
      </c>
      <c r="P32" s="28">
        <f t="shared" si="1"/>
        <v>0.19721530432488177</v>
      </c>
      <c r="R32" s="32">
        <f t="shared" si="8"/>
        <v>47.706525731701532</v>
      </c>
      <c r="S32" s="32">
        <f t="shared" si="9"/>
        <v>37.56787997903416</v>
      </c>
      <c r="T32" s="32">
        <f t="shared" si="10"/>
        <v>42.598505734174459</v>
      </c>
    </row>
    <row r="33" spans="2:20" x14ac:dyDescent="0.25">
      <c r="B33" s="12" t="str">
        <f>'Média Mensal'!B33</f>
        <v>C. Matosinhos</v>
      </c>
      <c r="C33" s="12" t="str">
        <f>'Média Mensal'!C33</f>
        <v>Matosinhos Sul</v>
      </c>
      <c r="D33" s="15">
        <f>'Média Mensal'!D33</f>
        <v>616.61</v>
      </c>
      <c r="E33" s="4">
        <v>7251.1591989965027</v>
      </c>
      <c r="F33" s="2">
        <v>5248.4478188762869</v>
      </c>
      <c r="G33" s="5">
        <f t="shared" si="4"/>
        <v>12499.60701787279</v>
      </c>
      <c r="H33" s="2">
        <v>197</v>
      </c>
      <c r="I33" s="2">
        <v>199</v>
      </c>
      <c r="J33" s="5">
        <f t="shared" si="5"/>
        <v>396</v>
      </c>
      <c r="K33" s="2">
        <v>0</v>
      </c>
      <c r="L33" s="2">
        <v>0</v>
      </c>
      <c r="M33" s="5">
        <f t="shared" si="6"/>
        <v>0</v>
      </c>
      <c r="N33" s="27">
        <f t="shared" si="7"/>
        <v>0.17040701257276986</v>
      </c>
      <c r="O33" s="27">
        <f t="shared" si="0"/>
        <v>0.12210235945645559</v>
      </c>
      <c r="P33" s="28">
        <f t="shared" si="1"/>
        <v>0.14613270456734931</v>
      </c>
      <c r="R33" s="32">
        <f t="shared" si="8"/>
        <v>36.80791471571829</v>
      </c>
      <c r="S33" s="32">
        <f t="shared" si="9"/>
        <v>26.374109642594405</v>
      </c>
      <c r="T33" s="32">
        <f t="shared" si="10"/>
        <v>31.56466418654745</v>
      </c>
    </row>
    <row r="34" spans="2:20" x14ac:dyDescent="0.25">
      <c r="B34" s="12" t="str">
        <f>'Média Mensal'!B34</f>
        <v>Matosinhos Sul</v>
      </c>
      <c r="C34" s="12" t="str">
        <f>'Média Mensal'!C34</f>
        <v>Brito Capelo</v>
      </c>
      <c r="D34" s="15">
        <f>'Média Mensal'!D34</f>
        <v>535.72</v>
      </c>
      <c r="E34" s="4">
        <v>3489.7700629927408</v>
      </c>
      <c r="F34" s="2">
        <v>3295.272359963014</v>
      </c>
      <c r="G34" s="5">
        <f t="shared" si="4"/>
        <v>6785.0424229557548</v>
      </c>
      <c r="H34" s="2">
        <v>214</v>
      </c>
      <c r="I34" s="2">
        <v>177</v>
      </c>
      <c r="J34" s="5">
        <f t="shared" si="5"/>
        <v>391</v>
      </c>
      <c r="K34" s="2">
        <v>0</v>
      </c>
      <c r="L34" s="2">
        <v>0</v>
      </c>
      <c r="M34" s="5">
        <f t="shared" si="6"/>
        <v>0</v>
      </c>
      <c r="N34" s="27">
        <f t="shared" si="7"/>
        <v>7.5496929365540436E-2</v>
      </c>
      <c r="O34" s="27">
        <f t="shared" si="0"/>
        <v>8.6191472064318209E-2</v>
      </c>
      <c r="P34" s="28">
        <f t="shared" si="1"/>
        <v>8.0338192940178965E-2</v>
      </c>
      <c r="R34" s="32">
        <f t="shared" si="8"/>
        <v>16.307336742956732</v>
      </c>
      <c r="S34" s="32">
        <f t="shared" si="9"/>
        <v>18.617357965892733</v>
      </c>
      <c r="T34" s="32">
        <f t="shared" si="10"/>
        <v>17.353049675078658</v>
      </c>
    </row>
    <row r="35" spans="2:20" x14ac:dyDescent="0.25">
      <c r="B35" s="12" t="str">
        <f>'Média Mensal'!B35</f>
        <v>Brito Capelo</v>
      </c>
      <c r="C35" s="12" t="str">
        <f>'Média Mensal'!C35</f>
        <v>Mercado</v>
      </c>
      <c r="D35" s="15">
        <f>'Média Mensal'!D35</f>
        <v>487.53</v>
      </c>
      <c r="E35" s="4">
        <v>1832.3840238810033</v>
      </c>
      <c r="F35" s="2">
        <v>1786.085981602861</v>
      </c>
      <c r="G35" s="5">
        <f t="shared" si="4"/>
        <v>3618.470005483864</v>
      </c>
      <c r="H35" s="2">
        <v>219</v>
      </c>
      <c r="I35" s="2">
        <v>178</v>
      </c>
      <c r="J35" s="5">
        <f t="shared" si="5"/>
        <v>397</v>
      </c>
      <c r="K35" s="2">
        <v>0</v>
      </c>
      <c r="L35" s="2">
        <v>0</v>
      </c>
      <c r="M35" s="5">
        <f t="shared" si="6"/>
        <v>0</v>
      </c>
      <c r="N35" s="27">
        <f t="shared" si="7"/>
        <v>3.8736344154426755E-2</v>
      </c>
      <c r="O35" s="27">
        <f t="shared" si="0"/>
        <v>4.6454587536487228E-2</v>
      </c>
      <c r="P35" s="28">
        <f t="shared" si="1"/>
        <v>4.2196916753940016E-2</v>
      </c>
      <c r="R35" s="32">
        <f t="shared" si="8"/>
        <v>8.3670503373561793</v>
      </c>
      <c r="S35" s="32">
        <f t="shared" si="9"/>
        <v>10.034190907881241</v>
      </c>
      <c r="T35" s="32">
        <f t="shared" si="10"/>
        <v>9.1145340188510424</v>
      </c>
    </row>
    <row r="36" spans="2:20" x14ac:dyDescent="0.25">
      <c r="B36" s="13" t="str">
        <f>'Média Mensal'!B36</f>
        <v>Mercado</v>
      </c>
      <c r="C36" s="13" t="str">
        <f>'Média Mensal'!C36</f>
        <v>Sr. de Matosinhos</v>
      </c>
      <c r="D36" s="16">
        <f>'Média Mensal'!D36</f>
        <v>708.96</v>
      </c>
      <c r="E36" s="6">
        <v>384.67037943793213</v>
      </c>
      <c r="F36" s="3">
        <v>332.00000000000006</v>
      </c>
      <c r="G36" s="7">
        <f t="shared" si="4"/>
        <v>716.67037943793218</v>
      </c>
      <c r="H36" s="3">
        <v>217</v>
      </c>
      <c r="I36" s="3">
        <v>199</v>
      </c>
      <c r="J36" s="7">
        <f t="shared" si="5"/>
        <v>416</v>
      </c>
      <c r="K36" s="3">
        <v>0</v>
      </c>
      <c r="L36" s="3">
        <v>0</v>
      </c>
      <c r="M36" s="7">
        <f t="shared" si="6"/>
        <v>0</v>
      </c>
      <c r="N36" s="27">
        <f t="shared" si="7"/>
        <v>8.2068266649157739E-3</v>
      </c>
      <c r="O36" s="27">
        <f t="shared" si="0"/>
        <v>7.7238042062162679E-3</v>
      </c>
      <c r="P36" s="28">
        <f t="shared" si="1"/>
        <v>7.975765440682115E-3</v>
      </c>
      <c r="R36" s="32">
        <f t="shared" si="8"/>
        <v>1.772674559621807</v>
      </c>
      <c r="S36" s="32">
        <f t="shared" si="9"/>
        <v>1.6683417085427139</v>
      </c>
      <c r="T36" s="32">
        <f t="shared" si="10"/>
        <v>1.7227653351873369</v>
      </c>
    </row>
    <row r="37" spans="2:20" x14ac:dyDescent="0.25">
      <c r="B37" s="11" t="str">
        <f>'Média Mensal'!B37</f>
        <v>BSra da Hora</v>
      </c>
      <c r="C37" s="11" t="str">
        <f>'Média Mensal'!C37</f>
        <v>BFonte do Cuco</v>
      </c>
      <c r="D37" s="14">
        <f>'Média Mensal'!D37</f>
        <v>687.03</v>
      </c>
      <c r="E37" s="8">
        <v>9668.7154988249858</v>
      </c>
      <c r="F37" s="9">
        <v>13326.337525477767</v>
      </c>
      <c r="G37" s="10">
        <f t="shared" si="4"/>
        <v>22995.053024302753</v>
      </c>
      <c r="H37" s="9">
        <v>142</v>
      </c>
      <c r="I37" s="9">
        <v>122</v>
      </c>
      <c r="J37" s="10">
        <f t="shared" si="5"/>
        <v>264</v>
      </c>
      <c r="K37" s="9">
        <v>158</v>
      </c>
      <c r="L37" s="9">
        <v>136</v>
      </c>
      <c r="M37" s="10">
        <f t="shared" si="6"/>
        <v>294</v>
      </c>
      <c r="N37" s="25">
        <f t="shared" si="7"/>
        <v>0.1384092346945858</v>
      </c>
      <c r="O37" s="25">
        <f t="shared" si="0"/>
        <v>0.2218098789194036</v>
      </c>
      <c r="P37" s="26">
        <f t="shared" si="1"/>
        <v>0.17697214801365868</v>
      </c>
      <c r="R37" s="32">
        <f t="shared" si="8"/>
        <v>32.229051662749953</v>
      </c>
      <c r="S37" s="32">
        <f t="shared" si="9"/>
        <v>51.652471028983598</v>
      </c>
      <c r="T37" s="32">
        <f t="shared" si="10"/>
        <v>41.20977244498701</v>
      </c>
    </row>
    <row r="38" spans="2:20" x14ac:dyDescent="0.25">
      <c r="B38" s="12" t="str">
        <f>'Média Mensal'!B38</f>
        <v>BFonte do Cuco</v>
      </c>
      <c r="C38" s="12" t="str">
        <f>'Média Mensal'!C38</f>
        <v>Custoias</v>
      </c>
      <c r="D38" s="15">
        <f>'Média Mensal'!D38</f>
        <v>689.2</v>
      </c>
      <c r="E38" s="4">
        <v>9337.8250079279042</v>
      </c>
      <c r="F38" s="2">
        <v>12992.833073902086</v>
      </c>
      <c r="G38" s="5">
        <f t="shared" si="4"/>
        <v>22330.658081829992</v>
      </c>
      <c r="H38" s="2">
        <v>142</v>
      </c>
      <c r="I38" s="2">
        <v>122</v>
      </c>
      <c r="J38" s="5">
        <f t="shared" si="5"/>
        <v>264</v>
      </c>
      <c r="K38" s="2">
        <v>158</v>
      </c>
      <c r="L38" s="2">
        <v>135</v>
      </c>
      <c r="M38" s="5">
        <f t="shared" si="6"/>
        <v>293</v>
      </c>
      <c r="N38" s="27">
        <f t="shared" si="7"/>
        <v>0.13367248350790059</v>
      </c>
      <c r="O38" s="27">
        <f t="shared" si="0"/>
        <v>0.21715525260566396</v>
      </c>
      <c r="P38" s="28">
        <f t="shared" si="1"/>
        <v>0.17218754304045086</v>
      </c>
      <c r="R38" s="32">
        <f t="shared" si="8"/>
        <v>31.126083359759679</v>
      </c>
      <c r="S38" s="32">
        <f t="shared" si="9"/>
        <v>50.555770715572315</v>
      </c>
      <c r="T38" s="32">
        <f t="shared" si="10"/>
        <v>40.090948082280057</v>
      </c>
    </row>
    <row r="39" spans="2:20" x14ac:dyDescent="0.25">
      <c r="B39" s="12" t="str">
        <f>'Média Mensal'!B39</f>
        <v>Custoias</v>
      </c>
      <c r="C39" s="12" t="str">
        <f>'Média Mensal'!C39</f>
        <v>Esposade</v>
      </c>
      <c r="D39" s="15">
        <f>'Média Mensal'!D39</f>
        <v>1779.24</v>
      </c>
      <c r="E39" s="4">
        <v>9162.8388196596752</v>
      </c>
      <c r="F39" s="2">
        <v>12780.887513066766</v>
      </c>
      <c r="G39" s="5">
        <f t="shared" si="4"/>
        <v>21943.726332726441</v>
      </c>
      <c r="H39" s="2">
        <v>142</v>
      </c>
      <c r="I39" s="2">
        <v>120</v>
      </c>
      <c r="J39" s="5">
        <f t="shared" si="5"/>
        <v>262</v>
      </c>
      <c r="K39" s="2">
        <v>150</v>
      </c>
      <c r="L39" s="2">
        <v>135</v>
      </c>
      <c r="M39" s="5">
        <f t="shared" si="6"/>
        <v>285</v>
      </c>
      <c r="N39" s="27">
        <f t="shared" si="7"/>
        <v>0.13500175064326489</v>
      </c>
      <c r="O39" s="27">
        <f t="shared" si="0"/>
        <v>0.21516645644893545</v>
      </c>
      <c r="P39" s="28">
        <f t="shared" si="1"/>
        <v>0.17241597784843832</v>
      </c>
      <c r="R39" s="32">
        <f t="shared" si="8"/>
        <v>31.379584998834503</v>
      </c>
      <c r="S39" s="32">
        <f t="shared" si="9"/>
        <v>50.121127502222613</v>
      </c>
      <c r="T39" s="32">
        <f t="shared" si="10"/>
        <v>40.116501522351811</v>
      </c>
    </row>
    <row r="40" spans="2:20" x14ac:dyDescent="0.25">
      <c r="B40" s="12" t="str">
        <f>'Média Mensal'!B40</f>
        <v>Esposade</v>
      </c>
      <c r="C40" s="12" t="str">
        <f>'Média Mensal'!C40</f>
        <v>Crestins</v>
      </c>
      <c r="D40" s="15">
        <f>'Média Mensal'!D40</f>
        <v>2035.56</v>
      </c>
      <c r="E40" s="4">
        <v>9059.1926240629255</v>
      </c>
      <c r="F40" s="2">
        <v>12689.693077613729</v>
      </c>
      <c r="G40" s="5">
        <f t="shared" si="4"/>
        <v>21748.885701676656</v>
      </c>
      <c r="H40" s="2">
        <v>142</v>
      </c>
      <c r="I40" s="2">
        <v>100</v>
      </c>
      <c r="J40" s="5">
        <f t="shared" si="5"/>
        <v>242</v>
      </c>
      <c r="K40" s="2">
        <v>120</v>
      </c>
      <c r="L40" s="2">
        <v>137</v>
      </c>
      <c r="M40" s="5">
        <f t="shared" si="6"/>
        <v>257</v>
      </c>
      <c r="N40" s="27">
        <f t="shared" si="7"/>
        <v>0.14990721180935473</v>
      </c>
      <c r="O40" s="27">
        <f t="shared" si="0"/>
        <v>0.22833044979152384</v>
      </c>
      <c r="P40" s="28">
        <f t="shared" si="1"/>
        <v>0.18747746449966085</v>
      </c>
      <c r="R40" s="32">
        <f t="shared" si="8"/>
        <v>34.577071084209642</v>
      </c>
      <c r="S40" s="32">
        <f t="shared" si="9"/>
        <v>53.543008766302655</v>
      </c>
      <c r="T40" s="32">
        <f t="shared" si="10"/>
        <v>43.584941285925161</v>
      </c>
    </row>
    <row r="41" spans="2:20" x14ac:dyDescent="0.25">
      <c r="B41" s="12" t="str">
        <f>'Média Mensal'!B41</f>
        <v>Crestins</v>
      </c>
      <c r="C41" s="12" t="str">
        <f>'Média Mensal'!C41</f>
        <v>Verdes (B)</v>
      </c>
      <c r="D41" s="15">
        <f>'Média Mensal'!D41</f>
        <v>591.81999999999994</v>
      </c>
      <c r="E41" s="4">
        <v>8984.1592708688131</v>
      </c>
      <c r="F41" s="2">
        <v>12599.081779440066</v>
      </c>
      <c r="G41" s="5">
        <f t="shared" si="4"/>
        <v>21583.241050308879</v>
      </c>
      <c r="H41" s="2">
        <v>142</v>
      </c>
      <c r="I41" s="2">
        <v>99</v>
      </c>
      <c r="J41" s="5">
        <f t="shared" si="5"/>
        <v>241</v>
      </c>
      <c r="K41" s="2">
        <v>159</v>
      </c>
      <c r="L41" s="2">
        <v>137</v>
      </c>
      <c r="M41" s="5">
        <f t="shared" si="6"/>
        <v>296</v>
      </c>
      <c r="N41" s="27">
        <f t="shared" si="7"/>
        <v>0.12815473112616702</v>
      </c>
      <c r="O41" s="27">
        <f t="shared" si="0"/>
        <v>0.22758456971531912</v>
      </c>
      <c r="P41" s="28">
        <f t="shared" si="1"/>
        <v>0.17202736283164</v>
      </c>
      <c r="R41" s="32">
        <f t="shared" si="8"/>
        <v>29.847705218833266</v>
      </c>
      <c r="S41" s="32">
        <f t="shared" si="9"/>
        <v>53.385939743390111</v>
      </c>
      <c r="T41" s="32">
        <f t="shared" si="10"/>
        <v>40.192255214727894</v>
      </c>
    </row>
    <row r="42" spans="2:20" x14ac:dyDescent="0.25">
      <c r="B42" s="12" t="str">
        <f>'Média Mensal'!B42</f>
        <v>Verdes (B)</v>
      </c>
      <c r="C42" s="12" t="str">
        <f>'Média Mensal'!C42</f>
        <v>Pedras Rubras</v>
      </c>
      <c r="D42" s="15">
        <f>'Média Mensal'!D42</f>
        <v>960.78</v>
      </c>
      <c r="E42" s="4">
        <v>5234.9109700126919</v>
      </c>
      <c r="F42" s="2">
        <v>7345.6448971028767</v>
      </c>
      <c r="G42" s="5">
        <f t="shared" si="4"/>
        <v>12580.555867115569</v>
      </c>
      <c r="H42" s="2">
        <v>0</v>
      </c>
      <c r="I42" s="2">
        <v>0</v>
      </c>
      <c r="J42" s="5">
        <f t="shared" si="5"/>
        <v>0</v>
      </c>
      <c r="K42" s="2">
        <v>157</v>
      </c>
      <c r="L42" s="2">
        <v>137</v>
      </c>
      <c r="M42" s="5">
        <f t="shared" si="6"/>
        <v>294</v>
      </c>
      <c r="N42" s="27">
        <f t="shared" si="7"/>
        <v>0.13444912086533523</v>
      </c>
      <c r="O42" s="27">
        <f t="shared" si="0"/>
        <v>0.21620099179134908</v>
      </c>
      <c r="P42" s="28">
        <f t="shared" si="1"/>
        <v>0.17254438044650494</v>
      </c>
      <c r="R42" s="32">
        <f t="shared" si="8"/>
        <v>33.343381974603133</v>
      </c>
      <c r="S42" s="32">
        <f t="shared" si="9"/>
        <v>53.617845964254577</v>
      </c>
      <c r="T42" s="32">
        <f t="shared" si="10"/>
        <v>42.791006350733227</v>
      </c>
    </row>
    <row r="43" spans="2:20" x14ac:dyDescent="0.25">
      <c r="B43" s="12" t="str">
        <f>'Média Mensal'!B43</f>
        <v>Pedras Rubras</v>
      </c>
      <c r="C43" s="12" t="str">
        <f>'Média Mensal'!C43</f>
        <v>Lidador</v>
      </c>
      <c r="D43" s="15">
        <f>'Média Mensal'!D43</f>
        <v>1147.58</v>
      </c>
      <c r="E43" s="4">
        <v>4814.6003409622854</v>
      </c>
      <c r="F43" s="2">
        <v>6467.6779241380991</v>
      </c>
      <c r="G43" s="5">
        <f t="shared" si="4"/>
        <v>11282.278265100384</v>
      </c>
      <c r="H43" s="2">
        <v>0</v>
      </c>
      <c r="I43" s="2">
        <v>0</v>
      </c>
      <c r="J43" s="5">
        <f t="shared" si="5"/>
        <v>0</v>
      </c>
      <c r="K43" s="2">
        <v>157</v>
      </c>
      <c r="L43" s="2">
        <v>137</v>
      </c>
      <c r="M43" s="5">
        <f t="shared" si="6"/>
        <v>294</v>
      </c>
      <c r="N43" s="27">
        <f t="shared" si="7"/>
        <v>0.12365421052399542</v>
      </c>
      <c r="O43" s="27">
        <f t="shared" si="0"/>
        <v>0.19036019319926123</v>
      </c>
      <c r="P43" s="28">
        <f t="shared" si="1"/>
        <v>0.15473829088627913</v>
      </c>
      <c r="R43" s="32">
        <f t="shared" si="8"/>
        <v>30.666244209950861</v>
      </c>
      <c r="S43" s="32">
        <f t="shared" si="9"/>
        <v>47.209327913416779</v>
      </c>
      <c r="T43" s="32">
        <f t="shared" si="10"/>
        <v>38.375096139797222</v>
      </c>
    </row>
    <row r="44" spans="2:20" x14ac:dyDescent="0.25">
      <c r="B44" s="12" t="str">
        <f>'Média Mensal'!B44</f>
        <v>Lidador</v>
      </c>
      <c r="C44" s="12" t="str">
        <f>'Média Mensal'!C44</f>
        <v>Vilar do Pinheiro</v>
      </c>
      <c r="D44" s="15">
        <f>'Média Mensal'!D44</f>
        <v>1987.51</v>
      </c>
      <c r="E44" s="4">
        <v>4713.8039799120552</v>
      </c>
      <c r="F44" s="2">
        <v>6190.411683570379</v>
      </c>
      <c r="G44" s="5">
        <f t="shared" si="4"/>
        <v>10904.215663482435</v>
      </c>
      <c r="H44" s="2">
        <v>0</v>
      </c>
      <c r="I44" s="2">
        <v>0</v>
      </c>
      <c r="J44" s="5">
        <f t="shared" si="5"/>
        <v>0</v>
      </c>
      <c r="K44" s="2">
        <v>157</v>
      </c>
      <c r="L44" s="2">
        <v>137</v>
      </c>
      <c r="M44" s="5">
        <f t="shared" si="6"/>
        <v>294</v>
      </c>
      <c r="N44" s="27">
        <f t="shared" si="7"/>
        <v>0.12106544020731598</v>
      </c>
      <c r="O44" s="27">
        <f t="shared" si="0"/>
        <v>0.18219954331205496</v>
      </c>
      <c r="P44" s="28">
        <f t="shared" si="1"/>
        <v>0.14955310049761952</v>
      </c>
      <c r="R44" s="32">
        <f t="shared" si="8"/>
        <v>30.024229171414365</v>
      </c>
      <c r="S44" s="32">
        <f t="shared" si="9"/>
        <v>45.185486741389624</v>
      </c>
      <c r="T44" s="32">
        <f t="shared" si="10"/>
        <v>37.089168923409645</v>
      </c>
    </row>
    <row r="45" spans="2:20" x14ac:dyDescent="0.25">
      <c r="B45" s="12" t="str">
        <f>'Média Mensal'!B45</f>
        <v>Vilar do Pinheiro</v>
      </c>
      <c r="C45" s="12" t="str">
        <f>'Média Mensal'!C45</f>
        <v>Modivas Sul</v>
      </c>
      <c r="D45" s="15">
        <f>'Média Mensal'!D45</f>
        <v>2037.38</v>
      </c>
      <c r="E45" s="4">
        <v>4591.7614002259561</v>
      </c>
      <c r="F45" s="2">
        <v>6030.7011232190089</v>
      </c>
      <c r="G45" s="5">
        <f t="shared" si="4"/>
        <v>10622.462523444965</v>
      </c>
      <c r="H45" s="2">
        <v>0</v>
      </c>
      <c r="I45" s="2">
        <v>0</v>
      </c>
      <c r="J45" s="5">
        <f t="shared" si="5"/>
        <v>0</v>
      </c>
      <c r="K45" s="2">
        <v>157</v>
      </c>
      <c r="L45" s="2">
        <v>137</v>
      </c>
      <c r="M45" s="5">
        <f t="shared" si="6"/>
        <v>294</v>
      </c>
      <c r="N45" s="27">
        <f t="shared" si="7"/>
        <v>0.11793099959487251</v>
      </c>
      <c r="O45" s="27">
        <f t="shared" si="0"/>
        <v>0.17749885575756441</v>
      </c>
      <c r="P45" s="28">
        <f t="shared" si="1"/>
        <v>0.14568881011966431</v>
      </c>
      <c r="R45" s="32">
        <f t="shared" si="8"/>
        <v>29.246887899528382</v>
      </c>
      <c r="S45" s="32">
        <f t="shared" si="9"/>
        <v>44.019716227875975</v>
      </c>
      <c r="T45" s="32">
        <f t="shared" si="10"/>
        <v>36.130824909676754</v>
      </c>
    </row>
    <row r="46" spans="2:20" x14ac:dyDescent="0.25">
      <c r="B46" s="12" t="str">
        <f>'Média Mensal'!B46</f>
        <v>Modivas Sul</v>
      </c>
      <c r="C46" s="12" t="str">
        <f>'Média Mensal'!C46</f>
        <v>Modivas Centro</v>
      </c>
      <c r="D46" s="15">
        <f>'Média Mensal'!D46</f>
        <v>1051.08</v>
      </c>
      <c r="E46" s="4">
        <v>4583.9203991084896</v>
      </c>
      <c r="F46" s="2">
        <v>5959.2539754900918</v>
      </c>
      <c r="G46" s="5">
        <f t="shared" si="4"/>
        <v>10543.17437459858</v>
      </c>
      <c r="H46" s="2">
        <v>0</v>
      </c>
      <c r="I46" s="2">
        <v>0</v>
      </c>
      <c r="J46" s="5">
        <f t="shared" si="5"/>
        <v>0</v>
      </c>
      <c r="K46" s="2">
        <v>157</v>
      </c>
      <c r="L46" s="2">
        <v>137</v>
      </c>
      <c r="M46" s="5">
        <f t="shared" si="6"/>
        <v>294</v>
      </c>
      <c r="N46" s="27">
        <f t="shared" si="7"/>
        <v>0.11772961781149809</v>
      </c>
      <c r="O46" s="27">
        <f t="shared" si="0"/>
        <v>0.17539598468007098</v>
      </c>
      <c r="P46" s="28">
        <f t="shared" si="1"/>
        <v>0.14460136019583306</v>
      </c>
      <c r="R46" s="32">
        <f t="shared" si="8"/>
        <v>29.196945217251525</v>
      </c>
      <c r="S46" s="32">
        <f t="shared" si="9"/>
        <v>43.498204200657604</v>
      </c>
      <c r="T46" s="32">
        <f t="shared" si="10"/>
        <v>35.861137328566599</v>
      </c>
    </row>
    <row r="47" spans="2:20" x14ac:dyDescent="0.25">
      <c r="B47" s="12" t="str">
        <f>'Média Mensal'!B47</f>
        <v>Modivas Centro</v>
      </c>
      <c r="C47" s="12" t="s">
        <v>102</v>
      </c>
      <c r="D47" s="15">
        <v>852.51</v>
      </c>
      <c r="E47" s="4">
        <v>4569.2172167491462</v>
      </c>
      <c r="F47" s="2">
        <v>5872.9828270786747</v>
      </c>
      <c r="G47" s="5">
        <f t="shared" si="4"/>
        <v>10442.200043827821</v>
      </c>
      <c r="H47" s="2">
        <v>0</v>
      </c>
      <c r="I47" s="2">
        <v>0</v>
      </c>
      <c r="J47" s="5">
        <f t="shared" si="5"/>
        <v>0</v>
      </c>
      <c r="K47" s="2">
        <v>157</v>
      </c>
      <c r="L47" s="2">
        <v>138</v>
      </c>
      <c r="M47" s="5">
        <f t="shared" si="6"/>
        <v>295</v>
      </c>
      <c r="N47" s="27">
        <f t="shared" si="7"/>
        <v>0.11735199344434832</v>
      </c>
      <c r="O47" s="27">
        <f t="shared" si="0"/>
        <v>0.17160422005255593</v>
      </c>
      <c r="P47" s="28">
        <f t="shared" si="1"/>
        <v>0.14273100114581494</v>
      </c>
      <c r="R47" s="32">
        <f t="shared" ref="R47" si="11">+E47/(H47+K47)</f>
        <v>29.103294374198384</v>
      </c>
      <c r="S47" s="32">
        <f t="shared" ref="S47" si="12">+F47/(I47+L47)</f>
        <v>42.557846573033878</v>
      </c>
      <c r="T47" s="32">
        <f t="shared" ref="T47" si="13">+G47/(J47+M47)</f>
        <v>35.397288284162109</v>
      </c>
    </row>
    <row r="48" spans="2:20" x14ac:dyDescent="0.25">
      <c r="B48" s="12" t="s">
        <v>102</v>
      </c>
      <c r="C48" s="12" t="str">
        <f>'Média Mensal'!C48</f>
        <v>Mindelo</v>
      </c>
      <c r="D48" s="15">
        <v>1834.12</v>
      </c>
      <c r="E48" s="4">
        <v>3639.7199131984421</v>
      </c>
      <c r="F48" s="2">
        <v>5627.2345668318849</v>
      </c>
      <c r="G48" s="5">
        <f t="shared" si="4"/>
        <v>9266.9544800303265</v>
      </c>
      <c r="H48" s="2">
        <v>0</v>
      </c>
      <c r="I48" s="2">
        <v>0</v>
      </c>
      <c r="J48" s="5">
        <f t="shared" si="5"/>
        <v>0</v>
      </c>
      <c r="K48" s="2">
        <v>156</v>
      </c>
      <c r="L48" s="2">
        <v>136</v>
      </c>
      <c r="M48" s="5">
        <f t="shared" si="6"/>
        <v>292</v>
      </c>
      <c r="N48" s="27">
        <f t="shared" si="7"/>
        <v>9.4078781875476691E-2</v>
      </c>
      <c r="O48" s="27">
        <f t="shared" si="0"/>
        <v>0.16684163208111613</v>
      </c>
      <c r="P48" s="28">
        <f t="shared" si="1"/>
        <v>0.12796832854659643</v>
      </c>
      <c r="R48" s="32">
        <f t="shared" si="8"/>
        <v>23.331537905118218</v>
      </c>
      <c r="S48" s="32">
        <f t="shared" si="9"/>
        <v>41.376724756116801</v>
      </c>
      <c r="T48" s="32">
        <f t="shared" si="10"/>
        <v>31.736145479555912</v>
      </c>
    </row>
    <row r="49" spans="2:20" x14ac:dyDescent="0.25">
      <c r="B49" s="12" t="str">
        <f>'Média Mensal'!B49</f>
        <v>Mindelo</v>
      </c>
      <c r="C49" s="12" t="str">
        <f>'Média Mensal'!C49</f>
        <v>Espaço Natureza</v>
      </c>
      <c r="D49" s="15">
        <f>'Média Mensal'!D49</f>
        <v>776.86</v>
      </c>
      <c r="E49" s="4">
        <v>3646.0741400481252</v>
      </c>
      <c r="F49" s="2">
        <v>5385.2622790309542</v>
      </c>
      <c r="G49" s="5">
        <f t="shared" si="4"/>
        <v>9031.3364190790799</v>
      </c>
      <c r="H49" s="2">
        <v>0</v>
      </c>
      <c r="I49" s="2">
        <v>0</v>
      </c>
      <c r="J49" s="5">
        <f t="shared" si="5"/>
        <v>0</v>
      </c>
      <c r="K49" s="2">
        <v>151</v>
      </c>
      <c r="L49" s="2">
        <v>136</v>
      </c>
      <c r="M49" s="5">
        <f t="shared" si="6"/>
        <v>287</v>
      </c>
      <c r="N49" s="27">
        <f t="shared" si="7"/>
        <v>9.7363654669091138E-2</v>
      </c>
      <c r="O49" s="27">
        <f t="shared" si="0"/>
        <v>0.15966740628056672</v>
      </c>
      <c r="P49" s="28">
        <f t="shared" si="1"/>
        <v>0.12688738365571373</v>
      </c>
      <c r="R49" s="32">
        <f t="shared" si="8"/>
        <v>24.146186357934603</v>
      </c>
      <c r="S49" s="32">
        <f t="shared" si="9"/>
        <v>39.597516757580543</v>
      </c>
      <c r="T49" s="32">
        <f t="shared" si="10"/>
        <v>31.468071146617003</v>
      </c>
    </row>
    <row r="50" spans="2:20" x14ac:dyDescent="0.25">
      <c r="B50" s="12" t="str">
        <f>'Média Mensal'!B50</f>
        <v>Espaço Natureza</v>
      </c>
      <c r="C50" s="12" t="str">
        <f>'Média Mensal'!C50</f>
        <v>Varziela</v>
      </c>
      <c r="D50" s="15">
        <f>'Média Mensal'!D50</f>
        <v>1539</v>
      </c>
      <c r="E50" s="4">
        <v>3588.3667700263918</v>
      </c>
      <c r="F50" s="2">
        <v>5366.4463723613298</v>
      </c>
      <c r="G50" s="5">
        <f t="shared" si="4"/>
        <v>8954.8131423877221</v>
      </c>
      <c r="H50" s="2">
        <v>0</v>
      </c>
      <c r="I50" s="2">
        <v>0</v>
      </c>
      <c r="J50" s="5">
        <f t="shared" si="5"/>
        <v>0</v>
      </c>
      <c r="K50" s="2">
        <v>142</v>
      </c>
      <c r="L50" s="2">
        <v>136</v>
      </c>
      <c r="M50" s="5">
        <f t="shared" si="6"/>
        <v>278</v>
      </c>
      <c r="N50" s="27">
        <f t="shared" si="7"/>
        <v>0.10189592145690572</v>
      </c>
      <c r="O50" s="27">
        <f t="shared" si="0"/>
        <v>0.1591095342849066</v>
      </c>
      <c r="P50" s="28">
        <f t="shared" si="1"/>
        <v>0.12988531478283422</v>
      </c>
      <c r="R50" s="32">
        <f t="shared" si="8"/>
        <v>25.270188521312619</v>
      </c>
      <c r="S50" s="32">
        <f t="shared" si="9"/>
        <v>39.45916450265684</v>
      </c>
      <c r="T50" s="32">
        <f t="shared" si="10"/>
        <v>32.211558066142885</v>
      </c>
    </row>
    <row r="51" spans="2:20" x14ac:dyDescent="0.25">
      <c r="B51" s="12" t="str">
        <f>'Média Mensal'!B51</f>
        <v>Varziela</v>
      </c>
      <c r="C51" s="12" t="str">
        <f>'Média Mensal'!C51</f>
        <v>Árvore</v>
      </c>
      <c r="D51" s="15">
        <f>'Média Mensal'!D51</f>
        <v>858.71</v>
      </c>
      <c r="E51" s="4">
        <v>3481.6848159113997</v>
      </c>
      <c r="F51" s="2">
        <v>5104.7332058709653</v>
      </c>
      <c r="G51" s="5">
        <f t="shared" si="4"/>
        <v>8586.418021782365</v>
      </c>
      <c r="H51" s="2">
        <v>0</v>
      </c>
      <c r="I51" s="2">
        <v>0</v>
      </c>
      <c r="J51" s="5">
        <f t="shared" si="5"/>
        <v>0</v>
      </c>
      <c r="K51" s="2">
        <v>149</v>
      </c>
      <c r="L51" s="2">
        <v>137</v>
      </c>
      <c r="M51" s="5">
        <f t="shared" si="6"/>
        <v>286</v>
      </c>
      <c r="N51" s="27">
        <f t="shared" si="7"/>
        <v>9.422182333598722E-2</v>
      </c>
      <c r="O51" s="27">
        <f t="shared" si="0"/>
        <v>0.15024526742026623</v>
      </c>
      <c r="P51" s="28">
        <f t="shared" si="1"/>
        <v>0.12105822836936563</v>
      </c>
      <c r="R51" s="32">
        <f t="shared" si="8"/>
        <v>23.367012187324832</v>
      </c>
      <c r="S51" s="32">
        <f t="shared" si="9"/>
        <v>37.260826320226023</v>
      </c>
      <c r="T51" s="32">
        <f t="shared" si="10"/>
        <v>30.022440635602674</v>
      </c>
    </row>
    <row r="52" spans="2:20" x14ac:dyDescent="0.25">
      <c r="B52" s="12" t="str">
        <f>'Média Mensal'!B52</f>
        <v>Árvore</v>
      </c>
      <c r="C52" s="12" t="str">
        <f>'Média Mensal'!C52</f>
        <v>Azurara</v>
      </c>
      <c r="D52" s="15">
        <f>'Média Mensal'!D52</f>
        <v>664.57</v>
      </c>
      <c r="E52" s="4">
        <v>3479.8091897224331</v>
      </c>
      <c r="F52" s="2">
        <v>5045.959362227828</v>
      </c>
      <c r="G52" s="5">
        <f t="shared" si="4"/>
        <v>8525.7685519502611</v>
      </c>
      <c r="H52" s="2">
        <v>0</v>
      </c>
      <c r="I52" s="2">
        <v>0</v>
      </c>
      <c r="J52" s="5">
        <f t="shared" si="5"/>
        <v>0</v>
      </c>
      <c r="K52" s="2">
        <v>152</v>
      </c>
      <c r="L52" s="2">
        <v>137</v>
      </c>
      <c r="M52" s="5">
        <f t="shared" si="6"/>
        <v>289</v>
      </c>
      <c r="N52" s="27">
        <f t="shared" si="7"/>
        <v>9.2312425448918531E-2</v>
      </c>
      <c r="O52" s="27">
        <f t="shared" si="0"/>
        <v>0.1485154038800279</v>
      </c>
      <c r="P52" s="28">
        <f t="shared" si="1"/>
        <v>0.11895535986089771</v>
      </c>
      <c r="R52" s="32">
        <f t="shared" si="8"/>
        <v>22.893481511331796</v>
      </c>
      <c r="S52" s="32">
        <f t="shared" si="9"/>
        <v>36.83182016224692</v>
      </c>
      <c r="T52" s="32">
        <f t="shared" si="10"/>
        <v>29.500929245502633</v>
      </c>
    </row>
    <row r="53" spans="2:20" x14ac:dyDescent="0.25">
      <c r="B53" s="12" t="str">
        <f>'Média Mensal'!B53</f>
        <v>Azurara</v>
      </c>
      <c r="C53" s="12" t="str">
        <f>'Média Mensal'!C53</f>
        <v>Santa Clara</v>
      </c>
      <c r="D53" s="15">
        <f>'Média Mensal'!D53</f>
        <v>1218.0899999999999</v>
      </c>
      <c r="E53" s="4">
        <v>3468.3813100646576</v>
      </c>
      <c r="F53" s="2">
        <v>4980.878763125118</v>
      </c>
      <c r="G53" s="5">
        <f t="shared" si="4"/>
        <v>8449.2600731897764</v>
      </c>
      <c r="H53" s="2">
        <v>0</v>
      </c>
      <c r="I53" s="2">
        <v>0</v>
      </c>
      <c r="J53" s="5">
        <f t="shared" si="5"/>
        <v>0</v>
      </c>
      <c r="K53" s="2">
        <v>157</v>
      </c>
      <c r="L53" s="2">
        <v>137</v>
      </c>
      <c r="M53" s="5">
        <f t="shared" si="6"/>
        <v>294</v>
      </c>
      <c r="N53" s="27">
        <f t="shared" si="7"/>
        <v>8.9079035084874095E-2</v>
      </c>
      <c r="O53" s="27">
        <f t="shared" si="0"/>
        <v>0.1465999165035648</v>
      </c>
      <c r="P53" s="28">
        <f t="shared" si="1"/>
        <v>0.11588298322895788</v>
      </c>
      <c r="R53" s="32">
        <f t="shared" si="8"/>
        <v>22.091600701048772</v>
      </c>
      <c r="S53" s="32">
        <f t="shared" si="9"/>
        <v>36.35677929288407</v>
      </c>
      <c r="T53" s="32">
        <f t="shared" si="10"/>
        <v>28.738979840781553</v>
      </c>
    </row>
    <row r="54" spans="2:20" x14ac:dyDescent="0.25">
      <c r="B54" s="12" t="str">
        <f>'Média Mensal'!B54</f>
        <v>Santa Clara</v>
      </c>
      <c r="C54" s="12" t="str">
        <f>'Média Mensal'!C54</f>
        <v>Vila do Conde</v>
      </c>
      <c r="D54" s="15">
        <f>'Média Mensal'!D54</f>
        <v>670.57</v>
      </c>
      <c r="E54" s="4">
        <v>3301.1456568672788</v>
      </c>
      <c r="F54" s="2">
        <v>4821.7894203119058</v>
      </c>
      <c r="G54" s="5">
        <f t="shared" si="4"/>
        <v>8122.9350771791851</v>
      </c>
      <c r="H54" s="2">
        <v>0</v>
      </c>
      <c r="I54" s="2">
        <v>0</v>
      </c>
      <c r="J54" s="5">
        <f t="shared" si="5"/>
        <v>0</v>
      </c>
      <c r="K54" s="2">
        <v>151</v>
      </c>
      <c r="L54" s="2">
        <v>141</v>
      </c>
      <c r="M54" s="5">
        <f t="shared" si="6"/>
        <v>292</v>
      </c>
      <c r="N54" s="27">
        <f t="shared" si="7"/>
        <v>8.815278938440714E-2</v>
      </c>
      <c r="O54" s="27">
        <f t="shared" si="0"/>
        <v>0.13789148422305839</v>
      </c>
      <c r="P54" s="28">
        <f t="shared" si="1"/>
        <v>0.11217044682361889</v>
      </c>
      <c r="R54" s="32">
        <f t="shared" si="8"/>
        <v>21.861891767332974</v>
      </c>
      <c r="S54" s="32">
        <f t="shared" si="9"/>
        <v>34.197088087318484</v>
      </c>
      <c r="T54" s="32">
        <f t="shared" si="10"/>
        <v>27.818270812257484</v>
      </c>
    </row>
    <row r="55" spans="2:20" x14ac:dyDescent="0.25">
      <c r="B55" s="12" t="str">
        <f>'Média Mensal'!B55</f>
        <v>Vila do Conde</v>
      </c>
      <c r="C55" s="12" t="str">
        <f>'Média Mensal'!C55</f>
        <v>Alto de Pega</v>
      </c>
      <c r="D55" s="15">
        <f>'Média Mensal'!D55</f>
        <v>730.41</v>
      </c>
      <c r="E55" s="4">
        <v>2375.1219506175239</v>
      </c>
      <c r="F55" s="2">
        <v>3669.9734761509517</v>
      </c>
      <c r="G55" s="5">
        <f t="shared" si="4"/>
        <v>6045.0954267684756</v>
      </c>
      <c r="H55" s="2">
        <v>0</v>
      </c>
      <c r="I55" s="2">
        <v>0</v>
      </c>
      <c r="J55" s="5">
        <f t="shared" si="5"/>
        <v>0</v>
      </c>
      <c r="K55" s="2">
        <v>139</v>
      </c>
      <c r="L55" s="2">
        <v>137</v>
      </c>
      <c r="M55" s="5">
        <f t="shared" si="6"/>
        <v>276</v>
      </c>
      <c r="N55" s="27">
        <f t="shared" si="7"/>
        <v>6.8900033378322234E-2</v>
      </c>
      <c r="O55" s="27">
        <f t="shared" si="0"/>
        <v>0.10801664339978077</v>
      </c>
      <c r="P55" s="28">
        <f t="shared" si="1"/>
        <v>8.8316611541147672E-2</v>
      </c>
      <c r="R55" s="32">
        <f t="shared" si="8"/>
        <v>17.087208277823912</v>
      </c>
      <c r="S55" s="32">
        <f t="shared" si="9"/>
        <v>26.788127563145633</v>
      </c>
      <c r="T55" s="32">
        <f t="shared" si="10"/>
        <v>21.902519662204622</v>
      </c>
    </row>
    <row r="56" spans="2:20" x14ac:dyDescent="0.25">
      <c r="B56" s="12" t="str">
        <f>'Média Mensal'!B56</f>
        <v>Alto de Pega</v>
      </c>
      <c r="C56" s="12" t="str">
        <f>'Média Mensal'!C56</f>
        <v>Portas Fronhas</v>
      </c>
      <c r="D56" s="15">
        <f>'Média Mensal'!D56</f>
        <v>671.05</v>
      </c>
      <c r="E56" s="4">
        <v>2237.3643290882883</v>
      </c>
      <c r="F56" s="2">
        <v>3574.1908795919253</v>
      </c>
      <c r="G56" s="5">
        <f t="shared" si="4"/>
        <v>5811.5552086802136</v>
      </c>
      <c r="H56" s="2">
        <v>0</v>
      </c>
      <c r="I56" s="2">
        <v>0</v>
      </c>
      <c r="J56" s="5">
        <f t="shared" si="5"/>
        <v>0</v>
      </c>
      <c r="K56" s="2">
        <v>144</v>
      </c>
      <c r="L56" s="2">
        <v>137</v>
      </c>
      <c r="M56" s="5">
        <f t="shared" si="6"/>
        <v>281</v>
      </c>
      <c r="N56" s="27">
        <f t="shared" si="7"/>
        <v>6.2650210827965055E-2</v>
      </c>
      <c r="O56" s="27">
        <f t="shared" si="0"/>
        <v>0.10519751823616451</v>
      </c>
      <c r="P56" s="28">
        <f t="shared" si="1"/>
        <v>8.3393915863279378E-2</v>
      </c>
      <c r="R56" s="32">
        <f t="shared" si="8"/>
        <v>15.537252285335335</v>
      </c>
      <c r="S56" s="32">
        <f t="shared" si="9"/>
        <v>26.088984522568797</v>
      </c>
      <c r="T56" s="32">
        <f t="shared" si="10"/>
        <v>20.681691134093288</v>
      </c>
    </row>
    <row r="57" spans="2:20" x14ac:dyDescent="0.25">
      <c r="B57" s="12" t="str">
        <f>'Média Mensal'!B57</f>
        <v>Portas Fronhas</v>
      </c>
      <c r="C57" s="12" t="str">
        <f>'Média Mensal'!C57</f>
        <v>São Brás</v>
      </c>
      <c r="D57" s="15">
        <f>'Média Mensal'!D57</f>
        <v>562.21</v>
      </c>
      <c r="E57" s="4">
        <v>1802.4198541099179</v>
      </c>
      <c r="F57" s="2">
        <v>2864.4808908482819</v>
      </c>
      <c r="G57" s="5">
        <f t="shared" si="4"/>
        <v>4666.9007449581995</v>
      </c>
      <c r="H57" s="2">
        <v>0</v>
      </c>
      <c r="I57" s="2">
        <v>0</v>
      </c>
      <c r="J57" s="5">
        <f t="shared" si="5"/>
        <v>0</v>
      </c>
      <c r="K57" s="43">
        <v>177</v>
      </c>
      <c r="L57" s="2">
        <v>137</v>
      </c>
      <c r="M57" s="5">
        <f t="shared" si="6"/>
        <v>314</v>
      </c>
      <c r="N57" s="27">
        <f t="shared" si="7"/>
        <v>4.1061141199879671E-2</v>
      </c>
      <c r="O57" s="27">
        <f t="shared" si="0"/>
        <v>8.4308950166243291E-2</v>
      </c>
      <c r="P57" s="28">
        <f t="shared" si="1"/>
        <v>5.9930408169280351E-2</v>
      </c>
      <c r="R57" s="32">
        <f t="shared" si="8"/>
        <v>10.183163017570157</v>
      </c>
      <c r="S57" s="32">
        <f t="shared" si="9"/>
        <v>20.908619641228334</v>
      </c>
      <c r="T57" s="32">
        <f t="shared" si="10"/>
        <v>14.862741225981527</v>
      </c>
    </row>
    <row r="58" spans="2:20" x14ac:dyDescent="0.25">
      <c r="B58" s="13" t="str">
        <f>'Média Mensal'!B58</f>
        <v>São Brás</v>
      </c>
      <c r="C58" s="13" t="str">
        <f>'Média Mensal'!C58</f>
        <v>Póvoa de Varzim</v>
      </c>
      <c r="D58" s="16">
        <f>'Média Mensal'!D58</f>
        <v>624.94000000000005</v>
      </c>
      <c r="E58" s="6">
        <v>1738.3521618555544</v>
      </c>
      <c r="F58" s="3">
        <v>2757.0000000000005</v>
      </c>
      <c r="G58" s="7">
        <f t="shared" si="4"/>
        <v>4495.3521618555551</v>
      </c>
      <c r="H58" s="6">
        <v>0</v>
      </c>
      <c r="I58" s="3">
        <v>0</v>
      </c>
      <c r="J58" s="7">
        <f t="shared" si="5"/>
        <v>0</v>
      </c>
      <c r="K58" s="44">
        <v>175</v>
      </c>
      <c r="L58" s="3">
        <v>137</v>
      </c>
      <c r="M58" s="7">
        <f t="shared" si="6"/>
        <v>312</v>
      </c>
      <c r="N58" s="27">
        <f t="shared" si="7"/>
        <v>4.0054197277777752E-2</v>
      </c>
      <c r="O58" s="27">
        <f t="shared" si="0"/>
        <v>8.1145514480809991E-2</v>
      </c>
      <c r="P58" s="28">
        <f t="shared" si="1"/>
        <v>5.8097500023981015E-2</v>
      </c>
      <c r="R58" s="32">
        <f t="shared" si="8"/>
        <v>9.9334409248888829</v>
      </c>
      <c r="S58" s="32">
        <f t="shared" si="9"/>
        <v>20.12408759124088</v>
      </c>
      <c r="T58" s="32">
        <f t="shared" si="10"/>
        <v>14.408180005947292</v>
      </c>
    </row>
    <row r="59" spans="2:20" x14ac:dyDescent="0.25">
      <c r="B59" s="11" t="str">
        <f>'Média Mensal'!B59</f>
        <v>CSra da Hora</v>
      </c>
      <c r="C59" s="11" t="str">
        <f>'Média Mensal'!C59</f>
        <v>CFonte do Cuco</v>
      </c>
      <c r="D59" s="14">
        <f>'Média Mensal'!D59</f>
        <v>685.98</v>
      </c>
      <c r="E59" s="4">
        <v>6018.0208402656745</v>
      </c>
      <c r="F59" s="2">
        <v>7096.312127675812</v>
      </c>
      <c r="G59" s="10">
        <f t="shared" si="4"/>
        <v>13114.332967941486</v>
      </c>
      <c r="H59" s="2">
        <v>52</v>
      </c>
      <c r="I59" s="2">
        <v>0</v>
      </c>
      <c r="J59" s="10">
        <f t="shared" si="5"/>
        <v>52</v>
      </c>
      <c r="K59" s="2">
        <v>114</v>
      </c>
      <c r="L59" s="2">
        <v>136</v>
      </c>
      <c r="M59" s="10">
        <f t="shared" si="6"/>
        <v>250</v>
      </c>
      <c r="N59" s="25">
        <f t="shared" si="7"/>
        <v>0.15233953119344051</v>
      </c>
      <c r="O59" s="25">
        <f t="shared" si="0"/>
        <v>0.21039824856723827</v>
      </c>
      <c r="P59" s="26">
        <f t="shared" si="1"/>
        <v>0.1790792681879709</v>
      </c>
      <c r="R59" s="32">
        <f t="shared" si="8"/>
        <v>36.253137591961895</v>
      </c>
      <c r="S59" s="32">
        <f t="shared" si="9"/>
        <v>52.178765644675089</v>
      </c>
      <c r="T59" s="32">
        <f t="shared" si="10"/>
        <v>43.424943602455251</v>
      </c>
    </row>
    <row r="60" spans="2:20" x14ac:dyDescent="0.25">
      <c r="B60" s="12" t="str">
        <f>'Média Mensal'!B60</f>
        <v>CFonte do Cuco</v>
      </c>
      <c r="C60" s="12" t="str">
        <f>'Média Mensal'!C60</f>
        <v>Cândido dos Reis</v>
      </c>
      <c r="D60" s="15">
        <f>'Média Mensal'!D60</f>
        <v>913.51</v>
      </c>
      <c r="E60" s="4">
        <v>5903.1012770350981</v>
      </c>
      <c r="F60" s="2">
        <v>6993.0351289923865</v>
      </c>
      <c r="G60" s="5">
        <f t="shared" si="4"/>
        <v>12896.136406027485</v>
      </c>
      <c r="H60" s="2">
        <v>84</v>
      </c>
      <c r="I60" s="2">
        <v>0</v>
      </c>
      <c r="J60" s="5">
        <f t="shared" si="5"/>
        <v>84</v>
      </c>
      <c r="K60" s="2">
        <v>114</v>
      </c>
      <c r="L60" s="2">
        <v>136</v>
      </c>
      <c r="M60" s="5">
        <f t="shared" si="6"/>
        <v>250</v>
      </c>
      <c r="N60" s="27">
        <f t="shared" si="7"/>
        <v>0.12717815574446523</v>
      </c>
      <c r="O60" s="27">
        <f t="shared" si="0"/>
        <v>0.20733619334061867</v>
      </c>
      <c r="P60" s="28">
        <f t="shared" si="1"/>
        <v>0.16091206336129324</v>
      </c>
      <c r="R60" s="32">
        <f t="shared" si="8"/>
        <v>29.813642813308576</v>
      </c>
      <c r="S60" s="32">
        <f t="shared" si="9"/>
        <v>51.41937594847343</v>
      </c>
      <c r="T60" s="32">
        <f t="shared" si="10"/>
        <v>38.611186844393664</v>
      </c>
    </row>
    <row r="61" spans="2:20" x14ac:dyDescent="0.25">
      <c r="B61" s="12" t="str">
        <f>'Média Mensal'!B61</f>
        <v>Cândido dos Reis</v>
      </c>
      <c r="C61" s="12" t="str">
        <f>'Média Mensal'!C61</f>
        <v>Pias</v>
      </c>
      <c r="D61" s="15">
        <f>'Média Mensal'!D61</f>
        <v>916.73</v>
      </c>
      <c r="E61" s="4">
        <v>5699.0109732789242</v>
      </c>
      <c r="F61" s="2">
        <v>6640.9198513547526</v>
      </c>
      <c r="G61" s="5">
        <f t="shared" si="4"/>
        <v>12339.930824633677</v>
      </c>
      <c r="H61" s="2">
        <v>84</v>
      </c>
      <c r="I61" s="2">
        <v>0</v>
      </c>
      <c r="J61" s="5">
        <f t="shared" si="5"/>
        <v>84</v>
      </c>
      <c r="K61" s="2">
        <v>114</v>
      </c>
      <c r="L61" s="2">
        <v>136</v>
      </c>
      <c r="M61" s="5">
        <f t="shared" si="6"/>
        <v>250</v>
      </c>
      <c r="N61" s="27">
        <f t="shared" si="7"/>
        <v>0.12278117401928051</v>
      </c>
      <c r="O61" s="27">
        <f t="shared" si="0"/>
        <v>0.1968963428414004</v>
      </c>
      <c r="P61" s="28">
        <f t="shared" si="1"/>
        <v>0.15397198573360049</v>
      </c>
      <c r="R61" s="32">
        <f t="shared" si="8"/>
        <v>28.782883703428912</v>
      </c>
      <c r="S61" s="32">
        <f t="shared" si="9"/>
        <v>48.830293024667299</v>
      </c>
      <c r="T61" s="32">
        <f t="shared" si="10"/>
        <v>36.945900672555922</v>
      </c>
    </row>
    <row r="62" spans="2:20" x14ac:dyDescent="0.25">
      <c r="B62" s="12" t="str">
        <f>'Média Mensal'!B62</f>
        <v>Pias</v>
      </c>
      <c r="C62" s="12" t="str">
        <f>'Média Mensal'!C62</f>
        <v>Araújo</v>
      </c>
      <c r="D62" s="15">
        <f>'Média Mensal'!D62</f>
        <v>1258.1300000000001</v>
      </c>
      <c r="E62" s="4">
        <v>5635.813621076124</v>
      </c>
      <c r="F62" s="2">
        <v>6329.9621143643499</v>
      </c>
      <c r="G62" s="5">
        <f t="shared" si="4"/>
        <v>11965.775735440475</v>
      </c>
      <c r="H62" s="2">
        <v>84</v>
      </c>
      <c r="I62" s="2">
        <v>0</v>
      </c>
      <c r="J62" s="5">
        <f t="shared" si="5"/>
        <v>84</v>
      </c>
      <c r="K62" s="2">
        <v>114</v>
      </c>
      <c r="L62" s="2">
        <v>157</v>
      </c>
      <c r="M62" s="5">
        <f t="shared" si="6"/>
        <v>271</v>
      </c>
      <c r="N62" s="27">
        <f t="shared" si="7"/>
        <v>0.12141963161573863</v>
      </c>
      <c r="O62" s="27">
        <f t="shared" si="0"/>
        <v>0.16257350817660648</v>
      </c>
      <c r="P62" s="28">
        <f t="shared" si="1"/>
        <v>0.14019326712251001</v>
      </c>
      <c r="R62" s="32">
        <f t="shared" si="8"/>
        <v>28.463705156950123</v>
      </c>
      <c r="S62" s="32">
        <f t="shared" si="9"/>
        <v>40.318230027798407</v>
      </c>
      <c r="T62" s="32">
        <f t="shared" si="10"/>
        <v>33.706410522367534</v>
      </c>
    </row>
    <row r="63" spans="2:20" x14ac:dyDescent="0.25">
      <c r="B63" s="12" t="str">
        <f>'Média Mensal'!B63</f>
        <v>Araújo</v>
      </c>
      <c r="C63" s="12" t="str">
        <f>'Média Mensal'!C63</f>
        <v>Custió</v>
      </c>
      <c r="D63" s="15">
        <f>'Média Mensal'!D63</f>
        <v>651.69000000000005</v>
      </c>
      <c r="E63" s="4">
        <v>5584.9675041490664</v>
      </c>
      <c r="F63" s="2">
        <v>6000.4553954750654</v>
      </c>
      <c r="G63" s="5">
        <f t="shared" si="4"/>
        <v>11585.422899624133</v>
      </c>
      <c r="H63" s="2">
        <v>84</v>
      </c>
      <c r="I63" s="2">
        <v>0</v>
      </c>
      <c r="J63" s="5">
        <f t="shared" si="5"/>
        <v>84</v>
      </c>
      <c r="K63" s="2">
        <v>118</v>
      </c>
      <c r="L63" s="2">
        <v>158</v>
      </c>
      <c r="M63" s="5">
        <f t="shared" si="6"/>
        <v>276</v>
      </c>
      <c r="N63" s="27">
        <f t="shared" si="7"/>
        <v>0.11780643571019798</v>
      </c>
      <c r="O63" s="27">
        <f t="shared" si="0"/>
        <v>0.15313534594413702</v>
      </c>
      <c r="P63" s="28">
        <f t="shared" si="1"/>
        <v>0.13379322454296161</v>
      </c>
      <c r="R63" s="32">
        <f t="shared" si="8"/>
        <v>27.648353980935973</v>
      </c>
      <c r="S63" s="32">
        <f t="shared" si="9"/>
        <v>37.977565794145981</v>
      </c>
      <c r="T63" s="32">
        <f t="shared" si="10"/>
        <v>32.181730276733703</v>
      </c>
    </row>
    <row r="64" spans="2:20" x14ac:dyDescent="0.25">
      <c r="B64" s="12" t="str">
        <f>'Média Mensal'!B64</f>
        <v>Custió</v>
      </c>
      <c r="C64" s="12" t="str">
        <f>'Média Mensal'!C64</f>
        <v>Parque de Maia</v>
      </c>
      <c r="D64" s="15">
        <f>'Média Mensal'!D64</f>
        <v>1418.51</v>
      </c>
      <c r="E64" s="4">
        <v>5515.3248578442208</v>
      </c>
      <c r="F64" s="2">
        <v>5638.1032248683105</v>
      </c>
      <c r="G64" s="5">
        <f t="shared" si="4"/>
        <v>11153.428082712531</v>
      </c>
      <c r="H64" s="2">
        <v>84</v>
      </c>
      <c r="I64" s="2">
        <v>0</v>
      </c>
      <c r="J64" s="5">
        <f t="shared" si="5"/>
        <v>84</v>
      </c>
      <c r="K64" s="2">
        <v>125</v>
      </c>
      <c r="L64" s="2">
        <v>114</v>
      </c>
      <c r="M64" s="5">
        <f t="shared" si="6"/>
        <v>239</v>
      </c>
      <c r="N64" s="27">
        <f t="shared" si="7"/>
        <v>0.11222783773897568</v>
      </c>
      <c r="O64" s="27">
        <f t="shared" si="0"/>
        <v>0.19942357190394419</v>
      </c>
      <c r="P64" s="28">
        <f t="shared" si="1"/>
        <v>0.14407135582712272</v>
      </c>
      <c r="R64" s="32">
        <f t="shared" si="8"/>
        <v>26.389114152364694</v>
      </c>
      <c r="S64" s="32">
        <f t="shared" si="9"/>
        <v>49.45704583217816</v>
      </c>
      <c r="T64" s="32">
        <f t="shared" si="10"/>
        <v>34.530737098181213</v>
      </c>
    </row>
    <row r="65" spans="2:20" x14ac:dyDescent="0.25">
      <c r="B65" s="12" t="str">
        <f>'Média Mensal'!B65</f>
        <v>Parque de Maia</v>
      </c>
      <c r="C65" s="12" t="str">
        <f>'Média Mensal'!C65</f>
        <v>Forum</v>
      </c>
      <c r="D65" s="15">
        <f>'Média Mensal'!D65</f>
        <v>824.81</v>
      </c>
      <c r="E65" s="4">
        <v>5214.071946988749</v>
      </c>
      <c r="F65" s="2">
        <v>4951.1457002307552</v>
      </c>
      <c r="G65" s="5">
        <f t="shared" si="4"/>
        <v>10165.217647219504</v>
      </c>
      <c r="H65" s="2">
        <v>84</v>
      </c>
      <c r="I65" s="2">
        <v>0</v>
      </c>
      <c r="J65" s="5">
        <f t="shared" si="5"/>
        <v>84</v>
      </c>
      <c r="K65" s="2">
        <v>158</v>
      </c>
      <c r="L65" s="2">
        <v>114</v>
      </c>
      <c r="M65" s="5">
        <f t="shared" si="6"/>
        <v>272</v>
      </c>
      <c r="N65" s="27">
        <f t="shared" si="7"/>
        <v>9.0951575966172704E-2</v>
      </c>
      <c r="O65" s="27">
        <f t="shared" si="0"/>
        <v>0.17512541384517386</v>
      </c>
      <c r="P65" s="28">
        <f t="shared" si="1"/>
        <v>0.11875254260770449</v>
      </c>
      <c r="R65" s="32">
        <f t="shared" si="8"/>
        <v>21.545751847060945</v>
      </c>
      <c r="S65" s="32">
        <f t="shared" si="9"/>
        <v>43.431102633603118</v>
      </c>
      <c r="T65" s="32">
        <f t="shared" si="10"/>
        <v>28.553982155110965</v>
      </c>
    </row>
    <row r="66" spans="2:20" x14ac:dyDescent="0.25">
      <c r="B66" s="12" t="str">
        <f>'Média Mensal'!B66</f>
        <v>Forum</v>
      </c>
      <c r="C66" s="12" t="str">
        <f>'Média Mensal'!C66</f>
        <v>Zona Industrial</v>
      </c>
      <c r="D66" s="15">
        <f>'Média Mensal'!D66</f>
        <v>1119.4000000000001</v>
      </c>
      <c r="E66" s="4">
        <v>3369.0142275381586</v>
      </c>
      <c r="F66" s="2">
        <v>2271.0604220150381</v>
      </c>
      <c r="G66" s="5">
        <f t="shared" si="4"/>
        <v>5640.0746495531967</v>
      </c>
      <c r="H66" s="2">
        <v>84</v>
      </c>
      <c r="I66" s="2">
        <v>0</v>
      </c>
      <c r="J66" s="5">
        <f t="shared" si="5"/>
        <v>84</v>
      </c>
      <c r="K66" s="2">
        <v>42</v>
      </c>
      <c r="L66" s="2">
        <v>84</v>
      </c>
      <c r="M66" s="5">
        <f t="shared" si="6"/>
        <v>126</v>
      </c>
      <c r="N66" s="27">
        <f t="shared" si="7"/>
        <v>0.11796268303705038</v>
      </c>
      <c r="O66" s="27">
        <f t="shared" si="0"/>
        <v>0.10901787740087548</v>
      </c>
      <c r="P66" s="28">
        <f t="shared" si="1"/>
        <v>0.1141900439251943</v>
      </c>
      <c r="R66" s="32">
        <f t="shared" si="8"/>
        <v>26.738208155064751</v>
      </c>
      <c r="S66" s="32">
        <f t="shared" si="9"/>
        <v>27.036433595417119</v>
      </c>
      <c r="T66" s="32">
        <f t="shared" si="10"/>
        <v>26.857498331205697</v>
      </c>
    </row>
    <row r="67" spans="2:20" x14ac:dyDescent="0.25">
      <c r="B67" s="12" t="str">
        <f>'Média Mensal'!B67</f>
        <v>Zona Industrial</v>
      </c>
      <c r="C67" s="12" t="str">
        <f>'Média Mensal'!C67</f>
        <v>Mandim</v>
      </c>
      <c r="D67" s="15">
        <f>'Média Mensal'!D67</f>
        <v>1194.23</v>
      </c>
      <c r="E67" s="4">
        <v>3207.1112223348418</v>
      </c>
      <c r="F67" s="2">
        <v>2201.4609474742256</v>
      </c>
      <c r="G67" s="5">
        <f t="shared" si="4"/>
        <v>5408.5721698090674</v>
      </c>
      <c r="H67" s="2">
        <v>84</v>
      </c>
      <c r="I67" s="2">
        <v>0</v>
      </c>
      <c r="J67" s="5">
        <f t="shared" si="5"/>
        <v>84</v>
      </c>
      <c r="K67" s="2">
        <v>40</v>
      </c>
      <c r="L67" s="2">
        <v>84</v>
      </c>
      <c r="M67" s="5">
        <f t="shared" si="6"/>
        <v>124</v>
      </c>
      <c r="N67" s="27">
        <f t="shared" si="7"/>
        <v>0.11427847856096215</v>
      </c>
      <c r="O67" s="27">
        <f t="shared" si="0"/>
        <v>0.105676888799646</v>
      </c>
      <c r="P67" s="28">
        <f t="shared" si="1"/>
        <v>0.11061379601212916</v>
      </c>
      <c r="R67" s="32">
        <f t="shared" si="8"/>
        <v>25.863800180119693</v>
      </c>
      <c r="S67" s="32">
        <f t="shared" si="9"/>
        <v>26.20786842231221</v>
      </c>
      <c r="T67" s="32">
        <f t="shared" si="10"/>
        <v>26.002750816389746</v>
      </c>
    </row>
    <row r="68" spans="2:20" x14ac:dyDescent="0.25">
      <c r="B68" s="12" t="str">
        <f>'Média Mensal'!B68</f>
        <v>Mandim</v>
      </c>
      <c r="C68" s="12" t="str">
        <f>'Média Mensal'!C68</f>
        <v>Castêlo da Maia</v>
      </c>
      <c r="D68" s="15">
        <f>'Média Mensal'!D68</f>
        <v>1468.1</v>
      </c>
      <c r="E68" s="4">
        <v>3133.4472707396085</v>
      </c>
      <c r="F68" s="2">
        <v>2146.0050849845634</v>
      </c>
      <c r="G68" s="5">
        <f t="shared" si="4"/>
        <v>5279.4523557241719</v>
      </c>
      <c r="H68" s="2">
        <v>84</v>
      </c>
      <c r="I68" s="2">
        <v>0</v>
      </c>
      <c r="J68" s="5">
        <f t="shared" si="5"/>
        <v>84</v>
      </c>
      <c r="K68" s="2">
        <v>42</v>
      </c>
      <c r="L68" s="2">
        <v>85</v>
      </c>
      <c r="M68" s="5">
        <f t="shared" si="6"/>
        <v>127</v>
      </c>
      <c r="N68" s="27">
        <f t="shared" si="7"/>
        <v>0.1097145402920031</v>
      </c>
      <c r="O68" s="27">
        <f t="shared" si="0"/>
        <v>0.1018028977696662</v>
      </c>
      <c r="P68" s="28">
        <f t="shared" si="1"/>
        <v>0.10635480168662716</v>
      </c>
      <c r="R68" s="32">
        <f t="shared" si="8"/>
        <v>24.868629132854036</v>
      </c>
      <c r="S68" s="32">
        <f t="shared" si="9"/>
        <v>25.247118646877215</v>
      </c>
      <c r="T68" s="32">
        <f t="shared" si="10"/>
        <v>25.0211012119629</v>
      </c>
    </row>
    <row r="69" spans="2:20" x14ac:dyDescent="0.25">
      <c r="B69" s="13" t="str">
        <f>'Média Mensal'!B69</f>
        <v>Castêlo da Maia</v>
      </c>
      <c r="C69" s="13" t="str">
        <f>'Média Mensal'!C69</f>
        <v>ISMAI</v>
      </c>
      <c r="D69" s="16">
        <f>'Média Mensal'!D69</f>
        <v>702.48</v>
      </c>
      <c r="E69" s="6">
        <v>2620.0780746971782</v>
      </c>
      <c r="F69" s="3">
        <v>1222.9999999999998</v>
      </c>
      <c r="G69" s="7">
        <f t="shared" si="4"/>
        <v>3843.0780746971777</v>
      </c>
      <c r="H69" s="6">
        <v>84</v>
      </c>
      <c r="I69" s="3">
        <v>0</v>
      </c>
      <c r="J69" s="7">
        <f t="shared" si="5"/>
        <v>84</v>
      </c>
      <c r="K69" s="6">
        <v>63</v>
      </c>
      <c r="L69" s="3">
        <v>85</v>
      </c>
      <c r="M69" s="7">
        <f t="shared" si="6"/>
        <v>148</v>
      </c>
      <c r="N69" s="27">
        <f t="shared" si="7"/>
        <v>7.7590561321285778E-2</v>
      </c>
      <c r="O69" s="27">
        <f t="shared" si="0"/>
        <v>5.801707779886147E-2</v>
      </c>
      <c r="P69" s="28">
        <f t="shared" si="1"/>
        <v>7.0067788701450875E-2</v>
      </c>
      <c r="R69" s="32">
        <f t="shared" si="8"/>
        <v>17.823660372089648</v>
      </c>
      <c r="S69" s="32">
        <f t="shared" si="9"/>
        <v>14.388235294117644</v>
      </c>
      <c r="T69" s="32">
        <f t="shared" si="10"/>
        <v>16.564991701280938</v>
      </c>
    </row>
    <row r="70" spans="2:20" x14ac:dyDescent="0.25">
      <c r="B70" s="11" t="str">
        <f>'Média Mensal'!B70</f>
        <v>Santo Ovídio</v>
      </c>
      <c r="C70" s="11" t="str">
        <f>'Média Mensal'!C70</f>
        <v>D. João II</v>
      </c>
      <c r="D70" s="14">
        <f>'Média Mensal'!D70</f>
        <v>463.71</v>
      </c>
      <c r="E70" s="4">
        <v>12033</v>
      </c>
      <c r="F70" s="2">
        <v>5334.4433687897545</v>
      </c>
      <c r="G70" s="10">
        <f t="shared" ref="G70:G86" si="14">+E70+F70</f>
        <v>17367.443368789754</v>
      </c>
      <c r="H70" s="2">
        <v>442</v>
      </c>
      <c r="I70" s="2">
        <v>447</v>
      </c>
      <c r="J70" s="10">
        <f t="shared" ref="J70:J86" si="15">+H70+I70</f>
        <v>889</v>
      </c>
      <c r="K70" s="2">
        <v>0</v>
      </c>
      <c r="L70" s="2">
        <v>0</v>
      </c>
      <c r="M70" s="10">
        <f t="shared" ref="M70:M86" si="16">+K70+L70</f>
        <v>0</v>
      </c>
      <c r="N70" s="25">
        <f t="shared" ref="N70:P86" si="17">+E70/(H70*216+K70*248)</f>
        <v>0.12603695324283559</v>
      </c>
      <c r="O70" s="25">
        <f t="shared" si="0"/>
        <v>5.5249434178367661E-2</v>
      </c>
      <c r="P70" s="26">
        <f t="shared" si="1"/>
        <v>9.0444128696359594E-2</v>
      </c>
      <c r="R70" s="32">
        <f t="shared" si="8"/>
        <v>27.22398190045249</v>
      </c>
      <c r="S70" s="32">
        <f t="shared" si="9"/>
        <v>11.933877782527414</v>
      </c>
      <c r="T70" s="32">
        <f t="shared" si="10"/>
        <v>19.535931798413671</v>
      </c>
    </row>
    <row r="71" spans="2:20" x14ac:dyDescent="0.25">
      <c r="B71" s="12" t="str">
        <f>'Média Mensal'!B71</f>
        <v>D. João II</v>
      </c>
      <c r="C71" s="12" t="str">
        <f>'Média Mensal'!C71</f>
        <v>João de Deus</v>
      </c>
      <c r="D71" s="15">
        <f>'Média Mensal'!D71</f>
        <v>716.25</v>
      </c>
      <c r="E71" s="4">
        <v>15699.214944591749</v>
      </c>
      <c r="F71" s="2">
        <v>7971.770882722225</v>
      </c>
      <c r="G71" s="5">
        <f t="shared" si="14"/>
        <v>23670.985827313976</v>
      </c>
      <c r="H71" s="2">
        <v>440</v>
      </c>
      <c r="I71" s="2">
        <v>454</v>
      </c>
      <c r="J71" s="5">
        <f t="shared" si="15"/>
        <v>894</v>
      </c>
      <c r="K71" s="2">
        <v>0</v>
      </c>
      <c r="L71" s="2">
        <v>0</v>
      </c>
      <c r="M71" s="5">
        <f t="shared" si="16"/>
        <v>0</v>
      </c>
      <c r="N71" s="27">
        <f t="shared" si="17"/>
        <v>0.16518534243046876</v>
      </c>
      <c r="O71" s="27">
        <f t="shared" si="0"/>
        <v>8.1291512509404321E-2</v>
      </c>
      <c r="P71" s="28">
        <f t="shared" si="1"/>
        <v>0.12258154065847407</v>
      </c>
      <c r="R71" s="32">
        <f t="shared" ref="R71:R86" si="18">+E71/(H71+K71)</f>
        <v>35.680033964981249</v>
      </c>
      <c r="S71" s="32">
        <f t="shared" ref="S71:S86" si="19">+F71/(I71+L71)</f>
        <v>17.558966702031334</v>
      </c>
      <c r="T71" s="32">
        <f t="shared" ref="T71:T86" si="20">+G71/(J71+M71)</f>
        <v>26.477612782230398</v>
      </c>
    </row>
    <row r="72" spans="2:20" x14ac:dyDescent="0.25">
      <c r="B72" s="12" t="str">
        <f>'Média Mensal'!B72</f>
        <v>João de Deus</v>
      </c>
      <c r="C72" s="12" t="str">
        <f>'Média Mensal'!C72</f>
        <v>C.M.Gaia</v>
      </c>
      <c r="D72" s="15">
        <f>'Média Mensal'!D72</f>
        <v>405.01</v>
      </c>
      <c r="E72" s="4">
        <v>23064.036315932295</v>
      </c>
      <c r="F72" s="2">
        <v>13791.030982666303</v>
      </c>
      <c r="G72" s="5">
        <f t="shared" si="14"/>
        <v>36855.067298598602</v>
      </c>
      <c r="H72" s="2">
        <v>440</v>
      </c>
      <c r="I72" s="2">
        <v>442</v>
      </c>
      <c r="J72" s="5">
        <f t="shared" si="15"/>
        <v>882</v>
      </c>
      <c r="K72" s="2">
        <v>0</v>
      </c>
      <c r="L72" s="2">
        <v>0</v>
      </c>
      <c r="M72" s="5">
        <f t="shared" si="16"/>
        <v>0</v>
      </c>
      <c r="N72" s="27">
        <f t="shared" si="17"/>
        <v>0.24267714978884991</v>
      </c>
      <c r="O72" s="27">
        <f t="shared" si="0"/>
        <v>0.1444510535305252</v>
      </c>
      <c r="P72" s="28">
        <f t="shared" si="1"/>
        <v>0.19345273420361239</v>
      </c>
      <c r="R72" s="32">
        <f t="shared" si="18"/>
        <v>52.418264354391582</v>
      </c>
      <c r="S72" s="32">
        <f t="shared" si="19"/>
        <v>31.201427562593448</v>
      </c>
      <c r="T72" s="32">
        <f t="shared" si="20"/>
        <v>41.785790587980273</v>
      </c>
    </row>
    <row r="73" spans="2:20" x14ac:dyDescent="0.25">
      <c r="B73" s="12" t="str">
        <f>'Média Mensal'!B73</f>
        <v>C.M.Gaia</v>
      </c>
      <c r="C73" s="12" t="str">
        <f>'Média Mensal'!C73</f>
        <v>General Torres</v>
      </c>
      <c r="D73" s="15">
        <f>'Média Mensal'!D73</f>
        <v>488.39</v>
      </c>
      <c r="E73" s="4">
        <v>26948.689167148827</v>
      </c>
      <c r="F73" s="2">
        <v>15585.011907529215</v>
      </c>
      <c r="G73" s="5">
        <f t="shared" si="14"/>
        <v>42533.701074678043</v>
      </c>
      <c r="H73" s="2">
        <v>436</v>
      </c>
      <c r="I73" s="2">
        <v>437</v>
      </c>
      <c r="J73" s="5">
        <f t="shared" si="15"/>
        <v>873</v>
      </c>
      <c r="K73" s="2">
        <v>0</v>
      </c>
      <c r="L73" s="2">
        <v>0</v>
      </c>
      <c r="M73" s="5">
        <f t="shared" si="16"/>
        <v>0</v>
      </c>
      <c r="N73" s="27">
        <f t="shared" si="17"/>
        <v>0.2861524079080533</v>
      </c>
      <c r="O73" s="27">
        <f t="shared" si="0"/>
        <v>0.16510945744903396</v>
      </c>
      <c r="P73" s="28">
        <f t="shared" si="1"/>
        <v>0.22556160681917423</v>
      </c>
      <c r="R73" s="32">
        <f t="shared" si="18"/>
        <v>61.80892010813951</v>
      </c>
      <c r="S73" s="32">
        <f t="shared" si="19"/>
        <v>35.663642808991341</v>
      </c>
      <c r="T73" s="32">
        <f t="shared" si="20"/>
        <v>48.721307072941627</v>
      </c>
    </row>
    <row r="74" spans="2:20" x14ac:dyDescent="0.25">
      <c r="B74" s="12" t="str">
        <f>'Média Mensal'!B74</f>
        <v>General Torres</v>
      </c>
      <c r="C74" s="12" t="str">
        <f>'Média Mensal'!C74</f>
        <v>Jardim do Morro</v>
      </c>
      <c r="D74" s="15">
        <f>'Média Mensal'!D74</f>
        <v>419.98</v>
      </c>
      <c r="E74" s="4">
        <v>30871.133918249227</v>
      </c>
      <c r="F74" s="2">
        <v>16362.767501929498</v>
      </c>
      <c r="G74" s="5">
        <f t="shared" si="14"/>
        <v>47233.901420178721</v>
      </c>
      <c r="H74" s="2">
        <v>438</v>
      </c>
      <c r="I74" s="2">
        <v>434</v>
      </c>
      <c r="J74" s="5">
        <f t="shared" si="15"/>
        <v>872</v>
      </c>
      <c r="K74" s="2">
        <v>0</v>
      </c>
      <c r="L74" s="2">
        <v>0</v>
      </c>
      <c r="M74" s="5">
        <f t="shared" si="16"/>
        <v>0</v>
      </c>
      <c r="N74" s="27">
        <f t="shared" si="17"/>
        <v>0.32630574495020748</v>
      </c>
      <c r="O74" s="27">
        <f t="shared" si="0"/>
        <v>0.17454735771814195</v>
      </c>
      <c r="P74" s="28">
        <f t="shared" si="1"/>
        <v>0.25077462102966108</v>
      </c>
      <c r="R74" s="32">
        <f t="shared" si="18"/>
        <v>70.482040909244816</v>
      </c>
      <c r="S74" s="32">
        <f t="shared" si="19"/>
        <v>37.702229267118661</v>
      </c>
      <c r="T74" s="32">
        <f t="shared" si="20"/>
        <v>54.167318142406792</v>
      </c>
    </row>
    <row r="75" spans="2:20" x14ac:dyDescent="0.25">
      <c r="B75" s="12" t="str">
        <f>'Média Mensal'!B75</f>
        <v>Jardim do Morro</v>
      </c>
      <c r="C75" s="12" t="str">
        <f>'Média Mensal'!C75</f>
        <v>São Bento</v>
      </c>
      <c r="D75" s="15">
        <f>'Média Mensal'!D75</f>
        <v>795.7</v>
      </c>
      <c r="E75" s="4">
        <v>31311.18568863281</v>
      </c>
      <c r="F75" s="2">
        <v>18264.696915977242</v>
      </c>
      <c r="G75" s="5">
        <f t="shared" si="14"/>
        <v>49575.882604610051</v>
      </c>
      <c r="H75" s="2">
        <v>436</v>
      </c>
      <c r="I75" s="2">
        <v>440</v>
      </c>
      <c r="J75" s="5">
        <f t="shared" si="15"/>
        <v>876</v>
      </c>
      <c r="K75" s="2">
        <v>0</v>
      </c>
      <c r="L75" s="2">
        <v>0</v>
      </c>
      <c r="M75" s="5">
        <f t="shared" si="16"/>
        <v>0</v>
      </c>
      <c r="N75" s="27">
        <f t="shared" si="17"/>
        <v>0.33247521330947172</v>
      </c>
      <c r="O75" s="27">
        <f t="shared" si="0"/>
        <v>0.19217905004184807</v>
      </c>
      <c r="P75" s="28">
        <f t="shared" si="1"/>
        <v>0.26200682080061966</v>
      </c>
      <c r="R75" s="32">
        <f t="shared" si="18"/>
        <v>71.814646074845896</v>
      </c>
      <c r="S75" s="32">
        <f t="shared" si="19"/>
        <v>41.510674809039187</v>
      </c>
      <c r="T75" s="32">
        <f t="shared" si="20"/>
        <v>56.593473292933851</v>
      </c>
    </row>
    <row r="76" spans="2:20" x14ac:dyDescent="0.25">
      <c r="B76" s="12" t="str">
        <f>'Média Mensal'!B76</f>
        <v>São Bento</v>
      </c>
      <c r="C76" s="12" t="str">
        <f>'Média Mensal'!C76</f>
        <v>Aliados</v>
      </c>
      <c r="D76" s="15">
        <f>'Média Mensal'!D76</f>
        <v>443.38</v>
      </c>
      <c r="E76" s="4">
        <v>34882.922376314236</v>
      </c>
      <c r="F76" s="2">
        <v>29839.946514102056</v>
      </c>
      <c r="G76" s="5">
        <f t="shared" si="14"/>
        <v>64722.868890416292</v>
      </c>
      <c r="H76" s="2">
        <v>442</v>
      </c>
      <c r="I76" s="2">
        <v>448</v>
      </c>
      <c r="J76" s="5">
        <f t="shared" si="15"/>
        <v>890</v>
      </c>
      <c r="K76" s="2">
        <v>0</v>
      </c>
      <c r="L76" s="2">
        <v>0</v>
      </c>
      <c r="M76" s="5">
        <f t="shared" si="16"/>
        <v>0</v>
      </c>
      <c r="N76" s="27">
        <f t="shared" si="17"/>
        <v>0.36537332805759004</v>
      </c>
      <c r="O76" s="27">
        <f t="shared" si="0"/>
        <v>0.30836584939341577</v>
      </c>
      <c r="P76" s="28">
        <f t="shared" si="1"/>
        <v>0.33667742868506184</v>
      </c>
      <c r="R76" s="32">
        <f t="shared" si="18"/>
        <v>78.920638860439453</v>
      </c>
      <c r="S76" s="32">
        <f t="shared" si="19"/>
        <v>66.6070234689778</v>
      </c>
      <c r="T76" s="32">
        <f t="shared" si="20"/>
        <v>72.722324595973362</v>
      </c>
    </row>
    <row r="77" spans="2:20" x14ac:dyDescent="0.25">
      <c r="B77" s="12" t="str">
        <f>'Média Mensal'!B77</f>
        <v>Aliados</v>
      </c>
      <c r="C77" s="12" t="str">
        <f>'Média Mensal'!C77</f>
        <v>Trindade S</v>
      </c>
      <c r="D77" s="15">
        <f>'Média Mensal'!D77</f>
        <v>450.27</v>
      </c>
      <c r="E77" s="4">
        <v>35667.631928087911</v>
      </c>
      <c r="F77" s="2">
        <v>34200.571218207289</v>
      </c>
      <c r="G77" s="5">
        <f t="shared" si="14"/>
        <v>69868.2031462952</v>
      </c>
      <c r="H77" s="2">
        <v>440</v>
      </c>
      <c r="I77" s="2">
        <v>448</v>
      </c>
      <c r="J77" s="5">
        <f t="shared" si="15"/>
        <v>888</v>
      </c>
      <c r="K77" s="2">
        <v>0</v>
      </c>
      <c r="L77" s="2">
        <v>0</v>
      </c>
      <c r="M77" s="5">
        <f t="shared" si="16"/>
        <v>0</v>
      </c>
      <c r="N77" s="27">
        <f t="shared" si="17"/>
        <v>0.37529073998408996</v>
      </c>
      <c r="O77" s="27">
        <f t="shared" si="0"/>
        <v>0.35342852201355085</v>
      </c>
      <c r="P77" s="28">
        <f t="shared" si="1"/>
        <v>0.36426115253949365</v>
      </c>
      <c r="R77" s="32">
        <f t="shared" si="18"/>
        <v>81.062799836563428</v>
      </c>
      <c r="S77" s="32">
        <f t="shared" si="19"/>
        <v>76.340560754926983</v>
      </c>
      <c r="T77" s="32">
        <f t="shared" si="20"/>
        <v>78.680408948530626</v>
      </c>
    </row>
    <row r="78" spans="2:20" x14ac:dyDescent="0.25">
      <c r="B78" s="12" t="str">
        <f>'Média Mensal'!B78</f>
        <v>Trindade S</v>
      </c>
      <c r="C78" s="12" t="str">
        <f>'Média Mensal'!C78</f>
        <v>Faria Guimaraes</v>
      </c>
      <c r="D78" s="15">
        <f>'Média Mensal'!D78</f>
        <v>555.34</v>
      </c>
      <c r="E78" s="4">
        <v>32568.89763145964</v>
      </c>
      <c r="F78" s="2">
        <v>28214.128539266243</v>
      </c>
      <c r="G78" s="5">
        <f t="shared" si="14"/>
        <v>60783.026170725883</v>
      </c>
      <c r="H78" s="2">
        <v>446</v>
      </c>
      <c r="I78" s="2">
        <v>437</v>
      </c>
      <c r="J78" s="5">
        <f t="shared" si="15"/>
        <v>883</v>
      </c>
      <c r="K78" s="2">
        <v>0</v>
      </c>
      <c r="L78" s="2">
        <v>0</v>
      </c>
      <c r="M78" s="5">
        <f t="shared" si="16"/>
        <v>0</v>
      </c>
      <c r="N78" s="27">
        <f t="shared" si="17"/>
        <v>0.33807608403358702</v>
      </c>
      <c r="O78" s="27">
        <f t="shared" si="0"/>
        <v>0.29890381112028819</v>
      </c>
      <c r="P78" s="28">
        <f t="shared" si="1"/>
        <v>0.31868957977185247</v>
      </c>
      <c r="R78" s="32">
        <f t="shared" si="18"/>
        <v>73.024434151254795</v>
      </c>
      <c r="S78" s="32">
        <f t="shared" si="19"/>
        <v>64.563223201982254</v>
      </c>
      <c r="T78" s="32">
        <f t="shared" si="20"/>
        <v>68.836949230720137</v>
      </c>
    </row>
    <row r="79" spans="2:20" x14ac:dyDescent="0.25">
      <c r="B79" s="12" t="str">
        <f>'Média Mensal'!B79</f>
        <v>Faria Guimaraes</v>
      </c>
      <c r="C79" s="12" t="str">
        <f>'Média Mensal'!C79</f>
        <v>Marques</v>
      </c>
      <c r="D79" s="15">
        <f>'Média Mensal'!D79</f>
        <v>621.04</v>
      </c>
      <c r="E79" s="4">
        <v>31153.815051056332</v>
      </c>
      <c r="F79" s="2">
        <v>26642.852295480552</v>
      </c>
      <c r="G79" s="5">
        <f t="shared" si="14"/>
        <v>57796.66734653688</v>
      </c>
      <c r="H79" s="2">
        <v>446</v>
      </c>
      <c r="I79" s="2">
        <v>450</v>
      </c>
      <c r="J79" s="5">
        <f t="shared" si="15"/>
        <v>896</v>
      </c>
      <c r="K79" s="2">
        <v>0</v>
      </c>
      <c r="L79" s="2">
        <v>0</v>
      </c>
      <c r="M79" s="5">
        <f t="shared" si="16"/>
        <v>0</v>
      </c>
      <c r="N79" s="27">
        <f t="shared" si="17"/>
        <v>0.32338705209948859</v>
      </c>
      <c r="O79" s="27">
        <f t="shared" si="0"/>
        <v>0.27410341867778348</v>
      </c>
      <c r="P79" s="28">
        <f t="shared" si="1"/>
        <v>0.2986352272783197</v>
      </c>
      <c r="R79" s="32">
        <f t="shared" si="18"/>
        <v>69.851603253489529</v>
      </c>
      <c r="S79" s="32">
        <f t="shared" si="19"/>
        <v>59.206338434401225</v>
      </c>
      <c r="T79" s="32">
        <f t="shared" si="20"/>
        <v>64.505209092117056</v>
      </c>
    </row>
    <row r="80" spans="2:20" x14ac:dyDescent="0.25">
      <c r="B80" s="12" t="str">
        <f>'Média Mensal'!B80</f>
        <v>Marques</v>
      </c>
      <c r="C80" s="12" t="str">
        <f>'Média Mensal'!C80</f>
        <v>Combatentes</v>
      </c>
      <c r="D80" s="15">
        <f>'Média Mensal'!D80</f>
        <v>702.75</v>
      </c>
      <c r="E80" s="4">
        <v>26768.46855641896</v>
      </c>
      <c r="F80" s="2">
        <v>20197.029277210804</v>
      </c>
      <c r="G80" s="5">
        <f t="shared" si="14"/>
        <v>46965.497833629765</v>
      </c>
      <c r="H80" s="2">
        <v>444</v>
      </c>
      <c r="I80" s="2">
        <v>446</v>
      </c>
      <c r="J80" s="5">
        <f t="shared" si="15"/>
        <v>890</v>
      </c>
      <c r="K80" s="2">
        <v>0</v>
      </c>
      <c r="L80" s="2">
        <v>0</v>
      </c>
      <c r="M80" s="5">
        <f t="shared" si="16"/>
        <v>0</v>
      </c>
      <c r="N80" s="27">
        <f t="shared" si="17"/>
        <v>0.27911733146082501</v>
      </c>
      <c r="O80" s="27">
        <f t="shared" si="0"/>
        <v>0.20965193984814404</v>
      </c>
      <c r="P80" s="28">
        <f t="shared" si="1"/>
        <v>0.24430658465267252</v>
      </c>
      <c r="R80" s="32">
        <f t="shared" si="18"/>
        <v>60.289343595538199</v>
      </c>
      <c r="S80" s="32">
        <f t="shared" si="19"/>
        <v>45.284819007199111</v>
      </c>
      <c r="T80" s="32">
        <f t="shared" si="20"/>
        <v>52.770222284977265</v>
      </c>
    </row>
    <row r="81" spans="2:20" x14ac:dyDescent="0.25">
      <c r="B81" s="12" t="str">
        <f>'Média Mensal'!B81</f>
        <v>Combatentes</v>
      </c>
      <c r="C81" s="12" t="str">
        <f>'Média Mensal'!C81</f>
        <v>Salgueiros</v>
      </c>
      <c r="D81" s="15">
        <f>'Média Mensal'!D81</f>
        <v>471.25</v>
      </c>
      <c r="E81" s="4">
        <v>24914.529193939772</v>
      </c>
      <c r="F81" s="2">
        <v>16903.136409372877</v>
      </c>
      <c r="G81" s="5">
        <f t="shared" si="14"/>
        <v>41817.665603312649</v>
      </c>
      <c r="H81" s="2">
        <v>441</v>
      </c>
      <c r="I81" s="2">
        <v>444</v>
      </c>
      <c r="J81" s="5">
        <f t="shared" si="15"/>
        <v>885</v>
      </c>
      <c r="K81" s="2">
        <v>0</v>
      </c>
      <c r="L81" s="2">
        <v>0</v>
      </c>
      <c r="M81" s="5">
        <f t="shared" si="16"/>
        <v>0</v>
      </c>
      <c r="N81" s="27">
        <f t="shared" si="17"/>
        <v>0.26155338450008159</v>
      </c>
      <c r="O81" s="27">
        <f t="shared" si="17"/>
        <v>0.17625058818581996</v>
      </c>
      <c r="P81" s="28">
        <f t="shared" si="17"/>
        <v>0.21875740533224863</v>
      </c>
      <c r="R81" s="32">
        <f t="shared" si="18"/>
        <v>56.495531052017625</v>
      </c>
      <c r="S81" s="32">
        <f t="shared" si="19"/>
        <v>38.07012704813711</v>
      </c>
      <c r="T81" s="32">
        <f t="shared" si="20"/>
        <v>47.251599551765707</v>
      </c>
    </row>
    <row r="82" spans="2:20" x14ac:dyDescent="0.25">
      <c r="B82" s="12" t="str">
        <f>'Média Mensal'!B82</f>
        <v>Salgueiros</v>
      </c>
      <c r="C82" s="12" t="str">
        <f>'Média Mensal'!C82</f>
        <v>Polo Universitario</v>
      </c>
      <c r="D82" s="15">
        <f>'Média Mensal'!D82</f>
        <v>775.36</v>
      </c>
      <c r="E82" s="4">
        <v>23666.98929893053</v>
      </c>
      <c r="F82" s="2">
        <v>14489.553273759278</v>
      </c>
      <c r="G82" s="5">
        <f t="shared" si="14"/>
        <v>38156.54257268981</v>
      </c>
      <c r="H82" s="2">
        <v>441</v>
      </c>
      <c r="I82" s="2">
        <v>444</v>
      </c>
      <c r="J82" s="5">
        <f t="shared" si="15"/>
        <v>885</v>
      </c>
      <c r="K82" s="2">
        <v>0</v>
      </c>
      <c r="L82" s="2">
        <v>0</v>
      </c>
      <c r="M82" s="5">
        <f t="shared" si="16"/>
        <v>0</v>
      </c>
      <c r="N82" s="27">
        <f t="shared" si="17"/>
        <v>0.24845667778334729</v>
      </c>
      <c r="O82" s="27">
        <f t="shared" si="17"/>
        <v>0.15108393053219135</v>
      </c>
      <c r="P82" s="28">
        <f t="shared" si="17"/>
        <v>0.19960526560310635</v>
      </c>
      <c r="R82" s="32">
        <f t="shared" si="18"/>
        <v>53.666642401203013</v>
      </c>
      <c r="S82" s="32">
        <f t="shared" si="19"/>
        <v>32.634128994953329</v>
      </c>
      <c r="T82" s="32">
        <f t="shared" si="20"/>
        <v>43.114737370270973</v>
      </c>
    </row>
    <row r="83" spans="2:20" x14ac:dyDescent="0.25">
      <c r="B83" s="12" t="str">
        <f>'Média Mensal'!B83</f>
        <v>Polo Universitario</v>
      </c>
      <c r="C83" s="12" t="str">
        <f>'Média Mensal'!C83</f>
        <v>I.P.O.</v>
      </c>
      <c r="D83" s="15">
        <f>'Média Mensal'!D83</f>
        <v>827.64</v>
      </c>
      <c r="E83" s="4">
        <v>17525.655867985864</v>
      </c>
      <c r="F83" s="2">
        <v>12651.344415557634</v>
      </c>
      <c r="G83" s="5">
        <f t="shared" si="14"/>
        <v>30177.000283543501</v>
      </c>
      <c r="H83" s="2">
        <v>446</v>
      </c>
      <c r="I83" s="2">
        <v>442</v>
      </c>
      <c r="J83" s="5">
        <f t="shared" si="15"/>
        <v>888</v>
      </c>
      <c r="K83" s="2">
        <v>0</v>
      </c>
      <c r="L83" s="2">
        <v>0</v>
      </c>
      <c r="M83" s="5">
        <f t="shared" si="16"/>
        <v>0</v>
      </c>
      <c r="N83" s="27">
        <f t="shared" si="17"/>
        <v>0.18192218763479762</v>
      </c>
      <c r="O83" s="27">
        <f t="shared" si="17"/>
        <v>0.13251366280749993</v>
      </c>
      <c r="P83" s="28">
        <f t="shared" si="17"/>
        <v>0.15732920568247155</v>
      </c>
      <c r="R83" s="32">
        <f t="shared" si="18"/>
        <v>39.295192529116285</v>
      </c>
      <c r="S83" s="32">
        <f t="shared" si="19"/>
        <v>28.622951166419988</v>
      </c>
      <c r="T83" s="32">
        <f t="shared" si="20"/>
        <v>33.983108427413853</v>
      </c>
    </row>
    <row r="84" spans="2:20" x14ac:dyDescent="0.25">
      <c r="B84" s="13" t="str">
        <f>'Média Mensal'!B84</f>
        <v>I.P.O.</v>
      </c>
      <c r="C84" s="13" t="str">
        <f>'Média Mensal'!C84</f>
        <v>Hospital São João</v>
      </c>
      <c r="D84" s="16">
        <f>'Média Mensal'!D84</f>
        <v>351.77</v>
      </c>
      <c r="E84" s="6">
        <v>6388.936508898898</v>
      </c>
      <c r="F84" s="3">
        <v>7762.9999999999991</v>
      </c>
      <c r="G84" s="7">
        <f t="shared" si="14"/>
        <v>14151.936508898896</v>
      </c>
      <c r="H84" s="6">
        <v>439</v>
      </c>
      <c r="I84" s="3">
        <v>442</v>
      </c>
      <c r="J84" s="7">
        <f t="shared" si="15"/>
        <v>881</v>
      </c>
      <c r="K84" s="6">
        <v>0</v>
      </c>
      <c r="L84" s="3">
        <v>0</v>
      </c>
      <c r="M84" s="7">
        <f t="shared" si="16"/>
        <v>0</v>
      </c>
      <c r="N84" s="27">
        <f t="shared" si="17"/>
        <v>6.7376787615992764E-2</v>
      </c>
      <c r="O84" s="27">
        <f t="shared" si="17"/>
        <v>8.1311798223562923E-2</v>
      </c>
      <c r="P84" s="28">
        <f t="shared" si="17"/>
        <v>7.4368018817520573E-2</v>
      </c>
      <c r="R84" s="32">
        <f t="shared" si="18"/>
        <v>14.553386125054438</v>
      </c>
      <c r="S84" s="32">
        <f t="shared" si="19"/>
        <v>17.563348416289589</v>
      </c>
      <c r="T84" s="32">
        <f t="shared" si="20"/>
        <v>16.063492064584445</v>
      </c>
    </row>
    <row r="85" spans="2:20" x14ac:dyDescent="0.25">
      <c r="B85" s="12" t="str">
        <f>'Média Mensal'!B85</f>
        <v xml:space="preserve">Verdes (E) </v>
      </c>
      <c r="C85" s="12" t="str">
        <f>'Média Mensal'!C85</f>
        <v>Botica</v>
      </c>
      <c r="D85" s="15">
        <f>'Média Mensal'!D85</f>
        <v>683.54</v>
      </c>
      <c r="E85" s="4">
        <v>4001.0678129351604</v>
      </c>
      <c r="F85" s="2">
        <v>5442.7724383382783</v>
      </c>
      <c r="G85" s="5">
        <f t="shared" si="14"/>
        <v>9443.8402512734392</v>
      </c>
      <c r="H85" s="2">
        <v>138</v>
      </c>
      <c r="I85" s="2">
        <v>99</v>
      </c>
      <c r="J85" s="5">
        <f t="shared" si="15"/>
        <v>237</v>
      </c>
      <c r="K85" s="2">
        <v>0</v>
      </c>
      <c r="L85" s="2">
        <v>0</v>
      </c>
      <c r="M85" s="5">
        <f t="shared" si="16"/>
        <v>0</v>
      </c>
      <c r="N85" s="25">
        <f t="shared" si="17"/>
        <v>0.13422798620957999</v>
      </c>
      <c r="O85" s="25">
        <f t="shared" si="17"/>
        <v>0.25452546007941818</v>
      </c>
      <c r="P85" s="26">
        <f t="shared" si="17"/>
        <v>0.18447882972482887</v>
      </c>
      <c r="R85" s="32">
        <f t="shared" si="18"/>
        <v>28.993245021269278</v>
      </c>
      <c r="S85" s="32">
        <f t="shared" si="19"/>
        <v>54.977499377154324</v>
      </c>
      <c r="T85" s="32">
        <f t="shared" si="20"/>
        <v>39.847427220563034</v>
      </c>
    </row>
    <row r="86" spans="2:20" x14ac:dyDescent="0.25">
      <c r="B86" s="13" t="str">
        <f>'Média Mensal'!B86</f>
        <v>Botica</v>
      </c>
      <c r="C86" s="13" t="str">
        <f>'Média Mensal'!C86</f>
        <v>Aeroporto</v>
      </c>
      <c r="D86" s="16">
        <f>'Média Mensal'!D86</f>
        <v>649.66</v>
      </c>
      <c r="E86" s="6">
        <v>3805.3464658600137</v>
      </c>
      <c r="F86" s="3">
        <v>5056.0000000000036</v>
      </c>
      <c r="G86" s="7">
        <f t="shared" si="14"/>
        <v>8861.3464658600169</v>
      </c>
      <c r="H86" s="6">
        <v>138</v>
      </c>
      <c r="I86" s="3">
        <v>143</v>
      </c>
      <c r="J86" s="7">
        <f t="shared" si="15"/>
        <v>281</v>
      </c>
      <c r="K86" s="6">
        <v>0</v>
      </c>
      <c r="L86" s="3">
        <v>0</v>
      </c>
      <c r="M86" s="7">
        <f t="shared" si="16"/>
        <v>0</v>
      </c>
      <c r="N86" s="27">
        <f t="shared" si="17"/>
        <v>0.12766191847356462</v>
      </c>
      <c r="O86" s="27">
        <f t="shared" si="17"/>
        <v>0.1636881636881638</v>
      </c>
      <c r="P86" s="28">
        <f t="shared" si="17"/>
        <v>0.14599555927672361</v>
      </c>
      <c r="R86" s="32">
        <f t="shared" si="18"/>
        <v>27.574974390289956</v>
      </c>
      <c r="S86" s="32">
        <f t="shared" si="19"/>
        <v>35.356643356643382</v>
      </c>
      <c r="T86" s="32">
        <f t="shared" si="20"/>
        <v>31.535040803772301</v>
      </c>
    </row>
    <row r="87" spans="2:20" x14ac:dyDescent="0.25">
      <c r="B87" s="23" t="s">
        <v>85</v>
      </c>
      <c r="E87" s="41"/>
      <c r="F87" s="41"/>
      <c r="G87" s="41"/>
      <c r="H87" s="41"/>
      <c r="I87" s="41"/>
      <c r="J87" s="41"/>
      <c r="K87" s="41"/>
      <c r="L87" s="41"/>
      <c r="M87" s="41"/>
      <c r="N87" s="42"/>
      <c r="O87" s="42"/>
      <c r="P87" s="42"/>
    </row>
    <row r="88" spans="2:20" x14ac:dyDescent="0.25">
      <c r="B88" s="34"/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8">
    <tabColor theme="0" tint="-4.9989318521683403E-2"/>
  </sheetPr>
  <dimension ref="A1:T88"/>
  <sheetViews>
    <sheetView workbookViewId="0">
      <selection activeCell="U26" sqref="U26"/>
    </sheetView>
  </sheetViews>
  <sheetFormatPr defaultRowHeight="15" x14ac:dyDescent="0.25"/>
  <cols>
    <col min="2" max="2" width="17.42578125" bestFit="1" customWidth="1"/>
    <col min="3" max="3" width="17.42578125" customWidth="1"/>
    <col min="4" max="16" width="10" customWidth="1"/>
  </cols>
  <sheetData>
    <row r="1" spans="1:20" ht="14.45" x14ac:dyDescent="0.3">
      <c r="P1" s="33"/>
    </row>
    <row r="2" spans="1:20" ht="17.25" x14ac:dyDescent="0.3">
      <c r="A2" s="1"/>
      <c r="H2" s="54" t="s">
        <v>84</v>
      </c>
      <c r="I2" s="55"/>
      <c r="J2" s="55"/>
      <c r="K2" s="55"/>
      <c r="L2" s="55"/>
      <c r="M2" s="55"/>
      <c r="N2" s="55"/>
      <c r="O2" s="56"/>
      <c r="P2" s="17">
        <v>0.1882294179828852</v>
      </c>
    </row>
    <row r="3" spans="1:20" ht="17.25" x14ac:dyDescent="0.25">
      <c r="B3" s="59" t="s">
        <v>3</v>
      </c>
      <c r="C3" s="61" t="s">
        <v>4</v>
      </c>
      <c r="D3" s="18" t="s">
        <v>82</v>
      </c>
      <c r="E3" s="64" t="s">
        <v>0</v>
      </c>
      <c r="F3" s="64"/>
      <c r="G3" s="65"/>
      <c r="H3" s="63" t="s">
        <v>86</v>
      </c>
      <c r="I3" s="64"/>
      <c r="J3" s="65"/>
      <c r="K3" s="63" t="s">
        <v>87</v>
      </c>
      <c r="L3" s="64"/>
      <c r="M3" s="65"/>
      <c r="N3" s="63" t="s">
        <v>1</v>
      </c>
      <c r="O3" s="64"/>
      <c r="P3" s="65"/>
      <c r="R3" s="63" t="s">
        <v>88</v>
      </c>
      <c r="S3" s="64"/>
      <c r="T3" s="65"/>
    </row>
    <row r="4" spans="1:20" x14ac:dyDescent="0.25">
      <c r="B4" s="60"/>
      <c r="C4" s="62"/>
      <c r="D4" s="19" t="s">
        <v>83</v>
      </c>
      <c r="E4" s="20" t="s">
        <v>5</v>
      </c>
      <c r="F4" s="21" t="s">
        <v>6</v>
      </c>
      <c r="G4" s="22" t="s">
        <v>2</v>
      </c>
      <c r="H4" s="20" t="s">
        <v>5</v>
      </c>
      <c r="I4" s="21" t="s">
        <v>6</v>
      </c>
      <c r="J4" s="22" t="s">
        <v>2</v>
      </c>
      <c r="K4" s="20" t="s">
        <v>5</v>
      </c>
      <c r="L4" s="21" t="s">
        <v>6</v>
      </c>
      <c r="M4" s="24" t="s">
        <v>2</v>
      </c>
      <c r="N4" s="20" t="s">
        <v>5</v>
      </c>
      <c r="O4" s="21" t="s">
        <v>6</v>
      </c>
      <c r="P4" s="22" t="s">
        <v>2</v>
      </c>
      <c r="R4" s="20" t="s">
        <v>5</v>
      </c>
      <c r="S4" s="21" t="s">
        <v>6</v>
      </c>
      <c r="T4" s="31" t="s">
        <v>2</v>
      </c>
    </row>
    <row r="5" spans="1:20" x14ac:dyDescent="0.25">
      <c r="B5" s="11" t="str">
        <f>'Média Mensal'!B5</f>
        <v>Fânzeres</v>
      </c>
      <c r="C5" s="11" t="str">
        <f>'Média Mensal'!C5</f>
        <v>Venda Nova</v>
      </c>
      <c r="D5" s="14">
        <f>'Média Mensal'!D5</f>
        <v>440.45</v>
      </c>
      <c r="E5" s="8">
        <v>516</v>
      </c>
      <c r="F5" s="9">
        <v>871.1319213749664</v>
      </c>
      <c r="G5" s="10">
        <f>+E5+F5</f>
        <v>1387.1319213749664</v>
      </c>
      <c r="H5" s="9">
        <v>112</v>
      </c>
      <c r="I5" s="9">
        <v>110</v>
      </c>
      <c r="J5" s="10">
        <f>+H5+I5</f>
        <v>222</v>
      </c>
      <c r="K5" s="9">
        <v>0</v>
      </c>
      <c r="L5" s="9">
        <v>0</v>
      </c>
      <c r="M5" s="10">
        <f>+K5+L5</f>
        <v>0</v>
      </c>
      <c r="N5" s="27">
        <f>+E5/(H5*216+K5*248)</f>
        <v>2.132936507936508E-2</v>
      </c>
      <c r="O5" s="27">
        <f t="shared" ref="O5:O80" si="0">+F5/(I5*216+L5*248)</f>
        <v>3.66638014046703E-2</v>
      </c>
      <c r="P5" s="28">
        <f t="shared" ref="P5:P80" si="1">+G5/(J5*216+M5*248)</f>
        <v>2.8927509204516318E-2</v>
      </c>
      <c r="R5" s="32">
        <f>+E5/(H5+K5)</f>
        <v>4.6071428571428568</v>
      </c>
      <c r="S5" s="32">
        <f t="shared" ref="S5" si="2">+F5/(I5+L5)</f>
        <v>7.9193811034087851</v>
      </c>
      <c r="T5" s="32">
        <f t="shared" ref="T5" si="3">+G5/(J5+M5)</f>
        <v>6.2483419881755244</v>
      </c>
    </row>
    <row r="6" spans="1:20" x14ac:dyDescent="0.25">
      <c r="B6" s="12" t="str">
        <f>'Média Mensal'!B6</f>
        <v>Venda Nova</v>
      </c>
      <c r="C6" s="12" t="str">
        <f>'Média Mensal'!C6</f>
        <v>Carreira</v>
      </c>
      <c r="D6" s="15">
        <f>'Média Mensal'!D6</f>
        <v>583.47</v>
      </c>
      <c r="E6" s="4">
        <v>948.73372270594905</v>
      </c>
      <c r="F6" s="2">
        <v>1574.5631423851698</v>
      </c>
      <c r="G6" s="5">
        <f t="shared" ref="G6:G69" si="4">+E6+F6</f>
        <v>2523.2968650911189</v>
      </c>
      <c r="H6" s="2">
        <v>120</v>
      </c>
      <c r="I6" s="2">
        <v>110</v>
      </c>
      <c r="J6" s="5">
        <f t="shared" ref="J6:J69" si="5">+H6+I6</f>
        <v>230</v>
      </c>
      <c r="K6" s="2">
        <v>0</v>
      </c>
      <c r="L6" s="2">
        <v>0</v>
      </c>
      <c r="M6" s="5">
        <f t="shared" ref="M6:M69" si="6">+K6+L6</f>
        <v>0</v>
      </c>
      <c r="N6" s="27">
        <f t="shared" ref="N6:N69" si="7">+E6/(H6*216+K6*248)</f>
        <v>3.6602381277235689E-2</v>
      </c>
      <c r="O6" s="27">
        <f t="shared" si="0"/>
        <v>6.6269492524628354E-2</v>
      </c>
      <c r="P6" s="28">
        <f t="shared" si="1"/>
        <v>5.0790999699901751E-2</v>
      </c>
      <c r="R6" s="32">
        <f t="shared" ref="R6:R70" si="8">+E6/(H6+K6)</f>
        <v>7.9061143558829086</v>
      </c>
      <c r="S6" s="32">
        <f t="shared" ref="S6:S70" si="9">+F6/(I6+L6)</f>
        <v>14.314210385319726</v>
      </c>
      <c r="T6" s="32">
        <f t="shared" ref="T6:T70" si="10">+G6/(J6+M6)</f>
        <v>10.970855935178777</v>
      </c>
    </row>
    <row r="7" spans="1:20" x14ac:dyDescent="0.25">
      <c r="B7" s="12" t="str">
        <f>'Média Mensal'!B7</f>
        <v>Carreira</v>
      </c>
      <c r="C7" s="12" t="str">
        <f>'Média Mensal'!C7</f>
        <v>Baguim</v>
      </c>
      <c r="D7" s="15">
        <f>'Média Mensal'!D7</f>
        <v>786.02</v>
      </c>
      <c r="E7" s="4">
        <v>1322.1292744714362</v>
      </c>
      <c r="F7" s="2">
        <v>1978.2348631529317</v>
      </c>
      <c r="G7" s="5">
        <f t="shared" si="4"/>
        <v>3300.3641376243677</v>
      </c>
      <c r="H7" s="2">
        <v>130</v>
      </c>
      <c r="I7" s="2">
        <v>110</v>
      </c>
      <c r="J7" s="5">
        <f t="shared" si="5"/>
        <v>240</v>
      </c>
      <c r="K7" s="2">
        <v>0</v>
      </c>
      <c r="L7" s="2">
        <v>0</v>
      </c>
      <c r="M7" s="5">
        <f t="shared" si="6"/>
        <v>0</v>
      </c>
      <c r="N7" s="27">
        <f t="shared" si="7"/>
        <v>4.7084375871489892E-2</v>
      </c>
      <c r="O7" s="27">
        <f t="shared" si="0"/>
        <v>8.3259043061992069E-2</v>
      </c>
      <c r="P7" s="28">
        <f t="shared" si="1"/>
        <v>6.3664431667136728E-2</v>
      </c>
      <c r="R7" s="32">
        <f t="shared" si="8"/>
        <v>10.170225188241817</v>
      </c>
      <c r="S7" s="32">
        <f t="shared" si="9"/>
        <v>17.983953301390287</v>
      </c>
      <c r="T7" s="32">
        <f t="shared" si="10"/>
        <v>13.751517240101531</v>
      </c>
    </row>
    <row r="8" spans="1:20" x14ac:dyDescent="0.25">
      <c r="B8" s="12" t="str">
        <f>'Média Mensal'!B8</f>
        <v>Baguim</v>
      </c>
      <c r="C8" s="12" t="str">
        <f>'Média Mensal'!C8</f>
        <v>Campainha</v>
      </c>
      <c r="D8" s="15">
        <f>'Média Mensal'!D8</f>
        <v>751.7</v>
      </c>
      <c r="E8" s="4">
        <v>1655.937567919889</v>
      </c>
      <c r="F8" s="2">
        <v>2191.8825132961156</v>
      </c>
      <c r="G8" s="5">
        <f t="shared" si="4"/>
        <v>3847.8200812160048</v>
      </c>
      <c r="H8" s="2">
        <v>110</v>
      </c>
      <c r="I8" s="2">
        <v>110</v>
      </c>
      <c r="J8" s="5">
        <f t="shared" si="5"/>
        <v>220</v>
      </c>
      <c r="K8" s="2">
        <v>0</v>
      </c>
      <c r="L8" s="2">
        <v>0</v>
      </c>
      <c r="M8" s="5">
        <f t="shared" si="6"/>
        <v>0</v>
      </c>
      <c r="N8" s="27">
        <f t="shared" si="7"/>
        <v>6.9694342084170413E-2</v>
      </c>
      <c r="O8" s="27">
        <f t="shared" si="0"/>
        <v>9.22509475292978E-2</v>
      </c>
      <c r="P8" s="28">
        <f t="shared" si="1"/>
        <v>8.0972644806734106E-2</v>
      </c>
      <c r="R8" s="32">
        <f t="shared" si="8"/>
        <v>15.053977890180809</v>
      </c>
      <c r="S8" s="32">
        <f t="shared" si="9"/>
        <v>19.926204666328324</v>
      </c>
      <c r="T8" s="32">
        <f t="shared" si="10"/>
        <v>17.490091278254567</v>
      </c>
    </row>
    <row r="9" spans="1:20" x14ac:dyDescent="0.25">
      <c r="B9" s="12" t="str">
        <f>'Média Mensal'!B9</f>
        <v>Campainha</v>
      </c>
      <c r="C9" s="12" t="str">
        <f>'Média Mensal'!C9</f>
        <v>Rio Tinto</v>
      </c>
      <c r="D9" s="15">
        <f>'Média Mensal'!D9</f>
        <v>859.99</v>
      </c>
      <c r="E9" s="4">
        <v>2269.1651125421249</v>
      </c>
      <c r="F9" s="2">
        <v>2677.3870330791051</v>
      </c>
      <c r="G9" s="5">
        <f t="shared" si="4"/>
        <v>4946.55214562123</v>
      </c>
      <c r="H9" s="2">
        <v>110</v>
      </c>
      <c r="I9" s="2">
        <v>120</v>
      </c>
      <c r="J9" s="5">
        <f t="shared" si="5"/>
        <v>230</v>
      </c>
      <c r="K9" s="2">
        <v>0</v>
      </c>
      <c r="L9" s="2">
        <v>0</v>
      </c>
      <c r="M9" s="5">
        <f t="shared" si="6"/>
        <v>0</v>
      </c>
      <c r="N9" s="27">
        <f t="shared" si="7"/>
        <v>9.5503582177698859E-2</v>
      </c>
      <c r="O9" s="27">
        <f t="shared" si="0"/>
        <v>0.10329425281940992</v>
      </c>
      <c r="P9" s="28">
        <f t="shared" si="1"/>
        <v>9.9568279903808982E-2</v>
      </c>
      <c r="R9" s="32">
        <f t="shared" si="8"/>
        <v>20.628773750382955</v>
      </c>
      <c r="S9" s="32">
        <f t="shared" si="9"/>
        <v>22.311558608992542</v>
      </c>
      <c r="T9" s="32">
        <f t="shared" si="10"/>
        <v>21.506748459222738</v>
      </c>
    </row>
    <row r="10" spans="1:20" x14ac:dyDescent="0.25">
      <c r="B10" s="12" t="str">
        <f>'Média Mensal'!B10</f>
        <v>Rio Tinto</v>
      </c>
      <c r="C10" s="12" t="str">
        <f>'Média Mensal'!C10</f>
        <v>Levada</v>
      </c>
      <c r="D10" s="15">
        <f>'Média Mensal'!D10</f>
        <v>452.83</v>
      </c>
      <c r="E10" s="4">
        <v>2745.3487442573955</v>
      </c>
      <c r="F10" s="2">
        <v>3059.9686384177735</v>
      </c>
      <c r="G10" s="5">
        <f t="shared" si="4"/>
        <v>5805.317382675169</v>
      </c>
      <c r="H10" s="2">
        <v>110</v>
      </c>
      <c r="I10" s="2">
        <v>113</v>
      </c>
      <c r="J10" s="5">
        <f t="shared" si="5"/>
        <v>223</v>
      </c>
      <c r="K10" s="2">
        <v>0</v>
      </c>
      <c r="L10" s="2">
        <v>0</v>
      </c>
      <c r="M10" s="5">
        <f t="shared" si="6"/>
        <v>0</v>
      </c>
      <c r="N10" s="27">
        <f t="shared" si="7"/>
        <v>0.11554498081891396</v>
      </c>
      <c r="O10" s="27">
        <f t="shared" si="0"/>
        <v>0.12536744667395008</v>
      </c>
      <c r="P10" s="28">
        <f t="shared" si="1"/>
        <v>0.12052228414456007</v>
      </c>
      <c r="R10" s="32">
        <f t="shared" si="8"/>
        <v>24.957715856885414</v>
      </c>
      <c r="S10" s="32">
        <f t="shared" si="9"/>
        <v>27.079368481573216</v>
      </c>
      <c r="T10" s="32">
        <f t="shared" si="10"/>
        <v>26.032813375224972</v>
      </c>
    </row>
    <row r="11" spans="1:20" x14ac:dyDescent="0.25">
      <c r="B11" s="12" t="str">
        <f>'Média Mensal'!B11</f>
        <v>Levada</v>
      </c>
      <c r="C11" s="12" t="str">
        <f>'Média Mensal'!C11</f>
        <v>Nau Vitória</v>
      </c>
      <c r="D11" s="15">
        <f>'Média Mensal'!D11</f>
        <v>1111.6199999999999</v>
      </c>
      <c r="E11" s="4">
        <v>3502.7582703092125</v>
      </c>
      <c r="F11" s="2">
        <v>3913.2617431378339</v>
      </c>
      <c r="G11" s="5">
        <f t="shared" si="4"/>
        <v>7416.0200134470469</v>
      </c>
      <c r="H11" s="2">
        <v>109</v>
      </c>
      <c r="I11" s="2">
        <v>111</v>
      </c>
      <c r="J11" s="5">
        <f t="shared" si="5"/>
        <v>220</v>
      </c>
      <c r="K11" s="2">
        <v>0</v>
      </c>
      <c r="L11" s="2">
        <v>0</v>
      </c>
      <c r="M11" s="5">
        <f t="shared" si="6"/>
        <v>0</v>
      </c>
      <c r="N11" s="27">
        <f t="shared" si="7"/>
        <v>0.14877498599682351</v>
      </c>
      <c r="O11" s="27">
        <f t="shared" si="0"/>
        <v>0.16321578841916223</v>
      </c>
      <c r="P11" s="28">
        <f t="shared" si="1"/>
        <v>0.1560610272190035</v>
      </c>
      <c r="R11" s="32">
        <f t="shared" si="8"/>
        <v>32.135396975313874</v>
      </c>
      <c r="S11" s="32">
        <f t="shared" si="9"/>
        <v>35.254610298539042</v>
      </c>
      <c r="T11" s="32">
        <f t="shared" si="10"/>
        <v>33.709181879304758</v>
      </c>
    </row>
    <row r="12" spans="1:20" x14ac:dyDescent="0.25">
      <c r="B12" s="12" t="str">
        <f>'Média Mensal'!B12</f>
        <v>Nau Vitória</v>
      </c>
      <c r="C12" s="12" t="str">
        <f>'Média Mensal'!C12</f>
        <v>Nasoni</v>
      </c>
      <c r="D12" s="15">
        <f>'Média Mensal'!D12</f>
        <v>499.02</v>
      </c>
      <c r="E12" s="4">
        <v>3755.9859844462453</v>
      </c>
      <c r="F12" s="2">
        <v>4028.2488966827855</v>
      </c>
      <c r="G12" s="5">
        <f t="shared" si="4"/>
        <v>7784.2348811290303</v>
      </c>
      <c r="H12" s="2">
        <v>110</v>
      </c>
      <c r="I12" s="2">
        <v>110</v>
      </c>
      <c r="J12" s="5">
        <f t="shared" si="5"/>
        <v>220</v>
      </c>
      <c r="K12" s="2">
        <v>0</v>
      </c>
      <c r="L12" s="2">
        <v>0</v>
      </c>
      <c r="M12" s="5">
        <f t="shared" si="6"/>
        <v>0</v>
      </c>
      <c r="N12" s="27">
        <f t="shared" si="7"/>
        <v>0.15808021820059956</v>
      </c>
      <c r="O12" s="27">
        <f t="shared" si="0"/>
        <v>0.16953909497823172</v>
      </c>
      <c r="P12" s="28">
        <f t="shared" si="1"/>
        <v>0.16380965658941563</v>
      </c>
      <c r="R12" s="32">
        <f t="shared" si="8"/>
        <v>34.145327131329502</v>
      </c>
      <c r="S12" s="32">
        <f t="shared" si="9"/>
        <v>36.620444515298047</v>
      </c>
      <c r="T12" s="32">
        <f t="shared" si="10"/>
        <v>35.382885823313771</v>
      </c>
    </row>
    <row r="13" spans="1:20" x14ac:dyDescent="0.25">
      <c r="B13" s="12" t="str">
        <f>'Média Mensal'!B13</f>
        <v>Nasoni</v>
      </c>
      <c r="C13" s="12" t="str">
        <f>'Média Mensal'!C13</f>
        <v>Contumil</v>
      </c>
      <c r="D13" s="15">
        <f>'Média Mensal'!D13</f>
        <v>650</v>
      </c>
      <c r="E13" s="4">
        <v>3876.3717061302027</v>
      </c>
      <c r="F13" s="2">
        <v>4134.6741757328491</v>
      </c>
      <c r="G13" s="5">
        <f t="shared" si="4"/>
        <v>8011.0458818630523</v>
      </c>
      <c r="H13" s="2">
        <v>116</v>
      </c>
      <c r="I13" s="2">
        <v>110</v>
      </c>
      <c r="J13" s="5">
        <f t="shared" si="5"/>
        <v>226</v>
      </c>
      <c r="K13" s="2">
        <v>0</v>
      </c>
      <c r="L13" s="2">
        <v>0</v>
      </c>
      <c r="M13" s="5">
        <f t="shared" si="6"/>
        <v>0</v>
      </c>
      <c r="N13" s="27">
        <f t="shared" si="7"/>
        <v>0.15470832160481332</v>
      </c>
      <c r="O13" s="27">
        <f t="shared" si="0"/>
        <v>0.17401827338942968</v>
      </c>
      <c r="P13" s="28">
        <f t="shared" si="1"/>
        <v>0.1641069707035204</v>
      </c>
      <c r="R13" s="32">
        <f t="shared" si="8"/>
        <v>33.416997466639678</v>
      </c>
      <c r="S13" s="32">
        <f t="shared" si="9"/>
        <v>37.58794705211681</v>
      </c>
      <c r="T13" s="32">
        <f t="shared" si="10"/>
        <v>35.447105671960408</v>
      </c>
    </row>
    <row r="14" spans="1:20" x14ac:dyDescent="0.25">
      <c r="B14" s="12" t="str">
        <f>'Média Mensal'!B14</f>
        <v>Contumil</v>
      </c>
      <c r="C14" s="12" t="str">
        <f>'Média Mensal'!C14</f>
        <v>Estádio do Dragão</v>
      </c>
      <c r="D14" s="15">
        <f>'Média Mensal'!D14</f>
        <v>619.19000000000005</v>
      </c>
      <c r="E14" s="4">
        <v>4563.2549370030938</v>
      </c>
      <c r="F14" s="2">
        <v>5098.6607831001184</v>
      </c>
      <c r="G14" s="5">
        <f t="shared" si="4"/>
        <v>9661.9157201032122</v>
      </c>
      <c r="H14" s="2">
        <v>115</v>
      </c>
      <c r="I14" s="2">
        <v>109</v>
      </c>
      <c r="J14" s="5">
        <f t="shared" si="5"/>
        <v>224</v>
      </c>
      <c r="K14" s="2">
        <v>0</v>
      </c>
      <c r="L14" s="2">
        <v>0</v>
      </c>
      <c r="M14" s="5">
        <f t="shared" si="6"/>
        <v>0</v>
      </c>
      <c r="N14" s="27">
        <f t="shared" si="7"/>
        <v>0.18370591533828881</v>
      </c>
      <c r="O14" s="27">
        <f t="shared" si="0"/>
        <v>0.21655881681532951</v>
      </c>
      <c r="P14" s="28">
        <f t="shared" si="1"/>
        <v>0.19969237186059879</v>
      </c>
      <c r="R14" s="32">
        <f t="shared" si="8"/>
        <v>39.680477713070381</v>
      </c>
      <c r="S14" s="32">
        <f t="shared" si="9"/>
        <v>46.776704432111174</v>
      </c>
      <c r="T14" s="32">
        <f t="shared" si="10"/>
        <v>43.13355232188934</v>
      </c>
    </row>
    <row r="15" spans="1:20" x14ac:dyDescent="0.25">
      <c r="B15" s="12" t="str">
        <f>'Média Mensal'!B15</f>
        <v>Estádio do Dragão</v>
      </c>
      <c r="C15" s="12" t="str">
        <f>'Média Mensal'!C15</f>
        <v>Campanhã</v>
      </c>
      <c r="D15" s="15">
        <f>'Média Mensal'!D15</f>
        <v>1166.02</v>
      </c>
      <c r="E15" s="4">
        <v>9045.6957698185051</v>
      </c>
      <c r="F15" s="2">
        <v>9465.9954407100249</v>
      </c>
      <c r="G15" s="5">
        <f t="shared" si="4"/>
        <v>18511.69121052853</v>
      </c>
      <c r="H15" s="2">
        <v>321</v>
      </c>
      <c r="I15" s="2">
        <v>323</v>
      </c>
      <c r="J15" s="5">
        <f t="shared" si="5"/>
        <v>644</v>
      </c>
      <c r="K15" s="2">
        <v>137</v>
      </c>
      <c r="L15" s="2">
        <v>137</v>
      </c>
      <c r="M15" s="5">
        <f t="shared" si="6"/>
        <v>274</v>
      </c>
      <c r="N15" s="27">
        <f t="shared" si="7"/>
        <v>8.7557067618655185E-2</v>
      </c>
      <c r="O15" s="27">
        <f t="shared" si="0"/>
        <v>9.1243787021032779E-2</v>
      </c>
      <c r="P15" s="28">
        <f t="shared" si="1"/>
        <v>8.9404273290938349E-2</v>
      </c>
      <c r="R15" s="32">
        <f t="shared" si="8"/>
        <v>19.75042744501857</v>
      </c>
      <c r="S15" s="32">
        <f t="shared" si="9"/>
        <v>20.578250958065272</v>
      </c>
      <c r="T15" s="32">
        <f t="shared" si="10"/>
        <v>20.165240970074652</v>
      </c>
    </row>
    <row r="16" spans="1:20" x14ac:dyDescent="0.25">
      <c r="B16" s="12" t="str">
        <f>'Média Mensal'!B16</f>
        <v>Campanhã</v>
      </c>
      <c r="C16" s="12" t="str">
        <f>'Média Mensal'!C16</f>
        <v>Heroismo</v>
      </c>
      <c r="D16" s="15">
        <f>'Média Mensal'!D16</f>
        <v>950.92</v>
      </c>
      <c r="E16" s="4">
        <v>17867.665689119091</v>
      </c>
      <c r="F16" s="2">
        <v>17950.43620325645</v>
      </c>
      <c r="G16" s="5">
        <f t="shared" si="4"/>
        <v>35818.10189237554</v>
      </c>
      <c r="H16" s="2">
        <v>323</v>
      </c>
      <c r="I16" s="2">
        <v>329</v>
      </c>
      <c r="J16" s="5">
        <f t="shared" si="5"/>
        <v>652</v>
      </c>
      <c r="K16" s="2">
        <v>251</v>
      </c>
      <c r="L16" s="2">
        <v>251</v>
      </c>
      <c r="M16" s="5">
        <f t="shared" si="6"/>
        <v>502</v>
      </c>
      <c r="N16" s="27">
        <f t="shared" si="7"/>
        <v>0.13534469828747342</v>
      </c>
      <c r="O16" s="27">
        <f t="shared" si="0"/>
        <v>0.13464981549490257</v>
      </c>
      <c r="P16" s="28">
        <f t="shared" si="1"/>
        <v>0.13499555980663761</v>
      </c>
      <c r="R16" s="32">
        <f t="shared" si="8"/>
        <v>31.128337437489705</v>
      </c>
      <c r="S16" s="32">
        <f t="shared" si="9"/>
        <v>30.949027936649053</v>
      </c>
      <c r="T16" s="32">
        <f t="shared" si="10"/>
        <v>31.038216544519532</v>
      </c>
    </row>
    <row r="17" spans="2:20" x14ac:dyDescent="0.25">
      <c r="B17" s="12" t="str">
        <f>'Média Mensal'!B17</f>
        <v>Heroismo</v>
      </c>
      <c r="C17" s="12" t="str">
        <f>'Média Mensal'!C17</f>
        <v>24 de Agosto</v>
      </c>
      <c r="D17" s="15">
        <f>'Média Mensal'!D17</f>
        <v>571.9</v>
      </c>
      <c r="E17" s="4">
        <v>19887.27917922477</v>
      </c>
      <c r="F17" s="2">
        <v>19402.11575813371</v>
      </c>
      <c r="G17" s="5">
        <f t="shared" si="4"/>
        <v>39289.394937358476</v>
      </c>
      <c r="H17" s="2">
        <v>330</v>
      </c>
      <c r="I17" s="2">
        <v>325</v>
      </c>
      <c r="J17" s="5">
        <f t="shared" si="5"/>
        <v>655</v>
      </c>
      <c r="K17" s="2">
        <v>251</v>
      </c>
      <c r="L17" s="2">
        <v>250</v>
      </c>
      <c r="M17" s="5">
        <f t="shared" si="6"/>
        <v>501</v>
      </c>
      <c r="N17" s="27">
        <f t="shared" si="7"/>
        <v>0.14893714561159285</v>
      </c>
      <c r="O17" s="27">
        <f t="shared" si="0"/>
        <v>0.14676335671810672</v>
      </c>
      <c r="P17" s="28">
        <f t="shared" si="1"/>
        <v>0.14785568301932231</v>
      </c>
      <c r="R17" s="32">
        <f t="shared" si="8"/>
        <v>34.229396177667418</v>
      </c>
      <c r="S17" s="32">
        <f t="shared" si="9"/>
        <v>33.742810014145583</v>
      </c>
      <c r="T17" s="32">
        <f t="shared" si="10"/>
        <v>33.98736586276685</v>
      </c>
    </row>
    <row r="18" spans="2:20" x14ac:dyDescent="0.25">
      <c r="B18" s="12" t="str">
        <f>'Média Mensal'!B18</f>
        <v>24 de Agosto</v>
      </c>
      <c r="C18" s="12" t="str">
        <f>'Média Mensal'!C18</f>
        <v>Bolhão</v>
      </c>
      <c r="D18" s="15">
        <f>'Média Mensal'!D18</f>
        <v>680.44</v>
      </c>
      <c r="E18" s="4">
        <v>26899.763114726175</v>
      </c>
      <c r="F18" s="2">
        <v>23668.601793942213</v>
      </c>
      <c r="G18" s="5">
        <f t="shared" si="4"/>
        <v>50568.364908668387</v>
      </c>
      <c r="H18" s="2">
        <v>320</v>
      </c>
      <c r="I18" s="2">
        <v>322</v>
      </c>
      <c r="J18" s="5">
        <f t="shared" si="5"/>
        <v>642</v>
      </c>
      <c r="K18" s="2">
        <v>257</v>
      </c>
      <c r="L18" s="2">
        <v>251</v>
      </c>
      <c r="M18" s="5">
        <f t="shared" si="6"/>
        <v>508</v>
      </c>
      <c r="N18" s="27">
        <f t="shared" si="7"/>
        <v>0.20247307697602046</v>
      </c>
      <c r="O18" s="27">
        <f t="shared" si="0"/>
        <v>0.17957967977194395</v>
      </c>
      <c r="P18" s="28">
        <f t="shared" si="1"/>
        <v>0.19107205167715219</v>
      </c>
      <c r="R18" s="32">
        <f t="shared" si="8"/>
        <v>46.62004006018401</v>
      </c>
      <c r="S18" s="32">
        <f t="shared" si="9"/>
        <v>41.306460373372097</v>
      </c>
      <c r="T18" s="32">
        <f t="shared" si="10"/>
        <v>43.97249122492903</v>
      </c>
    </row>
    <row r="19" spans="2:20" x14ac:dyDescent="0.25">
      <c r="B19" s="12" t="str">
        <f>'Média Mensal'!B19</f>
        <v>Bolhão</v>
      </c>
      <c r="C19" s="12" t="str">
        <f>'Média Mensal'!C19</f>
        <v>Trindade</v>
      </c>
      <c r="D19" s="15">
        <f>'Média Mensal'!D19</f>
        <v>451.8</v>
      </c>
      <c r="E19" s="4">
        <v>34473.304828758461</v>
      </c>
      <c r="F19" s="2">
        <v>31788.053545473911</v>
      </c>
      <c r="G19" s="5">
        <f t="shared" si="4"/>
        <v>66261.358374232368</v>
      </c>
      <c r="H19" s="2">
        <v>321</v>
      </c>
      <c r="I19" s="2">
        <v>320</v>
      </c>
      <c r="J19" s="5">
        <f t="shared" si="5"/>
        <v>641</v>
      </c>
      <c r="K19" s="2">
        <v>264</v>
      </c>
      <c r="L19" s="2">
        <v>264</v>
      </c>
      <c r="M19" s="5">
        <f t="shared" si="6"/>
        <v>528</v>
      </c>
      <c r="N19" s="27">
        <f t="shared" si="7"/>
        <v>0.25572150635539775</v>
      </c>
      <c r="O19" s="27">
        <f t="shared" si="0"/>
        <v>0.23618085432621486</v>
      </c>
      <c r="P19" s="28">
        <f t="shared" si="1"/>
        <v>0.24595901400977122</v>
      </c>
      <c r="R19" s="32">
        <f t="shared" si="8"/>
        <v>58.928726203005915</v>
      </c>
      <c r="S19" s="32">
        <f t="shared" si="9"/>
        <v>54.431598536770395</v>
      </c>
      <c r="T19" s="32">
        <f t="shared" si="10"/>
        <v>56.682085863329654</v>
      </c>
    </row>
    <row r="20" spans="2:20" x14ac:dyDescent="0.25">
      <c r="B20" s="12" t="str">
        <f>'Média Mensal'!B20</f>
        <v>Trindade</v>
      </c>
      <c r="C20" s="12" t="str">
        <f>'Média Mensal'!C20</f>
        <v>Lapa</v>
      </c>
      <c r="D20" s="15">
        <f>'Média Mensal'!D20</f>
        <v>857.43000000000006</v>
      </c>
      <c r="E20" s="4">
        <v>39816.564221397879</v>
      </c>
      <c r="F20" s="2">
        <v>44680.386569820184</v>
      </c>
      <c r="G20" s="5">
        <f t="shared" si="4"/>
        <v>84496.950791218056</v>
      </c>
      <c r="H20" s="2">
        <v>318</v>
      </c>
      <c r="I20" s="2">
        <v>324</v>
      </c>
      <c r="J20" s="5">
        <f t="shared" si="5"/>
        <v>642</v>
      </c>
      <c r="K20" s="2">
        <v>251</v>
      </c>
      <c r="L20" s="2">
        <v>257</v>
      </c>
      <c r="M20" s="5">
        <f t="shared" si="6"/>
        <v>508</v>
      </c>
      <c r="N20" s="27">
        <f t="shared" si="7"/>
        <v>0.3040918022652126</v>
      </c>
      <c r="O20" s="27">
        <f t="shared" si="0"/>
        <v>0.33413391093194872</v>
      </c>
      <c r="P20" s="28">
        <f t="shared" si="1"/>
        <v>0.31927086781035779</v>
      </c>
      <c r="R20" s="32">
        <f t="shared" si="8"/>
        <v>69.976387032333704</v>
      </c>
      <c r="S20" s="32">
        <f t="shared" si="9"/>
        <v>76.902558639965889</v>
      </c>
      <c r="T20" s="32">
        <f t="shared" si="10"/>
        <v>73.475609383667873</v>
      </c>
    </row>
    <row r="21" spans="2:20" x14ac:dyDescent="0.25">
      <c r="B21" s="12" t="str">
        <f>'Média Mensal'!B21</f>
        <v>Lapa</v>
      </c>
      <c r="C21" s="12" t="str">
        <f>'Média Mensal'!C21</f>
        <v>Carolina Michaelis</v>
      </c>
      <c r="D21" s="15">
        <f>'Média Mensal'!D21</f>
        <v>460.97</v>
      </c>
      <c r="E21" s="4">
        <v>39468.720928050301</v>
      </c>
      <c r="F21" s="2">
        <v>44205.183615994058</v>
      </c>
      <c r="G21" s="5">
        <f t="shared" si="4"/>
        <v>83673.904544044359</v>
      </c>
      <c r="H21" s="2">
        <v>285</v>
      </c>
      <c r="I21" s="2">
        <v>337</v>
      </c>
      <c r="J21" s="5">
        <f t="shared" si="5"/>
        <v>622</v>
      </c>
      <c r="K21" s="2">
        <v>251</v>
      </c>
      <c r="L21" s="2">
        <v>252</v>
      </c>
      <c r="M21" s="5">
        <f t="shared" si="6"/>
        <v>503</v>
      </c>
      <c r="N21" s="27">
        <f t="shared" si="7"/>
        <v>0.31878974644651636</v>
      </c>
      <c r="O21" s="27">
        <f t="shared" si="0"/>
        <v>0.32674874058300851</v>
      </c>
      <c r="P21" s="28">
        <f t="shared" si="1"/>
        <v>0.32294556667815927</v>
      </c>
      <c r="R21" s="32">
        <f t="shared" si="8"/>
        <v>73.635673373228173</v>
      </c>
      <c r="S21" s="32">
        <f t="shared" si="9"/>
        <v>75.051245528003491</v>
      </c>
      <c r="T21" s="32">
        <f t="shared" si="10"/>
        <v>74.376804039150542</v>
      </c>
    </row>
    <row r="22" spans="2:20" x14ac:dyDescent="0.25">
      <c r="B22" s="12" t="str">
        <f>'Média Mensal'!B22</f>
        <v>Carolina Michaelis</v>
      </c>
      <c r="C22" s="12" t="str">
        <f>'Média Mensal'!C22</f>
        <v>Casa da Música</v>
      </c>
      <c r="D22" s="15">
        <f>'Média Mensal'!D22</f>
        <v>627.48</v>
      </c>
      <c r="E22" s="4">
        <v>37965.570076133459</v>
      </c>
      <c r="F22" s="2">
        <v>41628.049278793653</v>
      </c>
      <c r="G22" s="5">
        <f t="shared" si="4"/>
        <v>79593.619354927112</v>
      </c>
      <c r="H22" s="2">
        <v>298</v>
      </c>
      <c r="I22" s="2">
        <v>330</v>
      </c>
      <c r="J22" s="5">
        <f t="shared" si="5"/>
        <v>628</v>
      </c>
      <c r="K22" s="2">
        <v>252</v>
      </c>
      <c r="L22" s="2">
        <v>251</v>
      </c>
      <c r="M22" s="5">
        <f t="shared" si="6"/>
        <v>503</v>
      </c>
      <c r="N22" s="27">
        <f t="shared" si="7"/>
        <v>0.29926196616954737</v>
      </c>
      <c r="O22" s="27">
        <f t="shared" si="0"/>
        <v>0.31175520698874881</v>
      </c>
      <c r="P22" s="28">
        <f t="shared" si="1"/>
        <v>0.30566845123862141</v>
      </c>
      <c r="R22" s="32">
        <f t="shared" si="8"/>
        <v>69.028309229333559</v>
      </c>
      <c r="S22" s="32">
        <f t="shared" si="9"/>
        <v>71.64896605644347</v>
      </c>
      <c r="T22" s="32">
        <f t="shared" si="10"/>
        <v>70.374552922128302</v>
      </c>
    </row>
    <row r="23" spans="2:20" x14ac:dyDescent="0.25">
      <c r="B23" s="12" t="str">
        <f>'Média Mensal'!B23</f>
        <v>Casa da Música</v>
      </c>
      <c r="C23" s="12" t="str">
        <f>'Média Mensal'!C23</f>
        <v>Francos</v>
      </c>
      <c r="D23" s="15">
        <f>'Média Mensal'!D23</f>
        <v>871.87</v>
      </c>
      <c r="E23" s="4">
        <v>34016.404843449323</v>
      </c>
      <c r="F23" s="2">
        <v>33804.141203166815</v>
      </c>
      <c r="G23" s="5">
        <f t="shared" si="4"/>
        <v>67820.546046616131</v>
      </c>
      <c r="H23" s="2">
        <v>317</v>
      </c>
      <c r="I23" s="2">
        <v>335</v>
      </c>
      <c r="J23" s="5">
        <f t="shared" si="5"/>
        <v>652</v>
      </c>
      <c r="K23" s="2">
        <v>237</v>
      </c>
      <c r="L23" s="2">
        <v>250</v>
      </c>
      <c r="M23" s="5">
        <f t="shared" si="6"/>
        <v>487</v>
      </c>
      <c r="N23" s="27">
        <f t="shared" si="7"/>
        <v>0.26732368951535052</v>
      </c>
      <c r="O23" s="27">
        <f t="shared" si="0"/>
        <v>0.25159378686489142</v>
      </c>
      <c r="P23" s="28">
        <f t="shared" si="1"/>
        <v>0.25924492388082981</v>
      </c>
      <c r="R23" s="32">
        <f t="shared" si="8"/>
        <v>61.401452786009607</v>
      </c>
      <c r="S23" s="32">
        <f t="shared" si="9"/>
        <v>57.784856757550109</v>
      </c>
      <c r="T23" s="32">
        <f t="shared" si="10"/>
        <v>59.543938583508456</v>
      </c>
    </row>
    <row r="24" spans="2:20" x14ac:dyDescent="0.25">
      <c r="B24" s="12" t="str">
        <f>'Média Mensal'!B24</f>
        <v>Francos</v>
      </c>
      <c r="C24" s="12" t="str">
        <f>'Média Mensal'!C24</f>
        <v>Ramalde</v>
      </c>
      <c r="D24" s="15">
        <f>'Média Mensal'!D24</f>
        <v>965.03</v>
      </c>
      <c r="E24" s="4">
        <v>31169.080496023566</v>
      </c>
      <c r="F24" s="2">
        <v>31523.460524032467</v>
      </c>
      <c r="G24" s="5">
        <f t="shared" si="4"/>
        <v>62692.541020056029</v>
      </c>
      <c r="H24" s="2">
        <v>307</v>
      </c>
      <c r="I24" s="2">
        <v>322</v>
      </c>
      <c r="J24" s="5">
        <f t="shared" si="5"/>
        <v>629</v>
      </c>
      <c r="K24" s="2">
        <v>235</v>
      </c>
      <c r="L24" s="2">
        <v>265</v>
      </c>
      <c r="M24" s="5">
        <f t="shared" si="6"/>
        <v>500</v>
      </c>
      <c r="N24" s="27">
        <f t="shared" si="7"/>
        <v>0.25016919622466582</v>
      </c>
      <c r="O24" s="27">
        <f t="shared" si="0"/>
        <v>0.2330375874093121</v>
      </c>
      <c r="P24" s="28">
        <f t="shared" si="1"/>
        <v>0.24125135078370236</v>
      </c>
      <c r="R24" s="32">
        <f t="shared" si="8"/>
        <v>57.507528590449382</v>
      </c>
      <c r="S24" s="32">
        <f t="shared" si="9"/>
        <v>53.702658473649862</v>
      </c>
      <c r="T24" s="32">
        <f t="shared" si="10"/>
        <v>55.529265739642184</v>
      </c>
    </row>
    <row r="25" spans="2:20" x14ac:dyDescent="0.25">
      <c r="B25" s="12" t="str">
        <f>'Média Mensal'!B25</f>
        <v>Ramalde</v>
      </c>
      <c r="C25" s="12" t="str">
        <f>'Média Mensal'!C25</f>
        <v>Viso</v>
      </c>
      <c r="D25" s="15">
        <f>'Média Mensal'!D25</f>
        <v>621.15</v>
      </c>
      <c r="E25" s="4">
        <v>29949.262900980779</v>
      </c>
      <c r="F25" s="2">
        <v>30364.66126731813</v>
      </c>
      <c r="G25" s="5">
        <f t="shared" si="4"/>
        <v>60313.924168298909</v>
      </c>
      <c r="H25" s="2">
        <v>299</v>
      </c>
      <c r="I25" s="2">
        <v>321</v>
      </c>
      <c r="J25" s="5">
        <f t="shared" si="5"/>
        <v>620</v>
      </c>
      <c r="K25" s="2">
        <v>250</v>
      </c>
      <c r="L25" s="2">
        <v>260</v>
      </c>
      <c r="M25" s="5">
        <f t="shared" si="6"/>
        <v>510</v>
      </c>
      <c r="N25" s="27">
        <f t="shared" si="7"/>
        <v>0.23659595921270285</v>
      </c>
      <c r="O25" s="27">
        <f t="shared" si="0"/>
        <v>0.2269135325171738</v>
      </c>
      <c r="P25" s="28">
        <f t="shared" si="1"/>
        <v>0.23162029250498814</v>
      </c>
      <c r="R25" s="32">
        <f t="shared" si="8"/>
        <v>54.552391440766449</v>
      </c>
      <c r="S25" s="32">
        <f t="shared" si="9"/>
        <v>52.262756053903836</v>
      </c>
      <c r="T25" s="32">
        <f t="shared" si="10"/>
        <v>53.37515413123797</v>
      </c>
    </row>
    <row r="26" spans="2:20" x14ac:dyDescent="0.25">
      <c r="B26" s="12" t="str">
        <f>'Média Mensal'!B26</f>
        <v>Viso</v>
      </c>
      <c r="C26" s="12" t="str">
        <f>'Média Mensal'!C26</f>
        <v>Sete Bicas</v>
      </c>
      <c r="D26" s="15">
        <f>'Média Mensal'!D26</f>
        <v>743.81</v>
      </c>
      <c r="E26" s="4">
        <v>28307.830076412483</v>
      </c>
      <c r="F26" s="2">
        <v>28713.355433894285</v>
      </c>
      <c r="G26" s="5">
        <f t="shared" si="4"/>
        <v>57021.185510306765</v>
      </c>
      <c r="H26" s="2">
        <v>299</v>
      </c>
      <c r="I26" s="2">
        <v>322</v>
      </c>
      <c r="J26" s="5">
        <f t="shared" si="5"/>
        <v>621</v>
      </c>
      <c r="K26" s="2">
        <v>251</v>
      </c>
      <c r="L26" s="2">
        <v>250</v>
      </c>
      <c r="M26" s="5">
        <f t="shared" si="6"/>
        <v>501</v>
      </c>
      <c r="N26" s="27">
        <f t="shared" si="7"/>
        <v>0.2231915453230453</v>
      </c>
      <c r="O26" s="27">
        <f t="shared" si="0"/>
        <v>0.21826620221581036</v>
      </c>
      <c r="P26" s="28">
        <f t="shared" si="1"/>
        <v>0.220683887200085</v>
      </c>
      <c r="R26" s="32">
        <f t="shared" si="8"/>
        <v>51.468781957113606</v>
      </c>
      <c r="S26" s="32">
        <f t="shared" si="9"/>
        <v>50.198173835479523</v>
      </c>
      <c r="T26" s="32">
        <f t="shared" si="10"/>
        <v>50.821020953927601</v>
      </c>
    </row>
    <row r="27" spans="2:20" x14ac:dyDescent="0.25">
      <c r="B27" s="12" t="str">
        <f>'Média Mensal'!B27</f>
        <v>Sete Bicas</v>
      </c>
      <c r="C27" s="12" t="str">
        <f>'Média Mensal'!C27</f>
        <v>ASra da Hora</v>
      </c>
      <c r="D27" s="15">
        <f>'Média Mensal'!D27</f>
        <v>674.5</v>
      </c>
      <c r="E27" s="4">
        <v>24087.341106207215</v>
      </c>
      <c r="F27" s="2">
        <v>27334.816731008126</v>
      </c>
      <c r="G27" s="5">
        <f t="shared" si="4"/>
        <v>51422.157837215345</v>
      </c>
      <c r="H27" s="2">
        <v>299</v>
      </c>
      <c r="I27" s="2">
        <v>336</v>
      </c>
      <c r="J27" s="5">
        <f t="shared" si="5"/>
        <v>635</v>
      </c>
      <c r="K27" s="2">
        <v>260</v>
      </c>
      <c r="L27" s="2">
        <v>250</v>
      </c>
      <c r="M27" s="5">
        <f t="shared" si="6"/>
        <v>510</v>
      </c>
      <c r="N27" s="27">
        <f t="shared" si="7"/>
        <v>0.18663098235144746</v>
      </c>
      <c r="O27" s="27">
        <f t="shared" si="0"/>
        <v>0.20311806511568278</v>
      </c>
      <c r="P27" s="28">
        <f t="shared" si="1"/>
        <v>0.1950468739084181</v>
      </c>
      <c r="R27" s="32">
        <f t="shared" si="8"/>
        <v>43.090055646166753</v>
      </c>
      <c r="S27" s="32">
        <f t="shared" si="9"/>
        <v>46.64644493346097</v>
      </c>
      <c r="T27" s="32">
        <f t="shared" si="10"/>
        <v>44.910181517218639</v>
      </c>
    </row>
    <row r="28" spans="2:20" x14ac:dyDescent="0.25">
      <c r="B28" s="12" t="str">
        <f>'Média Mensal'!B28</f>
        <v>ASra da Hora</v>
      </c>
      <c r="C28" s="12" t="str">
        <f>'Média Mensal'!C28</f>
        <v>Vasco da Gama</v>
      </c>
      <c r="D28" s="15">
        <f>'Média Mensal'!D28</f>
        <v>824.48</v>
      </c>
      <c r="E28" s="4">
        <v>9053.8680320914846</v>
      </c>
      <c r="F28" s="2">
        <v>8995.2384813155113</v>
      </c>
      <c r="G28" s="5">
        <f t="shared" si="4"/>
        <v>18049.106513406994</v>
      </c>
      <c r="H28" s="2">
        <v>173</v>
      </c>
      <c r="I28" s="2">
        <v>176</v>
      </c>
      <c r="J28" s="5">
        <f t="shared" si="5"/>
        <v>349</v>
      </c>
      <c r="K28" s="2">
        <v>0</v>
      </c>
      <c r="L28" s="2">
        <v>0</v>
      </c>
      <c r="M28" s="5">
        <f t="shared" si="6"/>
        <v>0</v>
      </c>
      <c r="N28" s="27">
        <f t="shared" si="7"/>
        <v>0.24228933933021529</v>
      </c>
      <c r="O28" s="27">
        <f t="shared" si="0"/>
        <v>0.23661717385615297</v>
      </c>
      <c r="P28" s="28">
        <f t="shared" si="1"/>
        <v>0.23942887765848184</v>
      </c>
      <c r="R28" s="32">
        <f t="shared" si="8"/>
        <v>52.3344972953265</v>
      </c>
      <c r="S28" s="32">
        <f t="shared" si="9"/>
        <v>51.109309552929041</v>
      </c>
      <c r="T28" s="32">
        <f t="shared" si="10"/>
        <v>51.716637574232074</v>
      </c>
    </row>
    <row r="29" spans="2:20" x14ac:dyDescent="0.25">
      <c r="B29" s="12" t="str">
        <f>'Média Mensal'!B29</f>
        <v>Vasco da Gama</v>
      </c>
      <c r="C29" s="12" t="str">
        <f>'Média Mensal'!C29</f>
        <v>Estádio do Mar</v>
      </c>
      <c r="D29" s="15">
        <f>'Média Mensal'!D29</f>
        <v>661.6</v>
      </c>
      <c r="E29" s="4">
        <v>8881.126099731393</v>
      </c>
      <c r="F29" s="2">
        <v>8979.8748423468114</v>
      </c>
      <c r="G29" s="5">
        <f t="shared" si="4"/>
        <v>17861.000942078204</v>
      </c>
      <c r="H29" s="2">
        <v>192</v>
      </c>
      <c r="I29" s="2">
        <v>176</v>
      </c>
      <c r="J29" s="5">
        <f t="shared" si="5"/>
        <v>368</v>
      </c>
      <c r="K29" s="2">
        <v>0</v>
      </c>
      <c r="L29" s="2">
        <v>0</v>
      </c>
      <c r="M29" s="5">
        <f t="shared" si="6"/>
        <v>0</v>
      </c>
      <c r="N29" s="27">
        <f t="shared" si="7"/>
        <v>0.21414752362392442</v>
      </c>
      <c r="O29" s="27">
        <f t="shared" si="0"/>
        <v>0.23621303773008237</v>
      </c>
      <c r="P29" s="28">
        <f t="shared" si="1"/>
        <v>0.22470059558773908</v>
      </c>
      <c r="R29" s="32">
        <f t="shared" si="8"/>
        <v>46.255865102767672</v>
      </c>
      <c r="S29" s="32">
        <f t="shared" si="9"/>
        <v>51.022016149697791</v>
      </c>
      <c r="T29" s="32">
        <f t="shared" si="10"/>
        <v>48.535328646951641</v>
      </c>
    </row>
    <row r="30" spans="2:20" x14ac:dyDescent="0.25">
      <c r="B30" s="12" t="str">
        <f>'Média Mensal'!B30</f>
        <v>Estádio do Mar</v>
      </c>
      <c r="C30" s="12" t="str">
        <f>'Média Mensal'!C30</f>
        <v>Pedro Hispano</v>
      </c>
      <c r="D30" s="15">
        <f>'Média Mensal'!D30</f>
        <v>786.97</v>
      </c>
      <c r="E30" s="4">
        <v>8869.6371095807935</v>
      </c>
      <c r="F30" s="2">
        <v>8700.3263840298787</v>
      </c>
      <c r="G30" s="5">
        <f t="shared" si="4"/>
        <v>17569.963493610674</v>
      </c>
      <c r="H30" s="2">
        <v>185</v>
      </c>
      <c r="I30" s="2">
        <v>176</v>
      </c>
      <c r="J30" s="5">
        <f t="shared" si="5"/>
        <v>361</v>
      </c>
      <c r="K30" s="2">
        <v>0</v>
      </c>
      <c r="L30" s="2">
        <v>0</v>
      </c>
      <c r="M30" s="5">
        <f t="shared" si="6"/>
        <v>0</v>
      </c>
      <c r="N30" s="27">
        <f t="shared" si="7"/>
        <v>0.22196289063014998</v>
      </c>
      <c r="O30" s="27">
        <f t="shared" si="0"/>
        <v>0.22885959553950649</v>
      </c>
      <c r="P30" s="28">
        <f t="shared" si="1"/>
        <v>0.22532527307903297</v>
      </c>
      <c r="R30" s="32">
        <f t="shared" si="8"/>
        <v>47.943984376112397</v>
      </c>
      <c r="S30" s="32">
        <f t="shared" si="9"/>
        <v>49.433672636533402</v>
      </c>
      <c r="T30" s="32">
        <f t="shared" si="10"/>
        <v>48.670258985071122</v>
      </c>
    </row>
    <row r="31" spans="2:20" x14ac:dyDescent="0.25">
      <c r="B31" s="12" t="str">
        <f>'Média Mensal'!B31</f>
        <v>Pedro Hispano</v>
      </c>
      <c r="C31" s="12" t="str">
        <f>'Média Mensal'!C31</f>
        <v>Parque de Real</v>
      </c>
      <c r="D31" s="15">
        <f>'Média Mensal'!D31</f>
        <v>656.68</v>
      </c>
      <c r="E31" s="4">
        <v>8320.6024181845569</v>
      </c>
      <c r="F31" s="2">
        <v>7991.4515389324342</v>
      </c>
      <c r="G31" s="5">
        <f t="shared" si="4"/>
        <v>16312.05395711699</v>
      </c>
      <c r="H31" s="2">
        <v>178</v>
      </c>
      <c r="I31" s="2">
        <v>177</v>
      </c>
      <c r="J31" s="5">
        <f t="shared" si="5"/>
        <v>355</v>
      </c>
      <c r="K31" s="2">
        <v>0</v>
      </c>
      <c r="L31" s="2">
        <v>0</v>
      </c>
      <c r="M31" s="5">
        <f t="shared" si="6"/>
        <v>0</v>
      </c>
      <c r="N31" s="27">
        <f t="shared" si="7"/>
        <v>0.21641183984042231</v>
      </c>
      <c r="O31" s="27">
        <f t="shared" si="0"/>
        <v>0.20902520242028758</v>
      </c>
      <c r="P31" s="28">
        <f t="shared" si="1"/>
        <v>0.21272892484503117</v>
      </c>
      <c r="R31" s="32">
        <f t="shared" si="8"/>
        <v>46.744957405531217</v>
      </c>
      <c r="S31" s="32">
        <f t="shared" si="9"/>
        <v>45.149443722782117</v>
      </c>
      <c r="T31" s="32">
        <f t="shared" si="10"/>
        <v>45.949447766526731</v>
      </c>
    </row>
    <row r="32" spans="2:20" x14ac:dyDescent="0.25">
      <c r="B32" s="12" t="str">
        <f>'Média Mensal'!B32</f>
        <v>Parque de Real</v>
      </c>
      <c r="C32" s="12" t="str">
        <f>'Média Mensal'!C32</f>
        <v>C. Matosinhos</v>
      </c>
      <c r="D32" s="15">
        <f>'Média Mensal'!D32</f>
        <v>723.67</v>
      </c>
      <c r="E32" s="4">
        <v>8075.9624656447268</v>
      </c>
      <c r="F32" s="2">
        <v>7710.7146076561212</v>
      </c>
      <c r="G32" s="5">
        <f t="shared" si="4"/>
        <v>15786.677073300849</v>
      </c>
      <c r="H32" s="2">
        <v>181</v>
      </c>
      <c r="I32" s="2">
        <v>177</v>
      </c>
      <c r="J32" s="5">
        <f t="shared" si="5"/>
        <v>358</v>
      </c>
      <c r="K32" s="2">
        <v>0</v>
      </c>
      <c r="L32" s="2">
        <v>0</v>
      </c>
      <c r="M32" s="5">
        <f t="shared" si="6"/>
        <v>0</v>
      </c>
      <c r="N32" s="27">
        <f t="shared" si="7"/>
        <v>0.20656748684378778</v>
      </c>
      <c r="O32" s="27">
        <f t="shared" si="0"/>
        <v>0.20168221928374455</v>
      </c>
      <c r="P32" s="28">
        <f t="shared" si="1"/>
        <v>0.2041521450613083</v>
      </c>
      <c r="R32" s="32">
        <f t="shared" si="8"/>
        <v>44.618577158258162</v>
      </c>
      <c r="S32" s="32">
        <f t="shared" si="9"/>
        <v>43.563359365288818</v>
      </c>
      <c r="T32" s="32">
        <f t="shared" si="10"/>
        <v>44.096863333242595</v>
      </c>
    </row>
    <row r="33" spans="2:20" x14ac:dyDescent="0.25">
      <c r="B33" s="12" t="str">
        <f>'Média Mensal'!B33</f>
        <v>C. Matosinhos</v>
      </c>
      <c r="C33" s="12" t="str">
        <f>'Média Mensal'!C33</f>
        <v>Matosinhos Sul</v>
      </c>
      <c r="D33" s="15">
        <f>'Média Mensal'!D33</f>
        <v>616.61</v>
      </c>
      <c r="E33" s="4">
        <v>6366.2245258183602</v>
      </c>
      <c r="F33" s="2">
        <v>5609.7060155899862</v>
      </c>
      <c r="G33" s="5">
        <f t="shared" si="4"/>
        <v>11975.930541408346</v>
      </c>
      <c r="H33" s="2">
        <v>194</v>
      </c>
      <c r="I33" s="2">
        <v>176</v>
      </c>
      <c r="J33" s="5">
        <f t="shared" si="5"/>
        <v>370</v>
      </c>
      <c r="K33" s="2">
        <v>0</v>
      </c>
      <c r="L33" s="2">
        <v>0</v>
      </c>
      <c r="M33" s="5">
        <f t="shared" si="6"/>
        <v>0</v>
      </c>
      <c r="N33" s="27">
        <f t="shared" si="7"/>
        <v>0.15192402934847174</v>
      </c>
      <c r="O33" s="27">
        <f t="shared" si="0"/>
        <v>0.14756171126867598</v>
      </c>
      <c r="P33" s="28">
        <f t="shared" si="1"/>
        <v>0.14984898074835268</v>
      </c>
      <c r="R33" s="32">
        <f t="shared" si="8"/>
        <v>32.815590339269896</v>
      </c>
      <c r="S33" s="32">
        <f t="shared" si="9"/>
        <v>31.873329634034011</v>
      </c>
      <c r="T33" s="32">
        <f t="shared" si="10"/>
        <v>32.36737984164418</v>
      </c>
    </row>
    <row r="34" spans="2:20" x14ac:dyDescent="0.25">
      <c r="B34" s="12" t="str">
        <f>'Média Mensal'!B34</f>
        <v>Matosinhos Sul</v>
      </c>
      <c r="C34" s="12" t="str">
        <f>'Média Mensal'!C34</f>
        <v>Brito Capelo</v>
      </c>
      <c r="D34" s="15">
        <f>'Média Mensal'!D34</f>
        <v>535.72</v>
      </c>
      <c r="E34" s="4">
        <v>3103.4802991152865</v>
      </c>
      <c r="F34" s="2">
        <v>3278.6188337333597</v>
      </c>
      <c r="G34" s="5">
        <f t="shared" si="4"/>
        <v>6382.0991328486461</v>
      </c>
      <c r="H34" s="2">
        <v>178</v>
      </c>
      <c r="I34" s="2">
        <v>176</v>
      </c>
      <c r="J34" s="5">
        <f t="shared" si="5"/>
        <v>354</v>
      </c>
      <c r="K34" s="2">
        <v>0</v>
      </c>
      <c r="L34" s="2">
        <v>0</v>
      </c>
      <c r="M34" s="5">
        <f t="shared" si="6"/>
        <v>0</v>
      </c>
      <c r="N34" s="27">
        <f t="shared" si="7"/>
        <v>8.0718900830089646E-2</v>
      </c>
      <c r="O34" s="27">
        <f t="shared" si="0"/>
        <v>8.6243130096100587E-2</v>
      </c>
      <c r="P34" s="28">
        <f t="shared" si="1"/>
        <v>8.3465410295677001E-2</v>
      </c>
      <c r="R34" s="32">
        <f t="shared" si="8"/>
        <v>17.435282579299361</v>
      </c>
      <c r="S34" s="32">
        <f t="shared" si="9"/>
        <v>18.628516100757725</v>
      </c>
      <c r="T34" s="32">
        <f t="shared" si="10"/>
        <v>18.028528623866233</v>
      </c>
    </row>
    <row r="35" spans="2:20" x14ac:dyDescent="0.25">
      <c r="B35" s="12" t="str">
        <f>'Média Mensal'!B35</f>
        <v>Brito Capelo</v>
      </c>
      <c r="C35" s="12" t="str">
        <f>'Média Mensal'!C35</f>
        <v>Mercado</v>
      </c>
      <c r="D35" s="15">
        <f>'Média Mensal'!D35</f>
        <v>487.53</v>
      </c>
      <c r="E35" s="4">
        <v>1724.3719385752031</v>
      </c>
      <c r="F35" s="2">
        <v>1726.5720131072724</v>
      </c>
      <c r="G35" s="5">
        <f t="shared" si="4"/>
        <v>3450.9439516824755</v>
      </c>
      <c r="H35" s="2">
        <v>176</v>
      </c>
      <c r="I35" s="2">
        <v>177</v>
      </c>
      <c r="J35" s="5">
        <f t="shared" si="5"/>
        <v>353</v>
      </c>
      <c r="K35" s="2">
        <v>0</v>
      </c>
      <c r="L35" s="2">
        <v>0</v>
      </c>
      <c r="M35" s="5">
        <f t="shared" si="6"/>
        <v>0</v>
      </c>
      <c r="N35" s="27">
        <f t="shared" si="7"/>
        <v>4.5359110337100252E-2</v>
      </c>
      <c r="O35" s="27">
        <f t="shared" si="0"/>
        <v>4.5160389545597208E-2</v>
      </c>
      <c r="P35" s="28">
        <f t="shared" si="1"/>
        <v>4.5259468467139803E-2</v>
      </c>
      <c r="R35" s="32">
        <f t="shared" si="8"/>
        <v>9.7975678328136535</v>
      </c>
      <c r="S35" s="32">
        <f t="shared" si="9"/>
        <v>9.7546441418489973</v>
      </c>
      <c r="T35" s="32">
        <f t="shared" si="10"/>
        <v>9.7760451889021969</v>
      </c>
    </row>
    <row r="36" spans="2:20" x14ac:dyDescent="0.25">
      <c r="B36" s="13" t="str">
        <f>'Média Mensal'!B36</f>
        <v>Mercado</v>
      </c>
      <c r="C36" s="13" t="str">
        <f>'Média Mensal'!C36</f>
        <v>Sr. de Matosinhos</v>
      </c>
      <c r="D36" s="16">
        <f>'Média Mensal'!D36</f>
        <v>708.96</v>
      </c>
      <c r="E36" s="6">
        <v>404.9399658440106</v>
      </c>
      <c r="F36" s="3">
        <v>328</v>
      </c>
      <c r="G36" s="7">
        <f t="shared" si="4"/>
        <v>732.93996584401066</v>
      </c>
      <c r="H36" s="3">
        <v>174</v>
      </c>
      <c r="I36" s="3">
        <v>157</v>
      </c>
      <c r="J36" s="7">
        <f t="shared" si="5"/>
        <v>331</v>
      </c>
      <c r="K36" s="3">
        <v>0</v>
      </c>
      <c r="L36" s="3">
        <v>0</v>
      </c>
      <c r="M36" s="7">
        <f t="shared" si="6"/>
        <v>0</v>
      </c>
      <c r="N36" s="27">
        <f t="shared" si="7"/>
        <v>1.0774264736164607E-2</v>
      </c>
      <c r="O36" s="27">
        <f t="shared" si="0"/>
        <v>9.6720924746402457E-3</v>
      </c>
      <c r="P36" s="28">
        <f t="shared" si="1"/>
        <v>1.0251482122692328E-2</v>
      </c>
      <c r="R36" s="32">
        <f t="shared" si="8"/>
        <v>2.3272411830115551</v>
      </c>
      <c r="S36" s="32">
        <f t="shared" si="9"/>
        <v>2.089171974522293</v>
      </c>
      <c r="T36" s="32">
        <f t="shared" si="10"/>
        <v>2.214320138501543</v>
      </c>
    </row>
    <row r="37" spans="2:20" x14ac:dyDescent="0.25">
      <c r="B37" s="11" t="str">
        <f>'Média Mensal'!B37</f>
        <v>BSra da Hora</v>
      </c>
      <c r="C37" s="11" t="str">
        <f>'Média Mensal'!C37</f>
        <v>BFonte do Cuco</v>
      </c>
      <c r="D37" s="14">
        <f>'Média Mensal'!D37</f>
        <v>687.03</v>
      </c>
      <c r="E37" s="8">
        <v>10188.179028283408</v>
      </c>
      <c r="F37" s="9">
        <v>12845.878354795517</v>
      </c>
      <c r="G37" s="10">
        <f t="shared" si="4"/>
        <v>23034.057383078925</v>
      </c>
      <c r="H37" s="9">
        <v>124</v>
      </c>
      <c r="I37" s="9">
        <v>146</v>
      </c>
      <c r="J37" s="10">
        <f t="shared" si="5"/>
        <v>270</v>
      </c>
      <c r="K37" s="9">
        <v>137</v>
      </c>
      <c r="L37" s="9">
        <v>137</v>
      </c>
      <c r="M37" s="10">
        <f t="shared" si="6"/>
        <v>274</v>
      </c>
      <c r="N37" s="25">
        <f t="shared" si="7"/>
        <v>0.16767904918175458</v>
      </c>
      <c r="O37" s="25">
        <f t="shared" si="0"/>
        <v>0.19608435637433627</v>
      </c>
      <c r="P37" s="26">
        <f t="shared" si="1"/>
        <v>0.18241619189589875</v>
      </c>
      <c r="R37" s="32">
        <f t="shared" si="8"/>
        <v>39.035168690741024</v>
      </c>
      <c r="S37" s="32">
        <f t="shared" si="9"/>
        <v>45.391796306697941</v>
      </c>
      <c r="T37" s="32">
        <f t="shared" si="10"/>
        <v>42.342017248306846</v>
      </c>
    </row>
    <row r="38" spans="2:20" x14ac:dyDescent="0.25">
      <c r="B38" s="12" t="str">
        <f>'Média Mensal'!B38</f>
        <v>BFonte do Cuco</v>
      </c>
      <c r="C38" s="12" t="str">
        <f>'Média Mensal'!C38</f>
        <v>Custoias</v>
      </c>
      <c r="D38" s="15">
        <f>'Média Mensal'!D38</f>
        <v>689.2</v>
      </c>
      <c r="E38" s="4">
        <v>9803.2996825887276</v>
      </c>
      <c r="F38" s="2">
        <v>12556.6086151404</v>
      </c>
      <c r="G38" s="5">
        <f t="shared" si="4"/>
        <v>22359.908297729125</v>
      </c>
      <c r="H38" s="2">
        <v>124</v>
      </c>
      <c r="I38" s="2">
        <v>146</v>
      </c>
      <c r="J38" s="5">
        <f t="shared" si="5"/>
        <v>270</v>
      </c>
      <c r="K38" s="2">
        <v>133</v>
      </c>
      <c r="L38" s="2">
        <v>138</v>
      </c>
      <c r="M38" s="5">
        <f t="shared" si="6"/>
        <v>271</v>
      </c>
      <c r="N38" s="27">
        <f t="shared" si="7"/>
        <v>0.1640225485642606</v>
      </c>
      <c r="O38" s="27">
        <f t="shared" si="0"/>
        <v>0.19094599475578466</v>
      </c>
      <c r="P38" s="28">
        <f t="shared" si="1"/>
        <v>0.1781268585313964</v>
      </c>
      <c r="R38" s="32">
        <f t="shared" si="8"/>
        <v>38.145134951707114</v>
      </c>
      <c r="S38" s="32">
        <f t="shared" si="9"/>
        <v>44.213410616691547</v>
      </c>
      <c r="T38" s="32">
        <f t="shared" si="10"/>
        <v>41.330699256430918</v>
      </c>
    </row>
    <row r="39" spans="2:20" x14ac:dyDescent="0.25">
      <c r="B39" s="12" t="str">
        <f>'Média Mensal'!B39</f>
        <v>Custoias</v>
      </c>
      <c r="C39" s="12" t="str">
        <f>'Média Mensal'!C39</f>
        <v>Esposade</v>
      </c>
      <c r="D39" s="15">
        <f>'Média Mensal'!D39</f>
        <v>1779.24</v>
      </c>
      <c r="E39" s="4">
        <v>9576.0295213342524</v>
      </c>
      <c r="F39" s="2">
        <v>12413.527361969445</v>
      </c>
      <c r="G39" s="5">
        <f t="shared" si="4"/>
        <v>21989.556883303696</v>
      </c>
      <c r="H39" s="2">
        <v>124</v>
      </c>
      <c r="I39" s="2">
        <v>146</v>
      </c>
      <c r="J39" s="5">
        <f t="shared" si="5"/>
        <v>270</v>
      </c>
      <c r="K39" s="2">
        <v>107</v>
      </c>
      <c r="L39" s="2">
        <v>113</v>
      </c>
      <c r="M39" s="5">
        <f t="shared" si="6"/>
        <v>220</v>
      </c>
      <c r="N39" s="27">
        <f t="shared" si="7"/>
        <v>0.17959545238811425</v>
      </c>
      <c r="O39" s="27">
        <f t="shared" si="0"/>
        <v>0.20842053999277108</v>
      </c>
      <c r="P39" s="28">
        <f t="shared" si="1"/>
        <v>0.19480472079468192</v>
      </c>
      <c r="R39" s="32">
        <f t="shared" si="8"/>
        <v>41.454673252529233</v>
      </c>
      <c r="S39" s="32">
        <f t="shared" si="9"/>
        <v>47.928677073241104</v>
      </c>
      <c r="T39" s="32">
        <f t="shared" si="10"/>
        <v>44.876646700619787</v>
      </c>
    </row>
    <row r="40" spans="2:20" x14ac:dyDescent="0.25">
      <c r="B40" s="12" t="str">
        <f>'Média Mensal'!B40</f>
        <v>Esposade</v>
      </c>
      <c r="C40" s="12" t="str">
        <f>'Média Mensal'!C40</f>
        <v>Crestins</v>
      </c>
      <c r="D40" s="15">
        <f>'Média Mensal'!D40</f>
        <v>2035.56</v>
      </c>
      <c r="E40" s="4">
        <v>9469.9657756428023</v>
      </c>
      <c r="F40" s="2">
        <v>12337.461329852118</v>
      </c>
      <c r="G40" s="5">
        <f t="shared" si="4"/>
        <v>21807.42710549492</v>
      </c>
      <c r="H40" s="2">
        <v>123</v>
      </c>
      <c r="I40" s="2">
        <v>146</v>
      </c>
      <c r="J40" s="5">
        <f t="shared" si="5"/>
        <v>269</v>
      </c>
      <c r="K40" s="2">
        <v>137</v>
      </c>
      <c r="L40" s="2">
        <v>115</v>
      </c>
      <c r="M40" s="5">
        <f t="shared" si="6"/>
        <v>252</v>
      </c>
      <c r="N40" s="27">
        <f t="shared" si="7"/>
        <v>0.15641460385245115</v>
      </c>
      <c r="O40" s="27">
        <f t="shared" si="0"/>
        <v>0.20543261838704072</v>
      </c>
      <c r="P40" s="28">
        <f t="shared" si="1"/>
        <v>0.18082443702732107</v>
      </c>
      <c r="R40" s="32">
        <f t="shared" si="8"/>
        <v>36.422945290933853</v>
      </c>
      <c r="S40" s="32">
        <f t="shared" si="9"/>
        <v>47.269966781042598</v>
      </c>
      <c r="T40" s="32">
        <f t="shared" si="10"/>
        <v>41.856865845479696</v>
      </c>
    </row>
    <row r="41" spans="2:20" x14ac:dyDescent="0.25">
      <c r="B41" s="12" t="str">
        <f>'Média Mensal'!B41</f>
        <v>Crestins</v>
      </c>
      <c r="C41" s="12" t="str">
        <f>'Média Mensal'!C41</f>
        <v>Verdes (B)</v>
      </c>
      <c r="D41" s="15">
        <f>'Média Mensal'!D41</f>
        <v>591.81999999999994</v>
      </c>
      <c r="E41" s="4">
        <v>9401.2118065350733</v>
      </c>
      <c r="F41" s="2">
        <v>12221.733356826693</v>
      </c>
      <c r="G41" s="5">
        <f t="shared" si="4"/>
        <v>21622.945163361765</v>
      </c>
      <c r="H41" s="2">
        <v>122</v>
      </c>
      <c r="I41" s="2">
        <v>146</v>
      </c>
      <c r="J41" s="5">
        <f t="shared" si="5"/>
        <v>268</v>
      </c>
      <c r="K41" s="2">
        <v>135</v>
      </c>
      <c r="L41" s="2">
        <v>115</v>
      </c>
      <c r="M41" s="5">
        <f t="shared" si="6"/>
        <v>250</v>
      </c>
      <c r="N41" s="27">
        <f t="shared" si="7"/>
        <v>0.15712681853414684</v>
      </c>
      <c r="O41" s="27">
        <f t="shared" si="0"/>
        <v>0.2035056173708987</v>
      </c>
      <c r="P41" s="28">
        <f t="shared" si="1"/>
        <v>0.18035954527026696</v>
      </c>
      <c r="R41" s="32">
        <f t="shared" si="8"/>
        <v>36.580590686906902</v>
      </c>
      <c r="S41" s="32">
        <f t="shared" si="9"/>
        <v>46.826564585542883</v>
      </c>
      <c r="T41" s="32">
        <f t="shared" si="10"/>
        <v>41.743137381007266</v>
      </c>
    </row>
    <row r="42" spans="2:20" x14ac:dyDescent="0.25">
      <c r="B42" s="12" t="str">
        <f>'Média Mensal'!B42</f>
        <v>Verdes (B)</v>
      </c>
      <c r="C42" s="12" t="str">
        <f>'Média Mensal'!C42</f>
        <v>Pedras Rubras</v>
      </c>
      <c r="D42" s="15">
        <f>'Média Mensal'!D42</f>
        <v>960.78</v>
      </c>
      <c r="E42" s="4">
        <v>5996.7111349228098</v>
      </c>
      <c r="F42" s="2">
        <v>6413.400852606972</v>
      </c>
      <c r="G42" s="5">
        <f t="shared" si="4"/>
        <v>12410.111987529781</v>
      </c>
      <c r="H42" s="2">
        <v>0</v>
      </c>
      <c r="I42" s="2">
        <v>0</v>
      </c>
      <c r="J42" s="5">
        <f t="shared" si="5"/>
        <v>0</v>
      </c>
      <c r="K42" s="2">
        <v>137</v>
      </c>
      <c r="L42" s="2">
        <v>115</v>
      </c>
      <c r="M42" s="5">
        <f t="shared" si="6"/>
        <v>252</v>
      </c>
      <c r="N42" s="27">
        <f t="shared" si="7"/>
        <v>0.17649844404646839</v>
      </c>
      <c r="O42" s="27">
        <f t="shared" si="0"/>
        <v>0.22487380268607896</v>
      </c>
      <c r="P42" s="28">
        <f t="shared" si="1"/>
        <v>0.19857450056851289</v>
      </c>
      <c r="R42" s="32">
        <f t="shared" si="8"/>
        <v>43.771614123524159</v>
      </c>
      <c r="S42" s="32">
        <f t="shared" si="9"/>
        <v>55.76870306614758</v>
      </c>
      <c r="T42" s="32">
        <f t="shared" si="10"/>
        <v>49.246476140991192</v>
      </c>
    </row>
    <row r="43" spans="2:20" x14ac:dyDescent="0.25">
      <c r="B43" s="12" t="str">
        <f>'Média Mensal'!B43</f>
        <v>Pedras Rubras</v>
      </c>
      <c r="C43" s="12" t="str">
        <f>'Média Mensal'!C43</f>
        <v>Lidador</v>
      </c>
      <c r="D43" s="15">
        <f>'Média Mensal'!D43</f>
        <v>1147.58</v>
      </c>
      <c r="E43" s="4">
        <v>5395.8672508377222</v>
      </c>
      <c r="F43" s="2">
        <v>5809.7581593325604</v>
      </c>
      <c r="G43" s="5">
        <f t="shared" si="4"/>
        <v>11205.625410170283</v>
      </c>
      <c r="H43" s="2">
        <v>0</v>
      </c>
      <c r="I43" s="2">
        <v>0</v>
      </c>
      <c r="J43" s="5">
        <f t="shared" si="5"/>
        <v>0</v>
      </c>
      <c r="K43" s="2">
        <v>137</v>
      </c>
      <c r="L43" s="2">
        <v>115</v>
      </c>
      <c r="M43" s="5">
        <f t="shared" si="6"/>
        <v>252</v>
      </c>
      <c r="N43" s="27">
        <f t="shared" si="7"/>
        <v>0.15881408202371444</v>
      </c>
      <c r="O43" s="27">
        <f t="shared" si="0"/>
        <v>0.20370821035527911</v>
      </c>
      <c r="P43" s="28">
        <f t="shared" si="1"/>
        <v>0.17930148185756342</v>
      </c>
      <c r="R43" s="32">
        <f t="shared" si="8"/>
        <v>39.385892341881181</v>
      </c>
      <c r="S43" s="32">
        <f t="shared" si="9"/>
        <v>50.519636168109223</v>
      </c>
      <c r="T43" s="32">
        <f t="shared" si="10"/>
        <v>44.466767500675729</v>
      </c>
    </row>
    <row r="44" spans="2:20" x14ac:dyDescent="0.25">
      <c r="B44" s="12" t="str">
        <f>'Média Mensal'!B44</f>
        <v>Lidador</v>
      </c>
      <c r="C44" s="12" t="str">
        <f>'Média Mensal'!C44</f>
        <v>Vilar do Pinheiro</v>
      </c>
      <c r="D44" s="15">
        <f>'Média Mensal'!D44</f>
        <v>1987.51</v>
      </c>
      <c r="E44" s="4">
        <v>5202.9843750006603</v>
      </c>
      <c r="F44" s="2">
        <v>5577.958529232862</v>
      </c>
      <c r="G44" s="5">
        <f t="shared" si="4"/>
        <v>10780.942904233521</v>
      </c>
      <c r="H44" s="2">
        <v>0</v>
      </c>
      <c r="I44" s="2">
        <v>0</v>
      </c>
      <c r="J44" s="5">
        <f t="shared" si="5"/>
        <v>0</v>
      </c>
      <c r="K44" s="2">
        <v>137</v>
      </c>
      <c r="L44" s="2">
        <v>115</v>
      </c>
      <c r="M44" s="5">
        <f t="shared" si="6"/>
        <v>252</v>
      </c>
      <c r="N44" s="27">
        <f t="shared" si="7"/>
        <v>0.15313704894633448</v>
      </c>
      <c r="O44" s="27">
        <f t="shared" si="0"/>
        <v>0.19558059359161509</v>
      </c>
      <c r="P44" s="28">
        <f t="shared" si="1"/>
        <v>0.17250612685985536</v>
      </c>
      <c r="R44" s="32">
        <f t="shared" si="8"/>
        <v>37.977988138690954</v>
      </c>
      <c r="S44" s="32">
        <f t="shared" si="9"/>
        <v>48.503987210720538</v>
      </c>
      <c r="T44" s="32">
        <f t="shared" si="10"/>
        <v>42.78151946124413</v>
      </c>
    </row>
    <row r="45" spans="2:20" x14ac:dyDescent="0.25">
      <c r="B45" s="12" t="str">
        <f>'Média Mensal'!B45</f>
        <v>Vilar do Pinheiro</v>
      </c>
      <c r="C45" s="12" t="str">
        <f>'Média Mensal'!C45</f>
        <v>Modivas Sul</v>
      </c>
      <c r="D45" s="15">
        <f>'Média Mensal'!D45</f>
        <v>2037.38</v>
      </c>
      <c r="E45" s="4">
        <v>5097.3083906289157</v>
      </c>
      <c r="F45" s="2">
        <v>5478.0425368414244</v>
      </c>
      <c r="G45" s="5">
        <f t="shared" si="4"/>
        <v>10575.350927470339</v>
      </c>
      <c r="H45" s="2">
        <v>0</v>
      </c>
      <c r="I45" s="2">
        <v>0</v>
      </c>
      <c r="J45" s="5">
        <f t="shared" si="5"/>
        <v>0</v>
      </c>
      <c r="K45" s="2">
        <v>137</v>
      </c>
      <c r="L45" s="2">
        <v>115</v>
      </c>
      <c r="M45" s="5">
        <f t="shared" si="6"/>
        <v>252</v>
      </c>
      <c r="N45" s="27">
        <f t="shared" si="7"/>
        <v>0.15002673624408158</v>
      </c>
      <c r="O45" s="27">
        <f t="shared" si="0"/>
        <v>0.19207722779948894</v>
      </c>
      <c r="P45" s="28">
        <f t="shared" si="1"/>
        <v>0.16921644469198571</v>
      </c>
      <c r="R45" s="32">
        <f t="shared" si="8"/>
        <v>37.206630588532235</v>
      </c>
      <c r="S45" s="32">
        <f t="shared" si="9"/>
        <v>47.635152494273257</v>
      </c>
      <c r="T45" s="32">
        <f t="shared" si="10"/>
        <v>41.965678283612455</v>
      </c>
    </row>
    <row r="46" spans="2:20" x14ac:dyDescent="0.25">
      <c r="B46" s="12" t="str">
        <f>'Média Mensal'!B46</f>
        <v>Modivas Sul</v>
      </c>
      <c r="C46" s="12" t="str">
        <f>'Média Mensal'!C46</f>
        <v>Modivas Centro</v>
      </c>
      <c r="D46" s="15">
        <f>'Média Mensal'!D46</f>
        <v>1051.08</v>
      </c>
      <c r="E46" s="4">
        <v>5049.520270449535</v>
      </c>
      <c r="F46" s="2">
        <v>5438.874924763948</v>
      </c>
      <c r="G46" s="5">
        <f t="shared" si="4"/>
        <v>10488.395195213483</v>
      </c>
      <c r="H46" s="2">
        <v>0</v>
      </c>
      <c r="I46" s="2">
        <v>0</v>
      </c>
      <c r="J46" s="5">
        <f t="shared" si="5"/>
        <v>0</v>
      </c>
      <c r="K46" s="2">
        <v>137</v>
      </c>
      <c r="L46" s="2">
        <v>115</v>
      </c>
      <c r="M46" s="5">
        <f t="shared" si="6"/>
        <v>252</v>
      </c>
      <c r="N46" s="27">
        <f t="shared" si="7"/>
        <v>0.14862021045589638</v>
      </c>
      <c r="O46" s="27">
        <f t="shared" si="0"/>
        <v>0.19070388936759985</v>
      </c>
      <c r="P46" s="28">
        <f t="shared" si="1"/>
        <v>0.1678250639275071</v>
      </c>
      <c r="R46" s="32">
        <f t="shared" si="8"/>
        <v>36.857812193062301</v>
      </c>
      <c r="S46" s="32">
        <f t="shared" si="9"/>
        <v>47.294564563164762</v>
      </c>
      <c r="T46" s="32">
        <f t="shared" si="10"/>
        <v>41.620615854021757</v>
      </c>
    </row>
    <row r="47" spans="2:20" x14ac:dyDescent="0.25">
      <c r="B47" s="12" t="str">
        <f>'Média Mensal'!B47</f>
        <v>Modivas Centro</v>
      </c>
      <c r="C47" s="12" t="s">
        <v>102</v>
      </c>
      <c r="D47" s="15">
        <v>852.51</v>
      </c>
      <c r="E47" s="4">
        <v>4987.2495783481145</v>
      </c>
      <c r="F47" s="2">
        <v>5416.4402140221264</v>
      </c>
      <c r="G47" s="5">
        <f t="shared" si="4"/>
        <v>10403.689792370242</v>
      </c>
      <c r="H47" s="2">
        <v>0</v>
      </c>
      <c r="I47" s="2">
        <v>0</v>
      </c>
      <c r="J47" s="5">
        <f t="shared" si="5"/>
        <v>0</v>
      </c>
      <c r="K47" s="2">
        <v>136</v>
      </c>
      <c r="L47" s="2">
        <v>98</v>
      </c>
      <c r="M47" s="5">
        <f t="shared" si="6"/>
        <v>234</v>
      </c>
      <c r="N47" s="27">
        <f t="shared" si="7"/>
        <v>0.14786674508859449</v>
      </c>
      <c r="O47" s="27">
        <f t="shared" si="0"/>
        <v>0.22286208912204272</v>
      </c>
      <c r="P47" s="28">
        <f t="shared" si="1"/>
        <v>0.1792750515641412</v>
      </c>
      <c r="R47" s="32">
        <f t="shared" ref="R47" si="11">+E47/(H47+K47)</f>
        <v>36.67095278197143</v>
      </c>
      <c r="S47" s="32">
        <f t="shared" ref="S47" si="12">+F47/(I47+L47)</f>
        <v>55.269798102266599</v>
      </c>
      <c r="T47" s="32">
        <f t="shared" ref="T47" si="13">+G47/(J47+M47)</f>
        <v>44.460212787907018</v>
      </c>
    </row>
    <row r="48" spans="2:20" x14ac:dyDescent="0.25">
      <c r="B48" s="12" t="s">
        <v>102</v>
      </c>
      <c r="C48" s="12" t="str">
        <f>'Média Mensal'!C48</f>
        <v>Mindelo</v>
      </c>
      <c r="D48" s="15">
        <v>1834.12</v>
      </c>
      <c r="E48" s="4">
        <v>3996.4724052981619</v>
      </c>
      <c r="F48" s="2">
        <v>5209.8543339668749</v>
      </c>
      <c r="G48" s="5">
        <f t="shared" si="4"/>
        <v>9206.3267392650378</v>
      </c>
      <c r="H48" s="2">
        <v>0</v>
      </c>
      <c r="I48" s="2">
        <v>0</v>
      </c>
      <c r="J48" s="5">
        <f t="shared" si="5"/>
        <v>0</v>
      </c>
      <c r="K48" s="2">
        <v>137</v>
      </c>
      <c r="L48" s="2">
        <v>115</v>
      </c>
      <c r="M48" s="5">
        <f t="shared" si="6"/>
        <v>252</v>
      </c>
      <c r="N48" s="27">
        <f t="shared" si="7"/>
        <v>0.11762633639328238</v>
      </c>
      <c r="O48" s="27">
        <f t="shared" si="0"/>
        <v>0.18267371437471511</v>
      </c>
      <c r="P48" s="28">
        <f t="shared" si="1"/>
        <v>0.14731065571020605</v>
      </c>
      <c r="R48" s="32">
        <f t="shared" si="8"/>
        <v>29.171331425534028</v>
      </c>
      <c r="S48" s="32">
        <f t="shared" si="9"/>
        <v>45.303081164929345</v>
      </c>
      <c r="T48" s="32">
        <f t="shared" si="10"/>
        <v>36.533042616131105</v>
      </c>
    </row>
    <row r="49" spans="2:20" x14ac:dyDescent="0.25">
      <c r="B49" s="12" t="str">
        <f>'Média Mensal'!B49</f>
        <v>Mindelo</v>
      </c>
      <c r="C49" s="12" t="str">
        <f>'Média Mensal'!C49</f>
        <v>Espaço Natureza</v>
      </c>
      <c r="D49" s="15">
        <f>'Média Mensal'!D49</f>
        <v>776.86</v>
      </c>
      <c r="E49" s="4">
        <v>3865.4222755387236</v>
      </c>
      <c r="F49" s="2">
        <v>5117.5380735281906</v>
      </c>
      <c r="G49" s="5">
        <f t="shared" si="4"/>
        <v>8982.9603490669142</v>
      </c>
      <c r="H49" s="2">
        <v>0</v>
      </c>
      <c r="I49" s="2">
        <v>0</v>
      </c>
      <c r="J49" s="5">
        <f t="shared" si="5"/>
        <v>0</v>
      </c>
      <c r="K49" s="2">
        <v>122</v>
      </c>
      <c r="L49" s="2">
        <v>116</v>
      </c>
      <c r="M49" s="5">
        <f t="shared" si="6"/>
        <v>238</v>
      </c>
      <c r="N49" s="27">
        <f t="shared" si="7"/>
        <v>0.12775721428935496</v>
      </c>
      <c r="O49" s="27">
        <f t="shared" si="0"/>
        <v>0.17788994971941707</v>
      </c>
      <c r="P49" s="28">
        <f t="shared" si="1"/>
        <v>0.15219165676787264</v>
      </c>
      <c r="R49" s="32">
        <f t="shared" si="8"/>
        <v>31.683789143760031</v>
      </c>
      <c r="S49" s="32">
        <f t="shared" si="9"/>
        <v>44.116707530415439</v>
      </c>
      <c r="T49" s="32">
        <f t="shared" si="10"/>
        <v>37.743530878432409</v>
      </c>
    </row>
    <row r="50" spans="2:20" x14ac:dyDescent="0.25">
      <c r="B50" s="12" t="str">
        <f>'Média Mensal'!B50</f>
        <v>Espaço Natureza</v>
      </c>
      <c r="C50" s="12" t="str">
        <f>'Média Mensal'!C50</f>
        <v>Varziela</v>
      </c>
      <c r="D50" s="15">
        <f>'Média Mensal'!D50</f>
        <v>1539</v>
      </c>
      <c r="E50" s="4">
        <v>3831.644998444242</v>
      </c>
      <c r="F50" s="2">
        <v>5109.753367371105</v>
      </c>
      <c r="G50" s="5">
        <f t="shared" si="4"/>
        <v>8941.3983658153466</v>
      </c>
      <c r="H50" s="2">
        <v>0</v>
      </c>
      <c r="I50" s="2">
        <v>0</v>
      </c>
      <c r="J50" s="5">
        <f t="shared" si="5"/>
        <v>0</v>
      </c>
      <c r="K50" s="2">
        <v>132</v>
      </c>
      <c r="L50" s="2">
        <v>116</v>
      </c>
      <c r="M50" s="5">
        <f t="shared" si="6"/>
        <v>248</v>
      </c>
      <c r="N50" s="27">
        <f t="shared" si="7"/>
        <v>0.11704682913136126</v>
      </c>
      <c r="O50" s="27">
        <f t="shared" si="0"/>
        <v>0.17761934675233262</v>
      </c>
      <c r="P50" s="28">
        <f t="shared" si="1"/>
        <v>0.14537913576052527</v>
      </c>
      <c r="R50" s="32">
        <f t="shared" si="8"/>
        <v>29.02761362457759</v>
      </c>
      <c r="S50" s="32">
        <f t="shared" si="9"/>
        <v>44.049597994578491</v>
      </c>
      <c r="T50" s="32">
        <f t="shared" si="10"/>
        <v>36.054025668610265</v>
      </c>
    </row>
    <row r="51" spans="2:20" x14ac:dyDescent="0.25">
      <c r="B51" s="12" t="str">
        <f>'Média Mensal'!B51</f>
        <v>Varziela</v>
      </c>
      <c r="C51" s="12" t="str">
        <f>'Média Mensal'!C51</f>
        <v>Árvore</v>
      </c>
      <c r="D51" s="15">
        <f>'Média Mensal'!D51</f>
        <v>858.71</v>
      </c>
      <c r="E51" s="4">
        <v>3614.0063932588473</v>
      </c>
      <c r="F51" s="2">
        <v>4867.6022537231747</v>
      </c>
      <c r="G51" s="5">
        <f t="shared" si="4"/>
        <v>8481.608646982022</v>
      </c>
      <c r="H51" s="2">
        <v>0</v>
      </c>
      <c r="I51" s="2">
        <v>0</v>
      </c>
      <c r="J51" s="5">
        <f t="shared" si="5"/>
        <v>0</v>
      </c>
      <c r="K51" s="2">
        <v>135</v>
      </c>
      <c r="L51" s="2">
        <v>115</v>
      </c>
      <c r="M51" s="5">
        <f t="shared" si="6"/>
        <v>250</v>
      </c>
      <c r="N51" s="27">
        <f t="shared" si="7"/>
        <v>0.10794523277356174</v>
      </c>
      <c r="O51" s="27">
        <f t="shared" si="0"/>
        <v>0.17067329080375787</v>
      </c>
      <c r="P51" s="28">
        <f t="shared" si="1"/>
        <v>0.13680013946745198</v>
      </c>
      <c r="R51" s="32">
        <f t="shared" si="8"/>
        <v>26.770417727843313</v>
      </c>
      <c r="S51" s="32">
        <f t="shared" si="9"/>
        <v>42.326976119331952</v>
      </c>
      <c r="T51" s="32">
        <f t="shared" si="10"/>
        <v>33.926434587928085</v>
      </c>
    </row>
    <row r="52" spans="2:20" x14ac:dyDescent="0.25">
      <c r="B52" s="12" t="str">
        <f>'Média Mensal'!B52</f>
        <v>Árvore</v>
      </c>
      <c r="C52" s="12" t="str">
        <f>'Média Mensal'!C52</f>
        <v>Azurara</v>
      </c>
      <c r="D52" s="15">
        <f>'Média Mensal'!D52</f>
        <v>664.57</v>
      </c>
      <c r="E52" s="4">
        <v>3593.1870039394175</v>
      </c>
      <c r="F52" s="2">
        <v>4863.0109721556373</v>
      </c>
      <c r="G52" s="5">
        <f t="shared" si="4"/>
        <v>8456.1979760950544</v>
      </c>
      <c r="H52" s="2">
        <v>0</v>
      </c>
      <c r="I52" s="2">
        <v>0</v>
      </c>
      <c r="J52" s="5">
        <f t="shared" si="5"/>
        <v>0</v>
      </c>
      <c r="K52" s="2">
        <v>134</v>
      </c>
      <c r="L52" s="2">
        <v>115</v>
      </c>
      <c r="M52" s="5">
        <f t="shared" si="6"/>
        <v>249</v>
      </c>
      <c r="N52" s="27">
        <f t="shared" si="7"/>
        <v>0.10812430801454675</v>
      </c>
      <c r="O52" s="27">
        <f t="shared" si="0"/>
        <v>0.17051230617656513</v>
      </c>
      <c r="P52" s="28">
        <f t="shared" si="1"/>
        <v>0.13693804210543875</v>
      </c>
      <c r="R52" s="32">
        <f t="shared" si="8"/>
        <v>26.814828387607594</v>
      </c>
      <c r="S52" s="32">
        <f t="shared" si="9"/>
        <v>42.287051931788149</v>
      </c>
      <c r="T52" s="32">
        <f t="shared" si="10"/>
        <v>33.960634442148816</v>
      </c>
    </row>
    <row r="53" spans="2:20" x14ac:dyDescent="0.25">
      <c r="B53" s="12" t="str">
        <f>'Média Mensal'!B53</f>
        <v>Azurara</v>
      </c>
      <c r="C53" s="12" t="str">
        <f>'Média Mensal'!C53</f>
        <v>Santa Clara</v>
      </c>
      <c r="D53" s="15">
        <f>'Média Mensal'!D53</f>
        <v>1218.0899999999999</v>
      </c>
      <c r="E53" s="4">
        <v>3586.4039221734615</v>
      </c>
      <c r="F53" s="2">
        <v>4819.7407105096081</v>
      </c>
      <c r="G53" s="5">
        <f t="shared" si="4"/>
        <v>8406.1446326830701</v>
      </c>
      <c r="H53" s="2">
        <v>0</v>
      </c>
      <c r="I53" s="2">
        <v>0</v>
      </c>
      <c r="J53" s="5">
        <f t="shared" si="5"/>
        <v>0</v>
      </c>
      <c r="K53" s="2">
        <v>131</v>
      </c>
      <c r="L53" s="2">
        <v>115</v>
      </c>
      <c r="M53" s="5">
        <f t="shared" si="6"/>
        <v>246</v>
      </c>
      <c r="N53" s="27">
        <f t="shared" si="7"/>
        <v>0.11039164990684135</v>
      </c>
      <c r="O53" s="27">
        <f t="shared" si="0"/>
        <v>0.16899511607677448</v>
      </c>
      <c r="P53" s="28">
        <f t="shared" si="1"/>
        <v>0.1377875792139239</v>
      </c>
      <c r="R53" s="32">
        <f t="shared" si="8"/>
        <v>27.377129176896652</v>
      </c>
      <c r="S53" s="32">
        <f t="shared" si="9"/>
        <v>41.910788787040069</v>
      </c>
      <c r="T53" s="32">
        <f t="shared" si="10"/>
        <v>34.171319645053131</v>
      </c>
    </row>
    <row r="54" spans="2:20" x14ac:dyDescent="0.25">
      <c r="B54" s="12" t="str">
        <f>'Média Mensal'!B54</f>
        <v>Santa Clara</v>
      </c>
      <c r="C54" s="12" t="str">
        <f>'Média Mensal'!C54</f>
        <v>Vila do Conde</v>
      </c>
      <c r="D54" s="15">
        <f>'Média Mensal'!D54</f>
        <v>670.57</v>
      </c>
      <c r="E54" s="4">
        <v>3544.3484973333284</v>
      </c>
      <c r="F54" s="2">
        <v>4574.5555436634086</v>
      </c>
      <c r="G54" s="5">
        <f t="shared" si="4"/>
        <v>8118.9040409967365</v>
      </c>
      <c r="H54" s="2">
        <v>0</v>
      </c>
      <c r="I54" s="2">
        <v>0</v>
      </c>
      <c r="J54" s="5">
        <f t="shared" si="5"/>
        <v>0</v>
      </c>
      <c r="K54" s="2">
        <v>121</v>
      </c>
      <c r="L54" s="2">
        <v>115</v>
      </c>
      <c r="M54" s="5">
        <f t="shared" si="6"/>
        <v>236</v>
      </c>
      <c r="N54" s="27">
        <f t="shared" si="7"/>
        <v>0.11811345299031353</v>
      </c>
      <c r="O54" s="27">
        <f t="shared" si="0"/>
        <v>0.16039816071751081</v>
      </c>
      <c r="P54" s="28">
        <f t="shared" si="1"/>
        <v>0.13871828938280373</v>
      </c>
      <c r="R54" s="32">
        <f t="shared" si="8"/>
        <v>29.292136341597754</v>
      </c>
      <c r="S54" s="32">
        <f t="shared" si="9"/>
        <v>39.778743857942686</v>
      </c>
      <c r="T54" s="32">
        <f t="shared" si="10"/>
        <v>34.402135766935324</v>
      </c>
    </row>
    <row r="55" spans="2:20" x14ac:dyDescent="0.25">
      <c r="B55" s="12" t="str">
        <f>'Média Mensal'!B55</f>
        <v>Vila do Conde</v>
      </c>
      <c r="C55" s="12" t="str">
        <f>'Média Mensal'!C55</f>
        <v>Alto de Pega</v>
      </c>
      <c r="D55" s="15">
        <f>'Média Mensal'!D55</f>
        <v>730.41</v>
      </c>
      <c r="E55" s="4">
        <v>2723.3168379718977</v>
      </c>
      <c r="F55" s="2">
        <v>3276.2574271568951</v>
      </c>
      <c r="G55" s="5">
        <f t="shared" si="4"/>
        <v>5999.5742651287928</v>
      </c>
      <c r="H55" s="2">
        <v>0</v>
      </c>
      <c r="I55" s="2">
        <v>0</v>
      </c>
      <c r="J55" s="5">
        <f t="shared" si="5"/>
        <v>0</v>
      </c>
      <c r="K55" s="2">
        <v>130</v>
      </c>
      <c r="L55" s="2">
        <v>137</v>
      </c>
      <c r="M55" s="5">
        <f t="shared" si="6"/>
        <v>267</v>
      </c>
      <c r="N55" s="27">
        <f t="shared" si="7"/>
        <v>8.4470125247267297E-2</v>
      </c>
      <c r="O55" s="27">
        <f t="shared" si="0"/>
        <v>9.6428579796235439E-2</v>
      </c>
      <c r="P55" s="28">
        <f t="shared" si="1"/>
        <v>9.0606111289247199E-2</v>
      </c>
      <c r="R55" s="32">
        <f t="shared" si="8"/>
        <v>20.94859106132229</v>
      </c>
      <c r="S55" s="32">
        <f t="shared" si="9"/>
        <v>23.914287789466389</v>
      </c>
      <c r="T55" s="32">
        <f t="shared" si="10"/>
        <v>22.470315599733308</v>
      </c>
    </row>
    <row r="56" spans="2:20" x14ac:dyDescent="0.25">
      <c r="B56" s="12" t="str">
        <f>'Média Mensal'!B56</f>
        <v>Alto de Pega</v>
      </c>
      <c r="C56" s="12" t="str">
        <f>'Média Mensal'!C56</f>
        <v>Portas Fronhas</v>
      </c>
      <c r="D56" s="15">
        <f>'Média Mensal'!D56</f>
        <v>671.05</v>
      </c>
      <c r="E56" s="4">
        <v>2621.5469500449217</v>
      </c>
      <c r="F56" s="2">
        <v>3145.8396949215294</v>
      </c>
      <c r="G56" s="5">
        <f t="shared" si="4"/>
        <v>5767.3866449664511</v>
      </c>
      <c r="H56" s="2">
        <v>0</v>
      </c>
      <c r="I56" s="2">
        <v>0</v>
      </c>
      <c r="J56" s="5">
        <f t="shared" si="5"/>
        <v>0</v>
      </c>
      <c r="K56" s="2">
        <v>137</v>
      </c>
      <c r="L56" s="2">
        <v>137</v>
      </c>
      <c r="M56" s="5">
        <f t="shared" si="6"/>
        <v>274</v>
      </c>
      <c r="N56" s="27">
        <f t="shared" si="7"/>
        <v>7.715878708632333E-2</v>
      </c>
      <c r="O56" s="27">
        <f t="shared" si="0"/>
        <v>9.2590054595053248E-2</v>
      </c>
      <c r="P56" s="28">
        <f t="shared" si="1"/>
        <v>8.4874420840688289E-2</v>
      </c>
      <c r="R56" s="32">
        <f t="shared" si="8"/>
        <v>19.135379197408188</v>
      </c>
      <c r="S56" s="32">
        <f t="shared" si="9"/>
        <v>22.962333539573208</v>
      </c>
      <c r="T56" s="32">
        <f t="shared" si="10"/>
        <v>21.048856368490696</v>
      </c>
    </row>
    <row r="57" spans="2:20" x14ac:dyDescent="0.25">
      <c r="B57" s="12" t="str">
        <f>'Média Mensal'!B57</f>
        <v>Portas Fronhas</v>
      </c>
      <c r="C57" s="12" t="str">
        <f>'Média Mensal'!C57</f>
        <v>São Brás</v>
      </c>
      <c r="D57" s="15">
        <f>'Média Mensal'!D57</f>
        <v>562.21</v>
      </c>
      <c r="E57" s="4">
        <v>2106.2000062432885</v>
      </c>
      <c r="F57" s="2">
        <v>2592.5833058436019</v>
      </c>
      <c r="G57" s="5">
        <f t="shared" si="4"/>
        <v>4698.7833120868909</v>
      </c>
      <c r="H57" s="2">
        <v>0</v>
      </c>
      <c r="I57" s="2">
        <v>0</v>
      </c>
      <c r="J57" s="5">
        <f t="shared" si="5"/>
        <v>0</v>
      </c>
      <c r="K57" s="43">
        <v>138</v>
      </c>
      <c r="L57" s="2">
        <v>137</v>
      </c>
      <c r="M57" s="5">
        <f t="shared" si="6"/>
        <v>275</v>
      </c>
      <c r="N57" s="27">
        <f t="shared" si="7"/>
        <v>6.1541608410568271E-2</v>
      </c>
      <c r="O57" s="27">
        <f t="shared" si="0"/>
        <v>7.6306313451954377E-2</v>
      </c>
      <c r="P57" s="28">
        <f t="shared" si="1"/>
        <v>6.8897116013004259E-2</v>
      </c>
      <c r="R57" s="32">
        <f t="shared" si="8"/>
        <v>15.262318885820932</v>
      </c>
      <c r="S57" s="32">
        <f t="shared" si="9"/>
        <v>18.923965736084686</v>
      </c>
      <c r="T57" s="32">
        <f t="shared" si="10"/>
        <v>17.086484771225059</v>
      </c>
    </row>
    <row r="58" spans="2:20" x14ac:dyDescent="0.25">
      <c r="B58" s="13" t="str">
        <f>'Média Mensal'!B58</f>
        <v>São Brás</v>
      </c>
      <c r="C58" s="13" t="str">
        <f>'Média Mensal'!C58</f>
        <v>Póvoa de Varzim</v>
      </c>
      <c r="D58" s="16">
        <f>'Média Mensal'!D58</f>
        <v>624.94000000000005</v>
      </c>
      <c r="E58" s="6">
        <v>2027.4741858604118</v>
      </c>
      <c r="F58" s="3">
        <v>2477</v>
      </c>
      <c r="G58" s="7">
        <f t="shared" si="4"/>
        <v>4504.474185860412</v>
      </c>
      <c r="H58" s="6">
        <v>0</v>
      </c>
      <c r="I58" s="3">
        <v>0</v>
      </c>
      <c r="J58" s="7">
        <f t="shared" si="5"/>
        <v>0</v>
      </c>
      <c r="K58" s="44">
        <v>138</v>
      </c>
      <c r="L58" s="3">
        <v>137</v>
      </c>
      <c r="M58" s="7">
        <f t="shared" si="6"/>
        <v>275</v>
      </c>
      <c r="N58" s="27">
        <f t="shared" si="7"/>
        <v>5.9241298090825498E-2</v>
      </c>
      <c r="O58" s="27">
        <f t="shared" si="0"/>
        <v>7.2904403108076291E-2</v>
      </c>
      <c r="P58" s="28">
        <f t="shared" si="1"/>
        <v>6.6048008590328625E-2</v>
      </c>
      <c r="R58" s="32">
        <f t="shared" si="8"/>
        <v>14.691841926524724</v>
      </c>
      <c r="S58" s="32">
        <f t="shared" si="9"/>
        <v>18.080291970802918</v>
      </c>
      <c r="T58" s="32">
        <f t="shared" si="10"/>
        <v>16.379906130401498</v>
      </c>
    </row>
    <row r="59" spans="2:20" x14ac:dyDescent="0.25">
      <c r="B59" s="11" t="str">
        <f>'Média Mensal'!B59</f>
        <v>CSra da Hora</v>
      </c>
      <c r="C59" s="11" t="str">
        <f>'Média Mensal'!C59</f>
        <v>CFonte do Cuco</v>
      </c>
      <c r="D59" s="14">
        <f>'Média Mensal'!D59</f>
        <v>685.98</v>
      </c>
      <c r="E59" s="4">
        <v>5517.9151159063149</v>
      </c>
      <c r="F59" s="2">
        <v>6839.9277188416909</v>
      </c>
      <c r="G59" s="10">
        <f t="shared" si="4"/>
        <v>12357.842834748006</v>
      </c>
      <c r="H59" s="2">
        <v>0</v>
      </c>
      <c r="I59" s="2">
        <v>0</v>
      </c>
      <c r="J59" s="10">
        <f t="shared" si="5"/>
        <v>0</v>
      </c>
      <c r="K59" s="2">
        <v>113</v>
      </c>
      <c r="L59" s="2">
        <v>112</v>
      </c>
      <c r="M59" s="10">
        <f t="shared" si="6"/>
        <v>225</v>
      </c>
      <c r="N59" s="25">
        <f t="shared" si="7"/>
        <v>0.19689962588874946</v>
      </c>
      <c r="O59" s="25">
        <f t="shared" si="0"/>
        <v>0.24625315808041801</v>
      </c>
      <c r="P59" s="26">
        <f t="shared" si="1"/>
        <v>0.22146671746860225</v>
      </c>
      <c r="R59" s="32">
        <f t="shared" si="8"/>
        <v>48.831107220409869</v>
      </c>
      <c r="S59" s="32">
        <f t="shared" si="9"/>
        <v>61.07078320394367</v>
      </c>
      <c r="T59" s="32">
        <f t="shared" si="10"/>
        <v>54.923745932213357</v>
      </c>
    </row>
    <row r="60" spans="2:20" x14ac:dyDescent="0.25">
      <c r="B60" s="12" t="str">
        <f>'Média Mensal'!B60</f>
        <v>CFonte do Cuco</v>
      </c>
      <c r="C60" s="12" t="str">
        <f>'Média Mensal'!C60</f>
        <v>Cândido dos Reis</v>
      </c>
      <c r="D60" s="15">
        <f>'Média Mensal'!D60</f>
        <v>913.51</v>
      </c>
      <c r="E60" s="4">
        <v>5240.9293290443966</v>
      </c>
      <c r="F60" s="2">
        <v>6831.412720299516</v>
      </c>
      <c r="G60" s="5">
        <f t="shared" si="4"/>
        <v>12072.342049343912</v>
      </c>
      <c r="H60" s="2">
        <v>0</v>
      </c>
      <c r="I60" s="2">
        <v>0</v>
      </c>
      <c r="J60" s="5">
        <f t="shared" si="5"/>
        <v>0</v>
      </c>
      <c r="K60" s="2">
        <v>113</v>
      </c>
      <c r="L60" s="2">
        <v>112</v>
      </c>
      <c r="M60" s="5">
        <f t="shared" si="6"/>
        <v>225</v>
      </c>
      <c r="N60" s="27">
        <f t="shared" si="7"/>
        <v>0.18701574825308295</v>
      </c>
      <c r="O60" s="27">
        <f t="shared" si="0"/>
        <v>0.24594659851308742</v>
      </c>
      <c r="P60" s="28">
        <f t="shared" si="1"/>
        <v>0.21635021593806295</v>
      </c>
      <c r="R60" s="32">
        <f t="shared" si="8"/>
        <v>46.37990556676457</v>
      </c>
      <c r="S60" s="32">
        <f t="shared" si="9"/>
        <v>60.994756431245676</v>
      </c>
      <c r="T60" s="32">
        <f t="shared" si="10"/>
        <v>53.654853552639608</v>
      </c>
    </row>
    <row r="61" spans="2:20" x14ac:dyDescent="0.25">
      <c r="B61" s="12" t="str">
        <f>'Média Mensal'!B61</f>
        <v>Cândido dos Reis</v>
      </c>
      <c r="C61" s="12" t="str">
        <f>'Média Mensal'!C61</f>
        <v>Pias</v>
      </c>
      <c r="D61" s="15">
        <f>'Média Mensal'!D61</f>
        <v>916.73</v>
      </c>
      <c r="E61" s="4">
        <v>4996.805898618416</v>
      </c>
      <c r="F61" s="2">
        <v>6637.8003982329865</v>
      </c>
      <c r="G61" s="5">
        <f t="shared" si="4"/>
        <v>11634.606296851402</v>
      </c>
      <c r="H61" s="2">
        <v>0</v>
      </c>
      <c r="I61" s="2">
        <v>0</v>
      </c>
      <c r="J61" s="5">
        <f t="shared" si="5"/>
        <v>0</v>
      </c>
      <c r="K61" s="2">
        <v>113</v>
      </c>
      <c r="L61" s="2">
        <v>112</v>
      </c>
      <c r="M61" s="5">
        <f t="shared" si="6"/>
        <v>225</v>
      </c>
      <c r="N61" s="27">
        <f t="shared" si="7"/>
        <v>0.1783045210754502</v>
      </c>
      <c r="O61" s="27">
        <f t="shared" si="0"/>
        <v>0.23897610880735118</v>
      </c>
      <c r="P61" s="28">
        <f t="shared" si="1"/>
        <v>0.20850548919088532</v>
      </c>
      <c r="R61" s="32">
        <f t="shared" si="8"/>
        <v>44.219521226711649</v>
      </c>
      <c r="S61" s="32">
        <f t="shared" si="9"/>
        <v>59.266074984223096</v>
      </c>
      <c r="T61" s="32">
        <f t="shared" si="10"/>
        <v>51.709361319339564</v>
      </c>
    </row>
    <row r="62" spans="2:20" x14ac:dyDescent="0.25">
      <c r="B62" s="12" t="str">
        <f>'Média Mensal'!B62</f>
        <v>Pias</v>
      </c>
      <c r="C62" s="12" t="str">
        <f>'Média Mensal'!C62</f>
        <v>Araújo</v>
      </c>
      <c r="D62" s="15">
        <f>'Média Mensal'!D62</f>
        <v>1258.1300000000001</v>
      </c>
      <c r="E62" s="4">
        <v>4810.6494381275497</v>
      </c>
      <c r="F62" s="2">
        <v>6509.9701630741274</v>
      </c>
      <c r="G62" s="5">
        <f t="shared" si="4"/>
        <v>11320.619601201677</v>
      </c>
      <c r="H62" s="2">
        <v>0</v>
      </c>
      <c r="I62" s="2">
        <v>0</v>
      </c>
      <c r="J62" s="5">
        <f t="shared" si="5"/>
        <v>0</v>
      </c>
      <c r="K62" s="2">
        <v>113</v>
      </c>
      <c r="L62" s="2">
        <v>91</v>
      </c>
      <c r="M62" s="5">
        <f t="shared" si="6"/>
        <v>204</v>
      </c>
      <c r="N62" s="27">
        <f t="shared" si="7"/>
        <v>0.17166176984468848</v>
      </c>
      <c r="O62" s="27">
        <f t="shared" si="0"/>
        <v>0.28846021637159375</v>
      </c>
      <c r="P62" s="28">
        <f t="shared" si="1"/>
        <v>0.22376303765816091</v>
      </c>
      <c r="R62" s="32">
        <f t="shared" si="8"/>
        <v>42.57211892148274</v>
      </c>
      <c r="S62" s="32">
        <f t="shared" si="9"/>
        <v>71.538133660155253</v>
      </c>
      <c r="T62" s="32">
        <f t="shared" si="10"/>
        <v>55.493233339223906</v>
      </c>
    </row>
    <row r="63" spans="2:20" x14ac:dyDescent="0.25">
      <c r="B63" s="12" t="str">
        <f>'Média Mensal'!B63</f>
        <v>Araújo</v>
      </c>
      <c r="C63" s="12" t="str">
        <f>'Média Mensal'!C63</f>
        <v>Custió</v>
      </c>
      <c r="D63" s="15">
        <f>'Média Mensal'!D63</f>
        <v>651.69000000000005</v>
      </c>
      <c r="E63" s="4">
        <v>4695.3521153470983</v>
      </c>
      <c r="F63" s="2">
        <v>6348.9600483827935</v>
      </c>
      <c r="G63" s="5">
        <f t="shared" si="4"/>
        <v>11044.312163729892</v>
      </c>
      <c r="H63" s="2">
        <v>0</v>
      </c>
      <c r="I63" s="2">
        <v>0</v>
      </c>
      <c r="J63" s="5">
        <f t="shared" si="5"/>
        <v>0</v>
      </c>
      <c r="K63" s="2">
        <v>113</v>
      </c>
      <c r="L63" s="2">
        <v>112</v>
      </c>
      <c r="M63" s="5">
        <f t="shared" si="6"/>
        <v>225</v>
      </c>
      <c r="N63" s="27">
        <f t="shared" si="7"/>
        <v>0.16754753480399295</v>
      </c>
      <c r="O63" s="27">
        <f t="shared" si="0"/>
        <v>0.2285771906819842</v>
      </c>
      <c r="P63" s="28">
        <f t="shared" si="1"/>
        <v>0.19792674128548193</v>
      </c>
      <c r="R63" s="32">
        <f t="shared" si="8"/>
        <v>41.551788631390252</v>
      </c>
      <c r="S63" s="32">
        <f t="shared" si="9"/>
        <v>56.687143289132088</v>
      </c>
      <c r="T63" s="32">
        <f t="shared" si="10"/>
        <v>49.085831838799521</v>
      </c>
    </row>
    <row r="64" spans="2:20" x14ac:dyDescent="0.25">
      <c r="B64" s="12" t="str">
        <f>'Média Mensal'!B64</f>
        <v>Custió</v>
      </c>
      <c r="C64" s="12" t="str">
        <f>'Média Mensal'!C64</f>
        <v>Parque de Maia</v>
      </c>
      <c r="D64" s="15">
        <f>'Média Mensal'!D64</f>
        <v>1418.51</v>
      </c>
      <c r="E64" s="4">
        <v>4501.8074615187697</v>
      </c>
      <c r="F64" s="2">
        <v>6157.0125224069898</v>
      </c>
      <c r="G64" s="5">
        <f t="shared" si="4"/>
        <v>10658.81998392576</v>
      </c>
      <c r="H64" s="2">
        <v>0</v>
      </c>
      <c r="I64" s="2">
        <v>0</v>
      </c>
      <c r="J64" s="5">
        <f t="shared" si="5"/>
        <v>0</v>
      </c>
      <c r="K64" s="2">
        <v>114</v>
      </c>
      <c r="L64" s="2">
        <v>112</v>
      </c>
      <c r="M64" s="5">
        <f t="shared" si="6"/>
        <v>226</v>
      </c>
      <c r="N64" s="27">
        <f t="shared" si="7"/>
        <v>0.15923201264568371</v>
      </c>
      <c r="O64" s="27">
        <f t="shared" si="0"/>
        <v>0.2216666374714498</v>
      </c>
      <c r="P64" s="28">
        <f t="shared" si="1"/>
        <v>0.19017306565668282</v>
      </c>
      <c r="R64" s="32">
        <f t="shared" si="8"/>
        <v>39.489539136129558</v>
      </c>
      <c r="S64" s="32">
        <f t="shared" si="9"/>
        <v>54.97332609291955</v>
      </c>
      <c r="T64" s="32">
        <f t="shared" si="10"/>
        <v>47.162920282857343</v>
      </c>
    </row>
    <row r="65" spans="2:20" x14ac:dyDescent="0.25">
      <c r="B65" s="12" t="str">
        <f>'Média Mensal'!B65</f>
        <v>Parque de Maia</v>
      </c>
      <c r="C65" s="12" t="str">
        <f>'Média Mensal'!C65</f>
        <v>Forum</v>
      </c>
      <c r="D65" s="15">
        <f>'Média Mensal'!D65</f>
        <v>824.81</v>
      </c>
      <c r="E65" s="4">
        <v>4155.1582504086336</v>
      </c>
      <c r="F65" s="2">
        <v>5540.8000852648902</v>
      </c>
      <c r="G65" s="5">
        <f t="shared" si="4"/>
        <v>9695.9583356735238</v>
      </c>
      <c r="H65" s="2">
        <v>0</v>
      </c>
      <c r="I65" s="2">
        <v>0</v>
      </c>
      <c r="J65" s="5">
        <f t="shared" si="5"/>
        <v>0</v>
      </c>
      <c r="K65" s="2">
        <v>116</v>
      </c>
      <c r="L65" s="2">
        <v>112</v>
      </c>
      <c r="M65" s="5">
        <f t="shared" si="6"/>
        <v>228</v>
      </c>
      <c r="N65" s="27">
        <f t="shared" si="7"/>
        <v>0.14443681348750811</v>
      </c>
      <c r="O65" s="27">
        <f t="shared" si="0"/>
        <v>0.19948156989000901</v>
      </c>
      <c r="P65" s="28">
        <f t="shared" si="1"/>
        <v>0.17147634294838576</v>
      </c>
      <c r="R65" s="32">
        <f t="shared" si="8"/>
        <v>35.820329744902011</v>
      </c>
      <c r="S65" s="32">
        <f t="shared" si="9"/>
        <v>49.471429332722231</v>
      </c>
      <c r="T65" s="32">
        <f t="shared" si="10"/>
        <v>42.526133051199665</v>
      </c>
    </row>
    <row r="66" spans="2:20" x14ac:dyDescent="0.25">
      <c r="B66" s="12" t="str">
        <f>'Média Mensal'!B66</f>
        <v>Forum</v>
      </c>
      <c r="C66" s="12" t="str">
        <f>'Média Mensal'!C66</f>
        <v>Zona Industrial</v>
      </c>
      <c r="D66" s="15">
        <f>'Média Mensal'!D66</f>
        <v>1119.4000000000001</v>
      </c>
      <c r="E66" s="4">
        <v>2225.7307220501884</v>
      </c>
      <c r="F66" s="2">
        <v>3262.9825468264326</v>
      </c>
      <c r="G66" s="5">
        <f t="shared" si="4"/>
        <v>5488.7132688766214</v>
      </c>
      <c r="H66" s="2">
        <v>0</v>
      </c>
      <c r="I66" s="2">
        <v>0</v>
      </c>
      <c r="J66" s="5">
        <f t="shared" si="5"/>
        <v>0</v>
      </c>
      <c r="K66" s="2">
        <v>82</v>
      </c>
      <c r="L66" s="2">
        <v>61</v>
      </c>
      <c r="M66" s="5">
        <f t="shared" si="6"/>
        <v>143</v>
      </c>
      <c r="N66" s="27">
        <f t="shared" si="7"/>
        <v>0.10944781284668512</v>
      </c>
      <c r="O66" s="27">
        <f t="shared" si="0"/>
        <v>0.21569160145600427</v>
      </c>
      <c r="P66" s="28">
        <f t="shared" si="1"/>
        <v>0.15476858980590519</v>
      </c>
      <c r="R66" s="32">
        <f t="shared" si="8"/>
        <v>27.143057585977907</v>
      </c>
      <c r="S66" s="32">
        <f t="shared" si="9"/>
        <v>53.491517161089057</v>
      </c>
      <c r="T66" s="32">
        <f t="shared" si="10"/>
        <v>38.382610271864486</v>
      </c>
    </row>
    <row r="67" spans="2:20" x14ac:dyDescent="0.25">
      <c r="B67" s="12" t="str">
        <f>'Média Mensal'!B67</f>
        <v>Zona Industrial</v>
      </c>
      <c r="C67" s="12" t="str">
        <f>'Média Mensal'!C67</f>
        <v>Mandim</v>
      </c>
      <c r="D67" s="15">
        <f>'Média Mensal'!D67</f>
        <v>1194.23</v>
      </c>
      <c r="E67" s="4">
        <v>2135.6794041974244</v>
      </c>
      <c r="F67" s="2">
        <v>3171.7753867200172</v>
      </c>
      <c r="G67" s="5">
        <f t="shared" si="4"/>
        <v>5307.4547909174416</v>
      </c>
      <c r="H67" s="2">
        <v>0</v>
      </c>
      <c r="I67" s="2">
        <v>0</v>
      </c>
      <c r="J67" s="5">
        <f t="shared" si="5"/>
        <v>0</v>
      </c>
      <c r="K67" s="2">
        <v>63</v>
      </c>
      <c r="L67" s="2">
        <v>61</v>
      </c>
      <c r="M67" s="5">
        <f t="shared" si="6"/>
        <v>124</v>
      </c>
      <c r="N67" s="27">
        <f t="shared" si="7"/>
        <v>0.13669223017136614</v>
      </c>
      <c r="O67" s="27">
        <f t="shared" si="0"/>
        <v>0.20966257183500908</v>
      </c>
      <c r="P67" s="28">
        <f t="shared" si="1"/>
        <v>0.17258893050590016</v>
      </c>
      <c r="R67" s="32">
        <f t="shared" si="8"/>
        <v>33.899673082498801</v>
      </c>
      <c r="S67" s="32">
        <f t="shared" si="9"/>
        <v>51.99631781508225</v>
      </c>
      <c r="T67" s="32">
        <f t="shared" si="10"/>
        <v>42.80205476546324</v>
      </c>
    </row>
    <row r="68" spans="2:20" x14ac:dyDescent="0.25">
      <c r="B68" s="12" t="str">
        <f>'Média Mensal'!B68</f>
        <v>Mandim</v>
      </c>
      <c r="C68" s="12" t="str">
        <f>'Média Mensal'!C68</f>
        <v>Castêlo da Maia</v>
      </c>
      <c r="D68" s="15">
        <f>'Média Mensal'!D68</f>
        <v>1468.1</v>
      </c>
      <c r="E68" s="4">
        <v>2088.9429877425023</v>
      </c>
      <c r="F68" s="2">
        <v>3119.3196107268318</v>
      </c>
      <c r="G68" s="5">
        <f t="shared" si="4"/>
        <v>5208.2625984693341</v>
      </c>
      <c r="H68" s="2">
        <v>0</v>
      </c>
      <c r="I68" s="2">
        <v>0</v>
      </c>
      <c r="J68" s="5">
        <f t="shared" si="5"/>
        <v>0</v>
      </c>
      <c r="K68" s="2">
        <v>62</v>
      </c>
      <c r="L68" s="2">
        <v>61</v>
      </c>
      <c r="M68" s="5">
        <f t="shared" si="6"/>
        <v>123</v>
      </c>
      <c r="N68" s="27">
        <f t="shared" si="7"/>
        <v>0.13585737433288905</v>
      </c>
      <c r="O68" s="27">
        <f t="shared" si="0"/>
        <v>0.20619510911732097</v>
      </c>
      <c r="P68" s="28">
        <f t="shared" si="1"/>
        <v>0.17074031597394879</v>
      </c>
      <c r="R68" s="32">
        <f t="shared" si="8"/>
        <v>33.692628834556487</v>
      </c>
      <c r="S68" s="32">
        <f t="shared" si="9"/>
        <v>51.136387061095604</v>
      </c>
      <c r="T68" s="32">
        <f t="shared" si="10"/>
        <v>42.3435983615393</v>
      </c>
    </row>
    <row r="69" spans="2:20" x14ac:dyDescent="0.25">
      <c r="B69" s="13" t="str">
        <f>'Média Mensal'!B69</f>
        <v>Castêlo da Maia</v>
      </c>
      <c r="C69" s="13" t="str">
        <f>'Média Mensal'!C69</f>
        <v>ISMAI</v>
      </c>
      <c r="D69" s="16">
        <f>'Média Mensal'!D69</f>
        <v>702.48</v>
      </c>
      <c r="E69" s="6">
        <v>1457.4101893211443</v>
      </c>
      <c r="F69" s="3">
        <v>2295.9999999999995</v>
      </c>
      <c r="G69" s="7">
        <f t="shared" si="4"/>
        <v>3753.4101893211437</v>
      </c>
      <c r="H69" s="6">
        <v>0</v>
      </c>
      <c r="I69" s="3">
        <v>0</v>
      </c>
      <c r="J69" s="7">
        <f t="shared" si="5"/>
        <v>0</v>
      </c>
      <c r="K69" s="6">
        <v>63</v>
      </c>
      <c r="L69" s="3">
        <v>61</v>
      </c>
      <c r="M69" s="7">
        <f t="shared" si="6"/>
        <v>124</v>
      </c>
      <c r="N69" s="27">
        <f t="shared" si="7"/>
        <v>9.3280222050764486E-2</v>
      </c>
      <c r="O69" s="27">
        <f t="shared" si="0"/>
        <v>0.1517715494447382</v>
      </c>
      <c r="P69" s="28">
        <f t="shared" si="1"/>
        <v>0.12205418149457413</v>
      </c>
      <c r="R69" s="32">
        <f t="shared" si="8"/>
        <v>23.133495068589593</v>
      </c>
      <c r="S69" s="32">
        <f t="shared" si="9"/>
        <v>37.639344262295076</v>
      </c>
      <c r="T69" s="32">
        <f t="shared" si="10"/>
        <v>30.269437010654386</v>
      </c>
    </row>
    <row r="70" spans="2:20" x14ac:dyDescent="0.25">
      <c r="B70" s="11" t="str">
        <f>'Média Mensal'!B70</f>
        <v>Santo Ovídio</v>
      </c>
      <c r="C70" s="11" t="str">
        <f>'Média Mensal'!C70</f>
        <v>D. João II</v>
      </c>
      <c r="D70" s="14">
        <f>'Média Mensal'!D70</f>
        <v>463.71</v>
      </c>
      <c r="E70" s="4">
        <v>7763.9999999999991</v>
      </c>
      <c r="F70" s="2">
        <v>6557.3671304814216</v>
      </c>
      <c r="G70" s="10">
        <f t="shared" ref="G70:G86" si="14">+E70+F70</f>
        <v>14321.36713048142</v>
      </c>
      <c r="H70" s="2">
        <v>454</v>
      </c>
      <c r="I70" s="2">
        <v>443</v>
      </c>
      <c r="J70" s="10">
        <f t="shared" ref="J70:J86" si="15">+H70+I70</f>
        <v>897</v>
      </c>
      <c r="K70" s="2">
        <v>0</v>
      </c>
      <c r="L70" s="2">
        <v>0</v>
      </c>
      <c r="M70" s="10">
        <f t="shared" ref="M70:M86" si="16">+K70+L70</f>
        <v>0</v>
      </c>
      <c r="N70" s="25">
        <f t="shared" ref="N70:P86" si="17">+E70/(H70*216+K70*248)</f>
        <v>7.9172785119921679E-2</v>
      </c>
      <c r="O70" s="25">
        <f t="shared" si="0"/>
        <v>6.8528625642519658E-2</v>
      </c>
      <c r="P70" s="26">
        <f t="shared" si="1"/>
        <v>7.3915970573111084E-2</v>
      </c>
      <c r="R70" s="32">
        <f t="shared" si="8"/>
        <v>17.101321585903083</v>
      </c>
      <c r="S70" s="32">
        <f t="shared" si="9"/>
        <v>14.802183138784248</v>
      </c>
      <c r="T70" s="32">
        <f t="shared" si="10"/>
        <v>15.965849643791996</v>
      </c>
    </row>
    <row r="71" spans="2:20" x14ac:dyDescent="0.25">
      <c r="B71" s="12" t="str">
        <f>'Média Mensal'!B71</f>
        <v>D. João II</v>
      </c>
      <c r="C71" s="12" t="str">
        <f>'Média Mensal'!C71</f>
        <v>João de Deus</v>
      </c>
      <c r="D71" s="15">
        <f>'Média Mensal'!D71</f>
        <v>716.25</v>
      </c>
      <c r="E71" s="4">
        <v>10499.731812990927</v>
      </c>
      <c r="F71" s="2">
        <v>9619.2084100340089</v>
      </c>
      <c r="G71" s="5">
        <f t="shared" si="14"/>
        <v>20118.940223024936</v>
      </c>
      <c r="H71" s="2">
        <v>434</v>
      </c>
      <c r="I71" s="2">
        <v>440</v>
      </c>
      <c r="J71" s="5">
        <f t="shared" si="15"/>
        <v>874</v>
      </c>
      <c r="K71" s="2">
        <v>0</v>
      </c>
      <c r="L71" s="2">
        <v>0</v>
      </c>
      <c r="M71" s="5">
        <f t="shared" si="16"/>
        <v>0</v>
      </c>
      <c r="N71" s="27">
        <f t="shared" si="17"/>
        <v>0.1120043076142572</v>
      </c>
      <c r="O71" s="27">
        <f t="shared" si="0"/>
        <v>0.10121220970153628</v>
      </c>
      <c r="P71" s="28">
        <f t="shared" si="1"/>
        <v>0.10657121484355102</v>
      </c>
      <c r="R71" s="32">
        <f t="shared" ref="R71:R86" si="18">+E71/(H71+K71)</f>
        <v>24.192930444679554</v>
      </c>
      <c r="S71" s="32">
        <f t="shared" ref="S71:S86" si="19">+F71/(I71+L71)</f>
        <v>21.861837295531839</v>
      </c>
      <c r="T71" s="32">
        <f t="shared" ref="T71:T86" si="20">+G71/(J71+M71)</f>
        <v>23.019382406207022</v>
      </c>
    </row>
    <row r="72" spans="2:20" x14ac:dyDescent="0.25">
      <c r="B72" s="12" t="str">
        <f>'Média Mensal'!B72</f>
        <v>João de Deus</v>
      </c>
      <c r="C72" s="12" t="str">
        <f>'Média Mensal'!C72</f>
        <v>C.M.Gaia</v>
      </c>
      <c r="D72" s="15">
        <f>'Média Mensal'!D72</f>
        <v>405.01</v>
      </c>
      <c r="E72" s="4">
        <v>17141.771736355982</v>
      </c>
      <c r="F72" s="2">
        <v>15738.290904965765</v>
      </c>
      <c r="G72" s="5">
        <f t="shared" si="14"/>
        <v>32880.062641321747</v>
      </c>
      <c r="H72" s="2">
        <v>434</v>
      </c>
      <c r="I72" s="2">
        <v>436</v>
      </c>
      <c r="J72" s="5">
        <f t="shared" si="15"/>
        <v>870</v>
      </c>
      <c r="K72" s="2">
        <v>0</v>
      </c>
      <c r="L72" s="2">
        <v>0</v>
      </c>
      <c r="M72" s="5">
        <f t="shared" si="16"/>
        <v>0</v>
      </c>
      <c r="N72" s="27">
        <f t="shared" si="17"/>
        <v>0.18285726805295252</v>
      </c>
      <c r="O72" s="27">
        <f t="shared" si="0"/>
        <v>0.16711572911321107</v>
      </c>
      <c r="P72" s="28">
        <f t="shared" si="1"/>
        <v>0.17496840486016255</v>
      </c>
      <c r="R72" s="32">
        <f t="shared" si="18"/>
        <v>39.49716989943775</v>
      </c>
      <c r="S72" s="32">
        <f t="shared" si="19"/>
        <v>36.096997488453589</v>
      </c>
      <c r="T72" s="32">
        <f t="shared" si="20"/>
        <v>37.793175449795115</v>
      </c>
    </row>
    <row r="73" spans="2:20" x14ac:dyDescent="0.25">
      <c r="B73" s="12" t="str">
        <f>'Média Mensal'!B73</f>
        <v>C.M.Gaia</v>
      </c>
      <c r="C73" s="12" t="str">
        <f>'Média Mensal'!C73</f>
        <v>General Torres</v>
      </c>
      <c r="D73" s="15">
        <f>'Média Mensal'!D73</f>
        <v>488.39</v>
      </c>
      <c r="E73" s="4">
        <v>20107.208898894813</v>
      </c>
      <c r="F73" s="2">
        <v>17534.769631595984</v>
      </c>
      <c r="G73" s="5">
        <f t="shared" si="14"/>
        <v>37641.9785304908</v>
      </c>
      <c r="H73" s="2">
        <v>438</v>
      </c>
      <c r="I73" s="2">
        <v>436</v>
      </c>
      <c r="J73" s="5">
        <f t="shared" si="15"/>
        <v>874</v>
      </c>
      <c r="K73" s="2">
        <v>0</v>
      </c>
      <c r="L73" s="2">
        <v>0</v>
      </c>
      <c r="M73" s="5">
        <f t="shared" si="16"/>
        <v>0</v>
      </c>
      <c r="N73" s="27">
        <f t="shared" si="17"/>
        <v>0.21253180385268489</v>
      </c>
      <c r="O73" s="27">
        <f t="shared" si="0"/>
        <v>0.18619148861276741</v>
      </c>
      <c r="P73" s="28">
        <f t="shared" si="1"/>
        <v>0.19939178389318374</v>
      </c>
      <c r="R73" s="32">
        <f t="shared" si="18"/>
        <v>45.906869632179941</v>
      </c>
      <c r="S73" s="32">
        <f t="shared" si="19"/>
        <v>40.217361540357764</v>
      </c>
      <c r="T73" s="32">
        <f t="shared" si="20"/>
        <v>43.068625320927687</v>
      </c>
    </row>
    <row r="74" spans="2:20" x14ac:dyDescent="0.25">
      <c r="B74" s="12" t="str">
        <f>'Média Mensal'!B74</f>
        <v>General Torres</v>
      </c>
      <c r="C74" s="12" t="str">
        <f>'Média Mensal'!C74</f>
        <v>Jardim do Morro</v>
      </c>
      <c r="D74" s="15">
        <f>'Média Mensal'!D74</f>
        <v>419.98</v>
      </c>
      <c r="E74" s="4">
        <v>21863.006240285828</v>
      </c>
      <c r="F74" s="2">
        <v>19068.495012185336</v>
      </c>
      <c r="G74" s="5">
        <f t="shared" si="14"/>
        <v>40931.501252471164</v>
      </c>
      <c r="H74" s="2">
        <v>478</v>
      </c>
      <c r="I74" s="2">
        <v>454</v>
      </c>
      <c r="J74" s="5">
        <f t="shared" si="15"/>
        <v>932</v>
      </c>
      <c r="K74" s="2">
        <v>0</v>
      </c>
      <c r="L74" s="2">
        <v>0</v>
      </c>
      <c r="M74" s="5">
        <f t="shared" si="16"/>
        <v>0</v>
      </c>
      <c r="N74" s="27">
        <f t="shared" si="17"/>
        <v>0.2117523461983363</v>
      </c>
      <c r="O74" s="27">
        <f t="shared" si="0"/>
        <v>0.19444949229263886</v>
      </c>
      <c r="P74" s="28">
        <f t="shared" si="1"/>
        <v>0.20332370277217038</v>
      </c>
      <c r="R74" s="32">
        <f t="shared" si="18"/>
        <v>45.738506778840645</v>
      </c>
      <c r="S74" s="32">
        <f t="shared" si="19"/>
        <v>42.001090335209994</v>
      </c>
      <c r="T74" s="32">
        <f t="shared" si="20"/>
        <v>43.917919798788802</v>
      </c>
    </row>
    <row r="75" spans="2:20" x14ac:dyDescent="0.25">
      <c r="B75" s="12" t="str">
        <f>'Média Mensal'!B75</f>
        <v>Jardim do Morro</v>
      </c>
      <c r="C75" s="12" t="str">
        <f>'Média Mensal'!C75</f>
        <v>São Bento</v>
      </c>
      <c r="D75" s="15">
        <f>'Média Mensal'!D75</f>
        <v>795.7</v>
      </c>
      <c r="E75" s="4">
        <v>22404.000059159469</v>
      </c>
      <c r="F75" s="2">
        <v>20797.30225877219</v>
      </c>
      <c r="G75" s="5">
        <f t="shared" si="14"/>
        <v>43201.302317931659</v>
      </c>
      <c r="H75" s="2">
        <v>438</v>
      </c>
      <c r="I75" s="2">
        <v>434</v>
      </c>
      <c r="J75" s="5">
        <f t="shared" si="15"/>
        <v>872</v>
      </c>
      <c r="K75" s="2">
        <v>0</v>
      </c>
      <c r="L75" s="2">
        <v>0</v>
      </c>
      <c r="M75" s="5">
        <f t="shared" si="16"/>
        <v>0</v>
      </c>
      <c r="N75" s="27">
        <f t="shared" si="17"/>
        <v>0.23680872716006543</v>
      </c>
      <c r="O75" s="27">
        <f t="shared" si="0"/>
        <v>0.2218520892939515</v>
      </c>
      <c r="P75" s="28">
        <f t="shared" si="1"/>
        <v>0.22936471244229772</v>
      </c>
      <c r="R75" s="32">
        <f t="shared" si="18"/>
        <v>51.150685066574127</v>
      </c>
      <c r="S75" s="32">
        <f t="shared" si="19"/>
        <v>47.920051287493521</v>
      </c>
      <c r="T75" s="32">
        <f t="shared" si="20"/>
        <v>49.542777887536303</v>
      </c>
    </row>
    <row r="76" spans="2:20" x14ac:dyDescent="0.25">
      <c r="B76" s="12" t="str">
        <f>'Média Mensal'!B76</f>
        <v>São Bento</v>
      </c>
      <c r="C76" s="12" t="str">
        <f>'Média Mensal'!C76</f>
        <v>Aliados</v>
      </c>
      <c r="D76" s="15">
        <f>'Média Mensal'!D76</f>
        <v>443.38</v>
      </c>
      <c r="E76" s="4">
        <v>26818.647110286878</v>
      </c>
      <c r="F76" s="2">
        <v>29929.980392189915</v>
      </c>
      <c r="G76" s="5">
        <f t="shared" si="14"/>
        <v>56748.627502476797</v>
      </c>
      <c r="H76" s="2">
        <v>442</v>
      </c>
      <c r="I76" s="2">
        <v>438</v>
      </c>
      <c r="J76" s="5">
        <f t="shared" si="15"/>
        <v>880</v>
      </c>
      <c r="K76" s="2">
        <v>0</v>
      </c>
      <c r="L76" s="2">
        <v>0</v>
      </c>
      <c r="M76" s="5">
        <f t="shared" si="16"/>
        <v>0</v>
      </c>
      <c r="N76" s="27">
        <f t="shared" si="17"/>
        <v>0.28090588979268138</v>
      </c>
      <c r="O76" s="27">
        <f t="shared" si="0"/>
        <v>0.31635781743816499</v>
      </c>
      <c r="P76" s="28">
        <f t="shared" si="1"/>
        <v>0.2985512810525926</v>
      </c>
      <c r="R76" s="32">
        <f t="shared" si="18"/>
        <v>60.675672195219178</v>
      </c>
      <c r="S76" s="32">
        <f t="shared" si="19"/>
        <v>68.333288566643645</v>
      </c>
      <c r="T76" s="32">
        <f t="shared" si="20"/>
        <v>64.487076707359989</v>
      </c>
    </row>
    <row r="77" spans="2:20" x14ac:dyDescent="0.25">
      <c r="B77" s="12" t="str">
        <f>'Média Mensal'!B77</f>
        <v>Aliados</v>
      </c>
      <c r="C77" s="12" t="str">
        <f>'Média Mensal'!C77</f>
        <v>Trindade S</v>
      </c>
      <c r="D77" s="15">
        <f>'Média Mensal'!D77</f>
        <v>450.27</v>
      </c>
      <c r="E77" s="4">
        <v>28602.341341668602</v>
      </c>
      <c r="F77" s="2">
        <v>33634.493286157849</v>
      </c>
      <c r="G77" s="5">
        <f t="shared" si="14"/>
        <v>62236.834627826451</v>
      </c>
      <c r="H77" s="2">
        <v>452</v>
      </c>
      <c r="I77" s="2">
        <v>439</v>
      </c>
      <c r="J77" s="5">
        <f t="shared" si="15"/>
        <v>891</v>
      </c>
      <c r="K77" s="2">
        <v>0</v>
      </c>
      <c r="L77" s="2">
        <v>0</v>
      </c>
      <c r="M77" s="5">
        <f t="shared" si="16"/>
        <v>0</v>
      </c>
      <c r="N77" s="27">
        <f t="shared" si="17"/>
        <v>0.29296072334550766</v>
      </c>
      <c r="O77" s="27">
        <f t="shared" si="0"/>
        <v>0.35470443438536498</v>
      </c>
      <c r="P77" s="28">
        <f t="shared" si="1"/>
        <v>0.32338214775235091</v>
      </c>
      <c r="R77" s="32">
        <f t="shared" si="18"/>
        <v>63.279516242629647</v>
      </c>
      <c r="S77" s="32">
        <f t="shared" si="19"/>
        <v>76.616157827238837</v>
      </c>
      <c r="T77" s="32">
        <f t="shared" si="20"/>
        <v>69.850543914507796</v>
      </c>
    </row>
    <row r="78" spans="2:20" x14ac:dyDescent="0.25">
      <c r="B78" s="12" t="str">
        <f>'Média Mensal'!B78</f>
        <v>Trindade S</v>
      </c>
      <c r="C78" s="12" t="str">
        <f>'Média Mensal'!C78</f>
        <v>Faria Guimaraes</v>
      </c>
      <c r="D78" s="15">
        <f>'Média Mensal'!D78</f>
        <v>555.34</v>
      </c>
      <c r="E78" s="4">
        <v>24279.618061813573</v>
      </c>
      <c r="F78" s="2">
        <v>29426.099969758383</v>
      </c>
      <c r="G78" s="5">
        <f t="shared" si="14"/>
        <v>53705.71803157196</v>
      </c>
      <c r="H78" s="2">
        <v>448</v>
      </c>
      <c r="I78" s="2">
        <v>480</v>
      </c>
      <c r="J78" s="5">
        <f t="shared" si="15"/>
        <v>928</v>
      </c>
      <c r="K78" s="2">
        <v>0</v>
      </c>
      <c r="L78" s="2">
        <v>0</v>
      </c>
      <c r="M78" s="5">
        <f t="shared" si="16"/>
        <v>0</v>
      </c>
      <c r="N78" s="27">
        <f t="shared" si="17"/>
        <v>0.25090544458719383</v>
      </c>
      <c r="O78" s="27">
        <f t="shared" si="0"/>
        <v>0.28381655063424366</v>
      </c>
      <c r="P78" s="28">
        <f t="shared" si="1"/>
        <v>0.26792843047359893</v>
      </c>
      <c r="R78" s="32">
        <f t="shared" si="18"/>
        <v>54.19557603083387</v>
      </c>
      <c r="S78" s="32">
        <f t="shared" si="19"/>
        <v>61.304374936996631</v>
      </c>
      <c r="T78" s="32">
        <f t="shared" si="20"/>
        <v>57.872540982297373</v>
      </c>
    </row>
    <row r="79" spans="2:20" x14ac:dyDescent="0.25">
      <c r="B79" s="12" t="str">
        <f>'Média Mensal'!B79</f>
        <v>Faria Guimaraes</v>
      </c>
      <c r="C79" s="12" t="str">
        <f>'Média Mensal'!C79</f>
        <v>Marques</v>
      </c>
      <c r="D79" s="15">
        <f>'Média Mensal'!D79</f>
        <v>621.04</v>
      </c>
      <c r="E79" s="4">
        <v>23083.617255984729</v>
      </c>
      <c r="F79" s="2">
        <v>27781.371808353088</v>
      </c>
      <c r="G79" s="5">
        <f t="shared" si="14"/>
        <v>50864.989064337817</v>
      </c>
      <c r="H79" s="2">
        <v>440</v>
      </c>
      <c r="I79" s="2">
        <v>438</v>
      </c>
      <c r="J79" s="5">
        <f t="shared" si="15"/>
        <v>878</v>
      </c>
      <c r="K79" s="2">
        <v>0</v>
      </c>
      <c r="L79" s="2">
        <v>0</v>
      </c>
      <c r="M79" s="5">
        <f t="shared" si="16"/>
        <v>0</v>
      </c>
      <c r="N79" s="27">
        <f t="shared" si="17"/>
        <v>0.24288317819849253</v>
      </c>
      <c r="O79" s="27">
        <f t="shared" si="0"/>
        <v>0.29364717368883275</v>
      </c>
      <c r="P79" s="28">
        <f t="shared" si="1"/>
        <v>0.26820735818114516</v>
      </c>
      <c r="R79" s="32">
        <f t="shared" si="18"/>
        <v>52.462766490874387</v>
      </c>
      <c r="S79" s="32">
        <f t="shared" si="19"/>
        <v>63.427789516787868</v>
      </c>
      <c r="T79" s="32">
        <f t="shared" si="20"/>
        <v>57.932789367127356</v>
      </c>
    </row>
    <row r="80" spans="2:20" x14ac:dyDescent="0.25">
      <c r="B80" s="12" t="str">
        <f>'Média Mensal'!B80</f>
        <v>Marques</v>
      </c>
      <c r="C80" s="12" t="str">
        <f>'Média Mensal'!C80</f>
        <v>Combatentes</v>
      </c>
      <c r="D80" s="15">
        <f>'Média Mensal'!D80</f>
        <v>702.75</v>
      </c>
      <c r="E80" s="4">
        <v>19249.829373529898</v>
      </c>
      <c r="F80" s="2">
        <v>21915.331246955266</v>
      </c>
      <c r="G80" s="5">
        <f t="shared" si="14"/>
        <v>41165.160620485163</v>
      </c>
      <c r="H80" s="2">
        <v>440</v>
      </c>
      <c r="I80" s="2">
        <v>438</v>
      </c>
      <c r="J80" s="5">
        <f t="shared" si="15"/>
        <v>878</v>
      </c>
      <c r="K80" s="2">
        <v>0</v>
      </c>
      <c r="L80" s="2">
        <v>0</v>
      </c>
      <c r="M80" s="5">
        <f t="shared" si="16"/>
        <v>0</v>
      </c>
      <c r="N80" s="27">
        <f t="shared" si="17"/>
        <v>0.20254450098411086</v>
      </c>
      <c r="O80" s="27">
        <f t="shared" si="0"/>
        <v>0.23164353169874921</v>
      </c>
      <c r="P80" s="28">
        <f t="shared" si="1"/>
        <v>0.21706087393742704</v>
      </c>
      <c r="R80" s="32">
        <f t="shared" si="18"/>
        <v>43.749612212567946</v>
      </c>
      <c r="S80" s="32">
        <f t="shared" si="19"/>
        <v>50.035002846929828</v>
      </c>
      <c r="T80" s="32">
        <f t="shared" si="20"/>
        <v>46.885148770484243</v>
      </c>
    </row>
    <row r="81" spans="2:20" x14ac:dyDescent="0.25">
      <c r="B81" s="12" t="str">
        <f>'Média Mensal'!B81</f>
        <v>Combatentes</v>
      </c>
      <c r="C81" s="12" t="str">
        <f>'Média Mensal'!C81</f>
        <v>Salgueiros</v>
      </c>
      <c r="D81" s="15">
        <f>'Média Mensal'!D81</f>
        <v>471.25</v>
      </c>
      <c r="E81" s="4">
        <v>17131.932093252984</v>
      </c>
      <c r="F81" s="2">
        <v>19329.895970630896</v>
      </c>
      <c r="G81" s="5">
        <f t="shared" si="14"/>
        <v>36461.828063883877</v>
      </c>
      <c r="H81" s="2">
        <v>456</v>
      </c>
      <c r="I81" s="2">
        <v>442</v>
      </c>
      <c r="J81" s="5">
        <f t="shared" si="15"/>
        <v>898</v>
      </c>
      <c r="K81" s="2">
        <v>0</v>
      </c>
      <c r="L81" s="2">
        <v>0</v>
      </c>
      <c r="M81" s="5">
        <f t="shared" si="16"/>
        <v>0</v>
      </c>
      <c r="N81" s="27">
        <f t="shared" si="17"/>
        <v>0.17393530796431311</v>
      </c>
      <c r="O81" s="27">
        <f t="shared" si="17"/>
        <v>0.2024666496002063</v>
      </c>
      <c r="P81" s="28">
        <f t="shared" si="17"/>
        <v>0.18797857411471933</v>
      </c>
      <c r="R81" s="32">
        <f t="shared" si="18"/>
        <v>37.570026520291634</v>
      </c>
      <c r="S81" s="32">
        <f t="shared" si="19"/>
        <v>43.732796313644563</v>
      </c>
      <c r="T81" s="32">
        <f t="shared" si="20"/>
        <v>40.603372008779374</v>
      </c>
    </row>
    <row r="82" spans="2:20" x14ac:dyDescent="0.25">
      <c r="B82" s="12" t="str">
        <f>'Média Mensal'!B82</f>
        <v>Salgueiros</v>
      </c>
      <c r="C82" s="12" t="str">
        <f>'Média Mensal'!C82</f>
        <v>Polo Universitario</v>
      </c>
      <c r="D82" s="15">
        <f>'Média Mensal'!D82</f>
        <v>775.36</v>
      </c>
      <c r="E82" s="4">
        <v>15777.461769170915</v>
      </c>
      <c r="F82" s="2">
        <v>17707.530624991588</v>
      </c>
      <c r="G82" s="5">
        <f t="shared" si="14"/>
        <v>33484.992394162502</v>
      </c>
      <c r="H82" s="2">
        <v>471</v>
      </c>
      <c r="I82" s="2">
        <v>470</v>
      </c>
      <c r="J82" s="5">
        <f t="shared" si="15"/>
        <v>941</v>
      </c>
      <c r="K82" s="2">
        <v>0</v>
      </c>
      <c r="L82" s="2">
        <v>0</v>
      </c>
      <c r="M82" s="5">
        <f t="shared" si="16"/>
        <v>0</v>
      </c>
      <c r="N82" s="27">
        <f t="shared" si="17"/>
        <v>0.15508238744565261</v>
      </c>
      <c r="O82" s="27">
        <f t="shared" si="17"/>
        <v>0.17442406052986198</v>
      </c>
      <c r="P82" s="28">
        <f t="shared" si="17"/>
        <v>0.16474294679695803</v>
      </c>
      <c r="R82" s="32">
        <f t="shared" si="18"/>
        <v>33.497795688260965</v>
      </c>
      <c r="S82" s="32">
        <f t="shared" si="19"/>
        <v>37.675597074450188</v>
      </c>
      <c r="T82" s="32">
        <f t="shared" si="20"/>
        <v>35.584476508142934</v>
      </c>
    </row>
    <row r="83" spans="2:20" x14ac:dyDescent="0.25">
      <c r="B83" s="12" t="str">
        <f>'Média Mensal'!B83</f>
        <v>Polo Universitario</v>
      </c>
      <c r="C83" s="12" t="str">
        <f>'Média Mensal'!C83</f>
        <v>I.P.O.</v>
      </c>
      <c r="D83" s="15">
        <f>'Média Mensal'!D83</f>
        <v>827.64</v>
      </c>
      <c r="E83" s="4">
        <v>12186.08847156822</v>
      </c>
      <c r="F83" s="2">
        <v>14200.056922140573</v>
      </c>
      <c r="G83" s="5">
        <f t="shared" si="14"/>
        <v>26386.145393708794</v>
      </c>
      <c r="H83" s="2">
        <v>440</v>
      </c>
      <c r="I83" s="2">
        <v>440</v>
      </c>
      <c r="J83" s="5">
        <f t="shared" si="15"/>
        <v>880</v>
      </c>
      <c r="K83" s="2">
        <v>0</v>
      </c>
      <c r="L83" s="2">
        <v>0</v>
      </c>
      <c r="M83" s="5">
        <f t="shared" si="16"/>
        <v>0</v>
      </c>
      <c r="N83" s="27">
        <f t="shared" si="17"/>
        <v>0.12822062785740973</v>
      </c>
      <c r="O83" s="27">
        <f t="shared" si="17"/>
        <v>0.14941137333902119</v>
      </c>
      <c r="P83" s="28">
        <f t="shared" si="17"/>
        <v>0.13881600059821544</v>
      </c>
      <c r="R83" s="32">
        <f t="shared" si="18"/>
        <v>27.695655617200501</v>
      </c>
      <c r="S83" s="32">
        <f t="shared" si="19"/>
        <v>32.272856641228579</v>
      </c>
      <c r="T83" s="32">
        <f t="shared" si="20"/>
        <v>29.98425612921454</v>
      </c>
    </row>
    <row r="84" spans="2:20" x14ac:dyDescent="0.25">
      <c r="B84" s="13" t="str">
        <f>'Média Mensal'!B84</f>
        <v>I.P.O.</v>
      </c>
      <c r="C84" s="13" t="str">
        <f>'Média Mensal'!C84</f>
        <v>Hospital São João</v>
      </c>
      <c r="D84" s="16">
        <f>'Média Mensal'!D84</f>
        <v>351.77</v>
      </c>
      <c r="E84" s="6">
        <v>5224.5839689706827</v>
      </c>
      <c r="F84" s="3">
        <v>7405</v>
      </c>
      <c r="G84" s="7">
        <f t="shared" si="14"/>
        <v>12629.583968970683</v>
      </c>
      <c r="H84" s="6">
        <v>449</v>
      </c>
      <c r="I84" s="3">
        <v>440</v>
      </c>
      <c r="J84" s="7">
        <f t="shared" si="15"/>
        <v>889</v>
      </c>
      <c r="K84" s="6">
        <v>0</v>
      </c>
      <c r="L84" s="3">
        <v>0</v>
      </c>
      <c r="M84" s="7">
        <f t="shared" si="16"/>
        <v>0</v>
      </c>
      <c r="N84" s="27">
        <f t="shared" si="17"/>
        <v>5.3870576270010337E-2</v>
      </c>
      <c r="O84" s="27">
        <f t="shared" si="17"/>
        <v>7.7914562289562284E-2</v>
      </c>
      <c r="P84" s="28">
        <f t="shared" si="17"/>
        <v>6.5770861813995551E-2</v>
      </c>
      <c r="R84" s="32">
        <f t="shared" si="18"/>
        <v>11.636044474322233</v>
      </c>
      <c r="S84" s="32">
        <f t="shared" si="19"/>
        <v>16.829545454545453</v>
      </c>
      <c r="T84" s="32">
        <f t="shared" si="20"/>
        <v>14.20650615182304</v>
      </c>
    </row>
    <row r="85" spans="2:20" x14ac:dyDescent="0.25">
      <c r="B85" s="12" t="str">
        <f>'Média Mensal'!B85</f>
        <v xml:space="preserve">Verdes (E) </v>
      </c>
      <c r="C85" s="12" t="str">
        <f>'Média Mensal'!C85</f>
        <v>Botica</v>
      </c>
      <c r="D85" s="15">
        <f>'Média Mensal'!D85</f>
        <v>683.54</v>
      </c>
      <c r="E85" s="4">
        <v>3599.2797619663529</v>
      </c>
      <c r="F85" s="2">
        <v>6079.1681801159966</v>
      </c>
      <c r="G85" s="5">
        <f t="shared" si="14"/>
        <v>9678.44794208235</v>
      </c>
      <c r="H85" s="2">
        <v>117</v>
      </c>
      <c r="I85" s="2">
        <v>146</v>
      </c>
      <c r="J85" s="5">
        <f t="shared" si="15"/>
        <v>263</v>
      </c>
      <c r="K85" s="2">
        <v>0</v>
      </c>
      <c r="L85" s="2">
        <v>0</v>
      </c>
      <c r="M85" s="5">
        <f t="shared" si="16"/>
        <v>0</v>
      </c>
      <c r="N85" s="25">
        <f t="shared" si="17"/>
        <v>0.14242164300278382</v>
      </c>
      <c r="O85" s="25">
        <f t="shared" si="17"/>
        <v>0.19276915842579898</v>
      </c>
      <c r="P85" s="26">
        <f t="shared" si="17"/>
        <v>0.17037121430225233</v>
      </c>
      <c r="R85" s="32">
        <f t="shared" si="18"/>
        <v>30.763074888601306</v>
      </c>
      <c r="S85" s="32">
        <f t="shared" si="19"/>
        <v>41.638138219972582</v>
      </c>
      <c r="T85" s="32">
        <f t="shared" si="20"/>
        <v>36.800182289286504</v>
      </c>
    </row>
    <row r="86" spans="2:20" x14ac:dyDescent="0.25">
      <c r="B86" s="13" t="str">
        <f>'Média Mensal'!B86</f>
        <v>Botica</v>
      </c>
      <c r="C86" s="13" t="str">
        <f>'Média Mensal'!C86</f>
        <v>Aeroporto</v>
      </c>
      <c r="D86" s="16">
        <f>'Média Mensal'!D86</f>
        <v>649.66</v>
      </c>
      <c r="E86" s="6">
        <v>3423.4077002033087</v>
      </c>
      <c r="F86" s="3">
        <v>5831.0000000000009</v>
      </c>
      <c r="G86" s="7">
        <f t="shared" si="14"/>
        <v>9254.40770020331</v>
      </c>
      <c r="H86" s="6">
        <v>106</v>
      </c>
      <c r="I86" s="3">
        <v>104</v>
      </c>
      <c r="J86" s="7">
        <f t="shared" si="15"/>
        <v>210</v>
      </c>
      <c r="K86" s="6">
        <v>0</v>
      </c>
      <c r="L86" s="3">
        <v>0</v>
      </c>
      <c r="M86" s="7">
        <f t="shared" si="16"/>
        <v>0</v>
      </c>
      <c r="N86" s="27">
        <f t="shared" si="17"/>
        <v>0.14951990304871193</v>
      </c>
      <c r="O86" s="27">
        <f t="shared" si="17"/>
        <v>0.259570868945869</v>
      </c>
      <c r="P86" s="28">
        <f t="shared" si="17"/>
        <v>0.20402133377873258</v>
      </c>
      <c r="R86" s="32">
        <f t="shared" si="18"/>
        <v>32.296299058521782</v>
      </c>
      <c r="S86" s="32">
        <f t="shared" si="19"/>
        <v>56.067307692307701</v>
      </c>
      <c r="T86" s="32">
        <f t="shared" si="20"/>
        <v>44.068608096206241</v>
      </c>
    </row>
    <row r="87" spans="2:20" x14ac:dyDescent="0.25">
      <c r="B87" s="23" t="s">
        <v>85</v>
      </c>
      <c r="E87" s="41"/>
      <c r="F87" s="41"/>
      <c r="G87" s="41"/>
      <c r="H87" s="41"/>
      <c r="I87" s="41"/>
      <c r="J87" s="41"/>
      <c r="K87" s="41"/>
      <c r="L87" s="41"/>
      <c r="M87" s="41"/>
      <c r="N87" s="42"/>
      <c r="O87" s="42"/>
      <c r="P87" s="42"/>
    </row>
    <row r="88" spans="2:20" x14ac:dyDescent="0.25">
      <c r="B88" s="34"/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21</vt:i4>
      </vt:variant>
      <vt:variant>
        <vt:lpstr>Intervalos com nome</vt:lpstr>
      </vt:variant>
      <vt:variant>
        <vt:i4>1</vt:i4>
      </vt:variant>
    </vt:vector>
  </HeadingPairs>
  <TitlesOfParts>
    <vt:vector size="22" baseType="lpstr">
      <vt:lpstr>Informação</vt:lpstr>
      <vt:lpstr>Média Mensal</vt:lpstr>
      <vt:lpstr>Média 24h-6h</vt:lpstr>
      <vt:lpstr>Média 6h-7h</vt:lpstr>
      <vt:lpstr>Média 7h-8h</vt:lpstr>
      <vt:lpstr>Média 8h-9h</vt:lpstr>
      <vt:lpstr>Média 9h-10h</vt:lpstr>
      <vt:lpstr>Média 10h-11h</vt:lpstr>
      <vt:lpstr>Média 11h-12h</vt:lpstr>
      <vt:lpstr>Média 12h-13h</vt:lpstr>
      <vt:lpstr>Média 13h-14h</vt:lpstr>
      <vt:lpstr>Média 14h-15h</vt:lpstr>
      <vt:lpstr>Média 15h-16h</vt:lpstr>
      <vt:lpstr>Média 16h-17h</vt:lpstr>
      <vt:lpstr>Média 17h-18h</vt:lpstr>
      <vt:lpstr>Média 18h-19h</vt:lpstr>
      <vt:lpstr>Média 19h-20h</vt:lpstr>
      <vt:lpstr>Média 20h-21h</vt:lpstr>
      <vt:lpstr>Média 21h-22h</vt:lpstr>
      <vt:lpstr>Média 22h-23h</vt:lpstr>
      <vt:lpstr>Média 23h-0h</vt:lpstr>
      <vt:lpstr>Informação!Circulações</vt:lpstr>
    </vt:vector>
  </TitlesOfParts>
  <Company>Metro do Porto,SA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Pinto</dc:creator>
  <cp:lastModifiedBy>Tiago Miguel dos Santos Barbosa</cp:lastModifiedBy>
  <dcterms:created xsi:type="dcterms:W3CDTF">2009-03-26T16:43:37Z</dcterms:created>
  <dcterms:modified xsi:type="dcterms:W3CDTF">2018-12-05T12:27:01Z</dcterms:modified>
</cp:coreProperties>
</file>