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eLivro" defaultThemeVersion="124226"/>
  <mc:AlternateContent xmlns:mc="http://schemas.openxmlformats.org/markup-compatibility/2006">
    <mc:Choice Requires="x15">
      <x15ac:absPath xmlns:x15ac="http://schemas.microsoft.com/office/spreadsheetml/2010/11/ac" url="G:\Informação_Gestão\2019\Info Site\1. Janeiro\"/>
    </mc:Choice>
  </mc:AlternateContent>
  <bookViews>
    <workbookView xWindow="120" yWindow="150" windowWidth="15570" windowHeight="8520" tabRatio="929" activeTab="1"/>
  </bookViews>
  <sheets>
    <sheet name="Informação" sheetId="29" r:id="rId1"/>
    <sheet name="Média Mensal" sheetId="1" r:id="rId2"/>
    <sheet name="Média 24h-6h" sheetId="4" r:id="rId3"/>
    <sheet name="Média 6h-7h" sheetId="9" r:id="rId4"/>
    <sheet name="Média 7h-8h" sheetId="12" r:id="rId5"/>
    <sheet name="Média 8h-9h" sheetId="13" r:id="rId6"/>
    <sheet name="Média 9h-10h" sheetId="14" r:id="rId7"/>
    <sheet name="Média 10h-11h" sheetId="15" r:id="rId8"/>
    <sheet name="Média 11h-12h" sheetId="16" r:id="rId9"/>
    <sheet name="Média 12h-13h" sheetId="17" r:id="rId10"/>
    <sheet name="Média 13h-14h" sheetId="18" r:id="rId11"/>
    <sheet name="Média 14h-15h" sheetId="19" r:id="rId12"/>
    <sheet name="Média 15h-16h" sheetId="10" r:id="rId13"/>
    <sheet name="Média 16h-17h" sheetId="11" r:id="rId14"/>
    <sheet name="Média 17h-18h" sheetId="28" r:id="rId15"/>
    <sheet name="Média 18h-19h" sheetId="22" r:id="rId16"/>
    <sheet name="Média 19h-20h" sheetId="23" r:id="rId17"/>
    <sheet name="Média 20h-21h" sheetId="24" r:id="rId18"/>
    <sheet name="Média 21h-22h" sheetId="25" r:id="rId19"/>
    <sheet name="Média 22h-23h" sheetId="26" r:id="rId20"/>
    <sheet name="Média 23h-0h" sheetId="27" r:id="rId21"/>
  </sheets>
  <definedNames>
    <definedName name="Circulações" localSheetId="0">Informação!$B$5</definedName>
  </definedNames>
  <calcPr calcId="162913"/>
</workbook>
</file>

<file path=xl/calcChain.xml><?xml version="1.0" encoding="utf-8"?>
<calcChain xmlns="http://schemas.openxmlformats.org/spreadsheetml/2006/main">
  <c r="J86" i="27" l="1"/>
  <c r="J85" i="27"/>
  <c r="J84" i="27"/>
  <c r="J83" i="27"/>
  <c r="J81" i="27"/>
  <c r="J78" i="27"/>
  <c r="J76" i="27"/>
  <c r="J74" i="27"/>
  <c r="J73" i="27"/>
  <c r="J72" i="27"/>
  <c r="J69" i="27"/>
  <c r="J66" i="27"/>
  <c r="J65" i="27"/>
  <c r="J64" i="27"/>
  <c r="J62" i="27"/>
  <c r="J60" i="27"/>
  <c r="J57" i="27"/>
  <c r="J54" i="27"/>
  <c r="J52" i="27"/>
  <c r="J50" i="27"/>
  <c r="J49" i="27"/>
  <c r="J48" i="27"/>
  <c r="J45" i="27"/>
  <c r="J42" i="27"/>
  <c r="J41" i="27"/>
  <c r="J40" i="27"/>
  <c r="J38" i="27"/>
  <c r="J36" i="27"/>
  <c r="J34" i="27"/>
  <c r="J33" i="27"/>
  <c r="J32" i="27"/>
  <c r="J28" i="27"/>
  <c r="J26" i="27"/>
  <c r="J24" i="27"/>
  <c r="J22" i="27"/>
  <c r="J21" i="27"/>
  <c r="J20" i="27"/>
  <c r="J17" i="27"/>
  <c r="J14" i="27"/>
  <c r="J13" i="27"/>
  <c r="J12" i="27"/>
  <c r="J10" i="27"/>
  <c r="J8" i="27"/>
  <c r="J6" i="27"/>
  <c r="J5" i="27"/>
  <c r="J85" i="26"/>
  <c r="J83" i="26"/>
  <c r="J81" i="26"/>
  <c r="J79" i="26"/>
  <c r="J77" i="26"/>
  <c r="J75" i="26"/>
  <c r="J73" i="26"/>
  <c r="J71" i="26"/>
  <c r="J69" i="26"/>
  <c r="J67" i="26"/>
  <c r="J65" i="26"/>
  <c r="J63" i="26"/>
  <c r="J61" i="26"/>
  <c r="J59" i="26"/>
  <c r="J57" i="26"/>
  <c r="J55" i="26"/>
  <c r="J53" i="26"/>
  <c r="J51" i="26"/>
  <c r="J49" i="26"/>
  <c r="J47" i="26"/>
  <c r="J45" i="26"/>
  <c r="J43" i="26"/>
  <c r="J41" i="26"/>
  <c r="J39" i="26"/>
  <c r="J37" i="26"/>
  <c r="J35" i="26"/>
  <c r="J33" i="26"/>
  <c r="J31" i="26"/>
  <c r="J29" i="26"/>
  <c r="J27" i="26"/>
  <c r="J25" i="26"/>
  <c r="J23" i="26"/>
  <c r="J21" i="26"/>
  <c r="J19" i="26"/>
  <c r="J17" i="26"/>
  <c r="J15" i="26"/>
  <c r="J13" i="26"/>
  <c r="J11" i="26"/>
  <c r="J9" i="26"/>
  <c r="J7" i="26"/>
  <c r="J6" i="26"/>
  <c r="J5" i="26"/>
  <c r="J86" i="25"/>
  <c r="J85" i="25"/>
  <c r="J84" i="25"/>
  <c r="J83" i="25"/>
  <c r="J82" i="25"/>
  <c r="J81" i="25"/>
  <c r="J79" i="25"/>
  <c r="J77" i="25"/>
  <c r="J76" i="25"/>
  <c r="J75" i="25"/>
  <c r="J74" i="25"/>
  <c r="J72" i="25"/>
  <c r="J70" i="25"/>
  <c r="J68" i="25"/>
  <c r="J66" i="25"/>
  <c r="J64" i="25"/>
  <c r="J62" i="25"/>
  <c r="J60" i="25"/>
  <c r="J58" i="25"/>
  <c r="J56" i="25"/>
  <c r="J54" i="25"/>
  <c r="J52" i="25"/>
  <c r="J50" i="25"/>
  <c r="J48" i="25"/>
  <c r="J47" i="25"/>
  <c r="J46" i="25"/>
  <c r="J45" i="25"/>
  <c r="J43" i="25"/>
  <c r="J42" i="25"/>
  <c r="J40" i="25"/>
  <c r="J39" i="25"/>
  <c r="J38" i="25"/>
  <c r="J37" i="25"/>
  <c r="J35" i="25"/>
  <c r="J34" i="25"/>
  <c r="J32" i="25"/>
  <c r="J31" i="25"/>
  <c r="J30" i="25"/>
  <c r="J29" i="25"/>
  <c r="J27" i="25"/>
  <c r="J26" i="25"/>
  <c r="J24" i="25"/>
  <c r="J23" i="25"/>
  <c r="J22" i="25"/>
  <c r="J21" i="25"/>
  <c r="J19" i="25"/>
  <c r="J18" i="25"/>
  <c r="J17" i="25"/>
  <c r="J16" i="25"/>
  <c r="J15" i="25"/>
  <c r="J14" i="25"/>
  <c r="J13" i="25"/>
  <c r="J12" i="25"/>
  <c r="J11" i="25"/>
  <c r="J10" i="25"/>
  <c r="J8" i="25"/>
  <c r="J7" i="25"/>
  <c r="J6" i="25"/>
  <c r="J5" i="25"/>
  <c r="J84" i="24"/>
  <c r="J83" i="24"/>
  <c r="J82" i="24"/>
  <c r="J80" i="24"/>
  <c r="J78" i="24"/>
  <c r="J76" i="24"/>
  <c r="J75" i="24"/>
  <c r="J74" i="24"/>
  <c r="J70" i="24"/>
  <c r="J68" i="24"/>
  <c r="J67" i="24"/>
  <c r="J66" i="24"/>
  <c r="J64" i="24"/>
  <c r="J63" i="24"/>
  <c r="J62" i="24"/>
  <c r="J60" i="24"/>
  <c r="J59" i="24"/>
  <c r="J58" i="24"/>
  <c r="J56" i="24"/>
  <c r="J55" i="24"/>
  <c r="J54" i="24"/>
  <c r="J53" i="24"/>
  <c r="J52" i="24"/>
  <c r="J51" i="24"/>
  <c r="J50" i="24"/>
  <c r="J49" i="24"/>
  <c r="J48" i="24"/>
  <c r="J47" i="24"/>
  <c r="J46" i="24"/>
  <c r="J45" i="24"/>
  <c r="J44" i="24"/>
  <c r="J43" i="24"/>
  <c r="J42" i="24"/>
  <c r="J41" i="24"/>
  <c r="J40" i="24"/>
  <c r="J39" i="24"/>
  <c r="J38" i="24"/>
  <c r="J37" i="24"/>
  <c r="J36" i="24"/>
  <c r="J35" i="24"/>
  <c r="J34" i="24"/>
  <c r="J33" i="24"/>
  <c r="J32" i="24"/>
  <c r="J31" i="24"/>
  <c r="J30" i="24"/>
  <c r="J29" i="24"/>
  <c r="J28" i="24"/>
  <c r="J27" i="24"/>
  <c r="J26" i="24"/>
  <c r="J25" i="24"/>
  <c r="J24" i="24"/>
  <c r="J23" i="24"/>
  <c r="J22" i="24"/>
  <c r="J20" i="24"/>
  <c r="J19" i="24"/>
  <c r="J18" i="24"/>
  <c r="J16" i="24"/>
  <c r="J15" i="24"/>
  <c r="J14" i="24"/>
  <c r="J12" i="24"/>
  <c r="J11" i="24"/>
  <c r="J8" i="24"/>
  <c r="J7" i="24"/>
  <c r="J6" i="24"/>
  <c r="M86" i="25"/>
  <c r="M84" i="25"/>
  <c r="M83" i="25"/>
  <c r="M82" i="25"/>
  <c r="M80" i="25"/>
  <c r="J80" i="25"/>
  <c r="M79" i="25"/>
  <c r="M78" i="25"/>
  <c r="J78" i="25"/>
  <c r="M76" i="25"/>
  <c r="M75" i="25"/>
  <c r="M74" i="25"/>
  <c r="J73" i="25"/>
  <c r="M72" i="25"/>
  <c r="M71" i="25"/>
  <c r="J71" i="25"/>
  <c r="M70" i="25"/>
  <c r="M69" i="25"/>
  <c r="J69" i="25"/>
  <c r="M68" i="25"/>
  <c r="M67" i="25"/>
  <c r="J67" i="25"/>
  <c r="M66" i="25"/>
  <c r="M65" i="25"/>
  <c r="J65" i="25"/>
  <c r="M64" i="25"/>
  <c r="M63" i="25"/>
  <c r="J63" i="25"/>
  <c r="M62" i="25"/>
  <c r="M61" i="25"/>
  <c r="J61" i="25"/>
  <c r="M60" i="25"/>
  <c r="M59" i="25"/>
  <c r="J59" i="25"/>
  <c r="M58" i="25"/>
  <c r="M57" i="25"/>
  <c r="J57" i="25"/>
  <c r="M56" i="25"/>
  <c r="M55" i="25"/>
  <c r="J55" i="25"/>
  <c r="M54" i="25"/>
  <c r="M53" i="25"/>
  <c r="J53" i="25"/>
  <c r="M52" i="25"/>
  <c r="M51" i="25"/>
  <c r="J51" i="25"/>
  <c r="M50" i="25"/>
  <c r="M49" i="25"/>
  <c r="J49" i="25"/>
  <c r="M48" i="25"/>
  <c r="M46" i="25"/>
  <c r="M44" i="25"/>
  <c r="J44" i="25"/>
  <c r="M42" i="25"/>
  <c r="J41" i="25"/>
  <c r="M40" i="25"/>
  <c r="M38" i="25"/>
  <c r="M36" i="25"/>
  <c r="J36" i="25"/>
  <c r="M34" i="25"/>
  <c r="J33" i="25"/>
  <c r="M32" i="25"/>
  <c r="M30" i="25"/>
  <c r="M28" i="25"/>
  <c r="J28" i="25"/>
  <c r="M26" i="25"/>
  <c r="J25" i="25"/>
  <c r="M24" i="25"/>
  <c r="M22" i="25"/>
  <c r="M20" i="25"/>
  <c r="J20" i="25"/>
  <c r="M18" i="25"/>
  <c r="M16" i="25"/>
  <c r="M14" i="25"/>
  <c r="M12" i="25"/>
  <c r="M10" i="25"/>
  <c r="J9" i="25"/>
  <c r="M8" i="25"/>
  <c r="M6" i="25"/>
  <c r="M5" i="25"/>
  <c r="M86" i="26"/>
  <c r="J86" i="26"/>
  <c r="M85" i="26"/>
  <c r="M84" i="26"/>
  <c r="J84" i="26"/>
  <c r="M83" i="26"/>
  <c r="M82" i="26"/>
  <c r="J82" i="26"/>
  <c r="M81" i="26"/>
  <c r="M80" i="26"/>
  <c r="J80" i="26"/>
  <c r="M79" i="26"/>
  <c r="M78" i="26"/>
  <c r="J78" i="26"/>
  <c r="M77" i="26"/>
  <c r="M76" i="26"/>
  <c r="J76" i="26"/>
  <c r="M75" i="26"/>
  <c r="M74" i="26"/>
  <c r="J74" i="26"/>
  <c r="M73" i="26"/>
  <c r="M72" i="26"/>
  <c r="J72" i="26"/>
  <c r="M71" i="26"/>
  <c r="M70" i="26"/>
  <c r="J70" i="26"/>
  <c r="M69" i="26"/>
  <c r="M68" i="26"/>
  <c r="J68" i="26"/>
  <c r="M67" i="26"/>
  <c r="M66" i="26"/>
  <c r="J66" i="26"/>
  <c r="M65" i="26"/>
  <c r="M64" i="26"/>
  <c r="J64" i="26"/>
  <c r="M63" i="26"/>
  <c r="M62" i="26"/>
  <c r="J62" i="26"/>
  <c r="M61" i="26"/>
  <c r="M60" i="26"/>
  <c r="J60" i="26"/>
  <c r="M59" i="26"/>
  <c r="M58" i="26"/>
  <c r="J58" i="26"/>
  <c r="M57" i="26"/>
  <c r="M56" i="26"/>
  <c r="J56" i="26"/>
  <c r="M55" i="26"/>
  <c r="M54" i="26"/>
  <c r="J54" i="26"/>
  <c r="M53" i="26"/>
  <c r="M52" i="26"/>
  <c r="J52" i="26"/>
  <c r="M51" i="26"/>
  <c r="M50" i="26"/>
  <c r="J50" i="26"/>
  <c r="M49" i="26"/>
  <c r="M48" i="26"/>
  <c r="J48" i="26"/>
  <c r="M47" i="26"/>
  <c r="M46" i="26"/>
  <c r="J46" i="26"/>
  <c r="M45" i="26"/>
  <c r="M44" i="26"/>
  <c r="J44" i="26"/>
  <c r="M43" i="26"/>
  <c r="M42" i="26"/>
  <c r="J42" i="26"/>
  <c r="M41" i="26"/>
  <c r="M40" i="26"/>
  <c r="J40" i="26"/>
  <c r="M39" i="26"/>
  <c r="M38" i="26"/>
  <c r="J38" i="26"/>
  <c r="M37" i="26"/>
  <c r="M36" i="26"/>
  <c r="J36" i="26"/>
  <c r="M35" i="26"/>
  <c r="M34" i="26"/>
  <c r="J34" i="26"/>
  <c r="M33" i="26"/>
  <c r="M32" i="26"/>
  <c r="J32" i="26"/>
  <c r="M31" i="26"/>
  <c r="M30" i="26"/>
  <c r="J30" i="26"/>
  <c r="M29" i="26"/>
  <c r="M28" i="26"/>
  <c r="J28" i="26"/>
  <c r="M27" i="26"/>
  <c r="M26" i="26"/>
  <c r="J26" i="26"/>
  <c r="M25" i="26"/>
  <c r="M24" i="26"/>
  <c r="J24" i="26"/>
  <c r="M23" i="26"/>
  <c r="M22" i="26"/>
  <c r="J22" i="26"/>
  <c r="M21" i="26"/>
  <c r="M20" i="26"/>
  <c r="J20" i="26"/>
  <c r="M19" i="26"/>
  <c r="M18" i="26"/>
  <c r="J18" i="26"/>
  <c r="M17" i="26"/>
  <c r="M16" i="26"/>
  <c r="J16" i="26"/>
  <c r="M15" i="26"/>
  <c r="M14" i="26"/>
  <c r="J14" i="26"/>
  <c r="M13" i="26"/>
  <c r="M12" i="26"/>
  <c r="J12" i="26"/>
  <c r="M11" i="26"/>
  <c r="M10" i="26"/>
  <c r="J10" i="26"/>
  <c r="M9" i="26"/>
  <c r="M8" i="26"/>
  <c r="J8" i="26"/>
  <c r="M6" i="26"/>
  <c r="M5" i="26"/>
  <c r="M86" i="27"/>
  <c r="M85" i="27"/>
  <c r="M84" i="27"/>
  <c r="M82" i="27"/>
  <c r="J82" i="27"/>
  <c r="M81" i="27"/>
  <c r="M80" i="27"/>
  <c r="J80" i="27"/>
  <c r="M79" i="27"/>
  <c r="M78" i="27"/>
  <c r="M77" i="27"/>
  <c r="M76" i="27"/>
  <c r="M75" i="27"/>
  <c r="M74" i="27"/>
  <c r="M73" i="27"/>
  <c r="M72" i="27"/>
  <c r="M71" i="27"/>
  <c r="M70" i="27"/>
  <c r="J70" i="27"/>
  <c r="M69" i="27"/>
  <c r="M68" i="27"/>
  <c r="J68" i="27"/>
  <c r="M67" i="27"/>
  <c r="M66" i="27"/>
  <c r="M65" i="27"/>
  <c r="M64" i="27"/>
  <c r="M63" i="27"/>
  <c r="M62" i="27"/>
  <c r="M61" i="27"/>
  <c r="M60" i="27"/>
  <c r="M59" i="27"/>
  <c r="M58" i="27"/>
  <c r="J58" i="27"/>
  <c r="M57" i="27"/>
  <c r="M56" i="27"/>
  <c r="J56" i="27"/>
  <c r="M55" i="27"/>
  <c r="M54" i="27"/>
  <c r="M53" i="27"/>
  <c r="M52" i="27"/>
  <c r="M51" i="27"/>
  <c r="M50" i="27"/>
  <c r="M49" i="27"/>
  <c r="M48" i="27"/>
  <c r="M47" i="27"/>
  <c r="M46" i="27"/>
  <c r="J46" i="27"/>
  <c r="M45" i="27"/>
  <c r="M44" i="27"/>
  <c r="J44" i="27"/>
  <c r="M43" i="27"/>
  <c r="M42" i="27"/>
  <c r="M41" i="27"/>
  <c r="M40" i="27"/>
  <c r="M39" i="27"/>
  <c r="M38" i="27"/>
  <c r="M37" i="27"/>
  <c r="J37" i="27"/>
  <c r="M36" i="27"/>
  <c r="M35" i="27"/>
  <c r="M34" i="27"/>
  <c r="M33" i="27"/>
  <c r="M32" i="27"/>
  <c r="M31" i="27"/>
  <c r="M30" i="27"/>
  <c r="J30" i="27"/>
  <c r="M29" i="27"/>
  <c r="M28" i="27"/>
  <c r="M27" i="27"/>
  <c r="M26" i="27"/>
  <c r="M25" i="27"/>
  <c r="J25" i="27"/>
  <c r="M24" i="27"/>
  <c r="M23" i="27"/>
  <c r="M22" i="27"/>
  <c r="M21" i="27"/>
  <c r="M20" i="27"/>
  <c r="M19" i="27"/>
  <c r="M18" i="27"/>
  <c r="J18" i="27"/>
  <c r="M17" i="27"/>
  <c r="M16" i="27"/>
  <c r="J16" i="27"/>
  <c r="M15" i="27"/>
  <c r="M14" i="27"/>
  <c r="M13" i="27"/>
  <c r="M12" i="27"/>
  <c r="M11" i="27"/>
  <c r="M10" i="27"/>
  <c r="M9" i="27"/>
  <c r="J9" i="27"/>
  <c r="M8" i="27"/>
  <c r="M7" i="27"/>
  <c r="M6" i="27"/>
  <c r="M5" i="27"/>
  <c r="M86" i="24"/>
  <c r="J86" i="24"/>
  <c r="M85" i="24"/>
  <c r="M84" i="24"/>
  <c r="M83" i="24"/>
  <c r="M82" i="24"/>
  <c r="M81" i="24"/>
  <c r="M80" i="24"/>
  <c r="M79" i="24"/>
  <c r="J79" i="24"/>
  <c r="M78" i="24"/>
  <c r="M77" i="24"/>
  <c r="M76" i="24"/>
  <c r="M75" i="24"/>
  <c r="M74" i="24"/>
  <c r="M73" i="24"/>
  <c r="M72" i="24"/>
  <c r="J72" i="24"/>
  <c r="M71" i="24"/>
  <c r="M70" i="24"/>
  <c r="M69" i="24"/>
  <c r="M68" i="24"/>
  <c r="M67" i="24"/>
  <c r="M66" i="24"/>
  <c r="M65" i="24"/>
  <c r="M64" i="24"/>
  <c r="M63" i="24"/>
  <c r="M62" i="24"/>
  <c r="M61" i="24"/>
  <c r="M60" i="24"/>
  <c r="M59" i="24"/>
  <c r="M58" i="24"/>
  <c r="M57" i="24"/>
  <c r="M56" i="24"/>
  <c r="M55" i="24"/>
  <c r="M54" i="24"/>
  <c r="M53" i="24"/>
  <c r="M52" i="24"/>
  <c r="M51" i="24"/>
  <c r="M50" i="24"/>
  <c r="M49" i="24"/>
  <c r="M48" i="24"/>
  <c r="M47" i="24"/>
  <c r="M46" i="24"/>
  <c r="M45" i="24"/>
  <c r="M44" i="24"/>
  <c r="M43" i="24"/>
  <c r="M42" i="24"/>
  <c r="M41" i="24"/>
  <c r="M40" i="24"/>
  <c r="M39" i="24"/>
  <c r="M38" i="24"/>
  <c r="M37" i="24"/>
  <c r="M36" i="24"/>
  <c r="M35" i="24"/>
  <c r="M34" i="24"/>
  <c r="M33" i="24"/>
  <c r="M32" i="24"/>
  <c r="M31" i="24"/>
  <c r="M30" i="24"/>
  <c r="M29" i="24"/>
  <c r="M28" i="24"/>
  <c r="M27" i="24"/>
  <c r="M26" i="24"/>
  <c r="M25" i="24"/>
  <c r="M24" i="24"/>
  <c r="M23" i="24"/>
  <c r="M22" i="24"/>
  <c r="M21" i="24"/>
  <c r="M20" i="24"/>
  <c r="M19" i="24"/>
  <c r="M18" i="24"/>
  <c r="M17" i="24"/>
  <c r="M16" i="24"/>
  <c r="M15" i="24"/>
  <c r="M14" i="24"/>
  <c r="M13" i="24"/>
  <c r="M12" i="24"/>
  <c r="M11" i="24"/>
  <c r="M10" i="24"/>
  <c r="J10" i="24"/>
  <c r="M9" i="24"/>
  <c r="M8" i="24"/>
  <c r="M7" i="24"/>
  <c r="M6" i="24"/>
  <c r="M5" i="24"/>
  <c r="J83" i="23"/>
  <c r="J81" i="23"/>
  <c r="J79" i="23"/>
  <c r="J75" i="23"/>
  <c r="J73" i="23"/>
  <c r="J71" i="23"/>
  <c r="J67" i="23"/>
  <c r="J65" i="23"/>
  <c r="J63" i="23"/>
  <c r="J59" i="23"/>
  <c r="J57" i="23"/>
  <c r="J55" i="23"/>
  <c r="J51" i="23"/>
  <c r="J49" i="23"/>
  <c r="J47" i="23"/>
  <c r="J43" i="23"/>
  <c r="J41" i="23"/>
  <c r="J39" i="23"/>
  <c r="J35" i="23"/>
  <c r="J33" i="23"/>
  <c r="J31" i="23"/>
  <c r="J27" i="23"/>
  <c r="J25" i="23"/>
  <c r="J23" i="23"/>
  <c r="J19" i="23"/>
  <c r="J17" i="23"/>
  <c r="J15" i="23"/>
  <c r="J11" i="23"/>
  <c r="J9" i="23"/>
  <c r="J7" i="23"/>
  <c r="M86" i="23"/>
  <c r="M85" i="23"/>
  <c r="J85" i="23"/>
  <c r="M84" i="23"/>
  <c r="M83" i="23"/>
  <c r="M82" i="23"/>
  <c r="M81" i="23"/>
  <c r="M80" i="23"/>
  <c r="M79" i="23"/>
  <c r="M78" i="23"/>
  <c r="M77" i="23"/>
  <c r="J77" i="23"/>
  <c r="M76" i="23"/>
  <c r="M75" i="23"/>
  <c r="M74" i="23"/>
  <c r="M73" i="23"/>
  <c r="M72" i="23"/>
  <c r="M71" i="23"/>
  <c r="M70" i="23"/>
  <c r="M69" i="23"/>
  <c r="J69" i="23"/>
  <c r="M68" i="23"/>
  <c r="M67" i="23"/>
  <c r="M66" i="23"/>
  <c r="M65" i="23"/>
  <c r="M64" i="23"/>
  <c r="M63" i="23"/>
  <c r="M62" i="23"/>
  <c r="M61" i="23"/>
  <c r="J61" i="23"/>
  <c r="M60" i="23"/>
  <c r="M59" i="23"/>
  <c r="M58" i="23"/>
  <c r="M57" i="23"/>
  <c r="M56" i="23"/>
  <c r="M55" i="23"/>
  <c r="M54" i="23"/>
  <c r="M53" i="23"/>
  <c r="J53" i="23"/>
  <c r="M52" i="23"/>
  <c r="M51" i="23"/>
  <c r="M50" i="23"/>
  <c r="M49" i="23"/>
  <c r="M48" i="23"/>
  <c r="M47" i="23"/>
  <c r="M46" i="23"/>
  <c r="M45" i="23"/>
  <c r="J45" i="23"/>
  <c r="M44" i="23"/>
  <c r="M43" i="23"/>
  <c r="M42" i="23"/>
  <c r="M41" i="23"/>
  <c r="M40" i="23"/>
  <c r="M39" i="23"/>
  <c r="M38" i="23"/>
  <c r="M37" i="23"/>
  <c r="J37" i="23"/>
  <c r="M36" i="23"/>
  <c r="M35" i="23"/>
  <c r="M34" i="23"/>
  <c r="M33" i="23"/>
  <c r="M32" i="23"/>
  <c r="M31" i="23"/>
  <c r="M30" i="23"/>
  <c r="M29" i="23"/>
  <c r="J29" i="23"/>
  <c r="M28" i="23"/>
  <c r="M27" i="23"/>
  <c r="M26" i="23"/>
  <c r="M25" i="23"/>
  <c r="M24" i="23"/>
  <c r="M23" i="23"/>
  <c r="M22" i="23"/>
  <c r="M21" i="23"/>
  <c r="J21" i="23"/>
  <c r="M20" i="23"/>
  <c r="M19" i="23"/>
  <c r="M18" i="23"/>
  <c r="M17" i="23"/>
  <c r="M16" i="23"/>
  <c r="M15" i="23"/>
  <c r="M14" i="23"/>
  <c r="M13" i="23"/>
  <c r="J13" i="23"/>
  <c r="M12" i="23"/>
  <c r="M11" i="23"/>
  <c r="M10" i="23"/>
  <c r="M9" i="23"/>
  <c r="M8" i="23"/>
  <c r="M7" i="23"/>
  <c r="M6" i="23"/>
  <c r="M5" i="23"/>
  <c r="J5" i="23"/>
  <c r="J86" i="22"/>
  <c r="J85" i="22"/>
  <c r="J84" i="22"/>
  <c r="J83" i="22"/>
  <c r="J82" i="22"/>
  <c r="J81" i="22"/>
  <c r="J80" i="22"/>
  <c r="J78" i="22"/>
  <c r="J77" i="22"/>
  <c r="J76" i="22"/>
  <c r="J75" i="22"/>
  <c r="J74" i="22"/>
  <c r="J73" i="22"/>
  <c r="J72" i="22"/>
  <c r="J70" i="22"/>
  <c r="J69" i="22"/>
  <c r="J68" i="22"/>
  <c r="J67" i="22"/>
  <c r="J66" i="22"/>
  <c r="J65" i="22"/>
  <c r="J64" i="22"/>
  <c r="J62" i="22"/>
  <c r="J61" i="22"/>
  <c r="J60" i="22"/>
  <c r="J59" i="22"/>
  <c r="J58" i="22"/>
  <c r="J57" i="22"/>
  <c r="J56" i="22"/>
  <c r="J54" i="22"/>
  <c r="J53" i="22"/>
  <c r="J52" i="22"/>
  <c r="J51" i="22"/>
  <c r="J50" i="22"/>
  <c r="J49" i="22"/>
  <c r="J48" i="22"/>
  <c r="J46" i="22"/>
  <c r="J45" i="22"/>
  <c r="J44" i="22"/>
  <c r="J43" i="22"/>
  <c r="J42" i="22"/>
  <c r="J41" i="22"/>
  <c r="J40" i="22"/>
  <c r="J38" i="22"/>
  <c r="J37" i="22"/>
  <c r="J36" i="22"/>
  <c r="J35" i="22"/>
  <c r="J34" i="22"/>
  <c r="J33" i="22"/>
  <c r="J32" i="22"/>
  <c r="J30" i="22"/>
  <c r="J29" i="22"/>
  <c r="J28" i="22"/>
  <c r="J27" i="22"/>
  <c r="J26" i="22"/>
  <c r="J25" i="22"/>
  <c r="J24" i="22"/>
  <c r="J22" i="22"/>
  <c r="J21" i="22"/>
  <c r="J20" i="22"/>
  <c r="J19" i="22"/>
  <c r="J18" i="22"/>
  <c r="J17" i="22"/>
  <c r="J16" i="22"/>
  <c r="J14" i="22"/>
  <c r="J13" i="22"/>
  <c r="J12" i="22"/>
  <c r="J11" i="22"/>
  <c r="J10" i="22"/>
  <c r="J9" i="22"/>
  <c r="J8" i="22"/>
  <c r="J6" i="22"/>
  <c r="J5" i="22"/>
  <c r="M86" i="22"/>
  <c r="M85" i="22"/>
  <c r="M84" i="22"/>
  <c r="M83" i="22"/>
  <c r="M82" i="22"/>
  <c r="M81" i="22"/>
  <c r="M80" i="22"/>
  <c r="M79" i="22"/>
  <c r="J79" i="22"/>
  <c r="M78" i="22"/>
  <c r="M77" i="22"/>
  <c r="M76" i="22"/>
  <c r="M75" i="22"/>
  <c r="M74" i="22"/>
  <c r="M73" i="22"/>
  <c r="M72" i="22"/>
  <c r="M71" i="22"/>
  <c r="J71" i="22"/>
  <c r="M70" i="22"/>
  <c r="M69" i="22"/>
  <c r="M68" i="22"/>
  <c r="M67" i="22"/>
  <c r="M66" i="22"/>
  <c r="M65" i="22"/>
  <c r="M64" i="22"/>
  <c r="M63" i="22"/>
  <c r="J63" i="22"/>
  <c r="M62" i="22"/>
  <c r="M61" i="22"/>
  <c r="M60" i="22"/>
  <c r="M59" i="22"/>
  <c r="M58" i="22"/>
  <c r="M57" i="22"/>
  <c r="M56" i="22"/>
  <c r="M55" i="22"/>
  <c r="J55" i="22"/>
  <c r="M54" i="22"/>
  <c r="M53" i="22"/>
  <c r="M52" i="22"/>
  <c r="M51" i="22"/>
  <c r="M50" i="22"/>
  <c r="M49" i="22"/>
  <c r="M48" i="22"/>
  <c r="M47" i="22"/>
  <c r="J47" i="22"/>
  <c r="M46" i="22"/>
  <c r="M45" i="22"/>
  <c r="M44" i="22"/>
  <c r="M43" i="22"/>
  <c r="M42" i="22"/>
  <c r="M41" i="22"/>
  <c r="M40" i="22"/>
  <c r="M39" i="22"/>
  <c r="J39" i="22"/>
  <c r="M38" i="22"/>
  <c r="M37" i="22"/>
  <c r="M36" i="22"/>
  <c r="M35" i="22"/>
  <c r="M34" i="22"/>
  <c r="M33" i="22"/>
  <c r="M32" i="22"/>
  <c r="M31" i="22"/>
  <c r="J31" i="22"/>
  <c r="M30" i="22"/>
  <c r="M29" i="22"/>
  <c r="M28" i="22"/>
  <c r="M27" i="22"/>
  <c r="M26" i="22"/>
  <c r="M25" i="22"/>
  <c r="M24" i="22"/>
  <c r="M23" i="22"/>
  <c r="J23" i="22"/>
  <c r="M22" i="22"/>
  <c r="M21" i="22"/>
  <c r="M20" i="22"/>
  <c r="M19" i="22"/>
  <c r="M18" i="22"/>
  <c r="M17" i="22"/>
  <c r="M16" i="22"/>
  <c r="M15" i="22"/>
  <c r="J15" i="22"/>
  <c r="M14" i="22"/>
  <c r="M13" i="22"/>
  <c r="M12" i="22"/>
  <c r="M11" i="22"/>
  <c r="M10" i="22"/>
  <c r="M9" i="22"/>
  <c r="M8" i="22"/>
  <c r="M7" i="22"/>
  <c r="J7" i="22"/>
  <c r="M6" i="22"/>
  <c r="M5" i="22"/>
  <c r="M85" i="28"/>
  <c r="M83" i="28"/>
  <c r="M81" i="28"/>
  <c r="M79" i="28"/>
  <c r="M77" i="28"/>
  <c r="M75" i="28"/>
  <c r="M73" i="28"/>
  <c r="M71" i="28"/>
  <c r="M69" i="28"/>
  <c r="M67" i="28"/>
  <c r="M65" i="28"/>
  <c r="M63" i="28"/>
  <c r="M61" i="28"/>
  <c r="M59" i="28"/>
  <c r="M57" i="28"/>
  <c r="M55" i="28"/>
  <c r="M53" i="28"/>
  <c r="M51" i="28"/>
  <c r="M49" i="28"/>
  <c r="M47" i="28"/>
  <c r="M45" i="28"/>
  <c r="M43" i="28"/>
  <c r="M41" i="28"/>
  <c r="M39" i="28"/>
  <c r="M37" i="28"/>
  <c r="M35" i="28"/>
  <c r="M33" i="28"/>
  <c r="M31" i="28"/>
  <c r="M29" i="28"/>
  <c r="M27" i="28"/>
  <c r="M25" i="28"/>
  <c r="M23" i="28"/>
  <c r="M21" i="28"/>
  <c r="M19" i="28"/>
  <c r="M17" i="28"/>
  <c r="M15" i="28"/>
  <c r="M13" i="28"/>
  <c r="M11" i="28"/>
  <c r="M9" i="28"/>
  <c r="M7" i="28"/>
  <c r="M5" i="28"/>
  <c r="M86" i="28"/>
  <c r="J86" i="28"/>
  <c r="J85" i="28"/>
  <c r="M84" i="28"/>
  <c r="J84" i="28"/>
  <c r="J83" i="28"/>
  <c r="M82" i="28"/>
  <c r="J82" i="28"/>
  <c r="J81" i="28"/>
  <c r="M80" i="28"/>
  <c r="J80" i="28"/>
  <c r="J79" i="28"/>
  <c r="M78" i="28"/>
  <c r="J78" i="28"/>
  <c r="J77" i="28"/>
  <c r="M76" i="28"/>
  <c r="J76" i="28"/>
  <c r="J75" i="28"/>
  <c r="M74" i="28"/>
  <c r="J74" i="28"/>
  <c r="J73" i="28"/>
  <c r="M72" i="28"/>
  <c r="J72" i="28"/>
  <c r="J71" i="28"/>
  <c r="M70" i="28"/>
  <c r="J70" i="28"/>
  <c r="J69" i="28"/>
  <c r="M68" i="28"/>
  <c r="J68" i="28"/>
  <c r="J67" i="28"/>
  <c r="M66" i="28"/>
  <c r="J66" i="28"/>
  <c r="J65" i="28"/>
  <c r="M64" i="28"/>
  <c r="J64" i="28"/>
  <c r="J63" i="28"/>
  <c r="M62" i="28"/>
  <c r="J62" i="28"/>
  <c r="J61" i="28"/>
  <c r="M60" i="28"/>
  <c r="J60" i="28"/>
  <c r="J59" i="28"/>
  <c r="M58" i="28"/>
  <c r="J58" i="28"/>
  <c r="J57" i="28"/>
  <c r="M56" i="28"/>
  <c r="J56" i="28"/>
  <c r="J55" i="28"/>
  <c r="M54" i="28"/>
  <c r="J54" i="28"/>
  <c r="J53" i="28"/>
  <c r="M52" i="28"/>
  <c r="J52" i="28"/>
  <c r="J51" i="28"/>
  <c r="M50" i="28"/>
  <c r="J50" i="28"/>
  <c r="J49" i="28"/>
  <c r="M48" i="28"/>
  <c r="J48" i="28"/>
  <c r="J47" i="28"/>
  <c r="M46" i="28"/>
  <c r="J46" i="28"/>
  <c r="J45" i="28"/>
  <c r="M44" i="28"/>
  <c r="J44" i="28"/>
  <c r="J43" i="28"/>
  <c r="M42" i="28"/>
  <c r="J42" i="28"/>
  <c r="J41" i="28"/>
  <c r="M40" i="28"/>
  <c r="J40" i="28"/>
  <c r="J39" i="28"/>
  <c r="M38" i="28"/>
  <c r="J38" i="28"/>
  <c r="J37" i="28"/>
  <c r="M36" i="28"/>
  <c r="J36" i="28"/>
  <c r="J35" i="28"/>
  <c r="M34" i="28"/>
  <c r="J34" i="28"/>
  <c r="J33" i="28"/>
  <c r="M32" i="28"/>
  <c r="J32" i="28"/>
  <c r="J31" i="28"/>
  <c r="M30" i="28"/>
  <c r="J30" i="28"/>
  <c r="J29" i="28"/>
  <c r="M28" i="28"/>
  <c r="J28" i="28"/>
  <c r="J27" i="28"/>
  <c r="M26" i="28"/>
  <c r="J26" i="28"/>
  <c r="J25" i="28"/>
  <c r="M24" i="28"/>
  <c r="J24" i="28"/>
  <c r="J23" i="28"/>
  <c r="M22" i="28"/>
  <c r="J22" i="28"/>
  <c r="J21" i="28"/>
  <c r="M20" i="28"/>
  <c r="J20" i="28"/>
  <c r="J19" i="28"/>
  <c r="M18" i="28"/>
  <c r="J18" i="28"/>
  <c r="J17" i="28"/>
  <c r="M16" i="28"/>
  <c r="J16" i="28"/>
  <c r="J15" i="28"/>
  <c r="M14" i="28"/>
  <c r="J14" i="28"/>
  <c r="J13" i="28"/>
  <c r="M12" i="28"/>
  <c r="J12" i="28"/>
  <c r="J11" i="28"/>
  <c r="M10" i="28"/>
  <c r="J10" i="28"/>
  <c r="J9" i="28"/>
  <c r="M8" i="28"/>
  <c r="J8" i="28"/>
  <c r="J7" i="28"/>
  <c r="M6" i="28"/>
  <c r="J6" i="28"/>
  <c r="J5" i="28"/>
  <c r="M86" i="11"/>
  <c r="J86" i="11"/>
  <c r="M85" i="11"/>
  <c r="J85" i="11"/>
  <c r="M84" i="11"/>
  <c r="J84" i="11"/>
  <c r="M83" i="11"/>
  <c r="J83" i="11"/>
  <c r="M82" i="11"/>
  <c r="J82" i="11"/>
  <c r="M81" i="11"/>
  <c r="J81" i="11"/>
  <c r="M80" i="11"/>
  <c r="J80" i="11"/>
  <c r="M79" i="11"/>
  <c r="J79" i="11"/>
  <c r="M78" i="11"/>
  <c r="J78" i="11"/>
  <c r="M77" i="11"/>
  <c r="J77" i="11"/>
  <c r="M76" i="11"/>
  <c r="J76" i="11"/>
  <c r="M75" i="11"/>
  <c r="J75" i="11"/>
  <c r="M74" i="11"/>
  <c r="J74" i="11"/>
  <c r="M73" i="11"/>
  <c r="J73" i="11"/>
  <c r="M72" i="11"/>
  <c r="J72" i="11"/>
  <c r="M71" i="11"/>
  <c r="J71" i="11"/>
  <c r="M70" i="11"/>
  <c r="J70" i="11"/>
  <c r="M69" i="11"/>
  <c r="J69" i="11"/>
  <c r="M68" i="11"/>
  <c r="J68" i="11"/>
  <c r="M67" i="11"/>
  <c r="J67" i="11"/>
  <c r="M66" i="11"/>
  <c r="J66" i="11"/>
  <c r="M65" i="11"/>
  <c r="J65" i="11"/>
  <c r="M64" i="11"/>
  <c r="J64" i="11"/>
  <c r="M63" i="11"/>
  <c r="J63" i="11"/>
  <c r="M62" i="11"/>
  <c r="J62" i="11"/>
  <c r="M61" i="11"/>
  <c r="J61" i="11"/>
  <c r="M60" i="11"/>
  <c r="J60" i="11"/>
  <c r="M59" i="11"/>
  <c r="J59" i="11"/>
  <c r="M58" i="11"/>
  <c r="J58" i="11"/>
  <c r="M57" i="11"/>
  <c r="J57" i="11"/>
  <c r="M56" i="11"/>
  <c r="J56" i="11"/>
  <c r="M55" i="11"/>
  <c r="J55" i="11"/>
  <c r="M54" i="11"/>
  <c r="J54" i="11"/>
  <c r="M53" i="11"/>
  <c r="J53" i="11"/>
  <c r="M52" i="11"/>
  <c r="J52" i="11"/>
  <c r="M51" i="11"/>
  <c r="J51" i="11"/>
  <c r="M50" i="11"/>
  <c r="J50" i="11"/>
  <c r="M49" i="11"/>
  <c r="J49" i="11"/>
  <c r="M48" i="11"/>
  <c r="J48" i="11"/>
  <c r="M47" i="11"/>
  <c r="J47" i="11"/>
  <c r="M46" i="11"/>
  <c r="J46" i="11"/>
  <c r="M45" i="11"/>
  <c r="J45" i="11"/>
  <c r="M44" i="11"/>
  <c r="J44" i="11"/>
  <c r="M43" i="11"/>
  <c r="J43" i="11"/>
  <c r="M42" i="11"/>
  <c r="J42" i="11"/>
  <c r="M41" i="11"/>
  <c r="J41" i="11"/>
  <c r="M40" i="11"/>
  <c r="J40" i="11"/>
  <c r="M39" i="11"/>
  <c r="J39" i="11"/>
  <c r="M38" i="11"/>
  <c r="J38" i="11"/>
  <c r="M37" i="11"/>
  <c r="J37" i="11"/>
  <c r="M36" i="11"/>
  <c r="J36" i="11"/>
  <c r="M35" i="11"/>
  <c r="J35" i="11"/>
  <c r="M34" i="11"/>
  <c r="J34" i="11"/>
  <c r="M33" i="11"/>
  <c r="J33" i="11"/>
  <c r="M32" i="11"/>
  <c r="J32" i="11"/>
  <c r="M31" i="11"/>
  <c r="J31" i="11"/>
  <c r="M30" i="11"/>
  <c r="J30" i="11"/>
  <c r="M29" i="11"/>
  <c r="J29" i="11"/>
  <c r="M28" i="11"/>
  <c r="J28" i="11"/>
  <c r="M27" i="11"/>
  <c r="J27" i="11"/>
  <c r="M26" i="11"/>
  <c r="J26" i="11"/>
  <c r="M25" i="11"/>
  <c r="J25" i="11"/>
  <c r="M24" i="11"/>
  <c r="J24" i="11"/>
  <c r="M23" i="11"/>
  <c r="J23" i="11"/>
  <c r="M22" i="11"/>
  <c r="J22" i="11"/>
  <c r="M21" i="11"/>
  <c r="J21" i="11"/>
  <c r="M20" i="11"/>
  <c r="J20" i="11"/>
  <c r="M19" i="11"/>
  <c r="J19" i="11"/>
  <c r="M18" i="11"/>
  <c r="J18" i="11"/>
  <c r="M17" i="11"/>
  <c r="J17" i="11"/>
  <c r="M16" i="11"/>
  <c r="J16" i="11"/>
  <c r="M15" i="11"/>
  <c r="J15" i="11"/>
  <c r="M14" i="11"/>
  <c r="J14" i="11"/>
  <c r="M13" i="11"/>
  <c r="J13" i="11"/>
  <c r="M12" i="11"/>
  <c r="J12" i="11"/>
  <c r="M11" i="11"/>
  <c r="J11" i="11"/>
  <c r="M10" i="11"/>
  <c r="J10" i="11"/>
  <c r="M9" i="11"/>
  <c r="J9" i="11"/>
  <c r="M8" i="11"/>
  <c r="J8" i="11"/>
  <c r="M7" i="11"/>
  <c r="J7" i="11"/>
  <c r="M6" i="11"/>
  <c r="J6" i="11"/>
  <c r="M5" i="11"/>
  <c r="J5" i="11"/>
  <c r="J86" i="10"/>
  <c r="J84" i="10"/>
  <c r="J82" i="10"/>
  <c r="J80" i="10"/>
  <c r="J78" i="10"/>
  <c r="J76" i="10"/>
  <c r="J74" i="10"/>
  <c r="J72" i="10"/>
  <c r="J70" i="10"/>
  <c r="J68" i="10"/>
  <c r="J66" i="10"/>
  <c r="J64" i="10"/>
  <c r="J62" i="10"/>
  <c r="J60" i="10"/>
  <c r="J58" i="10"/>
  <c r="J56" i="10"/>
  <c r="J54" i="10"/>
  <c r="J52" i="10"/>
  <c r="J50" i="10"/>
  <c r="J48" i="10"/>
  <c r="J46" i="10"/>
  <c r="J44" i="10"/>
  <c r="J42" i="10"/>
  <c r="J40" i="10"/>
  <c r="J38" i="10"/>
  <c r="J36" i="10"/>
  <c r="J35" i="10"/>
  <c r="J34" i="10"/>
  <c r="J32" i="10"/>
  <c r="J30" i="10"/>
  <c r="J28" i="10"/>
  <c r="J27" i="10"/>
  <c r="J26" i="10"/>
  <c r="J24" i="10"/>
  <c r="J22" i="10"/>
  <c r="J20" i="10"/>
  <c r="J19" i="10"/>
  <c r="J18" i="10"/>
  <c r="J17" i="10"/>
  <c r="J16" i="10"/>
  <c r="J14" i="10"/>
  <c r="J12" i="10"/>
  <c r="J11" i="10"/>
  <c r="J10" i="10"/>
  <c r="J9" i="10"/>
  <c r="J8" i="10"/>
  <c r="J6" i="10"/>
  <c r="J5" i="10"/>
  <c r="M86" i="10"/>
  <c r="M85" i="10"/>
  <c r="J85" i="10"/>
  <c r="M84" i="10"/>
  <c r="M83" i="10"/>
  <c r="J83" i="10"/>
  <c r="M82" i="10"/>
  <c r="M81" i="10"/>
  <c r="J81" i="10"/>
  <c r="M80" i="10"/>
  <c r="M79" i="10"/>
  <c r="J79" i="10"/>
  <c r="M78" i="10"/>
  <c r="M77" i="10"/>
  <c r="J77" i="10"/>
  <c r="M76" i="10"/>
  <c r="M75" i="10"/>
  <c r="J75" i="10"/>
  <c r="M74" i="10"/>
  <c r="M73" i="10"/>
  <c r="J73" i="10"/>
  <c r="M72" i="10"/>
  <c r="M71" i="10"/>
  <c r="J71" i="10"/>
  <c r="M70" i="10"/>
  <c r="M69" i="10"/>
  <c r="J69" i="10"/>
  <c r="M68" i="10"/>
  <c r="M67" i="10"/>
  <c r="J67" i="10"/>
  <c r="M66" i="10"/>
  <c r="M65" i="10"/>
  <c r="J65" i="10"/>
  <c r="M64" i="10"/>
  <c r="M63" i="10"/>
  <c r="J63" i="10"/>
  <c r="M62" i="10"/>
  <c r="M61" i="10"/>
  <c r="J61" i="10"/>
  <c r="M60" i="10"/>
  <c r="M59" i="10"/>
  <c r="J59" i="10"/>
  <c r="M58" i="10"/>
  <c r="M57" i="10"/>
  <c r="J57" i="10"/>
  <c r="M56" i="10"/>
  <c r="M55" i="10"/>
  <c r="J55" i="10"/>
  <c r="M54" i="10"/>
  <c r="M53" i="10"/>
  <c r="J53" i="10"/>
  <c r="M52" i="10"/>
  <c r="M51" i="10"/>
  <c r="J51" i="10"/>
  <c r="M50" i="10"/>
  <c r="M49" i="10"/>
  <c r="J49" i="10"/>
  <c r="M48" i="10"/>
  <c r="M47" i="10"/>
  <c r="J47" i="10"/>
  <c r="M46" i="10"/>
  <c r="M45" i="10"/>
  <c r="J45" i="10"/>
  <c r="M44" i="10"/>
  <c r="M43" i="10"/>
  <c r="J43" i="10"/>
  <c r="M42" i="10"/>
  <c r="M41" i="10"/>
  <c r="J41" i="10"/>
  <c r="M40" i="10"/>
  <c r="M39" i="10"/>
  <c r="J39" i="10"/>
  <c r="M38" i="10"/>
  <c r="M37" i="10"/>
  <c r="J37" i="10"/>
  <c r="M36" i="10"/>
  <c r="M35" i="10"/>
  <c r="M34" i="10"/>
  <c r="M33" i="10"/>
  <c r="J33" i="10"/>
  <c r="M32" i="10"/>
  <c r="M31" i="10"/>
  <c r="J31" i="10"/>
  <c r="M30" i="10"/>
  <c r="M29" i="10"/>
  <c r="J29" i="10"/>
  <c r="M28" i="10"/>
  <c r="M27" i="10"/>
  <c r="M26" i="10"/>
  <c r="M25" i="10"/>
  <c r="J25" i="10"/>
  <c r="M24" i="10"/>
  <c r="M23" i="10"/>
  <c r="J23" i="10"/>
  <c r="M22" i="10"/>
  <c r="M21" i="10"/>
  <c r="J21" i="10"/>
  <c r="M20" i="10"/>
  <c r="M19" i="10"/>
  <c r="M18" i="10"/>
  <c r="M17" i="10"/>
  <c r="M16" i="10"/>
  <c r="M15" i="10"/>
  <c r="J15" i="10"/>
  <c r="M14" i="10"/>
  <c r="M13" i="10"/>
  <c r="J13" i="10"/>
  <c r="M12" i="10"/>
  <c r="M11" i="10"/>
  <c r="M10" i="10"/>
  <c r="M9" i="10"/>
  <c r="M8" i="10"/>
  <c r="M7" i="10"/>
  <c r="J7" i="10"/>
  <c r="M6" i="10"/>
  <c r="M5" i="10"/>
  <c r="J86" i="19"/>
  <c r="J84" i="19"/>
  <c r="J82" i="19"/>
  <c r="J80" i="19"/>
  <c r="J78" i="19"/>
  <c r="J76" i="19"/>
  <c r="J74" i="19"/>
  <c r="J72" i="19"/>
  <c r="J70" i="19"/>
  <c r="J68" i="19"/>
  <c r="J66" i="19"/>
  <c r="J64" i="19"/>
  <c r="J62" i="19"/>
  <c r="J60" i="19"/>
  <c r="J58" i="19"/>
  <c r="J56" i="19"/>
  <c r="J54" i="19"/>
  <c r="J52" i="19"/>
  <c r="J50" i="19"/>
  <c r="J48" i="19"/>
  <c r="J46" i="19"/>
  <c r="J44" i="19"/>
  <c r="J42" i="19"/>
  <c r="J40" i="19"/>
  <c r="J38" i="19"/>
  <c r="J36" i="19"/>
  <c r="J34" i="19"/>
  <c r="J32" i="19"/>
  <c r="J30" i="19"/>
  <c r="J28" i="19"/>
  <c r="J27" i="19"/>
  <c r="J26" i="19"/>
  <c r="J24" i="19"/>
  <c r="J22" i="19"/>
  <c r="J20" i="19"/>
  <c r="J19" i="19"/>
  <c r="J18" i="19"/>
  <c r="J17" i="19"/>
  <c r="J16" i="19"/>
  <c r="J14" i="19"/>
  <c r="J13" i="19"/>
  <c r="J12" i="19"/>
  <c r="J11" i="19"/>
  <c r="J10" i="19"/>
  <c r="J9" i="19"/>
  <c r="J8" i="19"/>
  <c r="J6" i="19"/>
  <c r="J5" i="19"/>
  <c r="M86" i="19"/>
  <c r="M85" i="19"/>
  <c r="J85" i="19"/>
  <c r="M84" i="19"/>
  <c r="M83" i="19"/>
  <c r="J83" i="19"/>
  <c r="M82" i="19"/>
  <c r="M81" i="19"/>
  <c r="J81" i="19"/>
  <c r="M80" i="19"/>
  <c r="M79" i="19"/>
  <c r="J79" i="19"/>
  <c r="M78" i="19"/>
  <c r="M77" i="19"/>
  <c r="J77" i="19"/>
  <c r="M76" i="19"/>
  <c r="M75" i="19"/>
  <c r="J75" i="19"/>
  <c r="M74" i="19"/>
  <c r="M73" i="19"/>
  <c r="J73" i="19"/>
  <c r="M72" i="19"/>
  <c r="M71" i="19"/>
  <c r="J71" i="19"/>
  <c r="M70" i="19"/>
  <c r="M69" i="19"/>
  <c r="J69" i="19"/>
  <c r="M68" i="19"/>
  <c r="M67" i="19"/>
  <c r="J67" i="19"/>
  <c r="M66" i="19"/>
  <c r="M65" i="19"/>
  <c r="J65" i="19"/>
  <c r="M64" i="19"/>
  <c r="M63" i="19"/>
  <c r="J63" i="19"/>
  <c r="M62" i="19"/>
  <c r="M61" i="19"/>
  <c r="J61" i="19"/>
  <c r="M60" i="19"/>
  <c r="M59" i="19"/>
  <c r="J59" i="19"/>
  <c r="M58" i="19"/>
  <c r="M57" i="19"/>
  <c r="J57" i="19"/>
  <c r="M56" i="19"/>
  <c r="M55" i="19"/>
  <c r="J55" i="19"/>
  <c r="M54" i="19"/>
  <c r="M53" i="19"/>
  <c r="J53" i="19"/>
  <c r="M52" i="19"/>
  <c r="M51" i="19"/>
  <c r="J51" i="19"/>
  <c r="M50" i="19"/>
  <c r="M49" i="19"/>
  <c r="J49" i="19"/>
  <c r="M48" i="19"/>
  <c r="M47" i="19"/>
  <c r="J47" i="19"/>
  <c r="M46" i="19"/>
  <c r="M45" i="19"/>
  <c r="J45" i="19"/>
  <c r="M44" i="19"/>
  <c r="M43" i="19"/>
  <c r="J43" i="19"/>
  <c r="M42" i="19"/>
  <c r="M41" i="19"/>
  <c r="J41" i="19"/>
  <c r="M40" i="19"/>
  <c r="M39" i="19"/>
  <c r="J39" i="19"/>
  <c r="M38" i="19"/>
  <c r="M37" i="19"/>
  <c r="J37" i="19"/>
  <c r="M36" i="19"/>
  <c r="M35" i="19"/>
  <c r="J35" i="19"/>
  <c r="M34" i="19"/>
  <c r="M33" i="19"/>
  <c r="J33" i="19"/>
  <c r="M32" i="19"/>
  <c r="M31" i="19"/>
  <c r="J31" i="19"/>
  <c r="M30" i="19"/>
  <c r="M29" i="19"/>
  <c r="J29" i="19"/>
  <c r="M28" i="19"/>
  <c r="M27" i="19"/>
  <c r="M26" i="19"/>
  <c r="M25" i="19"/>
  <c r="J25" i="19"/>
  <c r="M24" i="19"/>
  <c r="M23" i="19"/>
  <c r="J23" i="19"/>
  <c r="M22" i="19"/>
  <c r="M21" i="19"/>
  <c r="J21" i="19"/>
  <c r="M20" i="19"/>
  <c r="M19" i="19"/>
  <c r="M18" i="19"/>
  <c r="M17" i="19"/>
  <c r="M16" i="19"/>
  <c r="M15" i="19"/>
  <c r="J15" i="19"/>
  <c r="M14" i="19"/>
  <c r="M13" i="19"/>
  <c r="M12" i="19"/>
  <c r="M11" i="19"/>
  <c r="M10" i="19"/>
  <c r="M9" i="19"/>
  <c r="M8" i="19"/>
  <c r="M7" i="19"/>
  <c r="J7" i="19"/>
  <c r="M6" i="19"/>
  <c r="M5" i="19"/>
  <c r="J86" i="18"/>
  <c r="J84" i="18"/>
  <c r="J82" i="18"/>
  <c r="J80" i="18"/>
  <c r="J78" i="18"/>
  <c r="J76" i="18"/>
  <c r="J74" i="18"/>
  <c r="J72" i="18"/>
  <c r="J70" i="18"/>
  <c r="J68" i="18"/>
  <c r="J66" i="18"/>
  <c r="J64" i="18"/>
  <c r="J62" i="18"/>
  <c r="J60" i="18"/>
  <c r="J58" i="18"/>
  <c r="J56" i="18"/>
  <c r="J54" i="18"/>
  <c r="J52" i="18"/>
  <c r="J50" i="18"/>
  <c r="J48" i="18"/>
  <c r="J46" i="18"/>
  <c r="J44" i="18"/>
  <c r="J42" i="18"/>
  <c r="J40" i="18"/>
  <c r="J38" i="18"/>
  <c r="J36" i="18"/>
  <c r="M35" i="18"/>
  <c r="M34" i="18"/>
  <c r="J34" i="18"/>
  <c r="M33" i="18"/>
  <c r="M32" i="18"/>
  <c r="J32" i="18"/>
  <c r="M31" i="18"/>
  <c r="M30" i="18"/>
  <c r="J30" i="18"/>
  <c r="M29" i="18"/>
  <c r="M28" i="18"/>
  <c r="J28" i="18"/>
  <c r="M27" i="18"/>
  <c r="M26" i="18"/>
  <c r="J26" i="18"/>
  <c r="M25" i="18"/>
  <c r="M24" i="18"/>
  <c r="J24" i="18"/>
  <c r="M23" i="18"/>
  <c r="M22" i="18"/>
  <c r="J22" i="18"/>
  <c r="M21" i="18"/>
  <c r="M20" i="18"/>
  <c r="J20" i="18"/>
  <c r="M19" i="18"/>
  <c r="M18" i="18"/>
  <c r="J18" i="18"/>
  <c r="M17" i="18"/>
  <c r="M16" i="18"/>
  <c r="J16" i="18"/>
  <c r="M15" i="18"/>
  <c r="M14" i="18"/>
  <c r="J14" i="18"/>
  <c r="M13" i="18"/>
  <c r="J13" i="18"/>
  <c r="M12" i="18"/>
  <c r="J12" i="18"/>
  <c r="M11" i="18"/>
  <c r="M10" i="18"/>
  <c r="J10" i="18"/>
  <c r="M9" i="18"/>
  <c r="M8" i="18"/>
  <c r="J8" i="18"/>
  <c r="M7" i="18"/>
  <c r="M6" i="18"/>
  <c r="J6" i="18"/>
  <c r="M5" i="18"/>
  <c r="J5" i="18"/>
  <c r="J85" i="18"/>
  <c r="J83" i="18"/>
  <c r="J81" i="18"/>
  <c r="J79" i="18"/>
  <c r="J77" i="18"/>
  <c r="J75" i="18"/>
  <c r="J73" i="18"/>
  <c r="J71" i="18"/>
  <c r="J69" i="18"/>
  <c r="J67" i="18"/>
  <c r="J65" i="18"/>
  <c r="J63" i="18"/>
  <c r="J61" i="18"/>
  <c r="J59" i="18"/>
  <c r="J57" i="18"/>
  <c r="J55" i="18"/>
  <c r="J53" i="18"/>
  <c r="J51" i="18"/>
  <c r="J49" i="18"/>
  <c r="J47" i="18"/>
  <c r="J45" i="18"/>
  <c r="J43" i="18"/>
  <c r="J41" i="18"/>
  <c r="J39" i="18"/>
  <c r="J37" i="18"/>
  <c r="J35" i="18"/>
  <c r="J33" i="18"/>
  <c r="J31" i="18"/>
  <c r="J29" i="18"/>
  <c r="J27" i="18"/>
  <c r="J25" i="18"/>
  <c r="J23" i="18"/>
  <c r="J21" i="18"/>
  <c r="J19" i="18"/>
  <c r="J17" i="18"/>
  <c r="J15" i="18"/>
  <c r="J11" i="18"/>
  <c r="J9" i="18"/>
  <c r="J7" i="18"/>
  <c r="M85" i="17"/>
  <c r="M84" i="17"/>
  <c r="M83" i="17"/>
  <c r="M82" i="17"/>
  <c r="M81" i="17"/>
  <c r="M80" i="17"/>
  <c r="M79" i="17"/>
  <c r="M78" i="17"/>
  <c r="M77" i="17"/>
  <c r="M76" i="17"/>
  <c r="M75" i="17"/>
  <c r="M74" i="17"/>
  <c r="M73" i="17"/>
  <c r="M72" i="17"/>
  <c r="M71" i="17"/>
  <c r="M70" i="17"/>
  <c r="M69" i="17"/>
  <c r="M68" i="17"/>
  <c r="M67" i="17"/>
  <c r="M66" i="17"/>
  <c r="M65" i="17"/>
  <c r="M64" i="17"/>
  <c r="M63" i="17"/>
  <c r="M62" i="17"/>
  <c r="M61" i="17"/>
  <c r="M60" i="17"/>
  <c r="M59" i="17"/>
  <c r="M58" i="17"/>
  <c r="J58" i="17"/>
  <c r="M57" i="17"/>
  <c r="M56" i="17"/>
  <c r="J56" i="17"/>
  <c r="M55" i="17"/>
  <c r="M54" i="17"/>
  <c r="J54" i="17"/>
  <c r="M53" i="17"/>
  <c r="M52" i="17"/>
  <c r="J52" i="17"/>
  <c r="M51" i="17"/>
  <c r="M50" i="17"/>
  <c r="J50" i="17"/>
  <c r="M49" i="17"/>
  <c r="M48" i="17"/>
  <c r="J48" i="17"/>
  <c r="M47" i="17"/>
  <c r="M46" i="17"/>
  <c r="J46" i="17"/>
  <c r="M45" i="17"/>
  <c r="M44" i="17"/>
  <c r="J44" i="17"/>
  <c r="M43" i="17"/>
  <c r="M42" i="17"/>
  <c r="J42" i="17"/>
  <c r="M41" i="17"/>
  <c r="M40" i="17"/>
  <c r="J40" i="17"/>
  <c r="M39" i="17"/>
  <c r="M38" i="17"/>
  <c r="J38" i="17"/>
  <c r="M37" i="17"/>
  <c r="M36" i="17"/>
  <c r="J36" i="17"/>
  <c r="M35" i="17"/>
  <c r="M34" i="17"/>
  <c r="J34" i="17"/>
  <c r="M33" i="17"/>
  <c r="M32" i="17"/>
  <c r="J32" i="17"/>
  <c r="M31" i="17"/>
  <c r="M30" i="17"/>
  <c r="J30" i="17"/>
  <c r="M29" i="17"/>
  <c r="M28" i="17"/>
  <c r="J28" i="17"/>
  <c r="M27" i="17"/>
  <c r="M26" i="17"/>
  <c r="J26" i="17"/>
  <c r="M25" i="17"/>
  <c r="M24" i="17"/>
  <c r="J24" i="17"/>
  <c r="M23" i="17"/>
  <c r="M22" i="17"/>
  <c r="J22" i="17"/>
  <c r="M21" i="17"/>
  <c r="M20" i="17"/>
  <c r="J20" i="17"/>
  <c r="M19" i="17"/>
  <c r="M18" i="17"/>
  <c r="J18" i="17"/>
  <c r="M17" i="17"/>
  <c r="M16" i="17"/>
  <c r="J16" i="17"/>
  <c r="M15" i="17"/>
  <c r="M14" i="17"/>
  <c r="J14" i="17"/>
  <c r="M13" i="17"/>
  <c r="J13" i="17"/>
  <c r="M12" i="17"/>
  <c r="J12" i="17"/>
  <c r="M11" i="17"/>
  <c r="M10" i="17"/>
  <c r="J10" i="17"/>
  <c r="M9" i="17"/>
  <c r="M8" i="17"/>
  <c r="J8" i="17"/>
  <c r="M7" i="17"/>
  <c r="M6" i="17"/>
  <c r="J6" i="17"/>
  <c r="M5" i="17"/>
  <c r="J5" i="17"/>
  <c r="J85" i="17"/>
  <c r="J83" i="17"/>
  <c r="J81" i="17"/>
  <c r="J79" i="17"/>
  <c r="J77" i="17"/>
  <c r="J75" i="17"/>
  <c r="J73" i="17"/>
  <c r="J71" i="17"/>
  <c r="J69" i="17"/>
  <c r="J67" i="17"/>
  <c r="J65" i="17"/>
  <c r="J63" i="17"/>
  <c r="J61" i="17"/>
  <c r="J59" i="17"/>
  <c r="J57" i="17"/>
  <c r="J55" i="17"/>
  <c r="J53" i="17"/>
  <c r="J51" i="17"/>
  <c r="J49" i="17"/>
  <c r="J47" i="17"/>
  <c r="J45" i="17"/>
  <c r="J43" i="17"/>
  <c r="J41" i="17"/>
  <c r="J39" i="17"/>
  <c r="J37" i="17"/>
  <c r="J35" i="17"/>
  <c r="J33" i="17"/>
  <c r="J31" i="17"/>
  <c r="J29" i="17"/>
  <c r="J27" i="17"/>
  <c r="J25" i="17"/>
  <c r="J23" i="17"/>
  <c r="J21" i="17"/>
  <c r="J19" i="17"/>
  <c r="J17" i="17"/>
  <c r="J15" i="17"/>
  <c r="J11" i="17"/>
  <c r="J9" i="17"/>
  <c r="J7" i="17"/>
  <c r="J54" i="16"/>
  <c r="J50" i="16"/>
  <c r="J48" i="16"/>
  <c r="J46" i="16"/>
  <c r="J44" i="16"/>
  <c r="J42" i="16"/>
  <c r="J40" i="16"/>
  <c r="J38" i="16"/>
  <c r="J36" i="16"/>
  <c r="J34" i="16"/>
  <c r="J32" i="16"/>
  <c r="J30" i="16"/>
  <c r="J28" i="16"/>
  <c r="J26" i="16"/>
  <c r="J24" i="16"/>
  <c r="J22" i="16"/>
  <c r="J20" i="16"/>
  <c r="J18" i="16"/>
  <c r="J16" i="16"/>
  <c r="J14" i="16"/>
  <c r="J12" i="16"/>
  <c r="J11" i="16"/>
  <c r="J10" i="16"/>
  <c r="J9" i="16"/>
  <c r="J8" i="16"/>
  <c r="J6" i="16"/>
  <c r="M86" i="16"/>
  <c r="M85" i="16"/>
  <c r="J85" i="16"/>
  <c r="M84" i="16"/>
  <c r="M83" i="16"/>
  <c r="J83" i="16"/>
  <c r="M82" i="16"/>
  <c r="M81" i="16"/>
  <c r="J81" i="16"/>
  <c r="M80" i="16"/>
  <c r="M79" i="16"/>
  <c r="J79" i="16"/>
  <c r="M78" i="16"/>
  <c r="M77" i="16"/>
  <c r="J77" i="16"/>
  <c r="M76" i="16"/>
  <c r="M75" i="16"/>
  <c r="J75" i="16"/>
  <c r="M74" i="16"/>
  <c r="M73" i="16"/>
  <c r="J73" i="16"/>
  <c r="M72" i="16"/>
  <c r="M71" i="16"/>
  <c r="J71" i="16"/>
  <c r="M70" i="16"/>
  <c r="M69" i="16"/>
  <c r="J69" i="16"/>
  <c r="M68" i="16"/>
  <c r="M67" i="16"/>
  <c r="J67" i="16"/>
  <c r="M66" i="16"/>
  <c r="M65" i="16"/>
  <c r="J65" i="16"/>
  <c r="M64" i="16"/>
  <c r="M63" i="16"/>
  <c r="J63" i="16"/>
  <c r="M62" i="16"/>
  <c r="M61" i="16"/>
  <c r="J61" i="16"/>
  <c r="M60" i="16"/>
  <c r="M59" i="16"/>
  <c r="J59" i="16"/>
  <c r="M58" i="16"/>
  <c r="M57" i="16"/>
  <c r="J57" i="16"/>
  <c r="M56" i="16"/>
  <c r="M55" i="16"/>
  <c r="J55" i="16"/>
  <c r="M54" i="16"/>
  <c r="M53" i="16"/>
  <c r="J53" i="16"/>
  <c r="M52" i="16"/>
  <c r="M51" i="16"/>
  <c r="J51" i="16"/>
  <c r="M50" i="16"/>
  <c r="M49" i="16"/>
  <c r="J49" i="16"/>
  <c r="M48" i="16"/>
  <c r="M47" i="16"/>
  <c r="J47" i="16"/>
  <c r="M46" i="16"/>
  <c r="M45" i="16"/>
  <c r="J45" i="16"/>
  <c r="M44" i="16"/>
  <c r="M43" i="16"/>
  <c r="J43" i="16"/>
  <c r="M42" i="16"/>
  <c r="M41" i="16"/>
  <c r="J41" i="16"/>
  <c r="M40" i="16"/>
  <c r="M39" i="16"/>
  <c r="J39" i="16"/>
  <c r="M38" i="16"/>
  <c r="M37" i="16"/>
  <c r="J37" i="16"/>
  <c r="M36" i="16"/>
  <c r="M35" i="16"/>
  <c r="J35" i="16"/>
  <c r="M34" i="16"/>
  <c r="M33" i="16"/>
  <c r="J33" i="16"/>
  <c r="M32" i="16"/>
  <c r="M31" i="16"/>
  <c r="J31" i="16"/>
  <c r="M30" i="16"/>
  <c r="M29" i="16"/>
  <c r="J29" i="16"/>
  <c r="M28" i="16"/>
  <c r="M27" i="16"/>
  <c r="J27" i="16"/>
  <c r="M26" i="16"/>
  <c r="M25" i="16"/>
  <c r="J25" i="16"/>
  <c r="M24" i="16"/>
  <c r="M23" i="16"/>
  <c r="J23" i="16"/>
  <c r="M22" i="16"/>
  <c r="M21" i="16"/>
  <c r="J21" i="16"/>
  <c r="M20" i="16"/>
  <c r="M19" i="16"/>
  <c r="J19" i="16"/>
  <c r="M18" i="16"/>
  <c r="M17" i="16"/>
  <c r="J17" i="16"/>
  <c r="M16" i="16"/>
  <c r="M15" i="16"/>
  <c r="J15" i="16"/>
  <c r="M14" i="16"/>
  <c r="M13" i="16"/>
  <c r="J13" i="16"/>
  <c r="M12" i="16"/>
  <c r="M11" i="16"/>
  <c r="M10" i="16"/>
  <c r="M9" i="16"/>
  <c r="M8" i="16"/>
  <c r="M7" i="16"/>
  <c r="J7" i="16"/>
  <c r="M6" i="16"/>
  <c r="M5" i="16"/>
  <c r="J5" i="16"/>
  <c r="J86" i="15"/>
  <c r="J84" i="15"/>
  <c r="J82" i="15"/>
  <c r="J80" i="15"/>
  <c r="J78" i="15"/>
  <c r="J76" i="15"/>
  <c r="J74" i="15"/>
  <c r="J72" i="15"/>
  <c r="J70" i="15"/>
  <c r="J68" i="15"/>
  <c r="J66" i="15"/>
  <c r="J64" i="15"/>
  <c r="J62" i="15"/>
  <c r="J60" i="15"/>
  <c r="J58" i="15"/>
  <c r="J56" i="15"/>
  <c r="J54" i="15"/>
  <c r="J52" i="15"/>
  <c r="J50" i="15"/>
  <c r="J48" i="15"/>
  <c r="J46" i="15"/>
  <c r="J44" i="15"/>
  <c r="J42" i="15"/>
  <c r="J40" i="15"/>
  <c r="J38" i="15"/>
  <c r="J36" i="15"/>
  <c r="J34" i="15"/>
  <c r="J32" i="15"/>
  <c r="J30" i="15"/>
  <c r="J28" i="15"/>
  <c r="J27" i="15"/>
  <c r="J26" i="15"/>
  <c r="J25" i="15"/>
  <c r="J24" i="15"/>
  <c r="J22" i="15"/>
  <c r="J20" i="15"/>
  <c r="J19" i="15"/>
  <c r="J18" i="15"/>
  <c r="J17" i="15"/>
  <c r="J16" i="15"/>
  <c r="J14" i="15"/>
  <c r="J13" i="15"/>
  <c r="J12" i="15"/>
  <c r="J11" i="15"/>
  <c r="J10" i="15"/>
  <c r="J9" i="15"/>
  <c r="J8" i="15"/>
  <c r="J6" i="15"/>
  <c r="J5" i="15"/>
  <c r="M86" i="15"/>
  <c r="M85" i="15"/>
  <c r="J85" i="15"/>
  <c r="M84" i="15"/>
  <c r="M83" i="15"/>
  <c r="J83" i="15"/>
  <c r="M82" i="15"/>
  <c r="M81" i="15"/>
  <c r="J81" i="15"/>
  <c r="M80" i="15"/>
  <c r="M79" i="15"/>
  <c r="J79" i="15"/>
  <c r="M78" i="15"/>
  <c r="M77" i="15"/>
  <c r="J77" i="15"/>
  <c r="M76" i="15"/>
  <c r="M75" i="15"/>
  <c r="J75" i="15"/>
  <c r="M74" i="15"/>
  <c r="M73" i="15"/>
  <c r="J73" i="15"/>
  <c r="M72" i="15"/>
  <c r="M71" i="15"/>
  <c r="J71" i="15"/>
  <c r="M70" i="15"/>
  <c r="M69" i="15"/>
  <c r="J69" i="15"/>
  <c r="M68" i="15"/>
  <c r="M67" i="15"/>
  <c r="J67" i="15"/>
  <c r="M66" i="15"/>
  <c r="M65" i="15"/>
  <c r="J65" i="15"/>
  <c r="M64" i="15"/>
  <c r="M63" i="15"/>
  <c r="J63" i="15"/>
  <c r="M62" i="15"/>
  <c r="M61" i="15"/>
  <c r="J61" i="15"/>
  <c r="M60" i="15"/>
  <c r="M59" i="15"/>
  <c r="J59" i="15"/>
  <c r="M58" i="15"/>
  <c r="M57" i="15"/>
  <c r="J57" i="15"/>
  <c r="M56" i="15"/>
  <c r="M55" i="15"/>
  <c r="J55" i="15"/>
  <c r="M54" i="15"/>
  <c r="M53" i="15"/>
  <c r="J53" i="15"/>
  <c r="M52" i="15"/>
  <c r="M51" i="15"/>
  <c r="J51" i="15"/>
  <c r="M50" i="15"/>
  <c r="M49" i="15"/>
  <c r="J49" i="15"/>
  <c r="M48" i="15"/>
  <c r="M47" i="15"/>
  <c r="J47" i="15"/>
  <c r="M46" i="15"/>
  <c r="M45" i="15"/>
  <c r="J45" i="15"/>
  <c r="M44" i="15"/>
  <c r="M43" i="15"/>
  <c r="J43" i="15"/>
  <c r="M42" i="15"/>
  <c r="M41" i="15"/>
  <c r="J41" i="15"/>
  <c r="M40" i="15"/>
  <c r="M39" i="15"/>
  <c r="J39" i="15"/>
  <c r="M38" i="15"/>
  <c r="M37" i="15"/>
  <c r="J37" i="15"/>
  <c r="M36" i="15"/>
  <c r="M35" i="15"/>
  <c r="J35" i="15"/>
  <c r="M34" i="15"/>
  <c r="M33" i="15"/>
  <c r="J33" i="15"/>
  <c r="M32" i="15"/>
  <c r="M31" i="15"/>
  <c r="J31" i="15"/>
  <c r="M30" i="15"/>
  <c r="M29" i="15"/>
  <c r="J29" i="15"/>
  <c r="M28" i="15"/>
  <c r="M27" i="15"/>
  <c r="M26" i="15"/>
  <c r="M25" i="15"/>
  <c r="M24" i="15"/>
  <c r="M23" i="15"/>
  <c r="J23" i="15"/>
  <c r="M22" i="15"/>
  <c r="M21" i="15"/>
  <c r="J21" i="15"/>
  <c r="M20" i="15"/>
  <c r="M19" i="15"/>
  <c r="M18" i="15"/>
  <c r="M17" i="15"/>
  <c r="M16" i="15"/>
  <c r="M15" i="15"/>
  <c r="J15" i="15"/>
  <c r="M14" i="15"/>
  <c r="M13" i="15"/>
  <c r="M12" i="15"/>
  <c r="M11" i="15"/>
  <c r="M10" i="15"/>
  <c r="M9" i="15"/>
  <c r="M8" i="15"/>
  <c r="M7" i="15"/>
  <c r="J7" i="15"/>
  <c r="M6" i="15"/>
  <c r="M5" i="15"/>
  <c r="M86" i="14"/>
  <c r="J86" i="14"/>
  <c r="M85" i="14"/>
  <c r="J85" i="14"/>
  <c r="M84" i="14"/>
  <c r="J84" i="14"/>
  <c r="M83" i="14"/>
  <c r="J83" i="14"/>
  <c r="M82" i="14"/>
  <c r="J82" i="14"/>
  <c r="M81" i="14"/>
  <c r="J81" i="14"/>
  <c r="M80" i="14"/>
  <c r="J80" i="14"/>
  <c r="M79" i="14"/>
  <c r="J79" i="14"/>
  <c r="M78" i="14"/>
  <c r="J78" i="14"/>
  <c r="M77" i="14"/>
  <c r="J77" i="14"/>
  <c r="M76" i="14"/>
  <c r="J76" i="14"/>
  <c r="M75" i="14"/>
  <c r="J75" i="14"/>
  <c r="M74" i="14"/>
  <c r="J74" i="14"/>
  <c r="M73" i="14"/>
  <c r="J73" i="14"/>
  <c r="M72" i="14"/>
  <c r="J72" i="14"/>
  <c r="M71" i="14"/>
  <c r="J71" i="14"/>
  <c r="M70" i="14"/>
  <c r="J70" i="14"/>
  <c r="M69" i="14"/>
  <c r="J69" i="14"/>
  <c r="M68" i="14"/>
  <c r="J68" i="14"/>
  <c r="M67" i="14"/>
  <c r="J67" i="14"/>
  <c r="M66" i="14"/>
  <c r="J66" i="14"/>
  <c r="M65" i="14"/>
  <c r="J65" i="14"/>
  <c r="M64" i="14"/>
  <c r="J64" i="14"/>
  <c r="M63" i="14"/>
  <c r="J63" i="14"/>
  <c r="M62" i="14"/>
  <c r="J62" i="14"/>
  <c r="M61" i="14"/>
  <c r="J61" i="14"/>
  <c r="M60" i="14"/>
  <c r="J60" i="14"/>
  <c r="M59" i="14"/>
  <c r="J59" i="14"/>
  <c r="M58" i="14"/>
  <c r="J58" i="14"/>
  <c r="M57" i="14"/>
  <c r="J57" i="14"/>
  <c r="M56" i="14"/>
  <c r="J56" i="14"/>
  <c r="M55" i="14"/>
  <c r="J55" i="14"/>
  <c r="M54" i="14"/>
  <c r="J54" i="14"/>
  <c r="M53" i="14"/>
  <c r="J53" i="14"/>
  <c r="M52" i="14"/>
  <c r="J52" i="14"/>
  <c r="M51" i="14"/>
  <c r="J51" i="14"/>
  <c r="M50" i="14"/>
  <c r="J50" i="14"/>
  <c r="M49" i="14"/>
  <c r="J49" i="14"/>
  <c r="M48" i="14"/>
  <c r="J48" i="14"/>
  <c r="M47" i="14"/>
  <c r="J47" i="14"/>
  <c r="M46" i="14"/>
  <c r="J46" i="14"/>
  <c r="M45" i="14"/>
  <c r="J45" i="14"/>
  <c r="M44" i="14"/>
  <c r="J44" i="14"/>
  <c r="M43" i="14"/>
  <c r="J43" i="14"/>
  <c r="M42" i="14"/>
  <c r="J42" i="14"/>
  <c r="M41" i="14"/>
  <c r="J41" i="14"/>
  <c r="M40" i="14"/>
  <c r="J40" i="14"/>
  <c r="M39" i="14"/>
  <c r="J39" i="14"/>
  <c r="M38" i="14"/>
  <c r="J38" i="14"/>
  <c r="M37" i="14"/>
  <c r="J37" i="14"/>
  <c r="M36" i="14"/>
  <c r="J36" i="14"/>
  <c r="M35" i="14"/>
  <c r="J35" i="14"/>
  <c r="M34" i="14"/>
  <c r="J34" i="14"/>
  <c r="M33" i="14"/>
  <c r="J33" i="14"/>
  <c r="M32" i="14"/>
  <c r="J32" i="14"/>
  <c r="M31" i="14"/>
  <c r="J31" i="14"/>
  <c r="M30" i="14"/>
  <c r="J30" i="14"/>
  <c r="M29" i="14"/>
  <c r="J29" i="14"/>
  <c r="M28" i="14"/>
  <c r="J28" i="14"/>
  <c r="M27" i="14"/>
  <c r="J27" i="14"/>
  <c r="M26" i="14"/>
  <c r="J26" i="14"/>
  <c r="M25" i="14"/>
  <c r="J25" i="14"/>
  <c r="M24" i="14"/>
  <c r="J24" i="14"/>
  <c r="M23" i="14"/>
  <c r="J23" i="14"/>
  <c r="M22" i="14"/>
  <c r="J22" i="14"/>
  <c r="M21" i="14"/>
  <c r="J21" i="14"/>
  <c r="M20" i="14"/>
  <c r="J20" i="14"/>
  <c r="M19" i="14"/>
  <c r="J19" i="14"/>
  <c r="M18" i="14"/>
  <c r="J18" i="14"/>
  <c r="M17" i="14"/>
  <c r="J17" i="14"/>
  <c r="M16" i="14"/>
  <c r="J16" i="14"/>
  <c r="M15" i="14"/>
  <c r="J15" i="14"/>
  <c r="M14" i="14"/>
  <c r="J14" i="14"/>
  <c r="M13" i="14"/>
  <c r="J13" i="14"/>
  <c r="M12" i="14"/>
  <c r="J12" i="14"/>
  <c r="M11" i="14"/>
  <c r="J11" i="14"/>
  <c r="M10" i="14"/>
  <c r="J10" i="14"/>
  <c r="M9" i="14"/>
  <c r="J9" i="14"/>
  <c r="M8" i="14"/>
  <c r="J8" i="14"/>
  <c r="M7" i="14"/>
  <c r="J7" i="14"/>
  <c r="M6" i="14"/>
  <c r="J6" i="14"/>
  <c r="M5" i="14"/>
  <c r="J5" i="14"/>
  <c r="J86" i="13"/>
  <c r="J84" i="13"/>
  <c r="J82" i="13"/>
  <c r="J80" i="13"/>
  <c r="J78" i="13"/>
  <c r="J76" i="13"/>
  <c r="J74" i="13"/>
  <c r="J72" i="13"/>
  <c r="J70" i="13"/>
  <c r="J68" i="13"/>
  <c r="J66" i="13"/>
  <c r="J64" i="13"/>
  <c r="J62" i="13"/>
  <c r="J60" i="13"/>
  <c r="J58" i="13"/>
  <c r="J56" i="13"/>
  <c r="J54" i="13"/>
  <c r="J52" i="13"/>
  <c r="J50" i="13"/>
  <c r="J48" i="13"/>
  <c r="J46" i="13"/>
  <c r="J44" i="13"/>
  <c r="J42" i="13"/>
  <c r="J40" i="13"/>
  <c r="J38" i="13"/>
  <c r="J36" i="13"/>
  <c r="J34" i="13"/>
  <c r="J32" i="13"/>
  <c r="J30" i="13"/>
  <c r="J28" i="13"/>
  <c r="J26" i="13"/>
  <c r="J24" i="13"/>
  <c r="J22" i="13"/>
  <c r="J20" i="13"/>
  <c r="J19" i="13"/>
  <c r="J18" i="13"/>
  <c r="J17" i="13"/>
  <c r="J16" i="13"/>
  <c r="J14" i="13"/>
  <c r="J12" i="13"/>
  <c r="J11" i="13"/>
  <c r="J10" i="13"/>
  <c r="J9" i="13"/>
  <c r="J8" i="13"/>
  <c r="J6" i="13"/>
  <c r="J5" i="13"/>
  <c r="M86" i="13"/>
  <c r="M85" i="13"/>
  <c r="J85" i="13"/>
  <c r="M84" i="13"/>
  <c r="M83" i="13"/>
  <c r="J83" i="13"/>
  <c r="M82" i="13"/>
  <c r="M81" i="13"/>
  <c r="J81" i="13"/>
  <c r="M80" i="13"/>
  <c r="M79" i="13"/>
  <c r="J79" i="13"/>
  <c r="M78" i="13"/>
  <c r="M77" i="13"/>
  <c r="J77" i="13"/>
  <c r="M76" i="13"/>
  <c r="M75" i="13"/>
  <c r="J75" i="13"/>
  <c r="M74" i="13"/>
  <c r="M73" i="13"/>
  <c r="J73" i="13"/>
  <c r="M72" i="13"/>
  <c r="M71" i="13"/>
  <c r="J71" i="13"/>
  <c r="M70" i="13"/>
  <c r="M69" i="13"/>
  <c r="J69" i="13"/>
  <c r="M68" i="13"/>
  <c r="M67" i="13"/>
  <c r="J67" i="13"/>
  <c r="M66" i="13"/>
  <c r="M65" i="13"/>
  <c r="J65" i="13"/>
  <c r="M64" i="13"/>
  <c r="M63" i="13"/>
  <c r="J63" i="13"/>
  <c r="M62" i="13"/>
  <c r="M61" i="13"/>
  <c r="J61" i="13"/>
  <c r="M60" i="13"/>
  <c r="M59" i="13"/>
  <c r="J59" i="13"/>
  <c r="M58" i="13"/>
  <c r="M57" i="13"/>
  <c r="J57" i="13"/>
  <c r="M56" i="13"/>
  <c r="M55" i="13"/>
  <c r="J55" i="13"/>
  <c r="M54" i="13"/>
  <c r="M53" i="13"/>
  <c r="J53" i="13"/>
  <c r="M52" i="13"/>
  <c r="M51" i="13"/>
  <c r="J51" i="13"/>
  <c r="M50" i="13"/>
  <c r="M49" i="13"/>
  <c r="J49" i="13"/>
  <c r="M48" i="13"/>
  <c r="M47" i="13"/>
  <c r="J47" i="13"/>
  <c r="M46" i="13"/>
  <c r="M45" i="13"/>
  <c r="J45" i="13"/>
  <c r="M44" i="13"/>
  <c r="M43" i="13"/>
  <c r="J43" i="13"/>
  <c r="M42" i="13"/>
  <c r="M41" i="13"/>
  <c r="J41" i="13"/>
  <c r="M40" i="13"/>
  <c r="M39" i="13"/>
  <c r="J39" i="13"/>
  <c r="M38" i="13"/>
  <c r="M37" i="13"/>
  <c r="J37" i="13"/>
  <c r="M36" i="13"/>
  <c r="M35" i="13"/>
  <c r="J35" i="13"/>
  <c r="M34" i="13"/>
  <c r="M33" i="13"/>
  <c r="J33" i="13"/>
  <c r="M32" i="13"/>
  <c r="M31" i="13"/>
  <c r="J31" i="13"/>
  <c r="M30" i="13"/>
  <c r="M29" i="13"/>
  <c r="J29" i="13"/>
  <c r="M28" i="13"/>
  <c r="M27" i="13"/>
  <c r="J27" i="13"/>
  <c r="M26" i="13"/>
  <c r="M25" i="13"/>
  <c r="J25" i="13"/>
  <c r="M24" i="13"/>
  <c r="M23" i="13"/>
  <c r="J23" i="13"/>
  <c r="M22" i="13"/>
  <c r="M21" i="13"/>
  <c r="J21" i="13"/>
  <c r="M20" i="13"/>
  <c r="M19" i="13"/>
  <c r="M18" i="13"/>
  <c r="M17" i="13"/>
  <c r="M16" i="13"/>
  <c r="M15" i="13"/>
  <c r="J15" i="13"/>
  <c r="M14" i="13"/>
  <c r="M13" i="13"/>
  <c r="J13" i="13"/>
  <c r="M12" i="13"/>
  <c r="M11" i="13"/>
  <c r="M10" i="13"/>
  <c r="M9" i="13"/>
  <c r="M8" i="13"/>
  <c r="M7" i="13"/>
  <c r="J7" i="13"/>
  <c r="M6" i="13"/>
  <c r="M5" i="13"/>
  <c r="J86" i="12"/>
  <c r="J84" i="12"/>
  <c r="J82" i="12"/>
  <c r="J80" i="12"/>
  <c r="J78" i="12"/>
  <c r="J76" i="12"/>
  <c r="J74" i="12"/>
  <c r="J72" i="12"/>
  <c r="J70" i="12"/>
  <c r="J68" i="12"/>
  <c r="J66" i="12"/>
  <c r="J64" i="12"/>
  <c r="J62" i="12"/>
  <c r="J60" i="12"/>
  <c r="J58" i="12"/>
  <c r="J56" i="12"/>
  <c r="J54" i="12"/>
  <c r="J52" i="12"/>
  <c r="J50" i="12"/>
  <c r="J48" i="12"/>
  <c r="J46" i="12"/>
  <c r="J44" i="12"/>
  <c r="J42" i="12"/>
  <c r="J40" i="12"/>
  <c r="J38" i="12"/>
  <c r="J36" i="12"/>
  <c r="J34" i="12"/>
  <c r="J32" i="12"/>
  <c r="J30" i="12"/>
  <c r="J28" i="12"/>
  <c r="J27" i="12"/>
  <c r="J26" i="12"/>
  <c r="J25" i="12"/>
  <c r="J24" i="12"/>
  <c r="J22" i="12"/>
  <c r="J20" i="12"/>
  <c r="J19" i="12"/>
  <c r="J18" i="12"/>
  <c r="J17" i="12"/>
  <c r="J16" i="12"/>
  <c r="J14" i="12"/>
  <c r="J13" i="12"/>
  <c r="J12" i="12"/>
  <c r="J11" i="12"/>
  <c r="J10" i="12"/>
  <c r="J9" i="12"/>
  <c r="J8" i="12"/>
  <c r="J6" i="12"/>
  <c r="J5" i="12"/>
  <c r="M86" i="12"/>
  <c r="M85" i="12"/>
  <c r="J85" i="12"/>
  <c r="M84" i="12"/>
  <c r="M83" i="12"/>
  <c r="J83" i="12"/>
  <c r="M82" i="12"/>
  <c r="M81" i="12"/>
  <c r="J81" i="12"/>
  <c r="M80" i="12"/>
  <c r="M79" i="12"/>
  <c r="J79" i="12"/>
  <c r="M78" i="12"/>
  <c r="M77" i="12"/>
  <c r="J77" i="12"/>
  <c r="M76" i="12"/>
  <c r="M75" i="12"/>
  <c r="J75" i="12"/>
  <c r="M74" i="12"/>
  <c r="M73" i="12"/>
  <c r="J73" i="12"/>
  <c r="M72" i="12"/>
  <c r="M71" i="12"/>
  <c r="J71" i="12"/>
  <c r="M70" i="12"/>
  <c r="M69" i="12"/>
  <c r="J69" i="12"/>
  <c r="M68" i="12"/>
  <c r="M67" i="12"/>
  <c r="J67" i="12"/>
  <c r="M66" i="12"/>
  <c r="M65" i="12"/>
  <c r="J65" i="12"/>
  <c r="M64" i="12"/>
  <c r="M63" i="12"/>
  <c r="J63" i="12"/>
  <c r="M62" i="12"/>
  <c r="M61" i="12"/>
  <c r="J61" i="12"/>
  <c r="M60" i="12"/>
  <c r="M59" i="12"/>
  <c r="J59" i="12"/>
  <c r="M58" i="12"/>
  <c r="M57" i="12"/>
  <c r="J57" i="12"/>
  <c r="M56" i="12"/>
  <c r="M55" i="12"/>
  <c r="J55" i="12"/>
  <c r="M54" i="12"/>
  <c r="M53" i="12"/>
  <c r="J53" i="12"/>
  <c r="M52" i="12"/>
  <c r="M51" i="12"/>
  <c r="J51" i="12"/>
  <c r="M50" i="12"/>
  <c r="M49" i="12"/>
  <c r="J49" i="12"/>
  <c r="M48" i="12"/>
  <c r="M47" i="12"/>
  <c r="J47" i="12"/>
  <c r="M46" i="12"/>
  <c r="M45" i="12"/>
  <c r="J45" i="12"/>
  <c r="M44" i="12"/>
  <c r="M43" i="12"/>
  <c r="J43" i="12"/>
  <c r="M42" i="12"/>
  <c r="M41" i="12"/>
  <c r="J41" i="12"/>
  <c r="M40" i="12"/>
  <c r="M39" i="12"/>
  <c r="J39" i="12"/>
  <c r="M38" i="12"/>
  <c r="M37" i="12"/>
  <c r="J37" i="12"/>
  <c r="M36" i="12"/>
  <c r="M35" i="12"/>
  <c r="J35" i="12"/>
  <c r="M34" i="12"/>
  <c r="M33" i="12"/>
  <c r="J33" i="12"/>
  <c r="M32" i="12"/>
  <c r="M31" i="12"/>
  <c r="J31" i="12"/>
  <c r="M30" i="12"/>
  <c r="M29" i="12"/>
  <c r="J29" i="12"/>
  <c r="M28" i="12"/>
  <c r="M27" i="12"/>
  <c r="M26" i="12"/>
  <c r="M25" i="12"/>
  <c r="M24" i="12"/>
  <c r="M23" i="12"/>
  <c r="J23" i="12"/>
  <c r="M22" i="12"/>
  <c r="M21" i="12"/>
  <c r="J21" i="12"/>
  <c r="M20" i="12"/>
  <c r="M19" i="12"/>
  <c r="M18" i="12"/>
  <c r="M17" i="12"/>
  <c r="M16" i="12"/>
  <c r="M15" i="12"/>
  <c r="J15" i="12"/>
  <c r="M14" i="12"/>
  <c r="M13" i="12"/>
  <c r="M12" i="12"/>
  <c r="M11" i="12"/>
  <c r="M10" i="12"/>
  <c r="M9" i="12"/>
  <c r="M8" i="12"/>
  <c r="M7" i="12"/>
  <c r="J7" i="12"/>
  <c r="M6" i="12"/>
  <c r="M5" i="12"/>
  <c r="J85" i="9"/>
  <c r="M79" i="9"/>
  <c r="M71" i="9"/>
  <c r="M64" i="9"/>
  <c r="M68" i="9"/>
  <c r="M59" i="9"/>
  <c r="M40" i="9"/>
  <c r="M45" i="9"/>
  <c r="M48" i="9"/>
  <c r="M53" i="9"/>
  <c r="M57" i="9"/>
  <c r="M37" i="9"/>
  <c r="M8" i="9"/>
  <c r="M9" i="9"/>
  <c r="M13" i="9"/>
  <c r="M16" i="9"/>
  <c r="M17" i="9"/>
  <c r="M20" i="9"/>
  <c r="M25" i="9"/>
  <c r="M28" i="9"/>
  <c r="M29" i="9"/>
  <c r="M33" i="9"/>
  <c r="M36" i="9"/>
  <c r="M5" i="9"/>
  <c r="M83" i="9"/>
  <c r="M51" i="9"/>
  <c r="M47" i="9"/>
  <c r="M43" i="9"/>
  <c r="M31" i="9"/>
  <c r="M11" i="9"/>
  <c r="J86" i="9"/>
  <c r="J77" i="9"/>
  <c r="J78" i="9"/>
  <c r="J82" i="9"/>
  <c r="J70" i="9"/>
  <c r="J68" i="9"/>
  <c r="J59" i="9"/>
  <c r="J47" i="9"/>
  <c r="J55" i="9"/>
  <c r="M86" i="9"/>
  <c r="M84" i="9"/>
  <c r="J83" i="9"/>
  <c r="M81" i="9"/>
  <c r="J81" i="9"/>
  <c r="M80" i="9"/>
  <c r="J79" i="9"/>
  <c r="M77" i="9"/>
  <c r="M76" i="9"/>
  <c r="M75" i="9"/>
  <c r="J75" i="9"/>
  <c r="M74" i="9"/>
  <c r="J74" i="9"/>
  <c r="M73" i="9"/>
  <c r="J73" i="9"/>
  <c r="M72" i="9"/>
  <c r="J71" i="9"/>
  <c r="M70" i="9"/>
  <c r="M69" i="9"/>
  <c r="J69" i="9"/>
  <c r="M66" i="9"/>
  <c r="J66" i="9"/>
  <c r="M65" i="9"/>
  <c r="J65" i="9"/>
  <c r="J64" i="9"/>
  <c r="M62" i="9"/>
  <c r="M61" i="9"/>
  <c r="J61" i="9"/>
  <c r="J60" i="9"/>
  <c r="J58" i="9"/>
  <c r="M56" i="9"/>
  <c r="J56" i="9"/>
  <c r="M55" i="9"/>
  <c r="J54" i="9"/>
  <c r="M52" i="9"/>
  <c r="J51" i="9"/>
  <c r="J50" i="9"/>
  <c r="M49" i="9"/>
  <c r="M46" i="9"/>
  <c r="J46" i="9"/>
  <c r="J45" i="9"/>
  <c r="M44" i="9"/>
  <c r="J43" i="9"/>
  <c r="J42" i="9"/>
  <c r="M41" i="9"/>
  <c r="M39" i="9"/>
  <c r="J38" i="9"/>
  <c r="J36" i="9"/>
  <c r="J35" i="9"/>
  <c r="M34" i="9"/>
  <c r="J34" i="9"/>
  <c r="M32" i="9"/>
  <c r="J32" i="9"/>
  <c r="J31" i="9"/>
  <c r="M30" i="9"/>
  <c r="J30" i="9"/>
  <c r="J28" i="9"/>
  <c r="J27" i="9"/>
  <c r="M26" i="9"/>
  <c r="J26" i="9"/>
  <c r="M24" i="9"/>
  <c r="J24" i="9"/>
  <c r="M23" i="9"/>
  <c r="J23" i="9"/>
  <c r="M22" i="9"/>
  <c r="J22" i="9"/>
  <c r="M21" i="9"/>
  <c r="J20" i="9"/>
  <c r="J19" i="9"/>
  <c r="M18" i="9"/>
  <c r="J18" i="9"/>
  <c r="J16" i="9"/>
  <c r="J15" i="9"/>
  <c r="M14" i="9"/>
  <c r="J14" i="9"/>
  <c r="M12" i="9"/>
  <c r="J12" i="9"/>
  <c r="J11" i="9"/>
  <c r="M10" i="9"/>
  <c r="J10" i="9"/>
  <c r="J8" i="9"/>
  <c r="J7" i="9"/>
  <c r="M6" i="9"/>
  <c r="J6" i="9"/>
  <c r="D91" i="14" l="1"/>
  <c r="D90" i="14"/>
  <c r="D91" i="19"/>
  <c r="D90" i="19"/>
  <c r="D91" i="10"/>
  <c r="D90" i="10"/>
  <c r="D91" i="11"/>
  <c r="D90" i="11"/>
  <c r="D91" i="28"/>
  <c r="D90" i="28"/>
  <c r="D90" i="22"/>
  <c r="D91" i="22"/>
  <c r="D90" i="13"/>
  <c r="D91" i="13"/>
  <c r="D90" i="12"/>
  <c r="D91" i="12"/>
  <c r="D91" i="15"/>
  <c r="D90" i="15"/>
  <c r="J63" i="9"/>
  <c r="M35" i="9"/>
  <c r="M27" i="9"/>
  <c r="M19" i="9"/>
  <c r="M15" i="9"/>
  <c r="M7" i="9"/>
  <c r="J52" i="16"/>
  <c r="J56" i="16"/>
  <c r="J58" i="16"/>
  <c r="J60" i="16"/>
  <c r="J62" i="16"/>
  <c r="J64" i="16"/>
  <c r="J66" i="16"/>
  <c r="J68" i="16"/>
  <c r="J53" i="9"/>
  <c r="J62" i="9"/>
  <c r="J84" i="9"/>
  <c r="J80" i="9"/>
  <c r="J76" i="9"/>
  <c r="J72" i="9"/>
  <c r="J48" i="9"/>
  <c r="J40" i="9"/>
  <c r="M60" i="9"/>
  <c r="M85" i="9"/>
  <c r="J17" i="9"/>
  <c r="J39" i="9"/>
  <c r="M54" i="9"/>
  <c r="M67" i="9"/>
  <c r="M86" i="17"/>
  <c r="J70" i="16"/>
  <c r="J72" i="16"/>
  <c r="J74" i="16"/>
  <c r="J76" i="16"/>
  <c r="J78" i="16"/>
  <c r="J80" i="16"/>
  <c r="J82" i="16"/>
  <c r="J84" i="16"/>
  <c r="J86" i="16"/>
  <c r="M36" i="18"/>
  <c r="M37" i="18"/>
  <c r="M38" i="18"/>
  <c r="M39" i="18"/>
  <c r="M40" i="18"/>
  <c r="M41" i="18"/>
  <c r="M42" i="18"/>
  <c r="M43" i="18"/>
  <c r="M44" i="18"/>
  <c r="M45" i="18"/>
  <c r="M46" i="18"/>
  <c r="M47" i="18"/>
  <c r="M48" i="18"/>
  <c r="M49" i="18"/>
  <c r="M50" i="18"/>
  <c r="M51" i="18"/>
  <c r="M52" i="18"/>
  <c r="M53" i="18"/>
  <c r="M54" i="18"/>
  <c r="M55" i="18"/>
  <c r="M56" i="18"/>
  <c r="M57" i="18"/>
  <c r="M58" i="18"/>
  <c r="M59" i="18"/>
  <c r="M60" i="18"/>
  <c r="M61" i="18"/>
  <c r="M62" i="18"/>
  <c r="M63" i="18"/>
  <c r="M64" i="18"/>
  <c r="M65" i="18"/>
  <c r="M66" i="18"/>
  <c r="M67" i="18"/>
  <c r="M68" i="18"/>
  <c r="M69" i="18"/>
  <c r="M70" i="18"/>
  <c r="M71" i="18"/>
  <c r="M72" i="18"/>
  <c r="M73" i="18"/>
  <c r="M74" i="18"/>
  <c r="M75" i="18"/>
  <c r="M76" i="18"/>
  <c r="M77" i="18"/>
  <c r="M78" i="18"/>
  <c r="M79" i="18"/>
  <c r="M80" i="18"/>
  <c r="M81" i="18"/>
  <c r="M82" i="18"/>
  <c r="M83" i="18"/>
  <c r="M84" i="18"/>
  <c r="M85" i="18"/>
  <c r="M86" i="18"/>
  <c r="J60" i="17"/>
  <c r="J62" i="17"/>
  <c r="J64" i="17"/>
  <c r="J66" i="17"/>
  <c r="J68" i="17"/>
  <c r="J70" i="17"/>
  <c r="J72" i="17"/>
  <c r="J74" i="17"/>
  <c r="J76" i="17"/>
  <c r="J78" i="17"/>
  <c r="J80" i="17"/>
  <c r="J82" i="17"/>
  <c r="J84" i="17"/>
  <c r="J86" i="17"/>
  <c r="J6" i="23"/>
  <c r="J8" i="23"/>
  <c r="J10" i="23"/>
  <c r="J12" i="23"/>
  <c r="J14" i="23"/>
  <c r="J16" i="23"/>
  <c r="J18" i="23"/>
  <c r="J20" i="23"/>
  <c r="J22" i="23"/>
  <c r="J24" i="23"/>
  <c r="J26" i="23"/>
  <c r="J28" i="23"/>
  <c r="J30" i="23"/>
  <c r="J32" i="23"/>
  <c r="J34" i="23"/>
  <c r="J36" i="23"/>
  <c r="J38" i="23"/>
  <c r="J40" i="23"/>
  <c r="J42" i="23"/>
  <c r="J44" i="23"/>
  <c r="J46" i="23"/>
  <c r="J48" i="23"/>
  <c r="J50" i="23"/>
  <c r="J52" i="23"/>
  <c r="J54" i="23"/>
  <c r="J56" i="23"/>
  <c r="J58" i="23"/>
  <c r="J60" i="23"/>
  <c r="J62" i="23"/>
  <c r="J64" i="23"/>
  <c r="J66" i="23"/>
  <c r="J68" i="23"/>
  <c r="J70" i="23"/>
  <c r="J72" i="23"/>
  <c r="J74" i="23"/>
  <c r="J76" i="23"/>
  <c r="J78" i="23"/>
  <c r="J80" i="23"/>
  <c r="J82" i="23"/>
  <c r="J84" i="23"/>
  <c r="J86" i="23"/>
  <c r="J5" i="24"/>
  <c r="J13" i="24"/>
  <c r="J21" i="24"/>
  <c r="J61" i="24"/>
  <c r="J69" i="24"/>
  <c r="J77" i="24"/>
  <c r="J85" i="24"/>
  <c r="J11" i="27"/>
  <c r="J19" i="27"/>
  <c r="J27" i="27"/>
  <c r="J35" i="27"/>
  <c r="J43" i="27"/>
  <c r="J51" i="27"/>
  <c r="J59" i="27"/>
  <c r="J67" i="27"/>
  <c r="J75" i="27"/>
  <c r="J57" i="24"/>
  <c r="J71" i="24"/>
  <c r="J29" i="27"/>
  <c r="J53" i="27"/>
  <c r="J61" i="27"/>
  <c r="J77" i="27"/>
  <c r="J9" i="24"/>
  <c r="J17" i="24"/>
  <c r="J65" i="24"/>
  <c r="J73" i="24"/>
  <c r="J81" i="24"/>
  <c r="J7" i="27"/>
  <c r="D90" i="27" s="1"/>
  <c r="J15" i="27"/>
  <c r="J23" i="27"/>
  <c r="J31" i="27"/>
  <c r="J39" i="27"/>
  <c r="J47" i="27"/>
  <c r="J55" i="27"/>
  <c r="J63" i="27"/>
  <c r="J71" i="27"/>
  <c r="J79" i="27"/>
  <c r="M9" i="25"/>
  <c r="M13" i="25"/>
  <c r="M17" i="25"/>
  <c r="M21" i="25"/>
  <c r="M25" i="25"/>
  <c r="M29" i="25"/>
  <c r="M33" i="25"/>
  <c r="M37" i="25"/>
  <c r="M41" i="25"/>
  <c r="M45" i="25"/>
  <c r="M77" i="25"/>
  <c r="M85" i="25"/>
  <c r="M83" i="27"/>
  <c r="M7" i="26"/>
  <c r="D91" i="26" s="1"/>
  <c r="M7" i="25"/>
  <c r="D91" i="25" s="1"/>
  <c r="M11" i="25"/>
  <c r="M15" i="25"/>
  <c r="M19" i="25"/>
  <c r="M23" i="25"/>
  <c r="M27" i="25"/>
  <c r="M31" i="25"/>
  <c r="M35" i="25"/>
  <c r="M39" i="25"/>
  <c r="M43" i="25"/>
  <c r="M47" i="25"/>
  <c r="M73" i="25"/>
  <c r="M81" i="25"/>
  <c r="M82" i="9"/>
  <c r="M78" i="9"/>
  <c r="M63" i="9"/>
  <c r="M38" i="9"/>
  <c r="M58" i="9"/>
  <c r="M50" i="9"/>
  <c r="M42" i="9"/>
  <c r="J67" i="9"/>
  <c r="J57" i="9"/>
  <c r="J49" i="9"/>
  <c r="J41" i="9"/>
  <c r="J52" i="9"/>
  <c r="J44" i="9"/>
  <c r="J37" i="9"/>
  <c r="J33" i="9"/>
  <c r="J29" i="9"/>
  <c r="J25" i="9"/>
  <c r="J21" i="9"/>
  <c r="J13" i="9"/>
  <c r="J9" i="9"/>
  <c r="J5" i="9"/>
  <c r="D91" i="17" l="1"/>
  <c r="D90" i="18"/>
  <c r="D91" i="23"/>
  <c r="D91" i="16"/>
  <c r="D91" i="9"/>
  <c r="D90" i="9"/>
  <c r="D91" i="27"/>
  <c r="D90" i="25"/>
  <c r="D90" i="23"/>
  <c r="D90" i="16"/>
  <c r="D91" i="24"/>
  <c r="D90" i="24"/>
  <c r="D91" i="18"/>
  <c r="D90" i="17"/>
  <c r="D90" i="26"/>
  <c r="M5" i="1"/>
  <c r="M81" i="4" l="1"/>
  <c r="M79" i="4"/>
  <c r="M77" i="4"/>
  <c r="M75" i="4"/>
  <c r="M73" i="4"/>
  <c r="M71" i="4"/>
  <c r="M68" i="4"/>
  <c r="M66" i="4"/>
  <c r="M64" i="4"/>
  <c r="M62" i="4"/>
  <c r="M60" i="4"/>
  <c r="M57" i="4"/>
  <c r="M55" i="4"/>
  <c r="M53" i="4"/>
  <c r="M52" i="4"/>
  <c r="M51" i="4"/>
  <c r="M50" i="4"/>
  <c r="M49" i="4"/>
  <c r="M48" i="4"/>
  <c r="M47" i="4"/>
  <c r="M46" i="4"/>
  <c r="M45" i="4"/>
  <c r="M44" i="4"/>
  <c r="M43" i="4"/>
  <c r="M42" i="4"/>
  <c r="M41" i="4"/>
  <c r="M40" i="4"/>
  <c r="M39" i="4"/>
  <c r="M38" i="4"/>
  <c r="M37" i="4"/>
  <c r="M36" i="4"/>
  <c r="M35" i="4"/>
  <c r="M34" i="4"/>
  <c r="M33" i="4"/>
  <c r="M32" i="4"/>
  <c r="M31" i="4"/>
  <c r="M30" i="4"/>
  <c r="M28" i="4"/>
  <c r="M27" i="4"/>
  <c r="M26" i="4"/>
  <c r="M25" i="4"/>
  <c r="M24" i="4"/>
  <c r="M23" i="4"/>
  <c r="M22" i="4"/>
  <c r="M21" i="4"/>
  <c r="M20" i="4"/>
  <c r="M19" i="4"/>
  <c r="M18" i="4"/>
  <c r="M17" i="4"/>
  <c r="M16" i="4"/>
  <c r="M15" i="4"/>
  <c r="M14" i="4"/>
  <c r="M13" i="4"/>
  <c r="M12" i="4"/>
  <c r="M11" i="4"/>
  <c r="M10" i="4"/>
  <c r="M9" i="4"/>
  <c r="M8" i="4"/>
  <c r="M7" i="4"/>
  <c r="M6" i="4"/>
  <c r="M5" i="4"/>
  <c r="J86" i="4"/>
  <c r="J84" i="4"/>
  <c r="M85" i="4"/>
  <c r="J85" i="4"/>
  <c r="M83" i="4"/>
  <c r="J83" i="4"/>
  <c r="J82" i="4"/>
  <c r="J81" i="4"/>
  <c r="J80" i="4"/>
  <c r="J79" i="4"/>
  <c r="J78" i="4"/>
  <c r="J77" i="4"/>
  <c r="J76" i="4"/>
  <c r="J75" i="4"/>
  <c r="J74" i="4"/>
  <c r="J73" i="4"/>
  <c r="J72" i="4"/>
  <c r="J71" i="4"/>
  <c r="J70" i="4"/>
  <c r="J69" i="4"/>
  <c r="J68" i="4"/>
  <c r="M67" i="4"/>
  <c r="J67" i="4"/>
  <c r="J66" i="4"/>
  <c r="M65" i="4"/>
  <c r="J65" i="4"/>
  <c r="J64" i="4"/>
  <c r="M63" i="4"/>
  <c r="J63" i="4"/>
  <c r="J62" i="4"/>
  <c r="M61" i="4"/>
  <c r="J61" i="4"/>
  <c r="J60" i="4"/>
  <c r="M59" i="4"/>
  <c r="J59" i="4"/>
  <c r="J58" i="4"/>
  <c r="J57" i="4"/>
  <c r="J56" i="4"/>
  <c r="J55" i="4"/>
  <c r="J54" i="4"/>
  <c r="J53" i="4"/>
  <c r="J52" i="4"/>
  <c r="J51" i="4"/>
  <c r="J50" i="4"/>
  <c r="J49" i="4"/>
  <c r="J48" i="4"/>
  <c r="J47" i="4"/>
  <c r="J46" i="4"/>
  <c r="J45" i="4"/>
  <c r="J44" i="4"/>
  <c r="J43" i="4"/>
  <c r="J42" i="4"/>
  <c r="J41" i="4"/>
  <c r="J40" i="4"/>
  <c r="J39" i="4"/>
  <c r="J38" i="4"/>
  <c r="J37" i="4"/>
  <c r="J36" i="4"/>
  <c r="J35" i="4"/>
  <c r="J34" i="4"/>
  <c r="J33" i="4"/>
  <c r="J32" i="4"/>
  <c r="J31" i="4"/>
  <c r="J30" i="4"/>
  <c r="M29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M58" i="4" l="1"/>
  <c r="M84" i="4"/>
  <c r="M54" i="4"/>
  <c r="M56" i="4"/>
  <c r="M70" i="4"/>
  <c r="M72" i="4"/>
  <c r="M74" i="4"/>
  <c r="M76" i="4"/>
  <c r="M78" i="4"/>
  <c r="M80" i="4"/>
  <c r="M82" i="4"/>
  <c r="M69" i="4"/>
  <c r="D5" i="4" l="1"/>
  <c r="M86" i="4" l="1"/>
  <c r="M86" i="1"/>
  <c r="M84" i="1"/>
  <c r="M69" i="1"/>
  <c r="M59" i="1"/>
  <c r="M58" i="1"/>
  <c r="J86" i="1"/>
  <c r="J84" i="1"/>
  <c r="J69" i="1"/>
  <c r="J58" i="1"/>
  <c r="J5" i="1"/>
  <c r="M85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8" i="1"/>
  <c r="M67" i="1"/>
  <c r="M66" i="1"/>
  <c r="M65" i="1"/>
  <c r="M64" i="1"/>
  <c r="M63" i="1"/>
  <c r="M62" i="1"/>
  <c r="M61" i="1"/>
  <c r="M60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J85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8" i="1"/>
  <c r="J67" i="1"/>
  <c r="J66" i="1"/>
  <c r="J65" i="1"/>
  <c r="J64" i="1"/>
  <c r="J63" i="1"/>
  <c r="J62" i="1"/>
  <c r="J61" i="1"/>
  <c r="J60" i="1"/>
  <c r="J59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D90" i="4" l="1"/>
  <c r="D91" i="4"/>
  <c r="D90" i="1"/>
  <c r="D91" i="1"/>
  <c r="B47" i="4"/>
  <c r="B47" i="9"/>
  <c r="B47" i="12"/>
  <c r="B47" i="13"/>
  <c r="B47" i="14"/>
  <c r="B47" i="15"/>
  <c r="B47" i="16"/>
  <c r="B47" i="17"/>
  <c r="B47" i="18"/>
  <c r="B47" i="19"/>
  <c r="B47" i="10"/>
  <c r="B47" i="11"/>
  <c r="B47" i="28"/>
  <c r="B47" i="22"/>
  <c r="B47" i="23"/>
  <c r="B47" i="24"/>
  <c r="B47" i="25"/>
  <c r="B47" i="26"/>
  <c r="B47" i="27"/>
  <c r="C73" i="4" l="1"/>
  <c r="B73" i="4"/>
  <c r="C73" i="9"/>
  <c r="B73" i="9"/>
  <c r="C73" i="12"/>
  <c r="B73" i="12"/>
  <c r="C73" i="13"/>
  <c r="B73" i="13"/>
  <c r="C73" i="14"/>
  <c r="B73" i="14"/>
  <c r="C73" i="15"/>
  <c r="B73" i="15"/>
  <c r="C73" i="16"/>
  <c r="B73" i="16"/>
  <c r="C73" i="17"/>
  <c r="B73" i="17"/>
  <c r="C73" i="18"/>
  <c r="B73" i="18"/>
  <c r="C73" i="19"/>
  <c r="B73" i="19"/>
  <c r="C73" i="10"/>
  <c r="B73" i="10"/>
  <c r="C73" i="11"/>
  <c r="B73" i="11"/>
  <c r="C73" i="28"/>
  <c r="B73" i="28"/>
  <c r="C73" i="22"/>
  <c r="B73" i="22"/>
  <c r="C73" i="23"/>
  <c r="B73" i="23"/>
  <c r="C73" i="24"/>
  <c r="B73" i="24"/>
  <c r="C73" i="25"/>
  <c r="B73" i="25"/>
  <c r="C73" i="26"/>
  <c r="B73" i="26"/>
  <c r="C73" i="27"/>
  <c r="B73" i="27"/>
  <c r="C16" i="4" l="1"/>
  <c r="B16" i="4"/>
  <c r="C15" i="4"/>
  <c r="B15" i="4"/>
  <c r="C14" i="4"/>
  <c r="B14" i="4"/>
  <c r="C13" i="4"/>
  <c r="B13" i="4"/>
  <c r="C12" i="4"/>
  <c r="B12" i="4"/>
  <c r="C11" i="4"/>
  <c r="B11" i="4"/>
  <c r="C10" i="4"/>
  <c r="B10" i="4"/>
  <c r="C9" i="4"/>
  <c r="B9" i="4"/>
  <c r="C8" i="4"/>
  <c r="B8" i="4"/>
  <c r="C7" i="4"/>
  <c r="B7" i="4"/>
  <c r="C6" i="4"/>
  <c r="B6" i="4"/>
  <c r="C16" i="9"/>
  <c r="B16" i="9"/>
  <c r="C15" i="9"/>
  <c r="B15" i="9"/>
  <c r="C14" i="9"/>
  <c r="B14" i="9"/>
  <c r="C13" i="9"/>
  <c r="B13" i="9"/>
  <c r="C12" i="9"/>
  <c r="B12" i="9"/>
  <c r="C11" i="9"/>
  <c r="B11" i="9"/>
  <c r="C10" i="9"/>
  <c r="B10" i="9"/>
  <c r="C9" i="9"/>
  <c r="B9" i="9"/>
  <c r="C8" i="9"/>
  <c r="B8" i="9"/>
  <c r="C7" i="9"/>
  <c r="B7" i="9"/>
  <c r="C6" i="9"/>
  <c r="B6" i="9"/>
  <c r="C16" i="12"/>
  <c r="B16" i="12"/>
  <c r="C15" i="12"/>
  <c r="B15" i="12"/>
  <c r="C14" i="12"/>
  <c r="B14" i="12"/>
  <c r="C13" i="12"/>
  <c r="B13" i="12"/>
  <c r="C12" i="12"/>
  <c r="B12" i="12"/>
  <c r="C11" i="12"/>
  <c r="B11" i="12"/>
  <c r="C10" i="12"/>
  <c r="B10" i="12"/>
  <c r="C9" i="12"/>
  <c r="B9" i="12"/>
  <c r="C8" i="12"/>
  <c r="B8" i="12"/>
  <c r="C7" i="12"/>
  <c r="B7" i="12"/>
  <c r="C6" i="12"/>
  <c r="B6" i="12"/>
  <c r="C16" i="13"/>
  <c r="B16" i="13"/>
  <c r="C15" i="13"/>
  <c r="B15" i="13"/>
  <c r="C14" i="13"/>
  <c r="B14" i="13"/>
  <c r="C13" i="13"/>
  <c r="B13" i="13"/>
  <c r="C12" i="13"/>
  <c r="B12" i="13"/>
  <c r="C11" i="13"/>
  <c r="B11" i="13"/>
  <c r="C10" i="13"/>
  <c r="B10" i="13"/>
  <c r="C9" i="13"/>
  <c r="B9" i="13"/>
  <c r="C8" i="13"/>
  <c r="B8" i="13"/>
  <c r="C7" i="13"/>
  <c r="B7" i="13"/>
  <c r="C6" i="13"/>
  <c r="B6" i="13"/>
  <c r="C16" i="14"/>
  <c r="B16" i="14"/>
  <c r="C15" i="14"/>
  <c r="B15" i="14"/>
  <c r="C14" i="14"/>
  <c r="B14" i="14"/>
  <c r="C13" i="14"/>
  <c r="B13" i="14"/>
  <c r="C12" i="14"/>
  <c r="B12" i="14"/>
  <c r="C11" i="14"/>
  <c r="B11" i="14"/>
  <c r="C10" i="14"/>
  <c r="B10" i="14"/>
  <c r="C9" i="14"/>
  <c r="B9" i="14"/>
  <c r="C8" i="14"/>
  <c r="B8" i="14"/>
  <c r="C7" i="14"/>
  <c r="B7" i="14"/>
  <c r="C6" i="14"/>
  <c r="B6" i="14"/>
  <c r="C16" i="15"/>
  <c r="B16" i="15"/>
  <c r="C15" i="15"/>
  <c r="B15" i="15"/>
  <c r="C14" i="15"/>
  <c r="B14" i="15"/>
  <c r="C13" i="15"/>
  <c r="B13" i="15"/>
  <c r="C12" i="15"/>
  <c r="B12" i="15"/>
  <c r="C11" i="15"/>
  <c r="B11" i="15"/>
  <c r="C10" i="15"/>
  <c r="B10" i="15"/>
  <c r="C9" i="15"/>
  <c r="B9" i="15"/>
  <c r="C8" i="15"/>
  <c r="B8" i="15"/>
  <c r="C7" i="15"/>
  <c r="B7" i="15"/>
  <c r="C6" i="15"/>
  <c r="B6" i="15"/>
  <c r="C16" i="16"/>
  <c r="B16" i="16"/>
  <c r="C15" i="16"/>
  <c r="B15" i="16"/>
  <c r="C14" i="16"/>
  <c r="B14" i="16"/>
  <c r="C13" i="16"/>
  <c r="B13" i="16"/>
  <c r="C12" i="16"/>
  <c r="B12" i="16"/>
  <c r="C11" i="16"/>
  <c r="B11" i="16"/>
  <c r="C10" i="16"/>
  <c r="B10" i="16"/>
  <c r="C9" i="16"/>
  <c r="B9" i="16"/>
  <c r="C8" i="16"/>
  <c r="B8" i="16"/>
  <c r="C7" i="16"/>
  <c r="B7" i="16"/>
  <c r="C6" i="16"/>
  <c r="B6" i="16"/>
  <c r="C16" i="17"/>
  <c r="B16" i="17"/>
  <c r="C15" i="17"/>
  <c r="B15" i="17"/>
  <c r="C14" i="17"/>
  <c r="B14" i="17"/>
  <c r="C13" i="17"/>
  <c r="B13" i="17"/>
  <c r="C12" i="17"/>
  <c r="B12" i="17"/>
  <c r="C11" i="17"/>
  <c r="B11" i="17"/>
  <c r="C10" i="17"/>
  <c r="B10" i="17"/>
  <c r="C9" i="17"/>
  <c r="B9" i="17"/>
  <c r="C8" i="17"/>
  <c r="B8" i="17"/>
  <c r="C7" i="17"/>
  <c r="B7" i="17"/>
  <c r="C6" i="17"/>
  <c r="B6" i="17"/>
  <c r="C16" i="18"/>
  <c r="B16" i="18"/>
  <c r="C15" i="18"/>
  <c r="B15" i="18"/>
  <c r="C14" i="18"/>
  <c r="B14" i="18"/>
  <c r="C13" i="18"/>
  <c r="B13" i="18"/>
  <c r="C12" i="18"/>
  <c r="B12" i="18"/>
  <c r="C11" i="18"/>
  <c r="B11" i="18"/>
  <c r="C10" i="18"/>
  <c r="B10" i="18"/>
  <c r="C9" i="18"/>
  <c r="B9" i="18"/>
  <c r="C8" i="18"/>
  <c r="B8" i="18"/>
  <c r="C7" i="18"/>
  <c r="B7" i="18"/>
  <c r="C6" i="18"/>
  <c r="B6" i="18"/>
  <c r="C16" i="19"/>
  <c r="B16" i="19"/>
  <c r="C15" i="19"/>
  <c r="B15" i="19"/>
  <c r="C14" i="19"/>
  <c r="B14" i="19"/>
  <c r="C13" i="19"/>
  <c r="B13" i="19"/>
  <c r="C12" i="19"/>
  <c r="B12" i="19"/>
  <c r="C11" i="19"/>
  <c r="B11" i="19"/>
  <c r="C10" i="19"/>
  <c r="B10" i="19"/>
  <c r="C9" i="19"/>
  <c r="B9" i="19"/>
  <c r="C8" i="19"/>
  <c r="B8" i="19"/>
  <c r="C7" i="19"/>
  <c r="B7" i="19"/>
  <c r="C6" i="19"/>
  <c r="B6" i="19"/>
  <c r="C16" i="10"/>
  <c r="B16" i="10"/>
  <c r="C15" i="10"/>
  <c r="B15" i="10"/>
  <c r="C14" i="10"/>
  <c r="B14" i="10"/>
  <c r="C13" i="10"/>
  <c r="B13" i="10"/>
  <c r="C12" i="10"/>
  <c r="B12" i="10"/>
  <c r="C11" i="10"/>
  <c r="B11" i="10"/>
  <c r="C10" i="10"/>
  <c r="B10" i="10"/>
  <c r="C9" i="10"/>
  <c r="B9" i="10"/>
  <c r="C8" i="10"/>
  <c r="B8" i="10"/>
  <c r="C7" i="10"/>
  <c r="B7" i="10"/>
  <c r="C6" i="10"/>
  <c r="B6" i="10"/>
  <c r="C16" i="11"/>
  <c r="B16" i="11"/>
  <c r="C15" i="11"/>
  <c r="B15" i="11"/>
  <c r="C14" i="11"/>
  <c r="B14" i="11"/>
  <c r="C13" i="11"/>
  <c r="B13" i="11"/>
  <c r="C12" i="11"/>
  <c r="B12" i="11"/>
  <c r="C11" i="11"/>
  <c r="B11" i="11"/>
  <c r="C10" i="11"/>
  <c r="B10" i="11"/>
  <c r="C9" i="11"/>
  <c r="B9" i="11"/>
  <c r="C8" i="11"/>
  <c r="B8" i="11"/>
  <c r="C7" i="11"/>
  <c r="B7" i="11"/>
  <c r="C6" i="11"/>
  <c r="B6" i="11"/>
  <c r="C16" i="28"/>
  <c r="B16" i="28"/>
  <c r="C15" i="28"/>
  <c r="B15" i="28"/>
  <c r="C14" i="28"/>
  <c r="B14" i="28"/>
  <c r="C13" i="28"/>
  <c r="B13" i="28"/>
  <c r="C12" i="28"/>
  <c r="B12" i="28"/>
  <c r="C11" i="28"/>
  <c r="B11" i="28"/>
  <c r="C10" i="28"/>
  <c r="B10" i="28"/>
  <c r="C9" i="28"/>
  <c r="B9" i="28"/>
  <c r="C8" i="28"/>
  <c r="B8" i="28"/>
  <c r="C7" i="28"/>
  <c r="B7" i="28"/>
  <c r="C6" i="28"/>
  <c r="B6" i="28"/>
  <c r="C16" i="22"/>
  <c r="B16" i="22"/>
  <c r="C15" i="22"/>
  <c r="B15" i="22"/>
  <c r="C14" i="22"/>
  <c r="B14" i="22"/>
  <c r="C13" i="22"/>
  <c r="B13" i="22"/>
  <c r="C12" i="22"/>
  <c r="B12" i="22"/>
  <c r="C11" i="22"/>
  <c r="B11" i="22"/>
  <c r="C10" i="22"/>
  <c r="B10" i="22"/>
  <c r="C9" i="22"/>
  <c r="B9" i="22"/>
  <c r="C8" i="22"/>
  <c r="B8" i="22"/>
  <c r="C7" i="22"/>
  <c r="B7" i="22"/>
  <c r="C6" i="22"/>
  <c r="B6" i="22"/>
  <c r="C16" i="23"/>
  <c r="B16" i="23"/>
  <c r="C15" i="23"/>
  <c r="B15" i="23"/>
  <c r="C14" i="23"/>
  <c r="B14" i="23"/>
  <c r="C13" i="23"/>
  <c r="B13" i="23"/>
  <c r="C12" i="23"/>
  <c r="B12" i="23"/>
  <c r="C11" i="23"/>
  <c r="B11" i="23"/>
  <c r="C10" i="23"/>
  <c r="B10" i="23"/>
  <c r="C9" i="23"/>
  <c r="B9" i="23"/>
  <c r="C8" i="23"/>
  <c r="B8" i="23"/>
  <c r="C7" i="23"/>
  <c r="B7" i="23"/>
  <c r="C6" i="23"/>
  <c r="B6" i="23"/>
  <c r="C16" i="24"/>
  <c r="B16" i="24"/>
  <c r="C15" i="24"/>
  <c r="B15" i="24"/>
  <c r="C14" i="24"/>
  <c r="B14" i="24"/>
  <c r="C13" i="24"/>
  <c r="B13" i="24"/>
  <c r="C12" i="24"/>
  <c r="B12" i="24"/>
  <c r="C11" i="24"/>
  <c r="B11" i="24"/>
  <c r="C10" i="24"/>
  <c r="B10" i="24"/>
  <c r="C9" i="24"/>
  <c r="B9" i="24"/>
  <c r="C8" i="24"/>
  <c r="B8" i="24"/>
  <c r="C7" i="24"/>
  <c r="B7" i="24"/>
  <c r="C6" i="24"/>
  <c r="B6" i="24"/>
  <c r="C16" i="25"/>
  <c r="B16" i="25"/>
  <c r="C15" i="25"/>
  <c r="B15" i="25"/>
  <c r="C14" i="25"/>
  <c r="B14" i="25"/>
  <c r="C13" i="25"/>
  <c r="B13" i="25"/>
  <c r="C12" i="25"/>
  <c r="B12" i="25"/>
  <c r="C11" i="25"/>
  <c r="B11" i="25"/>
  <c r="C10" i="25"/>
  <c r="B10" i="25"/>
  <c r="C9" i="25"/>
  <c r="B9" i="25"/>
  <c r="C8" i="25"/>
  <c r="B8" i="25"/>
  <c r="C7" i="25"/>
  <c r="B7" i="25"/>
  <c r="C6" i="25"/>
  <c r="B6" i="25"/>
  <c r="C16" i="26"/>
  <c r="B16" i="26"/>
  <c r="C15" i="26"/>
  <c r="B15" i="26"/>
  <c r="C14" i="26"/>
  <c r="B14" i="26"/>
  <c r="C13" i="26"/>
  <c r="B13" i="26"/>
  <c r="C12" i="26"/>
  <c r="B12" i="26"/>
  <c r="C11" i="26"/>
  <c r="B11" i="26"/>
  <c r="C10" i="26"/>
  <c r="B10" i="26"/>
  <c r="C9" i="26"/>
  <c r="B9" i="26"/>
  <c r="C8" i="26"/>
  <c r="B8" i="26"/>
  <c r="C7" i="26"/>
  <c r="B7" i="26"/>
  <c r="C6" i="26"/>
  <c r="B6" i="26"/>
  <c r="C16" i="27"/>
  <c r="B16" i="27"/>
  <c r="C15" i="27"/>
  <c r="B15" i="27"/>
  <c r="C14" i="27"/>
  <c r="B14" i="27"/>
  <c r="C13" i="27"/>
  <c r="B13" i="27"/>
  <c r="C12" i="27"/>
  <c r="B12" i="27"/>
  <c r="C11" i="27"/>
  <c r="B11" i="27"/>
  <c r="C10" i="27"/>
  <c r="B10" i="27"/>
  <c r="C9" i="27"/>
  <c r="B9" i="27"/>
  <c r="C8" i="27"/>
  <c r="B8" i="27"/>
  <c r="C7" i="27"/>
  <c r="B7" i="27"/>
  <c r="C6" i="27"/>
  <c r="B6" i="27"/>
  <c r="C86" i="28" l="1"/>
  <c r="B86" i="28"/>
  <c r="C85" i="28"/>
  <c r="B85" i="28"/>
  <c r="C84" i="28"/>
  <c r="B84" i="28"/>
  <c r="C83" i="28"/>
  <c r="B83" i="28"/>
  <c r="C82" i="28"/>
  <c r="B82" i="28"/>
  <c r="C81" i="28"/>
  <c r="B81" i="28"/>
  <c r="C80" i="28"/>
  <c r="B80" i="28"/>
  <c r="C79" i="28"/>
  <c r="B79" i="28"/>
  <c r="C78" i="28"/>
  <c r="B78" i="28"/>
  <c r="C77" i="28"/>
  <c r="B77" i="28"/>
  <c r="C76" i="28"/>
  <c r="B76" i="28"/>
  <c r="C75" i="28"/>
  <c r="B75" i="28"/>
  <c r="C74" i="28"/>
  <c r="B74" i="28"/>
  <c r="C72" i="28"/>
  <c r="B72" i="28"/>
  <c r="C71" i="28"/>
  <c r="B71" i="28"/>
  <c r="C70" i="28"/>
  <c r="B70" i="28"/>
  <c r="C69" i="28"/>
  <c r="B69" i="28"/>
  <c r="C68" i="28"/>
  <c r="B68" i="28"/>
  <c r="C67" i="28"/>
  <c r="B67" i="28"/>
  <c r="C66" i="28"/>
  <c r="B66" i="28"/>
  <c r="C65" i="28"/>
  <c r="B65" i="28"/>
  <c r="C64" i="28"/>
  <c r="B64" i="28"/>
  <c r="C63" i="28"/>
  <c r="B63" i="28"/>
  <c r="C62" i="28"/>
  <c r="B62" i="28"/>
  <c r="C61" i="28"/>
  <c r="B61" i="28"/>
  <c r="C60" i="28"/>
  <c r="B60" i="28"/>
  <c r="C59" i="28"/>
  <c r="B59" i="28"/>
  <c r="C58" i="28"/>
  <c r="B58" i="28"/>
  <c r="C57" i="28"/>
  <c r="B57" i="28"/>
  <c r="C56" i="28"/>
  <c r="B56" i="28"/>
  <c r="C55" i="28"/>
  <c r="B55" i="28"/>
  <c r="C54" i="28"/>
  <c r="B54" i="28"/>
  <c r="C53" i="28"/>
  <c r="B53" i="28"/>
  <c r="C52" i="28"/>
  <c r="B52" i="28"/>
  <c r="C51" i="28"/>
  <c r="B51" i="28"/>
  <c r="C50" i="28"/>
  <c r="B50" i="28"/>
  <c r="C49" i="28"/>
  <c r="B49" i="28"/>
  <c r="C48" i="28"/>
  <c r="C46" i="28"/>
  <c r="B46" i="28"/>
  <c r="C45" i="28"/>
  <c r="B45" i="28"/>
  <c r="C44" i="28"/>
  <c r="B44" i="28"/>
  <c r="C43" i="28"/>
  <c r="B43" i="28"/>
  <c r="C42" i="28"/>
  <c r="B42" i="28"/>
  <c r="C41" i="28"/>
  <c r="B41" i="28"/>
  <c r="C40" i="28"/>
  <c r="B40" i="28"/>
  <c r="C39" i="28"/>
  <c r="B39" i="28"/>
  <c r="C38" i="28"/>
  <c r="B38" i="28"/>
  <c r="C37" i="28"/>
  <c r="B37" i="28"/>
  <c r="C36" i="28"/>
  <c r="B36" i="28"/>
  <c r="C35" i="28"/>
  <c r="B35" i="28"/>
  <c r="C34" i="28"/>
  <c r="B34" i="28"/>
  <c r="C33" i="28"/>
  <c r="B33" i="28"/>
  <c r="C32" i="28"/>
  <c r="B32" i="28"/>
  <c r="C31" i="28"/>
  <c r="B31" i="28"/>
  <c r="C30" i="28"/>
  <c r="B30" i="28"/>
  <c r="C29" i="28"/>
  <c r="B29" i="28"/>
  <c r="C28" i="28"/>
  <c r="B28" i="28"/>
  <c r="C27" i="28"/>
  <c r="B27" i="28"/>
  <c r="C26" i="28"/>
  <c r="B26" i="28"/>
  <c r="C25" i="28"/>
  <c r="B25" i="28"/>
  <c r="C24" i="28"/>
  <c r="B24" i="28"/>
  <c r="C23" i="28"/>
  <c r="B23" i="28"/>
  <c r="C22" i="28"/>
  <c r="B22" i="28"/>
  <c r="C21" i="28"/>
  <c r="B21" i="28"/>
  <c r="C20" i="28"/>
  <c r="B20" i="28"/>
  <c r="C19" i="28"/>
  <c r="B19" i="28"/>
  <c r="C18" i="28"/>
  <c r="B18" i="28"/>
  <c r="C17" i="28"/>
  <c r="B17" i="28"/>
  <c r="C5" i="28"/>
  <c r="B5" i="28"/>
  <c r="C86" i="9"/>
  <c r="B86" i="9"/>
  <c r="C85" i="9"/>
  <c r="B85" i="9"/>
  <c r="C84" i="9"/>
  <c r="B84" i="9"/>
  <c r="C83" i="9"/>
  <c r="B83" i="9"/>
  <c r="C82" i="9"/>
  <c r="B82" i="9"/>
  <c r="C81" i="9"/>
  <c r="B81" i="9"/>
  <c r="C80" i="9"/>
  <c r="B80" i="9"/>
  <c r="C79" i="9"/>
  <c r="B79" i="9"/>
  <c r="C78" i="9"/>
  <c r="B78" i="9"/>
  <c r="C77" i="9"/>
  <c r="B77" i="9"/>
  <c r="C76" i="9"/>
  <c r="B76" i="9"/>
  <c r="C75" i="9"/>
  <c r="B75" i="9"/>
  <c r="C74" i="9"/>
  <c r="B74" i="9"/>
  <c r="C72" i="9"/>
  <c r="B72" i="9"/>
  <c r="C71" i="9"/>
  <c r="B71" i="9"/>
  <c r="C70" i="9"/>
  <c r="B70" i="9"/>
  <c r="C69" i="9"/>
  <c r="B69" i="9"/>
  <c r="C68" i="9"/>
  <c r="B68" i="9"/>
  <c r="C67" i="9"/>
  <c r="B67" i="9"/>
  <c r="C66" i="9"/>
  <c r="B66" i="9"/>
  <c r="C65" i="9"/>
  <c r="B65" i="9"/>
  <c r="C64" i="9"/>
  <c r="B64" i="9"/>
  <c r="C63" i="9"/>
  <c r="B63" i="9"/>
  <c r="C62" i="9"/>
  <c r="B62" i="9"/>
  <c r="C61" i="9"/>
  <c r="B61" i="9"/>
  <c r="C60" i="9"/>
  <c r="B60" i="9"/>
  <c r="C59" i="9"/>
  <c r="B59" i="9"/>
  <c r="C58" i="9"/>
  <c r="B58" i="9"/>
  <c r="C57" i="9"/>
  <c r="B57" i="9"/>
  <c r="C56" i="9"/>
  <c r="B56" i="9"/>
  <c r="C55" i="9"/>
  <c r="B55" i="9"/>
  <c r="C54" i="9"/>
  <c r="B54" i="9"/>
  <c r="C53" i="9"/>
  <c r="B53" i="9"/>
  <c r="C52" i="9"/>
  <c r="B52" i="9"/>
  <c r="C51" i="9"/>
  <c r="B51" i="9"/>
  <c r="C50" i="9"/>
  <c r="B50" i="9"/>
  <c r="C49" i="9"/>
  <c r="B49" i="9"/>
  <c r="C48" i="9"/>
  <c r="C46" i="9"/>
  <c r="B46" i="9"/>
  <c r="C45" i="9"/>
  <c r="B45" i="9"/>
  <c r="C44" i="9"/>
  <c r="B44" i="9"/>
  <c r="C43" i="9"/>
  <c r="B43" i="9"/>
  <c r="C42" i="9"/>
  <c r="B42" i="9"/>
  <c r="C41" i="9"/>
  <c r="B41" i="9"/>
  <c r="C40" i="9"/>
  <c r="B40" i="9"/>
  <c r="C39" i="9"/>
  <c r="B39" i="9"/>
  <c r="C38" i="9"/>
  <c r="B38" i="9"/>
  <c r="C37" i="9"/>
  <c r="B37" i="9"/>
  <c r="C36" i="9"/>
  <c r="B36" i="9"/>
  <c r="C35" i="9"/>
  <c r="B35" i="9"/>
  <c r="C34" i="9"/>
  <c r="B34" i="9"/>
  <c r="C33" i="9"/>
  <c r="B33" i="9"/>
  <c r="C32" i="9"/>
  <c r="B32" i="9"/>
  <c r="C31" i="9"/>
  <c r="B31" i="9"/>
  <c r="C30" i="9"/>
  <c r="B30" i="9"/>
  <c r="C29" i="9"/>
  <c r="B29" i="9"/>
  <c r="C28" i="9"/>
  <c r="B28" i="9"/>
  <c r="C27" i="9"/>
  <c r="B27" i="9"/>
  <c r="C26" i="9"/>
  <c r="B26" i="9"/>
  <c r="C25" i="9"/>
  <c r="B25" i="9"/>
  <c r="C24" i="9"/>
  <c r="B24" i="9"/>
  <c r="C23" i="9"/>
  <c r="B23" i="9"/>
  <c r="C22" i="9"/>
  <c r="B22" i="9"/>
  <c r="C21" i="9"/>
  <c r="B21" i="9"/>
  <c r="C20" i="9"/>
  <c r="B20" i="9"/>
  <c r="C19" i="9"/>
  <c r="B19" i="9"/>
  <c r="C18" i="9"/>
  <c r="B18" i="9"/>
  <c r="C17" i="9"/>
  <c r="B17" i="9"/>
  <c r="C5" i="9"/>
  <c r="B5" i="9"/>
  <c r="C86" i="12"/>
  <c r="B86" i="12"/>
  <c r="C85" i="12"/>
  <c r="B85" i="12"/>
  <c r="C84" i="12"/>
  <c r="B84" i="12"/>
  <c r="C83" i="12"/>
  <c r="B83" i="12"/>
  <c r="C82" i="12"/>
  <c r="B82" i="12"/>
  <c r="C81" i="12"/>
  <c r="B81" i="12"/>
  <c r="C80" i="12"/>
  <c r="B80" i="12"/>
  <c r="C79" i="12"/>
  <c r="B79" i="12"/>
  <c r="C78" i="12"/>
  <c r="B78" i="12"/>
  <c r="C77" i="12"/>
  <c r="B77" i="12"/>
  <c r="C76" i="12"/>
  <c r="B76" i="12"/>
  <c r="C75" i="12"/>
  <c r="B75" i="12"/>
  <c r="C74" i="12"/>
  <c r="B74" i="12"/>
  <c r="C72" i="12"/>
  <c r="B72" i="12"/>
  <c r="C71" i="12"/>
  <c r="B71" i="12"/>
  <c r="C70" i="12"/>
  <c r="B70" i="12"/>
  <c r="C69" i="12"/>
  <c r="B69" i="12"/>
  <c r="C68" i="12"/>
  <c r="B68" i="12"/>
  <c r="C67" i="12"/>
  <c r="B67" i="12"/>
  <c r="C66" i="12"/>
  <c r="B66" i="12"/>
  <c r="C65" i="12"/>
  <c r="B65" i="12"/>
  <c r="C64" i="12"/>
  <c r="B64" i="12"/>
  <c r="C63" i="12"/>
  <c r="B63" i="12"/>
  <c r="C62" i="12"/>
  <c r="B62" i="12"/>
  <c r="C61" i="12"/>
  <c r="B61" i="12"/>
  <c r="C60" i="12"/>
  <c r="B60" i="12"/>
  <c r="C59" i="12"/>
  <c r="B59" i="12"/>
  <c r="C58" i="12"/>
  <c r="B58" i="12"/>
  <c r="C57" i="12"/>
  <c r="B57" i="12"/>
  <c r="C56" i="12"/>
  <c r="B56" i="12"/>
  <c r="C55" i="12"/>
  <c r="B55" i="12"/>
  <c r="C54" i="12"/>
  <c r="B54" i="12"/>
  <c r="C53" i="12"/>
  <c r="B53" i="12"/>
  <c r="C52" i="12"/>
  <c r="B52" i="12"/>
  <c r="C51" i="12"/>
  <c r="B51" i="12"/>
  <c r="C50" i="12"/>
  <c r="B50" i="12"/>
  <c r="C49" i="12"/>
  <c r="B49" i="12"/>
  <c r="C48" i="12"/>
  <c r="C46" i="12"/>
  <c r="B46" i="12"/>
  <c r="C45" i="12"/>
  <c r="B45" i="12"/>
  <c r="C44" i="12"/>
  <c r="B44" i="12"/>
  <c r="C43" i="12"/>
  <c r="B43" i="12"/>
  <c r="C42" i="12"/>
  <c r="B42" i="12"/>
  <c r="C41" i="12"/>
  <c r="B41" i="12"/>
  <c r="C40" i="12"/>
  <c r="B40" i="12"/>
  <c r="C39" i="12"/>
  <c r="B39" i="12"/>
  <c r="C38" i="12"/>
  <c r="B38" i="12"/>
  <c r="C37" i="12"/>
  <c r="B37" i="12"/>
  <c r="C36" i="12"/>
  <c r="B36" i="12"/>
  <c r="C35" i="12"/>
  <c r="B35" i="12"/>
  <c r="C34" i="12"/>
  <c r="B34" i="12"/>
  <c r="C33" i="12"/>
  <c r="B33" i="12"/>
  <c r="C32" i="12"/>
  <c r="B32" i="12"/>
  <c r="C31" i="12"/>
  <c r="B31" i="12"/>
  <c r="C30" i="12"/>
  <c r="B30" i="12"/>
  <c r="C29" i="12"/>
  <c r="B29" i="12"/>
  <c r="C28" i="12"/>
  <c r="B28" i="12"/>
  <c r="C27" i="12"/>
  <c r="B27" i="12"/>
  <c r="C26" i="12"/>
  <c r="B26" i="12"/>
  <c r="C25" i="12"/>
  <c r="B25" i="12"/>
  <c r="C24" i="12"/>
  <c r="B24" i="12"/>
  <c r="C23" i="12"/>
  <c r="B23" i="12"/>
  <c r="C22" i="12"/>
  <c r="B22" i="12"/>
  <c r="C21" i="12"/>
  <c r="B21" i="12"/>
  <c r="C20" i="12"/>
  <c r="B20" i="12"/>
  <c r="C19" i="12"/>
  <c r="B19" i="12"/>
  <c r="C18" i="12"/>
  <c r="B18" i="12"/>
  <c r="C17" i="12"/>
  <c r="B17" i="12"/>
  <c r="C5" i="12"/>
  <c r="B5" i="12"/>
  <c r="C86" i="13"/>
  <c r="B86" i="13"/>
  <c r="C85" i="13"/>
  <c r="B85" i="13"/>
  <c r="C84" i="13"/>
  <c r="B84" i="13"/>
  <c r="C83" i="13"/>
  <c r="B83" i="13"/>
  <c r="C82" i="13"/>
  <c r="B82" i="13"/>
  <c r="C81" i="13"/>
  <c r="B81" i="13"/>
  <c r="C80" i="13"/>
  <c r="B80" i="13"/>
  <c r="C79" i="13"/>
  <c r="B79" i="13"/>
  <c r="C78" i="13"/>
  <c r="B78" i="13"/>
  <c r="C77" i="13"/>
  <c r="B77" i="13"/>
  <c r="C76" i="13"/>
  <c r="B76" i="13"/>
  <c r="C75" i="13"/>
  <c r="B75" i="13"/>
  <c r="C74" i="13"/>
  <c r="B74" i="13"/>
  <c r="C72" i="13"/>
  <c r="B72" i="13"/>
  <c r="C71" i="13"/>
  <c r="B71" i="13"/>
  <c r="C70" i="13"/>
  <c r="B70" i="13"/>
  <c r="C69" i="13"/>
  <c r="B69" i="13"/>
  <c r="C68" i="13"/>
  <c r="B68" i="13"/>
  <c r="C67" i="13"/>
  <c r="B67" i="13"/>
  <c r="C66" i="13"/>
  <c r="B66" i="13"/>
  <c r="C65" i="13"/>
  <c r="B65" i="13"/>
  <c r="C64" i="13"/>
  <c r="B64" i="13"/>
  <c r="C63" i="13"/>
  <c r="B63" i="13"/>
  <c r="C62" i="13"/>
  <c r="B62" i="13"/>
  <c r="C61" i="13"/>
  <c r="B61" i="13"/>
  <c r="C60" i="13"/>
  <c r="B60" i="13"/>
  <c r="C59" i="13"/>
  <c r="B59" i="13"/>
  <c r="C58" i="13"/>
  <c r="B58" i="13"/>
  <c r="C57" i="13"/>
  <c r="B57" i="13"/>
  <c r="C56" i="13"/>
  <c r="B56" i="13"/>
  <c r="C55" i="13"/>
  <c r="B55" i="13"/>
  <c r="C54" i="13"/>
  <c r="B54" i="13"/>
  <c r="C53" i="13"/>
  <c r="B53" i="13"/>
  <c r="C52" i="13"/>
  <c r="B52" i="13"/>
  <c r="C51" i="13"/>
  <c r="B51" i="13"/>
  <c r="C50" i="13"/>
  <c r="B50" i="13"/>
  <c r="C49" i="13"/>
  <c r="B49" i="13"/>
  <c r="C48" i="13"/>
  <c r="C46" i="13"/>
  <c r="B46" i="13"/>
  <c r="C45" i="13"/>
  <c r="B45" i="13"/>
  <c r="C44" i="13"/>
  <c r="B44" i="13"/>
  <c r="C43" i="13"/>
  <c r="B43" i="13"/>
  <c r="C42" i="13"/>
  <c r="B42" i="13"/>
  <c r="C41" i="13"/>
  <c r="B41" i="13"/>
  <c r="C40" i="13"/>
  <c r="B40" i="13"/>
  <c r="C39" i="13"/>
  <c r="B39" i="13"/>
  <c r="C38" i="13"/>
  <c r="B38" i="13"/>
  <c r="C37" i="13"/>
  <c r="B37" i="13"/>
  <c r="C36" i="13"/>
  <c r="B36" i="13"/>
  <c r="C35" i="13"/>
  <c r="B35" i="13"/>
  <c r="C34" i="13"/>
  <c r="B34" i="13"/>
  <c r="C33" i="13"/>
  <c r="B33" i="13"/>
  <c r="C32" i="13"/>
  <c r="B32" i="13"/>
  <c r="C31" i="13"/>
  <c r="B31" i="13"/>
  <c r="C30" i="13"/>
  <c r="B30" i="13"/>
  <c r="C29" i="13"/>
  <c r="B29" i="13"/>
  <c r="C28" i="13"/>
  <c r="B28" i="13"/>
  <c r="C27" i="13"/>
  <c r="B27" i="13"/>
  <c r="C26" i="13"/>
  <c r="B26" i="13"/>
  <c r="C25" i="13"/>
  <c r="B25" i="13"/>
  <c r="C24" i="13"/>
  <c r="B24" i="13"/>
  <c r="C23" i="13"/>
  <c r="B23" i="13"/>
  <c r="C22" i="13"/>
  <c r="B22" i="13"/>
  <c r="C21" i="13"/>
  <c r="B21" i="13"/>
  <c r="C20" i="13"/>
  <c r="B20" i="13"/>
  <c r="C19" i="13"/>
  <c r="B19" i="13"/>
  <c r="C18" i="13"/>
  <c r="B18" i="13"/>
  <c r="C17" i="13"/>
  <c r="B17" i="13"/>
  <c r="C5" i="13"/>
  <c r="B5" i="13"/>
  <c r="C86" i="14"/>
  <c r="B86" i="14"/>
  <c r="C85" i="14"/>
  <c r="B85" i="14"/>
  <c r="C84" i="14"/>
  <c r="B84" i="14"/>
  <c r="C83" i="14"/>
  <c r="B83" i="14"/>
  <c r="C82" i="14"/>
  <c r="B82" i="14"/>
  <c r="C81" i="14"/>
  <c r="B81" i="14"/>
  <c r="C80" i="14"/>
  <c r="B80" i="14"/>
  <c r="C79" i="14"/>
  <c r="B79" i="14"/>
  <c r="C78" i="14"/>
  <c r="B78" i="14"/>
  <c r="C77" i="14"/>
  <c r="B77" i="14"/>
  <c r="C76" i="14"/>
  <c r="B76" i="14"/>
  <c r="C75" i="14"/>
  <c r="B75" i="14"/>
  <c r="C74" i="14"/>
  <c r="B74" i="14"/>
  <c r="C72" i="14"/>
  <c r="B72" i="14"/>
  <c r="C71" i="14"/>
  <c r="B71" i="14"/>
  <c r="C70" i="14"/>
  <c r="B70" i="14"/>
  <c r="C69" i="14"/>
  <c r="B69" i="14"/>
  <c r="C68" i="14"/>
  <c r="B68" i="14"/>
  <c r="C67" i="14"/>
  <c r="B67" i="14"/>
  <c r="C66" i="14"/>
  <c r="B66" i="14"/>
  <c r="C65" i="14"/>
  <c r="B65" i="14"/>
  <c r="C64" i="14"/>
  <c r="B64" i="14"/>
  <c r="C63" i="14"/>
  <c r="B63" i="14"/>
  <c r="C62" i="14"/>
  <c r="B62" i="14"/>
  <c r="C61" i="14"/>
  <c r="B61" i="14"/>
  <c r="C60" i="14"/>
  <c r="B60" i="14"/>
  <c r="C59" i="14"/>
  <c r="B59" i="14"/>
  <c r="C58" i="14"/>
  <c r="B58" i="14"/>
  <c r="C57" i="14"/>
  <c r="B57" i="14"/>
  <c r="C56" i="14"/>
  <c r="B56" i="14"/>
  <c r="C55" i="14"/>
  <c r="B55" i="14"/>
  <c r="C54" i="14"/>
  <c r="B54" i="14"/>
  <c r="C53" i="14"/>
  <c r="B53" i="14"/>
  <c r="C52" i="14"/>
  <c r="B52" i="14"/>
  <c r="C51" i="14"/>
  <c r="B51" i="14"/>
  <c r="C50" i="14"/>
  <c r="B50" i="14"/>
  <c r="C49" i="14"/>
  <c r="B49" i="14"/>
  <c r="C48" i="14"/>
  <c r="C46" i="14"/>
  <c r="B46" i="14"/>
  <c r="C45" i="14"/>
  <c r="B45" i="14"/>
  <c r="C44" i="14"/>
  <c r="B44" i="14"/>
  <c r="C43" i="14"/>
  <c r="B43" i="14"/>
  <c r="C42" i="14"/>
  <c r="B42" i="14"/>
  <c r="C41" i="14"/>
  <c r="B41" i="14"/>
  <c r="C40" i="14"/>
  <c r="B40" i="14"/>
  <c r="C39" i="14"/>
  <c r="B39" i="14"/>
  <c r="C38" i="14"/>
  <c r="B38" i="14"/>
  <c r="C37" i="14"/>
  <c r="B37" i="14"/>
  <c r="C36" i="14"/>
  <c r="B36" i="14"/>
  <c r="C35" i="14"/>
  <c r="B35" i="14"/>
  <c r="C34" i="14"/>
  <c r="B34" i="14"/>
  <c r="C33" i="14"/>
  <c r="B33" i="14"/>
  <c r="C32" i="14"/>
  <c r="B32" i="14"/>
  <c r="C31" i="14"/>
  <c r="B31" i="14"/>
  <c r="C30" i="14"/>
  <c r="B30" i="14"/>
  <c r="C29" i="14"/>
  <c r="B29" i="14"/>
  <c r="C28" i="14"/>
  <c r="B28" i="14"/>
  <c r="C27" i="14"/>
  <c r="B27" i="14"/>
  <c r="C26" i="14"/>
  <c r="B26" i="14"/>
  <c r="C25" i="14"/>
  <c r="B25" i="14"/>
  <c r="C24" i="14"/>
  <c r="B24" i="14"/>
  <c r="C23" i="14"/>
  <c r="B23" i="14"/>
  <c r="C22" i="14"/>
  <c r="B22" i="14"/>
  <c r="C21" i="14"/>
  <c r="B21" i="14"/>
  <c r="C20" i="14"/>
  <c r="B20" i="14"/>
  <c r="C19" i="14"/>
  <c r="B19" i="14"/>
  <c r="C18" i="14"/>
  <c r="B18" i="14"/>
  <c r="C17" i="14"/>
  <c r="B17" i="14"/>
  <c r="C5" i="14"/>
  <c r="B5" i="14"/>
  <c r="C86" i="15"/>
  <c r="B86" i="15"/>
  <c r="C85" i="15"/>
  <c r="B85" i="15"/>
  <c r="C84" i="15"/>
  <c r="B84" i="15"/>
  <c r="C83" i="15"/>
  <c r="B83" i="15"/>
  <c r="C82" i="15"/>
  <c r="B82" i="15"/>
  <c r="C81" i="15"/>
  <c r="B81" i="15"/>
  <c r="C80" i="15"/>
  <c r="B80" i="15"/>
  <c r="C79" i="15"/>
  <c r="B79" i="15"/>
  <c r="C78" i="15"/>
  <c r="B78" i="15"/>
  <c r="C77" i="15"/>
  <c r="B77" i="15"/>
  <c r="C76" i="15"/>
  <c r="B76" i="15"/>
  <c r="C75" i="15"/>
  <c r="B75" i="15"/>
  <c r="C74" i="15"/>
  <c r="B74" i="15"/>
  <c r="C72" i="15"/>
  <c r="B72" i="15"/>
  <c r="C71" i="15"/>
  <c r="B71" i="15"/>
  <c r="C70" i="15"/>
  <c r="B70" i="15"/>
  <c r="C69" i="15"/>
  <c r="B69" i="15"/>
  <c r="C68" i="15"/>
  <c r="B68" i="15"/>
  <c r="C67" i="15"/>
  <c r="B67" i="15"/>
  <c r="C66" i="15"/>
  <c r="B66" i="15"/>
  <c r="C65" i="15"/>
  <c r="B65" i="15"/>
  <c r="C64" i="15"/>
  <c r="B64" i="15"/>
  <c r="C63" i="15"/>
  <c r="B63" i="15"/>
  <c r="C62" i="15"/>
  <c r="B62" i="15"/>
  <c r="C61" i="15"/>
  <c r="B61" i="15"/>
  <c r="C60" i="15"/>
  <c r="B60" i="15"/>
  <c r="C59" i="15"/>
  <c r="B59" i="15"/>
  <c r="C58" i="15"/>
  <c r="B58" i="15"/>
  <c r="C57" i="15"/>
  <c r="B57" i="15"/>
  <c r="C56" i="15"/>
  <c r="B56" i="15"/>
  <c r="C55" i="15"/>
  <c r="B55" i="15"/>
  <c r="C54" i="15"/>
  <c r="B54" i="15"/>
  <c r="C53" i="15"/>
  <c r="B53" i="15"/>
  <c r="C52" i="15"/>
  <c r="B52" i="15"/>
  <c r="C51" i="15"/>
  <c r="B51" i="15"/>
  <c r="C50" i="15"/>
  <c r="B50" i="15"/>
  <c r="C49" i="15"/>
  <c r="B49" i="15"/>
  <c r="C48" i="15"/>
  <c r="C46" i="15"/>
  <c r="B46" i="15"/>
  <c r="C45" i="15"/>
  <c r="B45" i="15"/>
  <c r="C44" i="15"/>
  <c r="B44" i="15"/>
  <c r="C43" i="15"/>
  <c r="B43" i="15"/>
  <c r="C42" i="15"/>
  <c r="B42" i="15"/>
  <c r="C41" i="15"/>
  <c r="B41" i="15"/>
  <c r="C40" i="15"/>
  <c r="B40" i="15"/>
  <c r="C39" i="15"/>
  <c r="B39" i="15"/>
  <c r="C38" i="15"/>
  <c r="B38" i="15"/>
  <c r="C37" i="15"/>
  <c r="B37" i="15"/>
  <c r="C36" i="15"/>
  <c r="B36" i="15"/>
  <c r="C35" i="15"/>
  <c r="B35" i="15"/>
  <c r="C34" i="15"/>
  <c r="B34" i="15"/>
  <c r="C33" i="15"/>
  <c r="B33" i="15"/>
  <c r="C32" i="15"/>
  <c r="B32" i="15"/>
  <c r="C31" i="15"/>
  <c r="B31" i="15"/>
  <c r="C30" i="15"/>
  <c r="B30" i="15"/>
  <c r="C29" i="15"/>
  <c r="B29" i="15"/>
  <c r="C28" i="15"/>
  <c r="B28" i="15"/>
  <c r="C27" i="15"/>
  <c r="B27" i="15"/>
  <c r="C26" i="15"/>
  <c r="B26" i="15"/>
  <c r="C25" i="15"/>
  <c r="B25" i="15"/>
  <c r="C24" i="15"/>
  <c r="B24" i="15"/>
  <c r="C23" i="15"/>
  <c r="B23" i="15"/>
  <c r="C22" i="15"/>
  <c r="B22" i="15"/>
  <c r="C21" i="15"/>
  <c r="B21" i="15"/>
  <c r="C20" i="15"/>
  <c r="B20" i="15"/>
  <c r="C19" i="15"/>
  <c r="B19" i="15"/>
  <c r="C18" i="15"/>
  <c r="B18" i="15"/>
  <c r="C17" i="15"/>
  <c r="B17" i="15"/>
  <c r="C5" i="15"/>
  <c r="B5" i="15"/>
  <c r="C86" i="16"/>
  <c r="B86" i="16"/>
  <c r="C85" i="16"/>
  <c r="B85" i="16"/>
  <c r="C84" i="16"/>
  <c r="B84" i="16"/>
  <c r="C83" i="16"/>
  <c r="B83" i="16"/>
  <c r="C82" i="16"/>
  <c r="B82" i="16"/>
  <c r="C81" i="16"/>
  <c r="B81" i="16"/>
  <c r="C80" i="16"/>
  <c r="B80" i="16"/>
  <c r="C79" i="16"/>
  <c r="B79" i="16"/>
  <c r="C78" i="16"/>
  <c r="B78" i="16"/>
  <c r="C77" i="16"/>
  <c r="B77" i="16"/>
  <c r="C76" i="16"/>
  <c r="B76" i="16"/>
  <c r="C75" i="16"/>
  <c r="B75" i="16"/>
  <c r="C74" i="16"/>
  <c r="B74" i="16"/>
  <c r="C72" i="16"/>
  <c r="B72" i="16"/>
  <c r="C71" i="16"/>
  <c r="B71" i="16"/>
  <c r="C70" i="16"/>
  <c r="B70" i="16"/>
  <c r="C69" i="16"/>
  <c r="B69" i="16"/>
  <c r="C68" i="16"/>
  <c r="B68" i="16"/>
  <c r="C67" i="16"/>
  <c r="B67" i="16"/>
  <c r="C66" i="16"/>
  <c r="B66" i="16"/>
  <c r="C65" i="16"/>
  <c r="B65" i="16"/>
  <c r="C64" i="16"/>
  <c r="B64" i="16"/>
  <c r="C63" i="16"/>
  <c r="B63" i="16"/>
  <c r="C62" i="16"/>
  <c r="B62" i="16"/>
  <c r="C61" i="16"/>
  <c r="B61" i="16"/>
  <c r="C60" i="16"/>
  <c r="B60" i="16"/>
  <c r="C59" i="16"/>
  <c r="B59" i="16"/>
  <c r="C58" i="16"/>
  <c r="B58" i="16"/>
  <c r="C57" i="16"/>
  <c r="B57" i="16"/>
  <c r="C56" i="16"/>
  <c r="B56" i="16"/>
  <c r="C55" i="16"/>
  <c r="B55" i="16"/>
  <c r="C54" i="16"/>
  <c r="B54" i="16"/>
  <c r="C53" i="16"/>
  <c r="B53" i="16"/>
  <c r="C52" i="16"/>
  <c r="B52" i="16"/>
  <c r="C51" i="16"/>
  <c r="B51" i="16"/>
  <c r="C50" i="16"/>
  <c r="B50" i="16"/>
  <c r="C49" i="16"/>
  <c r="B49" i="16"/>
  <c r="C48" i="16"/>
  <c r="C46" i="16"/>
  <c r="B46" i="16"/>
  <c r="C45" i="16"/>
  <c r="B45" i="16"/>
  <c r="C44" i="16"/>
  <c r="B44" i="16"/>
  <c r="C43" i="16"/>
  <c r="B43" i="16"/>
  <c r="C42" i="16"/>
  <c r="B42" i="16"/>
  <c r="C41" i="16"/>
  <c r="B41" i="16"/>
  <c r="C40" i="16"/>
  <c r="B40" i="16"/>
  <c r="C39" i="16"/>
  <c r="B39" i="16"/>
  <c r="C38" i="16"/>
  <c r="B38" i="16"/>
  <c r="C37" i="16"/>
  <c r="B37" i="16"/>
  <c r="C36" i="16"/>
  <c r="B36" i="16"/>
  <c r="C35" i="16"/>
  <c r="B35" i="16"/>
  <c r="C34" i="16"/>
  <c r="B34" i="16"/>
  <c r="C33" i="16"/>
  <c r="B33" i="16"/>
  <c r="C32" i="16"/>
  <c r="B32" i="16"/>
  <c r="C31" i="16"/>
  <c r="B31" i="16"/>
  <c r="C30" i="16"/>
  <c r="B30" i="16"/>
  <c r="C29" i="16"/>
  <c r="B29" i="16"/>
  <c r="C28" i="16"/>
  <c r="B28" i="16"/>
  <c r="C27" i="16"/>
  <c r="B27" i="16"/>
  <c r="C26" i="16"/>
  <c r="B26" i="16"/>
  <c r="C25" i="16"/>
  <c r="B25" i="16"/>
  <c r="C24" i="16"/>
  <c r="B24" i="16"/>
  <c r="C23" i="16"/>
  <c r="B23" i="16"/>
  <c r="C22" i="16"/>
  <c r="B22" i="16"/>
  <c r="C21" i="16"/>
  <c r="B21" i="16"/>
  <c r="C20" i="16"/>
  <c r="B20" i="16"/>
  <c r="C19" i="16"/>
  <c r="B19" i="16"/>
  <c r="C18" i="16"/>
  <c r="B18" i="16"/>
  <c r="C17" i="16"/>
  <c r="B17" i="16"/>
  <c r="C5" i="16"/>
  <c r="B5" i="16"/>
  <c r="C86" i="17"/>
  <c r="B86" i="17"/>
  <c r="C85" i="17"/>
  <c r="B85" i="17"/>
  <c r="C84" i="17"/>
  <c r="B84" i="17"/>
  <c r="C83" i="17"/>
  <c r="B83" i="17"/>
  <c r="C82" i="17"/>
  <c r="B82" i="17"/>
  <c r="C81" i="17"/>
  <c r="B81" i="17"/>
  <c r="C80" i="17"/>
  <c r="B80" i="17"/>
  <c r="C79" i="17"/>
  <c r="B79" i="17"/>
  <c r="C78" i="17"/>
  <c r="B78" i="17"/>
  <c r="C77" i="17"/>
  <c r="B77" i="17"/>
  <c r="C76" i="17"/>
  <c r="B76" i="17"/>
  <c r="C75" i="17"/>
  <c r="B75" i="17"/>
  <c r="C74" i="17"/>
  <c r="B74" i="17"/>
  <c r="C72" i="17"/>
  <c r="B72" i="17"/>
  <c r="C71" i="17"/>
  <c r="B71" i="17"/>
  <c r="C70" i="17"/>
  <c r="B70" i="17"/>
  <c r="C69" i="17"/>
  <c r="B69" i="17"/>
  <c r="C68" i="17"/>
  <c r="B68" i="17"/>
  <c r="C67" i="17"/>
  <c r="B67" i="17"/>
  <c r="C66" i="17"/>
  <c r="B66" i="17"/>
  <c r="C65" i="17"/>
  <c r="B65" i="17"/>
  <c r="C64" i="17"/>
  <c r="B64" i="17"/>
  <c r="C63" i="17"/>
  <c r="B63" i="17"/>
  <c r="C62" i="17"/>
  <c r="B62" i="17"/>
  <c r="C61" i="17"/>
  <c r="B61" i="17"/>
  <c r="C60" i="17"/>
  <c r="B60" i="17"/>
  <c r="C59" i="17"/>
  <c r="B59" i="17"/>
  <c r="C58" i="17"/>
  <c r="B58" i="17"/>
  <c r="C57" i="17"/>
  <c r="B57" i="17"/>
  <c r="C56" i="17"/>
  <c r="B56" i="17"/>
  <c r="C55" i="17"/>
  <c r="B55" i="17"/>
  <c r="C54" i="17"/>
  <c r="B54" i="17"/>
  <c r="C53" i="17"/>
  <c r="B53" i="17"/>
  <c r="C52" i="17"/>
  <c r="B52" i="17"/>
  <c r="C51" i="17"/>
  <c r="B51" i="17"/>
  <c r="C50" i="17"/>
  <c r="B50" i="17"/>
  <c r="C49" i="17"/>
  <c r="B49" i="17"/>
  <c r="C48" i="17"/>
  <c r="C46" i="17"/>
  <c r="B46" i="17"/>
  <c r="C45" i="17"/>
  <c r="B45" i="17"/>
  <c r="C44" i="17"/>
  <c r="B44" i="17"/>
  <c r="C43" i="17"/>
  <c r="B43" i="17"/>
  <c r="C42" i="17"/>
  <c r="B42" i="17"/>
  <c r="C41" i="17"/>
  <c r="B41" i="17"/>
  <c r="C40" i="17"/>
  <c r="B40" i="17"/>
  <c r="C39" i="17"/>
  <c r="B39" i="17"/>
  <c r="C38" i="17"/>
  <c r="B38" i="17"/>
  <c r="C37" i="17"/>
  <c r="B37" i="17"/>
  <c r="C36" i="17"/>
  <c r="B36" i="17"/>
  <c r="C35" i="17"/>
  <c r="B35" i="17"/>
  <c r="C34" i="17"/>
  <c r="B34" i="17"/>
  <c r="C33" i="17"/>
  <c r="B33" i="17"/>
  <c r="C32" i="17"/>
  <c r="B32" i="17"/>
  <c r="C31" i="17"/>
  <c r="B31" i="17"/>
  <c r="C30" i="17"/>
  <c r="B30" i="17"/>
  <c r="C29" i="17"/>
  <c r="B29" i="17"/>
  <c r="C28" i="17"/>
  <c r="B28" i="17"/>
  <c r="C27" i="17"/>
  <c r="B27" i="17"/>
  <c r="C26" i="17"/>
  <c r="B26" i="17"/>
  <c r="C25" i="17"/>
  <c r="B25" i="17"/>
  <c r="C24" i="17"/>
  <c r="B24" i="17"/>
  <c r="C23" i="17"/>
  <c r="B23" i="17"/>
  <c r="C22" i="17"/>
  <c r="B22" i="17"/>
  <c r="C21" i="17"/>
  <c r="B21" i="17"/>
  <c r="C20" i="17"/>
  <c r="B20" i="17"/>
  <c r="C19" i="17"/>
  <c r="B19" i="17"/>
  <c r="C18" i="17"/>
  <c r="B18" i="17"/>
  <c r="C17" i="17"/>
  <c r="B17" i="17"/>
  <c r="C5" i="17"/>
  <c r="B5" i="17"/>
  <c r="C86" i="18"/>
  <c r="B86" i="18"/>
  <c r="C85" i="18"/>
  <c r="B85" i="18"/>
  <c r="C84" i="18"/>
  <c r="B84" i="18"/>
  <c r="C83" i="18"/>
  <c r="B83" i="18"/>
  <c r="C82" i="18"/>
  <c r="B82" i="18"/>
  <c r="C81" i="18"/>
  <c r="B81" i="18"/>
  <c r="C80" i="18"/>
  <c r="B80" i="18"/>
  <c r="C79" i="18"/>
  <c r="B79" i="18"/>
  <c r="C78" i="18"/>
  <c r="B78" i="18"/>
  <c r="C77" i="18"/>
  <c r="B77" i="18"/>
  <c r="C76" i="18"/>
  <c r="B76" i="18"/>
  <c r="C75" i="18"/>
  <c r="B75" i="18"/>
  <c r="C74" i="18"/>
  <c r="B74" i="18"/>
  <c r="C72" i="18"/>
  <c r="B72" i="18"/>
  <c r="C71" i="18"/>
  <c r="B71" i="18"/>
  <c r="C70" i="18"/>
  <c r="B70" i="18"/>
  <c r="C69" i="18"/>
  <c r="B69" i="18"/>
  <c r="C68" i="18"/>
  <c r="B68" i="18"/>
  <c r="C67" i="18"/>
  <c r="B67" i="18"/>
  <c r="C66" i="18"/>
  <c r="B66" i="18"/>
  <c r="C65" i="18"/>
  <c r="B65" i="18"/>
  <c r="C64" i="18"/>
  <c r="B64" i="18"/>
  <c r="C63" i="18"/>
  <c r="B63" i="18"/>
  <c r="C62" i="18"/>
  <c r="B62" i="18"/>
  <c r="C61" i="18"/>
  <c r="B61" i="18"/>
  <c r="C60" i="18"/>
  <c r="B60" i="18"/>
  <c r="C59" i="18"/>
  <c r="B59" i="18"/>
  <c r="C58" i="18"/>
  <c r="B58" i="18"/>
  <c r="C57" i="18"/>
  <c r="B57" i="18"/>
  <c r="C56" i="18"/>
  <c r="B56" i="18"/>
  <c r="C55" i="18"/>
  <c r="B55" i="18"/>
  <c r="C54" i="18"/>
  <c r="B54" i="18"/>
  <c r="C53" i="18"/>
  <c r="B53" i="18"/>
  <c r="C52" i="18"/>
  <c r="B52" i="18"/>
  <c r="C51" i="18"/>
  <c r="B51" i="18"/>
  <c r="C50" i="18"/>
  <c r="B50" i="18"/>
  <c r="C49" i="18"/>
  <c r="B49" i="18"/>
  <c r="C48" i="18"/>
  <c r="C46" i="18"/>
  <c r="B46" i="18"/>
  <c r="C45" i="18"/>
  <c r="B45" i="18"/>
  <c r="C44" i="18"/>
  <c r="B44" i="18"/>
  <c r="C43" i="18"/>
  <c r="B43" i="18"/>
  <c r="C42" i="18"/>
  <c r="B42" i="18"/>
  <c r="C41" i="18"/>
  <c r="B41" i="18"/>
  <c r="C40" i="18"/>
  <c r="B40" i="18"/>
  <c r="C39" i="18"/>
  <c r="B39" i="18"/>
  <c r="C38" i="18"/>
  <c r="B38" i="18"/>
  <c r="C37" i="18"/>
  <c r="B37" i="18"/>
  <c r="C36" i="18"/>
  <c r="B36" i="18"/>
  <c r="C35" i="18"/>
  <c r="B35" i="18"/>
  <c r="C34" i="18"/>
  <c r="B34" i="18"/>
  <c r="C33" i="18"/>
  <c r="B33" i="18"/>
  <c r="C32" i="18"/>
  <c r="B32" i="18"/>
  <c r="C31" i="18"/>
  <c r="B31" i="18"/>
  <c r="C30" i="18"/>
  <c r="B30" i="18"/>
  <c r="C29" i="18"/>
  <c r="B29" i="18"/>
  <c r="C28" i="18"/>
  <c r="B28" i="18"/>
  <c r="C27" i="18"/>
  <c r="B27" i="18"/>
  <c r="C26" i="18"/>
  <c r="B26" i="18"/>
  <c r="C25" i="18"/>
  <c r="B25" i="18"/>
  <c r="C24" i="18"/>
  <c r="B24" i="18"/>
  <c r="C23" i="18"/>
  <c r="B23" i="18"/>
  <c r="C22" i="18"/>
  <c r="B22" i="18"/>
  <c r="C21" i="18"/>
  <c r="B21" i="18"/>
  <c r="C20" i="18"/>
  <c r="B20" i="18"/>
  <c r="C19" i="18"/>
  <c r="B19" i="18"/>
  <c r="C18" i="18"/>
  <c r="B18" i="18"/>
  <c r="C17" i="18"/>
  <c r="B17" i="18"/>
  <c r="C5" i="18"/>
  <c r="B5" i="18"/>
  <c r="C86" i="19"/>
  <c r="B86" i="19"/>
  <c r="C85" i="19"/>
  <c r="B85" i="19"/>
  <c r="C84" i="19"/>
  <c r="B84" i="19"/>
  <c r="C83" i="19"/>
  <c r="B83" i="19"/>
  <c r="C82" i="19"/>
  <c r="B82" i="19"/>
  <c r="C81" i="19"/>
  <c r="B81" i="19"/>
  <c r="C80" i="19"/>
  <c r="B80" i="19"/>
  <c r="C79" i="19"/>
  <c r="B79" i="19"/>
  <c r="C78" i="19"/>
  <c r="B78" i="19"/>
  <c r="C77" i="19"/>
  <c r="B77" i="19"/>
  <c r="C76" i="19"/>
  <c r="B76" i="19"/>
  <c r="C75" i="19"/>
  <c r="B75" i="19"/>
  <c r="C74" i="19"/>
  <c r="B74" i="19"/>
  <c r="C72" i="19"/>
  <c r="B72" i="19"/>
  <c r="C71" i="19"/>
  <c r="B71" i="19"/>
  <c r="C70" i="19"/>
  <c r="B70" i="19"/>
  <c r="C69" i="19"/>
  <c r="B69" i="19"/>
  <c r="C68" i="19"/>
  <c r="B68" i="19"/>
  <c r="C67" i="19"/>
  <c r="B67" i="19"/>
  <c r="C66" i="19"/>
  <c r="B66" i="19"/>
  <c r="C65" i="19"/>
  <c r="B65" i="19"/>
  <c r="C64" i="19"/>
  <c r="B64" i="19"/>
  <c r="C63" i="19"/>
  <c r="B63" i="19"/>
  <c r="C62" i="19"/>
  <c r="B62" i="19"/>
  <c r="C61" i="19"/>
  <c r="B61" i="19"/>
  <c r="C60" i="19"/>
  <c r="B60" i="19"/>
  <c r="C59" i="19"/>
  <c r="B59" i="19"/>
  <c r="C58" i="19"/>
  <c r="B58" i="19"/>
  <c r="C57" i="19"/>
  <c r="B57" i="19"/>
  <c r="C56" i="19"/>
  <c r="B56" i="19"/>
  <c r="C55" i="19"/>
  <c r="B55" i="19"/>
  <c r="C54" i="19"/>
  <c r="B54" i="19"/>
  <c r="C53" i="19"/>
  <c r="B53" i="19"/>
  <c r="C52" i="19"/>
  <c r="B52" i="19"/>
  <c r="C51" i="19"/>
  <c r="B51" i="19"/>
  <c r="C50" i="19"/>
  <c r="B50" i="19"/>
  <c r="C49" i="19"/>
  <c r="B49" i="19"/>
  <c r="C48" i="19"/>
  <c r="C46" i="19"/>
  <c r="B46" i="19"/>
  <c r="C45" i="19"/>
  <c r="B45" i="19"/>
  <c r="C44" i="19"/>
  <c r="B44" i="19"/>
  <c r="C43" i="19"/>
  <c r="B43" i="19"/>
  <c r="C42" i="19"/>
  <c r="B42" i="19"/>
  <c r="C41" i="19"/>
  <c r="B41" i="19"/>
  <c r="C40" i="19"/>
  <c r="B40" i="19"/>
  <c r="C39" i="19"/>
  <c r="B39" i="19"/>
  <c r="C38" i="19"/>
  <c r="B38" i="19"/>
  <c r="C37" i="19"/>
  <c r="B37" i="19"/>
  <c r="C36" i="19"/>
  <c r="B36" i="19"/>
  <c r="C35" i="19"/>
  <c r="B35" i="19"/>
  <c r="C34" i="19"/>
  <c r="B34" i="19"/>
  <c r="C33" i="19"/>
  <c r="B33" i="19"/>
  <c r="C32" i="19"/>
  <c r="B32" i="19"/>
  <c r="C31" i="19"/>
  <c r="B31" i="19"/>
  <c r="C30" i="19"/>
  <c r="B30" i="19"/>
  <c r="C29" i="19"/>
  <c r="B29" i="19"/>
  <c r="C28" i="19"/>
  <c r="B28" i="19"/>
  <c r="C27" i="19"/>
  <c r="B27" i="19"/>
  <c r="C26" i="19"/>
  <c r="B26" i="19"/>
  <c r="C25" i="19"/>
  <c r="B25" i="19"/>
  <c r="C24" i="19"/>
  <c r="B24" i="19"/>
  <c r="C23" i="19"/>
  <c r="B23" i="19"/>
  <c r="C22" i="19"/>
  <c r="B22" i="19"/>
  <c r="C21" i="19"/>
  <c r="B21" i="19"/>
  <c r="C20" i="19"/>
  <c r="B20" i="19"/>
  <c r="C19" i="19"/>
  <c r="B19" i="19"/>
  <c r="C18" i="19"/>
  <c r="B18" i="19"/>
  <c r="C17" i="19"/>
  <c r="B17" i="19"/>
  <c r="C5" i="19"/>
  <c r="B5" i="19"/>
  <c r="C86" i="10"/>
  <c r="B86" i="10"/>
  <c r="C85" i="10"/>
  <c r="B85" i="10"/>
  <c r="C84" i="10"/>
  <c r="B84" i="10"/>
  <c r="C83" i="10"/>
  <c r="B83" i="10"/>
  <c r="C82" i="10"/>
  <c r="B82" i="10"/>
  <c r="C81" i="10"/>
  <c r="B81" i="10"/>
  <c r="C80" i="10"/>
  <c r="B80" i="10"/>
  <c r="C79" i="10"/>
  <c r="B79" i="10"/>
  <c r="C78" i="10"/>
  <c r="B78" i="10"/>
  <c r="C77" i="10"/>
  <c r="B77" i="10"/>
  <c r="C76" i="10"/>
  <c r="B76" i="10"/>
  <c r="C75" i="10"/>
  <c r="B75" i="10"/>
  <c r="C74" i="10"/>
  <c r="B74" i="10"/>
  <c r="C72" i="10"/>
  <c r="B72" i="10"/>
  <c r="C71" i="10"/>
  <c r="B71" i="10"/>
  <c r="C70" i="10"/>
  <c r="B70" i="10"/>
  <c r="C69" i="10"/>
  <c r="B69" i="10"/>
  <c r="C68" i="10"/>
  <c r="B68" i="10"/>
  <c r="C67" i="10"/>
  <c r="B67" i="10"/>
  <c r="C66" i="10"/>
  <c r="B66" i="10"/>
  <c r="C65" i="10"/>
  <c r="B65" i="10"/>
  <c r="C64" i="10"/>
  <c r="B64" i="10"/>
  <c r="C63" i="10"/>
  <c r="B63" i="10"/>
  <c r="C62" i="10"/>
  <c r="B62" i="10"/>
  <c r="C61" i="10"/>
  <c r="B61" i="10"/>
  <c r="C60" i="10"/>
  <c r="B60" i="10"/>
  <c r="C59" i="10"/>
  <c r="B59" i="10"/>
  <c r="C58" i="10"/>
  <c r="B58" i="10"/>
  <c r="C57" i="10"/>
  <c r="B57" i="10"/>
  <c r="C56" i="10"/>
  <c r="B56" i="10"/>
  <c r="C55" i="10"/>
  <c r="B55" i="10"/>
  <c r="C54" i="10"/>
  <c r="B54" i="10"/>
  <c r="C53" i="10"/>
  <c r="B53" i="10"/>
  <c r="C52" i="10"/>
  <c r="B52" i="10"/>
  <c r="C51" i="10"/>
  <c r="B51" i="10"/>
  <c r="C50" i="10"/>
  <c r="B50" i="10"/>
  <c r="C49" i="10"/>
  <c r="B49" i="10"/>
  <c r="C48" i="10"/>
  <c r="C46" i="10"/>
  <c r="B46" i="10"/>
  <c r="C45" i="10"/>
  <c r="B45" i="10"/>
  <c r="C44" i="10"/>
  <c r="B44" i="10"/>
  <c r="C43" i="10"/>
  <c r="B43" i="10"/>
  <c r="C42" i="10"/>
  <c r="B42" i="10"/>
  <c r="C41" i="10"/>
  <c r="B41" i="10"/>
  <c r="C40" i="10"/>
  <c r="B40" i="10"/>
  <c r="C39" i="10"/>
  <c r="B39" i="10"/>
  <c r="C38" i="10"/>
  <c r="B38" i="10"/>
  <c r="C37" i="10"/>
  <c r="B37" i="10"/>
  <c r="C36" i="10"/>
  <c r="B36" i="10"/>
  <c r="C35" i="10"/>
  <c r="B35" i="10"/>
  <c r="C34" i="10"/>
  <c r="B34" i="10"/>
  <c r="C33" i="10"/>
  <c r="B33" i="10"/>
  <c r="C32" i="10"/>
  <c r="B32" i="10"/>
  <c r="C31" i="10"/>
  <c r="B31" i="10"/>
  <c r="C30" i="10"/>
  <c r="B30" i="10"/>
  <c r="C29" i="10"/>
  <c r="B29" i="10"/>
  <c r="C28" i="10"/>
  <c r="B28" i="10"/>
  <c r="C27" i="10"/>
  <c r="B27" i="10"/>
  <c r="C26" i="10"/>
  <c r="B26" i="10"/>
  <c r="C25" i="10"/>
  <c r="B25" i="10"/>
  <c r="C24" i="10"/>
  <c r="B24" i="10"/>
  <c r="C23" i="10"/>
  <c r="B23" i="10"/>
  <c r="C22" i="10"/>
  <c r="B22" i="10"/>
  <c r="C21" i="10"/>
  <c r="B21" i="10"/>
  <c r="C20" i="10"/>
  <c r="B20" i="10"/>
  <c r="C19" i="10"/>
  <c r="B19" i="10"/>
  <c r="C18" i="10"/>
  <c r="B18" i="10"/>
  <c r="C17" i="10"/>
  <c r="B17" i="10"/>
  <c r="C5" i="10"/>
  <c r="B5" i="10"/>
  <c r="C86" i="11"/>
  <c r="B86" i="11"/>
  <c r="C85" i="11"/>
  <c r="B85" i="11"/>
  <c r="C84" i="11"/>
  <c r="B84" i="11"/>
  <c r="C83" i="11"/>
  <c r="B83" i="11"/>
  <c r="C82" i="11"/>
  <c r="B82" i="11"/>
  <c r="C81" i="11"/>
  <c r="B81" i="11"/>
  <c r="C80" i="11"/>
  <c r="B80" i="11"/>
  <c r="C79" i="11"/>
  <c r="B79" i="11"/>
  <c r="C78" i="11"/>
  <c r="B78" i="11"/>
  <c r="C77" i="11"/>
  <c r="B77" i="11"/>
  <c r="C76" i="11"/>
  <c r="B76" i="11"/>
  <c r="C75" i="11"/>
  <c r="B75" i="11"/>
  <c r="C74" i="11"/>
  <c r="B74" i="11"/>
  <c r="C72" i="11"/>
  <c r="B72" i="11"/>
  <c r="C71" i="11"/>
  <c r="B71" i="11"/>
  <c r="C70" i="11"/>
  <c r="B70" i="11"/>
  <c r="C69" i="11"/>
  <c r="B69" i="11"/>
  <c r="C68" i="11"/>
  <c r="B68" i="11"/>
  <c r="C67" i="11"/>
  <c r="B67" i="11"/>
  <c r="C66" i="11"/>
  <c r="B66" i="11"/>
  <c r="C65" i="11"/>
  <c r="B65" i="11"/>
  <c r="C64" i="11"/>
  <c r="B64" i="11"/>
  <c r="C63" i="11"/>
  <c r="B63" i="11"/>
  <c r="C62" i="11"/>
  <c r="B62" i="11"/>
  <c r="C61" i="11"/>
  <c r="B61" i="11"/>
  <c r="C60" i="11"/>
  <c r="B60" i="11"/>
  <c r="C59" i="11"/>
  <c r="B59" i="11"/>
  <c r="C58" i="11"/>
  <c r="B58" i="11"/>
  <c r="C57" i="11"/>
  <c r="B57" i="11"/>
  <c r="C56" i="11"/>
  <c r="B56" i="11"/>
  <c r="C55" i="11"/>
  <c r="B55" i="11"/>
  <c r="C54" i="11"/>
  <c r="B54" i="11"/>
  <c r="C53" i="11"/>
  <c r="B53" i="11"/>
  <c r="C52" i="11"/>
  <c r="B52" i="11"/>
  <c r="C51" i="11"/>
  <c r="B51" i="11"/>
  <c r="C50" i="11"/>
  <c r="B50" i="11"/>
  <c r="C49" i="11"/>
  <c r="B49" i="11"/>
  <c r="C48" i="11"/>
  <c r="C46" i="11"/>
  <c r="B46" i="11"/>
  <c r="C45" i="11"/>
  <c r="B45" i="11"/>
  <c r="C44" i="11"/>
  <c r="B44" i="11"/>
  <c r="C43" i="11"/>
  <c r="B43" i="11"/>
  <c r="C42" i="11"/>
  <c r="B42" i="11"/>
  <c r="C41" i="11"/>
  <c r="B41" i="11"/>
  <c r="C40" i="11"/>
  <c r="B40" i="11"/>
  <c r="C39" i="11"/>
  <c r="B39" i="11"/>
  <c r="C38" i="11"/>
  <c r="B38" i="11"/>
  <c r="C37" i="11"/>
  <c r="B37" i="11"/>
  <c r="C36" i="11"/>
  <c r="B36" i="11"/>
  <c r="C35" i="11"/>
  <c r="B35" i="11"/>
  <c r="C34" i="11"/>
  <c r="B34" i="11"/>
  <c r="C33" i="11"/>
  <c r="B33" i="11"/>
  <c r="C32" i="11"/>
  <c r="B32" i="11"/>
  <c r="C31" i="11"/>
  <c r="B31" i="11"/>
  <c r="C30" i="11"/>
  <c r="B30" i="11"/>
  <c r="C29" i="11"/>
  <c r="B29" i="11"/>
  <c r="C28" i="11"/>
  <c r="B28" i="11"/>
  <c r="C27" i="11"/>
  <c r="B27" i="11"/>
  <c r="C26" i="11"/>
  <c r="B26" i="11"/>
  <c r="C25" i="11"/>
  <c r="B25" i="11"/>
  <c r="C24" i="11"/>
  <c r="B24" i="11"/>
  <c r="C23" i="11"/>
  <c r="B23" i="11"/>
  <c r="C22" i="11"/>
  <c r="B22" i="11"/>
  <c r="C21" i="11"/>
  <c r="B21" i="11"/>
  <c r="C20" i="11"/>
  <c r="B20" i="11"/>
  <c r="C19" i="11"/>
  <c r="B19" i="11"/>
  <c r="C18" i="11"/>
  <c r="B18" i="11"/>
  <c r="C17" i="11"/>
  <c r="B17" i="11"/>
  <c r="C5" i="11"/>
  <c r="B5" i="11"/>
  <c r="C86" i="22"/>
  <c r="B86" i="22"/>
  <c r="C85" i="22"/>
  <c r="B85" i="22"/>
  <c r="C84" i="22"/>
  <c r="B84" i="22"/>
  <c r="C83" i="22"/>
  <c r="B83" i="22"/>
  <c r="C82" i="22"/>
  <c r="B82" i="22"/>
  <c r="C81" i="22"/>
  <c r="B81" i="22"/>
  <c r="C80" i="22"/>
  <c r="B80" i="22"/>
  <c r="C79" i="22"/>
  <c r="B79" i="22"/>
  <c r="C78" i="22"/>
  <c r="B78" i="22"/>
  <c r="C77" i="22"/>
  <c r="B77" i="22"/>
  <c r="C76" i="22"/>
  <c r="B76" i="22"/>
  <c r="C75" i="22"/>
  <c r="B75" i="22"/>
  <c r="C74" i="22"/>
  <c r="B74" i="22"/>
  <c r="C72" i="22"/>
  <c r="B72" i="22"/>
  <c r="C71" i="22"/>
  <c r="B71" i="22"/>
  <c r="C70" i="22"/>
  <c r="B70" i="22"/>
  <c r="C69" i="22"/>
  <c r="B69" i="22"/>
  <c r="C68" i="22"/>
  <c r="B68" i="22"/>
  <c r="C67" i="22"/>
  <c r="B67" i="22"/>
  <c r="C66" i="22"/>
  <c r="B66" i="22"/>
  <c r="C65" i="22"/>
  <c r="B65" i="22"/>
  <c r="C64" i="22"/>
  <c r="B64" i="22"/>
  <c r="C63" i="22"/>
  <c r="B63" i="22"/>
  <c r="C62" i="22"/>
  <c r="B62" i="22"/>
  <c r="C61" i="22"/>
  <c r="B61" i="22"/>
  <c r="C60" i="22"/>
  <c r="B60" i="22"/>
  <c r="C59" i="22"/>
  <c r="B59" i="22"/>
  <c r="C58" i="22"/>
  <c r="B58" i="22"/>
  <c r="C57" i="22"/>
  <c r="B57" i="22"/>
  <c r="C56" i="22"/>
  <c r="B56" i="22"/>
  <c r="C55" i="22"/>
  <c r="B55" i="22"/>
  <c r="C54" i="22"/>
  <c r="B54" i="22"/>
  <c r="C53" i="22"/>
  <c r="B53" i="22"/>
  <c r="C52" i="22"/>
  <c r="B52" i="22"/>
  <c r="C51" i="22"/>
  <c r="B51" i="22"/>
  <c r="C50" i="22"/>
  <c r="B50" i="22"/>
  <c r="C49" i="22"/>
  <c r="B49" i="22"/>
  <c r="C48" i="22"/>
  <c r="C46" i="22"/>
  <c r="B46" i="22"/>
  <c r="C45" i="22"/>
  <c r="B45" i="22"/>
  <c r="C44" i="22"/>
  <c r="B44" i="22"/>
  <c r="C43" i="22"/>
  <c r="B43" i="22"/>
  <c r="C42" i="22"/>
  <c r="B42" i="22"/>
  <c r="C41" i="22"/>
  <c r="B41" i="22"/>
  <c r="C40" i="22"/>
  <c r="B40" i="22"/>
  <c r="C39" i="22"/>
  <c r="B39" i="22"/>
  <c r="C38" i="22"/>
  <c r="B38" i="22"/>
  <c r="C37" i="22"/>
  <c r="B37" i="22"/>
  <c r="C36" i="22"/>
  <c r="B36" i="22"/>
  <c r="C35" i="22"/>
  <c r="B35" i="22"/>
  <c r="C34" i="22"/>
  <c r="B34" i="22"/>
  <c r="C33" i="22"/>
  <c r="B33" i="22"/>
  <c r="C32" i="22"/>
  <c r="B32" i="22"/>
  <c r="C31" i="22"/>
  <c r="B31" i="22"/>
  <c r="C30" i="22"/>
  <c r="B30" i="22"/>
  <c r="C29" i="22"/>
  <c r="B29" i="22"/>
  <c r="C28" i="22"/>
  <c r="B28" i="22"/>
  <c r="C27" i="22"/>
  <c r="B27" i="22"/>
  <c r="C26" i="22"/>
  <c r="B26" i="22"/>
  <c r="C25" i="22"/>
  <c r="B25" i="22"/>
  <c r="C24" i="22"/>
  <c r="B24" i="22"/>
  <c r="C23" i="22"/>
  <c r="B23" i="22"/>
  <c r="C22" i="22"/>
  <c r="B22" i="22"/>
  <c r="C21" i="22"/>
  <c r="B21" i="22"/>
  <c r="C20" i="22"/>
  <c r="B20" i="22"/>
  <c r="C19" i="22"/>
  <c r="B19" i="22"/>
  <c r="C18" i="22"/>
  <c r="B18" i="22"/>
  <c r="C17" i="22"/>
  <c r="B17" i="22"/>
  <c r="C5" i="22"/>
  <c r="B5" i="22"/>
  <c r="C86" i="23"/>
  <c r="B86" i="23"/>
  <c r="C85" i="23"/>
  <c r="B85" i="23"/>
  <c r="C84" i="23"/>
  <c r="B84" i="23"/>
  <c r="C83" i="23"/>
  <c r="B83" i="23"/>
  <c r="C82" i="23"/>
  <c r="B82" i="23"/>
  <c r="C81" i="23"/>
  <c r="B81" i="23"/>
  <c r="C80" i="23"/>
  <c r="B80" i="23"/>
  <c r="C79" i="23"/>
  <c r="B79" i="23"/>
  <c r="C78" i="23"/>
  <c r="B78" i="23"/>
  <c r="C77" i="23"/>
  <c r="B77" i="23"/>
  <c r="C76" i="23"/>
  <c r="B76" i="23"/>
  <c r="C75" i="23"/>
  <c r="B75" i="23"/>
  <c r="C74" i="23"/>
  <c r="B74" i="23"/>
  <c r="C72" i="23"/>
  <c r="B72" i="23"/>
  <c r="C71" i="23"/>
  <c r="B71" i="23"/>
  <c r="C70" i="23"/>
  <c r="B70" i="23"/>
  <c r="C69" i="23"/>
  <c r="B69" i="23"/>
  <c r="C68" i="23"/>
  <c r="B68" i="23"/>
  <c r="C67" i="23"/>
  <c r="B67" i="23"/>
  <c r="C66" i="23"/>
  <c r="B66" i="23"/>
  <c r="C65" i="23"/>
  <c r="B65" i="23"/>
  <c r="C64" i="23"/>
  <c r="B64" i="23"/>
  <c r="C63" i="23"/>
  <c r="B63" i="23"/>
  <c r="C62" i="23"/>
  <c r="B62" i="23"/>
  <c r="C61" i="23"/>
  <c r="B61" i="23"/>
  <c r="C60" i="23"/>
  <c r="B60" i="23"/>
  <c r="C59" i="23"/>
  <c r="B59" i="23"/>
  <c r="C58" i="23"/>
  <c r="B58" i="23"/>
  <c r="C57" i="23"/>
  <c r="B57" i="23"/>
  <c r="C56" i="23"/>
  <c r="B56" i="23"/>
  <c r="C55" i="23"/>
  <c r="B55" i="23"/>
  <c r="C54" i="23"/>
  <c r="B54" i="23"/>
  <c r="C53" i="23"/>
  <c r="B53" i="23"/>
  <c r="C52" i="23"/>
  <c r="B52" i="23"/>
  <c r="C51" i="23"/>
  <c r="B51" i="23"/>
  <c r="C50" i="23"/>
  <c r="B50" i="23"/>
  <c r="C49" i="23"/>
  <c r="B49" i="23"/>
  <c r="C48" i="23"/>
  <c r="C46" i="23"/>
  <c r="B46" i="23"/>
  <c r="C45" i="23"/>
  <c r="B45" i="23"/>
  <c r="C44" i="23"/>
  <c r="B44" i="23"/>
  <c r="C43" i="23"/>
  <c r="B43" i="23"/>
  <c r="C42" i="23"/>
  <c r="B42" i="23"/>
  <c r="C41" i="23"/>
  <c r="B41" i="23"/>
  <c r="C40" i="23"/>
  <c r="B40" i="23"/>
  <c r="C39" i="23"/>
  <c r="B39" i="23"/>
  <c r="C38" i="23"/>
  <c r="B38" i="23"/>
  <c r="C37" i="23"/>
  <c r="B37" i="23"/>
  <c r="C36" i="23"/>
  <c r="B36" i="23"/>
  <c r="C35" i="23"/>
  <c r="B35" i="23"/>
  <c r="C34" i="23"/>
  <c r="B34" i="23"/>
  <c r="C33" i="23"/>
  <c r="B33" i="23"/>
  <c r="C32" i="23"/>
  <c r="B32" i="23"/>
  <c r="C31" i="23"/>
  <c r="B31" i="23"/>
  <c r="C30" i="23"/>
  <c r="B30" i="23"/>
  <c r="C29" i="23"/>
  <c r="B29" i="23"/>
  <c r="C28" i="23"/>
  <c r="B28" i="23"/>
  <c r="C27" i="23"/>
  <c r="B27" i="23"/>
  <c r="C26" i="23"/>
  <c r="B26" i="23"/>
  <c r="C25" i="23"/>
  <c r="B25" i="23"/>
  <c r="C24" i="23"/>
  <c r="B24" i="23"/>
  <c r="C23" i="23"/>
  <c r="B23" i="23"/>
  <c r="C22" i="23"/>
  <c r="B22" i="23"/>
  <c r="C21" i="23"/>
  <c r="B21" i="23"/>
  <c r="C20" i="23"/>
  <c r="B20" i="23"/>
  <c r="C19" i="23"/>
  <c r="B19" i="23"/>
  <c r="C18" i="23"/>
  <c r="B18" i="23"/>
  <c r="C17" i="23"/>
  <c r="B17" i="23"/>
  <c r="C5" i="23"/>
  <c r="B5" i="23"/>
  <c r="C86" i="24"/>
  <c r="B86" i="24"/>
  <c r="C85" i="24"/>
  <c r="B85" i="24"/>
  <c r="C84" i="24"/>
  <c r="B84" i="24"/>
  <c r="C83" i="24"/>
  <c r="B83" i="24"/>
  <c r="C82" i="24"/>
  <c r="B82" i="24"/>
  <c r="C81" i="24"/>
  <c r="B81" i="24"/>
  <c r="C80" i="24"/>
  <c r="B80" i="24"/>
  <c r="C79" i="24"/>
  <c r="B79" i="24"/>
  <c r="C78" i="24"/>
  <c r="B78" i="24"/>
  <c r="C77" i="24"/>
  <c r="B77" i="24"/>
  <c r="C76" i="24"/>
  <c r="B76" i="24"/>
  <c r="C75" i="24"/>
  <c r="B75" i="24"/>
  <c r="C74" i="24"/>
  <c r="B74" i="24"/>
  <c r="C72" i="24"/>
  <c r="B72" i="24"/>
  <c r="C71" i="24"/>
  <c r="B71" i="24"/>
  <c r="C70" i="24"/>
  <c r="B70" i="24"/>
  <c r="C69" i="24"/>
  <c r="B69" i="24"/>
  <c r="C68" i="24"/>
  <c r="B68" i="24"/>
  <c r="C67" i="24"/>
  <c r="B67" i="24"/>
  <c r="C66" i="24"/>
  <c r="B66" i="24"/>
  <c r="C65" i="24"/>
  <c r="B65" i="24"/>
  <c r="C64" i="24"/>
  <c r="B64" i="24"/>
  <c r="C63" i="24"/>
  <c r="B63" i="24"/>
  <c r="C62" i="24"/>
  <c r="B62" i="24"/>
  <c r="C61" i="24"/>
  <c r="B61" i="24"/>
  <c r="C60" i="24"/>
  <c r="B60" i="24"/>
  <c r="C59" i="24"/>
  <c r="B59" i="24"/>
  <c r="C58" i="24"/>
  <c r="B58" i="24"/>
  <c r="C57" i="24"/>
  <c r="B57" i="24"/>
  <c r="C56" i="24"/>
  <c r="B56" i="24"/>
  <c r="C55" i="24"/>
  <c r="B55" i="24"/>
  <c r="C54" i="24"/>
  <c r="B54" i="24"/>
  <c r="C53" i="24"/>
  <c r="B53" i="24"/>
  <c r="C52" i="24"/>
  <c r="B52" i="24"/>
  <c r="C51" i="24"/>
  <c r="B51" i="24"/>
  <c r="C50" i="24"/>
  <c r="B50" i="24"/>
  <c r="C49" i="24"/>
  <c r="B49" i="24"/>
  <c r="C48" i="24"/>
  <c r="C46" i="24"/>
  <c r="B46" i="24"/>
  <c r="C45" i="24"/>
  <c r="B45" i="24"/>
  <c r="C44" i="24"/>
  <c r="B44" i="24"/>
  <c r="C43" i="24"/>
  <c r="B43" i="24"/>
  <c r="C42" i="24"/>
  <c r="B42" i="24"/>
  <c r="C41" i="24"/>
  <c r="B41" i="24"/>
  <c r="C40" i="24"/>
  <c r="B40" i="24"/>
  <c r="C39" i="24"/>
  <c r="B39" i="24"/>
  <c r="C38" i="24"/>
  <c r="B38" i="24"/>
  <c r="C37" i="24"/>
  <c r="B37" i="24"/>
  <c r="C36" i="24"/>
  <c r="B36" i="24"/>
  <c r="C35" i="24"/>
  <c r="B35" i="24"/>
  <c r="C34" i="24"/>
  <c r="B34" i="24"/>
  <c r="C33" i="24"/>
  <c r="B33" i="24"/>
  <c r="C32" i="24"/>
  <c r="B32" i="24"/>
  <c r="C31" i="24"/>
  <c r="B31" i="24"/>
  <c r="C30" i="24"/>
  <c r="B30" i="24"/>
  <c r="C29" i="24"/>
  <c r="B29" i="24"/>
  <c r="C28" i="24"/>
  <c r="B28" i="24"/>
  <c r="C27" i="24"/>
  <c r="B27" i="24"/>
  <c r="C26" i="24"/>
  <c r="B26" i="24"/>
  <c r="C25" i="24"/>
  <c r="B25" i="24"/>
  <c r="C24" i="24"/>
  <c r="B24" i="24"/>
  <c r="C23" i="24"/>
  <c r="B23" i="24"/>
  <c r="C22" i="24"/>
  <c r="B22" i="24"/>
  <c r="C21" i="24"/>
  <c r="B21" i="24"/>
  <c r="C20" i="24"/>
  <c r="B20" i="24"/>
  <c r="C19" i="24"/>
  <c r="B19" i="24"/>
  <c r="C18" i="24"/>
  <c r="B18" i="24"/>
  <c r="C17" i="24"/>
  <c r="B17" i="24"/>
  <c r="C5" i="24"/>
  <c r="B5" i="24"/>
  <c r="C86" i="25"/>
  <c r="B86" i="25"/>
  <c r="C85" i="25"/>
  <c r="B85" i="25"/>
  <c r="C84" i="25"/>
  <c r="B84" i="25"/>
  <c r="C83" i="25"/>
  <c r="B83" i="25"/>
  <c r="C82" i="25"/>
  <c r="B82" i="25"/>
  <c r="C81" i="25"/>
  <c r="B81" i="25"/>
  <c r="C80" i="25"/>
  <c r="B80" i="25"/>
  <c r="C79" i="25"/>
  <c r="B79" i="25"/>
  <c r="C78" i="25"/>
  <c r="B78" i="25"/>
  <c r="C77" i="25"/>
  <c r="B77" i="25"/>
  <c r="C76" i="25"/>
  <c r="B76" i="25"/>
  <c r="C75" i="25"/>
  <c r="B75" i="25"/>
  <c r="C74" i="25"/>
  <c r="B74" i="25"/>
  <c r="C72" i="25"/>
  <c r="B72" i="25"/>
  <c r="C71" i="25"/>
  <c r="B71" i="25"/>
  <c r="C70" i="25"/>
  <c r="B70" i="25"/>
  <c r="C69" i="25"/>
  <c r="B69" i="25"/>
  <c r="C68" i="25"/>
  <c r="B68" i="25"/>
  <c r="C67" i="25"/>
  <c r="B67" i="25"/>
  <c r="C66" i="25"/>
  <c r="B66" i="25"/>
  <c r="C65" i="25"/>
  <c r="B65" i="25"/>
  <c r="C64" i="25"/>
  <c r="B64" i="25"/>
  <c r="C63" i="25"/>
  <c r="B63" i="25"/>
  <c r="C62" i="25"/>
  <c r="B62" i="25"/>
  <c r="C61" i="25"/>
  <c r="B61" i="25"/>
  <c r="C60" i="25"/>
  <c r="B60" i="25"/>
  <c r="C59" i="25"/>
  <c r="B59" i="25"/>
  <c r="C58" i="25"/>
  <c r="B58" i="25"/>
  <c r="C57" i="25"/>
  <c r="B57" i="25"/>
  <c r="C56" i="25"/>
  <c r="B56" i="25"/>
  <c r="C55" i="25"/>
  <c r="B55" i="25"/>
  <c r="C54" i="25"/>
  <c r="B54" i="25"/>
  <c r="C53" i="25"/>
  <c r="B53" i="25"/>
  <c r="C52" i="25"/>
  <c r="B52" i="25"/>
  <c r="C51" i="25"/>
  <c r="B51" i="25"/>
  <c r="C50" i="25"/>
  <c r="B50" i="25"/>
  <c r="C49" i="25"/>
  <c r="B49" i="25"/>
  <c r="C48" i="25"/>
  <c r="C46" i="25"/>
  <c r="B46" i="25"/>
  <c r="C45" i="25"/>
  <c r="B45" i="25"/>
  <c r="C44" i="25"/>
  <c r="B44" i="25"/>
  <c r="C43" i="25"/>
  <c r="B43" i="25"/>
  <c r="C42" i="25"/>
  <c r="B42" i="25"/>
  <c r="C41" i="25"/>
  <c r="B41" i="25"/>
  <c r="C40" i="25"/>
  <c r="B40" i="25"/>
  <c r="C39" i="25"/>
  <c r="B39" i="25"/>
  <c r="C38" i="25"/>
  <c r="B38" i="25"/>
  <c r="C37" i="25"/>
  <c r="B37" i="25"/>
  <c r="C36" i="25"/>
  <c r="B36" i="25"/>
  <c r="C35" i="25"/>
  <c r="B35" i="25"/>
  <c r="C34" i="25"/>
  <c r="B34" i="25"/>
  <c r="C33" i="25"/>
  <c r="B33" i="25"/>
  <c r="C32" i="25"/>
  <c r="B32" i="25"/>
  <c r="C31" i="25"/>
  <c r="B31" i="25"/>
  <c r="C30" i="25"/>
  <c r="B30" i="25"/>
  <c r="C29" i="25"/>
  <c r="B29" i="25"/>
  <c r="C28" i="25"/>
  <c r="B28" i="25"/>
  <c r="C27" i="25"/>
  <c r="B27" i="25"/>
  <c r="C26" i="25"/>
  <c r="B26" i="25"/>
  <c r="C25" i="25"/>
  <c r="B25" i="25"/>
  <c r="C24" i="25"/>
  <c r="B24" i="25"/>
  <c r="C23" i="25"/>
  <c r="B23" i="25"/>
  <c r="C22" i="25"/>
  <c r="B22" i="25"/>
  <c r="C21" i="25"/>
  <c r="B21" i="25"/>
  <c r="C20" i="25"/>
  <c r="B20" i="25"/>
  <c r="C19" i="25"/>
  <c r="B19" i="25"/>
  <c r="C18" i="25"/>
  <c r="B18" i="25"/>
  <c r="C17" i="25"/>
  <c r="B17" i="25"/>
  <c r="C5" i="25"/>
  <c r="B5" i="25"/>
  <c r="C86" i="26"/>
  <c r="B86" i="26"/>
  <c r="C85" i="26"/>
  <c r="B85" i="26"/>
  <c r="C84" i="26"/>
  <c r="B84" i="26"/>
  <c r="C83" i="26"/>
  <c r="B83" i="26"/>
  <c r="C82" i="26"/>
  <c r="B82" i="26"/>
  <c r="C81" i="26"/>
  <c r="B81" i="26"/>
  <c r="C80" i="26"/>
  <c r="B80" i="26"/>
  <c r="C79" i="26"/>
  <c r="B79" i="26"/>
  <c r="C78" i="26"/>
  <c r="B78" i="26"/>
  <c r="C77" i="26"/>
  <c r="B77" i="26"/>
  <c r="C76" i="26"/>
  <c r="B76" i="26"/>
  <c r="C75" i="26"/>
  <c r="B75" i="26"/>
  <c r="C74" i="26"/>
  <c r="B74" i="26"/>
  <c r="C72" i="26"/>
  <c r="B72" i="26"/>
  <c r="C71" i="26"/>
  <c r="B71" i="26"/>
  <c r="C70" i="26"/>
  <c r="B70" i="26"/>
  <c r="C69" i="26"/>
  <c r="B69" i="26"/>
  <c r="C68" i="26"/>
  <c r="B68" i="26"/>
  <c r="C67" i="26"/>
  <c r="B67" i="26"/>
  <c r="C66" i="26"/>
  <c r="B66" i="26"/>
  <c r="C65" i="26"/>
  <c r="B65" i="26"/>
  <c r="C64" i="26"/>
  <c r="B64" i="26"/>
  <c r="C63" i="26"/>
  <c r="B63" i="26"/>
  <c r="C62" i="26"/>
  <c r="B62" i="26"/>
  <c r="C61" i="26"/>
  <c r="B61" i="26"/>
  <c r="C60" i="26"/>
  <c r="B60" i="26"/>
  <c r="C59" i="26"/>
  <c r="B59" i="26"/>
  <c r="C58" i="26"/>
  <c r="B58" i="26"/>
  <c r="C57" i="26"/>
  <c r="B57" i="26"/>
  <c r="C56" i="26"/>
  <c r="B56" i="26"/>
  <c r="C55" i="26"/>
  <c r="B55" i="26"/>
  <c r="C54" i="26"/>
  <c r="B54" i="26"/>
  <c r="C53" i="26"/>
  <c r="B53" i="26"/>
  <c r="C52" i="26"/>
  <c r="B52" i="26"/>
  <c r="C51" i="26"/>
  <c r="B51" i="26"/>
  <c r="C50" i="26"/>
  <c r="B50" i="26"/>
  <c r="C49" i="26"/>
  <c r="B49" i="26"/>
  <c r="C48" i="26"/>
  <c r="C46" i="26"/>
  <c r="B46" i="26"/>
  <c r="C45" i="26"/>
  <c r="B45" i="26"/>
  <c r="C44" i="26"/>
  <c r="B44" i="26"/>
  <c r="C43" i="26"/>
  <c r="B43" i="26"/>
  <c r="C42" i="26"/>
  <c r="B42" i="26"/>
  <c r="C41" i="26"/>
  <c r="B41" i="26"/>
  <c r="C40" i="26"/>
  <c r="B40" i="26"/>
  <c r="C39" i="26"/>
  <c r="B39" i="26"/>
  <c r="C38" i="26"/>
  <c r="B38" i="26"/>
  <c r="C37" i="26"/>
  <c r="B37" i="26"/>
  <c r="C36" i="26"/>
  <c r="B36" i="26"/>
  <c r="C35" i="26"/>
  <c r="B35" i="26"/>
  <c r="C34" i="26"/>
  <c r="B34" i="26"/>
  <c r="C33" i="26"/>
  <c r="B33" i="26"/>
  <c r="C32" i="26"/>
  <c r="B32" i="26"/>
  <c r="C31" i="26"/>
  <c r="B31" i="26"/>
  <c r="C30" i="26"/>
  <c r="B30" i="26"/>
  <c r="C29" i="26"/>
  <c r="B29" i="26"/>
  <c r="C28" i="26"/>
  <c r="B28" i="26"/>
  <c r="C27" i="26"/>
  <c r="B27" i="26"/>
  <c r="C26" i="26"/>
  <c r="B26" i="26"/>
  <c r="C25" i="26"/>
  <c r="B25" i="26"/>
  <c r="C24" i="26"/>
  <c r="B24" i="26"/>
  <c r="C23" i="26"/>
  <c r="B23" i="26"/>
  <c r="C22" i="26"/>
  <c r="B22" i="26"/>
  <c r="C21" i="26"/>
  <c r="B21" i="26"/>
  <c r="C20" i="26"/>
  <c r="B20" i="26"/>
  <c r="C19" i="26"/>
  <c r="B19" i="26"/>
  <c r="C18" i="26"/>
  <c r="B18" i="26"/>
  <c r="C17" i="26"/>
  <c r="B17" i="26"/>
  <c r="C5" i="26"/>
  <c r="B5" i="26"/>
  <c r="C86" i="27"/>
  <c r="B86" i="27"/>
  <c r="C85" i="27"/>
  <c r="B85" i="27"/>
  <c r="C84" i="27"/>
  <c r="B84" i="27"/>
  <c r="C83" i="27"/>
  <c r="B83" i="27"/>
  <c r="C82" i="27"/>
  <c r="B82" i="27"/>
  <c r="C81" i="27"/>
  <c r="B81" i="27"/>
  <c r="C80" i="27"/>
  <c r="B80" i="27"/>
  <c r="C79" i="27"/>
  <c r="B79" i="27"/>
  <c r="C78" i="27"/>
  <c r="B78" i="27"/>
  <c r="C77" i="27"/>
  <c r="B77" i="27"/>
  <c r="C76" i="27"/>
  <c r="B76" i="27"/>
  <c r="C75" i="27"/>
  <c r="B75" i="27"/>
  <c r="C74" i="27"/>
  <c r="B74" i="27"/>
  <c r="C72" i="27"/>
  <c r="B72" i="27"/>
  <c r="C71" i="27"/>
  <c r="B71" i="27"/>
  <c r="C70" i="27"/>
  <c r="B70" i="27"/>
  <c r="C69" i="27"/>
  <c r="B69" i="27"/>
  <c r="C68" i="27"/>
  <c r="B68" i="27"/>
  <c r="C67" i="27"/>
  <c r="B67" i="27"/>
  <c r="C66" i="27"/>
  <c r="B66" i="27"/>
  <c r="C65" i="27"/>
  <c r="B65" i="27"/>
  <c r="C64" i="27"/>
  <c r="B64" i="27"/>
  <c r="C63" i="27"/>
  <c r="B63" i="27"/>
  <c r="C62" i="27"/>
  <c r="B62" i="27"/>
  <c r="C61" i="27"/>
  <c r="B61" i="27"/>
  <c r="C60" i="27"/>
  <c r="B60" i="27"/>
  <c r="C59" i="27"/>
  <c r="B59" i="27"/>
  <c r="C58" i="27"/>
  <c r="B58" i="27"/>
  <c r="C57" i="27"/>
  <c r="B57" i="27"/>
  <c r="C56" i="27"/>
  <c r="B56" i="27"/>
  <c r="C55" i="27"/>
  <c r="B55" i="27"/>
  <c r="C54" i="27"/>
  <c r="B54" i="27"/>
  <c r="C53" i="27"/>
  <c r="B53" i="27"/>
  <c r="C52" i="27"/>
  <c r="B52" i="27"/>
  <c r="C51" i="27"/>
  <c r="B51" i="27"/>
  <c r="C50" i="27"/>
  <c r="B50" i="27"/>
  <c r="C49" i="27"/>
  <c r="B49" i="27"/>
  <c r="C48" i="27"/>
  <c r="C46" i="27"/>
  <c r="B46" i="27"/>
  <c r="C45" i="27"/>
  <c r="B45" i="27"/>
  <c r="C44" i="27"/>
  <c r="B44" i="27"/>
  <c r="C43" i="27"/>
  <c r="B43" i="27"/>
  <c r="C42" i="27"/>
  <c r="B42" i="27"/>
  <c r="C41" i="27"/>
  <c r="B41" i="27"/>
  <c r="C40" i="27"/>
  <c r="B40" i="27"/>
  <c r="C39" i="27"/>
  <c r="B39" i="27"/>
  <c r="C38" i="27"/>
  <c r="B38" i="27"/>
  <c r="C37" i="27"/>
  <c r="B37" i="27"/>
  <c r="C36" i="27"/>
  <c r="B36" i="27"/>
  <c r="C35" i="27"/>
  <c r="B35" i="27"/>
  <c r="C34" i="27"/>
  <c r="B34" i="27"/>
  <c r="C33" i="27"/>
  <c r="B33" i="27"/>
  <c r="C32" i="27"/>
  <c r="B32" i="27"/>
  <c r="C31" i="27"/>
  <c r="B31" i="27"/>
  <c r="C30" i="27"/>
  <c r="B30" i="27"/>
  <c r="C29" i="27"/>
  <c r="B29" i="27"/>
  <c r="C28" i="27"/>
  <c r="B28" i="27"/>
  <c r="C27" i="27"/>
  <c r="B27" i="27"/>
  <c r="C26" i="27"/>
  <c r="B26" i="27"/>
  <c r="C25" i="27"/>
  <c r="B25" i="27"/>
  <c r="C24" i="27"/>
  <c r="B24" i="27"/>
  <c r="C23" i="27"/>
  <c r="B23" i="27"/>
  <c r="C22" i="27"/>
  <c r="B22" i="27"/>
  <c r="C21" i="27"/>
  <c r="B21" i="27"/>
  <c r="C20" i="27"/>
  <c r="B20" i="27"/>
  <c r="C19" i="27"/>
  <c r="B19" i="27"/>
  <c r="C18" i="27"/>
  <c r="B18" i="27"/>
  <c r="C17" i="27"/>
  <c r="B17" i="27"/>
  <c r="C5" i="27"/>
  <c r="B5" i="27"/>
  <c r="B5" i="4"/>
  <c r="C5" i="4"/>
  <c r="B17" i="4"/>
  <c r="C17" i="4"/>
  <c r="B18" i="4"/>
  <c r="C18" i="4"/>
  <c r="B19" i="4"/>
  <c r="C19" i="4"/>
  <c r="B20" i="4"/>
  <c r="C20" i="4"/>
  <c r="B21" i="4"/>
  <c r="C21" i="4"/>
  <c r="B22" i="4"/>
  <c r="C22" i="4"/>
  <c r="B23" i="4"/>
  <c r="C23" i="4"/>
  <c r="B24" i="4"/>
  <c r="C24" i="4"/>
  <c r="B25" i="4"/>
  <c r="C25" i="4"/>
  <c r="B26" i="4"/>
  <c r="C26" i="4"/>
  <c r="B27" i="4"/>
  <c r="C27" i="4"/>
  <c r="B28" i="4"/>
  <c r="C28" i="4"/>
  <c r="B29" i="4"/>
  <c r="C29" i="4"/>
  <c r="B30" i="4"/>
  <c r="C30" i="4"/>
  <c r="B31" i="4"/>
  <c r="C31" i="4"/>
  <c r="B32" i="4"/>
  <c r="C32" i="4"/>
  <c r="B33" i="4"/>
  <c r="C33" i="4"/>
  <c r="B34" i="4"/>
  <c r="C34" i="4"/>
  <c r="B35" i="4"/>
  <c r="C35" i="4"/>
  <c r="B36" i="4"/>
  <c r="C36" i="4"/>
  <c r="B37" i="4"/>
  <c r="C37" i="4"/>
  <c r="B38" i="4"/>
  <c r="C38" i="4"/>
  <c r="B39" i="4"/>
  <c r="C39" i="4"/>
  <c r="B40" i="4"/>
  <c r="C40" i="4"/>
  <c r="B41" i="4"/>
  <c r="C41" i="4"/>
  <c r="B42" i="4"/>
  <c r="C42" i="4"/>
  <c r="B43" i="4"/>
  <c r="C43" i="4"/>
  <c r="B44" i="4"/>
  <c r="C44" i="4"/>
  <c r="B45" i="4"/>
  <c r="C45" i="4"/>
  <c r="B46" i="4"/>
  <c r="C46" i="4"/>
  <c r="C48" i="4"/>
  <c r="B49" i="4"/>
  <c r="C49" i="4"/>
  <c r="B50" i="4"/>
  <c r="C50" i="4"/>
  <c r="B51" i="4"/>
  <c r="C51" i="4"/>
  <c r="B52" i="4"/>
  <c r="C52" i="4"/>
  <c r="B53" i="4"/>
  <c r="C53" i="4"/>
  <c r="B54" i="4"/>
  <c r="C54" i="4"/>
  <c r="B55" i="4"/>
  <c r="C55" i="4"/>
  <c r="B56" i="4"/>
  <c r="C56" i="4"/>
  <c r="B57" i="4"/>
  <c r="C57" i="4"/>
  <c r="B58" i="4"/>
  <c r="C58" i="4"/>
  <c r="B59" i="4"/>
  <c r="C59" i="4"/>
  <c r="B60" i="4"/>
  <c r="C60" i="4"/>
  <c r="B61" i="4"/>
  <c r="C61" i="4"/>
  <c r="B62" i="4"/>
  <c r="C62" i="4"/>
  <c r="B63" i="4"/>
  <c r="C63" i="4"/>
  <c r="B64" i="4"/>
  <c r="C64" i="4"/>
  <c r="B65" i="4"/>
  <c r="C65" i="4"/>
  <c r="B66" i="4"/>
  <c r="C66" i="4"/>
  <c r="B67" i="4"/>
  <c r="C67" i="4"/>
  <c r="B68" i="4"/>
  <c r="C68" i="4"/>
  <c r="B69" i="4"/>
  <c r="C69" i="4"/>
  <c r="B70" i="4"/>
  <c r="C70" i="4"/>
  <c r="B71" i="4"/>
  <c r="C71" i="4"/>
  <c r="B72" i="4"/>
  <c r="C72" i="4"/>
  <c r="B74" i="4"/>
  <c r="C74" i="4"/>
  <c r="B75" i="4"/>
  <c r="C75" i="4"/>
  <c r="B76" i="4"/>
  <c r="C76" i="4"/>
  <c r="B77" i="4"/>
  <c r="C77" i="4"/>
  <c r="B78" i="4"/>
  <c r="C78" i="4"/>
  <c r="B79" i="4"/>
  <c r="C79" i="4"/>
  <c r="B80" i="4"/>
  <c r="C80" i="4"/>
  <c r="B81" i="4"/>
  <c r="C81" i="4"/>
  <c r="B82" i="4"/>
  <c r="C82" i="4"/>
  <c r="B83" i="4"/>
  <c r="C83" i="4"/>
  <c r="B84" i="4"/>
  <c r="C84" i="4"/>
  <c r="B85" i="4"/>
  <c r="C85" i="4"/>
  <c r="B86" i="4"/>
  <c r="C86" i="4"/>
  <c r="D85" i="14" l="1"/>
  <c r="D85" i="28"/>
  <c r="D85" i="10"/>
  <c r="D85" i="11"/>
  <c r="D85" i="26"/>
  <c r="D85" i="4"/>
  <c r="D85" i="13"/>
  <c r="D85" i="16"/>
  <c r="D85" i="19"/>
  <c r="D85" i="27"/>
  <c r="D85" i="24"/>
  <c r="D85" i="9"/>
  <c r="D85" i="17"/>
  <c r="D85" i="22"/>
  <c r="D85" i="18"/>
  <c r="D85" i="25"/>
  <c r="D85" i="23"/>
  <c r="D85" i="15"/>
  <c r="D85" i="12"/>
  <c r="D7" i="4"/>
  <c r="D7" i="19"/>
  <c r="D7" i="11"/>
  <c r="D7" i="9"/>
  <c r="D7" i="26"/>
  <c r="D7" i="28"/>
  <c r="D7" i="22"/>
  <c r="D7" i="25"/>
  <c r="D7" i="12"/>
  <c r="D7" i="18"/>
  <c r="D7" i="24"/>
  <c r="D7" i="16"/>
  <c r="D7" i="23"/>
  <c r="D7" i="15"/>
  <c r="D7" i="10"/>
  <c r="D7" i="17"/>
  <c r="D7" i="27"/>
  <c r="D7" i="13"/>
  <c r="D7" i="14"/>
  <c r="D11" i="11"/>
  <c r="D11" i="27"/>
  <c r="D11" i="22"/>
  <c r="D11" i="10"/>
  <c r="D11" i="25"/>
  <c r="D11" i="18"/>
  <c r="D11" i="19"/>
  <c r="D11" i="15"/>
  <c r="D11" i="9"/>
  <c r="D11" i="23"/>
  <c r="D11" i="14"/>
  <c r="D11" i="4"/>
  <c r="D11" i="26"/>
  <c r="D11" i="17"/>
  <c r="D11" i="24"/>
  <c r="D11" i="16"/>
  <c r="D11" i="13"/>
  <c r="D11" i="28"/>
  <c r="D11" i="12"/>
  <c r="D15" i="4"/>
  <c r="D15" i="17"/>
  <c r="D15" i="22"/>
  <c r="D15" i="24"/>
  <c r="D15" i="11"/>
  <c r="D15" i="26"/>
  <c r="D15" i="13"/>
  <c r="D15" i="10"/>
  <c r="D15" i="25"/>
  <c r="D15" i="12"/>
  <c r="D15" i="23"/>
  <c r="D15" i="9"/>
  <c r="D15" i="27"/>
  <c r="D15" i="15"/>
  <c r="D15" i="14"/>
  <c r="D15" i="18"/>
  <c r="D15" i="28"/>
  <c r="D15" i="16"/>
  <c r="D15" i="19"/>
  <c r="D19" i="16"/>
  <c r="D19" i="9"/>
  <c r="D19" i="4"/>
  <c r="D19" i="11"/>
  <c r="D19" i="26"/>
  <c r="D19" i="23"/>
  <c r="D19" i="10"/>
  <c r="D19" i="28"/>
  <c r="D19" i="12"/>
  <c r="D19" i="15"/>
  <c r="D19" i="18"/>
  <c r="D19" i="17"/>
  <c r="D19" i="19"/>
  <c r="D19" i="13"/>
  <c r="D19" i="14"/>
  <c r="D19" i="24"/>
  <c r="D19" i="22"/>
  <c r="D19" i="27"/>
  <c r="D19" i="25"/>
  <c r="D23" i="27"/>
  <c r="D23" i="15"/>
  <c r="D23" i="14"/>
  <c r="D23" i="28"/>
  <c r="D23" i="22"/>
  <c r="D23" i="12"/>
  <c r="D23" i="9"/>
  <c r="D23" i="18"/>
  <c r="D23" i="17"/>
  <c r="D23" i="23"/>
  <c r="D23" i="10"/>
  <c r="D23" i="11"/>
  <c r="D23" i="24"/>
  <c r="D23" i="26"/>
  <c r="D23" i="16"/>
  <c r="D23" i="25"/>
  <c r="D23" i="4"/>
  <c r="D23" i="19"/>
  <c r="D23" i="13"/>
  <c r="D27" i="23"/>
  <c r="D27" i="24"/>
  <c r="D27" i="18"/>
  <c r="D27" i="27"/>
  <c r="D27" i="10"/>
  <c r="D27" i="11"/>
  <c r="D27" i="26"/>
  <c r="D27" i="12"/>
  <c r="D27" i="9"/>
  <c r="D27" i="14"/>
  <c r="D27" i="13"/>
  <c r="D27" i="4"/>
  <c r="D27" i="22"/>
  <c r="D27" i="19"/>
  <c r="D27" i="28"/>
  <c r="D27" i="25"/>
  <c r="D27" i="16"/>
  <c r="D27" i="15"/>
  <c r="D27" i="17"/>
  <c r="D31" i="27"/>
  <c r="D31" i="15"/>
  <c r="D31" i="14"/>
  <c r="D31" i="28"/>
  <c r="D31" i="22"/>
  <c r="D31" i="12"/>
  <c r="D31" i="19"/>
  <c r="D31" i="10"/>
  <c r="D31" i="25"/>
  <c r="D31" i="17"/>
  <c r="D31" i="24"/>
  <c r="D31" i="13"/>
  <c r="D31" i="23"/>
  <c r="D31" i="18"/>
  <c r="D31" i="4"/>
  <c r="D31" i="16"/>
  <c r="D31" i="26"/>
  <c r="D31" i="9"/>
  <c r="D31" i="11"/>
  <c r="D35" i="23"/>
  <c r="D35" i="24"/>
  <c r="D35" i="18"/>
  <c r="D35" i="13"/>
  <c r="D35" i="16"/>
  <c r="D35" i="9"/>
  <c r="D35" i="4"/>
  <c r="D35" i="11"/>
  <c r="D35" i="26"/>
  <c r="D35" i="19"/>
  <c r="D35" i="25"/>
  <c r="D35" i="12"/>
  <c r="D35" i="10"/>
  <c r="D35" i="17"/>
  <c r="D35" i="15"/>
  <c r="D35" i="28"/>
  <c r="D35" i="27"/>
  <c r="D35" i="22"/>
  <c r="D35" i="14"/>
  <c r="D38" i="26"/>
  <c r="D38" i="27"/>
  <c r="D38" i="19"/>
  <c r="D38" i="14"/>
  <c r="D38" i="13"/>
  <c r="D38" i="16"/>
  <c r="D38" i="24"/>
  <c r="D38" i="25"/>
  <c r="D38" i="22"/>
  <c r="D38" i="9"/>
  <c r="D38" i="4"/>
  <c r="D38" i="17"/>
  <c r="D38" i="10"/>
  <c r="D38" i="12"/>
  <c r="D38" i="18"/>
  <c r="D38" i="23"/>
  <c r="D38" i="11"/>
  <c r="D38" i="28"/>
  <c r="D38" i="15"/>
  <c r="D42" i="28"/>
  <c r="D42" i="22"/>
  <c r="D42" i="23"/>
  <c r="D42" i="24"/>
  <c r="D42" i="18"/>
  <c r="D42" i="26"/>
  <c r="D42" i="9"/>
  <c r="D42" i="4"/>
  <c r="D42" i="13"/>
  <c r="D42" i="16"/>
  <c r="D42" i="19"/>
  <c r="D42" i="25"/>
  <c r="D42" i="12"/>
  <c r="D42" i="14"/>
  <c r="D42" i="27"/>
  <c r="D42" i="11"/>
  <c r="D42" i="15"/>
  <c r="D42" i="17"/>
  <c r="D42" i="10"/>
  <c r="D46" i="13"/>
  <c r="D46" i="12"/>
  <c r="D46" i="9"/>
  <c r="D46" i="10"/>
  <c r="D46" i="25"/>
  <c r="D46" i="28"/>
  <c r="D46" i="16"/>
  <c r="D46" i="19"/>
  <c r="D46" i="18"/>
  <c r="D46" i="26"/>
  <c r="D46" i="23"/>
  <c r="D46" i="4"/>
  <c r="D46" i="27"/>
  <c r="D46" i="11"/>
  <c r="D46" i="15"/>
  <c r="D46" i="17"/>
  <c r="D46" i="24"/>
  <c r="D46" i="22"/>
  <c r="D46" i="14"/>
  <c r="D51" i="17"/>
  <c r="D51" i="16"/>
  <c r="D51" i="15"/>
  <c r="D51" i="4"/>
  <c r="D51" i="11"/>
  <c r="D51" i="26"/>
  <c r="D51" i="23"/>
  <c r="D51" i="10"/>
  <c r="D51" i="28"/>
  <c r="D51" i="12"/>
  <c r="D51" i="19"/>
  <c r="D51" i="18"/>
  <c r="D51" i="9"/>
  <c r="D51" i="13"/>
  <c r="D51" i="24"/>
  <c r="D51" i="22"/>
  <c r="D51" i="14"/>
  <c r="D51" i="27"/>
  <c r="D51" i="25"/>
  <c r="D55" i="26"/>
  <c r="D55" i="27"/>
  <c r="D55" i="19"/>
  <c r="D55" i="14"/>
  <c r="D55" i="28"/>
  <c r="D55" i="12"/>
  <c r="D55" i="15"/>
  <c r="D55" i="18"/>
  <c r="D55" i="17"/>
  <c r="D55" i="23"/>
  <c r="D55" i="10"/>
  <c r="D55" i="11"/>
  <c r="D55" i="13"/>
  <c r="D55" i="24"/>
  <c r="D55" i="22"/>
  <c r="D55" i="4"/>
  <c r="D55" i="16"/>
  <c r="D55" i="25"/>
  <c r="D55" i="9"/>
  <c r="D62" i="16"/>
  <c r="D62" i="11"/>
  <c r="D62" i="26"/>
  <c r="D62" i="18"/>
  <c r="D62" i="13"/>
  <c r="D62" i="25"/>
  <c r="D62" i="22"/>
  <c r="D62" i="23"/>
  <c r="D62" i="10"/>
  <c r="D62" i="15"/>
  <c r="D62" i="14"/>
  <c r="D62" i="17"/>
  <c r="D62" i="9"/>
  <c r="D62" i="28"/>
  <c r="D62" i="4"/>
  <c r="D62" i="12"/>
  <c r="D62" i="27"/>
  <c r="D62" i="19"/>
  <c r="D62" i="24"/>
  <c r="D66" i="12"/>
  <c r="D66" i="9"/>
  <c r="D66" i="22"/>
  <c r="D66" i="27"/>
  <c r="D66" i="17"/>
  <c r="D66" i="15"/>
  <c r="D66" i="14"/>
  <c r="D66" i="13"/>
  <c r="D66" i="25"/>
  <c r="D66" i="26"/>
  <c r="D66" i="23"/>
  <c r="D66" i="10"/>
  <c r="D66" i="19"/>
  <c r="D66" i="24"/>
  <c r="D66" i="16"/>
  <c r="D66" i="18"/>
  <c r="D66" i="11"/>
  <c r="D66" i="28"/>
  <c r="D66" i="4"/>
  <c r="D73" i="9"/>
  <c r="D73" i="23"/>
  <c r="D73" i="16"/>
  <c r="D73" i="26"/>
  <c r="D73" i="19"/>
  <c r="D73" i="28"/>
  <c r="D73" i="14"/>
  <c r="D73" i="24"/>
  <c r="D73" i="17"/>
  <c r="D73" i="27"/>
  <c r="D73" i="10"/>
  <c r="D73" i="12"/>
  <c r="D73" i="22"/>
  <c r="D73" i="15"/>
  <c r="D73" i="25"/>
  <c r="D73" i="18"/>
  <c r="D73" i="4"/>
  <c r="D73" i="11"/>
  <c r="D73" i="13"/>
  <c r="D77" i="18"/>
  <c r="D77" i="13"/>
  <c r="D77" i="12"/>
  <c r="D77" i="9"/>
  <c r="D77" i="22"/>
  <c r="D77" i="4"/>
  <c r="D77" i="28"/>
  <c r="D77" i="16"/>
  <c r="D77" i="19"/>
  <c r="D77" i="14"/>
  <c r="D77" i="26"/>
  <c r="D77" i="27"/>
  <c r="D77" i="24"/>
  <c r="D77" i="11"/>
  <c r="D77" i="23"/>
  <c r="D77" i="10"/>
  <c r="D77" i="15"/>
  <c r="D77" i="17"/>
  <c r="D77" i="25"/>
  <c r="D81" i="27"/>
  <c r="D81" i="17"/>
  <c r="D81" i="16"/>
  <c r="D81" i="15"/>
  <c r="D81" i="18"/>
  <c r="D81" i="24"/>
  <c r="D81" i="11"/>
  <c r="D81" i="22"/>
  <c r="D81" i="10"/>
  <c r="D81" i="4"/>
  <c r="D81" i="28"/>
  <c r="D81" i="12"/>
  <c r="D81" i="19"/>
  <c r="D81" i="14"/>
  <c r="D81" i="13"/>
  <c r="D81" i="25"/>
  <c r="D81" i="26"/>
  <c r="D81" i="23"/>
  <c r="D81" i="9"/>
  <c r="D12" i="23"/>
  <c r="D12" i="10"/>
  <c r="D12" i="16"/>
  <c r="D12" i="27"/>
  <c r="D12" i="19"/>
  <c r="D12" i="25"/>
  <c r="D12" i="18"/>
  <c r="D12" i="24"/>
  <c r="D12" i="13"/>
  <c r="D12" i="4"/>
  <c r="D12" i="9"/>
  <c r="D12" i="12"/>
  <c r="D12" i="26"/>
  <c r="D12" i="14"/>
  <c r="D12" i="28"/>
  <c r="D12" i="11"/>
  <c r="D12" i="22"/>
  <c r="D12" i="15"/>
  <c r="D12" i="17"/>
  <c r="D20" i="14"/>
  <c r="D20" i="28"/>
  <c r="D20" i="11"/>
  <c r="D20" i="22"/>
  <c r="D20" i="23"/>
  <c r="D20" i="24"/>
  <c r="D20" i="17"/>
  <c r="D20" i="16"/>
  <c r="D20" i="15"/>
  <c r="D20" i="18"/>
  <c r="D20" i="12"/>
  <c r="D20" i="19"/>
  <c r="D20" i="10"/>
  <c r="D20" i="13"/>
  <c r="D20" i="9"/>
  <c r="D20" i="4"/>
  <c r="D20" i="25"/>
  <c r="D20" i="27"/>
  <c r="D20" i="26"/>
  <c r="D28" i="24"/>
  <c r="D28" i="17"/>
  <c r="D28" i="16"/>
  <c r="D28" i="15"/>
  <c r="D28" i="14"/>
  <c r="D28" i="28"/>
  <c r="D28" i="11"/>
  <c r="D28" i="22"/>
  <c r="D28" i="23"/>
  <c r="D28" i="10"/>
  <c r="D28" i="26"/>
  <c r="D28" i="9"/>
  <c r="D28" i="4"/>
  <c r="D28" i="25"/>
  <c r="D28" i="27"/>
  <c r="D28" i="18"/>
  <c r="D28" i="12"/>
  <c r="D28" i="19"/>
  <c r="D28" i="13"/>
  <c r="D36" i="14"/>
  <c r="D36" i="28"/>
  <c r="D36" i="11"/>
  <c r="D36" i="22"/>
  <c r="D36" i="23"/>
  <c r="D36" i="24"/>
  <c r="D36" i="17"/>
  <c r="D36" i="16"/>
  <c r="D36" i="15"/>
  <c r="D36" i="13"/>
  <c r="D36" i="9"/>
  <c r="D36" i="25"/>
  <c r="D36" i="18"/>
  <c r="D36" i="12"/>
  <c r="D36" i="19"/>
  <c r="D36" i="10"/>
  <c r="D36" i="26"/>
  <c r="D36" i="4"/>
  <c r="D36" i="27"/>
  <c r="D43" i="14"/>
  <c r="D43" i="28"/>
  <c r="D43" i="10"/>
  <c r="D43" i="11"/>
  <c r="D43" i="26"/>
  <c r="D43" i="18"/>
  <c r="D43" i="13"/>
  <c r="D43" i="12"/>
  <c r="D43" i="9"/>
  <c r="D43" i="22"/>
  <c r="D43" i="17"/>
  <c r="D43" i="15"/>
  <c r="D43" i="27"/>
  <c r="D43" i="16"/>
  <c r="D43" i="24"/>
  <c r="D43" i="4"/>
  <c r="D43" i="19"/>
  <c r="D43" i="25"/>
  <c r="D43" i="23"/>
  <c r="D52" i="27"/>
  <c r="D52" i="17"/>
  <c r="D52" i="16"/>
  <c r="D52" i="15"/>
  <c r="D52" i="4"/>
  <c r="D52" i="23"/>
  <c r="D52" i="24"/>
  <c r="D52" i="25"/>
  <c r="D52" i="19"/>
  <c r="D52" i="14"/>
  <c r="D52" i="10"/>
  <c r="D52" i="26"/>
  <c r="D52" i="28"/>
  <c r="D52" i="11"/>
  <c r="D52" i="18"/>
  <c r="D52" i="22"/>
  <c r="D52" i="12"/>
  <c r="D52" i="13"/>
  <c r="D52" i="9"/>
  <c r="D56" i="4"/>
  <c r="D56" i="23"/>
  <c r="D56" i="24"/>
  <c r="D56" i="25"/>
  <c r="D56" i="19"/>
  <c r="D56" i="14"/>
  <c r="D56" i="28"/>
  <c r="D56" i="10"/>
  <c r="D56" i="11"/>
  <c r="D56" i="26"/>
  <c r="D56" i="13"/>
  <c r="D56" i="9"/>
  <c r="D56" i="18"/>
  <c r="D56" i="12"/>
  <c r="D56" i="22"/>
  <c r="D56" i="15"/>
  <c r="D56" i="17"/>
  <c r="D56" i="27"/>
  <c r="D56" i="16"/>
  <c r="D63" i="13"/>
  <c r="D63" i="12"/>
  <c r="D63" i="9"/>
  <c r="D63" i="10"/>
  <c r="D63" i="26"/>
  <c r="D63" i="27"/>
  <c r="D63" i="19"/>
  <c r="D63" i="14"/>
  <c r="D63" i="16"/>
  <c r="D63" i="4"/>
  <c r="D63" i="23"/>
  <c r="D63" i="17"/>
  <c r="D63" i="15"/>
  <c r="D63" i="25"/>
  <c r="D63" i="22"/>
  <c r="D63" i="24"/>
  <c r="D63" i="11"/>
  <c r="D63" i="28"/>
  <c r="D63" i="18"/>
  <c r="D70" i="16"/>
  <c r="D70" i="15"/>
  <c r="D70" i="4"/>
  <c r="D70" i="23"/>
  <c r="D70" i="24"/>
  <c r="D70" i="9"/>
  <c r="D70" i="14"/>
  <c r="D70" i="13"/>
  <c r="D70" i="25"/>
  <c r="D70" i="26"/>
  <c r="D70" i="27"/>
  <c r="D70" i="10"/>
  <c r="D70" i="19"/>
  <c r="D70" i="17"/>
  <c r="D70" i="12"/>
  <c r="D70" i="18"/>
  <c r="D70" i="22"/>
  <c r="D70" i="11"/>
  <c r="D70" i="28"/>
  <c r="D78" i="9"/>
  <c r="D78" i="10"/>
  <c r="D78" i="25"/>
  <c r="D78" i="17"/>
  <c r="D78" i="16"/>
  <c r="D78" i="15"/>
  <c r="D78" i="14"/>
  <c r="D78" i="13"/>
  <c r="D78" i="27"/>
  <c r="D78" i="24"/>
  <c r="D78" i="11"/>
  <c r="D78" i="22"/>
  <c r="D78" i="19"/>
  <c r="D78" i="26"/>
  <c r="D78" i="4"/>
  <c r="D78" i="12"/>
  <c r="D78" i="18"/>
  <c r="D78" i="23"/>
  <c r="D78" i="28"/>
  <c r="D5" i="18"/>
  <c r="D5" i="13"/>
  <c r="D5" i="12"/>
  <c r="D5" i="24"/>
  <c r="D5" i="25"/>
  <c r="D5" i="22"/>
  <c r="D5" i="23"/>
  <c r="D5" i="28"/>
  <c r="D5" i="16"/>
  <c r="D5" i="15"/>
  <c r="D5" i="11"/>
  <c r="D5" i="19"/>
  <c r="D5" i="10"/>
  <c r="D5" i="9"/>
  <c r="D5" i="17"/>
  <c r="D5" i="27"/>
  <c r="D5" i="14"/>
  <c r="D5" i="26"/>
  <c r="D9" i="25"/>
  <c r="D9" i="10"/>
  <c r="D9" i="26"/>
  <c r="D9" i="27"/>
  <c r="D9" i="9"/>
  <c r="D9" i="12"/>
  <c r="D9" i="15"/>
  <c r="D9" i="28"/>
  <c r="D9" i="18"/>
  <c r="D9" i="19"/>
  <c r="D9" i="16"/>
  <c r="D9" i="14"/>
  <c r="D9" i="4"/>
  <c r="D9" i="24"/>
  <c r="D9" i="11"/>
  <c r="D9" i="22"/>
  <c r="D9" i="17"/>
  <c r="D9" i="23"/>
  <c r="D9" i="13"/>
  <c r="D13" i="28"/>
  <c r="D13" i="11"/>
  <c r="D13" i="14"/>
  <c r="D13" i="13"/>
  <c r="D13" i="17"/>
  <c r="D13" i="9"/>
  <c r="D13" i="27"/>
  <c r="D13" i="25"/>
  <c r="D13" i="12"/>
  <c r="D13" i="18"/>
  <c r="D13" i="19"/>
  <c r="D13" i="15"/>
  <c r="D13" i="26"/>
  <c r="D13" i="22"/>
  <c r="D13" i="23"/>
  <c r="D13" i="10"/>
  <c r="D13" i="4"/>
  <c r="D13" i="16"/>
  <c r="D13" i="24"/>
  <c r="D17" i="25"/>
  <c r="D17" i="26"/>
  <c r="D17" i="18"/>
  <c r="D17" i="28"/>
  <c r="D17" i="10"/>
  <c r="D17" i="12"/>
  <c r="D17" i="15"/>
  <c r="D17" i="27"/>
  <c r="D17" i="17"/>
  <c r="D17" i="11"/>
  <c r="D17" i="4"/>
  <c r="D17" i="19"/>
  <c r="D17" i="9"/>
  <c r="D17" i="14"/>
  <c r="D17" i="13"/>
  <c r="D17" i="24"/>
  <c r="D17" i="16"/>
  <c r="D17" i="22"/>
  <c r="D17" i="23"/>
  <c r="D21" i="11"/>
  <c r="D21" i="22"/>
  <c r="D21" i="27"/>
  <c r="D21" i="13"/>
  <c r="D21" i="25"/>
  <c r="D21" i="4"/>
  <c r="D21" i="19"/>
  <c r="D21" i="10"/>
  <c r="D21" i="12"/>
  <c r="D21" i="15"/>
  <c r="D21" i="18"/>
  <c r="D21" i="17"/>
  <c r="D21" i="16"/>
  <c r="D21" i="26"/>
  <c r="D21" i="28"/>
  <c r="D21" i="9"/>
  <c r="D21" i="24"/>
  <c r="D21" i="14"/>
  <c r="D21" i="23"/>
  <c r="D25" i="12"/>
  <c r="D25" i="9"/>
  <c r="D25" i="4"/>
  <c r="D25" i="23"/>
  <c r="D25" i="17"/>
  <c r="D25" i="15"/>
  <c r="D25" i="18"/>
  <c r="D25" i="13"/>
  <c r="D25" i="25"/>
  <c r="D25" i="22"/>
  <c r="D25" i="19"/>
  <c r="D25" i="10"/>
  <c r="D25" i="26"/>
  <c r="D25" i="24"/>
  <c r="D25" i="14"/>
  <c r="D25" i="16"/>
  <c r="D25" i="27"/>
  <c r="D25" i="11"/>
  <c r="D25" i="28"/>
  <c r="D29" i="16"/>
  <c r="D29" i="15"/>
  <c r="D29" i="14"/>
  <c r="D29" i="19"/>
  <c r="D29" i="24"/>
  <c r="D29" i="25"/>
  <c r="D29" i="22"/>
  <c r="D29" i="23"/>
  <c r="D29" i="10"/>
  <c r="D29" i="9"/>
  <c r="D29" i="18"/>
  <c r="D29" i="13"/>
  <c r="D29" i="4"/>
  <c r="D29" i="12"/>
  <c r="D29" i="27"/>
  <c r="D29" i="11"/>
  <c r="D29" i="28"/>
  <c r="D29" i="26"/>
  <c r="D29" i="17"/>
  <c r="D33" i="25"/>
  <c r="D33" i="26"/>
  <c r="D33" i="18"/>
  <c r="D33" i="28"/>
  <c r="D33" i="10"/>
  <c r="D33" i="9"/>
  <c r="D33" i="14"/>
  <c r="D33" i="13"/>
  <c r="D33" i="16"/>
  <c r="D33" i="22"/>
  <c r="D33" i="23"/>
  <c r="D33" i="24"/>
  <c r="D33" i="12"/>
  <c r="D33" i="27"/>
  <c r="D33" i="11"/>
  <c r="D33" i="19"/>
  <c r="D33" i="15"/>
  <c r="D33" i="17"/>
  <c r="D33" i="4"/>
  <c r="D40" i="9"/>
  <c r="D40" i="10"/>
  <c r="D40" i="25"/>
  <c r="D40" i="17"/>
  <c r="D40" i="16"/>
  <c r="D40" i="19"/>
  <c r="D40" i="14"/>
  <c r="D40" i="28"/>
  <c r="D40" i="22"/>
  <c r="D40" i="23"/>
  <c r="D40" i="15"/>
  <c r="D40" i="11"/>
  <c r="D40" i="27"/>
  <c r="D40" i="4"/>
  <c r="D40" i="26"/>
  <c r="D40" i="24"/>
  <c r="D40" i="13"/>
  <c r="D40" i="12"/>
  <c r="D40" i="18"/>
  <c r="D44" i="15"/>
  <c r="D44" i="4"/>
  <c r="D44" i="11"/>
  <c r="D44" i="26"/>
  <c r="D44" i="27"/>
  <c r="D44" i="24"/>
  <c r="D44" i="18"/>
  <c r="D44" i="13"/>
  <c r="D44" i="12"/>
  <c r="D44" i="14"/>
  <c r="D44" i="22"/>
  <c r="D44" i="19"/>
  <c r="D44" i="28"/>
  <c r="D44" i="23"/>
  <c r="D44" i="9"/>
  <c r="D44" i="16"/>
  <c r="D44" i="25"/>
  <c r="D44" i="17"/>
  <c r="D44" i="10"/>
  <c r="D49" i="19"/>
  <c r="D49" i="14"/>
  <c r="D49" i="28"/>
  <c r="D49" i="22"/>
  <c r="D49" i="23"/>
  <c r="D49" i="9"/>
  <c r="D49" i="10"/>
  <c r="D49" i="25"/>
  <c r="D49" i="17"/>
  <c r="D49" i="16"/>
  <c r="D49" i="24"/>
  <c r="D49" i="13"/>
  <c r="D49" i="18"/>
  <c r="D49" i="12"/>
  <c r="D49" i="26"/>
  <c r="D49" i="4"/>
  <c r="D49" i="11"/>
  <c r="D49" i="15"/>
  <c r="D49" i="27"/>
  <c r="D53" i="24"/>
  <c r="D53" i="18"/>
  <c r="D53" i="13"/>
  <c r="D53" i="12"/>
  <c r="D53" i="15"/>
  <c r="D53" i="4"/>
  <c r="D53" i="11"/>
  <c r="D53" i="26"/>
  <c r="D53" i="27"/>
  <c r="D53" i="9"/>
  <c r="D53" i="25"/>
  <c r="D53" i="16"/>
  <c r="D53" i="10"/>
  <c r="D53" i="17"/>
  <c r="D53" i="28"/>
  <c r="D53" i="19"/>
  <c r="D53" i="23"/>
  <c r="D53" i="14"/>
  <c r="D53" i="22"/>
  <c r="D57" i="9"/>
  <c r="D57" i="10"/>
  <c r="D57" i="25"/>
  <c r="D57" i="17"/>
  <c r="D57" i="16"/>
  <c r="D57" i="19"/>
  <c r="D57" i="14"/>
  <c r="D57" i="28"/>
  <c r="D57" i="22"/>
  <c r="D57" i="23"/>
  <c r="D57" i="4"/>
  <c r="D57" i="26"/>
  <c r="D57" i="15"/>
  <c r="D57" i="11"/>
  <c r="D57" i="27"/>
  <c r="D57" i="18"/>
  <c r="D57" i="12"/>
  <c r="D57" i="24"/>
  <c r="D57" i="13"/>
  <c r="D60" i="4"/>
  <c r="D60" i="23"/>
  <c r="D60" i="24"/>
  <c r="D60" i="25"/>
  <c r="D60" i="19"/>
  <c r="D60" i="18"/>
  <c r="D60" i="17"/>
  <c r="D60" i="11"/>
  <c r="D60" i="22"/>
  <c r="D60" i="28"/>
  <c r="D60" i="12"/>
  <c r="D60" i="15"/>
  <c r="D60" i="27"/>
  <c r="D60" i="9"/>
  <c r="D60" i="13"/>
  <c r="D60" i="26"/>
  <c r="D60" i="10"/>
  <c r="D60" i="14"/>
  <c r="D60" i="16"/>
  <c r="D64" i="14"/>
  <c r="D64" i="28"/>
  <c r="D64" i="10"/>
  <c r="D64" i="11"/>
  <c r="D64" i="26"/>
  <c r="D64" i="23"/>
  <c r="D64" i="12"/>
  <c r="D64" i="15"/>
  <c r="D64" i="18"/>
  <c r="D64" i="17"/>
  <c r="D64" i="25"/>
  <c r="D64" i="22"/>
  <c r="D64" i="13"/>
  <c r="D64" i="19"/>
  <c r="D64" i="24"/>
  <c r="D64" i="4"/>
  <c r="D64" i="16"/>
  <c r="D64" i="27"/>
  <c r="D64" i="9"/>
  <c r="D68" i="18"/>
  <c r="D68" i="13"/>
  <c r="D68" i="12"/>
  <c r="D68" i="9"/>
  <c r="D68" i="22"/>
  <c r="D68" i="14"/>
  <c r="D68" i="17"/>
  <c r="D68" i="25"/>
  <c r="D68" i="26"/>
  <c r="D68" i="23"/>
  <c r="D68" i="10"/>
  <c r="D68" i="15"/>
  <c r="D68" i="24"/>
  <c r="D68" i="4"/>
  <c r="D68" i="16"/>
  <c r="D68" i="27"/>
  <c r="D68" i="11"/>
  <c r="D68" i="28"/>
  <c r="D68" i="19"/>
  <c r="D71" i="13"/>
  <c r="D71" i="12"/>
  <c r="D71" i="9"/>
  <c r="D71" i="10"/>
  <c r="D71" i="25"/>
  <c r="D71" i="17"/>
  <c r="D71" i="27"/>
  <c r="D71" i="24"/>
  <c r="D71" i="11"/>
  <c r="D71" i="22"/>
  <c r="D71" i="15"/>
  <c r="D71" i="14"/>
  <c r="D71" i="23"/>
  <c r="D71" i="26"/>
  <c r="D71" i="4"/>
  <c r="D71" i="16"/>
  <c r="D71" i="18"/>
  <c r="D71" i="28"/>
  <c r="D71" i="19"/>
  <c r="D75" i="25"/>
  <c r="D75" i="19"/>
  <c r="D75" i="14"/>
  <c r="D75" i="28"/>
  <c r="D75" i="16"/>
  <c r="D75" i="26"/>
  <c r="D75" i="27"/>
  <c r="D75" i="24"/>
  <c r="D75" i="9"/>
  <c r="D75" i="4"/>
  <c r="D75" i="13"/>
  <c r="D75" i="22"/>
  <c r="D75" i="10"/>
  <c r="D75" i="11"/>
  <c r="D75" i="23"/>
  <c r="D75" i="12"/>
  <c r="D75" i="18"/>
  <c r="D75" i="15"/>
  <c r="D75" i="17"/>
  <c r="D79" i="25"/>
  <c r="D79" i="19"/>
  <c r="D79" i="14"/>
  <c r="D79" i="28"/>
  <c r="D79" i="10"/>
  <c r="D79" i="12"/>
  <c r="D79" i="9"/>
  <c r="D79" i="22"/>
  <c r="D79" i="27"/>
  <c r="D79" i="17"/>
  <c r="D79" i="26"/>
  <c r="D79" i="13"/>
  <c r="D79" i="11"/>
  <c r="D79" i="18"/>
  <c r="D79" i="16"/>
  <c r="D79" i="24"/>
  <c r="D79" i="4"/>
  <c r="D79" i="15"/>
  <c r="D79" i="23"/>
  <c r="D83" i="11"/>
  <c r="D83" i="26"/>
  <c r="D83" i="18"/>
  <c r="D83" i="13"/>
  <c r="D83" i="16"/>
  <c r="D83" i="15"/>
  <c r="D83" i="4"/>
  <c r="D83" i="23"/>
  <c r="D83" i="24"/>
  <c r="D83" i="9"/>
  <c r="D83" i="27"/>
  <c r="D83" i="12"/>
  <c r="D83" i="22"/>
  <c r="D83" i="17"/>
  <c r="D83" i="28"/>
  <c r="D83" i="19"/>
  <c r="D83" i="10"/>
  <c r="D83" i="25"/>
  <c r="D83" i="14"/>
  <c r="D86" i="9"/>
  <c r="D86" i="10"/>
  <c r="D86" i="25"/>
  <c r="D86" i="17"/>
  <c r="D86" i="16"/>
  <c r="D86" i="4"/>
  <c r="D86" i="28"/>
  <c r="D86" i="12"/>
  <c r="D86" i="15"/>
  <c r="D86" i="13"/>
  <c r="D86" i="19"/>
  <c r="D86" i="18"/>
  <c r="D86" i="26"/>
  <c r="D86" i="23"/>
  <c r="D86" i="24"/>
  <c r="D86" i="11"/>
  <c r="D86" i="22"/>
  <c r="D86" i="14"/>
  <c r="D86" i="27"/>
  <c r="D8" i="22"/>
  <c r="D8" i="18"/>
  <c r="D8" i="4"/>
  <c r="D8" i="26"/>
  <c r="D8" i="24"/>
  <c r="D8" i="13"/>
  <c r="D8" i="17"/>
  <c r="D8" i="15"/>
  <c r="D8" i="16"/>
  <c r="D8" i="27"/>
  <c r="D8" i="19"/>
  <c r="D8" i="25"/>
  <c r="D8" i="14"/>
  <c r="D8" i="11"/>
  <c r="D8" i="23"/>
  <c r="D8" i="28"/>
  <c r="D8" i="10"/>
  <c r="D8" i="12"/>
  <c r="D8" i="9"/>
  <c r="D16" i="13"/>
  <c r="D16" i="24"/>
  <c r="D16" i="9"/>
  <c r="D16" i="27"/>
  <c r="D16" i="23"/>
  <c r="D16" i="25"/>
  <c r="D16" i="18"/>
  <c r="D16" i="19"/>
  <c r="D16" i="15"/>
  <c r="D16" i="26"/>
  <c r="D16" i="12"/>
  <c r="D16" i="17"/>
  <c r="D16" i="4"/>
  <c r="D16" i="22"/>
  <c r="D16" i="10"/>
  <c r="D16" i="14"/>
  <c r="D16" i="28"/>
  <c r="D16" i="16"/>
  <c r="D16" i="11"/>
  <c r="D24" i="18"/>
  <c r="D24" i="13"/>
  <c r="D24" i="12"/>
  <c r="D24" i="9"/>
  <c r="D24" i="19"/>
  <c r="D24" i="4"/>
  <c r="D24" i="10"/>
  <c r="D24" i="25"/>
  <c r="D24" i="26"/>
  <c r="D24" i="27"/>
  <c r="D24" i="17"/>
  <c r="D24" i="15"/>
  <c r="D24" i="14"/>
  <c r="D24" i="23"/>
  <c r="D24" i="24"/>
  <c r="D24" i="16"/>
  <c r="D24" i="28"/>
  <c r="D24" i="22"/>
  <c r="D24" i="11"/>
  <c r="D32" i="4"/>
  <c r="D32" i="10"/>
  <c r="D32" i="25"/>
  <c r="D32" i="26"/>
  <c r="D32" i="27"/>
  <c r="D32" i="18"/>
  <c r="D32" i="13"/>
  <c r="D32" i="12"/>
  <c r="D32" i="9"/>
  <c r="D32" i="19"/>
  <c r="D32" i="14"/>
  <c r="D32" i="11"/>
  <c r="D32" i="23"/>
  <c r="D32" i="16"/>
  <c r="D32" i="28"/>
  <c r="D32" i="22"/>
  <c r="D32" i="17"/>
  <c r="D32" i="15"/>
  <c r="D32" i="24"/>
  <c r="D39" i="4"/>
  <c r="D39" i="23"/>
  <c r="D39" i="24"/>
  <c r="D39" i="25"/>
  <c r="D39" i="19"/>
  <c r="D39" i="14"/>
  <c r="D39" i="28"/>
  <c r="D39" i="10"/>
  <c r="D39" i="11"/>
  <c r="D39" i="26"/>
  <c r="D39" i="18"/>
  <c r="D39" i="12"/>
  <c r="D39" i="22"/>
  <c r="D39" i="13"/>
  <c r="D39" i="9"/>
  <c r="D39" i="16"/>
  <c r="D39" i="27"/>
  <c r="D39" i="15"/>
  <c r="D39" i="17"/>
  <c r="D59" i="28"/>
  <c r="D59" i="22"/>
  <c r="D59" i="23"/>
  <c r="D59" i="24"/>
  <c r="D59" i="18"/>
  <c r="D59" i="17"/>
  <c r="D59" i="16"/>
  <c r="D59" i="15"/>
  <c r="D59" i="4"/>
  <c r="D59" i="11"/>
  <c r="D59" i="13"/>
  <c r="D59" i="9"/>
  <c r="D59" i="25"/>
  <c r="D59" i="19"/>
  <c r="D59" i="12"/>
  <c r="D59" i="10"/>
  <c r="D59" i="27"/>
  <c r="D59" i="14"/>
  <c r="D59" i="26"/>
  <c r="D67" i="28"/>
  <c r="D67" i="22"/>
  <c r="D67" i="23"/>
  <c r="D67" i="24"/>
  <c r="D67" i="18"/>
  <c r="D67" i="13"/>
  <c r="D67" i="16"/>
  <c r="D67" i="19"/>
  <c r="D67" i="25"/>
  <c r="D67" i="17"/>
  <c r="D67" i="10"/>
  <c r="D67" i="26"/>
  <c r="D67" i="9"/>
  <c r="D67" i="4"/>
  <c r="D67" i="12"/>
  <c r="D67" i="15"/>
  <c r="D67" i="14"/>
  <c r="D67" i="27"/>
  <c r="D67" i="11"/>
  <c r="D74" i="24"/>
  <c r="D74" i="18"/>
  <c r="D74" i="13"/>
  <c r="D74" i="12"/>
  <c r="D74" i="10"/>
  <c r="D74" i="11"/>
  <c r="D74" i="22"/>
  <c r="D74" i="15"/>
  <c r="D74" i="14"/>
  <c r="D74" i="17"/>
  <c r="D74" i="27"/>
  <c r="D74" i="9"/>
  <c r="D74" i="28"/>
  <c r="D74" i="26"/>
  <c r="D74" i="4"/>
  <c r="D74" i="16"/>
  <c r="D74" i="25"/>
  <c r="D74" i="23"/>
  <c r="D74" i="19"/>
  <c r="D82" i="15"/>
  <c r="D82" i="4"/>
  <c r="D82" i="11"/>
  <c r="D82" i="26"/>
  <c r="D82" i="27"/>
  <c r="D82" i="24"/>
  <c r="D82" i="25"/>
  <c r="D82" i="22"/>
  <c r="D82" i="9"/>
  <c r="D82" i="14"/>
  <c r="D82" i="13"/>
  <c r="D82" i="16"/>
  <c r="D82" i="10"/>
  <c r="D82" i="12"/>
  <c r="D82" i="18"/>
  <c r="D82" i="23"/>
  <c r="D82" i="28"/>
  <c r="D82" i="19"/>
  <c r="D82" i="17"/>
  <c r="D6" i="9"/>
  <c r="D6" i="26"/>
  <c r="D6" i="18"/>
  <c r="D6" i="19"/>
  <c r="D6" i="25"/>
  <c r="D6" i="10"/>
  <c r="D6" i="22"/>
  <c r="D6" i="12"/>
  <c r="D6" i="27"/>
  <c r="D6" i="4"/>
  <c r="D6" i="17"/>
  <c r="D6" i="24"/>
  <c r="D6" i="15"/>
  <c r="D6" i="16"/>
  <c r="D6" i="23"/>
  <c r="D6" i="28"/>
  <c r="D6" i="14"/>
  <c r="D6" i="13"/>
  <c r="D6" i="11"/>
  <c r="D10" i="16"/>
  <c r="D10" i="22"/>
  <c r="D10" i="14"/>
  <c r="D10" i="25"/>
  <c r="D10" i="28"/>
  <c r="D10" i="12"/>
  <c r="D10" i="19"/>
  <c r="D10" i="15"/>
  <c r="D10" i="4"/>
  <c r="D10" i="26"/>
  <c r="D10" i="27"/>
  <c r="D10" i="10"/>
  <c r="D10" i="13"/>
  <c r="D10" i="23"/>
  <c r="D10" i="9"/>
  <c r="D10" i="17"/>
  <c r="D10" i="24"/>
  <c r="D10" i="18"/>
  <c r="D10" i="11"/>
  <c r="D14" i="24"/>
  <c r="D14" i="26"/>
  <c r="D14" i="10"/>
  <c r="D14" i="12"/>
  <c r="D14" i="15"/>
  <c r="D14" i="14"/>
  <c r="D14" i="23"/>
  <c r="D14" i="16"/>
  <c r="D14" i="13"/>
  <c r="D14" i="19"/>
  <c r="D14" i="17"/>
  <c r="D14" i="9"/>
  <c r="D14" i="11"/>
  <c r="D14" i="18"/>
  <c r="D14" i="28"/>
  <c r="D14" i="4"/>
  <c r="D14" i="27"/>
  <c r="D14" i="22"/>
  <c r="D14" i="25"/>
  <c r="D18" i="26"/>
  <c r="D18" i="17"/>
  <c r="D18" i="12"/>
  <c r="D18" i="9"/>
  <c r="D18" i="4"/>
  <c r="D18" i="22"/>
  <c r="D18" i="27"/>
  <c r="D18" i="16"/>
  <c r="D18" i="15"/>
  <c r="D18" i="14"/>
  <c r="D18" i="23"/>
  <c r="D18" i="25"/>
  <c r="D18" i="28"/>
  <c r="D18" i="24"/>
  <c r="D18" i="19"/>
  <c r="D18" i="18"/>
  <c r="D18" i="11"/>
  <c r="D18" i="10"/>
  <c r="D18" i="13"/>
  <c r="D22" i="4"/>
  <c r="D22" i="22"/>
  <c r="D22" i="27"/>
  <c r="D22" i="16"/>
  <c r="D22" i="15"/>
  <c r="D22" i="14"/>
  <c r="D22" i="28"/>
  <c r="D22" i="23"/>
  <c r="D22" i="24"/>
  <c r="D22" i="25"/>
  <c r="D22" i="13"/>
  <c r="D22" i="10"/>
  <c r="D22" i="18"/>
  <c r="D22" i="19"/>
  <c r="D22" i="11"/>
  <c r="D22" i="17"/>
  <c r="D22" i="9"/>
  <c r="D22" i="12"/>
  <c r="D22" i="26"/>
  <c r="D26" i="14"/>
  <c r="D26" i="28"/>
  <c r="D26" i="23"/>
  <c r="D26" i="24"/>
  <c r="D26" i="25"/>
  <c r="D26" i="18"/>
  <c r="D26" i="13"/>
  <c r="D26" i="19"/>
  <c r="D26" i="10"/>
  <c r="D26" i="11"/>
  <c r="D26" i="26"/>
  <c r="D26" i="12"/>
  <c r="D26" i="17"/>
  <c r="D26" i="9"/>
  <c r="D26" i="22"/>
  <c r="D26" i="16"/>
  <c r="D26" i="27"/>
  <c r="D26" i="15"/>
  <c r="D26" i="4"/>
  <c r="D30" i="18"/>
  <c r="D30" i="13"/>
  <c r="D30" i="19"/>
  <c r="D30" i="10"/>
  <c r="D30" i="11"/>
  <c r="D30" i="26"/>
  <c r="D30" i="17"/>
  <c r="D30" i="12"/>
  <c r="D30" i="9"/>
  <c r="D30" i="4"/>
  <c r="D30" i="27"/>
  <c r="D30" i="15"/>
  <c r="D30" i="22"/>
  <c r="D30" i="16"/>
  <c r="D30" i="14"/>
  <c r="D30" i="25"/>
  <c r="D30" i="23"/>
  <c r="D30" i="28"/>
  <c r="D30" i="24"/>
  <c r="D34" i="26"/>
  <c r="D34" i="17"/>
  <c r="D34" i="12"/>
  <c r="D34" i="9"/>
  <c r="D34" i="4"/>
  <c r="D34" i="22"/>
  <c r="D34" i="27"/>
  <c r="D34" i="16"/>
  <c r="D34" i="15"/>
  <c r="D34" i="28"/>
  <c r="D34" i="24"/>
  <c r="D34" i="14"/>
  <c r="D34" i="23"/>
  <c r="D34" i="25"/>
  <c r="D34" i="10"/>
  <c r="D34" i="13"/>
  <c r="D34" i="18"/>
  <c r="D34" i="11"/>
  <c r="D34" i="19"/>
  <c r="D37" i="25"/>
  <c r="D37" i="19"/>
  <c r="D37" i="14"/>
  <c r="D37" i="28"/>
  <c r="D37" i="10"/>
  <c r="D37" i="12"/>
  <c r="D37" i="9"/>
  <c r="D37" i="22"/>
  <c r="D37" i="27"/>
  <c r="D37" i="17"/>
  <c r="D37" i="11"/>
  <c r="D37" i="18"/>
  <c r="D37" i="23"/>
  <c r="D37" i="26"/>
  <c r="D37" i="13"/>
  <c r="D37" i="16"/>
  <c r="D37" i="4"/>
  <c r="D37" i="24"/>
  <c r="D37" i="15"/>
  <c r="D41" i="11"/>
  <c r="D41" i="26"/>
  <c r="D41" i="18"/>
  <c r="D41" i="13"/>
  <c r="D41" i="16"/>
  <c r="D41" i="15"/>
  <c r="D41" i="4"/>
  <c r="D41" i="23"/>
  <c r="D41" i="24"/>
  <c r="D41" i="12"/>
  <c r="D41" i="22"/>
  <c r="D41" i="17"/>
  <c r="D41" i="14"/>
  <c r="D41" i="9"/>
  <c r="D41" i="27"/>
  <c r="D41" i="19"/>
  <c r="D41" i="28"/>
  <c r="D41" i="25"/>
  <c r="D41" i="10"/>
  <c r="D45" i="12"/>
  <c r="D45" i="9"/>
  <c r="D45" i="22"/>
  <c r="D45" i="27"/>
  <c r="D45" i="17"/>
  <c r="D45" i="25"/>
  <c r="D45" i="19"/>
  <c r="D45" i="14"/>
  <c r="D45" i="28"/>
  <c r="D45" i="10"/>
  <c r="D45" i="15"/>
  <c r="D45" i="23"/>
  <c r="D45" i="26"/>
  <c r="D45" i="16"/>
  <c r="D45" i="4"/>
  <c r="D45" i="24"/>
  <c r="D45" i="11"/>
  <c r="D45" i="18"/>
  <c r="D45" i="13"/>
  <c r="D50" i="16"/>
  <c r="D50" i="15"/>
  <c r="D50" i="4"/>
  <c r="D50" i="23"/>
  <c r="D50" i="24"/>
  <c r="D50" i="11"/>
  <c r="D50" i="26"/>
  <c r="D50" i="18"/>
  <c r="D50" i="13"/>
  <c r="D50" i="25"/>
  <c r="D50" i="14"/>
  <c r="D50" i="10"/>
  <c r="D50" i="27"/>
  <c r="D50" i="19"/>
  <c r="D50" i="28"/>
  <c r="D50" i="12"/>
  <c r="D50" i="22"/>
  <c r="D50" i="17"/>
  <c r="D50" i="9"/>
  <c r="D54" i="25"/>
  <c r="D54" i="19"/>
  <c r="D54" i="14"/>
  <c r="D54" i="28"/>
  <c r="D54" i="10"/>
  <c r="D54" i="12"/>
  <c r="D54" i="9"/>
  <c r="D54" i="22"/>
  <c r="D54" i="27"/>
  <c r="D54" i="17"/>
  <c r="D54" i="26"/>
  <c r="D54" i="13"/>
  <c r="D54" i="24"/>
  <c r="D54" i="11"/>
  <c r="D54" i="18"/>
  <c r="D54" i="15"/>
  <c r="D54" i="23"/>
  <c r="D54" i="16"/>
  <c r="D54" i="4"/>
  <c r="D58" i="11"/>
  <c r="D58" i="26"/>
  <c r="D58" i="18"/>
  <c r="D58" i="13"/>
  <c r="D58" i="16"/>
  <c r="D58" i="15"/>
  <c r="D58" i="4"/>
  <c r="D58" i="23"/>
  <c r="D58" i="24"/>
  <c r="D58" i="9"/>
  <c r="D58" i="27"/>
  <c r="D58" i="12"/>
  <c r="D58" i="22"/>
  <c r="D58" i="17"/>
  <c r="D58" i="25"/>
  <c r="D58" i="14"/>
  <c r="D58" i="10"/>
  <c r="D58" i="19"/>
  <c r="D58" i="28"/>
  <c r="D61" i="15"/>
  <c r="D61" i="19"/>
  <c r="D61" i="14"/>
  <c r="D61" i="28"/>
  <c r="D61" i="22"/>
  <c r="D61" i="23"/>
  <c r="D61" i="24"/>
  <c r="D61" i="25"/>
  <c r="D61" i="26"/>
  <c r="D61" i="4"/>
  <c r="D61" i="13"/>
  <c r="D61" i="16"/>
  <c r="D61" i="11"/>
  <c r="D61" i="10"/>
  <c r="D61" i="12"/>
  <c r="D61" i="17"/>
  <c r="D61" i="9"/>
  <c r="D61" i="27"/>
  <c r="D61" i="18"/>
  <c r="D65" i="24"/>
  <c r="D65" i="18"/>
  <c r="D65" i="13"/>
  <c r="D65" i="12"/>
  <c r="D65" i="9"/>
  <c r="D65" i="4"/>
  <c r="D65" i="28"/>
  <c r="D65" i="16"/>
  <c r="D65" i="19"/>
  <c r="D65" i="25"/>
  <c r="D65" i="26"/>
  <c r="D65" i="23"/>
  <c r="D65" i="15"/>
  <c r="D65" i="17"/>
  <c r="D65" i="14"/>
  <c r="D65" i="27"/>
  <c r="D65" i="22"/>
  <c r="D65" i="10"/>
  <c r="D65" i="11"/>
  <c r="D69" i="9"/>
  <c r="D69" i="10"/>
  <c r="D69" i="25"/>
  <c r="D69" i="17"/>
  <c r="D69" i="16"/>
  <c r="D69" i="19"/>
  <c r="D69" i="18"/>
  <c r="D69" i="26"/>
  <c r="D69" i="23"/>
  <c r="D69" i="4"/>
  <c r="D69" i="28"/>
  <c r="D69" i="12"/>
  <c r="D69" i="24"/>
  <c r="D69" i="22"/>
  <c r="D69" i="11"/>
  <c r="D69" i="27"/>
  <c r="D69" i="14"/>
  <c r="D69" i="15"/>
  <c r="D69" i="13"/>
  <c r="D72" i="14"/>
  <c r="D72" i="28"/>
  <c r="D72" i="10"/>
  <c r="D72" i="11"/>
  <c r="D72" i="26"/>
  <c r="D72" i="27"/>
  <c r="D72" i="24"/>
  <c r="D72" i="9"/>
  <c r="D72" i="12"/>
  <c r="D72" i="4"/>
  <c r="D72" i="13"/>
  <c r="D72" i="16"/>
  <c r="D72" i="19"/>
  <c r="D72" i="18"/>
  <c r="D72" i="17"/>
  <c r="D72" i="25"/>
  <c r="D72" i="22"/>
  <c r="D72" i="23"/>
  <c r="D72" i="15"/>
  <c r="D76" i="17"/>
  <c r="D76" i="16"/>
  <c r="D76" i="15"/>
  <c r="D76" i="4"/>
  <c r="D76" i="11"/>
  <c r="D76" i="22"/>
  <c r="D76" i="9"/>
  <c r="D76" i="14"/>
  <c r="D76" i="13"/>
  <c r="D76" i="27"/>
  <c r="D76" i="24"/>
  <c r="D76" i="25"/>
  <c r="D76" i="28"/>
  <c r="D76" i="19"/>
  <c r="D76" i="12"/>
  <c r="D76" i="18"/>
  <c r="D76" i="23"/>
  <c r="D76" i="26"/>
  <c r="D76" i="10"/>
  <c r="D80" i="26"/>
  <c r="D80" i="27"/>
  <c r="D80" i="19"/>
  <c r="D80" i="14"/>
  <c r="D80" i="13"/>
  <c r="D80" i="16"/>
  <c r="D80" i="24"/>
  <c r="D80" i="25"/>
  <c r="D80" i="22"/>
  <c r="D80" i="9"/>
  <c r="D80" i="4"/>
  <c r="D80" i="17"/>
  <c r="D80" i="10"/>
  <c r="D80" i="23"/>
  <c r="D80" i="11"/>
  <c r="D80" i="28"/>
  <c r="D80" i="15"/>
  <c r="D80" i="12"/>
  <c r="D80" i="18"/>
  <c r="D84" i="28"/>
  <c r="D84" i="22"/>
  <c r="D84" i="23"/>
  <c r="D84" i="24"/>
  <c r="D84" i="18"/>
  <c r="D84" i="26"/>
  <c r="D84" i="9"/>
  <c r="D84" i="4"/>
  <c r="D84" i="13"/>
  <c r="D84" i="16"/>
  <c r="D84" i="19"/>
  <c r="D84" i="25"/>
  <c r="D84" i="12"/>
  <c r="D84" i="14"/>
  <c r="D84" i="15"/>
  <c r="D84" i="17"/>
  <c r="D84" i="10"/>
  <c r="D84" i="27"/>
  <c r="D84" i="11"/>
  <c r="S47" i="4" l="1"/>
  <c r="S86" i="4"/>
  <c r="O55" i="4"/>
  <c r="S49" i="4"/>
  <c r="O33" i="4"/>
  <c r="S45" i="4"/>
  <c r="O5" i="4"/>
  <c r="O78" i="4"/>
  <c r="O48" i="4"/>
  <c r="S33" i="4"/>
  <c r="R73" i="24"/>
  <c r="N73" i="24"/>
  <c r="N74" i="16"/>
  <c r="R74" i="16"/>
  <c r="S8" i="10"/>
  <c r="O8" i="10"/>
  <c r="N72" i="19"/>
  <c r="R72" i="19"/>
  <c r="N71" i="17"/>
  <c r="R71" i="17"/>
  <c r="S61" i="4"/>
  <c r="O61" i="4"/>
  <c r="N77" i="27"/>
  <c r="R77" i="27"/>
  <c r="R76" i="27"/>
  <c r="N76" i="27"/>
  <c r="R71" i="14"/>
  <c r="N71" i="14"/>
  <c r="R73" i="23"/>
  <c r="N73" i="23"/>
  <c r="S5" i="18"/>
  <c r="O5" i="18"/>
  <c r="N71" i="10"/>
  <c r="R71" i="10"/>
  <c r="R77" i="14"/>
  <c r="N77" i="14"/>
  <c r="R76" i="28"/>
  <c r="N76" i="28"/>
  <c r="R75" i="28"/>
  <c r="N75" i="28"/>
  <c r="R76" i="24"/>
  <c r="N76" i="24"/>
  <c r="R72" i="22"/>
  <c r="N72" i="22"/>
  <c r="N74" i="22"/>
  <c r="R74" i="22"/>
  <c r="N75" i="22"/>
  <c r="R75" i="22"/>
  <c r="N77" i="23"/>
  <c r="R77" i="23"/>
  <c r="N70" i="9"/>
  <c r="R70" i="9"/>
  <c r="N77" i="18"/>
  <c r="R77" i="18"/>
  <c r="R77" i="19"/>
  <c r="N77" i="19"/>
  <c r="R72" i="26"/>
  <c r="N72" i="26"/>
  <c r="R77" i="25"/>
  <c r="N77" i="25"/>
  <c r="N76" i="25"/>
  <c r="R76" i="25"/>
  <c r="N74" i="17"/>
  <c r="R74" i="17"/>
  <c r="R72" i="14"/>
  <c r="N72" i="14"/>
  <c r="R76" i="11"/>
  <c r="N76" i="11"/>
  <c r="R77" i="11"/>
  <c r="N77" i="11"/>
  <c r="N70" i="16"/>
  <c r="R70" i="16"/>
  <c r="N71" i="12"/>
  <c r="R71" i="12"/>
  <c r="R76" i="18"/>
  <c r="N76" i="18"/>
  <c r="N70" i="19"/>
  <c r="R70" i="19"/>
  <c r="N71" i="26"/>
  <c r="R71" i="26"/>
  <c r="R70" i="13"/>
  <c r="N70" i="13"/>
  <c r="R71" i="13"/>
  <c r="N71" i="13"/>
  <c r="O86" i="4"/>
  <c r="R77" i="4"/>
  <c r="N77" i="4"/>
  <c r="N73" i="12"/>
  <c r="R73" i="12"/>
  <c r="R73" i="19"/>
  <c r="N73" i="19"/>
  <c r="R72" i="10"/>
  <c r="N72" i="10"/>
  <c r="R70" i="17"/>
  <c r="N70" i="17"/>
  <c r="N75" i="27"/>
  <c r="R75" i="27"/>
  <c r="N74" i="27"/>
  <c r="R74" i="27"/>
  <c r="R75" i="24"/>
  <c r="N75" i="24"/>
  <c r="N72" i="16"/>
  <c r="R72" i="16"/>
  <c r="N76" i="19"/>
  <c r="R76" i="19"/>
  <c r="R77" i="15"/>
  <c r="N77" i="15"/>
  <c r="R70" i="10"/>
  <c r="N70" i="10"/>
  <c r="R74" i="14"/>
  <c r="N74" i="14"/>
  <c r="R71" i="28"/>
  <c r="N71" i="28"/>
  <c r="R77" i="28"/>
  <c r="N77" i="28"/>
  <c r="N70" i="22"/>
  <c r="R70" i="22"/>
  <c r="N73" i="22"/>
  <c r="R73" i="22"/>
  <c r="R71" i="23"/>
  <c r="N71" i="23"/>
  <c r="R73" i="16"/>
  <c r="N73" i="16"/>
  <c r="N75" i="9"/>
  <c r="R75" i="9"/>
  <c r="R74" i="12"/>
  <c r="N74" i="12"/>
  <c r="R71" i="18"/>
  <c r="N71" i="18"/>
  <c r="R73" i="26"/>
  <c r="N73" i="26"/>
  <c r="N73" i="25"/>
  <c r="R73" i="25"/>
  <c r="R75" i="25"/>
  <c r="N75" i="25"/>
  <c r="N74" i="25"/>
  <c r="R74" i="25"/>
  <c r="N75" i="10"/>
  <c r="R75" i="10"/>
  <c r="R75" i="17"/>
  <c r="N75" i="17"/>
  <c r="N73" i="14"/>
  <c r="R73" i="14"/>
  <c r="N70" i="24"/>
  <c r="R70" i="24"/>
  <c r="R72" i="11"/>
  <c r="N72" i="11"/>
  <c r="N74" i="11"/>
  <c r="R74" i="11"/>
  <c r="N75" i="11"/>
  <c r="R75" i="11"/>
  <c r="R77" i="13"/>
  <c r="N77" i="13"/>
  <c r="O45" i="4"/>
  <c r="R72" i="23"/>
  <c r="N72" i="23"/>
  <c r="N76" i="4"/>
  <c r="R76" i="4"/>
  <c r="N77" i="9"/>
  <c r="R77" i="9"/>
  <c r="G76" i="25"/>
  <c r="N76" i="12"/>
  <c r="R76" i="12"/>
  <c r="N74" i="26"/>
  <c r="R74" i="26"/>
  <c r="O8" i="9"/>
  <c r="S8" i="9"/>
  <c r="N73" i="10"/>
  <c r="R73" i="10"/>
  <c r="O49" i="4"/>
  <c r="N72" i="27"/>
  <c r="R72" i="27"/>
  <c r="N73" i="27"/>
  <c r="R73" i="27"/>
  <c r="N74" i="24"/>
  <c r="R74" i="24"/>
  <c r="N75" i="16"/>
  <c r="R75" i="16"/>
  <c r="N77" i="12"/>
  <c r="R77" i="12"/>
  <c r="N73" i="18"/>
  <c r="R73" i="18"/>
  <c r="R74" i="19"/>
  <c r="N74" i="19"/>
  <c r="R75" i="26"/>
  <c r="N75" i="26"/>
  <c r="N72" i="17"/>
  <c r="R72" i="17"/>
  <c r="N73" i="28"/>
  <c r="R73" i="28"/>
  <c r="R70" i="28"/>
  <c r="N70" i="28"/>
  <c r="R71" i="22"/>
  <c r="N71" i="22"/>
  <c r="R76" i="16"/>
  <c r="N76" i="16"/>
  <c r="R70" i="12"/>
  <c r="N70" i="12"/>
  <c r="R71" i="25"/>
  <c r="N71" i="25"/>
  <c r="N72" i="25"/>
  <c r="R72" i="25"/>
  <c r="N77" i="10"/>
  <c r="R77" i="10"/>
  <c r="S7" i="15"/>
  <c r="O7" i="15"/>
  <c r="N71" i="24"/>
  <c r="R71" i="24"/>
  <c r="N70" i="11"/>
  <c r="R70" i="11"/>
  <c r="R73" i="11"/>
  <c r="N73" i="11"/>
  <c r="R74" i="23"/>
  <c r="N74" i="23"/>
  <c r="N77" i="16"/>
  <c r="R77" i="16"/>
  <c r="N73" i="9"/>
  <c r="R73" i="9"/>
  <c r="R72" i="12"/>
  <c r="N72" i="12"/>
  <c r="R76" i="26"/>
  <c r="N76" i="26"/>
  <c r="R77" i="17"/>
  <c r="N77" i="17"/>
  <c r="R75" i="13"/>
  <c r="N75" i="13"/>
  <c r="R74" i="13"/>
  <c r="N74" i="13"/>
  <c r="R76" i="13"/>
  <c r="N76" i="13"/>
  <c r="O86" i="22"/>
  <c r="S86" i="22"/>
  <c r="S81" i="4"/>
  <c r="O81" i="4"/>
  <c r="R75" i="14"/>
  <c r="N75" i="14"/>
  <c r="S18" i="4"/>
  <c r="O18" i="4"/>
  <c r="O63" i="4"/>
  <c r="S63" i="4"/>
  <c r="R72" i="24"/>
  <c r="N72" i="24"/>
  <c r="N71" i="16"/>
  <c r="R71" i="16"/>
  <c r="N74" i="18"/>
  <c r="R74" i="18"/>
  <c r="N77" i="26"/>
  <c r="R77" i="26"/>
  <c r="O16" i="4"/>
  <c r="S16" i="4"/>
  <c r="R70" i="27"/>
  <c r="N70" i="27"/>
  <c r="R71" i="27"/>
  <c r="N71" i="27"/>
  <c r="N70" i="14"/>
  <c r="R70" i="14"/>
  <c r="R70" i="23"/>
  <c r="N70" i="23"/>
  <c r="R76" i="9"/>
  <c r="N76" i="9"/>
  <c r="R72" i="18"/>
  <c r="N72" i="18"/>
  <c r="R75" i="19"/>
  <c r="N75" i="19"/>
  <c r="N72" i="15"/>
  <c r="R72" i="15"/>
  <c r="N73" i="17"/>
  <c r="R73" i="17"/>
  <c r="N74" i="28"/>
  <c r="R74" i="28"/>
  <c r="N72" i="28"/>
  <c r="R72" i="28"/>
  <c r="N77" i="24"/>
  <c r="R77" i="24"/>
  <c r="O6" i="13"/>
  <c r="S6" i="13"/>
  <c r="R76" i="22"/>
  <c r="N76" i="22"/>
  <c r="R77" i="22"/>
  <c r="N77" i="22"/>
  <c r="N76" i="23"/>
  <c r="R76" i="23"/>
  <c r="O5" i="13"/>
  <c r="S5" i="13"/>
  <c r="R70" i="25"/>
  <c r="N70" i="25"/>
  <c r="R76" i="17"/>
  <c r="N76" i="17"/>
  <c r="N76" i="14"/>
  <c r="R76" i="14"/>
  <c r="R71" i="11"/>
  <c r="N71" i="11"/>
  <c r="N75" i="23"/>
  <c r="R75" i="23"/>
  <c r="R74" i="9"/>
  <c r="N74" i="9"/>
  <c r="N75" i="12"/>
  <c r="R75" i="12"/>
  <c r="R75" i="18"/>
  <c r="N75" i="18"/>
  <c r="R71" i="19"/>
  <c r="N71" i="19"/>
  <c r="R70" i="26"/>
  <c r="N70" i="26"/>
  <c r="R74" i="10"/>
  <c r="N74" i="10"/>
  <c r="R73" i="13"/>
  <c r="N73" i="13"/>
  <c r="R72" i="13"/>
  <c r="N72" i="13"/>
  <c r="S5" i="4" l="1"/>
  <c r="S48" i="4"/>
  <c r="S78" i="4"/>
  <c r="S55" i="4"/>
  <c r="O47" i="4"/>
  <c r="N13" i="4"/>
  <c r="G12" i="4"/>
  <c r="T76" i="25"/>
  <c r="P76" i="25"/>
  <c r="O19" i="1"/>
  <c r="S19" i="1"/>
  <c r="O79" i="1"/>
  <c r="S79" i="1"/>
  <c r="O72" i="9"/>
  <c r="S72" i="9"/>
  <c r="G13" i="4"/>
  <c r="R67" i="4"/>
  <c r="G67" i="4"/>
  <c r="N67" i="4"/>
  <c r="N20" i="4"/>
  <c r="G20" i="4"/>
  <c r="R20" i="4"/>
  <c r="R65" i="4"/>
  <c r="N65" i="4"/>
  <c r="G65" i="4"/>
  <c r="N12" i="4"/>
  <c r="N68" i="9"/>
  <c r="R68" i="9"/>
  <c r="G68" i="9"/>
  <c r="G50" i="16"/>
  <c r="N50" i="16"/>
  <c r="R50" i="16"/>
  <c r="N56" i="16"/>
  <c r="R56" i="16"/>
  <c r="G56" i="16"/>
  <c r="N78" i="16"/>
  <c r="R78" i="16"/>
  <c r="G78" i="16"/>
  <c r="R53" i="9"/>
  <c r="G53" i="9"/>
  <c r="N53" i="9"/>
  <c r="G57" i="9"/>
  <c r="R57" i="9"/>
  <c r="N57" i="9"/>
  <c r="R80" i="9"/>
  <c r="N80" i="9"/>
  <c r="G80" i="9"/>
  <c r="G79" i="9"/>
  <c r="N79" i="9"/>
  <c r="R79" i="9"/>
  <c r="N34" i="9"/>
  <c r="R34" i="9"/>
  <c r="G34" i="9"/>
  <c r="R57" i="25"/>
  <c r="G57" i="25"/>
  <c r="N57" i="25"/>
  <c r="G86" i="25"/>
  <c r="N86" i="25"/>
  <c r="R86" i="25"/>
  <c r="N36" i="25"/>
  <c r="R36" i="25"/>
  <c r="G36" i="25"/>
  <c r="N7" i="25"/>
  <c r="R7" i="25"/>
  <c r="G7" i="25"/>
  <c r="R80" i="25"/>
  <c r="G80" i="25"/>
  <c r="N80" i="25"/>
  <c r="R69" i="25"/>
  <c r="G69" i="25"/>
  <c r="N69" i="25"/>
  <c r="G9" i="25"/>
  <c r="N9" i="25"/>
  <c r="R9" i="25"/>
  <c r="R29" i="25"/>
  <c r="G29" i="25"/>
  <c r="N29" i="25"/>
  <c r="G51" i="26"/>
  <c r="R51" i="26"/>
  <c r="N51" i="26"/>
  <c r="G48" i="26"/>
  <c r="N48" i="26"/>
  <c r="R48" i="26"/>
  <c r="G79" i="26"/>
  <c r="N79" i="26"/>
  <c r="R79" i="26"/>
  <c r="N46" i="26"/>
  <c r="G46" i="26"/>
  <c r="R46" i="26"/>
  <c r="R30" i="26"/>
  <c r="G30" i="26"/>
  <c r="N30" i="26"/>
  <c r="G18" i="26"/>
  <c r="N18" i="26"/>
  <c r="R18" i="26"/>
  <c r="G67" i="26"/>
  <c r="N67" i="26"/>
  <c r="R67" i="26"/>
  <c r="N81" i="26"/>
  <c r="R81" i="26"/>
  <c r="G81" i="26"/>
  <c r="G39" i="26"/>
  <c r="N39" i="26"/>
  <c r="R39" i="26"/>
  <c r="G8" i="26"/>
  <c r="N8" i="26"/>
  <c r="R8" i="26"/>
  <c r="R49" i="19"/>
  <c r="G49" i="19"/>
  <c r="N49" i="19"/>
  <c r="R39" i="19"/>
  <c r="N39" i="19"/>
  <c r="G39" i="19"/>
  <c r="G11" i="19"/>
  <c r="R11" i="19"/>
  <c r="N11" i="19"/>
  <c r="R16" i="19"/>
  <c r="N16" i="19"/>
  <c r="G16" i="19"/>
  <c r="R40" i="19"/>
  <c r="G40" i="19"/>
  <c r="N40" i="19"/>
  <c r="N45" i="19"/>
  <c r="G45" i="19"/>
  <c r="R45" i="19"/>
  <c r="N78" i="19"/>
  <c r="G78" i="19"/>
  <c r="R78" i="19"/>
  <c r="N68" i="19"/>
  <c r="R68" i="19"/>
  <c r="G68" i="19"/>
  <c r="R24" i="19"/>
  <c r="N24" i="19"/>
  <c r="G24" i="19"/>
  <c r="O12" i="1"/>
  <c r="S12" i="1"/>
  <c r="G55" i="14"/>
  <c r="N55" i="14"/>
  <c r="R55" i="14"/>
  <c r="N8" i="14"/>
  <c r="R8" i="14"/>
  <c r="G8" i="14"/>
  <c r="G29" i="14"/>
  <c r="N29" i="14"/>
  <c r="R29" i="14"/>
  <c r="N34" i="14"/>
  <c r="R34" i="14"/>
  <c r="G34" i="14"/>
  <c r="G30" i="14"/>
  <c r="R30" i="14"/>
  <c r="N30" i="14"/>
  <c r="R43" i="14"/>
  <c r="G43" i="14"/>
  <c r="N43" i="14"/>
  <c r="G47" i="14"/>
  <c r="R47" i="14"/>
  <c r="N47" i="14"/>
  <c r="G24" i="14"/>
  <c r="N24" i="14"/>
  <c r="R24" i="14"/>
  <c r="G62" i="14"/>
  <c r="R62" i="14"/>
  <c r="N62" i="14"/>
  <c r="S85" i="1"/>
  <c r="O85" i="1"/>
  <c r="N49" i="22"/>
  <c r="R49" i="22"/>
  <c r="G49" i="22"/>
  <c r="R62" i="22"/>
  <c r="G62" i="22"/>
  <c r="N62" i="22"/>
  <c r="N36" i="22"/>
  <c r="G36" i="22"/>
  <c r="R36" i="22"/>
  <c r="G13" i="22"/>
  <c r="R13" i="22"/>
  <c r="N13" i="22"/>
  <c r="R17" i="22"/>
  <c r="N17" i="22"/>
  <c r="G17" i="22"/>
  <c r="R34" i="22"/>
  <c r="N34" i="22"/>
  <c r="G34" i="22"/>
  <c r="R43" i="22"/>
  <c r="N43" i="22"/>
  <c r="G43" i="22"/>
  <c r="G20" i="22"/>
  <c r="R20" i="22"/>
  <c r="N20" i="22"/>
  <c r="G9" i="22"/>
  <c r="N9" i="22"/>
  <c r="R9" i="22"/>
  <c r="R49" i="23"/>
  <c r="N49" i="23"/>
  <c r="G49" i="23"/>
  <c r="G40" i="23"/>
  <c r="N40" i="23"/>
  <c r="R40" i="23"/>
  <c r="R83" i="23"/>
  <c r="G83" i="23"/>
  <c r="N83" i="23"/>
  <c r="N81" i="23"/>
  <c r="R81" i="23"/>
  <c r="G81" i="23"/>
  <c r="G22" i="23"/>
  <c r="R22" i="23"/>
  <c r="N22" i="23"/>
  <c r="R61" i="23"/>
  <c r="G61" i="23"/>
  <c r="N61" i="23"/>
  <c r="G8" i="23"/>
  <c r="N8" i="23"/>
  <c r="R8" i="23"/>
  <c r="R44" i="23"/>
  <c r="G44" i="23"/>
  <c r="N44" i="23"/>
  <c r="G19" i="23"/>
  <c r="N19" i="23"/>
  <c r="R19" i="23"/>
  <c r="G63" i="23"/>
  <c r="N63" i="23"/>
  <c r="R63" i="23"/>
  <c r="O52" i="1"/>
  <c r="S52" i="1"/>
  <c r="N49" i="10"/>
  <c r="G49" i="10"/>
  <c r="R49" i="10"/>
  <c r="R14" i="10"/>
  <c r="G14" i="10"/>
  <c r="N14" i="10"/>
  <c r="R22" i="10"/>
  <c r="G22" i="10"/>
  <c r="N22" i="10"/>
  <c r="R39" i="10"/>
  <c r="N39" i="10"/>
  <c r="G39" i="10"/>
  <c r="N37" i="10"/>
  <c r="R37" i="10"/>
  <c r="G37" i="10"/>
  <c r="N82" i="10"/>
  <c r="R82" i="10"/>
  <c r="G82" i="10"/>
  <c r="N27" i="10"/>
  <c r="R27" i="10"/>
  <c r="G27" i="10"/>
  <c r="G43" i="10"/>
  <c r="N43" i="10"/>
  <c r="R43" i="10"/>
  <c r="O47" i="1"/>
  <c r="S47" i="1"/>
  <c r="N53" i="18"/>
  <c r="R53" i="18"/>
  <c r="G53" i="18"/>
  <c r="R56" i="18"/>
  <c r="G56" i="18"/>
  <c r="N56" i="18"/>
  <c r="N7" i="18"/>
  <c r="R7" i="18"/>
  <c r="G7" i="18"/>
  <c r="N15" i="18"/>
  <c r="R15" i="18"/>
  <c r="G15" i="18"/>
  <c r="N79" i="18"/>
  <c r="R79" i="18"/>
  <c r="G79" i="18"/>
  <c r="N25" i="18"/>
  <c r="R25" i="18"/>
  <c r="G25" i="18"/>
  <c r="R22" i="18"/>
  <c r="G22" i="18"/>
  <c r="N22" i="18"/>
  <c r="N82" i="18"/>
  <c r="R82" i="18"/>
  <c r="G82" i="18"/>
  <c r="G38" i="11"/>
  <c r="N38" i="11"/>
  <c r="R38" i="11"/>
  <c r="N66" i="11"/>
  <c r="G66" i="11"/>
  <c r="R66" i="11"/>
  <c r="O57" i="1"/>
  <c r="S57" i="1"/>
  <c r="G54" i="12"/>
  <c r="N54" i="12"/>
  <c r="R54" i="12"/>
  <c r="R22" i="12"/>
  <c r="G22" i="12"/>
  <c r="N22" i="12"/>
  <c r="N65" i="12"/>
  <c r="R65" i="12"/>
  <c r="G65" i="12"/>
  <c r="R25" i="12"/>
  <c r="G25" i="12"/>
  <c r="N25" i="12"/>
  <c r="G66" i="12"/>
  <c r="N66" i="12"/>
  <c r="R66" i="12"/>
  <c r="N35" i="12"/>
  <c r="G35" i="12"/>
  <c r="R35" i="12"/>
  <c r="R58" i="12"/>
  <c r="N58" i="12"/>
  <c r="G58" i="12"/>
  <c r="N60" i="12"/>
  <c r="G60" i="12"/>
  <c r="R60" i="12"/>
  <c r="R20" i="12"/>
  <c r="G20" i="12"/>
  <c r="N20" i="12"/>
  <c r="N33" i="12"/>
  <c r="R33" i="12"/>
  <c r="G33" i="12"/>
  <c r="N81" i="12"/>
  <c r="R81" i="12"/>
  <c r="G81" i="12"/>
  <c r="N67" i="12"/>
  <c r="R67" i="12"/>
  <c r="G67" i="12"/>
  <c r="R21" i="12"/>
  <c r="G21" i="12"/>
  <c r="N21" i="12"/>
  <c r="G9" i="12"/>
  <c r="N9" i="12"/>
  <c r="R9" i="12"/>
  <c r="G32" i="4"/>
  <c r="R32" i="4"/>
  <c r="N32" i="4"/>
  <c r="G51" i="16"/>
  <c r="N51" i="16"/>
  <c r="R51" i="16"/>
  <c r="R58" i="16"/>
  <c r="G58" i="16"/>
  <c r="N58" i="16"/>
  <c r="N37" i="16"/>
  <c r="R37" i="16"/>
  <c r="G37" i="16"/>
  <c r="R31" i="16"/>
  <c r="G31" i="16"/>
  <c r="N31" i="16"/>
  <c r="N32" i="16"/>
  <c r="R32" i="16"/>
  <c r="G32" i="16"/>
  <c r="N82" i="16"/>
  <c r="R82" i="16"/>
  <c r="G82" i="16"/>
  <c r="G17" i="16"/>
  <c r="N17" i="16"/>
  <c r="R17" i="16"/>
  <c r="R68" i="16"/>
  <c r="G68" i="16"/>
  <c r="N68" i="16"/>
  <c r="G41" i="16"/>
  <c r="N41" i="16"/>
  <c r="R41" i="16"/>
  <c r="S29" i="1"/>
  <c r="O29" i="1"/>
  <c r="R56" i="25"/>
  <c r="G56" i="25"/>
  <c r="N56" i="25"/>
  <c r="G18" i="25"/>
  <c r="N18" i="25"/>
  <c r="R18" i="25"/>
  <c r="G31" i="25"/>
  <c r="R31" i="25"/>
  <c r="N31" i="25"/>
  <c r="N44" i="25"/>
  <c r="G44" i="25"/>
  <c r="R44" i="25"/>
  <c r="N40" i="25"/>
  <c r="R40" i="25"/>
  <c r="G40" i="25"/>
  <c r="G24" i="25"/>
  <c r="N24" i="25"/>
  <c r="R24" i="25"/>
  <c r="G78" i="25"/>
  <c r="N78" i="25"/>
  <c r="R78" i="25"/>
  <c r="R28" i="25"/>
  <c r="G28" i="25"/>
  <c r="N28" i="25"/>
  <c r="R83" i="25"/>
  <c r="N83" i="25"/>
  <c r="G83" i="25"/>
  <c r="G84" i="25"/>
  <c r="N84" i="25"/>
  <c r="R84" i="25"/>
  <c r="S23" i="1"/>
  <c r="O23" i="1"/>
  <c r="G58" i="26"/>
  <c r="N58" i="26"/>
  <c r="R58" i="26"/>
  <c r="G53" i="26"/>
  <c r="R53" i="26"/>
  <c r="N53" i="26"/>
  <c r="G25" i="26"/>
  <c r="N25" i="26"/>
  <c r="R25" i="26"/>
  <c r="R20" i="26"/>
  <c r="G20" i="26"/>
  <c r="N20" i="26"/>
  <c r="G10" i="26"/>
  <c r="N10" i="26"/>
  <c r="R10" i="26"/>
  <c r="G34" i="26"/>
  <c r="N34" i="26"/>
  <c r="R34" i="26"/>
  <c r="N14" i="26"/>
  <c r="R14" i="26"/>
  <c r="G14" i="26"/>
  <c r="N44" i="26"/>
  <c r="G44" i="26"/>
  <c r="R44" i="26"/>
  <c r="G40" i="26"/>
  <c r="R40" i="26"/>
  <c r="N40" i="26"/>
  <c r="S17" i="1"/>
  <c r="O17" i="1"/>
  <c r="S61" i="1"/>
  <c r="O61" i="1"/>
  <c r="G54" i="19"/>
  <c r="N54" i="19"/>
  <c r="R54" i="19"/>
  <c r="R48" i="19"/>
  <c r="G48" i="19"/>
  <c r="N48" i="19"/>
  <c r="R17" i="19"/>
  <c r="N17" i="19"/>
  <c r="G17" i="19"/>
  <c r="N82" i="19"/>
  <c r="R82" i="19"/>
  <c r="G82" i="19"/>
  <c r="R69" i="19"/>
  <c r="N69" i="19"/>
  <c r="G69" i="19"/>
  <c r="N7" i="19"/>
  <c r="R7" i="19"/>
  <c r="G7" i="19"/>
  <c r="N30" i="19"/>
  <c r="R30" i="19"/>
  <c r="G30" i="19"/>
  <c r="N29" i="19"/>
  <c r="G29" i="19"/>
  <c r="R29" i="19"/>
  <c r="G64" i="19"/>
  <c r="R64" i="19"/>
  <c r="N64" i="19"/>
  <c r="N61" i="19"/>
  <c r="R61" i="19"/>
  <c r="G61" i="19"/>
  <c r="N50" i="24"/>
  <c r="R50" i="24"/>
  <c r="G50" i="24"/>
  <c r="N53" i="24"/>
  <c r="R53" i="24"/>
  <c r="G53" i="24"/>
  <c r="N62" i="24"/>
  <c r="R62" i="24"/>
  <c r="G62" i="24"/>
  <c r="N82" i="24"/>
  <c r="R82" i="24"/>
  <c r="G82" i="24"/>
  <c r="G7" i="24"/>
  <c r="R7" i="24"/>
  <c r="N7" i="24"/>
  <c r="R8" i="24"/>
  <c r="N8" i="24"/>
  <c r="G8" i="24"/>
  <c r="G83" i="24"/>
  <c r="N83" i="24"/>
  <c r="R83" i="24"/>
  <c r="N21" i="24"/>
  <c r="R21" i="24"/>
  <c r="G21" i="24"/>
  <c r="R49" i="14"/>
  <c r="G49" i="14"/>
  <c r="N49" i="14"/>
  <c r="N17" i="14"/>
  <c r="G17" i="14"/>
  <c r="R17" i="14"/>
  <c r="N68" i="14"/>
  <c r="G68" i="14"/>
  <c r="R68" i="14"/>
  <c r="R32" i="14"/>
  <c r="N32" i="14"/>
  <c r="G32" i="14"/>
  <c r="G86" i="14"/>
  <c r="R86" i="14"/>
  <c r="N86" i="14"/>
  <c r="N59" i="14"/>
  <c r="R59" i="14"/>
  <c r="G59" i="14"/>
  <c r="N41" i="14"/>
  <c r="R41" i="14"/>
  <c r="G41" i="14"/>
  <c r="R21" i="14"/>
  <c r="N21" i="14"/>
  <c r="G21" i="14"/>
  <c r="R67" i="14"/>
  <c r="N67" i="14"/>
  <c r="G67" i="14"/>
  <c r="R21" i="22"/>
  <c r="G21" i="22"/>
  <c r="N21" i="22"/>
  <c r="N15" i="22"/>
  <c r="G15" i="22"/>
  <c r="R15" i="22"/>
  <c r="N33" i="22"/>
  <c r="R33" i="22"/>
  <c r="G33" i="22"/>
  <c r="R30" i="22"/>
  <c r="N30" i="22"/>
  <c r="G30" i="22"/>
  <c r="N32" i="22"/>
  <c r="R32" i="22"/>
  <c r="G32" i="22"/>
  <c r="N84" i="22"/>
  <c r="R84" i="22"/>
  <c r="G84" i="22"/>
  <c r="G83" i="22"/>
  <c r="N83" i="22"/>
  <c r="R83" i="22"/>
  <c r="R49" i="15"/>
  <c r="G49" i="15"/>
  <c r="N49" i="15"/>
  <c r="G20" i="15"/>
  <c r="N20" i="15"/>
  <c r="R20" i="15"/>
  <c r="N82" i="15"/>
  <c r="G82" i="15"/>
  <c r="R82" i="15"/>
  <c r="R64" i="15"/>
  <c r="G64" i="15"/>
  <c r="N64" i="15"/>
  <c r="N32" i="15"/>
  <c r="R32" i="15"/>
  <c r="G32" i="15"/>
  <c r="R34" i="15"/>
  <c r="G34" i="15"/>
  <c r="N34" i="15"/>
  <c r="G8" i="15"/>
  <c r="N8" i="15"/>
  <c r="R8" i="15"/>
  <c r="G17" i="15"/>
  <c r="R17" i="15"/>
  <c r="N17" i="15"/>
  <c r="N55" i="18"/>
  <c r="R55" i="18"/>
  <c r="G55" i="18"/>
  <c r="N43" i="18"/>
  <c r="G43" i="18"/>
  <c r="R43" i="18"/>
  <c r="N11" i="18"/>
  <c r="G11" i="18"/>
  <c r="R11" i="18"/>
  <c r="N20" i="18"/>
  <c r="R20" i="18"/>
  <c r="G20" i="18"/>
  <c r="G14" i="18"/>
  <c r="R14" i="18"/>
  <c r="N14" i="18"/>
  <c r="G67" i="18"/>
  <c r="R67" i="18"/>
  <c r="N67" i="18"/>
  <c r="G24" i="18"/>
  <c r="N24" i="18"/>
  <c r="R24" i="18"/>
  <c r="G54" i="11"/>
  <c r="N54" i="11"/>
  <c r="R54" i="11"/>
  <c r="N79" i="11"/>
  <c r="R79" i="11"/>
  <c r="G79" i="11"/>
  <c r="R42" i="11"/>
  <c r="N42" i="11"/>
  <c r="G42" i="11"/>
  <c r="N78" i="11"/>
  <c r="G78" i="11"/>
  <c r="R78" i="11"/>
  <c r="N16" i="11"/>
  <c r="R16" i="11"/>
  <c r="G16" i="11"/>
  <c r="G11" i="11"/>
  <c r="R11" i="11"/>
  <c r="N11" i="11"/>
  <c r="N17" i="11"/>
  <c r="G17" i="11"/>
  <c r="R17" i="11"/>
  <c r="R14" i="11"/>
  <c r="N14" i="11"/>
  <c r="G14" i="11"/>
  <c r="N61" i="12"/>
  <c r="R61" i="12"/>
  <c r="G61" i="12"/>
  <c r="S40" i="1"/>
  <c r="O40" i="1"/>
  <c r="O63" i="1"/>
  <c r="S63" i="1"/>
  <c r="O18" i="1"/>
  <c r="S18" i="1"/>
  <c r="R54" i="16"/>
  <c r="N54" i="16"/>
  <c r="G54" i="16"/>
  <c r="R48" i="16"/>
  <c r="G48" i="16"/>
  <c r="N48" i="16"/>
  <c r="R42" i="16"/>
  <c r="G42" i="16"/>
  <c r="N42" i="16"/>
  <c r="G23" i="16"/>
  <c r="R23" i="16"/>
  <c r="N23" i="16"/>
  <c r="R19" i="16"/>
  <c r="N19" i="16"/>
  <c r="G19" i="16"/>
  <c r="G7" i="16"/>
  <c r="R7" i="16"/>
  <c r="N7" i="16"/>
  <c r="G69" i="16"/>
  <c r="N69" i="16"/>
  <c r="R69" i="16"/>
  <c r="N59" i="16"/>
  <c r="G59" i="16"/>
  <c r="R59" i="16"/>
  <c r="N34" i="16"/>
  <c r="G34" i="16"/>
  <c r="R34" i="16"/>
  <c r="N81" i="16"/>
  <c r="G81" i="16"/>
  <c r="R81" i="16"/>
  <c r="R50" i="9"/>
  <c r="N50" i="9"/>
  <c r="G50" i="9"/>
  <c r="R54" i="9"/>
  <c r="N54" i="9"/>
  <c r="G54" i="9"/>
  <c r="N39" i="9"/>
  <c r="R39" i="9"/>
  <c r="G39" i="9"/>
  <c r="G59" i="9"/>
  <c r="N59" i="9"/>
  <c r="R59" i="9"/>
  <c r="R66" i="9"/>
  <c r="N66" i="9"/>
  <c r="G66" i="9"/>
  <c r="G10" i="9"/>
  <c r="R10" i="9"/>
  <c r="N10" i="9"/>
  <c r="R63" i="9"/>
  <c r="N63" i="9"/>
  <c r="G63" i="9"/>
  <c r="N40" i="9"/>
  <c r="R40" i="9"/>
  <c r="G40" i="9"/>
  <c r="N17" i="9"/>
  <c r="G17" i="9"/>
  <c r="R17" i="9"/>
  <c r="G61" i="9"/>
  <c r="N61" i="9"/>
  <c r="R61" i="9"/>
  <c r="N43" i="25"/>
  <c r="R43" i="25"/>
  <c r="G43" i="25"/>
  <c r="G38" i="25"/>
  <c r="N38" i="25"/>
  <c r="R38" i="25"/>
  <c r="N76" i="1"/>
  <c r="R76" i="1"/>
  <c r="N77" i="1"/>
  <c r="R77" i="1"/>
  <c r="G55" i="26"/>
  <c r="R55" i="26"/>
  <c r="N55" i="26"/>
  <c r="N38" i="26"/>
  <c r="R38" i="26"/>
  <c r="G38" i="26"/>
  <c r="N84" i="26"/>
  <c r="R84" i="26"/>
  <c r="G84" i="26"/>
  <c r="G61" i="26"/>
  <c r="R61" i="26"/>
  <c r="N61" i="26"/>
  <c r="R28" i="26"/>
  <c r="G28" i="26"/>
  <c r="N28" i="26"/>
  <c r="R43" i="26"/>
  <c r="G43" i="26"/>
  <c r="N43" i="26"/>
  <c r="N83" i="26"/>
  <c r="G83" i="26"/>
  <c r="R83" i="26"/>
  <c r="G60" i="26"/>
  <c r="R60" i="26"/>
  <c r="N60" i="26"/>
  <c r="O58" i="1"/>
  <c r="S58" i="1"/>
  <c r="S21" i="1"/>
  <c r="O21" i="1"/>
  <c r="N50" i="19"/>
  <c r="R50" i="19"/>
  <c r="G50" i="19"/>
  <c r="G53" i="19"/>
  <c r="R53" i="19"/>
  <c r="N53" i="19"/>
  <c r="G32" i="19"/>
  <c r="N32" i="19"/>
  <c r="R32" i="19"/>
  <c r="G6" i="19"/>
  <c r="R6" i="19"/>
  <c r="N6" i="19"/>
  <c r="R47" i="19"/>
  <c r="G47" i="19"/>
  <c r="N47" i="19"/>
  <c r="R13" i="19"/>
  <c r="N13" i="19"/>
  <c r="G13" i="19"/>
  <c r="N28" i="19"/>
  <c r="R28" i="19"/>
  <c r="G28" i="19"/>
  <c r="N85" i="19"/>
  <c r="G85" i="19"/>
  <c r="R85" i="19"/>
  <c r="R81" i="19"/>
  <c r="G81" i="19"/>
  <c r="N81" i="19"/>
  <c r="S9" i="1"/>
  <c r="O9" i="1"/>
  <c r="N5" i="24"/>
  <c r="G5" i="24"/>
  <c r="R5" i="24"/>
  <c r="O31" i="1"/>
  <c r="S31" i="1"/>
  <c r="R56" i="14"/>
  <c r="G56" i="14"/>
  <c r="N56" i="14"/>
  <c r="N6" i="14"/>
  <c r="G6" i="14"/>
  <c r="R6" i="14"/>
  <c r="N14" i="14"/>
  <c r="G14" i="14"/>
  <c r="R14" i="14"/>
  <c r="N46" i="14"/>
  <c r="G46" i="14"/>
  <c r="R46" i="14"/>
  <c r="R61" i="14"/>
  <c r="G61" i="14"/>
  <c r="N61" i="14"/>
  <c r="G79" i="14"/>
  <c r="N79" i="14"/>
  <c r="R79" i="14"/>
  <c r="R12" i="14"/>
  <c r="G12" i="14"/>
  <c r="N12" i="14"/>
  <c r="G69" i="14"/>
  <c r="R69" i="14"/>
  <c r="N69" i="14"/>
  <c r="R28" i="27"/>
  <c r="N28" i="27"/>
  <c r="G28" i="27"/>
  <c r="G65" i="27"/>
  <c r="N65" i="27"/>
  <c r="R65" i="27"/>
  <c r="N67" i="27"/>
  <c r="R67" i="27"/>
  <c r="G67" i="27"/>
  <c r="R61" i="27"/>
  <c r="N61" i="27"/>
  <c r="G61" i="27"/>
  <c r="N25" i="27"/>
  <c r="R25" i="27"/>
  <c r="G25" i="27"/>
  <c r="N86" i="27"/>
  <c r="R86" i="27"/>
  <c r="G86" i="27"/>
  <c r="R8" i="27"/>
  <c r="G8" i="27"/>
  <c r="N8" i="27"/>
  <c r="N84" i="10"/>
  <c r="R84" i="10"/>
  <c r="G84" i="10"/>
  <c r="R57" i="18"/>
  <c r="G57" i="18"/>
  <c r="N57" i="18"/>
  <c r="R83" i="18"/>
  <c r="G83" i="18"/>
  <c r="N83" i="18"/>
  <c r="S39" i="1"/>
  <c r="O39" i="1"/>
  <c r="S26" i="1"/>
  <c r="O26" i="1"/>
  <c r="G48" i="28"/>
  <c r="N48" i="28"/>
  <c r="R48" i="28"/>
  <c r="G49" i="28"/>
  <c r="R49" i="28"/>
  <c r="N49" i="28"/>
  <c r="R80" i="28"/>
  <c r="G80" i="28"/>
  <c r="N80" i="28"/>
  <c r="N65" i="28"/>
  <c r="R65" i="28"/>
  <c r="G65" i="28"/>
  <c r="G32" i="28"/>
  <c r="R32" i="28"/>
  <c r="N32" i="28"/>
  <c r="R28" i="28"/>
  <c r="N28" i="28"/>
  <c r="G28" i="28"/>
  <c r="N41" i="28"/>
  <c r="G41" i="28"/>
  <c r="R41" i="28"/>
  <c r="G45" i="28"/>
  <c r="N45" i="28"/>
  <c r="R45" i="28"/>
  <c r="R29" i="28"/>
  <c r="N29" i="28"/>
  <c r="G29" i="28"/>
  <c r="O28" i="1"/>
  <c r="S28" i="1"/>
  <c r="N50" i="13"/>
  <c r="G50" i="13"/>
  <c r="R50" i="13"/>
  <c r="N57" i="13"/>
  <c r="R57" i="13"/>
  <c r="G57" i="13"/>
  <c r="G34" i="13"/>
  <c r="N34" i="13"/>
  <c r="R34" i="13"/>
  <c r="G43" i="13"/>
  <c r="N43" i="13"/>
  <c r="R43" i="13"/>
  <c r="N83" i="13"/>
  <c r="R83" i="13"/>
  <c r="G83" i="13"/>
  <c r="N8" i="13"/>
  <c r="G8" i="13"/>
  <c r="R8" i="13"/>
  <c r="G40" i="13"/>
  <c r="R40" i="13"/>
  <c r="N40" i="13"/>
  <c r="R14" i="13"/>
  <c r="N14" i="13"/>
  <c r="G14" i="13"/>
  <c r="R69" i="13"/>
  <c r="N69" i="13"/>
  <c r="G69" i="13"/>
  <c r="O5" i="1"/>
  <c r="S5" i="1"/>
  <c r="R6" i="12"/>
  <c r="G6" i="12"/>
  <c r="N6" i="12"/>
  <c r="N27" i="12"/>
  <c r="R27" i="12"/>
  <c r="G27" i="12"/>
  <c r="R5" i="16"/>
  <c r="N5" i="16"/>
  <c r="G5" i="16"/>
  <c r="R49" i="16"/>
  <c r="N49" i="16"/>
  <c r="G49" i="16"/>
  <c r="G10" i="16"/>
  <c r="N10" i="16"/>
  <c r="R10" i="16"/>
  <c r="R80" i="16"/>
  <c r="N80" i="16"/>
  <c r="G80" i="16"/>
  <c r="N26" i="16"/>
  <c r="G26" i="16"/>
  <c r="R26" i="16"/>
  <c r="R20" i="16"/>
  <c r="G20" i="16"/>
  <c r="N20" i="16"/>
  <c r="R39" i="16"/>
  <c r="N39" i="16"/>
  <c r="G39" i="16"/>
  <c r="R84" i="16"/>
  <c r="G84" i="16"/>
  <c r="N84" i="16"/>
  <c r="N86" i="16"/>
  <c r="G86" i="16"/>
  <c r="R86" i="16"/>
  <c r="G38" i="16"/>
  <c r="N38" i="16"/>
  <c r="R38" i="16"/>
  <c r="O80" i="1"/>
  <c r="S80" i="1"/>
  <c r="N5" i="9"/>
  <c r="R5" i="9"/>
  <c r="G5" i="9"/>
  <c r="G49" i="9"/>
  <c r="N49" i="9"/>
  <c r="R49" i="9"/>
  <c r="G26" i="9"/>
  <c r="N26" i="9"/>
  <c r="R26" i="9"/>
  <c r="R47" i="9"/>
  <c r="G47" i="9"/>
  <c r="N47" i="9"/>
  <c r="G11" i="9"/>
  <c r="N11" i="9"/>
  <c r="R11" i="9"/>
  <c r="G69" i="9"/>
  <c r="R69" i="9"/>
  <c r="N69" i="9"/>
  <c r="R38" i="9"/>
  <c r="G38" i="9"/>
  <c r="N38" i="9"/>
  <c r="R27" i="9"/>
  <c r="G27" i="9"/>
  <c r="N27" i="9"/>
  <c r="N65" i="9"/>
  <c r="R65" i="9"/>
  <c r="G65" i="9"/>
  <c r="R82" i="9"/>
  <c r="G82" i="9"/>
  <c r="N82" i="9"/>
  <c r="R51" i="25"/>
  <c r="N51" i="25"/>
  <c r="G51" i="25"/>
  <c r="R49" i="25"/>
  <c r="G49" i="25"/>
  <c r="N49" i="25"/>
  <c r="N19" i="25"/>
  <c r="G19" i="25"/>
  <c r="R19" i="25"/>
  <c r="N67" i="25"/>
  <c r="R67" i="25"/>
  <c r="G67" i="25"/>
  <c r="N46" i="25"/>
  <c r="R46" i="25"/>
  <c r="G46" i="25"/>
  <c r="N32" i="25"/>
  <c r="R32" i="25"/>
  <c r="G32" i="25"/>
  <c r="G60" i="25"/>
  <c r="N60" i="25"/>
  <c r="R60" i="25"/>
  <c r="G30" i="25"/>
  <c r="R30" i="25"/>
  <c r="N30" i="25"/>
  <c r="N56" i="19"/>
  <c r="G56" i="19"/>
  <c r="R56" i="19"/>
  <c r="N67" i="19"/>
  <c r="R67" i="19"/>
  <c r="G67" i="19"/>
  <c r="G33" i="19"/>
  <c r="R33" i="19"/>
  <c r="N33" i="19"/>
  <c r="G26" i="19"/>
  <c r="R26" i="19"/>
  <c r="N26" i="19"/>
  <c r="G19" i="19"/>
  <c r="N19" i="19"/>
  <c r="R19" i="19"/>
  <c r="R79" i="19"/>
  <c r="G79" i="19"/>
  <c r="N79" i="19"/>
  <c r="R43" i="19"/>
  <c r="G43" i="19"/>
  <c r="N43" i="19"/>
  <c r="N9" i="19"/>
  <c r="R9" i="19"/>
  <c r="G9" i="19"/>
  <c r="N42" i="19"/>
  <c r="R42" i="19"/>
  <c r="G42" i="19"/>
  <c r="N51" i="24"/>
  <c r="R51" i="24"/>
  <c r="G51" i="24"/>
  <c r="R55" i="24"/>
  <c r="G55" i="24"/>
  <c r="N55" i="24"/>
  <c r="N30" i="24"/>
  <c r="R30" i="24"/>
  <c r="G30" i="24"/>
  <c r="R85" i="24"/>
  <c r="N85" i="24"/>
  <c r="G85" i="24"/>
  <c r="N24" i="24"/>
  <c r="G24" i="24"/>
  <c r="R24" i="24"/>
  <c r="G43" i="24"/>
  <c r="N43" i="24"/>
  <c r="R43" i="24"/>
  <c r="R17" i="24"/>
  <c r="G17" i="24"/>
  <c r="N17" i="24"/>
  <c r="R13" i="24"/>
  <c r="N13" i="24"/>
  <c r="G13" i="24"/>
  <c r="R42" i="24"/>
  <c r="N42" i="24"/>
  <c r="G42" i="24"/>
  <c r="N15" i="24"/>
  <c r="G15" i="24"/>
  <c r="R15" i="24"/>
  <c r="O76" i="10"/>
  <c r="S76" i="10"/>
  <c r="S71" i="15"/>
  <c r="O71" i="15"/>
  <c r="S38" i="1"/>
  <c r="O38" i="1"/>
  <c r="R48" i="23"/>
  <c r="G48" i="23"/>
  <c r="N48" i="23"/>
  <c r="G7" i="23"/>
  <c r="R7" i="23"/>
  <c r="N7" i="23"/>
  <c r="N78" i="23"/>
  <c r="R78" i="23"/>
  <c r="G78" i="23"/>
  <c r="N13" i="23"/>
  <c r="R13" i="23"/>
  <c r="G13" i="23"/>
  <c r="G47" i="23"/>
  <c r="N47" i="23"/>
  <c r="R47" i="23"/>
  <c r="R29" i="23"/>
  <c r="G29" i="23"/>
  <c r="N29" i="23"/>
  <c r="N26" i="23"/>
  <c r="R26" i="23"/>
  <c r="G26" i="23"/>
  <c r="N46" i="23"/>
  <c r="R46" i="23"/>
  <c r="G46" i="23"/>
  <c r="R55" i="15"/>
  <c r="N55" i="15"/>
  <c r="G55" i="15"/>
  <c r="N44" i="15"/>
  <c r="R44" i="15"/>
  <c r="G44" i="15"/>
  <c r="N9" i="15"/>
  <c r="R9" i="15"/>
  <c r="G9" i="15"/>
  <c r="R35" i="15"/>
  <c r="G35" i="15"/>
  <c r="N35" i="15"/>
  <c r="R30" i="15"/>
  <c r="G30" i="15"/>
  <c r="N30" i="15"/>
  <c r="G15" i="15"/>
  <c r="N15" i="15"/>
  <c r="R15" i="15"/>
  <c r="R38" i="15"/>
  <c r="G38" i="15"/>
  <c r="N38" i="15"/>
  <c r="G25" i="15"/>
  <c r="N25" i="15"/>
  <c r="R25" i="15"/>
  <c r="R28" i="15"/>
  <c r="G28" i="15"/>
  <c r="N28" i="15"/>
  <c r="N51" i="10"/>
  <c r="R51" i="10"/>
  <c r="G51" i="10"/>
  <c r="G55" i="10"/>
  <c r="N55" i="10"/>
  <c r="R55" i="10"/>
  <c r="N78" i="10"/>
  <c r="R78" i="10"/>
  <c r="G78" i="10"/>
  <c r="R59" i="10"/>
  <c r="N59" i="10"/>
  <c r="G59" i="10"/>
  <c r="N66" i="10"/>
  <c r="R66" i="10"/>
  <c r="G66" i="10"/>
  <c r="N38" i="10"/>
  <c r="R38" i="10"/>
  <c r="G38" i="10"/>
  <c r="N19" i="10"/>
  <c r="R19" i="10"/>
  <c r="G19" i="10"/>
  <c r="G24" i="10"/>
  <c r="R24" i="10"/>
  <c r="N24" i="10"/>
  <c r="N18" i="10"/>
  <c r="R18" i="10"/>
  <c r="G18" i="10"/>
  <c r="N13" i="10"/>
  <c r="R13" i="10"/>
  <c r="G13" i="10"/>
  <c r="N51" i="18"/>
  <c r="G51" i="18"/>
  <c r="R51" i="18"/>
  <c r="N48" i="18"/>
  <c r="R48" i="18"/>
  <c r="G48" i="18"/>
  <c r="R35" i="18"/>
  <c r="G35" i="18"/>
  <c r="N35" i="18"/>
  <c r="R68" i="18"/>
  <c r="N68" i="18"/>
  <c r="G68" i="18"/>
  <c r="R10" i="18"/>
  <c r="N10" i="18"/>
  <c r="G10" i="18"/>
  <c r="G65" i="18"/>
  <c r="R65" i="18"/>
  <c r="N65" i="18"/>
  <c r="R8" i="18"/>
  <c r="G8" i="18"/>
  <c r="N8" i="18"/>
  <c r="G81" i="18"/>
  <c r="N81" i="18"/>
  <c r="R81" i="18"/>
  <c r="R40" i="18"/>
  <c r="N40" i="18"/>
  <c r="G40" i="18"/>
  <c r="G10" i="11"/>
  <c r="R10" i="11"/>
  <c r="N10" i="11"/>
  <c r="N19" i="11"/>
  <c r="G19" i="11"/>
  <c r="R19" i="11"/>
  <c r="G58" i="13"/>
  <c r="N58" i="13"/>
  <c r="R58" i="13"/>
  <c r="R61" i="13"/>
  <c r="G61" i="13"/>
  <c r="N61" i="13"/>
  <c r="G47" i="13"/>
  <c r="N47" i="13"/>
  <c r="R47" i="13"/>
  <c r="G19" i="13"/>
  <c r="R19" i="13"/>
  <c r="N19" i="13"/>
  <c r="R17" i="13"/>
  <c r="N17" i="13"/>
  <c r="G17" i="13"/>
  <c r="R37" i="13"/>
  <c r="N37" i="13"/>
  <c r="G37" i="13"/>
  <c r="R9" i="13"/>
  <c r="G9" i="13"/>
  <c r="N9" i="13"/>
  <c r="N16" i="13"/>
  <c r="G16" i="13"/>
  <c r="R16" i="13"/>
  <c r="R65" i="13"/>
  <c r="G65" i="13"/>
  <c r="N65" i="13"/>
  <c r="R49" i="12"/>
  <c r="G49" i="12"/>
  <c r="N49" i="12"/>
  <c r="N85" i="12"/>
  <c r="R85" i="12"/>
  <c r="G85" i="12"/>
  <c r="N78" i="12"/>
  <c r="R78" i="12"/>
  <c r="G78" i="12"/>
  <c r="N84" i="12"/>
  <c r="R84" i="12"/>
  <c r="G84" i="12"/>
  <c r="G13" i="12"/>
  <c r="N13" i="12"/>
  <c r="R13" i="12"/>
  <c r="G69" i="12"/>
  <c r="N69" i="12"/>
  <c r="R69" i="12"/>
  <c r="R29" i="12"/>
  <c r="G29" i="12"/>
  <c r="N29" i="12"/>
  <c r="N59" i="12"/>
  <c r="R59" i="12"/>
  <c r="G59" i="12"/>
  <c r="N15" i="12"/>
  <c r="R15" i="12"/>
  <c r="G15" i="12"/>
  <c r="O71" i="9"/>
  <c r="S71" i="9"/>
  <c r="N36" i="9"/>
  <c r="R36" i="9"/>
  <c r="G36" i="9"/>
  <c r="S59" i="4"/>
  <c r="O59" i="4"/>
  <c r="O79" i="16"/>
  <c r="S79" i="16"/>
  <c r="S53" i="28"/>
  <c r="O53" i="28"/>
  <c r="O67" i="26"/>
  <c r="S67" i="26"/>
  <c r="O11" i="22"/>
  <c r="S11" i="22"/>
  <c r="S69" i="9"/>
  <c r="O69" i="9"/>
  <c r="O48" i="14"/>
  <c r="S48" i="14"/>
  <c r="S61" i="23"/>
  <c r="O61" i="23"/>
  <c r="O13" i="10"/>
  <c r="S13" i="10"/>
  <c r="O51" i="26"/>
  <c r="S51" i="26"/>
  <c r="S40" i="4"/>
  <c r="O40" i="4"/>
  <c r="S6" i="28"/>
  <c r="O6" i="28"/>
  <c r="O25" i="14"/>
  <c r="S25" i="14"/>
  <c r="N76" i="10"/>
  <c r="R76" i="10"/>
  <c r="G76" i="10"/>
  <c r="O32" i="10"/>
  <c r="S32" i="10"/>
  <c r="S47" i="27"/>
  <c r="O47" i="27"/>
  <c r="O34" i="28"/>
  <c r="S34" i="28"/>
  <c r="O54" i="12"/>
  <c r="S54" i="12"/>
  <c r="O15" i="26"/>
  <c r="S15" i="26"/>
  <c r="S84" i="14"/>
  <c r="O84" i="14"/>
  <c r="S56" i="17"/>
  <c r="O56" i="17"/>
  <c r="S81" i="25"/>
  <c r="O81" i="25"/>
  <c r="O52" i="11"/>
  <c r="S52" i="11"/>
  <c r="O55" i="25"/>
  <c r="S55" i="25"/>
  <c r="O82" i="15"/>
  <c r="S82" i="15"/>
  <c r="O35" i="24"/>
  <c r="S35" i="24"/>
  <c r="S81" i="19"/>
  <c r="O81" i="19"/>
  <c r="S83" i="9"/>
  <c r="O83" i="9"/>
  <c r="S31" i="4"/>
  <c r="O31" i="4"/>
  <c r="S58" i="25"/>
  <c r="O58" i="25"/>
  <c r="S84" i="22"/>
  <c r="O84" i="22"/>
  <c r="S81" i="10"/>
  <c r="O81" i="10"/>
  <c r="S19" i="26"/>
  <c r="O19" i="26"/>
  <c r="S51" i="23"/>
  <c r="O51" i="23"/>
  <c r="S58" i="15"/>
  <c r="O58" i="15"/>
  <c r="S56" i="10"/>
  <c r="O56" i="10"/>
  <c r="O60" i="11"/>
  <c r="S60" i="11"/>
  <c r="O30" i="22"/>
  <c r="S30" i="22"/>
  <c r="O6" i="17"/>
  <c r="S6" i="17"/>
  <c r="S9" i="24"/>
  <c r="O9" i="24"/>
  <c r="O64" i="19"/>
  <c r="S64" i="19"/>
  <c r="O58" i="23"/>
  <c r="S58" i="23"/>
  <c r="S55" i="27"/>
  <c r="O55" i="27"/>
  <c r="O19" i="23"/>
  <c r="S19" i="23"/>
  <c r="S18" i="16"/>
  <c r="O18" i="16"/>
  <c r="S17" i="23"/>
  <c r="O17" i="23"/>
  <c r="O38" i="10"/>
  <c r="S38" i="10"/>
  <c r="O20" i="24"/>
  <c r="S20" i="24"/>
  <c r="O12" i="12"/>
  <c r="S12" i="12"/>
  <c r="S57" i="15"/>
  <c r="O57" i="15"/>
  <c r="O19" i="13"/>
  <c r="S19" i="13"/>
  <c r="O82" i="18"/>
  <c r="S82" i="18"/>
  <c r="S85" i="26"/>
  <c r="O85" i="26"/>
  <c r="S22" i="4"/>
  <c r="O22" i="4"/>
  <c r="O56" i="15"/>
  <c r="S56" i="15"/>
  <c r="S15" i="23"/>
  <c r="O15" i="23"/>
  <c r="O21" i="25"/>
  <c r="S21" i="25"/>
  <c r="O29" i="22"/>
  <c r="S29" i="22"/>
  <c r="S66" i="28"/>
  <c r="O66" i="28"/>
  <c r="S26" i="4"/>
  <c r="O26" i="4"/>
  <c r="O51" i="27"/>
  <c r="S51" i="27"/>
  <c r="O61" i="18"/>
  <c r="S61" i="18"/>
  <c r="S63" i="22"/>
  <c r="O63" i="22"/>
  <c r="S84" i="27"/>
  <c r="O84" i="27"/>
  <c r="O49" i="19"/>
  <c r="S49" i="19"/>
  <c r="O10" i="24"/>
  <c r="S10" i="24"/>
  <c r="S40" i="23"/>
  <c r="O40" i="23"/>
  <c r="S52" i="9"/>
  <c r="O52" i="9"/>
  <c r="O54" i="19"/>
  <c r="S54" i="19"/>
  <c r="O58" i="11"/>
  <c r="S58" i="11"/>
  <c r="O42" i="28"/>
  <c r="S42" i="28"/>
  <c r="O34" i="19"/>
  <c r="S34" i="19"/>
  <c r="S39" i="17"/>
  <c r="O39" i="17"/>
  <c r="O52" i="13"/>
  <c r="S52" i="13"/>
  <c r="O81" i="23"/>
  <c r="S81" i="23"/>
  <c r="S53" i="19"/>
  <c r="O53" i="19"/>
  <c r="S34" i="22"/>
  <c r="O34" i="22"/>
  <c r="O42" i="25"/>
  <c r="S42" i="25"/>
  <c r="O26" i="11"/>
  <c r="S26" i="11"/>
  <c r="S43" i="26"/>
  <c r="O43" i="26"/>
  <c r="S10" i="14"/>
  <c r="O10" i="14"/>
  <c r="O16" i="27"/>
  <c r="S16" i="27"/>
  <c r="S6" i="12"/>
  <c r="O6" i="12"/>
  <c r="S35" i="9"/>
  <c r="O35" i="9"/>
  <c r="S33" i="26"/>
  <c r="O33" i="26"/>
  <c r="O12" i="19"/>
  <c r="S12" i="19"/>
  <c r="S51" i="15"/>
  <c r="O51" i="15"/>
  <c r="O8" i="25"/>
  <c r="S8" i="25"/>
  <c r="O20" i="4"/>
  <c r="S20" i="4"/>
  <c r="S67" i="25"/>
  <c r="O67" i="25"/>
  <c r="O6" i="26"/>
  <c r="S6" i="26"/>
  <c r="O23" i="26"/>
  <c r="S23" i="26"/>
  <c r="O23" i="27"/>
  <c r="S23" i="27"/>
  <c r="O21" i="12"/>
  <c r="S21" i="12"/>
  <c r="O15" i="14"/>
  <c r="S15" i="14"/>
  <c r="O62" i="15"/>
  <c r="S62" i="15"/>
  <c r="S24" i="13"/>
  <c r="O24" i="13"/>
  <c r="S86" i="27"/>
  <c r="O86" i="27"/>
  <c r="S41" i="13"/>
  <c r="O41" i="13"/>
  <c r="O49" i="28"/>
  <c r="S49" i="28"/>
  <c r="S52" i="25"/>
  <c r="O52" i="25"/>
  <c r="S65" i="11"/>
  <c r="O65" i="11"/>
  <c r="O36" i="27"/>
  <c r="S36" i="27"/>
  <c r="S30" i="9"/>
  <c r="O30" i="9"/>
  <c r="O31" i="24"/>
  <c r="S31" i="24"/>
  <c r="O54" i="4"/>
  <c r="S54" i="4"/>
  <c r="O7" i="10"/>
  <c r="S7" i="10"/>
  <c r="O26" i="13"/>
  <c r="S26" i="13"/>
  <c r="S24" i="18"/>
  <c r="O24" i="18"/>
  <c r="S68" i="9"/>
  <c r="O68" i="9"/>
  <c r="S7" i="13"/>
  <c r="O7" i="13"/>
  <c r="S65" i="19"/>
  <c r="O65" i="19"/>
  <c r="S69" i="14"/>
  <c r="O69" i="14"/>
  <c r="S34" i="27"/>
  <c r="O34" i="27"/>
  <c r="O13" i="14"/>
  <c r="S13" i="14"/>
  <c r="O54" i="22"/>
  <c r="S54" i="22"/>
  <c r="O52" i="22"/>
  <c r="S52" i="22"/>
  <c r="S54" i="13"/>
  <c r="O54" i="13"/>
  <c r="S41" i="18"/>
  <c r="O41" i="18"/>
  <c r="S86" i="23"/>
  <c r="O86" i="23"/>
  <c r="O8" i="13"/>
  <c r="S8" i="13"/>
  <c r="O45" i="9"/>
  <c r="S45" i="9"/>
  <c r="S51" i="24"/>
  <c r="O51" i="24"/>
  <c r="O32" i="4"/>
  <c r="S32" i="4"/>
  <c r="S20" i="17"/>
  <c r="O20" i="17"/>
  <c r="O32" i="16"/>
  <c r="S32" i="16"/>
  <c r="S30" i="28"/>
  <c r="O30" i="28"/>
  <c r="O41" i="10"/>
  <c r="S41" i="10"/>
  <c r="S79" i="22"/>
  <c r="O79" i="22"/>
  <c r="O32" i="11"/>
  <c r="S32" i="11"/>
  <c r="O26" i="27"/>
  <c r="S26" i="27"/>
  <c r="S26" i="9"/>
  <c r="O26" i="9"/>
  <c r="S58" i="27"/>
  <c r="O58" i="27"/>
  <c r="O16" i="16"/>
  <c r="S16" i="16"/>
  <c r="O39" i="4"/>
  <c r="S39" i="4"/>
  <c r="S26" i="22"/>
  <c r="O26" i="22"/>
  <c r="S45" i="28"/>
  <c r="O45" i="28"/>
  <c r="S34" i="14"/>
  <c r="O34" i="14"/>
  <c r="O67" i="19"/>
  <c r="S67" i="19"/>
  <c r="O54" i="26"/>
  <c r="S54" i="26"/>
  <c r="S38" i="4"/>
  <c r="O38" i="4"/>
  <c r="S39" i="14"/>
  <c r="O39" i="14"/>
  <c r="S22" i="13"/>
  <c r="O22" i="13"/>
  <c r="O68" i="23"/>
  <c r="S68" i="23"/>
  <c r="R76" i="15"/>
  <c r="N76" i="15"/>
  <c r="R71" i="15"/>
  <c r="N71" i="15"/>
  <c r="G71" i="15"/>
  <c r="S12" i="28"/>
  <c r="O12" i="28"/>
  <c r="O10" i="18"/>
  <c r="S10" i="18"/>
  <c r="O44" i="17"/>
  <c r="S44" i="17"/>
  <c r="O9" i="27"/>
  <c r="S9" i="27"/>
  <c r="S8" i="24"/>
  <c r="O8" i="24"/>
  <c r="O36" i="18"/>
  <c r="S36" i="18"/>
  <c r="S18" i="10"/>
  <c r="O18" i="10"/>
  <c r="S7" i="16"/>
  <c r="O7" i="16"/>
  <c r="S57" i="18"/>
  <c r="O57" i="18"/>
  <c r="S82" i="25"/>
  <c r="O82" i="25"/>
  <c r="S33" i="11"/>
  <c r="O33" i="11"/>
  <c r="S66" i="11"/>
  <c r="O66" i="11"/>
  <c r="O65" i="28"/>
  <c r="S65" i="28"/>
  <c r="O27" i="10"/>
  <c r="S27" i="10"/>
  <c r="S13" i="9"/>
  <c r="O13" i="9"/>
  <c r="O84" i="17"/>
  <c r="S84" i="17"/>
  <c r="S67" i="15"/>
  <c r="O67" i="15"/>
  <c r="S40" i="28"/>
  <c r="O40" i="28"/>
  <c r="S40" i="14"/>
  <c r="O40" i="14"/>
  <c r="S47" i="12"/>
  <c r="O47" i="12"/>
  <c r="S18" i="24"/>
  <c r="O18" i="24"/>
  <c r="O56" i="23"/>
  <c r="S56" i="23"/>
  <c r="S22" i="27"/>
  <c r="O22" i="27"/>
  <c r="O10" i="26"/>
  <c r="S10" i="26"/>
  <c r="O21" i="24"/>
  <c r="S21" i="24"/>
  <c r="S12" i="25"/>
  <c r="O12" i="25"/>
  <c r="O9" i="22"/>
  <c r="S9" i="22"/>
  <c r="O81" i="11"/>
  <c r="S81" i="11"/>
  <c r="O85" i="28"/>
  <c r="S85" i="28"/>
  <c r="O43" i="17"/>
  <c r="S43" i="17"/>
  <c r="S63" i="11"/>
  <c r="O63" i="11"/>
  <c r="S48" i="9"/>
  <c r="O48" i="9"/>
  <c r="S38" i="19"/>
  <c r="O38" i="19"/>
  <c r="O16" i="15"/>
  <c r="S16" i="15"/>
  <c r="O17" i="26"/>
  <c r="S17" i="26"/>
  <c r="S27" i="18"/>
  <c r="O27" i="18"/>
  <c r="S9" i="9"/>
  <c r="O9" i="9"/>
  <c r="O22" i="14"/>
  <c r="S22" i="14"/>
  <c r="S69" i="27"/>
  <c r="O69" i="27"/>
  <c r="O10" i="4"/>
  <c r="S10" i="4"/>
  <c r="R71" i="4"/>
  <c r="N71" i="4"/>
  <c r="G71" i="4"/>
  <c r="O58" i="26"/>
  <c r="S58" i="26"/>
  <c r="S78" i="23"/>
  <c r="O78" i="23"/>
  <c r="O61" i="17"/>
  <c r="S61" i="17"/>
  <c r="S66" i="16"/>
  <c r="O66" i="16"/>
  <c r="O41" i="24"/>
  <c r="S41" i="24"/>
  <c r="S78" i="19"/>
  <c r="O78" i="19"/>
  <c r="O86" i="25"/>
  <c r="S86" i="25"/>
  <c r="S85" i="13"/>
  <c r="O85" i="13"/>
  <c r="S37" i="23"/>
  <c r="O37" i="23"/>
  <c r="S78" i="28"/>
  <c r="O78" i="28"/>
  <c r="S46" i="14"/>
  <c r="O46" i="14"/>
  <c r="O59" i="17"/>
  <c r="S59" i="17"/>
  <c r="O25" i="16"/>
  <c r="S25" i="16"/>
  <c r="O37" i="24"/>
  <c r="S37" i="24"/>
  <c r="S43" i="28"/>
  <c r="O43" i="28"/>
  <c r="O65" i="12"/>
  <c r="S65" i="12"/>
  <c r="O26" i="18"/>
  <c r="S26" i="18"/>
  <c r="S59" i="14"/>
  <c r="O59" i="14"/>
  <c r="O13" i="15"/>
  <c r="S13" i="15"/>
  <c r="O14" i="14"/>
  <c r="S14" i="14"/>
  <c r="O54" i="27"/>
  <c r="S54" i="27"/>
  <c r="S55" i="11"/>
  <c r="O55" i="11"/>
  <c r="O20" i="10"/>
  <c r="S20" i="10"/>
  <c r="O62" i="23"/>
  <c r="S62" i="23"/>
  <c r="S15" i="4"/>
  <c r="O15" i="4"/>
  <c r="O14" i="19"/>
  <c r="S14" i="19"/>
  <c r="S14" i="13"/>
  <c r="O14" i="13"/>
  <c r="O25" i="12"/>
  <c r="S25" i="12"/>
  <c r="O10" i="16"/>
  <c r="S10" i="16"/>
  <c r="O45" i="27"/>
  <c r="S45" i="27"/>
  <c r="S52" i="24"/>
  <c r="O52" i="24"/>
  <c r="S26" i="12"/>
  <c r="O26" i="12"/>
  <c r="O26" i="25"/>
  <c r="S26" i="25"/>
  <c r="O17" i="25"/>
  <c r="S17" i="25"/>
  <c r="S78" i="25"/>
  <c r="O78" i="25"/>
  <c r="S45" i="13"/>
  <c r="O45" i="13"/>
  <c r="S29" i="26"/>
  <c r="O29" i="26"/>
  <c r="O24" i="14"/>
  <c r="S24" i="14"/>
  <c r="S61" i="19"/>
  <c r="O61" i="19"/>
  <c r="O59" i="16"/>
  <c r="S59" i="16"/>
  <c r="O42" i="18"/>
  <c r="S42" i="18"/>
  <c r="O55" i="16"/>
  <c r="S55" i="16"/>
  <c r="S6" i="4"/>
  <c r="O6" i="4"/>
  <c r="O25" i="11"/>
  <c r="S25" i="11"/>
  <c r="S54" i="15"/>
  <c r="O54" i="15"/>
  <c r="O65" i="27"/>
  <c r="S65" i="27"/>
  <c r="S61" i="24"/>
  <c r="O61" i="24"/>
  <c r="O51" i="22"/>
  <c r="S51" i="22"/>
  <c r="S49" i="27"/>
  <c r="O49" i="27"/>
  <c r="S33" i="9"/>
  <c r="O33" i="9"/>
  <c r="S49" i="23"/>
  <c r="O49" i="23"/>
  <c r="S79" i="17"/>
  <c r="O79" i="17"/>
  <c r="O46" i="17"/>
  <c r="S46" i="17"/>
  <c r="R71" i="9"/>
  <c r="N71" i="9"/>
  <c r="G71" i="9"/>
  <c r="O17" i="14"/>
  <c r="S17" i="14"/>
  <c r="S55" i="19"/>
  <c r="O55" i="19"/>
  <c r="O15" i="24"/>
  <c r="S15" i="24"/>
  <c r="S65" i="4"/>
  <c r="O65" i="4"/>
  <c r="O35" i="28"/>
  <c r="S35" i="28"/>
  <c r="S18" i="12"/>
  <c r="O18" i="12"/>
  <c r="S29" i="10"/>
  <c r="O29" i="10"/>
  <c r="S65" i="15"/>
  <c r="O65" i="15"/>
  <c r="O21" i="13"/>
  <c r="S21" i="13"/>
  <c r="S37" i="12"/>
  <c r="O37" i="12"/>
  <c r="S39" i="18"/>
  <c r="O39" i="18"/>
  <c r="O6" i="23"/>
  <c r="S6" i="23"/>
  <c r="S5" i="17"/>
  <c r="O5" i="17"/>
  <c r="S29" i="15"/>
  <c r="O29" i="15"/>
  <c r="O81" i="13"/>
  <c r="S81" i="13"/>
  <c r="O24" i="19"/>
  <c r="S24" i="19"/>
  <c r="S53" i="15"/>
  <c r="O53" i="15"/>
  <c r="O41" i="15"/>
  <c r="S41" i="15"/>
  <c r="O11" i="14"/>
  <c r="S11" i="14"/>
  <c r="S80" i="17"/>
  <c r="O80" i="17"/>
  <c r="S21" i="26"/>
  <c r="O21" i="26"/>
  <c r="O49" i="10"/>
  <c r="S49" i="10"/>
  <c r="S36" i="9"/>
  <c r="O36" i="9"/>
  <c r="S53" i="4"/>
  <c r="O53" i="4"/>
  <c r="O79" i="27"/>
  <c r="S79" i="27"/>
  <c r="S21" i="28"/>
  <c r="O21" i="28"/>
  <c r="S15" i="17"/>
  <c r="O15" i="17"/>
  <c r="O40" i="15"/>
  <c r="S40" i="15"/>
  <c r="S80" i="28"/>
  <c r="O80" i="28"/>
  <c r="O25" i="25"/>
  <c r="S25" i="25"/>
  <c r="O60" i="25"/>
  <c r="S60" i="25"/>
  <c r="O45" i="24"/>
  <c r="S45" i="24"/>
  <c r="S13" i="23"/>
  <c r="O13" i="23"/>
  <c r="S31" i="23"/>
  <c r="O31" i="23"/>
  <c r="S57" i="9"/>
  <c r="O57" i="9"/>
  <c r="S69" i="13"/>
  <c r="O69" i="13"/>
  <c r="S85" i="18"/>
  <c r="O85" i="18"/>
  <c r="O49" i="25"/>
  <c r="S49" i="25"/>
  <c r="O19" i="9"/>
  <c r="S19" i="9"/>
  <c r="O50" i="18"/>
  <c r="S50" i="18"/>
  <c r="O48" i="23"/>
  <c r="S48" i="23"/>
  <c r="O16" i="24"/>
  <c r="S16" i="24"/>
  <c r="O35" i="13"/>
  <c r="S35" i="13"/>
  <c r="O7" i="24"/>
  <c r="S7" i="24"/>
  <c r="O12" i="13"/>
  <c r="S12" i="13"/>
  <c r="O60" i="23"/>
  <c r="S60" i="23"/>
  <c r="S41" i="17"/>
  <c r="O41" i="17"/>
  <c r="S16" i="26"/>
  <c r="O16" i="26"/>
  <c r="S30" i="18"/>
  <c r="O30" i="18"/>
  <c r="O46" i="25"/>
  <c r="S46" i="25"/>
  <c r="S25" i="17"/>
  <c r="O25" i="17"/>
  <c r="O64" i="15"/>
  <c r="S64" i="15"/>
  <c r="S31" i="26"/>
  <c r="O31" i="26"/>
  <c r="O36" i="24"/>
  <c r="S36" i="24"/>
  <c r="S78" i="9"/>
  <c r="O78" i="9"/>
  <c r="O34" i="12"/>
  <c r="S34" i="12"/>
  <c r="S61" i="10"/>
  <c r="O61" i="10"/>
  <c r="O20" i="27"/>
  <c r="S20" i="27"/>
  <c r="O31" i="25"/>
  <c r="S31" i="25"/>
  <c r="O69" i="15"/>
  <c r="S69" i="15"/>
  <c r="S38" i="23"/>
  <c r="O38" i="23"/>
  <c r="S69" i="19"/>
  <c r="O69" i="19"/>
  <c r="O54" i="9"/>
  <c r="S54" i="9"/>
  <c r="S65" i="13"/>
  <c r="O65" i="13"/>
  <c r="O10" i="19"/>
  <c r="S10" i="19"/>
  <c r="S53" i="9"/>
  <c r="O53" i="9"/>
  <c r="O63" i="25"/>
  <c r="S63" i="25"/>
  <c r="O6" i="11"/>
  <c r="S6" i="11"/>
  <c r="S43" i="27"/>
  <c r="O43" i="27"/>
  <c r="S61" i="26"/>
  <c r="O61" i="26"/>
  <c r="O56" i="28"/>
  <c r="S56" i="28"/>
  <c r="O56" i="9"/>
  <c r="S56" i="9"/>
  <c r="S80" i="24"/>
  <c r="O80" i="24"/>
  <c r="O28" i="23"/>
  <c r="S28" i="23"/>
  <c r="O13" i="27"/>
  <c r="S13" i="27"/>
  <c r="S43" i="10"/>
  <c r="O43" i="10"/>
  <c r="O50" i="16"/>
  <c r="S50" i="16"/>
  <c r="O59" i="26"/>
  <c r="S59" i="26"/>
  <c r="S57" i="28"/>
  <c r="O57" i="28"/>
  <c r="O63" i="14"/>
  <c r="S63" i="14"/>
  <c r="S27" i="27"/>
  <c r="O27" i="27"/>
  <c r="S48" i="16"/>
  <c r="O48" i="16"/>
  <c r="S44" i="12"/>
  <c r="O44" i="12"/>
  <c r="O67" i="27"/>
  <c r="S67" i="27"/>
  <c r="S65" i="24"/>
  <c r="O65" i="24"/>
  <c r="S45" i="14"/>
  <c r="O45" i="14"/>
  <c r="S47" i="19"/>
  <c r="O47" i="19"/>
  <c r="S86" i="18"/>
  <c r="O86" i="18"/>
  <c r="O67" i="12"/>
  <c r="S67" i="12"/>
  <c r="S66" i="25"/>
  <c r="O66" i="25"/>
  <c r="S46" i="22"/>
  <c r="O46" i="22"/>
  <c r="O35" i="15"/>
  <c r="S35" i="15"/>
  <c r="O5" i="23"/>
  <c r="S5" i="23"/>
  <c r="S8" i="28"/>
  <c r="O8" i="28"/>
  <c r="O51" i="17"/>
  <c r="S51" i="17"/>
  <c r="S34" i="18"/>
  <c r="O34" i="18"/>
  <c r="S7" i="23"/>
  <c r="O7" i="23"/>
  <c r="S17" i="27"/>
  <c r="O17" i="27"/>
  <c r="S21" i="15"/>
  <c r="O21" i="15"/>
  <c r="O11" i="18"/>
  <c r="S11" i="18"/>
  <c r="O55" i="26"/>
  <c r="S55" i="26"/>
  <c r="O25" i="1"/>
  <c r="S25" i="1"/>
  <c r="S49" i="1"/>
  <c r="O49" i="1"/>
  <c r="O36" i="1"/>
  <c r="S36" i="1"/>
  <c r="G52" i="4"/>
  <c r="R52" i="4"/>
  <c r="N52" i="4"/>
  <c r="G16" i="4"/>
  <c r="R16" i="4"/>
  <c r="N16" i="4"/>
  <c r="G42" i="4"/>
  <c r="N42" i="4"/>
  <c r="R42" i="4"/>
  <c r="N85" i="4"/>
  <c r="G85" i="4"/>
  <c r="R85" i="4"/>
  <c r="S67" i="1"/>
  <c r="O67" i="1"/>
  <c r="R29" i="16"/>
  <c r="N29" i="16"/>
  <c r="G29" i="16"/>
  <c r="G66" i="16"/>
  <c r="R66" i="16"/>
  <c r="N66" i="16"/>
  <c r="R65" i="16"/>
  <c r="N65" i="16"/>
  <c r="G65" i="16"/>
  <c r="G27" i="16"/>
  <c r="N27" i="16"/>
  <c r="R27" i="16"/>
  <c r="N8" i="16"/>
  <c r="R8" i="16"/>
  <c r="G8" i="16"/>
  <c r="G47" i="16"/>
  <c r="N47" i="16"/>
  <c r="R47" i="16"/>
  <c r="G32" i="9"/>
  <c r="R32" i="9"/>
  <c r="N32" i="9"/>
  <c r="G7" i="9"/>
  <c r="R7" i="9"/>
  <c r="N7" i="9"/>
  <c r="R18" i="9"/>
  <c r="N18" i="9"/>
  <c r="G18" i="9"/>
  <c r="G34" i="25"/>
  <c r="N34" i="25"/>
  <c r="R34" i="25"/>
  <c r="O50" i="1"/>
  <c r="S50" i="1"/>
  <c r="N57" i="24"/>
  <c r="G57" i="24"/>
  <c r="R57" i="24"/>
  <c r="R52" i="24"/>
  <c r="N52" i="24"/>
  <c r="G52" i="24"/>
  <c r="N44" i="24"/>
  <c r="R44" i="24"/>
  <c r="G44" i="24"/>
  <c r="N18" i="24"/>
  <c r="R18" i="24"/>
  <c r="G18" i="24"/>
  <c r="R34" i="24"/>
  <c r="G34" i="24"/>
  <c r="N34" i="24"/>
  <c r="G16" i="24"/>
  <c r="N16" i="24"/>
  <c r="R16" i="24"/>
  <c r="N6" i="24"/>
  <c r="G6" i="24"/>
  <c r="R6" i="24"/>
  <c r="R27" i="24"/>
  <c r="G27" i="24"/>
  <c r="N27" i="24"/>
  <c r="R35" i="24"/>
  <c r="G35" i="24"/>
  <c r="N35" i="24"/>
  <c r="R5" i="27"/>
  <c r="N5" i="27"/>
  <c r="G5" i="27"/>
  <c r="N55" i="27"/>
  <c r="R55" i="27"/>
  <c r="G55" i="27"/>
  <c r="N13" i="27"/>
  <c r="G13" i="27"/>
  <c r="R13" i="27"/>
  <c r="R7" i="27"/>
  <c r="N7" i="27"/>
  <c r="G7" i="27"/>
  <c r="R14" i="27"/>
  <c r="N14" i="27"/>
  <c r="G14" i="27"/>
  <c r="R36" i="27"/>
  <c r="G36" i="27"/>
  <c r="N36" i="27"/>
  <c r="N85" i="27"/>
  <c r="G85" i="27"/>
  <c r="R85" i="27"/>
  <c r="G26" i="27"/>
  <c r="R26" i="27"/>
  <c r="N26" i="27"/>
  <c r="R17" i="27"/>
  <c r="N17" i="27"/>
  <c r="G17" i="27"/>
  <c r="O74" i="15"/>
  <c r="S74" i="15"/>
  <c r="R54" i="15"/>
  <c r="G54" i="15"/>
  <c r="N54" i="15"/>
  <c r="G12" i="15"/>
  <c r="N12" i="15"/>
  <c r="R12" i="15"/>
  <c r="N41" i="15"/>
  <c r="R41" i="15"/>
  <c r="G41" i="15"/>
  <c r="G21" i="15"/>
  <c r="N21" i="15"/>
  <c r="R21" i="15"/>
  <c r="G19" i="15"/>
  <c r="N19" i="15"/>
  <c r="R19" i="15"/>
  <c r="N80" i="15"/>
  <c r="G80" i="15"/>
  <c r="R80" i="15"/>
  <c r="R37" i="15"/>
  <c r="N37" i="15"/>
  <c r="G37" i="15"/>
  <c r="G39" i="15"/>
  <c r="N39" i="15"/>
  <c r="R39" i="15"/>
  <c r="R63" i="15"/>
  <c r="G63" i="15"/>
  <c r="N63" i="15"/>
  <c r="G47" i="18"/>
  <c r="N47" i="18"/>
  <c r="R47" i="18"/>
  <c r="R51" i="28"/>
  <c r="N51" i="28"/>
  <c r="G51" i="28"/>
  <c r="G56" i="28"/>
  <c r="N56" i="28"/>
  <c r="R56" i="28"/>
  <c r="N25" i="28"/>
  <c r="G25" i="28"/>
  <c r="R25" i="28"/>
  <c r="G12" i="28"/>
  <c r="R12" i="28"/>
  <c r="N12" i="28"/>
  <c r="G61" i="28"/>
  <c r="N61" i="28"/>
  <c r="R61" i="28"/>
  <c r="R26" i="28"/>
  <c r="G26" i="28"/>
  <c r="N26" i="28"/>
  <c r="G40" i="28"/>
  <c r="N40" i="28"/>
  <c r="R40" i="28"/>
  <c r="G60" i="28"/>
  <c r="N60" i="28"/>
  <c r="R60" i="28"/>
  <c r="N31" i="28"/>
  <c r="G31" i="28"/>
  <c r="R31" i="28"/>
  <c r="N14" i="28"/>
  <c r="R14" i="28"/>
  <c r="G14" i="28"/>
  <c r="R52" i="11"/>
  <c r="N52" i="11"/>
  <c r="G52" i="11"/>
  <c r="N22" i="11"/>
  <c r="R22" i="11"/>
  <c r="G22" i="11"/>
  <c r="R81" i="11"/>
  <c r="N81" i="11"/>
  <c r="G81" i="11"/>
  <c r="R30" i="11"/>
  <c r="N30" i="11"/>
  <c r="G30" i="11"/>
  <c r="G25" i="11"/>
  <c r="N25" i="11"/>
  <c r="R25" i="11"/>
  <c r="N26" i="11"/>
  <c r="R26" i="11"/>
  <c r="G26" i="11"/>
  <c r="N65" i="11"/>
  <c r="R65" i="11"/>
  <c r="G65" i="11"/>
  <c r="G86" i="11"/>
  <c r="N86" i="11"/>
  <c r="R86" i="11"/>
  <c r="N49" i="13"/>
  <c r="R49" i="13"/>
  <c r="G49" i="13"/>
  <c r="N79" i="13"/>
  <c r="R79" i="13"/>
  <c r="G79" i="13"/>
  <c r="G63" i="13"/>
  <c r="N63" i="13"/>
  <c r="R63" i="13"/>
  <c r="N24" i="13"/>
  <c r="R24" i="13"/>
  <c r="G24" i="13"/>
  <c r="G86" i="13"/>
  <c r="R86" i="13"/>
  <c r="N86" i="13"/>
  <c r="R7" i="13"/>
  <c r="G7" i="13"/>
  <c r="N7" i="13"/>
  <c r="R68" i="13"/>
  <c r="N68" i="13"/>
  <c r="G68" i="13"/>
  <c r="N5" i="17"/>
  <c r="G5" i="17"/>
  <c r="R5" i="17"/>
  <c r="N49" i="17"/>
  <c r="R49" i="17"/>
  <c r="G49" i="17"/>
  <c r="N65" i="17"/>
  <c r="R65" i="17"/>
  <c r="G65" i="17"/>
  <c r="G25" i="17"/>
  <c r="N25" i="17"/>
  <c r="R25" i="17"/>
  <c r="N26" i="17"/>
  <c r="R26" i="17"/>
  <c r="G26" i="17"/>
  <c r="N64" i="17"/>
  <c r="R64" i="17"/>
  <c r="G64" i="17"/>
  <c r="R62" i="17"/>
  <c r="G62" i="17"/>
  <c r="N62" i="17"/>
  <c r="G45" i="17"/>
  <c r="N45" i="17"/>
  <c r="R45" i="17"/>
  <c r="G17" i="17"/>
  <c r="N17" i="17"/>
  <c r="R17" i="17"/>
  <c r="R33" i="17"/>
  <c r="G33" i="17"/>
  <c r="N33" i="17"/>
  <c r="G68" i="17"/>
  <c r="N68" i="17"/>
  <c r="R68" i="17"/>
  <c r="O22" i="1"/>
  <c r="S22" i="1"/>
  <c r="R51" i="9"/>
  <c r="G51" i="9"/>
  <c r="N51" i="9"/>
  <c r="G55" i="9"/>
  <c r="R55" i="9"/>
  <c r="N55" i="9"/>
  <c r="R9" i="9"/>
  <c r="G9" i="9"/>
  <c r="N9" i="9"/>
  <c r="R67" i="9"/>
  <c r="G67" i="9"/>
  <c r="N67" i="9"/>
  <c r="R41" i="9"/>
  <c r="N41" i="9"/>
  <c r="G41" i="9"/>
  <c r="R43" i="9"/>
  <c r="G43" i="9"/>
  <c r="N43" i="9"/>
  <c r="N15" i="9"/>
  <c r="R15" i="9"/>
  <c r="G15" i="9"/>
  <c r="G28" i="9"/>
  <c r="R28" i="9"/>
  <c r="N28" i="9"/>
  <c r="N19" i="9"/>
  <c r="G19" i="9"/>
  <c r="R19" i="9"/>
  <c r="G56" i="27"/>
  <c r="N56" i="27"/>
  <c r="R56" i="27"/>
  <c r="R82" i="27"/>
  <c r="N82" i="27"/>
  <c r="G82" i="27"/>
  <c r="G38" i="27"/>
  <c r="R38" i="27"/>
  <c r="N38" i="27"/>
  <c r="R41" i="27"/>
  <c r="N41" i="27"/>
  <c r="G41" i="27"/>
  <c r="R43" i="27"/>
  <c r="G43" i="27"/>
  <c r="N43" i="27"/>
  <c r="N81" i="27"/>
  <c r="R81" i="27"/>
  <c r="G81" i="27"/>
  <c r="G34" i="27"/>
  <c r="N34" i="27"/>
  <c r="R34" i="27"/>
  <c r="N12" i="27"/>
  <c r="R12" i="27"/>
  <c r="G12" i="27"/>
  <c r="N68" i="27"/>
  <c r="G68" i="27"/>
  <c r="R68" i="27"/>
  <c r="S45" i="1"/>
  <c r="O45" i="1"/>
  <c r="R53" i="22"/>
  <c r="G53" i="22"/>
  <c r="N53" i="22"/>
  <c r="N8" i="22"/>
  <c r="R8" i="22"/>
  <c r="G8" i="22"/>
  <c r="R60" i="22"/>
  <c r="G60" i="22"/>
  <c r="N60" i="22"/>
  <c r="G5" i="22"/>
  <c r="R5" i="22"/>
  <c r="N5" i="22"/>
  <c r="O11" i="1"/>
  <c r="S11" i="1"/>
  <c r="G55" i="23"/>
  <c r="N55" i="23"/>
  <c r="R55" i="23"/>
  <c r="R11" i="23"/>
  <c r="G11" i="23"/>
  <c r="N11" i="23"/>
  <c r="G64" i="23"/>
  <c r="N64" i="23"/>
  <c r="R64" i="23"/>
  <c r="G68" i="23"/>
  <c r="N68" i="23"/>
  <c r="R68" i="23"/>
  <c r="R67" i="23"/>
  <c r="G67" i="23"/>
  <c r="N67" i="23"/>
  <c r="G69" i="23"/>
  <c r="N69" i="23"/>
  <c r="R69" i="23"/>
  <c r="G62" i="23"/>
  <c r="R62" i="23"/>
  <c r="N62" i="23"/>
  <c r="G14" i="23"/>
  <c r="N14" i="23"/>
  <c r="R14" i="23"/>
  <c r="G25" i="23"/>
  <c r="N25" i="23"/>
  <c r="R25" i="23"/>
  <c r="R85" i="23"/>
  <c r="N85" i="23"/>
  <c r="G85" i="23"/>
  <c r="O14" i="1"/>
  <c r="S14" i="1"/>
  <c r="G5" i="15"/>
  <c r="N5" i="15"/>
  <c r="R5" i="15"/>
  <c r="N57" i="10"/>
  <c r="G57" i="10"/>
  <c r="R57" i="10"/>
  <c r="G16" i="10"/>
  <c r="N16" i="10"/>
  <c r="R16" i="10"/>
  <c r="N6" i="10"/>
  <c r="G6" i="10"/>
  <c r="R6" i="10"/>
  <c r="G15" i="10"/>
  <c r="N15" i="10"/>
  <c r="R15" i="10"/>
  <c r="G32" i="10"/>
  <c r="N32" i="10"/>
  <c r="R32" i="10"/>
  <c r="R81" i="10"/>
  <c r="G81" i="10"/>
  <c r="N81" i="10"/>
  <c r="N25" i="10"/>
  <c r="R25" i="10"/>
  <c r="G25" i="10"/>
  <c r="N7" i="10"/>
  <c r="R7" i="10"/>
  <c r="G7" i="10"/>
  <c r="R47" i="10"/>
  <c r="G47" i="10"/>
  <c r="N47" i="10"/>
  <c r="G36" i="18"/>
  <c r="R36" i="18"/>
  <c r="N36" i="18"/>
  <c r="R30" i="18"/>
  <c r="N30" i="18"/>
  <c r="G30" i="18"/>
  <c r="N41" i="18"/>
  <c r="R41" i="18"/>
  <c r="G41" i="18"/>
  <c r="N55" i="28"/>
  <c r="R55" i="28"/>
  <c r="G55" i="28"/>
  <c r="R81" i="28"/>
  <c r="G81" i="28"/>
  <c r="N81" i="28"/>
  <c r="G79" i="28"/>
  <c r="N79" i="28"/>
  <c r="R79" i="28"/>
  <c r="N20" i="28"/>
  <c r="R20" i="28"/>
  <c r="G20" i="28"/>
  <c r="G66" i="28"/>
  <c r="N66" i="28"/>
  <c r="R66" i="28"/>
  <c r="G35" i="28"/>
  <c r="N35" i="28"/>
  <c r="R35" i="28"/>
  <c r="G7" i="28"/>
  <c r="N7" i="28"/>
  <c r="R7" i="28"/>
  <c r="G67" i="28"/>
  <c r="N67" i="28"/>
  <c r="R67" i="28"/>
  <c r="N37" i="28"/>
  <c r="R37" i="28"/>
  <c r="G37" i="28"/>
  <c r="S10" i="1"/>
  <c r="O10" i="1"/>
  <c r="G51" i="13"/>
  <c r="R51" i="13"/>
  <c r="N51" i="13"/>
  <c r="G55" i="13"/>
  <c r="N55" i="13"/>
  <c r="R55" i="13"/>
  <c r="R80" i="13"/>
  <c r="G80" i="13"/>
  <c r="N80" i="13"/>
  <c r="N26" i="13"/>
  <c r="R26" i="13"/>
  <c r="G26" i="13"/>
  <c r="N46" i="13"/>
  <c r="R46" i="13"/>
  <c r="G46" i="13"/>
  <c r="R33" i="13"/>
  <c r="G33" i="13"/>
  <c r="N33" i="13"/>
  <c r="N15" i="13"/>
  <c r="R15" i="13"/>
  <c r="G15" i="13"/>
  <c r="N60" i="13"/>
  <c r="R60" i="13"/>
  <c r="G60" i="13"/>
  <c r="G29" i="13"/>
  <c r="N29" i="13"/>
  <c r="R29" i="13"/>
  <c r="G31" i="13"/>
  <c r="R31" i="13"/>
  <c r="N31" i="13"/>
  <c r="S35" i="1"/>
  <c r="O35" i="1"/>
  <c r="R50" i="17"/>
  <c r="G50" i="17"/>
  <c r="N50" i="17"/>
  <c r="G56" i="17"/>
  <c r="N56" i="17"/>
  <c r="R56" i="17"/>
  <c r="G79" i="17"/>
  <c r="R79" i="17"/>
  <c r="N79" i="17"/>
  <c r="N63" i="17"/>
  <c r="R63" i="17"/>
  <c r="G63" i="17"/>
  <c r="N44" i="17"/>
  <c r="R44" i="17"/>
  <c r="G44" i="17"/>
  <c r="N67" i="17"/>
  <c r="R67" i="17"/>
  <c r="G67" i="17"/>
  <c r="R8" i="17"/>
  <c r="N8" i="17"/>
  <c r="G8" i="17"/>
  <c r="G59" i="17"/>
  <c r="N59" i="17"/>
  <c r="R59" i="17"/>
  <c r="G29" i="17"/>
  <c r="N29" i="17"/>
  <c r="R29" i="17"/>
  <c r="N22" i="17"/>
  <c r="G22" i="17"/>
  <c r="R22" i="17"/>
  <c r="G84" i="4"/>
  <c r="N84" i="4"/>
  <c r="R84" i="4"/>
  <c r="S6" i="1"/>
  <c r="O6" i="1"/>
  <c r="R86" i="9"/>
  <c r="G86" i="9"/>
  <c r="N86" i="9"/>
  <c r="G48" i="25"/>
  <c r="N48" i="25"/>
  <c r="R48" i="25"/>
  <c r="R17" i="25"/>
  <c r="N17" i="25"/>
  <c r="G17" i="25"/>
  <c r="G63" i="25"/>
  <c r="N63" i="25"/>
  <c r="R63" i="25"/>
  <c r="N81" i="25"/>
  <c r="G81" i="25"/>
  <c r="R81" i="25"/>
  <c r="R39" i="25"/>
  <c r="G39" i="25"/>
  <c r="N39" i="25"/>
  <c r="R66" i="25"/>
  <c r="N66" i="25"/>
  <c r="G66" i="25"/>
  <c r="O8" i="1"/>
  <c r="S8" i="1"/>
  <c r="N74" i="1"/>
  <c r="R74" i="1"/>
  <c r="R70" i="1"/>
  <c r="N70" i="1"/>
  <c r="G5" i="26"/>
  <c r="N5" i="26"/>
  <c r="R5" i="26"/>
  <c r="R58" i="24"/>
  <c r="N58" i="24"/>
  <c r="G58" i="24"/>
  <c r="R39" i="24"/>
  <c r="G39" i="24"/>
  <c r="N39" i="24"/>
  <c r="R37" i="24"/>
  <c r="N37" i="24"/>
  <c r="G37" i="24"/>
  <c r="G60" i="24"/>
  <c r="N60" i="24"/>
  <c r="R60" i="24"/>
  <c r="G84" i="24"/>
  <c r="N84" i="24"/>
  <c r="R84" i="24"/>
  <c r="N28" i="24"/>
  <c r="R28" i="24"/>
  <c r="G28" i="24"/>
  <c r="N40" i="24"/>
  <c r="R40" i="24"/>
  <c r="G40" i="24"/>
  <c r="G45" i="24"/>
  <c r="R45" i="24"/>
  <c r="N45" i="24"/>
  <c r="R12" i="24"/>
  <c r="G12" i="24"/>
  <c r="N12" i="24"/>
  <c r="N33" i="24"/>
  <c r="R33" i="24"/>
  <c r="G33" i="24"/>
  <c r="G53" i="27"/>
  <c r="R53" i="27"/>
  <c r="N53" i="27"/>
  <c r="N58" i="27"/>
  <c r="R58" i="27"/>
  <c r="G58" i="27"/>
  <c r="R55" i="22"/>
  <c r="G55" i="22"/>
  <c r="N55" i="22"/>
  <c r="R65" i="22"/>
  <c r="N65" i="22"/>
  <c r="G65" i="22"/>
  <c r="R80" i="22"/>
  <c r="G80" i="22"/>
  <c r="N80" i="22"/>
  <c r="R46" i="22"/>
  <c r="G46" i="22"/>
  <c r="N46" i="22"/>
  <c r="N61" i="22"/>
  <c r="R61" i="22"/>
  <c r="G61" i="22"/>
  <c r="G14" i="22"/>
  <c r="N14" i="22"/>
  <c r="R14" i="22"/>
  <c r="R79" i="22"/>
  <c r="G79" i="22"/>
  <c r="N79" i="22"/>
  <c r="R6" i="22"/>
  <c r="N6" i="22"/>
  <c r="G6" i="22"/>
  <c r="G58" i="23"/>
  <c r="N58" i="23"/>
  <c r="R58" i="23"/>
  <c r="N42" i="23"/>
  <c r="R42" i="23"/>
  <c r="G42" i="23"/>
  <c r="R15" i="23"/>
  <c r="N15" i="23"/>
  <c r="G15" i="23"/>
  <c r="G38" i="23"/>
  <c r="N38" i="23"/>
  <c r="R38" i="23"/>
  <c r="G24" i="23"/>
  <c r="N24" i="23"/>
  <c r="R24" i="23"/>
  <c r="G12" i="23"/>
  <c r="N12" i="23"/>
  <c r="R12" i="23"/>
  <c r="N27" i="23"/>
  <c r="R27" i="23"/>
  <c r="G27" i="23"/>
  <c r="N84" i="23"/>
  <c r="G84" i="23"/>
  <c r="R84" i="23"/>
  <c r="G43" i="23"/>
  <c r="N43" i="23"/>
  <c r="R43" i="23"/>
  <c r="N51" i="15"/>
  <c r="R51" i="15"/>
  <c r="G51" i="15"/>
  <c r="N56" i="15"/>
  <c r="G56" i="15"/>
  <c r="R56" i="15"/>
  <c r="R46" i="15"/>
  <c r="G46" i="15"/>
  <c r="N46" i="15"/>
  <c r="N60" i="15"/>
  <c r="R60" i="15"/>
  <c r="G60" i="15"/>
  <c r="G27" i="15"/>
  <c r="N27" i="15"/>
  <c r="R27" i="15"/>
  <c r="N16" i="15"/>
  <c r="R16" i="15"/>
  <c r="G16" i="15"/>
  <c r="N43" i="15"/>
  <c r="R43" i="15"/>
  <c r="G43" i="15"/>
  <c r="R23" i="15"/>
  <c r="G23" i="15"/>
  <c r="N23" i="15"/>
  <c r="R26" i="15"/>
  <c r="N26" i="15"/>
  <c r="G26" i="15"/>
  <c r="G22" i="15"/>
  <c r="N22" i="15"/>
  <c r="R22" i="15"/>
  <c r="N56" i="10"/>
  <c r="R56" i="10"/>
  <c r="G56" i="10"/>
  <c r="G67" i="10"/>
  <c r="N67" i="10"/>
  <c r="R67" i="10"/>
  <c r="G23" i="10"/>
  <c r="R23" i="10"/>
  <c r="N23" i="10"/>
  <c r="R34" i="10"/>
  <c r="G34" i="10"/>
  <c r="N34" i="10"/>
  <c r="N86" i="10"/>
  <c r="R86" i="10"/>
  <c r="G86" i="10"/>
  <c r="R42" i="10"/>
  <c r="N42" i="10"/>
  <c r="G42" i="10"/>
  <c r="R12" i="10"/>
  <c r="N12" i="10"/>
  <c r="G12" i="10"/>
  <c r="N30" i="10"/>
  <c r="G30" i="10"/>
  <c r="R30" i="10"/>
  <c r="R85" i="18"/>
  <c r="G85" i="18"/>
  <c r="N85" i="18"/>
  <c r="R59" i="18"/>
  <c r="G59" i="18"/>
  <c r="N59" i="18"/>
  <c r="G23" i="18"/>
  <c r="R23" i="18"/>
  <c r="N23" i="18"/>
  <c r="R37" i="18"/>
  <c r="N37" i="18"/>
  <c r="G37" i="18"/>
  <c r="R32" i="18"/>
  <c r="G32" i="18"/>
  <c r="N32" i="18"/>
  <c r="N86" i="18"/>
  <c r="G86" i="18"/>
  <c r="R86" i="18"/>
  <c r="N12" i="18"/>
  <c r="G12" i="18"/>
  <c r="R12" i="18"/>
  <c r="S82" i="1"/>
  <c r="O82" i="1"/>
  <c r="S20" i="1"/>
  <c r="O20" i="1"/>
  <c r="N53" i="11"/>
  <c r="R53" i="11"/>
  <c r="G53" i="11"/>
  <c r="N69" i="11"/>
  <c r="R69" i="11"/>
  <c r="G69" i="11"/>
  <c r="N21" i="11"/>
  <c r="R21" i="11"/>
  <c r="G21" i="11"/>
  <c r="N31" i="11"/>
  <c r="G31" i="11"/>
  <c r="R31" i="11"/>
  <c r="N39" i="11"/>
  <c r="R39" i="11"/>
  <c r="G39" i="11"/>
  <c r="N12" i="11"/>
  <c r="R12" i="11"/>
  <c r="G12" i="11"/>
  <c r="R29" i="11"/>
  <c r="G29" i="11"/>
  <c r="N29" i="11"/>
  <c r="G24" i="11"/>
  <c r="N24" i="11"/>
  <c r="R24" i="11"/>
  <c r="R36" i="11"/>
  <c r="G36" i="11"/>
  <c r="N36" i="11"/>
  <c r="O83" i="1"/>
  <c r="S83" i="1"/>
  <c r="N58" i="17"/>
  <c r="R58" i="17"/>
  <c r="G58" i="17"/>
  <c r="R84" i="17"/>
  <c r="G84" i="17"/>
  <c r="N84" i="17"/>
  <c r="G78" i="17"/>
  <c r="N78" i="17"/>
  <c r="R78" i="17"/>
  <c r="G9" i="17"/>
  <c r="N9" i="17"/>
  <c r="R9" i="17"/>
  <c r="N41" i="17"/>
  <c r="G41" i="17"/>
  <c r="R41" i="17"/>
  <c r="R61" i="17"/>
  <c r="G61" i="17"/>
  <c r="N61" i="17"/>
  <c r="R7" i="17"/>
  <c r="N7" i="17"/>
  <c r="G7" i="17"/>
  <c r="R42" i="17"/>
  <c r="G42" i="17"/>
  <c r="N42" i="17"/>
  <c r="R50" i="12"/>
  <c r="N50" i="12"/>
  <c r="G50" i="12"/>
  <c r="G56" i="12"/>
  <c r="N56" i="12"/>
  <c r="R56" i="12"/>
  <c r="G24" i="12"/>
  <c r="N24" i="12"/>
  <c r="R24" i="12"/>
  <c r="G26" i="12"/>
  <c r="N26" i="12"/>
  <c r="R26" i="12"/>
  <c r="N7" i="12"/>
  <c r="G7" i="12"/>
  <c r="R7" i="12"/>
  <c r="G17" i="12"/>
  <c r="N17" i="12"/>
  <c r="R17" i="12"/>
  <c r="R47" i="12"/>
  <c r="G47" i="12"/>
  <c r="N47" i="12"/>
  <c r="R52" i="26"/>
  <c r="N52" i="26"/>
  <c r="G52" i="26"/>
  <c r="R27" i="26"/>
  <c r="G27" i="26"/>
  <c r="N27" i="26"/>
  <c r="R32" i="26"/>
  <c r="G32" i="26"/>
  <c r="N32" i="26"/>
  <c r="R59" i="26"/>
  <c r="G59" i="26"/>
  <c r="N59" i="26"/>
  <c r="R17" i="26"/>
  <c r="G17" i="26"/>
  <c r="N17" i="26"/>
  <c r="N22" i="26"/>
  <c r="G22" i="26"/>
  <c r="R22" i="26"/>
  <c r="G69" i="26"/>
  <c r="N69" i="26"/>
  <c r="R69" i="26"/>
  <c r="R42" i="26"/>
  <c r="N42" i="26"/>
  <c r="G42" i="26"/>
  <c r="N64" i="26"/>
  <c r="R64" i="26"/>
  <c r="G64" i="26"/>
  <c r="R58" i="14"/>
  <c r="G58" i="14"/>
  <c r="N58" i="14"/>
  <c r="G26" i="14"/>
  <c r="N26" i="14"/>
  <c r="R26" i="14"/>
  <c r="R18" i="14"/>
  <c r="N18" i="14"/>
  <c r="G18" i="14"/>
  <c r="N60" i="14"/>
  <c r="R60" i="14"/>
  <c r="G60" i="14"/>
  <c r="R83" i="14"/>
  <c r="G83" i="14"/>
  <c r="N83" i="14"/>
  <c r="G78" i="14"/>
  <c r="R78" i="14"/>
  <c r="N78" i="14"/>
  <c r="N23" i="14"/>
  <c r="R23" i="14"/>
  <c r="G23" i="14"/>
  <c r="R13" i="14"/>
  <c r="G13" i="14"/>
  <c r="N13" i="14"/>
  <c r="G39" i="14"/>
  <c r="N39" i="14"/>
  <c r="R39" i="14"/>
  <c r="R57" i="27"/>
  <c r="G57" i="27"/>
  <c r="N57" i="27"/>
  <c r="R80" i="27"/>
  <c r="G80" i="27"/>
  <c r="N80" i="27"/>
  <c r="G24" i="27"/>
  <c r="N24" i="27"/>
  <c r="R24" i="27"/>
  <c r="R40" i="27"/>
  <c r="N40" i="27"/>
  <c r="G40" i="27"/>
  <c r="R32" i="27"/>
  <c r="N32" i="27"/>
  <c r="G32" i="27"/>
  <c r="R20" i="27"/>
  <c r="N20" i="27"/>
  <c r="G20" i="27"/>
  <c r="R18" i="27"/>
  <c r="G18" i="27"/>
  <c r="N18" i="27"/>
  <c r="N59" i="27"/>
  <c r="R59" i="27"/>
  <c r="G59" i="27"/>
  <c r="N23" i="27"/>
  <c r="R23" i="27"/>
  <c r="G23" i="27"/>
  <c r="G54" i="22"/>
  <c r="N54" i="22"/>
  <c r="R54" i="22"/>
  <c r="R64" i="22"/>
  <c r="G64" i="22"/>
  <c r="N64" i="22"/>
  <c r="G41" i="22"/>
  <c r="N41" i="22"/>
  <c r="R41" i="22"/>
  <c r="N67" i="22"/>
  <c r="R67" i="22"/>
  <c r="G67" i="22"/>
  <c r="N12" i="22"/>
  <c r="R12" i="22"/>
  <c r="G12" i="22"/>
  <c r="R59" i="22"/>
  <c r="N59" i="22"/>
  <c r="G59" i="22"/>
  <c r="R63" i="22"/>
  <c r="G63" i="22"/>
  <c r="N63" i="22"/>
  <c r="G35" i="22"/>
  <c r="N35" i="22"/>
  <c r="R35" i="22"/>
  <c r="G18" i="22"/>
  <c r="N18" i="22"/>
  <c r="R18" i="22"/>
  <c r="R69" i="15"/>
  <c r="N69" i="15"/>
  <c r="G69" i="15"/>
  <c r="N57" i="28"/>
  <c r="R57" i="28"/>
  <c r="G57" i="28"/>
  <c r="N38" i="28"/>
  <c r="G38" i="28"/>
  <c r="R38" i="28"/>
  <c r="G62" i="28"/>
  <c r="N62" i="28"/>
  <c r="R62" i="28"/>
  <c r="G84" i="28"/>
  <c r="R84" i="28"/>
  <c r="N84" i="28"/>
  <c r="G63" i="28"/>
  <c r="R63" i="28"/>
  <c r="N63" i="28"/>
  <c r="R6" i="28"/>
  <c r="N6" i="28"/>
  <c r="G6" i="28"/>
  <c r="N9" i="28"/>
  <c r="G9" i="28"/>
  <c r="R9" i="28"/>
  <c r="R22" i="28"/>
  <c r="N22" i="28"/>
  <c r="G22" i="28"/>
  <c r="N44" i="28"/>
  <c r="R44" i="28"/>
  <c r="G44" i="28"/>
  <c r="G57" i="11"/>
  <c r="N57" i="11"/>
  <c r="R57" i="11"/>
  <c r="R55" i="11"/>
  <c r="N55" i="11"/>
  <c r="G55" i="11"/>
  <c r="G18" i="11"/>
  <c r="R18" i="11"/>
  <c r="N18" i="11"/>
  <c r="R44" i="11"/>
  <c r="G44" i="11"/>
  <c r="N44" i="11"/>
  <c r="N34" i="11"/>
  <c r="G34" i="11"/>
  <c r="R34" i="11"/>
  <c r="N37" i="11"/>
  <c r="G37" i="11"/>
  <c r="R37" i="11"/>
  <c r="N61" i="11"/>
  <c r="R61" i="11"/>
  <c r="G61" i="11"/>
  <c r="R47" i="11"/>
  <c r="N47" i="11"/>
  <c r="G47" i="11"/>
  <c r="N5" i="11"/>
  <c r="R5" i="11"/>
  <c r="G5" i="11"/>
  <c r="R36" i="13"/>
  <c r="G36" i="13"/>
  <c r="N36" i="13"/>
  <c r="O24" i="1"/>
  <c r="S24" i="1"/>
  <c r="G54" i="17"/>
  <c r="N54" i="17"/>
  <c r="R54" i="17"/>
  <c r="N55" i="17"/>
  <c r="R55" i="17"/>
  <c r="G55" i="17"/>
  <c r="G43" i="17"/>
  <c r="N43" i="17"/>
  <c r="R43" i="17"/>
  <c r="G15" i="17"/>
  <c r="N15" i="17"/>
  <c r="R15" i="17"/>
  <c r="G21" i="17"/>
  <c r="R21" i="17"/>
  <c r="N21" i="17"/>
  <c r="R39" i="17"/>
  <c r="G39" i="17"/>
  <c r="N39" i="17"/>
  <c r="N11" i="17"/>
  <c r="G11" i="17"/>
  <c r="R11" i="17"/>
  <c r="N81" i="17"/>
  <c r="R81" i="17"/>
  <c r="G81" i="17"/>
  <c r="N32" i="17"/>
  <c r="R32" i="17"/>
  <c r="G32" i="17"/>
  <c r="G46" i="12"/>
  <c r="N46" i="12"/>
  <c r="R46" i="12"/>
  <c r="G19" i="12"/>
  <c r="N19" i="12"/>
  <c r="R19" i="12"/>
  <c r="G16" i="12"/>
  <c r="N16" i="12"/>
  <c r="R16" i="12"/>
  <c r="O28" i="4"/>
  <c r="S28" i="4"/>
  <c r="S83" i="4"/>
  <c r="O83" i="4"/>
  <c r="S24" i="22"/>
  <c r="O24" i="22"/>
  <c r="S68" i="15"/>
  <c r="O68" i="15"/>
  <c r="S18" i="28"/>
  <c r="O18" i="28"/>
  <c r="S55" i="18"/>
  <c r="O55" i="18"/>
  <c r="S44" i="10"/>
  <c r="O44" i="10"/>
  <c r="S50" i="17"/>
  <c r="O50" i="17"/>
  <c r="O55" i="10"/>
  <c r="S55" i="10"/>
  <c r="O20" i="26"/>
  <c r="S20" i="26"/>
  <c r="S13" i="18"/>
  <c r="O13" i="18"/>
  <c r="O66" i="13"/>
  <c r="S66" i="13"/>
  <c r="O52" i="18"/>
  <c r="S52" i="18"/>
  <c r="O6" i="24"/>
  <c r="S6" i="24"/>
  <c r="S29" i="16"/>
  <c r="O29" i="16"/>
  <c r="O20" i="15"/>
  <c r="S20" i="15"/>
  <c r="O59" i="19"/>
  <c r="S59" i="19"/>
  <c r="O50" i="27"/>
  <c r="S50" i="27"/>
  <c r="S61" i="28"/>
  <c r="O61" i="28"/>
  <c r="O31" i="11"/>
  <c r="S31" i="11"/>
  <c r="S69" i="11"/>
  <c r="O69" i="11"/>
  <c r="S81" i="16"/>
  <c r="O81" i="16"/>
  <c r="S62" i="14"/>
  <c r="O62" i="14"/>
  <c r="O67" i="10"/>
  <c r="S67" i="10"/>
  <c r="S36" i="26"/>
  <c r="O36" i="26"/>
  <c r="O69" i="10"/>
  <c r="S69" i="10"/>
  <c r="O56" i="24"/>
  <c r="S56" i="24"/>
  <c r="S34" i="23"/>
  <c r="O34" i="23"/>
  <c r="O36" i="25"/>
  <c r="S36" i="25"/>
  <c r="S49" i="22"/>
  <c r="O49" i="22"/>
  <c r="S79" i="11"/>
  <c r="O79" i="11"/>
  <c r="O31" i="9"/>
  <c r="S31" i="9"/>
  <c r="O78" i="14"/>
  <c r="S78" i="14"/>
  <c r="S8" i="17"/>
  <c r="O8" i="17"/>
  <c r="O66" i="18"/>
  <c r="S66" i="18"/>
  <c r="S69" i="16"/>
  <c r="O69" i="16"/>
  <c r="S82" i="12"/>
  <c r="O82" i="12"/>
  <c r="O56" i="27"/>
  <c r="S56" i="27"/>
  <c r="S16" i="9"/>
  <c r="O16" i="9"/>
  <c r="S64" i="4"/>
  <c r="O64" i="4"/>
  <c r="O12" i="23"/>
  <c r="S12" i="23"/>
  <c r="O78" i="16"/>
  <c r="S78" i="16"/>
  <c r="O26" i="26"/>
  <c r="S26" i="26"/>
  <c r="O65" i="18"/>
  <c r="S65" i="18"/>
  <c r="O49" i="15"/>
  <c r="S49" i="15"/>
  <c r="S84" i="13"/>
  <c r="O84" i="13"/>
  <c r="O55" i="24"/>
  <c r="S55" i="24"/>
  <c r="S52" i="10"/>
  <c r="O52" i="10"/>
  <c r="S67" i="18"/>
  <c r="O67" i="18"/>
  <c r="S52" i="14"/>
  <c r="O52" i="14"/>
  <c r="S17" i="22"/>
  <c r="O17" i="22"/>
  <c r="S27" i="22"/>
  <c r="O27" i="22"/>
  <c r="S42" i="27"/>
  <c r="O42" i="27"/>
  <c r="O32" i="24"/>
  <c r="S32" i="24"/>
  <c r="O54" i="25"/>
  <c r="S54" i="25"/>
  <c r="O6" i="22"/>
  <c r="S6" i="22"/>
  <c r="S30" i="27"/>
  <c r="O30" i="27"/>
  <c r="S37" i="14"/>
  <c r="O37" i="14"/>
  <c r="O23" i="9"/>
  <c r="S23" i="9"/>
  <c r="O32" i="26"/>
  <c r="S32" i="26"/>
  <c r="O35" i="14"/>
  <c r="S35" i="14"/>
  <c r="S64" i="27"/>
  <c r="O64" i="27"/>
  <c r="O13" i="24"/>
  <c r="S13" i="24"/>
  <c r="S68" i="19"/>
  <c r="O68" i="19"/>
  <c r="S23" i="16"/>
  <c r="O23" i="16"/>
  <c r="O10" i="9"/>
  <c r="S10" i="9"/>
  <c r="O86" i="26"/>
  <c r="S86" i="26"/>
  <c r="O40" i="10"/>
  <c r="S40" i="10"/>
  <c r="O47" i="28"/>
  <c r="S47" i="28"/>
  <c r="O17" i="24"/>
  <c r="S17" i="24"/>
  <c r="S86" i="10"/>
  <c r="O86" i="10"/>
  <c r="O18" i="26"/>
  <c r="S18" i="26"/>
  <c r="O21" i="23"/>
  <c r="S21" i="23"/>
  <c r="O56" i="22"/>
  <c r="S56" i="22"/>
  <c r="O37" i="22"/>
  <c r="S37" i="22"/>
  <c r="O39" i="16"/>
  <c r="S39" i="16"/>
  <c r="S14" i="12"/>
  <c r="O14" i="12"/>
  <c r="O68" i="10"/>
  <c r="S68" i="10"/>
  <c r="S35" i="4"/>
  <c r="O35" i="4"/>
  <c r="S13" i="19"/>
  <c r="O13" i="19"/>
  <c r="O61" i="9"/>
  <c r="S61" i="9"/>
  <c r="S44" i="13"/>
  <c r="O44" i="13"/>
  <c r="S82" i="23"/>
  <c r="O82" i="23"/>
  <c r="O21" i="11"/>
  <c r="S21" i="11"/>
  <c r="S5" i="22"/>
  <c r="O5" i="22"/>
  <c r="O27" i="16"/>
  <c r="S27" i="16"/>
  <c r="O29" i="18"/>
  <c r="S29" i="18"/>
  <c r="S50" i="19"/>
  <c r="O50" i="19"/>
  <c r="S31" i="15"/>
  <c r="O31" i="15"/>
  <c r="O68" i="13"/>
  <c r="S68" i="13"/>
  <c r="S55" i="23"/>
  <c r="O55" i="23"/>
  <c r="O6" i="19"/>
  <c r="S6" i="19"/>
  <c r="O45" i="10"/>
  <c r="S45" i="10"/>
  <c r="O63" i="13"/>
  <c r="S63" i="13"/>
  <c r="S41" i="23"/>
  <c r="O41" i="23"/>
  <c r="O64" i="16"/>
  <c r="S64" i="16"/>
  <c r="O62" i="24"/>
  <c r="S62" i="24"/>
  <c r="O67" i="23"/>
  <c r="S67" i="23"/>
  <c r="S79" i="15"/>
  <c r="O79" i="15"/>
  <c r="S84" i="4"/>
  <c r="O84" i="4"/>
  <c r="S18" i="22"/>
  <c r="O18" i="22"/>
  <c r="O60" i="17"/>
  <c r="S60" i="17"/>
  <c r="S17" i="16"/>
  <c r="O17" i="16"/>
  <c r="O78" i="10"/>
  <c r="S78" i="10"/>
  <c r="O57" i="26"/>
  <c r="S57" i="26"/>
  <c r="O23" i="18"/>
  <c r="S23" i="18"/>
  <c r="O63" i="16"/>
  <c r="S63" i="16"/>
  <c r="O48" i="24"/>
  <c r="S48" i="24"/>
  <c r="O21" i="19"/>
  <c r="S21" i="19"/>
  <c r="O68" i="16"/>
  <c r="S68" i="16"/>
  <c r="N70" i="18"/>
  <c r="R70" i="18"/>
  <c r="G70" i="18"/>
  <c r="O22" i="23"/>
  <c r="S22" i="23"/>
  <c r="O81" i="27"/>
  <c r="S81" i="27"/>
  <c r="O37" i="17"/>
  <c r="S37" i="17"/>
  <c r="O48" i="26"/>
  <c r="S48" i="26"/>
  <c r="O15" i="19"/>
  <c r="S15" i="19"/>
  <c r="S14" i="11"/>
  <c r="O14" i="11"/>
  <c r="O27" i="23"/>
  <c r="S27" i="23"/>
  <c r="O43" i="15"/>
  <c r="S43" i="15"/>
  <c r="S24" i="26"/>
  <c r="O24" i="26"/>
  <c r="S69" i="18"/>
  <c r="O69" i="18"/>
  <c r="S53" i="14"/>
  <c r="O53" i="14"/>
  <c r="O57" i="16"/>
  <c r="S57" i="16"/>
  <c r="S19" i="12"/>
  <c r="O19" i="12"/>
  <c r="S14" i="22"/>
  <c r="O14" i="22"/>
  <c r="S56" i="11"/>
  <c r="O56" i="11"/>
  <c r="O40" i="9"/>
  <c r="S40" i="9"/>
  <c r="S23" i="14"/>
  <c r="O23" i="14"/>
  <c r="O32" i="19"/>
  <c r="S32" i="19"/>
  <c r="O60" i="26"/>
  <c r="S60" i="26"/>
  <c r="O81" i="18"/>
  <c r="S81" i="18"/>
  <c r="O69" i="24"/>
  <c r="S69" i="24"/>
  <c r="S82" i="19"/>
  <c r="O82" i="19"/>
  <c r="O42" i="10"/>
  <c r="S42" i="10"/>
  <c r="S61" i="16"/>
  <c r="O61" i="16"/>
  <c r="O57" i="13"/>
  <c r="S57" i="13"/>
  <c r="O64" i="25"/>
  <c r="S64" i="25"/>
  <c r="S65" i="14"/>
  <c r="O65" i="14"/>
  <c r="R74" i="4"/>
  <c r="N74" i="4"/>
  <c r="G74" i="4"/>
  <c r="O38" i="18"/>
  <c r="S38" i="18"/>
  <c r="O52" i="17"/>
  <c r="S52" i="17"/>
  <c r="O56" i="16"/>
  <c r="S56" i="16"/>
  <c r="O19" i="24"/>
  <c r="S19" i="24"/>
  <c r="S24" i="28"/>
  <c r="O24" i="28"/>
  <c r="O59" i="10"/>
  <c r="S59" i="10"/>
  <c r="S61" i="22"/>
  <c r="O61" i="22"/>
  <c r="S80" i="11"/>
  <c r="O80" i="11"/>
  <c r="S55" i="15"/>
  <c r="O55" i="15"/>
  <c r="O34" i="26"/>
  <c r="S34" i="26"/>
  <c r="S29" i="17"/>
  <c r="O29" i="17"/>
  <c r="S30" i="16"/>
  <c r="O30" i="16"/>
  <c r="S57" i="10"/>
  <c r="O57" i="10"/>
  <c r="O21" i="4"/>
  <c r="S21" i="4"/>
  <c r="S32" i="25"/>
  <c r="O32" i="25"/>
  <c r="O13" i="11"/>
  <c r="S13" i="11"/>
  <c r="S35" i="25"/>
  <c r="O35" i="25"/>
  <c r="O40" i="13"/>
  <c r="S40" i="13"/>
  <c r="S17" i="12"/>
  <c r="O17" i="12"/>
  <c r="S53" i="17"/>
  <c r="O53" i="17"/>
  <c r="S65" i="23"/>
  <c r="O65" i="23"/>
  <c r="O76" i="25"/>
  <c r="S76" i="25"/>
  <c r="O56" i="4"/>
  <c r="S56" i="4"/>
  <c r="O6" i="16"/>
  <c r="S6" i="16"/>
  <c r="S25" i="4"/>
  <c r="O25" i="4"/>
  <c r="O57" i="11"/>
  <c r="S57" i="11"/>
  <c r="S19" i="22"/>
  <c r="O19" i="22"/>
  <c r="O33" i="27"/>
  <c r="S33" i="27"/>
  <c r="O28" i="15"/>
  <c r="S28" i="15"/>
  <c r="O22" i="26"/>
  <c r="S22" i="26"/>
  <c r="S54" i="18"/>
  <c r="O54" i="18"/>
  <c r="O22" i="9"/>
  <c r="S22" i="9"/>
  <c r="O33" i="19"/>
  <c r="S33" i="19"/>
  <c r="S26" i="14"/>
  <c r="O26" i="14"/>
  <c r="O85" i="9"/>
  <c r="S85" i="9"/>
  <c r="S61" i="25"/>
  <c r="O61" i="25"/>
  <c r="O43" i="22"/>
  <c r="S43" i="22"/>
  <c r="O28" i="27"/>
  <c r="S28" i="27"/>
  <c r="S59" i="13"/>
  <c r="O59" i="13"/>
  <c r="S66" i="24"/>
  <c r="O66" i="24"/>
  <c r="O59" i="11"/>
  <c r="S59" i="11"/>
  <c r="O51" i="25"/>
  <c r="S51" i="25"/>
  <c r="O60" i="14"/>
  <c r="S60" i="14"/>
  <c r="O41" i="27"/>
  <c r="S41" i="27"/>
  <c r="O62" i="13"/>
  <c r="S62" i="13"/>
  <c r="S22" i="24"/>
  <c r="O22" i="24"/>
  <c r="S47" i="23"/>
  <c r="O47" i="23"/>
  <c r="S15" i="22"/>
  <c r="O15" i="22"/>
  <c r="O64" i="11"/>
  <c r="S64" i="11"/>
  <c r="S12" i="17"/>
  <c r="O12" i="17"/>
  <c r="O53" i="24"/>
  <c r="S53" i="24"/>
  <c r="S48" i="12"/>
  <c r="O48" i="12"/>
  <c r="O79" i="9"/>
  <c r="S79" i="9"/>
  <c r="O27" i="24"/>
  <c r="S27" i="24"/>
  <c r="S50" i="4"/>
  <c r="O50" i="4"/>
  <c r="O25" i="15"/>
  <c r="S25" i="15"/>
  <c r="S23" i="13"/>
  <c r="O23" i="13"/>
  <c r="S68" i="14"/>
  <c r="O68" i="14"/>
  <c r="O34" i="17"/>
  <c r="S34" i="17"/>
  <c r="O16" i="13"/>
  <c r="S16" i="13"/>
  <c r="S30" i="4"/>
  <c r="O30" i="4"/>
  <c r="S9" i="4"/>
  <c r="O9" i="4"/>
  <c r="S78" i="11"/>
  <c r="O78" i="11"/>
  <c r="S37" i="11"/>
  <c r="O37" i="11"/>
  <c r="O7" i="9"/>
  <c r="S7" i="9"/>
  <c r="S59" i="28"/>
  <c r="O59" i="28"/>
  <c r="O34" i="10"/>
  <c r="S34" i="10"/>
  <c r="O85" i="17"/>
  <c r="S85" i="17"/>
  <c r="S25" i="9"/>
  <c r="O25" i="9"/>
  <c r="O14" i="26"/>
  <c r="S14" i="26"/>
  <c r="S19" i="4"/>
  <c r="O19" i="4"/>
  <c r="O28" i="10"/>
  <c r="S28" i="10"/>
  <c r="S22" i="16"/>
  <c r="O22" i="16"/>
  <c r="O58" i="19"/>
  <c r="S58" i="19"/>
  <c r="S11" i="11"/>
  <c r="O11" i="11"/>
  <c r="O34" i="9"/>
  <c r="S34" i="9"/>
  <c r="O37" i="26"/>
  <c r="S37" i="26"/>
  <c r="S80" i="23"/>
  <c r="O80" i="23"/>
  <c r="O33" i="10"/>
  <c r="S33" i="10"/>
  <c r="O65" i="16"/>
  <c r="S65" i="16"/>
  <c r="O84" i="18"/>
  <c r="S84" i="18"/>
  <c r="O32" i="12"/>
  <c r="S32" i="12"/>
  <c r="S9" i="28"/>
  <c r="O9" i="28"/>
  <c r="S11" i="4"/>
  <c r="O11" i="4"/>
  <c r="S62" i="19"/>
  <c r="O62" i="19"/>
  <c r="O11" i="19"/>
  <c r="S11" i="19"/>
  <c r="O85" i="15"/>
  <c r="S85" i="15"/>
  <c r="O53" i="18"/>
  <c r="S53" i="18"/>
  <c r="O25" i="23"/>
  <c r="S25" i="23"/>
  <c r="O62" i="16"/>
  <c r="S62" i="16"/>
  <c r="S7" i="14"/>
  <c r="O7" i="14"/>
  <c r="N75" i="4"/>
  <c r="R75" i="4"/>
  <c r="O25" i="19"/>
  <c r="S25" i="19"/>
  <c r="S11" i="26"/>
  <c r="O11" i="26"/>
  <c r="O19" i="25"/>
  <c r="S19" i="25"/>
  <c r="S20" i="22"/>
  <c r="O20" i="22"/>
  <c r="O60" i="15"/>
  <c r="S60" i="15"/>
  <c r="S15" i="16"/>
  <c r="O15" i="16"/>
  <c r="S10" i="10"/>
  <c r="O10" i="10"/>
  <c r="S39" i="27"/>
  <c r="O39" i="27"/>
  <c r="O36" i="19"/>
  <c r="S36" i="19"/>
  <c r="O45" i="22"/>
  <c r="S45" i="22"/>
  <c r="O36" i="11"/>
  <c r="S36" i="11"/>
  <c r="S17" i="13"/>
  <c r="O17" i="13"/>
  <c r="O56" i="19"/>
  <c r="S56" i="19"/>
  <c r="O5" i="9"/>
  <c r="S5" i="9"/>
  <c r="S26" i="23"/>
  <c r="O26" i="23"/>
  <c r="S44" i="15"/>
  <c r="O44" i="15"/>
  <c r="O21" i="14"/>
  <c r="S21" i="14"/>
  <c r="O33" i="25"/>
  <c r="S33" i="25"/>
  <c r="O25" i="22"/>
  <c r="S25" i="22"/>
  <c r="S58" i="17"/>
  <c r="O58" i="17"/>
  <c r="S8" i="23"/>
  <c r="O8" i="23"/>
  <c r="S80" i="18"/>
  <c r="O80" i="18"/>
  <c r="O59" i="9"/>
  <c r="S59" i="9"/>
  <c r="O46" i="28"/>
  <c r="S46" i="28"/>
  <c r="S61" i="27"/>
  <c r="O61" i="27"/>
  <c r="O5" i="15"/>
  <c r="S5" i="15"/>
  <c r="S14" i="25"/>
  <c r="O14" i="25"/>
  <c r="S21" i="22"/>
  <c r="O21" i="22"/>
  <c r="S83" i="11"/>
  <c r="O83" i="11"/>
  <c r="O40" i="27"/>
  <c r="S40" i="27"/>
  <c r="S24" i="16"/>
  <c r="O24" i="16"/>
  <c r="O80" i="15"/>
  <c r="S80" i="15"/>
  <c r="S56" i="26"/>
  <c r="O56" i="26"/>
  <c r="S86" i="19"/>
  <c r="O86" i="19"/>
  <c r="S81" i="9"/>
  <c r="O81" i="9"/>
  <c r="S45" i="18"/>
  <c r="O45" i="18"/>
  <c r="O84" i="10"/>
  <c r="S84" i="10"/>
  <c r="S79" i="25"/>
  <c r="O79" i="25"/>
  <c r="S43" i="18"/>
  <c r="O43" i="18"/>
  <c r="O10" i="13"/>
  <c r="S10" i="13"/>
  <c r="O6" i="27"/>
  <c r="S6" i="27"/>
  <c r="S46" i="24"/>
  <c r="O46" i="24"/>
  <c r="S29" i="27"/>
  <c r="O29" i="27"/>
  <c r="O54" i="23"/>
  <c r="S54" i="23"/>
  <c r="S84" i="9"/>
  <c r="O84" i="9"/>
  <c r="S36" i="28"/>
  <c r="O36" i="28"/>
  <c r="O16" i="23"/>
  <c r="S16" i="23"/>
  <c r="S28" i="11"/>
  <c r="O28" i="11"/>
  <c r="O38" i="17"/>
  <c r="S38" i="17"/>
  <c r="S49" i="9"/>
  <c r="O49" i="9"/>
  <c r="S13" i="16"/>
  <c r="O13" i="16"/>
  <c r="O60" i="4"/>
  <c r="S60" i="4"/>
  <c r="S25" i="26"/>
  <c r="O25" i="26"/>
  <c r="S66" i="12"/>
  <c r="O66" i="12"/>
  <c r="O50" i="11"/>
  <c r="S50" i="11"/>
  <c r="S53" i="22"/>
  <c r="O53" i="22"/>
  <c r="O15" i="25"/>
  <c r="S15" i="25"/>
  <c r="S55" i="13"/>
  <c r="O55" i="13"/>
  <c r="S46" i="27"/>
  <c r="O46" i="27"/>
  <c r="O78" i="15"/>
  <c r="S78" i="15"/>
  <c r="O6" i="10"/>
  <c r="S6" i="10"/>
  <c r="G73" i="4"/>
  <c r="R73" i="4"/>
  <c r="N73" i="4"/>
  <c r="O58" i="10"/>
  <c r="S58" i="10"/>
  <c r="S15" i="18"/>
  <c r="O15" i="18"/>
  <c r="S67" i="14"/>
  <c r="O67" i="14"/>
  <c r="O18" i="19"/>
  <c r="S18" i="19"/>
  <c r="S80" i="9"/>
  <c r="O80" i="9"/>
  <c r="O35" i="26"/>
  <c r="S35" i="26"/>
  <c r="O53" i="25"/>
  <c r="S53" i="25"/>
  <c r="O22" i="25"/>
  <c r="S22" i="25"/>
  <c r="O84" i="25"/>
  <c r="S84" i="25"/>
  <c r="N75" i="15"/>
  <c r="R75" i="15"/>
  <c r="G75" i="15"/>
  <c r="O64" i="12"/>
  <c r="S64" i="12"/>
  <c r="S33" i="15"/>
  <c r="O33" i="15"/>
  <c r="S24" i="15"/>
  <c r="O24" i="15"/>
  <c r="O81" i="26"/>
  <c r="S81" i="26"/>
  <c r="S62" i="28"/>
  <c r="O62" i="28"/>
  <c r="S42" i="12"/>
  <c r="O42" i="12"/>
  <c r="O85" i="19"/>
  <c r="S85" i="19"/>
  <c r="S81" i="24"/>
  <c r="O81" i="24"/>
  <c r="S79" i="12"/>
  <c r="O79" i="12"/>
  <c r="O7" i="22"/>
  <c r="S7" i="22"/>
  <c r="O59" i="27"/>
  <c r="S59" i="27"/>
  <c r="S28" i="26"/>
  <c r="O28" i="26"/>
  <c r="O35" i="17"/>
  <c r="S35" i="17"/>
  <c r="O9" i="16"/>
  <c r="S9" i="16"/>
  <c r="O25" i="24"/>
  <c r="S25" i="24"/>
  <c r="O60" i="16"/>
  <c r="S60" i="16"/>
  <c r="O44" i="18"/>
  <c r="S44" i="18"/>
  <c r="S13" i="17"/>
  <c r="O13" i="17"/>
  <c r="S82" i="24"/>
  <c r="O82" i="24"/>
  <c r="S13" i="25"/>
  <c r="O13" i="25"/>
  <c r="O8" i="11"/>
  <c r="S8" i="11"/>
  <c r="O30" i="25"/>
  <c r="S30" i="25"/>
  <c r="O23" i="22"/>
  <c r="S23" i="22"/>
  <c r="S33" i="28"/>
  <c r="O33" i="28"/>
  <c r="O65" i="17"/>
  <c r="S65" i="17"/>
  <c r="O36" i="13"/>
  <c r="S36" i="13"/>
  <c r="O36" i="14"/>
  <c r="S36" i="14"/>
  <c r="O48" i="10"/>
  <c r="S48" i="10"/>
  <c r="S14" i="17"/>
  <c r="O14" i="17"/>
  <c r="S78" i="26"/>
  <c r="O78" i="26"/>
  <c r="O69" i="4"/>
  <c r="S69" i="4"/>
  <c r="S28" i="19"/>
  <c r="O28" i="19"/>
  <c r="S58" i="13"/>
  <c r="O58" i="13"/>
  <c r="S27" i="19"/>
  <c r="O27" i="19"/>
  <c r="O56" i="25"/>
  <c r="S56" i="25"/>
  <c r="O16" i="22"/>
  <c r="S16" i="22"/>
  <c r="O67" i="9"/>
  <c r="S67" i="9"/>
  <c r="S51" i="4"/>
  <c r="O51" i="4"/>
  <c r="O58" i="14"/>
  <c r="S58" i="14"/>
  <c r="S44" i="11"/>
  <c r="O44" i="11"/>
  <c r="O83" i="25"/>
  <c r="S83" i="25"/>
  <c r="S40" i="12"/>
  <c r="O40" i="12"/>
  <c r="S15" i="15"/>
  <c r="O15" i="15"/>
  <c r="S39" i="24"/>
  <c r="O39" i="24"/>
  <c r="O83" i="19"/>
  <c r="S83" i="19"/>
  <c r="S42" i="17"/>
  <c r="O42" i="17"/>
  <c r="O18" i="23"/>
  <c r="S18" i="23"/>
  <c r="O35" i="23"/>
  <c r="S35" i="23"/>
  <c r="O13" i="12"/>
  <c r="S13" i="12"/>
  <c r="S62" i="9"/>
  <c r="O62" i="9"/>
  <c r="S19" i="14"/>
  <c r="O19" i="14"/>
  <c r="O26" i="19"/>
  <c r="S26" i="19"/>
  <c r="S23" i="11"/>
  <c r="O23" i="11"/>
  <c r="O7" i="26"/>
  <c r="S7" i="26"/>
  <c r="S63" i="18"/>
  <c r="O63" i="18"/>
  <c r="O37" i="27"/>
  <c r="S37" i="27"/>
  <c r="O16" i="17"/>
  <c r="S16" i="17"/>
  <c r="G48" i="4"/>
  <c r="N48" i="4"/>
  <c r="R48" i="4"/>
  <c r="G33" i="4"/>
  <c r="R33" i="4"/>
  <c r="N33" i="4"/>
  <c r="N40" i="4"/>
  <c r="R40" i="4"/>
  <c r="G40" i="4"/>
  <c r="R83" i="4"/>
  <c r="G83" i="4"/>
  <c r="N83" i="4"/>
  <c r="G44" i="4"/>
  <c r="N44" i="4"/>
  <c r="R44" i="4"/>
  <c r="N52" i="16"/>
  <c r="R52" i="16"/>
  <c r="G52" i="16"/>
  <c r="N11" i="16"/>
  <c r="R11" i="16"/>
  <c r="G11" i="16"/>
  <c r="N15" i="16"/>
  <c r="G15" i="16"/>
  <c r="R15" i="16"/>
  <c r="R52" i="9"/>
  <c r="G52" i="9"/>
  <c r="N52" i="9"/>
  <c r="N22" i="9"/>
  <c r="G22" i="9"/>
  <c r="R22" i="9"/>
  <c r="G12" i="9"/>
  <c r="R12" i="9"/>
  <c r="N12" i="9"/>
  <c r="G78" i="9"/>
  <c r="N78" i="9"/>
  <c r="R78" i="9"/>
  <c r="N62" i="9"/>
  <c r="G62" i="9"/>
  <c r="R62" i="9"/>
  <c r="G53" i="25"/>
  <c r="N53" i="25"/>
  <c r="R53" i="25"/>
  <c r="R20" i="25"/>
  <c r="N20" i="25"/>
  <c r="G20" i="25"/>
  <c r="R61" i="25"/>
  <c r="N61" i="25"/>
  <c r="G61" i="25"/>
  <c r="G14" i="25"/>
  <c r="N14" i="25"/>
  <c r="R14" i="25"/>
  <c r="G33" i="25"/>
  <c r="R33" i="25"/>
  <c r="N33" i="25"/>
  <c r="G64" i="25"/>
  <c r="N64" i="25"/>
  <c r="R64" i="25"/>
  <c r="N37" i="25"/>
  <c r="R37" i="25"/>
  <c r="G37" i="25"/>
  <c r="R22" i="25"/>
  <c r="G22" i="25"/>
  <c r="N22" i="25"/>
  <c r="R25" i="25"/>
  <c r="N25" i="25"/>
  <c r="G25" i="25"/>
  <c r="S70" i="15"/>
  <c r="O70" i="15"/>
  <c r="R57" i="26"/>
  <c r="G57" i="26"/>
  <c r="N57" i="26"/>
  <c r="R63" i="26"/>
  <c r="G63" i="26"/>
  <c r="N63" i="26"/>
  <c r="N86" i="26"/>
  <c r="R86" i="26"/>
  <c r="G86" i="26"/>
  <c r="R65" i="26"/>
  <c r="N65" i="26"/>
  <c r="G65" i="26"/>
  <c r="G23" i="26"/>
  <c r="R23" i="26"/>
  <c r="N23" i="26"/>
  <c r="R36" i="26"/>
  <c r="G36" i="26"/>
  <c r="N36" i="26"/>
  <c r="N33" i="26"/>
  <c r="R33" i="26"/>
  <c r="G33" i="26"/>
  <c r="N29" i="26"/>
  <c r="R29" i="26"/>
  <c r="G29" i="26"/>
  <c r="G82" i="26"/>
  <c r="N82" i="26"/>
  <c r="R82" i="26"/>
  <c r="G5" i="19"/>
  <c r="R5" i="19"/>
  <c r="N5" i="19"/>
  <c r="G55" i="19"/>
  <c r="N55" i="19"/>
  <c r="R55" i="19"/>
  <c r="G84" i="19"/>
  <c r="R84" i="19"/>
  <c r="N84" i="19"/>
  <c r="R60" i="19"/>
  <c r="N60" i="19"/>
  <c r="G60" i="19"/>
  <c r="N65" i="19"/>
  <c r="R65" i="19"/>
  <c r="G65" i="19"/>
  <c r="N36" i="19"/>
  <c r="G36" i="19"/>
  <c r="R36" i="19"/>
  <c r="R15" i="19"/>
  <c r="N15" i="19"/>
  <c r="G15" i="19"/>
  <c r="N14" i="19"/>
  <c r="G14" i="19"/>
  <c r="R14" i="19"/>
  <c r="G41" i="19"/>
  <c r="N41" i="19"/>
  <c r="R41" i="19"/>
  <c r="N86" i="19"/>
  <c r="R86" i="19"/>
  <c r="G86" i="19"/>
  <c r="S7" i="1"/>
  <c r="O7" i="1"/>
  <c r="R51" i="14"/>
  <c r="G51" i="14"/>
  <c r="N51" i="14"/>
  <c r="G53" i="14"/>
  <c r="R53" i="14"/>
  <c r="N53" i="14"/>
  <c r="G9" i="14"/>
  <c r="N9" i="14"/>
  <c r="R9" i="14"/>
  <c r="N85" i="14"/>
  <c r="R85" i="14"/>
  <c r="G85" i="14"/>
  <c r="G80" i="14"/>
  <c r="R80" i="14"/>
  <c r="N80" i="14"/>
  <c r="N82" i="14"/>
  <c r="R82" i="14"/>
  <c r="G82" i="14"/>
  <c r="G15" i="14"/>
  <c r="R15" i="14"/>
  <c r="N15" i="14"/>
  <c r="N7" i="14"/>
  <c r="G7" i="14"/>
  <c r="R7" i="14"/>
  <c r="N37" i="14"/>
  <c r="R37" i="14"/>
  <c r="G37" i="14"/>
  <c r="N35" i="14"/>
  <c r="R35" i="14"/>
  <c r="G35" i="14"/>
  <c r="R5" i="14"/>
  <c r="N5" i="14"/>
  <c r="G5" i="14"/>
  <c r="G58" i="22"/>
  <c r="N58" i="22"/>
  <c r="R58" i="22"/>
  <c r="R86" i="22"/>
  <c r="G86" i="22"/>
  <c r="N86" i="22"/>
  <c r="N24" i="22"/>
  <c r="R24" i="22"/>
  <c r="G24" i="22"/>
  <c r="R10" i="22"/>
  <c r="G10" i="22"/>
  <c r="N10" i="22"/>
  <c r="N23" i="22"/>
  <c r="R23" i="22"/>
  <c r="G23" i="22"/>
  <c r="R22" i="22"/>
  <c r="N22" i="22"/>
  <c r="G22" i="22"/>
  <c r="R44" i="22"/>
  <c r="G44" i="22"/>
  <c r="N44" i="22"/>
  <c r="R42" i="22"/>
  <c r="G42" i="22"/>
  <c r="N42" i="22"/>
  <c r="R11" i="22"/>
  <c r="N11" i="22"/>
  <c r="G11" i="22"/>
  <c r="G78" i="22"/>
  <c r="N78" i="22"/>
  <c r="R78" i="22"/>
  <c r="R50" i="23"/>
  <c r="N50" i="23"/>
  <c r="G50" i="23"/>
  <c r="N54" i="23"/>
  <c r="G54" i="23"/>
  <c r="R54" i="23"/>
  <c r="N6" i="23"/>
  <c r="G6" i="23"/>
  <c r="R6" i="23"/>
  <c r="N36" i="23"/>
  <c r="R36" i="23"/>
  <c r="G36" i="23"/>
  <c r="G30" i="23"/>
  <c r="N30" i="23"/>
  <c r="R30" i="23"/>
  <c r="R32" i="23"/>
  <c r="G32" i="23"/>
  <c r="N32" i="23"/>
  <c r="R60" i="23"/>
  <c r="G60" i="23"/>
  <c r="N60" i="23"/>
  <c r="N86" i="23"/>
  <c r="G86" i="23"/>
  <c r="R86" i="23"/>
  <c r="G9" i="23"/>
  <c r="N9" i="23"/>
  <c r="R9" i="23"/>
  <c r="R18" i="23"/>
  <c r="G18" i="23"/>
  <c r="N18" i="23"/>
  <c r="G36" i="15"/>
  <c r="R36" i="15"/>
  <c r="N36" i="15"/>
  <c r="N50" i="10"/>
  <c r="R50" i="10"/>
  <c r="G50" i="10"/>
  <c r="R54" i="10"/>
  <c r="N54" i="10"/>
  <c r="G54" i="10"/>
  <c r="R80" i="10"/>
  <c r="G80" i="10"/>
  <c r="N80" i="10"/>
  <c r="R61" i="10"/>
  <c r="N61" i="10"/>
  <c r="G61" i="10"/>
  <c r="G45" i="10"/>
  <c r="N45" i="10"/>
  <c r="R45" i="10"/>
  <c r="N69" i="10"/>
  <c r="G69" i="10"/>
  <c r="R69" i="10"/>
  <c r="G65" i="10"/>
  <c r="N65" i="10"/>
  <c r="R65" i="10"/>
  <c r="G64" i="10"/>
  <c r="R64" i="10"/>
  <c r="N64" i="10"/>
  <c r="N52" i="18"/>
  <c r="G52" i="18"/>
  <c r="R52" i="18"/>
  <c r="G46" i="18"/>
  <c r="N46" i="18"/>
  <c r="R46" i="18"/>
  <c r="N16" i="18"/>
  <c r="R16" i="18"/>
  <c r="G16" i="18"/>
  <c r="R26" i="18"/>
  <c r="G26" i="18"/>
  <c r="N26" i="18"/>
  <c r="R13" i="18"/>
  <c r="G13" i="18"/>
  <c r="N13" i="18"/>
  <c r="N6" i="18"/>
  <c r="R6" i="18"/>
  <c r="G6" i="18"/>
  <c r="G62" i="18"/>
  <c r="N62" i="18"/>
  <c r="R62" i="18"/>
  <c r="R21" i="18"/>
  <c r="N21" i="18"/>
  <c r="G21" i="18"/>
  <c r="S65" i="1"/>
  <c r="O65" i="1"/>
  <c r="R27" i="11"/>
  <c r="N27" i="11"/>
  <c r="G27" i="11"/>
  <c r="G52" i="12"/>
  <c r="R52" i="12"/>
  <c r="N52" i="12"/>
  <c r="G38" i="12"/>
  <c r="R38" i="12"/>
  <c r="N38" i="12"/>
  <c r="R41" i="12"/>
  <c r="N41" i="12"/>
  <c r="G41" i="12"/>
  <c r="G42" i="12"/>
  <c r="N42" i="12"/>
  <c r="R42" i="12"/>
  <c r="R34" i="12"/>
  <c r="G34" i="12"/>
  <c r="N34" i="12"/>
  <c r="R51" i="12"/>
  <c r="N51" i="12"/>
  <c r="G51" i="12"/>
  <c r="G55" i="12"/>
  <c r="R55" i="12"/>
  <c r="N55" i="12"/>
  <c r="N30" i="12"/>
  <c r="R30" i="12"/>
  <c r="G30" i="12"/>
  <c r="G14" i="12"/>
  <c r="R14" i="12"/>
  <c r="N14" i="12"/>
  <c r="N79" i="12"/>
  <c r="G79" i="12"/>
  <c r="R79" i="12"/>
  <c r="N8" i="12"/>
  <c r="R8" i="12"/>
  <c r="G8" i="12"/>
  <c r="G37" i="12"/>
  <c r="N37" i="12"/>
  <c r="R37" i="12"/>
  <c r="R23" i="12"/>
  <c r="G23" i="12"/>
  <c r="N23" i="12"/>
  <c r="G12" i="12"/>
  <c r="R12" i="12"/>
  <c r="N12" i="12"/>
  <c r="S69" i="1"/>
  <c r="O69" i="1"/>
  <c r="N82" i="4"/>
  <c r="R82" i="4"/>
  <c r="G82" i="4"/>
  <c r="R9" i="4"/>
  <c r="N9" i="4"/>
  <c r="G9" i="4"/>
  <c r="O75" i="15"/>
  <c r="S75" i="15"/>
  <c r="G55" i="16"/>
  <c r="N55" i="16"/>
  <c r="R55" i="16"/>
  <c r="G14" i="16"/>
  <c r="N14" i="16"/>
  <c r="R14" i="16"/>
  <c r="G33" i="16"/>
  <c r="R33" i="16"/>
  <c r="N33" i="16"/>
  <c r="N40" i="16"/>
  <c r="G40" i="16"/>
  <c r="R40" i="16"/>
  <c r="R61" i="16"/>
  <c r="G61" i="16"/>
  <c r="N61" i="16"/>
  <c r="R79" i="16"/>
  <c r="G79" i="16"/>
  <c r="N79" i="16"/>
  <c r="R46" i="16"/>
  <c r="G46" i="16"/>
  <c r="N46" i="16"/>
  <c r="R35" i="16"/>
  <c r="N35" i="16"/>
  <c r="G35" i="16"/>
  <c r="N13" i="16"/>
  <c r="R13" i="16"/>
  <c r="G13" i="16"/>
  <c r="N54" i="25"/>
  <c r="R54" i="25"/>
  <c r="G54" i="25"/>
  <c r="G55" i="25"/>
  <c r="N55" i="25"/>
  <c r="R55" i="25"/>
  <c r="N6" i="25"/>
  <c r="G6" i="25"/>
  <c r="R6" i="25"/>
  <c r="G65" i="25"/>
  <c r="N65" i="25"/>
  <c r="R65" i="25"/>
  <c r="G23" i="25"/>
  <c r="R23" i="25"/>
  <c r="N23" i="25"/>
  <c r="G85" i="25"/>
  <c r="N85" i="25"/>
  <c r="R85" i="25"/>
  <c r="N82" i="25"/>
  <c r="G82" i="25"/>
  <c r="R82" i="25"/>
  <c r="R8" i="25"/>
  <c r="N8" i="25"/>
  <c r="G8" i="25"/>
  <c r="G59" i="25"/>
  <c r="R59" i="25"/>
  <c r="N59" i="25"/>
  <c r="N15" i="25"/>
  <c r="R15" i="25"/>
  <c r="G15" i="25"/>
  <c r="N27" i="25"/>
  <c r="R27" i="25"/>
  <c r="G27" i="25"/>
  <c r="S34" i="1"/>
  <c r="O34" i="1"/>
  <c r="O42" i="1"/>
  <c r="S42" i="1"/>
  <c r="G56" i="26"/>
  <c r="N56" i="26"/>
  <c r="R56" i="26"/>
  <c r="G6" i="26"/>
  <c r="R6" i="26"/>
  <c r="N6" i="26"/>
  <c r="G80" i="26"/>
  <c r="N80" i="26"/>
  <c r="R80" i="26"/>
  <c r="R35" i="26"/>
  <c r="G35" i="26"/>
  <c r="N35" i="26"/>
  <c r="G68" i="26"/>
  <c r="R68" i="26"/>
  <c r="N68" i="26"/>
  <c r="N13" i="26"/>
  <c r="G13" i="26"/>
  <c r="R13" i="26"/>
  <c r="N12" i="26"/>
  <c r="R12" i="26"/>
  <c r="G12" i="26"/>
  <c r="R16" i="26"/>
  <c r="N16" i="26"/>
  <c r="G16" i="26"/>
  <c r="G19" i="26"/>
  <c r="N19" i="26"/>
  <c r="R19" i="26"/>
  <c r="O62" i="1"/>
  <c r="S62" i="1"/>
  <c r="R58" i="19"/>
  <c r="G58" i="19"/>
  <c r="N58" i="19"/>
  <c r="R31" i="19"/>
  <c r="N31" i="19"/>
  <c r="G31" i="19"/>
  <c r="G63" i="19"/>
  <c r="N63" i="19"/>
  <c r="R63" i="19"/>
  <c r="R80" i="19"/>
  <c r="G80" i="19"/>
  <c r="N80" i="19"/>
  <c r="G22" i="19"/>
  <c r="N22" i="19"/>
  <c r="R22" i="19"/>
  <c r="G66" i="19"/>
  <c r="N66" i="19"/>
  <c r="R66" i="19"/>
  <c r="G83" i="19"/>
  <c r="N83" i="19"/>
  <c r="R83" i="19"/>
  <c r="R27" i="19"/>
  <c r="G27" i="19"/>
  <c r="N27" i="19"/>
  <c r="R8" i="19"/>
  <c r="G8" i="19"/>
  <c r="N8" i="19"/>
  <c r="O30" i="1"/>
  <c r="S30" i="1"/>
  <c r="N56" i="24"/>
  <c r="G56" i="24"/>
  <c r="R56" i="24"/>
  <c r="N47" i="24"/>
  <c r="G47" i="24"/>
  <c r="R47" i="24"/>
  <c r="N86" i="24"/>
  <c r="R86" i="24"/>
  <c r="G86" i="24"/>
  <c r="R79" i="24"/>
  <c r="G79" i="24"/>
  <c r="N79" i="24"/>
  <c r="N69" i="24"/>
  <c r="R69" i="24"/>
  <c r="G69" i="24"/>
  <c r="R22" i="24"/>
  <c r="G22" i="24"/>
  <c r="N22" i="24"/>
  <c r="R9" i="24"/>
  <c r="N9" i="24"/>
  <c r="G9" i="24"/>
  <c r="R26" i="24"/>
  <c r="N26" i="24"/>
  <c r="G26" i="24"/>
  <c r="G50" i="14"/>
  <c r="R50" i="14"/>
  <c r="N50" i="14"/>
  <c r="R48" i="14"/>
  <c r="N48" i="14"/>
  <c r="G48" i="14"/>
  <c r="N25" i="14"/>
  <c r="G25" i="14"/>
  <c r="R25" i="14"/>
  <c r="G38" i="14"/>
  <c r="R38" i="14"/>
  <c r="N38" i="14"/>
  <c r="N20" i="14"/>
  <c r="R20" i="14"/>
  <c r="G20" i="14"/>
  <c r="R19" i="14"/>
  <c r="N19" i="14"/>
  <c r="G19" i="14"/>
  <c r="N22" i="14"/>
  <c r="R22" i="14"/>
  <c r="G22" i="14"/>
  <c r="N44" i="14"/>
  <c r="R44" i="14"/>
  <c r="G44" i="14"/>
  <c r="G64" i="14"/>
  <c r="N64" i="14"/>
  <c r="R64" i="14"/>
  <c r="G66" i="14"/>
  <c r="N66" i="14"/>
  <c r="R66" i="14"/>
  <c r="G68" i="22"/>
  <c r="N68" i="22"/>
  <c r="R68" i="22"/>
  <c r="R19" i="22"/>
  <c r="G19" i="22"/>
  <c r="N19" i="22"/>
  <c r="R26" i="22"/>
  <c r="G26" i="22"/>
  <c r="N26" i="22"/>
  <c r="N38" i="22"/>
  <c r="R38" i="22"/>
  <c r="G38" i="22"/>
  <c r="G47" i="22"/>
  <c r="N47" i="22"/>
  <c r="R47" i="22"/>
  <c r="R85" i="22"/>
  <c r="G85" i="22"/>
  <c r="N85" i="22"/>
  <c r="S43" i="1"/>
  <c r="O43" i="1"/>
  <c r="N52" i="15"/>
  <c r="R52" i="15"/>
  <c r="G52" i="15"/>
  <c r="R24" i="15"/>
  <c r="G24" i="15"/>
  <c r="N24" i="15"/>
  <c r="R10" i="15"/>
  <c r="N10" i="15"/>
  <c r="G10" i="15"/>
  <c r="G85" i="15"/>
  <c r="N85" i="15"/>
  <c r="R85" i="15"/>
  <c r="G18" i="15"/>
  <c r="N18" i="15"/>
  <c r="R18" i="15"/>
  <c r="N67" i="15"/>
  <c r="G67" i="15"/>
  <c r="R67" i="15"/>
  <c r="R14" i="15"/>
  <c r="G14" i="15"/>
  <c r="N14" i="15"/>
  <c r="N29" i="15"/>
  <c r="G29" i="15"/>
  <c r="R29" i="15"/>
  <c r="N40" i="15"/>
  <c r="R40" i="15"/>
  <c r="G40" i="15"/>
  <c r="R50" i="18"/>
  <c r="G50" i="18"/>
  <c r="N50" i="18"/>
  <c r="G42" i="18"/>
  <c r="N42" i="18"/>
  <c r="R42" i="18"/>
  <c r="N44" i="18"/>
  <c r="G44" i="18"/>
  <c r="R44" i="18"/>
  <c r="G31" i="18"/>
  <c r="R31" i="18"/>
  <c r="N31" i="18"/>
  <c r="R28" i="18"/>
  <c r="N28" i="18"/>
  <c r="G28" i="18"/>
  <c r="G78" i="18"/>
  <c r="N78" i="18"/>
  <c r="R78" i="18"/>
  <c r="N50" i="11"/>
  <c r="G50" i="11"/>
  <c r="R50" i="11"/>
  <c r="R48" i="11"/>
  <c r="G48" i="11"/>
  <c r="N48" i="11"/>
  <c r="R68" i="11"/>
  <c r="G68" i="11"/>
  <c r="N68" i="11"/>
  <c r="G40" i="11"/>
  <c r="R40" i="11"/>
  <c r="N40" i="11"/>
  <c r="R64" i="11"/>
  <c r="G64" i="11"/>
  <c r="N64" i="11"/>
  <c r="R82" i="11"/>
  <c r="G82" i="11"/>
  <c r="N82" i="11"/>
  <c r="N83" i="11"/>
  <c r="G83" i="11"/>
  <c r="R83" i="11"/>
  <c r="R20" i="11"/>
  <c r="G20" i="11"/>
  <c r="N20" i="11"/>
  <c r="G85" i="11"/>
  <c r="N85" i="11"/>
  <c r="R85" i="11"/>
  <c r="N84" i="13"/>
  <c r="R84" i="13"/>
  <c r="G84" i="13"/>
  <c r="G82" i="12"/>
  <c r="N82" i="12"/>
  <c r="R82" i="12"/>
  <c r="S27" i="1"/>
  <c r="O27" i="1"/>
  <c r="O84" i="1"/>
  <c r="S84" i="1"/>
  <c r="S41" i="1"/>
  <c r="O41" i="1"/>
  <c r="R53" i="16"/>
  <c r="G53" i="16"/>
  <c r="N53" i="16"/>
  <c r="R22" i="16"/>
  <c r="N22" i="16"/>
  <c r="G22" i="16"/>
  <c r="R36" i="16"/>
  <c r="N36" i="16"/>
  <c r="G36" i="16"/>
  <c r="N62" i="16"/>
  <c r="R62" i="16"/>
  <c r="G62" i="16"/>
  <c r="G25" i="16"/>
  <c r="N25" i="16"/>
  <c r="R25" i="16"/>
  <c r="G44" i="16"/>
  <c r="N44" i="16"/>
  <c r="R44" i="16"/>
  <c r="N18" i="16"/>
  <c r="R18" i="16"/>
  <c r="G18" i="16"/>
  <c r="R60" i="16"/>
  <c r="G60" i="16"/>
  <c r="N60" i="16"/>
  <c r="G21" i="16"/>
  <c r="N21" i="16"/>
  <c r="R21" i="16"/>
  <c r="N58" i="9"/>
  <c r="G58" i="9"/>
  <c r="R58" i="9"/>
  <c r="G60" i="9"/>
  <c r="R60" i="9"/>
  <c r="N60" i="9"/>
  <c r="N83" i="9"/>
  <c r="R83" i="9"/>
  <c r="G83" i="9"/>
  <c r="R20" i="9"/>
  <c r="N20" i="9"/>
  <c r="G20" i="9"/>
  <c r="G29" i="9"/>
  <c r="N29" i="9"/>
  <c r="R29" i="9"/>
  <c r="N42" i="9"/>
  <c r="R42" i="9"/>
  <c r="G42" i="9"/>
  <c r="N45" i="9"/>
  <c r="G45" i="9"/>
  <c r="R45" i="9"/>
  <c r="N23" i="9"/>
  <c r="G23" i="9"/>
  <c r="R23" i="9"/>
  <c r="R12" i="25"/>
  <c r="G12" i="25"/>
  <c r="N12" i="25"/>
  <c r="N16" i="25"/>
  <c r="R16" i="25"/>
  <c r="G16" i="25"/>
  <c r="R68" i="25"/>
  <c r="G68" i="25"/>
  <c r="N68" i="25"/>
  <c r="R75" i="1"/>
  <c r="N75" i="1"/>
  <c r="R71" i="1"/>
  <c r="N71" i="1"/>
  <c r="R54" i="26"/>
  <c r="G54" i="26"/>
  <c r="N54" i="26"/>
  <c r="N26" i="26"/>
  <c r="R26" i="26"/>
  <c r="G26" i="26"/>
  <c r="N47" i="26"/>
  <c r="G47" i="26"/>
  <c r="R47" i="26"/>
  <c r="N45" i="26"/>
  <c r="R45" i="26"/>
  <c r="G45" i="26"/>
  <c r="R31" i="26"/>
  <c r="G31" i="26"/>
  <c r="N31" i="26"/>
  <c r="R15" i="26"/>
  <c r="G15" i="26"/>
  <c r="N15" i="26"/>
  <c r="R9" i="26"/>
  <c r="G9" i="26"/>
  <c r="N9" i="26"/>
  <c r="R21" i="26"/>
  <c r="N21" i="26"/>
  <c r="G21" i="26"/>
  <c r="O70" i="18"/>
  <c r="S70" i="18"/>
  <c r="G52" i="19"/>
  <c r="N52" i="19"/>
  <c r="R52" i="19"/>
  <c r="N35" i="19"/>
  <c r="R35" i="19"/>
  <c r="G35" i="19"/>
  <c r="N34" i="19"/>
  <c r="R34" i="19"/>
  <c r="G34" i="19"/>
  <c r="N37" i="19"/>
  <c r="G37" i="19"/>
  <c r="R37" i="19"/>
  <c r="R38" i="19"/>
  <c r="G38" i="19"/>
  <c r="N38" i="19"/>
  <c r="R18" i="19"/>
  <c r="G18" i="19"/>
  <c r="N18" i="19"/>
  <c r="G10" i="19"/>
  <c r="N10" i="19"/>
  <c r="R10" i="19"/>
  <c r="R12" i="19"/>
  <c r="N12" i="19"/>
  <c r="G12" i="19"/>
  <c r="N59" i="19"/>
  <c r="R59" i="19"/>
  <c r="G59" i="19"/>
  <c r="O15" i="1"/>
  <c r="S15" i="1"/>
  <c r="G54" i="14"/>
  <c r="R54" i="14"/>
  <c r="N54" i="14"/>
  <c r="R52" i="14"/>
  <c r="N52" i="14"/>
  <c r="G52" i="14"/>
  <c r="N45" i="14"/>
  <c r="G45" i="14"/>
  <c r="R45" i="14"/>
  <c r="N84" i="14"/>
  <c r="G84" i="14"/>
  <c r="R84" i="14"/>
  <c r="G63" i="14"/>
  <c r="N63" i="14"/>
  <c r="R63" i="14"/>
  <c r="R81" i="14"/>
  <c r="N81" i="14"/>
  <c r="G81" i="14"/>
  <c r="G16" i="14"/>
  <c r="N16" i="14"/>
  <c r="R16" i="14"/>
  <c r="N65" i="14"/>
  <c r="R65" i="14"/>
  <c r="G65" i="14"/>
  <c r="N6" i="27"/>
  <c r="G6" i="27"/>
  <c r="R6" i="27"/>
  <c r="G79" i="27"/>
  <c r="R79" i="27"/>
  <c r="N79" i="27"/>
  <c r="N46" i="27"/>
  <c r="R46" i="27"/>
  <c r="G46" i="27"/>
  <c r="N21" i="27"/>
  <c r="R21" i="27"/>
  <c r="G21" i="27"/>
  <c r="G9" i="27"/>
  <c r="N9" i="27"/>
  <c r="R9" i="27"/>
  <c r="N64" i="27"/>
  <c r="G64" i="27"/>
  <c r="R64" i="27"/>
  <c r="R22" i="27"/>
  <c r="G22" i="27"/>
  <c r="N22" i="27"/>
  <c r="N31" i="27"/>
  <c r="R31" i="27"/>
  <c r="G31" i="27"/>
  <c r="N86" i="15"/>
  <c r="R86" i="15"/>
  <c r="G86" i="15"/>
  <c r="N54" i="18"/>
  <c r="R54" i="18"/>
  <c r="G54" i="18"/>
  <c r="G58" i="28"/>
  <c r="R58" i="28"/>
  <c r="N58" i="28"/>
  <c r="G68" i="28"/>
  <c r="N68" i="28"/>
  <c r="R68" i="28"/>
  <c r="N43" i="28"/>
  <c r="R43" i="28"/>
  <c r="G43" i="28"/>
  <c r="R23" i="28"/>
  <c r="G23" i="28"/>
  <c r="N23" i="28"/>
  <c r="N64" i="28"/>
  <c r="R64" i="28"/>
  <c r="G64" i="28"/>
  <c r="R21" i="28"/>
  <c r="G21" i="28"/>
  <c r="N21" i="28"/>
  <c r="N27" i="28"/>
  <c r="G27" i="28"/>
  <c r="R27" i="28"/>
  <c r="N11" i="28"/>
  <c r="R11" i="28"/>
  <c r="G11" i="28"/>
  <c r="R46" i="28"/>
  <c r="N46" i="28"/>
  <c r="G46" i="28"/>
  <c r="R48" i="13"/>
  <c r="N48" i="13"/>
  <c r="G48" i="13"/>
  <c r="N82" i="13"/>
  <c r="R82" i="13"/>
  <c r="G82" i="13"/>
  <c r="R41" i="13"/>
  <c r="G41" i="13"/>
  <c r="N41" i="13"/>
  <c r="R30" i="13"/>
  <c r="G30" i="13"/>
  <c r="N30" i="13"/>
  <c r="N42" i="13"/>
  <c r="R42" i="13"/>
  <c r="G42" i="13"/>
  <c r="N21" i="13"/>
  <c r="R21" i="13"/>
  <c r="G21" i="13"/>
  <c r="N20" i="13"/>
  <c r="G20" i="13"/>
  <c r="R20" i="13"/>
  <c r="N62" i="13"/>
  <c r="R62" i="13"/>
  <c r="G62" i="13"/>
  <c r="R18" i="13"/>
  <c r="G18" i="13"/>
  <c r="N18" i="13"/>
  <c r="G32" i="12"/>
  <c r="N32" i="12"/>
  <c r="R32" i="12"/>
  <c r="G36" i="12"/>
  <c r="N36" i="12"/>
  <c r="R36" i="12"/>
  <c r="O53" i="1"/>
  <c r="S53" i="1"/>
  <c r="N57" i="16"/>
  <c r="G57" i="16"/>
  <c r="R57" i="16"/>
  <c r="G43" i="16"/>
  <c r="N43" i="16"/>
  <c r="R43" i="16"/>
  <c r="R16" i="16"/>
  <c r="G16" i="16"/>
  <c r="N16" i="16"/>
  <c r="R12" i="16"/>
  <c r="N12" i="16"/>
  <c r="G12" i="16"/>
  <c r="N85" i="16"/>
  <c r="R85" i="16"/>
  <c r="G85" i="16"/>
  <c r="G6" i="16"/>
  <c r="R6" i="16"/>
  <c r="N6" i="16"/>
  <c r="N30" i="16"/>
  <c r="R30" i="16"/>
  <c r="G30" i="16"/>
  <c r="R24" i="16"/>
  <c r="G24" i="16"/>
  <c r="N24" i="16"/>
  <c r="N63" i="16"/>
  <c r="G63" i="16"/>
  <c r="R63" i="16"/>
  <c r="G67" i="16"/>
  <c r="R67" i="16"/>
  <c r="N67" i="16"/>
  <c r="N56" i="9"/>
  <c r="R56" i="9"/>
  <c r="G56" i="9"/>
  <c r="G30" i="9"/>
  <c r="R30" i="9"/>
  <c r="N30" i="9"/>
  <c r="N84" i="9"/>
  <c r="R84" i="9"/>
  <c r="G84" i="9"/>
  <c r="G44" i="9"/>
  <c r="N44" i="9"/>
  <c r="R44" i="9"/>
  <c r="R85" i="9"/>
  <c r="N85" i="9"/>
  <c r="G85" i="9"/>
  <c r="R21" i="9"/>
  <c r="N21" i="9"/>
  <c r="G21" i="9"/>
  <c r="R37" i="9"/>
  <c r="N37" i="9"/>
  <c r="G37" i="9"/>
  <c r="G13" i="9"/>
  <c r="R13" i="9"/>
  <c r="N13" i="9"/>
  <c r="N6" i="9"/>
  <c r="G6" i="9"/>
  <c r="R6" i="9"/>
  <c r="R52" i="25"/>
  <c r="G52" i="25"/>
  <c r="N52" i="25"/>
  <c r="N42" i="25"/>
  <c r="G42" i="25"/>
  <c r="R42" i="25"/>
  <c r="G26" i="25"/>
  <c r="R26" i="25"/>
  <c r="N26" i="25"/>
  <c r="R47" i="25"/>
  <c r="N47" i="25"/>
  <c r="G47" i="25"/>
  <c r="N21" i="25"/>
  <c r="R21" i="25"/>
  <c r="G21" i="25"/>
  <c r="N79" i="25"/>
  <c r="G79" i="25"/>
  <c r="R79" i="25"/>
  <c r="R35" i="25"/>
  <c r="N35" i="25"/>
  <c r="G35" i="25"/>
  <c r="R11" i="25"/>
  <c r="G11" i="25"/>
  <c r="N11" i="25"/>
  <c r="N37" i="26"/>
  <c r="G37" i="26"/>
  <c r="R37" i="26"/>
  <c r="G51" i="19"/>
  <c r="N51" i="19"/>
  <c r="R51" i="19"/>
  <c r="R57" i="19"/>
  <c r="G57" i="19"/>
  <c r="N57" i="19"/>
  <c r="R25" i="19"/>
  <c r="G25" i="19"/>
  <c r="N25" i="19"/>
  <c r="R21" i="19"/>
  <c r="G21" i="19"/>
  <c r="N21" i="19"/>
  <c r="G20" i="19"/>
  <c r="N20" i="19"/>
  <c r="R20" i="19"/>
  <c r="N62" i="19"/>
  <c r="R62" i="19"/>
  <c r="G62" i="19"/>
  <c r="N44" i="19"/>
  <c r="R44" i="19"/>
  <c r="G44" i="19"/>
  <c r="N46" i="19"/>
  <c r="R46" i="19"/>
  <c r="G46" i="19"/>
  <c r="N23" i="19"/>
  <c r="R23" i="19"/>
  <c r="G23" i="19"/>
  <c r="N54" i="24"/>
  <c r="R54" i="24"/>
  <c r="G54" i="24"/>
  <c r="N29" i="24"/>
  <c r="R29" i="24"/>
  <c r="G29" i="24"/>
  <c r="R63" i="24"/>
  <c r="G63" i="24"/>
  <c r="N63" i="24"/>
  <c r="G68" i="24"/>
  <c r="N68" i="24"/>
  <c r="R68" i="24"/>
  <c r="R31" i="24"/>
  <c r="N31" i="24"/>
  <c r="G31" i="24"/>
  <c r="N41" i="24"/>
  <c r="R41" i="24"/>
  <c r="G41" i="24"/>
  <c r="G61" i="24"/>
  <c r="R61" i="24"/>
  <c r="N61" i="24"/>
  <c r="R78" i="24"/>
  <c r="G78" i="24"/>
  <c r="N78" i="24"/>
  <c r="N81" i="24"/>
  <c r="R81" i="24"/>
  <c r="G81" i="24"/>
  <c r="S86" i="1"/>
  <c r="O86" i="1"/>
  <c r="N5" i="23"/>
  <c r="G5" i="23"/>
  <c r="R5" i="23"/>
  <c r="R56" i="23"/>
  <c r="G56" i="23"/>
  <c r="N56" i="23"/>
  <c r="R21" i="23"/>
  <c r="G21" i="23"/>
  <c r="N21" i="23"/>
  <c r="R80" i="23"/>
  <c r="G80" i="23"/>
  <c r="N80" i="23"/>
  <c r="G10" i="23"/>
  <c r="R10" i="23"/>
  <c r="N10" i="23"/>
  <c r="G20" i="23"/>
  <c r="R20" i="23"/>
  <c r="N20" i="23"/>
  <c r="G34" i="23"/>
  <c r="R34" i="23"/>
  <c r="N34" i="23"/>
  <c r="R35" i="23"/>
  <c r="G35" i="23"/>
  <c r="N35" i="23"/>
  <c r="N50" i="15"/>
  <c r="R50" i="15"/>
  <c r="G50" i="15"/>
  <c r="G48" i="15"/>
  <c r="R48" i="15"/>
  <c r="N48" i="15"/>
  <c r="G31" i="15"/>
  <c r="R31" i="15"/>
  <c r="N31" i="15"/>
  <c r="G65" i="15"/>
  <c r="N65" i="15"/>
  <c r="R65" i="15"/>
  <c r="N62" i="15"/>
  <c r="G62" i="15"/>
  <c r="R62" i="15"/>
  <c r="R78" i="15"/>
  <c r="G78" i="15"/>
  <c r="N78" i="15"/>
  <c r="G83" i="15"/>
  <c r="R83" i="15"/>
  <c r="N83" i="15"/>
  <c r="R13" i="15"/>
  <c r="G13" i="15"/>
  <c r="N13" i="15"/>
  <c r="G48" i="10"/>
  <c r="N48" i="10"/>
  <c r="R48" i="10"/>
  <c r="G46" i="10"/>
  <c r="N46" i="10"/>
  <c r="R46" i="10"/>
  <c r="N41" i="10"/>
  <c r="R41" i="10"/>
  <c r="G41" i="10"/>
  <c r="G85" i="10"/>
  <c r="R85" i="10"/>
  <c r="N85" i="10"/>
  <c r="N62" i="10"/>
  <c r="G62" i="10"/>
  <c r="R62" i="10"/>
  <c r="N10" i="10"/>
  <c r="R10" i="10"/>
  <c r="G10" i="10"/>
  <c r="R21" i="10"/>
  <c r="G21" i="10"/>
  <c r="N21" i="10"/>
  <c r="R36" i="10"/>
  <c r="N36" i="10"/>
  <c r="G36" i="10"/>
  <c r="G17" i="10"/>
  <c r="R17" i="10"/>
  <c r="N17" i="10"/>
  <c r="R29" i="10"/>
  <c r="N29" i="10"/>
  <c r="G29" i="10"/>
  <c r="N49" i="18"/>
  <c r="G49" i="18"/>
  <c r="R49" i="18"/>
  <c r="N27" i="18"/>
  <c r="R27" i="18"/>
  <c r="G27" i="18"/>
  <c r="G63" i="18"/>
  <c r="N63" i="18"/>
  <c r="R63" i="18"/>
  <c r="N61" i="18"/>
  <c r="G61" i="18"/>
  <c r="R61" i="18"/>
  <c r="R17" i="18"/>
  <c r="G17" i="18"/>
  <c r="N17" i="18"/>
  <c r="G60" i="18"/>
  <c r="N60" i="18"/>
  <c r="R60" i="18"/>
  <c r="N66" i="18"/>
  <c r="R66" i="18"/>
  <c r="G66" i="18"/>
  <c r="N64" i="18"/>
  <c r="R64" i="18"/>
  <c r="G64" i="18"/>
  <c r="R34" i="18"/>
  <c r="N34" i="18"/>
  <c r="G34" i="18"/>
  <c r="R5" i="28"/>
  <c r="G5" i="28"/>
  <c r="N5" i="28"/>
  <c r="G63" i="11"/>
  <c r="R63" i="11"/>
  <c r="N63" i="11"/>
  <c r="G33" i="11"/>
  <c r="R33" i="11"/>
  <c r="N33" i="11"/>
  <c r="N53" i="13"/>
  <c r="R53" i="13"/>
  <c r="G53" i="13"/>
  <c r="N54" i="13"/>
  <c r="R54" i="13"/>
  <c r="G54" i="13"/>
  <c r="R44" i="13"/>
  <c r="G44" i="13"/>
  <c r="N44" i="13"/>
  <c r="G67" i="13"/>
  <c r="N67" i="13"/>
  <c r="R67" i="13"/>
  <c r="R23" i="13"/>
  <c r="N23" i="13"/>
  <c r="G23" i="13"/>
  <c r="R32" i="13"/>
  <c r="G32" i="13"/>
  <c r="N32" i="13"/>
  <c r="G64" i="13"/>
  <c r="R64" i="13"/>
  <c r="N64" i="13"/>
  <c r="N22" i="13"/>
  <c r="G22" i="13"/>
  <c r="R22" i="13"/>
  <c r="R78" i="13"/>
  <c r="G78" i="13"/>
  <c r="N78" i="13"/>
  <c r="N57" i="12"/>
  <c r="R57" i="12"/>
  <c r="G57" i="12"/>
  <c r="G48" i="12"/>
  <c r="R48" i="12"/>
  <c r="N48" i="12"/>
  <c r="N39" i="12"/>
  <c r="R39" i="12"/>
  <c r="G39" i="12"/>
  <c r="N62" i="12"/>
  <c r="G62" i="12"/>
  <c r="R62" i="12"/>
  <c r="R68" i="12"/>
  <c r="G68" i="12"/>
  <c r="N68" i="12"/>
  <c r="N63" i="12"/>
  <c r="R63" i="12"/>
  <c r="G63" i="12"/>
  <c r="N28" i="12"/>
  <c r="R28" i="12"/>
  <c r="G28" i="12"/>
  <c r="R80" i="12"/>
  <c r="G80" i="12"/>
  <c r="N80" i="12"/>
  <c r="R86" i="12"/>
  <c r="G86" i="12"/>
  <c r="N86" i="12"/>
  <c r="R44" i="12"/>
  <c r="G44" i="12"/>
  <c r="N44" i="12"/>
  <c r="O40" i="11"/>
  <c r="S40" i="11"/>
  <c r="O8" i="22"/>
  <c r="S8" i="22"/>
  <c r="S57" i="4"/>
  <c r="O57" i="4"/>
  <c r="S43" i="13"/>
  <c r="O43" i="13"/>
  <c r="S6" i="15"/>
  <c r="O6" i="15"/>
  <c r="O36" i="10"/>
  <c r="S36" i="10"/>
  <c r="O6" i="25"/>
  <c r="S6" i="25"/>
  <c r="O47" i="24"/>
  <c r="S47" i="24"/>
  <c r="S64" i="24"/>
  <c r="O64" i="24"/>
  <c r="S35" i="12"/>
  <c r="O35" i="12"/>
  <c r="S10" i="27"/>
  <c r="O10" i="27"/>
  <c r="S86" i="28"/>
  <c r="O86" i="28"/>
  <c r="O12" i="26"/>
  <c r="S12" i="26"/>
  <c r="S16" i="18"/>
  <c r="O16" i="18"/>
  <c r="S60" i="19"/>
  <c r="O60" i="19"/>
  <c r="O5" i="25"/>
  <c r="S5" i="25"/>
  <c r="O58" i="12"/>
  <c r="S58" i="12"/>
  <c r="O53" i="27"/>
  <c r="S53" i="27"/>
  <c r="O28" i="13"/>
  <c r="S28" i="13"/>
  <c r="O32" i="14"/>
  <c r="S32" i="14"/>
  <c r="O24" i="9"/>
  <c r="S24" i="9"/>
  <c r="S26" i="24"/>
  <c r="O26" i="24"/>
  <c r="S51" i="10"/>
  <c r="O51" i="10"/>
  <c r="O64" i="23"/>
  <c r="S64" i="23"/>
  <c r="O30" i="11"/>
  <c r="S30" i="11"/>
  <c r="O10" i="25"/>
  <c r="S10" i="25"/>
  <c r="O59" i="22"/>
  <c r="S59" i="22"/>
  <c r="O81" i="15"/>
  <c r="S81" i="15"/>
  <c r="S41" i="12"/>
  <c r="O41" i="12"/>
  <c r="S5" i="10"/>
  <c r="O5" i="10"/>
  <c r="S41" i="9"/>
  <c r="O41" i="9"/>
  <c r="S47" i="16"/>
  <c r="O47" i="16"/>
  <c r="O11" i="28"/>
  <c r="S11" i="28"/>
  <c r="O27" i="15"/>
  <c r="S27" i="15"/>
  <c r="S39" i="19"/>
  <c r="O39" i="19"/>
  <c r="S86" i="24"/>
  <c r="O86" i="24"/>
  <c r="O34" i="11"/>
  <c r="S34" i="11"/>
  <c r="O33" i="22"/>
  <c r="S33" i="22"/>
  <c r="O16" i="25"/>
  <c r="S16" i="25"/>
  <c r="S42" i="24"/>
  <c r="O42" i="24"/>
  <c r="S85" i="14"/>
  <c r="O85" i="14"/>
  <c r="O40" i="24"/>
  <c r="S40" i="24"/>
  <c r="O54" i="10"/>
  <c r="S54" i="10"/>
  <c r="S54" i="16"/>
  <c r="O54" i="16"/>
  <c r="S25" i="10"/>
  <c r="O25" i="10"/>
  <c r="N73" i="15"/>
  <c r="R73" i="15"/>
  <c r="G73" i="15"/>
  <c r="O50" i="14"/>
  <c r="S50" i="14"/>
  <c r="S56" i="12"/>
  <c r="O56" i="12"/>
  <c r="O69" i="26"/>
  <c r="S69" i="26"/>
  <c r="O58" i="28"/>
  <c r="S58" i="28"/>
  <c r="O17" i="17"/>
  <c r="S17" i="17"/>
  <c r="S66" i="9"/>
  <c r="O66" i="9"/>
  <c r="S39" i="26"/>
  <c r="O39" i="26"/>
  <c r="S52" i="4"/>
  <c r="O52" i="4"/>
  <c r="S63" i="28"/>
  <c r="O63" i="28"/>
  <c r="S85" i="10"/>
  <c r="O85" i="10"/>
  <c r="S38" i="28"/>
  <c r="O38" i="28"/>
  <c r="S11" i="10"/>
  <c r="O11" i="10"/>
  <c r="O68" i="11"/>
  <c r="S68" i="11"/>
  <c r="O47" i="13"/>
  <c r="S47" i="13"/>
  <c r="S46" i="18"/>
  <c r="O46" i="18"/>
  <c r="S9" i="19"/>
  <c r="O9" i="19"/>
  <c r="O83" i="28"/>
  <c r="S83" i="28"/>
  <c r="S22" i="12"/>
  <c r="O22" i="12"/>
  <c r="O69" i="25"/>
  <c r="S69" i="25"/>
  <c r="S14" i="24"/>
  <c r="O14" i="24"/>
  <c r="O38" i="14"/>
  <c r="S38" i="14"/>
  <c r="O42" i="13"/>
  <c r="S42" i="13"/>
  <c r="S56" i="13"/>
  <c r="O56" i="13"/>
  <c r="S68" i="18"/>
  <c r="O68" i="18"/>
  <c r="O18" i="17"/>
  <c r="S18" i="17"/>
  <c r="S31" i="13"/>
  <c r="O31" i="13"/>
  <c r="O17" i="11"/>
  <c r="S17" i="11"/>
  <c r="S41" i="16"/>
  <c r="O41" i="16"/>
  <c r="S13" i="28"/>
  <c r="O13" i="28"/>
  <c r="O66" i="10"/>
  <c r="S66" i="10"/>
  <c r="S10" i="15"/>
  <c r="O10" i="15"/>
  <c r="O85" i="12"/>
  <c r="S85" i="12"/>
  <c r="S16" i="19"/>
  <c r="O16" i="19"/>
  <c r="S7" i="11"/>
  <c r="O7" i="11"/>
  <c r="S15" i="11"/>
  <c r="O15" i="11"/>
  <c r="O78" i="22"/>
  <c r="S78" i="22"/>
  <c r="O47" i="26"/>
  <c r="S47" i="26"/>
  <c r="O48" i="13"/>
  <c r="S48" i="13"/>
  <c r="S7" i="17"/>
  <c r="O7" i="17"/>
  <c r="S5" i="19"/>
  <c r="O5" i="19"/>
  <c r="O82" i="9"/>
  <c r="S82" i="9"/>
  <c r="S5" i="28"/>
  <c r="O5" i="28"/>
  <c r="O66" i="27"/>
  <c r="S66" i="27"/>
  <c r="O13" i="13"/>
  <c r="S13" i="13"/>
  <c r="O58" i="16"/>
  <c r="S58" i="16"/>
  <c r="O44" i="4"/>
  <c r="S44" i="4"/>
  <c r="O38" i="22"/>
  <c r="S38" i="22"/>
  <c r="O36" i="4"/>
  <c r="S36" i="4"/>
  <c r="S79" i="10"/>
  <c r="O79" i="10"/>
  <c r="O60" i="9"/>
  <c r="S60" i="9"/>
  <c r="O54" i="24"/>
  <c r="S54" i="24"/>
  <c r="S25" i="27"/>
  <c r="O25" i="27"/>
  <c r="S55" i="9"/>
  <c r="O55" i="9"/>
  <c r="S40" i="18"/>
  <c r="O40" i="18"/>
  <c r="S64" i="9"/>
  <c r="O64" i="9"/>
  <c r="O28" i="24"/>
  <c r="S28" i="24"/>
  <c r="O32" i="18"/>
  <c r="S32" i="18"/>
  <c r="O47" i="11"/>
  <c r="S47" i="11"/>
  <c r="O36" i="22"/>
  <c r="S36" i="22"/>
  <c r="O17" i="15"/>
  <c r="S17" i="15"/>
  <c r="S65" i="26"/>
  <c r="O65" i="26"/>
  <c r="O17" i="18"/>
  <c r="S17" i="18"/>
  <c r="S19" i="19"/>
  <c r="O19" i="19"/>
  <c r="O78" i="27"/>
  <c r="S78" i="27"/>
  <c r="O41" i="26"/>
  <c r="S41" i="26"/>
  <c r="S65" i="10"/>
  <c r="O65" i="10"/>
  <c r="S84" i="24"/>
  <c r="O84" i="24"/>
  <c r="O67" i="28"/>
  <c r="S67" i="28"/>
  <c r="O46" i="10"/>
  <c r="S46" i="10"/>
  <c r="O60" i="10"/>
  <c r="S60" i="10"/>
  <c r="S14" i="28"/>
  <c r="O14" i="28"/>
  <c r="S41" i="19"/>
  <c r="O41" i="19"/>
  <c r="S10" i="22"/>
  <c r="O10" i="22"/>
  <c r="O12" i="27"/>
  <c r="S12" i="27"/>
  <c r="O60" i="24"/>
  <c r="S60" i="24"/>
  <c r="S62" i="4"/>
  <c r="O62" i="4"/>
  <c r="O28" i="12"/>
  <c r="S28" i="12"/>
  <c r="O19" i="10"/>
  <c r="S19" i="10"/>
  <c r="O62" i="26"/>
  <c r="S62" i="26"/>
  <c r="O79" i="28"/>
  <c r="S79" i="28"/>
  <c r="S31" i="12"/>
  <c r="O31" i="12"/>
  <c r="O12" i="16"/>
  <c r="S12" i="16"/>
  <c r="O18" i="14"/>
  <c r="S18" i="14"/>
  <c r="S32" i="22"/>
  <c r="O32" i="22"/>
  <c r="O42" i="22"/>
  <c r="S42" i="22"/>
  <c r="S62" i="22"/>
  <c r="O62" i="22"/>
  <c r="O47" i="17"/>
  <c r="S47" i="17"/>
  <c r="O8" i="4"/>
  <c r="S8" i="4"/>
  <c r="S63" i="9"/>
  <c r="O63" i="9"/>
  <c r="S12" i="4"/>
  <c r="O12" i="4"/>
  <c r="S82" i="11"/>
  <c r="O82" i="11"/>
  <c r="O61" i="11"/>
  <c r="S61" i="11"/>
  <c r="O29" i="28"/>
  <c r="S29" i="28"/>
  <c r="O84" i="23"/>
  <c r="S84" i="23"/>
  <c r="S8" i="16"/>
  <c r="O8" i="16"/>
  <c r="O14" i="16"/>
  <c r="S14" i="16"/>
  <c r="O22" i="18"/>
  <c r="S22" i="18"/>
  <c r="O58" i="22"/>
  <c r="S58" i="22"/>
  <c r="R70" i="15"/>
  <c r="N70" i="15"/>
  <c r="G70" i="15"/>
  <c r="O49" i="26"/>
  <c r="S49" i="26"/>
  <c r="O82" i="28"/>
  <c r="S82" i="28"/>
  <c r="O20" i="23"/>
  <c r="S20" i="23"/>
  <c r="O50" i="9"/>
  <c r="S50" i="9"/>
  <c r="O17" i="28"/>
  <c r="S17" i="28"/>
  <c r="O28" i="9"/>
  <c r="S28" i="9"/>
  <c r="O78" i="12"/>
  <c r="S78" i="12"/>
  <c r="S24" i="23"/>
  <c r="O24" i="23"/>
  <c r="O22" i="28"/>
  <c r="S22" i="28"/>
  <c r="S31" i="14"/>
  <c r="O31" i="14"/>
  <c r="S62" i="25"/>
  <c r="O62" i="25"/>
  <c r="O22" i="22"/>
  <c r="S22" i="22"/>
  <c r="O33" i="17"/>
  <c r="S33" i="17"/>
  <c r="S83" i="23"/>
  <c r="O83" i="23"/>
  <c r="O18" i="27"/>
  <c r="S18" i="27"/>
  <c r="S41" i="4"/>
  <c r="O41" i="4"/>
  <c r="S45" i="19"/>
  <c r="O45" i="19"/>
  <c r="O11" i="17"/>
  <c r="S11" i="17"/>
  <c r="O40" i="16"/>
  <c r="S40" i="16"/>
  <c r="S50" i="23"/>
  <c r="O50" i="23"/>
  <c r="S63" i="23"/>
  <c r="O63" i="23"/>
  <c r="O52" i="19"/>
  <c r="S52" i="19"/>
  <c r="O57" i="27"/>
  <c r="S57" i="27"/>
  <c r="S35" i="19"/>
  <c r="O35" i="19"/>
  <c r="O38" i="12"/>
  <c r="S38" i="12"/>
  <c r="O50" i="25"/>
  <c r="S50" i="25"/>
  <c r="O85" i="25"/>
  <c r="S85" i="25"/>
  <c r="O12" i="15"/>
  <c r="S12" i="15"/>
  <c r="O13" i="26"/>
  <c r="S13" i="26"/>
  <c r="O80" i="22"/>
  <c r="S80" i="22"/>
  <c r="S63" i="12"/>
  <c r="O63" i="12"/>
  <c r="S14" i="27"/>
  <c r="O14" i="27"/>
  <c r="S30" i="13"/>
  <c r="O30" i="13"/>
  <c r="O41" i="28"/>
  <c r="S41" i="28"/>
  <c r="S51" i="12"/>
  <c r="O51" i="12"/>
  <c r="O57" i="24"/>
  <c r="S57" i="24"/>
  <c r="S49" i="11"/>
  <c r="O49" i="11"/>
  <c r="O5" i="26"/>
  <c r="S5" i="26"/>
  <c r="O58" i="4"/>
  <c r="S58" i="4"/>
  <c r="O37" i="9"/>
  <c r="S37" i="9"/>
  <c r="S39" i="10"/>
  <c r="O39" i="10"/>
  <c r="S26" i="15"/>
  <c r="O26" i="15"/>
  <c r="S68" i="26"/>
  <c r="O68" i="26"/>
  <c r="O14" i="23"/>
  <c r="S14" i="23"/>
  <c r="S27" i="11"/>
  <c r="O27" i="11"/>
  <c r="O48" i="25"/>
  <c r="S48" i="25"/>
  <c r="O32" i="23"/>
  <c r="S32" i="23"/>
  <c r="S64" i="26"/>
  <c r="O64" i="26"/>
  <c r="S67" i="4"/>
  <c r="O67" i="4"/>
  <c r="O53" i="10"/>
  <c r="S53" i="10"/>
  <c r="S27" i="9"/>
  <c r="O27" i="9"/>
  <c r="S30" i="26"/>
  <c r="O30" i="26"/>
  <c r="O10" i="12"/>
  <c r="S10" i="12"/>
  <c r="O45" i="23"/>
  <c r="S45" i="23"/>
  <c r="S61" i="15"/>
  <c r="O61" i="15"/>
  <c r="S50" i="10"/>
  <c r="O50" i="10"/>
  <c r="O5" i="27"/>
  <c r="S5" i="27"/>
  <c r="O49" i="14"/>
  <c r="S49" i="14"/>
  <c r="O80" i="19"/>
  <c r="S80" i="19"/>
  <c r="O51" i="16"/>
  <c r="S51" i="16"/>
  <c r="O16" i="14"/>
  <c r="S16" i="14"/>
  <c r="S19" i="18"/>
  <c r="O19" i="18"/>
  <c r="S6" i="14"/>
  <c r="O6" i="14"/>
  <c r="O42" i="15"/>
  <c r="S42" i="15"/>
  <c r="O50" i="28"/>
  <c r="S50" i="28"/>
  <c r="S31" i="27"/>
  <c r="O31" i="27"/>
  <c r="O39" i="12"/>
  <c r="S39" i="12"/>
  <c r="S47" i="9"/>
  <c r="O47" i="9"/>
  <c r="S82" i="26"/>
  <c r="O82" i="26"/>
  <c r="O43" i="14"/>
  <c r="S43" i="14"/>
  <c r="O31" i="19"/>
  <c r="S31" i="19"/>
  <c r="S84" i="11"/>
  <c r="O84" i="11"/>
  <c r="O39" i="22"/>
  <c r="S39" i="22"/>
  <c r="O9" i="23"/>
  <c r="S9" i="23"/>
  <c r="S45" i="16"/>
  <c r="O45" i="16"/>
  <c r="S82" i="17"/>
  <c r="O82" i="17"/>
  <c r="S10" i="23"/>
  <c r="O10" i="23"/>
  <c r="S42" i="9"/>
  <c r="O42" i="9"/>
  <c r="O67" i="13"/>
  <c r="S67" i="13"/>
  <c r="O59" i="12"/>
  <c r="S59" i="12"/>
  <c r="O59" i="24"/>
  <c r="S59" i="24"/>
  <c r="S39" i="11"/>
  <c r="O39" i="11"/>
  <c r="O67" i="22"/>
  <c r="S67" i="22"/>
  <c r="N74" i="15"/>
  <c r="R74" i="15"/>
  <c r="G74" i="15"/>
  <c r="O32" i="9"/>
  <c r="S32" i="9"/>
  <c r="S54" i="14"/>
  <c r="O54" i="14"/>
  <c r="S41" i="22"/>
  <c r="O41" i="22"/>
  <c r="S11" i="9"/>
  <c r="O11" i="9"/>
  <c r="O24" i="24"/>
  <c r="S24" i="24"/>
  <c r="O37" i="19"/>
  <c r="S37" i="19"/>
  <c r="O57" i="12"/>
  <c r="S57" i="12"/>
  <c r="S18" i="15"/>
  <c r="O18" i="15"/>
  <c r="O85" i="4"/>
  <c r="S85" i="4"/>
  <c r="O68" i="28"/>
  <c r="S68" i="28"/>
  <c r="O11" i="23"/>
  <c r="S11" i="23"/>
  <c r="S39" i="15"/>
  <c r="O39" i="15"/>
  <c r="O12" i="18"/>
  <c r="S12" i="18"/>
  <c r="O79" i="26"/>
  <c r="S79" i="26"/>
  <c r="S20" i="18"/>
  <c r="O20" i="18"/>
  <c r="S82" i="27"/>
  <c r="O82" i="27"/>
  <c r="S20" i="9"/>
  <c r="O20" i="9"/>
  <c r="O8" i="18"/>
  <c r="S8" i="18"/>
  <c r="S24" i="11"/>
  <c r="O24" i="11"/>
  <c r="S20" i="16"/>
  <c r="O20" i="16"/>
  <c r="S46" i="4"/>
  <c r="O46" i="4"/>
  <c r="S84" i="12"/>
  <c r="O84" i="12"/>
  <c r="S22" i="17"/>
  <c r="O22" i="17"/>
  <c r="O86" i="16"/>
  <c r="S86" i="16"/>
  <c r="S80" i="26"/>
  <c r="O80" i="26"/>
  <c r="S5" i="14"/>
  <c r="O5" i="14"/>
  <c r="O29" i="11"/>
  <c r="S29" i="11"/>
  <c r="O83" i="18"/>
  <c r="S83" i="18"/>
  <c r="S27" i="14"/>
  <c r="O27" i="14"/>
  <c r="S46" i="19"/>
  <c r="O46" i="19"/>
  <c r="S19" i="15"/>
  <c r="O19" i="15"/>
  <c r="S66" i="19"/>
  <c r="O66" i="19"/>
  <c r="S48" i="27"/>
  <c r="O48" i="27"/>
  <c r="O5" i="12"/>
  <c r="S5" i="12"/>
  <c r="O27" i="4"/>
  <c r="S27" i="4"/>
  <c r="O15" i="12"/>
  <c r="S15" i="12"/>
  <c r="O28" i="17"/>
  <c r="S28" i="17"/>
  <c r="S40" i="26"/>
  <c r="O40" i="26"/>
  <c r="O79" i="14"/>
  <c r="S79" i="14"/>
  <c r="S52" i="23"/>
  <c r="O52" i="23"/>
  <c r="O20" i="11"/>
  <c r="S20" i="11"/>
  <c r="S60" i="27"/>
  <c r="O60" i="27"/>
  <c r="S31" i="18"/>
  <c r="O31" i="18"/>
  <c r="S11" i="12"/>
  <c r="O11" i="12"/>
  <c r="S43" i="16"/>
  <c r="O43" i="16"/>
  <c r="S49" i="24"/>
  <c r="O49" i="24"/>
  <c r="S30" i="10"/>
  <c r="O30" i="10"/>
  <c r="S67" i="11"/>
  <c r="O67" i="11"/>
  <c r="S40" i="22"/>
  <c r="O40" i="22"/>
  <c r="O10" i="28"/>
  <c r="S10" i="28"/>
  <c r="O23" i="4"/>
  <c r="S23" i="4"/>
  <c r="O29" i="24"/>
  <c r="S29" i="24"/>
  <c r="S82" i="16"/>
  <c r="O82" i="16"/>
  <c r="S45" i="26"/>
  <c r="O45" i="26"/>
  <c r="O82" i="10"/>
  <c r="S82" i="10"/>
  <c r="S63" i="24"/>
  <c r="O63" i="24"/>
  <c r="O78" i="17"/>
  <c r="S78" i="17"/>
  <c r="S83" i="14"/>
  <c r="O83" i="14"/>
  <c r="O42" i="16"/>
  <c r="S42" i="16"/>
  <c r="O69" i="28"/>
  <c r="S69" i="28"/>
  <c r="S33" i="12"/>
  <c r="O33" i="12"/>
  <c r="S45" i="11"/>
  <c r="O45" i="11"/>
  <c r="O14" i="15"/>
  <c r="S14" i="15"/>
  <c r="O32" i="13"/>
  <c r="S32" i="13"/>
  <c r="O33" i="24"/>
  <c r="S33" i="24"/>
  <c r="S64" i="18"/>
  <c r="O64" i="18"/>
  <c r="S53" i="26"/>
  <c r="O53" i="26"/>
  <c r="S15" i="10"/>
  <c r="O15" i="10"/>
  <c r="O37" i="10"/>
  <c r="S37" i="10"/>
  <c r="O8" i="15"/>
  <c r="S8" i="15"/>
  <c r="O37" i="25"/>
  <c r="S37" i="25"/>
  <c r="O9" i="13"/>
  <c r="S9" i="13"/>
  <c r="S69" i="12"/>
  <c r="O69" i="12"/>
  <c r="O11" i="27"/>
  <c r="S11" i="27"/>
  <c r="S37" i="13"/>
  <c r="O37" i="13"/>
  <c r="S46" i="26"/>
  <c r="O46" i="26"/>
  <c r="O16" i="12"/>
  <c r="S16" i="12"/>
  <c r="S52" i="27"/>
  <c r="O52" i="27"/>
  <c r="S61" i="12"/>
  <c r="O61" i="12"/>
  <c r="S50" i="22"/>
  <c r="O50" i="22"/>
  <c r="S32" i="27"/>
  <c r="O32" i="27"/>
  <c r="O26" i="16"/>
  <c r="S26" i="16"/>
  <c r="S83" i="24"/>
  <c r="O83" i="24"/>
  <c r="S9" i="12"/>
  <c r="O9" i="12"/>
  <c r="S34" i="16"/>
  <c r="O34" i="16"/>
  <c r="O54" i="28"/>
  <c r="S54" i="28"/>
  <c r="O17" i="10"/>
  <c r="S17" i="10"/>
  <c r="S81" i="12"/>
  <c r="O81" i="12"/>
  <c r="O9" i="17"/>
  <c r="S9" i="17"/>
  <c r="S27" i="13"/>
  <c r="O27" i="13"/>
  <c r="O68" i="24"/>
  <c r="S68" i="24"/>
  <c r="S79" i="19"/>
  <c r="O79" i="19"/>
  <c r="O44" i="9"/>
  <c r="S44" i="9"/>
  <c r="S57" i="19"/>
  <c r="O57" i="19"/>
  <c r="O51" i="9"/>
  <c r="S51" i="9"/>
  <c r="O48" i="18"/>
  <c r="S48" i="18"/>
  <c r="O23" i="23"/>
  <c r="S23" i="23"/>
  <c r="O23" i="17"/>
  <c r="S23" i="17"/>
  <c r="O48" i="19"/>
  <c r="S48" i="19"/>
  <c r="O25" i="18"/>
  <c r="S25" i="18"/>
  <c r="O7" i="19"/>
  <c r="S7" i="19"/>
  <c r="S16" i="11"/>
  <c r="O16" i="11"/>
  <c r="O21" i="17"/>
  <c r="S21" i="17"/>
  <c r="O21" i="18"/>
  <c r="S21" i="18"/>
  <c r="O42" i="19"/>
  <c r="S42" i="19"/>
  <c r="O5" i="24"/>
  <c r="S5" i="24"/>
  <c r="S46" i="23"/>
  <c r="O46" i="23"/>
  <c r="S43" i="9"/>
  <c r="O43" i="9"/>
  <c r="O30" i="19"/>
  <c r="S30" i="19"/>
  <c r="O69" i="17"/>
  <c r="S69" i="17"/>
  <c r="O17" i="9"/>
  <c r="S17" i="9"/>
  <c r="S12" i="9"/>
  <c r="O12" i="9"/>
  <c r="O42" i="11"/>
  <c r="S42" i="11"/>
  <c r="S46" i="1"/>
  <c r="O46" i="1"/>
  <c r="S66" i="1"/>
  <c r="O66" i="1"/>
  <c r="S56" i="1"/>
  <c r="O56" i="1"/>
  <c r="G51" i="4"/>
  <c r="N51" i="4"/>
  <c r="R51" i="4"/>
  <c r="N11" i="4"/>
  <c r="G11" i="4"/>
  <c r="R11" i="4"/>
  <c r="G19" i="4"/>
  <c r="R19" i="4"/>
  <c r="N19" i="4"/>
  <c r="N41" i="4"/>
  <c r="G41" i="4"/>
  <c r="R41" i="4"/>
  <c r="R45" i="4"/>
  <c r="N45" i="4"/>
  <c r="G45" i="4"/>
  <c r="G86" i="4"/>
  <c r="R86" i="4"/>
  <c r="N86" i="4"/>
  <c r="N83" i="16"/>
  <c r="R83" i="16"/>
  <c r="G83" i="16"/>
  <c r="R45" i="16"/>
  <c r="N45" i="16"/>
  <c r="G45" i="16"/>
  <c r="R64" i="16"/>
  <c r="G64" i="16"/>
  <c r="N64" i="16"/>
  <c r="G9" i="16"/>
  <c r="N9" i="16"/>
  <c r="R9" i="16"/>
  <c r="N28" i="16"/>
  <c r="G28" i="16"/>
  <c r="R28" i="16"/>
  <c r="N33" i="9"/>
  <c r="R33" i="9"/>
  <c r="G33" i="9"/>
  <c r="N16" i="9"/>
  <c r="G16" i="9"/>
  <c r="R16" i="9"/>
  <c r="G31" i="9"/>
  <c r="N31" i="9"/>
  <c r="R31" i="9"/>
  <c r="O54" i="1"/>
  <c r="S54" i="1"/>
  <c r="S13" i="1"/>
  <c r="O13" i="1"/>
  <c r="R49" i="24"/>
  <c r="G49" i="24"/>
  <c r="N49" i="24"/>
  <c r="R32" i="24"/>
  <c r="N32" i="24"/>
  <c r="G32" i="24"/>
  <c r="N67" i="24"/>
  <c r="R67" i="24"/>
  <c r="G67" i="24"/>
  <c r="N65" i="24"/>
  <c r="G65" i="24"/>
  <c r="R65" i="24"/>
  <c r="G19" i="24"/>
  <c r="N19" i="24"/>
  <c r="R19" i="24"/>
  <c r="G14" i="24"/>
  <c r="N14" i="24"/>
  <c r="R14" i="24"/>
  <c r="G20" i="24"/>
  <c r="N20" i="24"/>
  <c r="R20" i="24"/>
  <c r="G36" i="24"/>
  <c r="R36" i="24"/>
  <c r="N36" i="24"/>
  <c r="N25" i="24"/>
  <c r="R25" i="24"/>
  <c r="G25" i="24"/>
  <c r="G48" i="27"/>
  <c r="R48" i="27"/>
  <c r="N48" i="27"/>
  <c r="R11" i="27"/>
  <c r="G11" i="27"/>
  <c r="N11" i="27"/>
  <c r="G69" i="27"/>
  <c r="N69" i="27"/>
  <c r="R69" i="27"/>
  <c r="G30" i="27"/>
  <c r="N30" i="27"/>
  <c r="R30" i="27"/>
  <c r="G27" i="27"/>
  <c r="R27" i="27"/>
  <c r="N27" i="27"/>
  <c r="G42" i="27"/>
  <c r="R42" i="27"/>
  <c r="N42" i="27"/>
  <c r="N60" i="27"/>
  <c r="G60" i="27"/>
  <c r="R60" i="27"/>
  <c r="G39" i="27"/>
  <c r="N39" i="27"/>
  <c r="R39" i="27"/>
  <c r="N47" i="27"/>
  <c r="R47" i="27"/>
  <c r="G47" i="27"/>
  <c r="O32" i="1"/>
  <c r="S32" i="1"/>
  <c r="R57" i="15"/>
  <c r="N57" i="15"/>
  <c r="G57" i="15"/>
  <c r="G68" i="15"/>
  <c r="N68" i="15"/>
  <c r="R68" i="15"/>
  <c r="R81" i="15"/>
  <c r="G81" i="15"/>
  <c r="N81" i="15"/>
  <c r="G59" i="15"/>
  <c r="N59" i="15"/>
  <c r="R59" i="15"/>
  <c r="N79" i="15"/>
  <c r="R79" i="15"/>
  <c r="G79" i="15"/>
  <c r="R33" i="15"/>
  <c r="G33" i="15"/>
  <c r="N33" i="15"/>
  <c r="R84" i="15"/>
  <c r="G84" i="15"/>
  <c r="N84" i="15"/>
  <c r="R52" i="28"/>
  <c r="G52" i="28"/>
  <c r="N52" i="28"/>
  <c r="N78" i="28"/>
  <c r="G78" i="28"/>
  <c r="R78" i="28"/>
  <c r="N85" i="28"/>
  <c r="G85" i="28"/>
  <c r="R85" i="28"/>
  <c r="R15" i="28"/>
  <c r="N15" i="28"/>
  <c r="G15" i="28"/>
  <c r="G59" i="28"/>
  <c r="N59" i="28"/>
  <c r="R59" i="28"/>
  <c r="G33" i="28"/>
  <c r="N33" i="28"/>
  <c r="R33" i="28"/>
  <c r="R24" i="28"/>
  <c r="G24" i="28"/>
  <c r="N24" i="28"/>
  <c r="G36" i="28"/>
  <c r="N36" i="28"/>
  <c r="R36" i="28"/>
  <c r="N39" i="28"/>
  <c r="R39" i="28"/>
  <c r="G39" i="28"/>
  <c r="G42" i="28"/>
  <c r="R42" i="28"/>
  <c r="N42" i="28"/>
  <c r="R51" i="11"/>
  <c r="N51" i="11"/>
  <c r="G51" i="11"/>
  <c r="G58" i="11"/>
  <c r="N58" i="11"/>
  <c r="R58" i="11"/>
  <c r="G28" i="11"/>
  <c r="N28" i="11"/>
  <c r="R28" i="11"/>
  <c r="N9" i="11"/>
  <c r="G9" i="11"/>
  <c r="R9" i="11"/>
  <c r="R7" i="11"/>
  <c r="G7" i="11"/>
  <c r="N7" i="11"/>
  <c r="G13" i="11"/>
  <c r="N13" i="11"/>
  <c r="R13" i="11"/>
  <c r="N41" i="11"/>
  <c r="G41" i="11"/>
  <c r="R41" i="11"/>
  <c r="G6" i="11"/>
  <c r="R6" i="11"/>
  <c r="N6" i="11"/>
  <c r="N52" i="13"/>
  <c r="G52" i="13"/>
  <c r="R52" i="13"/>
  <c r="R10" i="13"/>
  <c r="G10" i="13"/>
  <c r="N10" i="13"/>
  <c r="N39" i="13"/>
  <c r="R39" i="13"/>
  <c r="G39" i="13"/>
  <c r="R35" i="13"/>
  <c r="G35" i="13"/>
  <c r="N35" i="13"/>
  <c r="R27" i="13"/>
  <c r="G27" i="13"/>
  <c r="N27" i="13"/>
  <c r="R38" i="13"/>
  <c r="G38" i="13"/>
  <c r="N38" i="13"/>
  <c r="N66" i="13"/>
  <c r="R66" i="13"/>
  <c r="G66" i="13"/>
  <c r="N59" i="13"/>
  <c r="R59" i="13"/>
  <c r="G59" i="13"/>
  <c r="R52" i="17"/>
  <c r="G52" i="17"/>
  <c r="N52" i="17"/>
  <c r="G30" i="17"/>
  <c r="R30" i="17"/>
  <c r="N30" i="17"/>
  <c r="N18" i="17"/>
  <c r="G18" i="17"/>
  <c r="R18" i="17"/>
  <c r="G6" i="17"/>
  <c r="N6" i="17"/>
  <c r="R6" i="17"/>
  <c r="N47" i="17"/>
  <c r="R47" i="17"/>
  <c r="G47" i="17"/>
  <c r="G35" i="17"/>
  <c r="N35" i="17"/>
  <c r="R35" i="17"/>
  <c r="G60" i="17"/>
  <c r="R60" i="17"/>
  <c r="N60" i="17"/>
  <c r="N24" i="17"/>
  <c r="R24" i="17"/>
  <c r="G24" i="17"/>
  <c r="G37" i="17"/>
  <c r="N37" i="17"/>
  <c r="R37" i="17"/>
  <c r="N19" i="17"/>
  <c r="R19" i="17"/>
  <c r="G19" i="17"/>
  <c r="S44" i="1"/>
  <c r="O44" i="1"/>
  <c r="S64" i="1"/>
  <c r="O64" i="1"/>
  <c r="N61" i="4"/>
  <c r="G61" i="4"/>
  <c r="R61" i="4"/>
  <c r="R48" i="9"/>
  <c r="G48" i="9"/>
  <c r="N48" i="9"/>
  <c r="R35" i="9"/>
  <c r="G35" i="9"/>
  <c r="N35" i="9"/>
  <c r="R14" i="9"/>
  <c r="G14" i="9"/>
  <c r="N14" i="9"/>
  <c r="R64" i="9"/>
  <c r="G64" i="9"/>
  <c r="N64" i="9"/>
  <c r="G25" i="9"/>
  <c r="R25" i="9"/>
  <c r="N25" i="9"/>
  <c r="N81" i="9"/>
  <c r="R81" i="9"/>
  <c r="G81" i="9"/>
  <c r="G24" i="9"/>
  <c r="R24" i="9"/>
  <c r="N24" i="9"/>
  <c r="R46" i="9"/>
  <c r="N46" i="9"/>
  <c r="G46" i="9"/>
  <c r="G50" i="27"/>
  <c r="N50" i="27"/>
  <c r="R50" i="27"/>
  <c r="G52" i="27"/>
  <c r="R52" i="27"/>
  <c r="N52" i="27"/>
  <c r="R44" i="27"/>
  <c r="N44" i="27"/>
  <c r="G44" i="27"/>
  <c r="G15" i="27"/>
  <c r="N15" i="27"/>
  <c r="R15" i="27"/>
  <c r="G45" i="27"/>
  <c r="N45" i="27"/>
  <c r="R45" i="27"/>
  <c r="N84" i="27"/>
  <c r="G84" i="27"/>
  <c r="R84" i="27"/>
  <c r="R78" i="27"/>
  <c r="N78" i="27"/>
  <c r="G78" i="27"/>
  <c r="N35" i="27"/>
  <c r="R35" i="27"/>
  <c r="G35" i="27"/>
  <c r="G10" i="27"/>
  <c r="R10" i="27"/>
  <c r="N10" i="27"/>
  <c r="R66" i="27"/>
  <c r="N66" i="27"/>
  <c r="G66" i="27"/>
  <c r="N51" i="22"/>
  <c r="R51" i="22"/>
  <c r="G51" i="22"/>
  <c r="R56" i="22"/>
  <c r="N56" i="22"/>
  <c r="G56" i="22"/>
  <c r="G27" i="22"/>
  <c r="N27" i="22"/>
  <c r="R27" i="22"/>
  <c r="G53" i="23"/>
  <c r="R53" i="23"/>
  <c r="N53" i="23"/>
  <c r="G52" i="23"/>
  <c r="R52" i="23"/>
  <c r="N52" i="23"/>
  <c r="G79" i="23"/>
  <c r="N79" i="23"/>
  <c r="R79" i="23"/>
  <c r="N45" i="23"/>
  <c r="R45" i="23"/>
  <c r="G45" i="23"/>
  <c r="N65" i="23"/>
  <c r="R65" i="23"/>
  <c r="G65" i="23"/>
  <c r="N59" i="23"/>
  <c r="G59" i="23"/>
  <c r="R59" i="23"/>
  <c r="R17" i="23"/>
  <c r="G17" i="23"/>
  <c r="N17" i="23"/>
  <c r="R28" i="23"/>
  <c r="N28" i="23"/>
  <c r="G28" i="23"/>
  <c r="N23" i="23"/>
  <c r="R23" i="23"/>
  <c r="G23" i="23"/>
  <c r="O59" i="1"/>
  <c r="S59" i="1"/>
  <c r="N5" i="10"/>
  <c r="G5" i="10"/>
  <c r="R5" i="10"/>
  <c r="G58" i="10"/>
  <c r="N58" i="10"/>
  <c r="R58" i="10"/>
  <c r="N9" i="10"/>
  <c r="R9" i="10"/>
  <c r="G9" i="10"/>
  <c r="G28" i="10"/>
  <c r="N28" i="10"/>
  <c r="R28" i="10"/>
  <c r="R26" i="10"/>
  <c r="G26" i="10"/>
  <c r="N26" i="10"/>
  <c r="R35" i="10"/>
  <c r="N35" i="10"/>
  <c r="G35" i="10"/>
  <c r="G31" i="10"/>
  <c r="N31" i="10"/>
  <c r="R31" i="10"/>
  <c r="N11" i="10"/>
  <c r="R11" i="10"/>
  <c r="G11" i="10"/>
  <c r="N40" i="10"/>
  <c r="R40" i="10"/>
  <c r="G40" i="10"/>
  <c r="R79" i="10"/>
  <c r="G79" i="10"/>
  <c r="N79" i="10"/>
  <c r="R18" i="18"/>
  <c r="N18" i="18"/>
  <c r="G18" i="18"/>
  <c r="R19" i="18"/>
  <c r="N19" i="18"/>
  <c r="G19" i="18"/>
  <c r="N45" i="18"/>
  <c r="G45" i="18"/>
  <c r="R45" i="18"/>
  <c r="N50" i="28"/>
  <c r="R50" i="28"/>
  <c r="G50" i="28"/>
  <c r="R54" i="28"/>
  <c r="G54" i="28"/>
  <c r="N54" i="28"/>
  <c r="G16" i="28"/>
  <c r="R16" i="28"/>
  <c r="N16" i="28"/>
  <c r="N83" i="28"/>
  <c r="R83" i="28"/>
  <c r="G83" i="28"/>
  <c r="G17" i="28"/>
  <c r="R17" i="28"/>
  <c r="N17" i="28"/>
  <c r="R13" i="28"/>
  <c r="G13" i="28"/>
  <c r="N13" i="28"/>
  <c r="R30" i="28"/>
  <c r="G30" i="28"/>
  <c r="N30" i="28"/>
  <c r="N8" i="28"/>
  <c r="G8" i="28"/>
  <c r="R8" i="28"/>
  <c r="G18" i="28"/>
  <c r="N18" i="28"/>
  <c r="R18" i="28"/>
  <c r="N56" i="13"/>
  <c r="R56" i="13"/>
  <c r="G56" i="13"/>
  <c r="R28" i="13"/>
  <c r="G28" i="13"/>
  <c r="N28" i="13"/>
  <c r="N45" i="13"/>
  <c r="R45" i="13"/>
  <c r="G45" i="13"/>
  <c r="N12" i="13"/>
  <c r="R12" i="13"/>
  <c r="G12" i="13"/>
  <c r="G25" i="13"/>
  <c r="N25" i="13"/>
  <c r="R25" i="13"/>
  <c r="R11" i="13"/>
  <c r="G11" i="13"/>
  <c r="N11" i="13"/>
  <c r="R13" i="13"/>
  <c r="N13" i="13"/>
  <c r="G13" i="13"/>
  <c r="G81" i="13"/>
  <c r="N81" i="13"/>
  <c r="R81" i="13"/>
  <c r="N85" i="13"/>
  <c r="R85" i="13"/>
  <c r="G85" i="13"/>
  <c r="N48" i="17"/>
  <c r="G48" i="17"/>
  <c r="R48" i="17"/>
  <c r="R82" i="17"/>
  <c r="G82" i="17"/>
  <c r="N82" i="17"/>
  <c r="G69" i="17"/>
  <c r="N69" i="17"/>
  <c r="R69" i="17"/>
  <c r="R40" i="17"/>
  <c r="G40" i="17"/>
  <c r="N40" i="17"/>
  <c r="R23" i="17"/>
  <c r="G23" i="17"/>
  <c r="N23" i="17"/>
  <c r="R85" i="17"/>
  <c r="G85" i="17"/>
  <c r="N85" i="17"/>
  <c r="G36" i="17"/>
  <c r="N36" i="17"/>
  <c r="R36" i="17"/>
  <c r="G66" i="17"/>
  <c r="R66" i="17"/>
  <c r="N66" i="17"/>
  <c r="R83" i="17"/>
  <c r="G83" i="17"/>
  <c r="N83" i="17"/>
  <c r="O51" i="1"/>
  <c r="S51" i="1"/>
  <c r="N50" i="25"/>
  <c r="G50" i="25"/>
  <c r="R50" i="25"/>
  <c r="N58" i="25"/>
  <c r="R58" i="25"/>
  <c r="G58" i="25"/>
  <c r="R45" i="25"/>
  <c r="N45" i="25"/>
  <c r="G45" i="25"/>
  <c r="R13" i="25"/>
  <c r="G13" i="25"/>
  <c r="N13" i="25"/>
  <c r="N10" i="25"/>
  <c r="R10" i="25"/>
  <c r="G10" i="25"/>
  <c r="G62" i="25"/>
  <c r="N62" i="25"/>
  <c r="R62" i="25"/>
  <c r="R41" i="25"/>
  <c r="G41" i="25"/>
  <c r="N41" i="25"/>
  <c r="R5" i="25"/>
  <c r="N5" i="25"/>
  <c r="G5" i="25"/>
  <c r="R73" i="1"/>
  <c r="N73" i="1"/>
  <c r="N72" i="1"/>
  <c r="R72" i="1"/>
  <c r="N85" i="26"/>
  <c r="R85" i="26"/>
  <c r="G85" i="26"/>
  <c r="G48" i="24"/>
  <c r="R48" i="24"/>
  <c r="N48" i="24"/>
  <c r="R10" i="24"/>
  <c r="G10" i="24"/>
  <c r="N10" i="24"/>
  <c r="N46" i="24"/>
  <c r="R46" i="24"/>
  <c r="G46" i="24"/>
  <c r="R38" i="24"/>
  <c r="G38" i="24"/>
  <c r="N38" i="24"/>
  <c r="R80" i="24"/>
  <c r="G80" i="24"/>
  <c r="N80" i="24"/>
  <c r="R23" i="24"/>
  <c r="N23" i="24"/>
  <c r="G23" i="24"/>
  <c r="N64" i="24"/>
  <c r="G64" i="24"/>
  <c r="R64" i="24"/>
  <c r="R66" i="24"/>
  <c r="G66" i="24"/>
  <c r="N66" i="24"/>
  <c r="R11" i="24"/>
  <c r="N11" i="24"/>
  <c r="G11" i="24"/>
  <c r="N59" i="24"/>
  <c r="R59" i="24"/>
  <c r="G59" i="24"/>
  <c r="O78" i="1"/>
  <c r="S78" i="1"/>
  <c r="R54" i="27"/>
  <c r="G54" i="27"/>
  <c r="N54" i="27"/>
  <c r="N63" i="27"/>
  <c r="R63" i="27"/>
  <c r="G63" i="27"/>
  <c r="R50" i="22"/>
  <c r="G50" i="22"/>
  <c r="N50" i="22"/>
  <c r="N48" i="22"/>
  <c r="G48" i="22"/>
  <c r="R48" i="22"/>
  <c r="G31" i="22"/>
  <c r="N31" i="22"/>
  <c r="R31" i="22"/>
  <c r="N25" i="22"/>
  <c r="G25" i="22"/>
  <c r="R25" i="22"/>
  <c r="N69" i="22"/>
  <c r="R69" i="22"/>
  <c r="G69" i="22"/>
  <c r="R66" i="22"/>
  <c r="G66" i="22"/>
  <c r="N66" i="22"/>
  <c r="G81" i="22"/>
  <c r="N81" i="22"/>
  <c r="R81" i="22"/>
  <c r="R45" i="22"/>
  <c r="G45" i="22"/>
  <c r="N45" i="22"/>
  <c r="R37" i="22"/>
  <c r="N37" i="22"/>
  <c r="G37" i="22"/>
  <c r="G51" i="23"/>
  <c r="N51" i="23"/>
  <c r="R51" i="23"/>
  <c r="R57" i="23"/>
  <c r="G57" i="23"/>
  <c r="N57" i="23"/>
  <c r="N37" i="23"/>
  <c r="R37" i="23"/>
  <c r="G37" i="23"/>
  <c r="G82" i="23"/>
  <c r="N82" i="23"/>
  <c r="R82" i="23"/>
  <c r="G39" i="23"/>
  <c r="R39" i="23"/>
  <c r="N39" i="23"/>
  <c r="N16" i="23"/>
  <c r="G16" i="23"/>
  <c r="R16" i="23"/>
  <c r="G66" i="23"/>
  <c r="N66" i="23"/>
  <c r="R66" i="23"/>
  <c r="G33" i="23"/>
  <c r="N33" i="23"/>
  <c r="R33" i="23"/>
  <c r="G31" i="23"/>
  <c r="N31" i="23"/>
  <c r="R31" i="23"/>
  <c r="R41" i="23"/>
  <c r="N41" i="23"/>
  <c r="G41" i="23"/>
  <c r="O68" i="1"/>
  <c r="S68" i="1"/>
  <c r="N53" i="15"/>
  <c r="R53" i="15"/>
  <c r="G53" i="15"/>
  <c r="R47" i="15"/>
  <c r="G47" i="15"/>
  <c r="N47" i="15"/>
  <c r="G61" i="15"/>
  <c r="N61" i="15"/>
  <c r="R61" i="15"/>
  <c r="N6" i="15"/>
  <c r="R6" i="15"/>
  <c r="G6" i="15"/>
  <c r="R11" i="15"/>
  <c r="G11" i="15"/>
  <c r="N11" i="15"/>
  <c r="R42" i="15"/>
  <c r="G42" i="15"/>
  <c r="N42" i="15"/>
  <c r="G66" i="15"/>
  <c r="N66" i="15"/>
  <c r="R66" i="15"/>
  <c r="R45" i="15"/>
  <c r="G45" i="15"/>
  <c r="N45" i="15"/>
  <c r="N53" i="10"/>
  <c r="G53" i="10"/>
  <c r="R53" i="10"/>
  <c r="G52" i="10"/>
  <c r="N52" i="10"/>
  <c r="R52" i="10"/>
  <c r="N33" i="10"/>
  <c r="R33" i="10"/>
  <c r="G33" i="10"/>
  <c r="G68" i="10"/>
  <c r="N68" i="10"/>
  <c r="R68" i="10"/>
  <c r="R44" i="10"/>
  <c r="G44" i="10"/>
  <c r="N44" i="10"/>
  <c r="N63" i="10"/>
  <c r="R63" i="10"/>
  <c r="G63" i="10"/>
  <c r="R83" i="10"/>
  <c r="G83" i="10"/>
  <c r="N83" i="10"/>
  <c r="N60" i="10"/>
  <c r="G60" i="10"/>
  <c r="R60" i="10"/>
  <c r="R20" i="10"/>
  <c r="G20" i="10"/>
  <c r="N20" i="10"/>
  <c r="G29" i="18"/>
  <c r="N29" i="18"/>
  <c r="R29" i="18"/>
  <c r="R38" i="18"/>
  <c r="G38" i="18"/>
  <c r="N38" i="18"/>
  <c r="R9" i="18"/>
  <c r="G9" i="18"/>
  <c r="N9" i="18"/>
  <c r="R39" i="18"/>
  <c r="G39" i="18"/>
  <c r="N39" i="18"/>
  <c r="N69" i="18"/>
  <c r="R69" i="18"/>
  <c r="G69" i="18"/>
  <c r="G80" i="18"/>
  <c r="N80" i="18"/>
  <c r="R80" i="18"/>
  <c r="R33" i="18"/>
  <c r="G33" i="18"/>
  <c r="N33" i="18"/>
  <c r="N56" i="11"/>
  <c r="R56" i="11"/>
  <c r="G56" i="11"/>
  <c r="N32" i="11"/>
  <c r="G32" i="11"/>
  <c r="R32" i="11"/>
  <c r="G60" i="11"/>
  <c r="N60" i="11"/>
  <c r="R60" i="11"/>
  <c r="R62" i="11"/>
  <c r="G62" i="11"/>
  <c r="N62" i="11"/>
  <c r="R67" i="11"/>
  <c r="G67" i="11"/>
  <c r="N67" i="11"/>
  <c r="N8" i="11"/>
  <c r="G8" i="11"/>
  <c r="R8" i="11"/>
  <c r="N35" i="11"/>
  <c r="R35" i="11"/>
  <c r="G35" i="11"/>
  <c r="G84" i="11"/>
  <c r="R84" i="11"/>
  <c r="N84" i="11"/>
  <c r="R46" i="11"/>
  <c r="G46" i="11"/>
  <c r="N46" i="11"/>
  <c r="S37" i="1"/>
  <c r="O37" i="1"/>
  <c r="N51" i="17"/>
  <c r="R51" i="17"/>
  <c r="G51" i="17"/>
  <c r="R53" i="17"/>
  <c r="G53" i="17"/>
  <c r="N53" i="17"/>
  <c r="G80" i="17"/>
  <c r="N80" i="17"/>
  <c r="R80" i="17"/>
  <c r="N14" i="17"/>
  <c r="R14" i="17"/>
  <c r="G14" i="17"/>
  <c r="N12" i="17"/>
  <c r="R12" i="17"/>
  <c r="G12" i="17"/>
  <c r="N16" i="17"/>
  <c r="G16" i="17"/>
  <c r="R16" i="17"/>
  <c r="N31" i="17"/>
  <c r="R31" i="17"/>
  <c r="G31" i="17"/>
  <c r="R28" i="17"/>
  <c r="G28" i="17"/>
  <c r="N28" i="17"/>
  <c r="S48" i="1"/>
  <c r="O48" i="1"/>
  <c r="G53" i="12"/>
  <c r="N53" i="12"/>
  <c r="R53" i="12"/>
  <c r="R64" i="12"/>
  <c r="N64" i="12"/>
  <c r="G64" i="12"/>
  <c r="N18" i="12"/>
  <c r="R18" i="12"/>
  <c r="G18" i="12"/>
  <c r="R43" i="12"/>
  <c r="G43" i="12"/>
  <c r="N43" i="12"/>
  <c r="R83" i="12"/>
  <c r="G83" i="12"/>
  <c r="N83" i="12"/>
  <c r="G31" i="12"/>
  <c r="N31" i="12"/>
  <c r="R31" i="12"/>
  <c r="N40" i="12"/>
  <c r="R40" i="12"/>
  <c r="G40" i="12"/>
  <c r="R5" i="12"/>
  <c r="G5" i="12"/>
  <c r="N5" i="12"/>
  <c r="O33" i="1"/>
  <c r="S33" i="1"/>
  <c r="G50" i="26"/>
  <c r="N50" i="26"/>
  <c r="R50" i="26"/>
  <c r="G49" i="26"/>
  <c r="R49" i="26"/>
  <c r="N49" i="26"/>
  <c r="R62" i="26"/>
  <c r="G62" i="26"/>
  <c r="N62" i="26"/>
  <c r="G7" i="26"/>
  <c r="R7" i="26"/>
  <c r="N7" i="26"/>
  <c r="N11" i="26"/>
  <c r="G11" i="26"/>
  <c r="R11" i="26"/>
  <c r="N78" i="26"/>
  <c r="R78" i="26"/>
  <c r="G78" i="26"/>
  <c r="R24" i="26"/>
  <c r="G24" i="26"/>
  <c r="N24" i="26"/>
  <c r="G41" i="26"/>
  <c r="N41" i="26"/>
  <c r="R41" i="26"/>
  <c r="R57" i="14"/>
  <c r="G57" i="14"/>
  <c r="N57" i="14"/>
  <c r="N10" i="14"/>
  <c r="G10" i="14"/>
  <c r="R10" i="14"/>
  <c r="R42" i="14"/>
  <c r="G42" i="14"/>
  <c r="N42" i="14"/>
  <c r="N11" i="14"/>
  <c r="R11" i="14"/>
  <c r="G11" i="14"/>
  <c r="G40" i="14"/>
  <c r="N40" i="14"/>
  <c r="R40" i="14"/>
  <c r="R27" i="14"/>
  <c r="G27" i="14"/>
  <c r="N27" i="14"/>
  <c r="R28" i="14"/>
  <c r="N28" i="14"/>
  <c r="G28" i="14"/>
  <c r="R31" i="14"/>
  <c r="N31" i="14"/>
  <c r="G31" i="14"/>
  <c r="G36" i="14"/>
  <c r="N36" i="14"/>
  <c r="R36" i="14"/>
  <c r="N33" i="14"/>
  <c r="R33" i="14"/>
  <c r="G33" i="14"/>
  <c r="N51" i="27"/>
  <c r="G51" i="27"/>
  <c r="R51" i="27"/>
  <c r="G49" i="27"/>
  <c r="N49" i="27"/>
  <c r="R49" i="27"/>
  <c r="N83" i="27"/>
  <c r="G83" i="27"/>
  <c r="R83" i="27"/>
  <c r="G16" i="27"/>
  <c r="N16" i="27"/>
  <c r="R16" i="27"/>
  <c r="N33" i="27"/>
  <c r="G33" i="27"/>
  <c r="R33" i="27"/>
  <c r="R29" i="27"/>
  <c r="N29" i="27"/>
  <c r="G29" i="27"/>
  <c r="N37" i="27"/>
  <c r="G37" i="27"/>
  <c r="R37" i="27"/>
  <c r="G19" i="27"/>
  <c r="R19" i="27"/>
  <c r="N19" i="27"/>
  <c r="G62" i="27"/>
  <c r="R62" i="27"/>
  <c r="N62" i="27"/>
  <c r="R52" i="22"/>
  <c r="N52" i="22"/>
  <c r="G52" i="22"/>
  <c r="G57" i="22"/>
  <c r="N57" i="22"/>
  <c r="R57" i="22"/>
  <c r="N16" i="22"/>
  <c r="R16" i="22"/>
  <c r="G16" i="22"/>
  <c r="G29" i="22"/>
  <c r="N29" i="22"/>
  <c r="R29" i="22"/>
  <c r="N82" i="22"/>
  <c r="R82" i="22"/>
  <c r="G82" i="22"/>
  <c r="G40" i="22"/>
  <c r="N40" i="22"/>
  <c r="R40" i="22"/>
  <c r="R28" i="22"/>
  <c r="G28" i="22"/>
  <c r="N28" i="22"/>
  <c r="R39" i="22"/>
  <c r="N39" i="22"/>
  <c r="G39" i="22"/>
  <c r="N7" i="22"/>
  <c r="R7" i="22"/>
  <c r="G7" i="22"/>
  <c r="S81" i="1"/>
  <c r="O81" i="1"/>
  <c r="S16" i="1"/>
  <c r="O16" i="1"/>
  <c r="R53" i="28"/>
  <c r="G53" i="28"/>
  <c r="N53" i="28"/>
  <c r="G47" i="28"/>
  <c r="N47" i="28"/>
  <c r="R47" i="28"/>
  <c r="G10" i="28"/>
  <c r="R10" i="28"/>
  <c r="N10" i="28"/>
  <c r="G86" i="28"/>
  <c r="N86" i="28"/>
  <c r="R86" i="28"/>
  <c r="R34" i="28"/>
  <c r="N34" i="28"/>
  <c r="G34" i="28"/>
  <c r="N69" i="28"/>
  <c r="R69" i="28"/>
  <c r="G69" i="28"/>
  <c r="N19" i="28"/>
  <c r="G19" i="28"/>
  <c r="R19" i="28"/>
  <c r="G82" i="28"/>
  <c r="N82" i="28"/>
  <c r="R82" i="28"/>
  <c r="O60" i="1"/>
  <c r="S60" i="1"/>
  <c r="R49" i="11"/>
  <c r="G49" i="11"/>
  <c r="N49" i="11"/>
  <c r="G80" i="11"/>
  <c r="N80" i="11"/>
  <c r="R80" i="11"/>
  <c r="R59" i="11"/>
  <c r="G59" i="11"/>
  <c r="N59" i="11"/>
  <c r="R43" i="11"/>
  <c r="G43" i="11"/>
  <c r="N43" i="11"/>
  <c r="N23" i="11"/>
  <c r="R23" i="11"/>
  <c r="G23" i="11"/>
  <c r="N15" i="11"/>
  <c r="G15" i="11"/>
  <c r="R15" i="11"/>
  <c r="G45" i="11"/>
  <c r="R45" i="11"/>
  <c r="N45" i="11"/>
  <c r="S55" i="1"/>
  <c r="O55" i="1"/>
  <c r="G57" i="17"/>
  <c r="N57" i="17"/>
  <c r="R57" i="17"/>
  <c r="R10" i="17"/>
  <c r="N10" i="17"/>
  <c r="G10" i="17"/>
  <c r="N86" i="17"/>
  <c r="G86" i="17"/>
  <c r="R86" i="17"/>
  <c r="N27" i="17"/>
  <c r="R27" i="17"/>
  <c r="G27" i="17"/>
  <c r="N20" i="17"/>
  <c r="R20" i="17"/>
  <c r="G20" i="17"/>
  <c r="N46" i="17"/>
  <c r="G46" i="17"/>
  <c r="R46" i="17"/>
  <c r="N34" i="17"/>
  <c r="G34" i="17"/>
  <c r="R34" i="17"/>
  <c r="R13" i="17"/>
  <c r="G13" i="17"/>
  <c r="N13" i="17"/>
  <c r="N38" i="17"/>
  <c r="G38" i="17"/>
  <c r="R38" i="17"/>
  <c r="G11" i="12"/>
  <c r="N11" i="12"/>
  <c r="R11" i="12"/>
  <c r="G10" i="12"/>
  <c r="R10" i="12"/>
  <c r="N10" i="12"/>
  <c r="R45" i="12"/>
  <c r="G45" i="12"/>
  <c r="N45" i="12"/>
  <c r="S38" i="24"/>
  <c r="O38" i="24"/>
  <c r="S28" i="25"/>
  <c r="O28" i="25"/>
  <c r="O30" i="15"/>
  <c r="S30" i="15"/>
  <c r="O14" i="9"/>
  <c r="S14" i="9"/>
  <c r="S65" i="9"/>
  <c r="O65" i="9"/>
  <c r="O47" i="18"/>
  <c r="S47" i="18"/>
  <c r="S69" i="23"/>
  <c r="O69" i="23"/>
  <c r="S68" i="27"/>
  <c r="O68" i="27"/>
  <c r="S84" i="15"/>
  <c r="O84" i="15"/>
  <c r="S39" i="13"/>
  <c r="O39" i="13"/>
  <c r="S66" i="14"/>
  <c r="O66" i="14"/>
  <c r="S79" i="18"/>
  <c r="O79" i="18"/>
  <c r="S80" i="4"/>
  <c r="O80" i="4"/>
  <c r="O66" i="15"/>
  <c r="S66" i="15"/>
  <c r="O84" i="19"/>
  <c r="S84" i="19"/>
  <c r="S66" i="23"/>
  <c r="O66" i="23"/>
  <c r="O22" i="10"/>
  <c r="S22" i="10"/>
  <c r="O38" i="15"/>
  <c r="S38" i="15"/>
  <c r="S37" i="4"/>
  <c r="O37" i="4"/>
  <c r="O18" i="25"/>
  <c r="S18" i="25"/>
  <c r="O69" i="22"/>
  <c r="S69" i="22"/>
  <c r="O5" i="16"/>
  <c r="S5" i="16"/>
  <c r="O44" i="19"/>
  <c r="S44" i="19"/>
  <c r="O49" i="17"/>
  <c r="S49" i="17"/>
  <c r="S44" i="28"/>
  <c r="O44" i="28"/>
  <c r="O80" i="13"/>
  <c r="S80" i="13"/>
  <c r="S45" i="12"/>
  <c r="O45" i="12"/>
  <c r="S81" i="22"/>
  <c r="O81" i="22"/>
  <c r="O45" i="25"/>
  <c r="S45" i="25"/>
  <c r="O27" i="17"/>
  <c r="S27" i="17"/>
  <c r="O49" i="13"/>
  <c r="S49" i="13"/>
  <c r="S17" i="19"/>
  <c r="O17" i="19"/>
  <c r="S33" i="18"/>
  <c r="O33" i="18"/>
  <c r="O20" i="12"/>
  <c r="S20" i="12"/>
  <c r="O36" i="23"/>
  <c r="S36" i="23"/>
  <c r="S24" i="10"/>
  <c r="O24" i="10"/>
  <c r="O83" i="22"/>
  <c r="S83" i="22"/>
  <c r="O53" i="13"/>
  <c r="S53" i="13"/>
  <c r="S53" i="12"/>
  <c r="O53" i="12"/>
  <c r="O55" i="28"/>
  <c r="S55" i="28"/>
  <c r="R70" i="4"/>
  <c r="U70" i="1" s="1"/>
  <c r="G70" i="4"/>
  <c r="N70" i="4"/>
  <c r="S67" i="17"/>
  <c r="O67" i="17"/>
  <c r="S34" i="13"/>
  <c r="O34" i="13"/>
  <c r="O42" i="26"/>
  <c r="S42" i="26"/>
  <c r="S24" i="4"/>
  <c r="O24" i="4"/>
  <c r="S27" i="12"/>
  <c r="O27" i="12"/>
  <c r="O81" i="28"/>
  <c r="S81" i="28"/>
  <c r="S66" i="4"/>
  <c r="O66" i="4"/>
  <c r="O86" i="9"/>
  <c r="S86" i="9"/>
  <c r="O42" i="23"/>
  <c r="S42" i="23"/>
  <c r="S41" i="11"/>
  <c r="O41" i="11"/>
  <c r="S52" i="16"/>
  <c r="O52" i="16"/>
  <c r="O29" i="23"/>
  <c r="S29" i="23"/>
  <c r="O44" i="22"/>
  <c r="S44" i="22"/>
  <c r="S19" i="11"/>
  <c r="O19" i="11"/>
  <c r="O23" i="24"/>
  <c r="S23" i="24"/>
  <c r="O8" i="12"/>
  <c r="S8" i="12"/>
  <c r="O85" i="16"/>
  <c r="S85" i="16"/>
  <c r="O50" i="24"/>
  <c r="S50" i="24"/>
  <c r="S23" i="15"/>
  <c r="O23" i="15"/>
  <c r="O30" i="14"/>
  <c r="S30" i="14"/>
  <c r="S81" i="17"/>
  <c r="O81" i="17"/>
  <c r="O62" i="18"/>
  <c r="S62" i="18"/>
  <c r="S20" i="13"/>
  <c r="O20" i="13"/>
  <c r="O50" i="26"/>
  <c r="S50" i="26"/>
  <c r="S66" i="26"/>
  <c r="O66" i="26"/>
  <c r="O61" i="13"/>
  <c r="S61" i="13"/>
  <c r="S22" i="19"/>
  <c r="O22" i="19"/>
  <c r="S21" i="16"/>
  <c r="O21" i="16"/>
  <c r="S7" i="18"/>
  <c r="O7" i="18"/>
  <c r="S9" i="10"/>
  <c r="O9" i="10"/>
  <c r="O51" i="11"/>
  <c r="S51" i="11"/>
  <c r="S57" i="25"/>
  <c r="O57" i="25"/>
  <c r="S8" i="26"/>
  <c r="O8" i="26"/>
  <c r="S11" i="16"/>
  <c r="O11" i="16"/>
  <c r="S79" i="4"/>
  <c r="O79" i="4"/>
  <c r="S68" i="4"/>
  <c r="O68" i="4"/>
  <c r="O47" i="14"/>
  <c r="S47" i="14"/>
  <c r="O21" i="10"/>
  <c r="S21" i="10"/>
  <c r="S35" i="18"/>
  <c r="O35" i="18"/>
  <c r="O31" i="10"/>
  <c r="S31" i="10"/>
  <c r="O12" i="22"/>
  <c r="S12" i="22"/>
  <c r="O26" i="17"/>
  <c r="S26" i="17"/>
  <c r="S19" i="28"/>
  <c r="O19" i="28"/>
  <c r="S61" i="14"/>
  <c r="O61" i="14"/>
  <c r="S62" i="27"/>
  <c r="O62" i="27"/>
  <c r="O58" i="9"/>
  <c r="S58" i="9"/>
  <c r="O52" i="12"/>
  <c r="S52" i="12"/>
  <c r="O23" i="10"/>
  <c r="S23" i="10"/>
  <c r="O21" i="9"/>
  <c r="S21" i="9"/>
  <c r="O84" i="26"/>
  <c r="S84" i="26"/>
  <c r="O35" i="10"/>
  <c r="S35" i="10"/>
  <c r="O63" i="17"/>
  <c r="S63" i="17"/>
  <c r="O60" i="13"/>
  <c r="S60" i="13"/>
  <c r="S51" i="14"/>
  <c r="O51" i="14"/>
  <c r="O23" i="19"/>
  <c r="S23" i="19"/>
  <c r="O13" i="4"/>
  <c r="S13" i="4"/>
  <c r="O18" i="11"/>
  <c r="S18" i="11"/>
  <c r="S86" i="11"/>
  <c r="O86" i="11"/>
  <c r="O27" i="25"/>
  <c r="S27" i="25"/>
  <c r="S55" i="17"/>
  <c r="O55" i="17"/>
  <c r="S50" i="12"/>
  <c r="O50" i="12"/>
  <c r="O83" i="10"/>
  <c r="S83" i="10"/>
  <c r="S43" i="24"/>
  <c r="O43" i="24"/>
  <c r="S83" i="15"/>
  <c r="O83" i="15"/>
  <c r="O15" i="13"/>
  <c r="S15" i="13"/>
  <c r="O7" i="28"/>
  <c r="S7" i="28"/>
  <c r="S48" i="15"/>
  <c r="O48" i="15"/>
  <c r="S27" i="28"/>
  <c r="O27" i="28"/>
  <c r="O29" i="4"/>
  <c r="S29" i="4"/>
  <c r="O85" i="23"/>
  <c r="S85" i="23"/>
  <c r="S43" i="23"/>
  <c r="O43" i="23"/>
  <c r="S57" i="23"/>
  <c r="O57" i="23"/>
  <c r="S64" i="17"/>
  <c r="O64" i="17"/>
  <c r="O51" i="13"/>
  <c r="S51" i="13"/>
  <c r="S44" i="26"/>
  <c r="O44" i="26"/>
  <c r="S35" i="11"/>
  <c r="O35" i="11"/>
  <c r="O51" i="19"/>
  <c r="S51" i="19"/>
  <c r="S38" i="13"/>
  <c r="O38" i="13"/>
  <c r="S32" i="28"/>
  <c r="O32" i="28"/>
  <c r="S56" i="14"/>
  <c r="O56" i="14"/>
  <c r="S23" i="12"/>
  <c r="O23" i="12"/>
  <c r="S49" i="18"/>
  <c r="O49" i="18"/>
  <c r="S13" i="22"/>
  <c r="O13" i="22"/>
  <c r="S38" i="25"/>
  <c r="O38" i="25"/>
  <c r="O19" i="27"/>
  <c r="S19" i="27"/>
  <c r="S9" i="18"/>
  <c r="O9" i="18"/>
  <c r="O30" i="12"/>
  <c r="S30" i="12"/>
  <c r="S43" i="4"/>
  <c r="O43" i="4"/>
  <c r="S35" i="16"/>
  <c r="O35" i="16"/>
  <c r="O52" i="26"/>
  <c r="S52" i="26"/>
  <c r="O82" i="4"/>
  <c r="S82" i="4"/>
  <c r="S44" i="23"/>
  <c r="O44" i="23"/>
  <c r="O63" i="19"/>
  <c r="S63" i="19"/>
  <c r="O85" i="27"/>
  <c r="S85" i="27"/>
  <c r="O38" i="16"/>
  <c r="S38" i="16"/>
  <c r="S12" i="24"/>
  <c r="O12" i="24"/>
  <c r="O55" i="14"/>
  <c r="S55" i="14"/>
  <c r="O7" i="25"/>
  <c r="S7" i="25"/>
  <c r="S23" i="28"/>
  <c r="O23" i="28"/>
  <c r="S64" i="14"/>
  <c r="O64" i="14"/>
  <c r="O45" i="17"/>
  <c r="S45" i="17"/>
  <c r="S33" i="13"/>
  <c r="O33" i="13"/>
  <c r="O52" i="28"/>
  <c r="S52" i="28"/>
  <c r="O17" i="4"/>
  <c r="S17" i="4"/>
  <c r="V17" i="1" s="1"/>
  <c r="S12" i="14"/>
  <c r="O12" i="14"/>
  <c r="S41" i="25"/>
  <c r="O41" i="25"/>
  <c r="S85" i="22"/>
  <c r="O85" i="22"/>
  <c r="O54" i="11"/>
  <c r="S54" i="11"/>
  <c r="S57" i="17"/>
  <c r="O57" i="17"/>
  <c r="S38" i="9"/>
  <c r="O38" i="9"/>
  <c r="O79" i="24"/>
  <c r="S79" i="24"/>
  <c r="O6" i="9"/>
  <c r="S6" i="9"/>
  <c r="O29" i="12"/>
  <c r="S29" i="12"/>
  <c r="O46" i="15"/>
  <c r="S46" i="15"/>
  <c r="S59" i="25"/>
  <c r="O59" i="25"/>
  <c r="O31" i="22"/>
  <c r="S31" i="22"/>
  <c r="O10" i="17"/>
  <c r="S10" i="17"/>
  <c r="O33" i="16"/>
  <c r="S33" i="16"/>
  <c r="O44" i="27"/>
  <c r="S44" i="27"/>
  <c r="S36" i="17"/>
  <c r="O36" i="17"/>
  <c r="O6" i="18"/>
  <c r="S6" i="18"/>
  <c r="S80" i="10"/>
  <c r="O80" i="10"/>
  <c r="O83" i="17"/>
  <c r="S83" i="17"/>
  <c r="U76" i="1"/>
  <c r="O16" i="10"/>
  <c r="S16" i="10"/>
  <c r="O44" i="14"/>
  <c r="S44" i="14"/>
  <c r="O29" i="25"/>
  <c r="S29" i="25"/>
  <c r="S48" i="11"/>
  <c r="O48" i="11"/>
  <c r="S30" i="17"/>
  <c r="O30" i="17"/>
  <c r="O53" i="16"/>
  <c r="S53" i="16"/>
  <c r="O78" i="24"/>
  <c r="S78" i="24"/>
  <c r="O38" i="27"/>
  <c r="S38" i="27"/>
  <c r="O19" i="16"/>
  <c r="S19" i="16"/>
  <c r="S36" i="12"/>
  <c r="O36" i="12"/>
  <c r="S60" i="18"/>
  <c r="O60" i="18"/>
  <c r="S43" i="12"/>
  <c r="O43" i="12"/>
  <c r="S62" i="12"/>
  <c r="O62" i="12"/>
  <c r="S35" i="22"/>
  <c r="O35" i="22"/>
  <c r="O28" i="22"/>
  <c r="S28" i="22"/>
  <c r="S31" i="17"/>
  <c r="O31" i="17"/>
  <c r="S9" i="26"/>
  <c r="O9" i="26"/>
  <c r="O34" i="4"/>
  <c r="S34" i="4"/>
  <c r="O9" i="25"/>
  <c r="S9" i="25"/>
  <c r="O47" i="15"/>
  <c r="S47" i="15"/>
  <c r="O83" i="12"/>
  <c r="S83" i="12"/>
  <c r="S11" i="15"/>
  <c r="O11" i="15"/>
  <c r="S44" i="24"/>
  <c r="O44" i="24"/>
  <c r="O25" i="28"/>
  <c r="S25" i="28"/>
  <c r="O40" i="19"/>
  <c r="S40" i="19"/>
  <c r="S34" i="25"/>
  <c r="O34" i="25"/>
  <c r="S43" i="11"/>
  <c r="O43" i="11"/>
  <c r="O63" i="15"/>
  <c r="S63" i="15"/>
  <c r="O78" i="18"/>
  <c r="S78" i="18"/>
  <c r="S19" i="17"/>
  <c r="O19" i="17"/>
  <c r="S27" i="26"/>
  <c r="O27" i="26"/>
  <c r="O64" i="28"/>
  <c r="S64" i="28"/>
  <c r="S28" i="16"/>
  <c r="O28" i="16"/>
  <c r="O18" i="18"/>
  <c r="S18" i="18"/>
  <c r="S12" i="10"/>
  <c r="O12" i="10"/>
  <c r="S60" i="22"/>
  <c r="O60" i="22"/>
  <c r="S80" i="16"/>
  <c r="O80" i="16"/>
  <c r="O7" i="4"/>
  <c r="S7" i="4"/>
  <c r="O84" i="28"/>
  <c r="S84" i="28"/>
  <c r="S68" i="25"/>
  <c r="O68" i="25"/>
  <c r="S23" i="25"/>
  <c r="O23" i="25"/>
  <c r="O21" i="27"/>
  <c r="S21" i="27"/>
  <c r="O83" i="26"/>
  <c r="S83" i="26"/>
  <c r="S29" i="14"/>
  <c r="O29" i="14"/>
  <c r="S15" i="27"/>
  <c r="O15" i="27"/>
  <c r="S9" i="15"/>
  <c r="O9" i="15"/>
  <c r="O37" i="16"/>
  <c r="S37" i="16"/>
  <c r="O16" i="28"/>
  <c r="S16" i="28"/>
  <c r="S18" i="9"/>
  <c r="O18" i="9"/>
  <c r="O82" i="13"/>
  <c r="S82" i="13"/>
  <c r="O20" i="25"/>
  <c r="S20" i="25"/>
  <c r="O22" i="11"/>
  <c r="S22" i="11"/>
  <c r="O29" i="9"/>
  <c r="S29" i="9"/>
  <c r="O28" i="14"/>
  <c r="S28" i="14"/>
  <c r="O49" i="12"/>
  <c r="S49" i="12"/>
  <c r="O24" i="17"/>
  <c r="S24" i="17"/>
  <c r="S30" i="24"/>
  <c r="O30" i="24"/>
  <c r="O20" i="14"/>
  <c r="S20" i="14"/>
  <c r="S32" i="17"/>
  <c r="O32" i="17"/>
  <c r="O51" i="28"/>
  <c r="S51" i="28"/>
  <c r="S41" i="14"/>
  <c r="O41" i="14"/>
  <c r="S32" i="15"/>
  <c r="O32" i="15"/>
  <c r="O31" i="28"/>
  <c r="S31" i="28"/>
  <c r="O42" i="14"/>
  <c r="S42" i="14"/>
  <c r="S59" i="15"/>
  <c r="O59" i="15"/>
  <c r="O86" i="13"/>
  <c r="S86" i="13"/>
  <c r="S24" i="12"/>
  <c r="O24" i="12"/>
  <c r="O7" i="12"/>
  <c r="S7" i="12"/>
  <c r="S83" i="16"/>
  <c r="O83" i="16"/>
  <c r="O8" i="19"/>
  <c r="S8" i="19"/>
  <c r="O82" i="22"/>
  <c r="S82" i="22"/>
  <c r="O40" i="17"/>
  <c r="S40" i="17"/>
  <c r="O46" i="16"/>
  <c r="S46" i="16"/>
  <c r="O60" i="28"/>
  <c r="S60" i="28"/>
  <c r="O85" i="24"/>
  <c r="S85" i="24"/>
  <c r="O43" i="25"/>
  <c r="S43" i="25"/>
  <c r="O53" i="11"/>
  <c r="S53" i="11"/>
  <c r="O64" i="22"/>
  <c r="S64" i="22"/>
  <c r="S52" i="15"/>
  <c r="O52" i="15"/>
  <c r="O39" i="23"/>
  <c r="S39" i="23"/>
  <c r="O14" i="10"/>
  <c r="S14" i="10"/>
  <c r="S64" i="13"/>
  <c r="O64" i="13"/>
  <c r="S68" i="17"/>
  <c r="O68" i="17"/>
  <c r="O20" i="28"/>
  <c r="S20" i="28"/>
  <c r="S85" i="11"/>
  <c r="O85" i="11"/>
  <c r="S44" i="25"/>
  <c r="O44" i="25"/>
  <c r="O31" i="16"/>
  <c r="S31" i="16"/>
  <c r="S25" i="13"/>
  <c r="O25" i="13"/>
  <c r="S57" i="14"/>
  <c r="O57" i="14"/>
  <c r="S11" i="24"/>
  <c r="O11" i="24"/>
  <c r="S9" i="14"/>
  <c r="O9" i="14"/>
  <c r="R72" i="9"/>
  <c r="N72" i="9"/>
  <c r="G72" i="9"/>
  <c r="U77" i="1"/>
  <c r="O14" i="4"/>
  <c r="S14" i="4"/>
  <c r="S79" i="23"/>
  <c r="O79" i="23"/>
  <c r="O65" i="25"/>
  <c r="S65" i="25"/>
  <c r="O55" i="22"/>
  <c r="S55" i="22"/>
  <c r="S39" i="25"/>
  <c r="O39" i="25"/>
  <c r="S46" i="9"/>
  <c r="O46" i="9"/>
  <c r="S84" i="16"/>
  <c r="O84" i="16"/>
  <c r="O68" i="12"/>
  <c r="S68" i="12"/>
  <c r="O49" i="16"/>
  <c r="S49" i="16"/>
  <c r="S53" i="23"/>
  <c r="O53" i="23"/>
  <c r="S62" i="17"/>
  <c r="O62" i="17"/>
  <c r="O46" i="13"/>
  <c r="S46" i="13"/>
  <c r="S80" i="14"/>
  <c r="O80" i="14"/>
  <c r="O80" i="25"/>
  <c r="S80" i="25"/>
  <c r="O39" i="28"/>
  <c r="S39" i="28"/>
  <c r="O30" i="23"/>
  <c r="S30" i="23"/>
  <c r="O35" i="27"/>
  <c r="S35" i="27"/>
  <c r="S50" i="13"/>
  <c r="O50" i="13"/>
  <c r="S46" i="12"/>
  <c r="O46" i="12"/>
  <c r="S67" i="16"/>
  <c r="O67" i="16"/>
  <c r="S42" i="4"/>
  <c r="O42" i="4"/>
  <c r="S60" i="12"/>
  <c r="O60" i="12"/>
  <c r="S58" i="24"/>
  <c r="O58" i="24"/>
  <c r="O28" i="18"/>
  <c r="S28" i="18"/>
  <c r="O40" i="25"/>
  <c r="S40" i="25"/>
  <c r="O10" i="11"/>
  <c r="S10" i="11"/>
  <c r="S39" i="9"/>
  <c r="O39" i="9"/>
  <c r="O34" i="24"/>
  <c r="S34" i="24"/>
  <c r="O56" i="18"/>
  <c r="S56" i="18"/>
  <c r="O37" i="15"/>
  <c r="S37" i="15"/>
  <c r="O81" i="14"/>
  <c r="S81" i="14"/>
  <c r="S24" i="25"/>
  <c r="O24" i="25"/>
  <c r="S47" i="25"/>
  <c r="O47" i="25"/>
  <c r="S68" i="22"/>
  <c r="O68" i="22"/>
  <c r="S86" i="12"/>
  <c r="O86" i="12"/>
  <c r="S66" i="17"/>
  <c r="O66" i="17"/>
  <c r="O37" i="28"/>
  <c r="S37" i="28"/>
  <c r="O86" i="17"/>
  <c r="S86" i="17"/>
  <c r="S59" i="18"/>
  <c r="O59" i="18"/>
  <c r="O29" i="19"/>
  <c r="S29" i="19"/>
  <c r="O79" i="13"/>
  <c r="S79" i="13"/>
  <c r="O38" i="11"/>
  <c r="S38" i="11"/>
  <c r="S62" i="11"/>
  <c r="O62" i="11"/>
  <c r="S48" i="22"/>
  <c r="O48" i="22"/>
  <c r="O29" i="13"/>
  <c r="S29" i="13"/>
  <c r="S20" i="19"/>
  <c r="O20" i="19"/>
  <c r="O36" i="15"/>
  <c r="S36" i="15"/>
  <c r="S38" i="26"/>
  <c r="O38" i="26"/>
  <c r="S28" i="28"/>
  <c r="O28" i="28"/>
  <c r="S86" i="14"/>
  <c r="O86" i="14"/>
  <c r="O43" i="19"/>
  <c r="S43" i="19"/>
  <c r="O86" i="15"/>
  <c r="S86" i="15"/>
  <c r="O7" i="27"/>
  <c r="S7" i="27"/>
  <c r="O12" i="11"/>
  <c r="S12" i="11"/>
  <c r="O45" i="15"/>
  <c r="S45" i="15"/>
  <c r="S51" i="18"/>
  <c r="O51" i="18"/>
  <c r="O82" i="14"/>
  <c r="S82" i="14"/>
  <c r="S15" i="9"/>
  <c r="O15" i="9"/>
  <c r="S36" i="16"/>
  <c r="O36" i="16"/>
  <c r="O8" i="27"/>
  <c r="S8" i="27"/>
  <c r="O26" i="28"/>
  <c r="S26" i="28"/>
  <c r="R72" i="4"/>
  <c r="U72" i="1" s="1"/>
  <c r="N72" i="4"/>
  <c r="G72" i="4"/>
  <c r="O50" i="15"/>
  <c r="S50" i="15"/>
  <c r="O63" i="10"/>
  <c r="S63" i="10"/>
  <c r="O57" i="22"/>
  <c r="S57" i="22"/>
  <c r="O66" i="22"/>
  <c r="S66" i="22"/>
  <c r="O9" i="11"/>
  <c r="S9" i="11"/>
  <c r="O78" i="13"/>
  <c r="S78" i="13"/>
  <c r="V78" i="1" s="1"/>
  <c r="O80" i="12"/>
  <c r="S80" i="12"/>
  <c r="O83" i="13"/>
  <c r="S83" i="13"/>
  <c r="O15" i="28"/>
  <c r="S15" i="28"/>
  <c r="S33" i="23"/>
  <c r="O33" i="23"/>
  <c r="S24" i="27"/>
  <c r="O24" i="27"/>
  <c r="S44" i="16"/>
  <c r="O44" i="16"/>
  <c r="O14" i="18"/>
  <c r="S14" i="18"/>
  <c r="S63" i="27"/>
  <c r="O63" i="27"/>
  <c r="O37" i="18"/>
  <c r="S37" i="18"/>
  <c r="S5" i="11"/>
  <c r="V5" i="1" s="1"/>
  <c r="O5" i="11"/>
  <c r="O11" i="25"/>
  <c r="S11" i="25"/>
  <c r="O47" i="22"/>
  <c r="S47" i="22"/>
  <c r="O83" i="27"/>
  <c r="S83" i="27"/>
  <c r="S63" i="26"/>
  <c r="O63" i="26"/>
  <c r="V61" i="1"/>
  <c r="O22" i="15"/>
  <c r="S22" i="15"/>
  <c r="O64" i="10"/>
  <c r="S64" i="10"/>
  <c r="S46" i="11"/>
  <c r="O46" i="11"/>
  <c r="S65" i="22"/>
  <c r="O65" i="22"/>
  <c r="O48" i="17"/>
  <c r="S48" i="17"/>
  <c r="S11" i="13"/>
  <c r="O11" i="13"/>
  <c r="O48" i="28"/>
  <c r="S48" i="28"/>
  <c r="O62" i="10"/>
  <c r="S62" i="10"/>
  <c r="S8" i="14"/>
  <c r="O8" i="14"/>
  <c r="O33" i="14"/>
  <c r="S33" i="14"/>
  <c r="S59" i="23"/>
  <c r="O59" i="23"/>
  <c r="S54" i="17"/>
  <c r="O54" i="17"/>
  <c r="S67" i="24"/>
  <c r="O67" i="24"/>
  <c r="O55" i="12"/>
  <c r="S55" i="12"/>
  <c r="O26" i="10"/>
  <c r="S26" i="10"/>
  <c r="S18" i="13"/>
  <c r="O18" i="13"/>
  <c r="S58" i="18"/>
  <c r="O58" i="18"/>
  <c r="S47" i="10"/>
  <c r="O47" i="10"/>
  <c r="S80" i="27"/>
  <c r="O80" i="27"/>
  <c r="S34" i="15"/>
  <c r="O34" i="15"/>
  <c r="G70" i="1"/>
  <c r="G73" i="1"/>
  <c r="G71" i="1"/>
  <c r="R12" i="4" l="1"/>
  <c r="R13" i="4"/>
  <c r="V13" i="1"/>
  <c r="V18" i="1"/>
  <c r="V86" i="1"/>
  <c r="V48" i="1"/>
  <c r="V14" i="1"/>
  <c r="V33" i="1"/>
  <c r="V45" i="1"/>
  <c r="V47" i="1"/>
  <c r="V81" i="1"/>
  <c r="V16" i="1"/>
  <c r="V49" i="1"/>
  <c r="V63" i="1"/>
  <c r="V55" i="1"/>
  <c r="P71" i="1"/>
  <c r="T71" i="1"/>
  <c r="T73" i="1"/>
  <c r="P73" i="1"/>
  <c r="T70" i="1"/>
  <c r="P70" i="1"/>
  <c r="S76" i="1"/>
  <c r="O76" i="1"/>
  <c r="R23" i="1"/>
  <c r="N23" i="1"/>
  <c r="G23" i="1"/>
  <c r="G31" i="1"/>
  <c r="N31" i="1"/>
  <c r="R31" i="1"/>
  <c r="N24" i="1"/>
  <c r="G24" i="1"/>
  <c r="R24" i="1"/>
  <c r="O77" i="1"/>
  <c r="S77" i="1"/>
  <c r="R9" i="1"/>
  <c r="G9" i="1"/>
  <c r="N9" i="1"/>
  <c r="R82" i="1"/>
  <c r="G82" i="1"/>
  <c r="N82" i="1"/>
  <c r="G79" i="1"/>
  <c r="N79" i="1"/>
  <c r="R79" i="1"/>
  <c r="N17" i="1"/>
  <c r="R17" i="1"/>
  <c r="G17" i="1"/>
  <c r="G55" i="1"/>
  <c r="R55" i="1"/>
  <c r="N55" i="1"/>
  <c r="N12" i="1"/>
  <c r="G12" i="1"/>
  <c r="R12" i="1"/>
  <c r="R40" i="1"/>
  <c r="G40" i="1"/>
  <c r="N40" i="1"/>
  <c r="N37" i="1"/>
  <c r="R37" i="1"/>
  <c r="G37" i="1"/>
  <c r="R86" i="1"/>
  <c r="G86" i="1"/>
  <c r="N86" i="1"/>
  <c r="N45" i="1"/>
  <c r="R45" i="1"/>
  <c r="G45" i="1"/>
  <c r="N41" i="1"/>
  <c r="G41" i="1"/>
  <c r="R41" i="1"/>
  <c r="G19" i="1"/>
  <c r="N19" i="1"/>
  <c r="R19" i="1"/>
  <c r="G11" i="1"/>
  <c r="R11" i="1"/>
  <c r="N11" i="1"/>
  <c r="R51" i="1"/>
  <c r="N51" i="1"/>
  <c r="G51" i="1"/>
  <c r="G59" i="1"/>
  <c r="N59" i="1"/>
  <c r="R59" i="1"/>
  <c r="R10" i="1"/>
  <c r="N10" i="1"/>
  <c r="G10" i="1"/>
  <c r="G43" i="1"/>
  <c r="R43" i="1"/>
  <c r="N43" i="1"/>
  <c r="R56" i="1"/>
  <c r="N56" i="1"/>
  <c r="G56" i="1"/>
  <c r="N85" i="1"/>
  <c r="G85" i="1"/>
  <c r="R85" i="1"/>
  <c r="G42" i="1"/>
  <c r="R42" i="1"/>
  <c r="N42" i="1"/>
  <c r="G16" i="1"/>
  <c r="N16" i="1"/>
  <c r="R16" i="1"/>
  <c r="G52" i="1"/>
  <c r="N52" i="1"/>
  <c r="R52" i="1"/>
  <c r="V82" i="1"/>
  <c r="V29" i="1"/>
  <c r="T45" i="12"/>
  <c r="P45" i="12"/>
  <c r="P10" i="12"/>
  <c r="T10" i="12"/>
  <c r="S73" i="12"/>
  <c r="O73" i="12"/>
  <c r="G73" i="12"/>
  <c r="P46" i="17"/>
  <c r="T46" i="17"/>
  <c r="P57" i="17"/>
  <c r="T57" i="17"/>
  <c r="T59" i="11"/>
  <c r="P59" i="11"/>
  <c r="P80" i="11"/>
  <c r="T80" i="11"/>
  <c r="P82" i="28"/>
  <c r="T82" i="28"/>
  <c r="T69" i="28"/>
  <c r="P69" i="28"/>
  <c r="T86" i="28"/>
  <c r="P86" i="28"/>
  <c r="P53" i="28"/>
  <c r="T53" i="28"/>
  <c r="T16" i="22"/>
  <c r="P16" i="22"/>
  <c r="P37" i="27"/>
  <c r="T37" i="27"/>
  <c r="P83" i="27"/>
  <c r="T83" i="27"/>
  <c r="P49" i="27"/>
  <c r="T49" i="27"/>
  <c r="T33" i="14"/>
  <c r="P33" i="14"/>
  <c r="P57" i="14"/>
  <c r="T57" i="14"/>
  <c r="T24" i="26"/>
  <c r="P24" i="26"/>
  <c r="P62" i="26"/>
  <c r="T62" i="26"/>
  <c r="T49" i="26"/>
  <c r="P49" i="26"/>
  <c r="S75" i="25"/>
  <c r="O75" i="25"/>
  <c r="G75" i="25"/>
  <c r="S72" i="14"/>
  <c r="O72" i="14"/>
  <c r="G72" i="14"/>
  <c r="N43" i="4"/>
  <c r="G43" i="4"/>
  <c r="R43" i="4"/>
  <c r="U43" i="1" s="1"/>
  <c r="P31" i="12"/>
  <c r="T31" i="12"/>
  <c r="T62" i="11"/>
  <c r="P62" i="11"/>
  <c r="P60" i="11"/>
  <c r="T60" i="11"/>
  <c r="P56" i="11"/>
  <c r="T56" i="11"/>
  <c r="P33" i="18"/>
  <c r="T33" i="18"/>
  <c r="T80" i="18"/>
  <c r="P80" i="18"/>
  <c r="P9" i="18"/>
  <c r="T9" i="18"/>
  <c r="T60" i="10"/>
  <c r="P60" i="10"/>
  <c r="T45" i="15"/>
  <c r="P45" i="15"/>
  <c r="T66" i="15"/>
  <c r="P66" i="15"/>
  <c r="P61" i="15"/>
  <c r="T61" i="15"/>
  <c r="P53" i="15"/>
  <c r="T53" i="15"/>
  <c r="P66" i="23"/>
  <c r="T66" i="23"/>
  <c r="T50" i="22"/>
  <c r="P50" i="22"/>
  <c r="P64" i="24"/>
  <c r="T64" i="24"/>
  <c r="O72" i="28"/>
  <c r="S72" i="28"/>
  <c r="G72" i="28"/>
  <c r="T10" i="25"/>
  <c r="P10" i="25"/>
  <c r="P13" i="25"/>
  <c r="T13" i="25"/>
  <c r="G25" i="4"/>
  <c r="N25" i="4"/>
  <c r="R25" i="4"/>
  <c r="U25" i="1" s="1"/>
  <c r="P85" i="17"/>
  <c r="T85" i="17"/>
  <c r="T82" i="17"/>
  <c r="P82" i="17"/>
  <c r="T12" i="13"/>
  <c r="P12" i="13"/>
  <c r="P8" i="28"/>
  <c r="T8" i="28"/>
  <c r="P16" i="28"/>
  <c r="T16" i="28"/>
  <c r="T50" i="28"/>
  <c r="P50" i="28"/>
  <c r="T45" i="18"/>
  <c r="P45" i="18"/>
  <c r="P35" i="10"/>
  <c r="T35" i="10"/>
  <c r="P26" i="10"/>
  <c r="T26" i="10"/>
  <c r="P28" i="10"/>
  <c r="T28" i="10"/>
  <c r="P5" i="10"/>
  <c r="T5" i="10"/>
  <c r="S77" i="18"/>
  <c r="O77" i="18"/>
  <c r="G77" i="18"/>
  <c r="P59" i="23"/>
  <c r="T59" i="23"/>
  <c r="P53" i="23"/>
  <c r="T53" i="23"/>
  <c r="T56" i="22"/>
  <c r="P56" i="22"/>
  <c r="T35" i="27"/>
  <c r="P35" i="27"/>
  <c r="P52" i="27"/>
  <c r="T52" i="27"/>
  <c r="S72" i="24"/>
  <c r="O72" i="24"/>
  <c r="G72" i="24"/>
  <c r="P81" i="9"/>
  <c r="T81" i="9"/>
  <c r="P48" i="9"/>
  <c r="T48" i="9"/>
  <c r="U61" i="1"/>
  <c r="G81" i="4"/>
  <c r="R81" i="4"/>
  <c r="U81" i="1" s="1"/>
  <c r="N81" i="4"/>
  <c r="P37" i="17"/>
  <c r="T37" i="17"/>
  <c r="T66" i="13"/>
  <c r="P66" i="13"/>
  <c r="P38" i="13"/>
  <c r="T38" i="13"/>
  <c r="T39" i="13"/>
  <c r="P39" i="13"/>
  <c r="P10" i="13"/>
  <c r="T10" i="13"/>
  <c r="T39" i="28"/>
  <c r="P39" i="28"/>
  <c r="P84" i="15"/>
  <c r="T84" i="15"/>
  <c r="T81" i="15"/>
  <c r="P81" i="15"/>
  <c r="T68" i="15"/>
  <c r="P68" i="15"/>
  <c r="O71" i="11"/>
  <c r="S71" i="11"/>
  <c r="G71" i="11"/>
  <c r="T47" i="27"/>
  <c r="P47" i="27"/>
  <c r="T69" i="27"/>
  <c r="P69" i="27"/>
  <c r="P36" i="24"/>
  <c r="T36" i="24"/>
  <c r="T32" i="24"/>
  <c r="P32" i="24"/>
  <c r="P49" i="24"/>
  <c r="T49" i="24"/>
  <c r="T16" i="9"/>
  <c r="P16" i="9"/>
  <c r="P64" i="16"/>
  <c r="T64" i="16"/>
  <c r="S76" i="23"/>
  <c r="O76" i="23"/>
  <c r="G76" i="23"/>
  <c r="T86" i="4"/>
  <c r="P86" i="4"/>
  <c r="U41" i="1"/>
  <c r="U19" i="1"/>
  <c r="O74" i="24"/>
  <c r="S74" i="24"/>
  <c r="G74" i="24"/>
  <c r="V8" i="1"/>
  <c r="V36" i="1"/>
  <c r="V44" i="1"/>
  <c r="O70" i="9"/>
  <c r="S70" i="9"/>
  <c r="G70" i="9"/>
  <c r="S73" i="26"/>
  <c r="O73" i="26"/>
  <c r="G73" i="26"/>
  <c r="O73" i="9"/>
  <c r="S73" i="9"/>
  <c r="G73" i="9"/>
  <c r="O76" i="24"/>
  <c r="S76" i="24"/>
  <c r="G76" i="24"/>
  <c r="S71" i="14"/>
  <c r="O71" i="14"/>
  <c r="G71" i="14"/>
  <c r="O72" i="26"/>
  <c r="S72" i="26"/>
  <c r="G72" i="26"/>
  <c r="O76" i="18"/>
  <c r="S76" i="18"/>
  <c r="G76" i="18"/>
  <c r="S77" i="23"/>
  <c r="O77" i="23"/>
  <c r="G77" i="23"/>
  <c r="P48" i="12"/>
  <c r="T48" i="12"/>
  <c r="O75" i="13"/>
  <c r="S75" i="13"/>
  <c r="G75" i="13"/>
  <c r="T32" i="13"/>
  <c r="P32" i="13"/>
  <c r="P5" i="28"/>
  <c r="T5" i="28"/>
  <c r="P34" i="18"/>
  <c r="T34" i="18"/>
  <c r="T61" i="18"/>
  <c r="P61" i="18"/>
  <c r="T63" i="18"/>
  <c r="P63" i="18"/>
  <c r="P17" i="10"/>
  <c r="T17" i="10"/>
  <c r="T41" i="10"/>
  <c r="P41" i="10"/>
  <c r="P48" i="10"/>
  <c r="T48" i="10"/>
  <c r="T78" i="15"/>
  <c r="P78" i="15"/>
  <c r="P10" i="23"/>
  <c r="T10" i="23"/>
  <c r="T56" i="23"/>
  <c r="P56" i="23"/>
  <c r="T63" i="24"/>
  <c r="P63" i="24"/>
  <c r="S76" i="14"/>
  <c r="O76" i="14"/>
  <c r="G76" i="14"/>
  <c r="P44" i="19"/>
  <c r="T44" i="19"/>
  <c r="P20" i="19"/>
  <c r="T20" i="19"/>
  <c r="T57" i="19"/>
  <c r="P57" i="19"/>
  <c r="T51" i="19"/>
  <c r="P51" i="19"/>
  <c r="T37" i="26"/>
  <c r="P37" i="26"/>
  <c r="P47" i="25"/>
  <c r="T47" i="25"/>
  <c r="S71" i="13"/>
  <c r="O71" i="13"/>
  <c r="G71" i="13"/>
  <c r="T37" i="9"/>
  <c r="P37" i="9"/>
  <c r="T84" i="9"/>
  <c r="P84" i="9"/>
  <c r="P24" i="16"/>
  <c r="T24" i="16"/>
  <c r="T85" i="16"/>
  <c r="P85" i="16"/>
  <c r="R15" i="4"/>
  <c r="U15" i="1" s="1"/>
  <c r="N15" i="4"/>
  <c r="G15" i="4"/>
  <c r="P18" i="13"/>
  <c r="T18" i="13"/>
  <c r="P21" i="13"/>
  <c r="T21" i="13"/>
  <c r="T82" i="13"/>
  <c r="P82" i="13"/>
  <c r="T21" i="28"/>
  <c r="P21" i="28"/>
  <c r="T43" i="28"/>
  <c r="P43" i="28"/>
  <c r="T58" i="28"/>
  <c r="P58" i="28"/>
  <c r="P86" i="15"/>
  <c r="T86" i="15"/>
  <c r="P16" i="14"/>
  <c r="T16" i="14"/>
  <c r="P84" i="14"/>
  <c r="T84" i="14"/>
  <c r="P12" i="19"/>
  <c r="T12" i="19"/>
  <c r="T21" i="26"/>
  <c r="P21" i="26"/>
  <c r="P9" i="26"/>
  <c r="T9" i="26"/>
  <c r="T45" i="26"/>
  <c r="P45" i="26"/>
  <c r="P47" i="26"/>
  <c r="T47" i="26"/>
  <c r="P23" i="9"/>
  <c r="T23" i="9"/>
  <c r="P44" i="16"/>
  <c r="T44" i="16"/>
  <c r="T62" i="16"/>
  <c r="P62" i="16"/>
  <c r="O75" i="9"/>
  <c r="S75" i="9"/>
  <c r="G75" i="9"/>
  <c r="G18" i="4"/>
  <c r="N18" i="4"/>
  <c r="R18" i="4"/>
  <c r="U18" i="1" s="1"/>
  <c r="T82" i="12"/>
  <c r="P82" i="12"/>
  <c r="P85" i="11"/>
  <c r="T85" i="11"/>
  <c r="T82" i="11"/>
  <c r="P82" i="11"/>
  <c r="P48" i="11"/>
  <c r="T48" i="11"/>
  <c r="P14" i="15"/>
  <c r="T14" i="15"/>
  <c r="O75" i="23"/>
  <c r="S75" i="23"/>
  <c r="G75" i="23"/>
  <c r="O75" i="18"/>
  <c r="S75" i="18"/>
  <c r="G75" i="18"/>
  <c r="T66" i="14"/>
  <c r="P66" i="14"/>
  <c r="T44" i="14"/>
  <c r="P44" i="14"/>
  <c r="T25" i="14"/>
  <c r="P25" i="14"/>
  <c r="T26" i="24"/>
  <c r="P26" i="24"/>
  <c r="P27" i="19"/>
  <c r="T27" i="19"/>
  <c r="P83" i="19"/>
  <c r="T83" i="19"/>
  <c r="P80" i="19"/>
  <c r="T80" i="19"/>
  <c r="P63" i="19"/>
  <c r="T63" i="19"/>
  <c r="T16" i="26"/>
  <c r="P16" i="26"/>
  <c r="P6" i="26"/>
  <c r="T6" i="26"/>
  <c r="T54" i="25"/>
  <c r="P54" i="25"/>
  <c r="T61" i="16"/>
  <c r="P61" i="16"/>
  <c r="T9" i="4"/>
  <c r="P9" i="4"/>
  <c r="U82" i="1"/>
  <c r="N55" i="4"/>
  <c r="R55" i="4"/>
  <c r="U55" i="1" s="1"/>
  <c r="G55" i="4"/>
  <c r="P23" i="12"/>
  <c r="T23" i="12"/>
  <c r="T37" i="12"/>
  <c r="P37" i="12"/>
  <c r="T51" i="12"/>
  <c r="P51" i="12"/>
  <c r="P34" i="12"/>
  <c r="T34" i="12"/>
  <c r="P42" i="12"/>
  <c r="T42" i="12"/>
  <c r="T62" i="18"/>
  <c r="P62" i="18"/>
  <c r="P26" i="18"/>
  <c r="T26" i="18"/>
  <c r="P69" i="10"/>
  <c r="T69" i="10"/>
  <c r="T45" i="10"/>
  <c r="P45" i="10"/>
  <c r="P50" i="10"/>
  <c r="T50" i="10"/>
  <c r="P60" i="23"/>
  <c r="T60" i="23"/>
  <c r="T36" i="23"/>
  <c r="P36" i="23"/>
  <c r="T6" i="23"/>
  <c r="P6" i="23"/>
  <c r="T22" i="22"/>
  <c r="P22" i="22"/>
  <c r="P37" i="14"/>
  <c r="T37" i="14"/>
  <c r="T7" i="14"/>
  <c r="P7" i="14"/>
  <c r="T15" i="14"/>
  <c r="P15" i="14"/>
  <c r="P9" i="14"/>
  <c r="T9" i="14"/>
  <c r="T41" i="19"/>
  <c r="P41" i="19"/>
  <c r="T15" i="19"/>
  <c r="P15" i="19"/>
  <c r="P36" i="19"/>
  <c r="T36" i="19"/>
  <c r="P5" i="19"/>
  <c r="T5" i="19"/>
  <c r="T57" i="26"/>
  <c r="P57" i="26"/>
  <c r="T25" i="25"/>
  <c r="P25" i="25"/>
  <c r="T22" i="25"/>
  <c r="P22" i="25"/>
  <c r="T62" i="9"/>
  <c r="P62" i="9"/>
  <c r="T78" i="9"/>
  <c r="P78" i="9"/>
  <c r="P52" i="9"/>
  <c r="T52" i="9"/>
  <c r="T52" i="16"/>
  <c r="P52" i="16"/>
  <c r="U40" i="1"/>
  <c r="P33" i="4"/>
  <c r="T33" i="4"/>
  <c r="O74" i="14"/>
  <c r="S74" i="14"/>
  <c r="G74" i="14"/>
  <c r="T73" i="4"/>
  <c r="P73" i="4"/>
  <c r="V35" i="1"/>
  <c r="V28" i="1"/>
  <c r="S72" i="4"/>
  <c r="O72" i="4"/>
  <c r="S73" i="19"/>
  <c r="O73" i="19"/>
  <c r="G73" i="19"/>
  <c r="S71" i="24"/>
  <c r="O71" i="24"/>
  <c r="G71" i="24"/>
  <c r="T39" i="17"/>
  <c r="P39" i="17"/>
  <c r="P21" i="17"/>
  <c r="T21" i="17"/>
  <c r="T54" i="17"/>
  <c r="P54" i="17"/>
  <c r="T36" i="13"/>
  <c r="P36" i="13"/>
  <c r="T61" i="11"/>
  <c r="P61" i="11"/>
  <c r="T37" i="11"/>
  <c r="P37" i="11"/>
  <c r="T57" i="11"/>
  <c r="P57" i="11"/>
  <c r="T22" i="28"/>
  <c r="P22" i="28"/>
  <c r="T9" i="28"/>
  <c r="P9" i="28"/>
  <c r="O70" i="17"/>
  <c r="S70" i="17"/>
  <c r="G70" i="17"/>
  <c r="P63" i="22"/>
  <c r="T63" i="22"/>
  <c r="P67" i="22"/>
  <c r="T67" i="22"/>
  <c r="O75" i="12"/>
  <c r="S75" i="12"/>
  <c r="G75" i="12"/>
  <c r="P80" i="27"/>
  <c r="T80" i="27"/>
  <c r="P78" i="14"/>
  <c r="T78" i="14"/>
  <c r="P60" i="14"/>
  <c r="T60" i="14"/>
  <c r="P26" i="14"/>
  <c r="T26" i="14"/>
  <c r="S74" i="27"/>
  <c r="O74" i="27"/>
  <c r="G74" i="27"/>
  <c r="T64" i="26"/>
  <c r="P64" i="26"/>
  <c r="P69" i="26"/>
  <c r="T69" i="26"/>
  <c r="P59" i="26"/>
  <c r="T59" i="26"/>
  <c r="P52" i="26"/>
  <c r="T52" i="26"/>
  <c r="R62" i="4"/>
  <c r="U62" i="1" s="1"/>
  <c r="G62" i="4"/>
  <c r="N62" i="4"/>
  <c r="P7" i="12"/>
  <c r="T7" i="12"/>
  <c r="P26" i="12"/>
  <c r="T26" i="12"/>
  <c r="T41" i="17"/>
  <c r="P41" i="17"/>
  <c r="P9" i="17"/>
  <c r="T9" i="17"/>
  <c r="T39" i="11"/>
  <c r="P39" i="11"/>
  <c r="P31" i="11"/>
  <c r="T31" i="11"/>
  <c r="T53" i="11"/>
  <c r="P53" i="11"/>
  <c r="P32" i="18"/>
  <c r="T32" i="18"/>
  <c r="P85" i="18"/>
  <c r="T85" i="18"/>
  <c r="T42" i="10"/>
  <c r="P42" i="10"/>
  <c r="P22" i="15"/>
  <c r="T22" i="15"/>
  <c r="T60" i="15"/>
  <c r="P60" i="15"/>
  <c r="T46" i="15"/>
  <c r="P46" i="15"/>
  <c r="P84" i="23"/>
  <c r="T84" i="23"/>
  <c r="P61" i="22"/>
  <c r="T61" i="22"/>
  <c r="P46" i="22"/>
  <c r="T46" i="22"/>
  <c r="T58" i="24"/>
  <c r="P58" i="24"/>
  <c r="R60" i="4"/>
  <c r="U60" i="1" s="1"/>
  <c r="N60" i="4"/>
  <c r="G60" i="4"/>
  <c r="G49" i="4"/>
  <c r="R49" i="4"/>
  <c r="U49" i="1" s="1"/>
  <c r="N49" i="4"/>
  <c r="T44" i="17"/>
  <c r="P44" i="17"/>
  <c r="P79" i="17"/>
  <c r="T79" i="17"/>
  <c r="P46" i="13"/>
  <c r="T46" i="13"/>
  <c r="P35" i="28"/>
  <c r="T35" i="28"/>
  <c r="T20" i="28"/>
  <c r="P20" i="28"/>
  <c r="T41" i="18"/>
  <c r="P41" i="18"/>
  <c r="P36" i="18"/>
  <c r="T36" i="18"/>
  <c r="T7" i="10"/>
  <c r="P7" i="10"/>
  <c r="P6" i="10"/>
  <c r="T6" i="10"/>
  <c r="P16" i="10"/>
  <c r="T16" i="10"/>
  <c r="P62" i="23"/>
  <c r="T62" i="23"/>
  <c r="T64" i="23"/>
  <c r="P64" i="23"/>
  <c r="P12" i="27"/>
  <c r="T12" i="27"/>
  <c r="P41" i="27"/>
  <c r="T41" i="27"/>
  <c r="T41" i="9"/>
  <c r="P41" i="9"/>
  <c r="P67" i="9"/>
  <c r="T67" i="9"/>
  <c r="P68" i="17"/>
  <c r="T68" i="17"/>
  <c r="T26" i="17"/>
  <c r="P26" i="17"/>
  <c r="P79" i="13"/>
  <c r="T79" i="13"/>
  <c r="P30" i="11"/>
  <c r="T30" i="11"/>
  <c r="P14" i="28"/>
  <c r="T14" i="28"/>
  <c r="P31" i="28"/>
  <c r="T31" i="28"/>
  <c r="P60" i="28"/>
  <c r="T60" i="28"/>
  <c r="P12" i="28"/>
  <c r="T12" i="28"/>
  <c r="T47" i="18"/>
  <c r="P47" i="18"/>
  <c r="P12" i="15"/>
  <c r="T12" i="15"/>
  <c r="P36" i="27"/>
  <c r="T36" i="27"/>
  <c r="P35" i="24"/>
  <c r="T35" i="24"/>
  <c r="T34" i="24"/>
  <c r="P34" i="24"/>
  <c r="P52" i="24"/>
  <c r="T52" i="24"/>
  <c r="P57" i="24"/>
  <c r="T57" i="24"/>
  <c r="O73" i="18"/>
  <c r="S73" i="18"/>
  <c r="G73" i="18"/>
  <c r="P7" i="9"/>
  <c r="T7" i="9"/>
  <c r="P27" i="16"/>
  <c r="T27" i="16"/>
  <c r="O70" i="27"/>
  <c r="S70" i="27"/>
  <c r="G70" i="27"/>
  <c r="U52" i="1"/>
  <c r="P71" i="9"/>
  <c r="T71" i="9"/>
  <c r="V6" i="1"/>
  <c r="V15" i="1"/>
  <c r="V10" i="1"/>
  <c r="P71" i="15"/>
  <c r="T71" i="15"/>
  <c r="V39" i="1"/>
  <c r="V20" i="1"/>
  <c r="V31" i="1"/>
  <c r="S76" i="16"/>
  <c r="O76" i="16"/>
  <c r="G76" i="16"/>
  <c r="S72" i="16"/>
  <c r="O72" i="16"/>
  <c r="G72" i="16"/>
  <c r="O74" i="16"/>
  <c r="S74" i="16"/>
  <c r="G74" i="16"/>
  <c r="T59" i="12"/>
  <c r="P59" i="12"/>
  <c r="P29" i="12"/>
  <c r="T29" i="12"/>
  <c r="T69" i="12"/>
  <c r="P69" i="12"/>
  <c r="P84" i="12"/>
  <c r="T84" i="12"/>
  <c r="O74" i="12"/>
  <c r="S74" i="12"/>
  <c r="G74" i="12"/>
  <c r="P61" i="13"/>
  <c r="T61" i="13"/>
  <c r="T58" i="13"/>
  <c r="P58" i="13"/>
  <c r="P81" i="18"/>
  <c r="T81" i="18"/>
  <c r="T48" i="18"/>
  <c r="P48" i="18"/>
  <c r="P51" i="18"/>
  <c r="T51" i="18"/>
  <c r="P59" i="10"/>
  <c r="T59" i="10"/>
  <c r="P55" i="10"/>
  <c r="T55" i="10"/>
  <c r="T35" i="15"/>
  <c r="P35" i="15"/>
  <c r="P55" i="15"/>
  <c r="T55" i="15"/>
  <c r="T15" i="24"/>
  <c r="P15" i="24"/>
  <c r="T30" i="24"/>
  <c r="P30" i="24"/>
  <c r="P55" i="24"/>
  <c r="T55" i="24"/>
  <c r="T26" i="19"/>
  <c r="P26" i="19"/>
  <c r="P67" i="19"/>
  <c r="T67" i="19"/>
  <c r="T56" i="19"/>
  <c r="P56" i="19"/>
  <c r="O73" i="27"/>
  <c r="S73" i="27"/>
  <c r="G73" i="27"/>
  <c r="T30" i="25"/>
  <c r="P30" i="25"/>
  <c r="T32" i="25"/>
  <c r="P32" i="25"/>
  <c r="P38" i="9"/>
  <c r="T38" i="9"/>
  <c r="P69" i="9"/>
  <c r="T69" i="9"/>
  <c r="T49" i="9"/>
  <c r="P49" i="9"/>
  <c r="T38" i="16"/>
  <c r="P38" i="16"/>
  <c r="P80" i="16"/>
  <c r="T80" i="16"/>
  <c r="N63" i="4"/>
  <c r="G63" i="4"/>
  <c r="R63" i="4"/>
  <c r="U63" i="1" s="1"/>
  <c r="T8" i="13"/>
  <c r="P8" i="13"/>
  <c r="T45" i="28"/>
  <c r="P45" i="28"/>
  <c r="T28" i="28"/>
  <c r="P28" i="28"/>
  <c r="T84" i="10"/>
  <c r="P84" i="10"/>
  <c r="T8" i="27"/>
  <c r="P8" i="27"/>
  <c r="P61" i="27"/>
  <c r="T61" i="27"/>
  <c r="P65" i="27"/>
  <c r="T65" i="27"/>
  <c r="P12" i="14"/>
  <c r="T12" i="14"/>
  <c r="P79" i="14"/>
  <c r="T79" i="14"/>
  <c r="P14" i="14"/>
  <c r="T14" i="14"/>
  <c r="T81" i="19"/>
  <c r="P81" i="19"/>
  <c r="T13" i="19"/>
  <c r="P13" i="19"/>
  <c r="T47" i="19"/>
  <c r="P47" i="19"/>
  <c r="T6" i="19"/>
  <c r="P6" i="19"/>
  <c r="P60" i="26"/>
  <c r="T60" i="26"/>
  <c r="P28" i="26"/>
  <c r="T28" i="26"/>
  <c r="T61" i="26"/>
  <c r="P61" i="26"/>
  <c r="T38" i="26"/>
  <c r="P38" i="26"/>
  <c r="T61" i="9"/>
  <c r="P61" i="9"/>
  <c r="T40" i="9"/>
  <c r="P40" i="9"/>
  <c r="P10" i="9"/>
  <c r="T10" i="9"/>
  <c r="T34" i="16"/>
  <c r="P34" i="16"/>
  <c r="T23" i="16"/>
  <c r="P23" i="16"/>
  <c r="N8" i="4"/>
  <c r="R8" i="4"/>
  <c r="G8" i="4"/>
  <c r="R57" i="4"/>
  <c r="U57" i="1" s="1"/>
  <c r="N57" i="4"/>
  <c r="G57" i="4"/>
  <c r="T14" i="11"/>
  <c r="P14" i="11"/>
  <c r="P17" i="11"/>
  <c r="T17" i="11"/>
  <c r="T11" i="11"/>
  <c r="P11" i="11"/>
  <c r="N5" i="18"/>
  <c r="G5" i="18"/>
  <c r="R5" i="18"/>
  <c r="P24" i="18"/>
  <c r="T24" i="18"/>
  <c r="T55" i="18"/>
  <c r="P55" i="18"/>
  <c r="P8" i="15"/>
  <c r="T8" i="15"/>
  <c r="P32" i="15"/>
  <c r="T32" i="15"/>
  <c r="P84" i="22"/>
  <c r="T84" i="22"/>
  <c r="P21" i="22"/>
  <c r="T21" i="22"/>
  <c r="T67" i="14"/>
  <c r="P67" i="14"/>
  <c r="P7" i="24"/>
  <c r="T7" i="24"/>
  <c r="T62" i="24"/>
  <c r="P62" i="24"/>
  <c r="T64" i="19"/>
  <c r="P64" i="19"/>
  <c r="T30" i="19"/>
  <c r="P30" i="19"/>
  <c r="P17" i="19"/>
  <c r="T17" i="19"/>
  <c r="T48" i="19"/>
  <c r="P48" i="19"/>
  <c r="T54" i="19"/>
  <c r="P54" i="19"/>
  <c r="P56" i="25"/>
  <c r="T56" i="25"/>
  <c r="P68" i="16"/>
  <c r="T68" i="16"/>
  <c r="P17" i="16"/>
  <c r="T17" i="16"/>
  <c r="T32" i="16"/>
  <c r="P32" i="16"/>
  <c r="P31" i="16"/>
  <c r="T31" i="16"/>
  <c r="P32" i="4"/>
  <c r="T32" i="4"/>
  <c r="T81" i="12"/>
  <c r="P81" i="12"/>
  <c r="P58" i="12"/>
  <c r="T58" i="12"/>
  <c r="T35" i="12"/>
  <c r="P35" i="12"/>
  <c r="P66" i="12"/>
  <c r="T66" i="12"/>
  <c r="T65" i="12"/>
  <c r="P65" i="12"/>
  <c r="T22" i="12"/>
  <c r="P22" i="12"/>
  <c r="T54" i="12"/>
  <c r="P54" i="12"/>
  <c r="P66" i="11"/>
  <c r="T66" i="11"/>
  <c r="T38" i="11"/>
  <c r="P38" i="11"/>
  <c r="T7" i="18"/>
  <c r="P7" i="18"/>
  <c r="T56" i="18"/>
  <c r="P56" i="18"/>
  <c r="T37" i="10"/>
  <c r="P37" i="10"/>
  <c r="P19" i="23"/>
  <c r="T19" i="23"/>
  <c r="P61" i="23"/>
  <c r="T61" i="23"/>
  <c r="P22" i="23"/>
  <c r="T22" i="23"/>
  <c r="T20" i="22"/>
  <c r="P20" i="22"/>
  <c r="P34" i="22"/>
  <c r="T34" i="22"/>
  <c r="P13" i="22"/>
  <c r="T13" i="22"/>
  <c r="P47" i="14"/>
  <c r="T47" i="14"/>
  <c r="P29" i="14"/>
  <c r="T29" i="14"/>
  <c r="T68" i="19"/>
  <c r="P68" i="19"/>
  <c r="T78" i="19"/>
  <c r="P78" i="19"/>
  <c r="P16" i="19"/>
  <c r="T16" i="19"/>
  <c r="P30" i="26"/>
  <c r="T30" i="26"/>
  <c r="T80" i="25"/>
  <c r="P80" i="25"/>
  <c r="P57" i="25"/>
  <c r="T57" i="25"/>
  <c r="T80" i="9"/>
  <c r="P80" i="9"/>
  <c r="T56" i="16"/>
  <c r="P56" i="16"/>
  <c r="P68" i="9"/>
  <c r="T68" i="9"/>
  <c r="P12" i="4"/>
  <c r="T12" i="4"/>
  <c r="U65" i="1"/>
  <c r="N25" i="1"/>
  <c r="R25" i="1"/>
  <c r="G25" i="1"/>
  <c r="G26" i="1"/>
  <c r="N26" i="1"/>
  <c r="R26" i="1"/>
  <c r="R58" i="1"/>
  <c r="N58" i="1"/>
  <c r="G58" i="1"/>
  <c r="G80" i="1"/>
  <c r="N80" i="1"/>
  <c r="R80" i="1"/>
  <c r="R27" i="1"/>
  <c r="G27" i="1"/>
  <c r="N27" i="1"/>
  <c r="G36" i="1"/>
  <c r="R36" i="1"/>
  <c r="N36" i="1"/>
  <c r="S71" i="1"/>
  <c r="O71" i="1"/>
  <c r="O73" i="1"/>
  <c r="S73" i="1"/>
  <c r="R63" i="1"/>
  <c r="G63" i="1"/>
  <c r="N63" i="1"/>
  <c r="N7" i="1"/>
  <c r="G7" i="1"/>
  <c r="R7" i="1"/>
  <c r="N22" i="1"/>
  <c r="R22" i="1"/>
  <c r="G22" i="1"/>
  <c r="R28" i="1"/>
  <c r="G28" i="1"/>
  <c r="N28" i="1"/>
  <c r="G39" i="1"/>
  <c r="N39" i="1"/>
  <c r="R39" i="1"/>
  <c r="N57" i="1"/>
  <c r="R57" i="1"/>
  <c r="G57" i="1"/>
  <c r="R61" i="1"/>
  <c r="G61" i="1"/>
  <c r="N61" i="1"/>
  <c r="G29" i="1"/>
  <c r="R29" i="1"/>
  <c r="N29" i="1"/>
  <c r="R81" i="1"/>
  <c r="G81" i="1"/>
  <c r="N81" i="1"/>
  <c r="R47" i="1"/>
  <c r="N47" i="1"/>
  <c r="G47" i="1"/>
  <c r="T72" i="9"/>
  <c r="P72" i="9"/>
  <c r="V79" i="1"/>
  <c r="V24" i="1"/>
  <c r="P70" i="4"/>
  <c r="T70" i="4"/>
  <c r="O77" i="19"/>
  <c r="S77" i="19"/>
  <c r="G77" i="19"/>
  <c r="O74" i="9"/>
  <c r="S74" i="9"/>
  <c r="G74" i="9"/>
  <c r="S71" i="26"/>
  <c r="O71" i="26"/>
  <c r="G71" i="26"/>
  <c r="O71" i="27"/>
  <c r="S71" i="27"/>
  <c r="G71" i="27"/>
  <c r="G58" i="18"/>
  <c r="N58" i="18"/>
  <c r="R58" i="18"/>
  <c r="S76" i="15"/>
  <c r="O76" i="15"/>
  <c r="S75" i="19"/>
  <c r="O75" i="19"/>
  <c r="G75" i="19"/>
  <c r="O72" i="15"/>
  <c r="S72" i="15"/>
  <c r="G72" i="15"/>
  <c r="S72" i="23"/>
  <c r="O72" i="23"/>
  <c r="G72" i="23"/>
  <c r="P34" i="17"/>
  <c r="T34" i="17"/>
  <c r="T27" i="17"/>
  <c r="P27" i="17"/>
  <c r="T86" i="17"/>
  <c r="P86" i="17"/>
  <c r="P45" i="11"/>
  <c r="T45" i="11"/>
  <c r="P23" i="11"/>
  <c r="T23" i="11"/>
  <c r="T43" i="11"/>
  <c r="P43" i="11"/>
  <c r="T39" i="22"/>
  <c r="P39" i="22"/>
  <c r="P28" i="22"/>
  <c r="T28" i="22"/>
  <c r="T40" i="22"/>
  <c r="P40" i="22"/>
  <c r="P57" i="22"/>
  <c r="T57" i="22"/>
  <c r="T36" i="14"/>
  <c r="P36" i="14"/>
  <c r="T28" i="14"/>
  <c r="P28" i="14"/>
  <c r="T27" i="14"/>
  <c r="P27" i="14"/>
  <c r="P40" i="14"/>
  <c r="T40" i="14"/>
  <c r="P10" i="14"/>
  <c r="T10" i="14"/>
  <c r="R56" i="4"/>
  <c r="U56" i="1" s="1"/>
  <c r="G56" i="4"/>
  <c r="N56" i="4"/>
  <c r="T5" i="12"/>
  <c r="P5" i="12"/>
  <c r="T43" i="12"/>
  <c r="P43" i="12"/>
  <c r="P31" i="17"/>
  <c r="T31" i="17"/>
  <c r="P16" i="17"/>
  <c r="T16" i="17"/>
  <c r="T53" i="17"/>
  <c r="P53" i="17"/>
  <c r="P46" i="11"/>
  <c r="T46" i="11"/>
  <c r="P84" i="11"/>
  <c r="T84" i="11"/>
  <c r="P67" i="11"/>
  <c r="T67" i="11"/>
  <c r="P69" i="18"/>
  <c r="T69" i="18"/>
  <c r="P39" i="18"/>
  <c r="T39" i="18"/>
  <c r="T20" i="10"/>
  <c r="P20" i="10"/>
  <c r="T63" i="10"/>
  <c r="P63" i="10"/>
  <c r="T44" i="10"/>
  <c r="P44" i="10"/>
  <c r="T68" i="10"/>
  <c r="P68" i="10"/>
  <c r="P53" i="10"/>
  <c r="T53" i="10"/>
  <c r="P11" i="15"/>
  <c r="T11" i="15"/>
  <c r="T41" i="23"/>
  <c r="P41" i="23"/>
  <c r="P33" i="23"/>
  <c r="T33" i="23"/>
  <c r="P82" i="23"/>
  <c r="T82" i="23"/>
  <c r="P66" i="22"/>
  <c r="T66" i="22"/>
  <c r="T48" i="22"/>
  <c r="P48" i="22"/>
  <c r="P11" i="24"/>
  <c r="T11" i="24"/>
  <c r="P66" i="24"/>
  <c r="T66" i="24"/>
  <c r="P38" i="24"/>
  <c r="T38" i="24"/>
  <c r="T58" i="25"/>
  <c r="P58" i="25"/>
  <c r="T50" i="25"/>
  <c r="P50" i="25"/>
  <c r="S75" i="28"/>
  <c r="O75" i="28"/>
  <c r="G75" i="28"/>
  <c r="G26" i="4"/>
  <c r="R26" i="4"/>
  <c r="U26" i="1" s="1"/>
  <c r="N26" i="4"/>
  <c r="S75" i="4"/>
  <c r="O75" i="4"/>
  <c r="P85" i="13"/>
  <c r="T85" i="13"/>
  <c r="T56" i="13"/>
  <c r="P56" i="13"/>
  <c r="P18" i="18"/>
  <c r="T18" i="18"/>
  <c r="T79" i="10"/>
  <c r="P79" i="10"/>
  <c r="T9" i="10"/>
  <c r="P9" i="10"/>
  <c r="P28" i="23"/>
  <c r="T28" i="23"/>
  <c r="P17" i="23"/>
  <c r="T17" i="23"/>
  <c r="T45" i="23"/>
  <c r="P45" i="23"/>
  <c r="P52" i="23"/>
  <c r="T52" i="23"/>
  <c r="O72" i="11"/>
  <c r="S72" i="11"/>
  <c r="G72" i="11"/>
  <c r="T25" i="9"/>
  <c r="P25" i="9"/>
  <c r="P35" i="9"/>
  <c r="T35" i="9"/>
  <c r="P61" i="4"/>
  <c r="T61" i="4"/>
  <c r="N47" i="4"/>
  <c r="G47" i="4"/>
  <c r="R47" i="4"/>
  <c r="U47" i="1" s="1"/>
  <c r="T24" i="17"/>
  <c r="P24" i="17"/>
  <c r="P35" i="17"/>
  <c r="T35" i="17"/>
  <c r="P18" i="17"/>
  <c r="T18" i="17"/>
  <c r="T30" i="17"/>
  <c r="P30" i="17"/>
  <c r="T59" i="13"/>
  <c r="P59" i="13"/>
  <c r="P41" i="11"/>
  <c r="T41" i="11"/>
  <c r="T13" i="11"/>
  <c r="P13" i="11"/>
  <c r="P58" i="11"/>
  <c r="T58" i="11"/>
  <c r="P36" i="28"/>
  <c r="T36" i="28"/>
  <c r="T52" i="28"/>
  <c r="P52" i="28"/>
  <c r="P79" i="15"/>
  <c r="T79" i="15"/>
  <c r="T57" i="15"/>
  <c r="P57" i="15"/>
  <c r="P39" i="27"/>
  <c r="T39" i="27"/>
  <c r="P30" i="27"/>
  <c r="T30" i="27"/>
  <c r="P19" i="24"/>
  <c r="T19" i="24"/>
  <c r="P67" i="24"/>
  <c r="T67" i="24"/>
  <c r="T83" i="16"/>
  <c r="P83" i="16"/>
  <c r="T45" i="4"/>
  <c r="P45" i="4"/>
  <c r="P41" i="4"/>
  <c r="T41" i="4"/>
  <c r="T19" i="4"/>
  <c r="P19" i="4"/>
  <c r="U51" i="1"/>
  <c r="V23" i="1"/>
  <c r="V27" i="1"/>
  <c r="V85" i="1"/>
  <c r="T70" i="15"/>
  <c r="P70" i="15"/>
  <c r="V12" i="1"/>
  <c r="V62" i="1"/>
  <c r="T73" i="15"/>
  <c r="P73" i="15"/>
  <c r="V57" i="1"/>
  <c r="T80" i="12"/>
  <c r="P80" i="12"/>
  <c r="P62" i="12"/>
  <c r="T62" i="12"/>
  <c r="T57" i="12"/>
  <c r="P57" i="12"/>
  <c r="T44" i="13"/>
  <c r="P44" i="13"/>
  <c r="P17" i="18"/>
  <c r="T17" i="18"/>
  <c r="P27" i="18"/>
  <c r="T27" i="18"/>
  <c r="P49" i="18"/>
  <c r="T49" i="18"/>
  <c r="P36" i="10"/>
  <c r="T36" i="10"/>
  <c r="P21" i="10"/>
  <c r="T21" i="10"/>
  <c r="P46" i="10"/>
  <c r="T46" i="10"/>
  <c r="T48" i="15"/>
  <c r="P48" i="15"/>
  <c r="T20" i="23"/>
  <c r="P20" i="23"/>
  <c r="T21" i="23"/>
  <c r="P21" i="23"/>
  <c r="O71" i="23"/>
  <c r="S71" i="23"/>
  <c r="G71" i="23"/>
  <c r="P81" i="24"/>
  <c r="T81" i="24"/>
  <c r="P78" i="24"/>
  <c r="T78" i="24"/>
  <c r="P61" i="24"/>
  <c r="T61" i="24"/>
  <c r="P31" i="24"/>
  <c r="T31" i="24"/>
  <c r="T54" i="24"/>
  <c r="P54" i="24"/>
  <c r="P46" i="19"/>
  <c r="T46" i="19"/>
  <c r="T25" i="19"/>
  <c r="P25" i="19"/>
  <c r="S70" i="23"/>
  <c r="O70" i="23"/>
  <c r="G70" i="23"/>
  <c r="P11" i="25"/>
  <c r="T11" i="25"/>
  <c r="T21" i="25"/>
  <c r="P21" i="25"/>
  <c r="T26" i="25"/>
  <c r="P26" i="25"/>
  <c r="P30" i="9"/>
  <c r="T30" i="9"/>
  <c r="T63" i="16"/>
  <c r="P63" i="16"/>
  <c r="T57" i="16"/>
  <c r="P57" i="16"/>
  <c r="G23" i="4"/>
  <c r="R23" i="4"/>
  <c r="U23" i="1" s="1"/>
  <c r="N23" i="4"/>
  <c r="R53" i="4"/>
  <c r="U53" i="1" s="1"/>
  <c r="N53" i="4"/>
  <c r="G53" i="4"/>
  <c r="T11" i="28"/>
  <c r="P11" i="28"/>
  <c r="P27" i="28"/>
  <c r="T27" i="28"/>
  <c r="P68" i="28"/>
  <c r="T68" i="28"/>
  <c r="P54" i="18"/>
  <c r="T54" i="18"/>
  <c r="P6" i="27"/>
  <c r="T6" i="27"/>
  <c r="P81" i="14"/>
  <c r="T81" i="14"/>
  <c r="P52" i="14"/>
  <c r="T52" i="14"/>
  <c r="P59" i="19"/>
  <c r="T59" i="19"/>
  <c r="T10" i="19"/>
  <c r="P10" i="19"/>
  <c r="T37" i="19"/>
  <c r="P37" i="19"/>
  <c r="P16" i="25"/>
  <c r="T16" i="25"/>
  <c r="T12" i="25"/>
  <c r="P12" i="25"/>
  <c r="T42" i="9"/>
  <c r="P42" i="9"/>
  <c r="G8" i="9"/>
  <c r="N8" i="9"/>
  <c r="R8" i="9"/>
  <c r="P60" i="9"/>
  <c r="T60" i="9"/>
  <c r="P60" i="16"/>
  <c r="T60" i="16"/>
  <c r="R80" i="4"/>
  <c r="U80" i="1" s="1"/>
  <c r="G80" i="4"/>
  <c r="N80" i="4"/>
  <c r="O76" i="12"/>
  <c r="S76" i="12"/>
  <c r="G76" i="12"/>
  <c r="T83" i="11"/>
  <c r="P83" i="11"/>
  <c r="P68" i="11"/>
  <c r="T68" i="11"/>
  <c r="S77" i="12"/>
  <c r="O77" i="12"/>
  <c r="G77" i="12"/>
  <c r="P78" i="18"/>
  <c r="T78" i="18"/>
  <c r="T44" i="18"/>
  <c r="P44" i="18"/>
  <c r="T42" i="18"/>
  <c r="P42" i="18"/>
  <c r="T40" i="15"/>
  <c r="P40" i="15"/>
  <c r="T29" i="15"/>
  <c r="P29" i="15"/>
  <c r="T52" i="15"/>
  <c r="P52" i="15"/>
  <c r="T85" i="22"/>
  <c r="P85" i="22"/>
  <c r="P47" i="22"/>
  <c r="T47" i="22"/>
  <c r="P19" i="22"/>
  <c r="T19" i="22"/>
  <c r="T68" i="22"/>
  <c r="P68" i="22"/>
  <c r="P20" i="14"/>
  <c r="T20" i="14"/>
  <c r="T69" i="24"/>
  <c r="P69" i="24"/>
  <c r="T79" i="24"/>
  <c r="P79" i="24"/>
  <c r="T8" i="19"/>
  <c r="P8" i="19"/>
  <c r="T31" i="19"/>
  <c r="P31" i="19"/>
  <c r="P58" i="19"/>
  <c r="T58" i="19"/>
  <c r="P35" i="26"/>
  <c r="T35" i="26"/>
  <c r="T80" i="26"/>
  <c r="P80" i="26"/>
  <c r="T15" i="25"/>
  <c r="P15" i="25"/>
  <c r="P65" i="25"/>
  <c r="T65" i="25"/>
  <c r="P79" i="16"/>
  <c r="T79" i="16"/>
  <c r="P55" i="16"/>
  <c r="T55" i="16"/>
  <c r="O76" i="4"/>
  <c r="S76" i="4"/>
  <c r="G76" i="4"/>
  <c r="T8" i="12"/>
  <c r="P8" i="12"/>
  <c r="P79" i="12"/>
  <c r="T79" i="12"/>
  <c r="T14" i="12"/>
  <c r="P14" i="12"/>
  <c r="P41" i="12"/>
  <c r="T41" i="12"/>
  <c r="P52" i="12"/>
  <c r="T52" i="12"/>
  <c r="T6" i="18"/>
  <c r="P6" i="18"/>
  <c r="T13" i="18"/>
  <c r="P13" i="18"/>
  <c r="T52" i="18"/>
  <c r="P52" i="18"/>
  <c r="R8" i="10"/>
  <c r="N8" i="10"/>
  <c r="G8" i="10"/>
  <c r="P54" i="10"/>
  <c r="T54" i="10"/>
  <c r="T36" i="15"/>
  <c r="P36" i="15"/>
  <c r="P86" i="23"/>
  <c r="T86" i="23"/>
  <c r="P50" i="23"/>
  <c r="T50" i="23"/>
  <c r="T24" i="22"/>
  <c r="P24" i="22"/>
  <c r="T86" i="22"/>
  <c r="P86" i="22"/>
  <c r="P58" i="22"/>
  <c r="T58" i="22"/>
  <c r="T35" i="14"/>
  <c r="P35" i="14"/>
  <c r="P82" i="14"/>
  <c r="T82" i="14"/>
  <c r="P51" i="14"/>
  <c r="T51" i="14"/>
  <c r="T60" i="19"/>
  <c r="P60" i="19"/>
  <c r="P55" i="19"/>
  <c r="T55" i="19"/>
  <c r="O75" i="24"/>
  <c r="S75" i="24"/>
  <c r="G75" i="24"/>
  <c r="T82" i="26"/>
  <c r="P82" i="26"/>
  <c r="P33" i="26"/>
  <c r="T33" i="26"/>
  <c r="T36" i="26"/>
  <c r="P36" i="26"/>
  <c r="T23" i="26"/>
  <c r="P23" i="26"/>
  <c r="P86" i="26"/>
  <c r="T86" i="26"/>
  <c r="T63" i="26"/>
  <c r="P63" i="26"/>
  <c r="P14" i="25"/>
  <c r="T14" i="25"/>
  <c r="T20" i="25"/>
  <c r="P20" i="25"/>
  <c r="T22" i="9"/>
  <c r="P22" i="9"/>
  <c r="T11" i="16"/>
  <c r="P11" i="16"/>
  <c r="U44" i="1"/>
  <c r="P83" i="4"/>
  <c r="T83" i="4"/>
  <c r="U48" i="1"/>
  <c r="V51" i="1"/>
  <c r="T75" i="15"/>
  <c r="P75" i="15"/>
  <c r="G75" i="4"/>
  <c r="V11" i="1"/>
  <c r="V9" i="1"/>
  <c r="V21" i="1"/>
  <c r="P74" i="4"/>
  <c r="T74" i="4"/>
  <c r="S77" i="9"/>
  <c r="O77" i="9"/>
  <c r="G77" i="9"/>
  <c r="O77" i="14"/>
  <c r="S77" i="14"/>
  <c r="G77" i="14"/>
  <c r="S76" i="28"/>
  <c r="O76" i="28"/>
  <c r="G76" i="28"/>
  <c r="S70" i="10"/>
  <c r="O70" i="10"/>
  <c r="G70" i="10"/>
  <c r="O77" i="26"/>
  <c r="S77" i="26"/>
  <c r="G77" i="26"/>
  <c r="T46" i="12"/>
  <c r="P46" i="12"/>
  <c r="P81" i="17"/>
  <c r="T81" i="17"/>
  <c r="T11" i="17"/>
  <c r="P11" i="17"/>
  <c r="T47" i="11"/>
  <c r="P47" i="11"/>
  <c r="P44" i="28"/>
  <c r="T44" i="28"/>
  <c r="P62" i="28"/>
  <c r="T62" i="28"/>
  <c r="P57" i="28"/>
  <c r="T57" i="28"/>
  <c r="P12" i="22"/>
  <c r="T12" i="22"/>
  <c r="T41" i="22"/>
  <c r="P41" i="22"/>
  <c r="T59" i="27"/>
  <c r="P59" i="27"/>
  <c r="P18" i="27"/>
  <c r="T18" i="27"/>
  <c r="T40" i="27"/>
  <c r="P40" i="27"/>
  <c r="P13" i="14"/>
  <c r="T13" i="14"/>
  <c r="P17" i="26"/>
  <c r="T17" i="26"/>
  <c r="N30" i="4"/>
  <c r="R30" i="4"/>
  <c r="U30" i="1" s="1"/>
  <c r="G30" i="4"/>
  <c r="N6" i="4"/>
  <c r="G6" i="4"/>
  <c r="R6" i="4"/>
  <c r="T7" i="17"/>
  <c r="P7" i="17"/>
  <c r="P61" i="17"/>
  <c r="T61" i="17"/>
  <c r="P84" i="17"/>
  <c r="T84" i="17"/>
  <c r="T36" i="11"/>
  <c r="P36" i="11"/>
  <c r="T24" i="11"/>
  <c r="P24" i="11"/>
  <c r="P12" i="11"/>
  <c r="T12" i="11"/>
  <c r="P69" i="11"/>
  <c r="T69" i="11"/>
  <c r="O74" i="17"/>
  <c r="S74" i="17"/>
  <c r="G74" i="17"/>
  <c r="T86" i="18"/>
  <c r="P86" i="18"/>
  <c r="T59" i="18"/>
  <c r="P59" i="18"/>
  <c r="P12" i="10"/>
  <c r="T12" i="10"/>
  <c r="P26" i="15"/>
  <c r="T26" i="15"/>
  <c r="T23" i="15"/>
  <c r="P23" i="15"/>
  <c r="T51" i="15"/>
  <c r="P51" i="15"/>
  <c r="P38" i="23"/>
  <c r="T38" i="23"/>
  <c r="P42" i="23"/>
  <c r="T42" i="23"/>
  <c r="P65" i="22"/>
  <c r="T65" i="22"/>
  <c r="T55" i="22"/>
  <c r="P55" i="22"/>
  <c r="P58" i="27"/>
  <c r="T58" i="27"/>
  <c r="T33" i="24"/>
  <c r="P33" i="24"/>
  <c r="P12" i="24"/>
  <c r="T12" i="24"/>
  <c r="T45" i="24"/>
  <c r="P45" i="24"/>
  <c r="T28" i="24"/>
  <c r="P28" i="24"/>
  <c r="T60" i="24"/>
  <c r="P60" i="24"/>
  <c r="S76" i="11"/>
  <c r="O76" i="11"/>
  <c r="G76" i="11"/>
  <c r="P5" i="26"/>
  <c r="T5" i="26"/>
  <c r="P81" i="25"/>
  <c r="T81" i="25"/>
  <c r="P63" i="25"/>
  <c r="T63" i="25"/>
  <c r="T86" i="9"/>
  <c r="P86" i="9"/>
  <c r="G35" i="4"/>
  <c r="R35" i="4"/>
  <c r="U35" i="1" s="1"/>
  <c r="N35" i="4"/>
  <c r="O71" i="25"/>
  <c r="S71" i="25"/>
  <c r="G71" i="25"/>
  <c r="T59" i="17"/>
  <c r="P59" i="17"/>
  <c r="T67" i="17"/>
  <c r="P67" i="17"/>
  <c r="T50" i="17"/>
  <c r="P50" i="17"/>
  <c r="P37" i="28"/>
  <c r="T37" i="28"/>
  <c r="T7" i="28"/>
  <c r="P7" i="28"/>
  <c r="T79" i="28"/>
  <c r="P79" i="28"/>
  <c r="P55" i="28"/>
  <c r="T55" i="28"/>
  <c r="T85" i="23"/>
  <c r="P85" i="23"/>
  <c r="P14" i="23"/>
  <c r="T14" i="23"/>
  <c r="P67" i="23"/>
  <c r="T67" i="23"/>
  <c r="P68" i="23"/>
  <c r="T68" i="23"/>
  <c r="S73" i="23"/>
  <c r="O73" i="23"/>
  <c r="G73" i="23"/>
  <c r="T5" i="22"/>
  <c r="P5" i="22"/>
  <c r="P8" i="22"/>
  <c r="T8" i="22"/>
  <c r="P53" i="22"/>
  <c r="T53" i="22"/>
  <c r="P34" i="27"/>
  <c r="T34" i="27"/>
  <c r="P38" i="27"/>
  <c r="T38" i="27"/>
  <c r="P19" i="9"/>
  <c r="T19" i="9"/>
  <c r="T28" i="9"/>
  <c r="P28" i="9"/>
  <c r="T51" i="9"/>
  <c r="P51" i="9"/>
  <c r="R21" i="4"/>
  <c r="U21" i="1" s="1"/>
  <c r="N21" i="4"/>
  <c r="G21" i="4"/>
  <c r="P45" i="17"/>
  <c r="T45" i="17"/>
  <c r="P64" i="17"/>
  <c r="T64" i="17"/>
  <c r="P25" i="17"/>
  <c r="T25" i="17"/>
  <c r="P49" i="17"/>
  <c r="T49" i="17"/>
  <c r="T5" i="17"/>
  <c r="P5" i="17"/>
  <c r="T7" i="13"/>
  <c r="P7" i="13"/>
  <c r="T86" i="13"/>
  <c r="P86" i="13"/>
  <c r="P52" i="11"/>
  <c r="T52" i="11"/>
  <c r="T26" i="28"/>
  <c r="P26" i="28"/>
  <c r="T61" i="28"/>
  <c r="P61" i="28"/>
  <c r="P85" i="27"/>
  <c r="T85" i="27"/>
  <c r="P7" i="27"/>
  <c r="T7" i="27"/>
  <c r="T13" i="27"/>
  <c r="P13" i="27"/>
  <c r="S77" i="22"/>
  <c r="O77" i="22"/>
  <c r="G77" i="22"/>
  <c r="T44" i="24"/>
  <c r="P44" i="24"/>
  <c r="T65" i="16"/>
  <c r="P65" i="16"/>
  <c r="U42" i="1"/>
  <c r="U16" i="1"/>
  <c r="T52" i="4"/>
  <c r="P52" i="4"/>
  <c r="V65" i="1"/>
  <c r="P71" i="4"/>
  <c r="T71" i="4"/>
  <c r="V38" i="1"/>
  <c r="P76" i="10"/>
  <c r="T76" i="10"/>
  <c r="V40" i="1"/>
  <c r="V59" i="1"/>
  <c r="O76" i="19"/>
  <c r="S76" i="19"/>
  <c r="G76" i="19"/>
  <c r="N84" i="18"/>
  <c r="R84" i="18"/>
  <c r="U84" i="1" s="1"/>
  <c r="G84" i="18"/>
  <c r="P15" i="12"/>
  <c r="T15" i="12"/>
  <c r="P9" i="13"/>
  <c r="T9" i="13"/>
  <c r="S73" i="17"/>
  <c r="O73" i="17"/>
  <c r="G73" i="17"/>
  <c r="T18" i="10"/>
  <c r="P18" i="10"/>
  <c r="P66" i="10"/>
  <c r="T66" i="10"/>
  <c r="T51" i="10"/>
  <c r="P51" i="10"/>
  <c r="T28" i="15"/>
  <c r="P28" i="15"/>
  <c r="T25" i="15"/>
  <c r="P25" i="15"/>
  <c r="P30" i="15"/>
  <c r="T30" i="15"/>
  <c r="P44" i="15"/>
  <c r="T44" i="15"/>
  <c r="T48" i="23"/>
  <c r="P48" i="23"/>
  <c r="S73" i="14"/>
  <c r="O73" i="14"/>
  <c r="G73" i="14"/>
  <c r="T13" i="24"/>
  <c r="P13" i="24"/>
  <c r="P17" i="24"/>
  <c r="T17" i="24"/>
  <c r="P43" i="24"/>
  <c r="T43" i="24"/>
  <c r="P85" i="24"/>
  <c r="T85" i="24"/>
  <c r="O75" i="11"/>
  <c r="S75" i="11"/>
  <c r="G75" i="11"/>
  <c r="T79" i="19"/>
  <c r="P79" i="19"/>
  <c r="P19" i="19"/>
  <c r="T19" i="19"/>
  <c r="T49" i="25"/>
  <c r="P49" i="25"/>
  <c r="P65" i="9"/>
  <c r="T65" i="9"/>
  <c r="P27" i="9"/>
  <c r="T27" i="9"/>
  <c r="P47" i="9"/>
  <c r="T47" i="9"/>
  <c r="P26" i="9"/>
  <c r="T26" i="9"/>
  <c r="P5" i="9"/>
  <c r="T5" i="9"/>
  <c r="T84" i="16"/>
  <c r="P84" i="16"/>
  <c r="T10" i="16"/>
  <c r="P10" i="16"/>
  <c r="P5" i="16"/>
  <c r="T5" i="16"/>
  <c r="G64" i="4"/>
  <c r="N64" i="4"/>
  <c r="R64" i="4"/>
  <c r="U64" i="1" s="1"/>
  <c r="P14" i="13"/>
  <c r="T14" i="13"/>
  <c r="P32" i="28"/>
  <c r="T32" i="28"/>
  <c r="P48" i="28"/>
  <c r="T48" i="28"/>
  <c r="T25" i="27"/>
  <c r="P25" i="27"/>
  <c r="P28" i="27"/>
  <c r="T28" i="27"/>
  <c r="P46" i="14"/>
  <c r="T46" i="14"/>
  <c r="T28" i="19"/>
  <c r="P28" i="19"/>
  <c r="P43" i="26"/>
  <c r="T43" i="26"/>
  <c r="T84" i="26"/>
  <c r="P84" i="26"/>
  <c r="P55" i="26"/>
  <c r="T55" i="26"/>
  <c r="G76" i="1"/>
  <c r="P66" i="9"/>
  <c r="T66" i="9"/>
  <c r="T50" i="9"/>
  <c r="P50" i="9"/>
  <c r="P81" i="16"/>
  <c r="T81" i="16"/>
  <c r="P48" i="16"/>
  <c r="T48" i="16"/>
  <c r="G22" i="4"/>
  <c r="R22" i="4"/>
  <c r="U22" i="1" s="1"/>
  <c r="N22" i="4"/>
  <c r="T61" i="12"/>
  <c r="P61" i="12"/>
  <c r="T16" i="11"/>
  <c r="P16" i="11"/>
  <c r="P78" i="11"/>
  <c r="T78" i="11"/>
  <c r="P17" i="15"/>
  <c r="T17" i="15"/>
  <c r="P82" i="15"/>
  <c r="T82" i="15"/>
  <c r="T20" i="15"/>
  <c r="P20" i="15"/>
  <c r="P33" i="22"/>
  <c r="T33" i="22"/>
  <c r="P15" i="22"/>
  <c r="T15" i="22"/>
  <c r="P59" i="14"/>
  <c r="T59" i="14"/>
  <c r="P49" i="14"/>
  <c r="T49" i="14"/>
  <c r="T21" i="24"/>
  <c r="P21" i="24"/>
  <c r="P82" i="24"/>
  <c r="T82" i="24"/>
  <c r="O71" i="12"/>
  <c r="S71" i="12"/>
  <c r="G71" i="12"/>
  <c r="T82" i="19"/>
  <c r="P82" i="19"/>
  <c r="T40" i="26"/>
  <c r="P40" i="26"/>
  <c r="P14" i="26"/>
  <c r="T14" i="26"/>
  <c r="T10" i="26"/>
  <c r="P10" i="26"/>
  <c r="T58" i="26"/>
  <c r="P58" i="26"/>
  <c r="P82" i="16"/>
  <c r="T82" i="16"/>
  <c r="N66" i="4"/>
  <c r="G66" i="4"/>
  <c r="R66" i="4"/>
  <c r="R46" i="4"/>
  <c r="U46" i="1" s="1"/>
  <c r="G46" i="4"/>
  <c r="N46" i="4"/>
  <c r="S70" i="14"/>
  <c r="O70" i="14"/>
  <c r="G70" i="14"/>
  <c r="T9" i="12"/>
  <c r="P9" i="12"/>
  <c r="T67" i="12"/>
  <c r="P67" i="12"/>
  <c r="S74" i="13"/>
  <c r="O74" i="13"/>
  <c r="G74" i="13"/>
  <c r="P82" i="18"/>
  <c r="T82" i="18"/>
  <c r="P22" i="18"/>
  <c r="T22" i="18"/>
  <c r="P15" i="18"/>
  <c r="T15" i="18"/>
  <c r="T43" i="10"/>
  <c r="P43" i="10"/>
  <c r="P82" i="10"/>
  <c r="T82" i="10"/>
  <c r="T49" i="10"/>
  <c r="P49" i="10"/>
  <c r="S76" i="17"/>
  <c r="O76" i="17"/>
  <c r="G76" i="17"/>
  <c r="P63" i="23"/>
  <c r="T63" i="23"/>
  <c r="P81" i="23"/>
  <c r="T81" i="23"/>
  <c r="P83" i="23"/>
  <c r="T83" i="23"/>
  <c r="T40" i="23"/>
  <c r="P40" i="23"/>
  <c r="S77" i="17"/>
  <c r="O77" i="17"/>
  <c r="G77" i="17"/>
  <c r="T9" i="22"/>
  <c r="P9" i="22"/>
  <c r="T43" i="22"/>
  <c r="P43" i="22"/>
  <c r="P62" i="22"/>
  <c r="T62" i="22"/>
  <c r="T24" i="14"/>
  <c r="P24" i="14"/>
  <c r="P8" i="14"/>
  <c r="T8" i="14"/>
  <c r="P24" i="19"/>
  <c r="T24" i="19"/>
  <c r="T11" i="19"/>
  <c r="P11" i="19"/>
  <c r="T39" i="26"/>
  <c r="P39" i="26"/>
  <c r="P51" i="26"/>
  <c r="T51" i="26"/>
  <c r="P69" i="25"/>
  <c r="T69" i="25"/>
  <c r="T36" i="25"/>
  <c r="P36" i="25"/>
  <c r="P57" i="9"/>
  <c r="T57" i="9"/>
  <c r="P78" i="16"/>
  <c r="T78" i="16"/>
  <c r="T50" i="16"/>
  <c r="P50" i="16"/>
  <c r="U20" i="1"/>
  <c r="T67" i="4"/>
  <c r="P67" i="4"/>
  <c r="P13" i="4"/>
  <c r="T13" i="4"/>
  <c r="R15" i="1"/>
  <c r="N15" i="1"/>
  <c r="G15" i="1"/>
  <c r="G53" i="1"/>
  <c r="N53" i="1"/>
  <c r="R53" i="1"/>
  <c r="N65" i="1"/>
  <c r="G65" i="1"/>
  <c r="R65" i="1"/>
  <c r="G20" i="1"/>
  <c r="N20" i="1"/>
  <c r="R20" i="1"/>
  <c r="G67" i="1"/>
  <c r="N67" i="1"/>
  <c r="R67" i="1"/>
  <c r="R13" i="1"/>
  <c r="N13" i="1"/>
  <c r="G13" i="1"/>
  <c r="R44" i="1"/>
  <c r="G44" i="1"/>
  <c r="N44" i="1"/>
  <c r="N30" i="1"/>
  <c r="G30" i="1"/>
  <c r="R30" i="1"/>
  <c r="G78" i="1"/>
  <c r="R78" i="1"/>
  <c r="N78" i="1"/>
  <c r="R62" i="1"/>
  <c r="G62" i="1"/>
  <c r="N62" i="1"/>
  <c r="R69" i="1"/>
  <c r="G69" i="1"/>
  <c r="N69" i="1"/>
  <c r="G83" i="1"/>
  <c r="R83" i="1"/>
  <c r="N83" i="1"/>
  <c r="N6" i="1"/>
  <c r="R6" i="1"/>
  <c r="G6" i="1"/>
  <c r="R33" i="1"/>
  <c r="G33" i="1"/>
  <c r="N33" i="1"/>
  <c r="V7" i="1"/>
  <c r="V34" i="1"/>
  <c r="V37" i="1"/>
  <c r="V80" i="1"/>
  <c r="P13" i="17"/>
  <c r="T13" i="17"/>
  <c r="P20" i="17"/>
  <c r="T20" i="17"/>
  <c r="T49" i="11"/>
  <c r="P49" i="11"/>
  <c r="P19" i="28"/>
  <c r="T19" i="28"/>
  <c r="P47" i="28"/>
  <c r="T47" i="28"/>
  <c r="T7" i="22"/>
  <c r="P7" i="22"/>
  <c r="P82" i="22"/>
  <c r="T82" i="22"/>
  <c r="P52" i="22"/>
  <c r="T52" i="22"/>
  <c r="P19" i="27"/>
  <c r="T19" i="27"/>
  <c r="P29" i="27"/>
  <c r="T29" i="27"/>
  <c r="P33" i="27"/>
  <c r="T33" i="27"/>
  <c r="T16" i="27"/>
  <c r="P16" i="27"/>
  <c r="P51" i="27"/>
  <c r="T51" i="27"/>
  <c r="P31" i="14"/>
  <c r="T31" i="14"/>
  <c r="P11" i="14"/>
  <c r="T11" i="14"/>
  <c r="P42" i="14"/>
  <c r="T42" i="14"/>
  <c r="O71" i="10"/>
  <c r="S71" i="10"/>
  <c r="G71" i="10"/>
  <c r="T41" i="26"/>
  <c r="P41" i="26"/>
  <c r="T78" i="26"/>
  <c r="P78" i="26"/>
  <c r="P11" i="26"/>
  <c r="T11" i="26"/>
  <c r="P7" i="26"/>
  <c r="T7" i="26"/>
  <c r="S71" i="22"/>
  <c r="O71" i="22"/>
  <c r="G71" i="22"/>
  <c r="G59" i="4"/>
  <c r="N59" i="4"/>
  <c r="R59" i="4"/>
  <c r="U59" i="1" s="1"/>
  <c r="P83" i="12"/>
  <c r="T83" i="12"/>
  <c r="T64" i="12"/>
  <c r="P64" i="12"/>
  <c r="T14" i="17"/>
  <c r="P14" i="17"/>
  <c r="T35" i="11"/>
  <c r="P35" i="11"/>
  <c r="T8" i="11"/>
  <c r="P8" i="11"/>
  <c r="T32" i="11"/>
  <c r="P32" i="11"/>
  <c r="T33" i="10"/>
  <c r="P33" i="10"/>
  <c r="T42" i="15"/>
  <c r="P42" i="15"/>
  <c r="P47" i="15"/>
  <c r="T47" i="15"/>
  <c r="P31" i="23"/>
  <c r="T31" i="23"/>
  <c r="P16" i="23"/>
  <c r="T16" i="23"/>
  <c r="T39" i="23"/>
  <c r="P39" i="23"/>
  <c r="T37" i="23"/>
  <c r="P37" i="23"/>
  <c r="P57" i="23"/>
  <c r="T57" i="23"/>
  <c r="P51" i="23"/>
  <c r="T51" i="23"/>
  <c r="T63" i="27"/>
  <c r="P63" i="27"/>
  <c r="P54" i="27"/>
  <c r="T54" i="27"/>
  <c r="P59" i="24"/>
  <c r="T59" i="24"/>
  <c r="T23" i="24"/>
  <c r="P23" i="24"/>
  <c r="T80" i="24"/>
  <c r="P80" i="24"/>
  <c r="P85" i="26"/>
  <c r="T85" i="26"/>
  <c r="P45" i="25"/>
  <c r="T45" i="25"/>
  <c r="N58" i="4"/>
  <c r="R58" i="4"/>
  <c r="G58" i="4"/>
  <c r="T36" i="17"/>
  <c r="P36" i="17"/>
  <c r="P40" i="17"/>
  <c r="T40" i="17"/>
  <c r="P69" i="17"/>
  <c r="T69" i="17"/>
  <c r="T81" i="13"/>
  <c r="P81" i="13"/>
  <c r="T18" i="28"/>
  <c r="P18" i="28"/>
  <c r="T13" i="28"/>
  <c r="P13" i="28"/>
  <c r="P17" i="28"/>
  <c r="T17" i="28"/>
  <c r="T54" i="28"/>
  <c r="P54" i="28"/>
  <c r="T19" i="18"/>
  <c r="P19" i="18"/>
  <c r="P11" i="10"/>
  <c r="T11" i="10"/>
  <c r="P58" i="10"/>
  <c r="T58" i="10"/>
  <c r="P23" i="23"/>
  <c r="T23" i="23"/>
  <c r="P65" i="23"/>
  <c r="T65" i="23"/>
  <c r="T79" i="23"/>
  <c r="P79" i="23"/>
  <c r="P66" i="27"/>
  <c r="T66" i="27"/>
  <c r="T15" i="27"/>
  <c r="P15" i="27"/>
  <c r="P46" i="9"/>
  <c r="T46" i="9"/>
  <c r="T14" i="9"/>
  <c r="P14" i="9"/>
  <c r="O72" i="19"/>
  <c r="S72" i="19"/>
  <c r="G72" i="19"/>
  <c r="N54" i="4"/>
  <c r="G54" i="4"/>
  <c r="R54" i="4"/>
  <c r="U54" i="1" s="1"/>
  <c r="P60" i="17"/>
  <c r="T60" i="17"/>
  <c r="T47" i="17"/>
  <c r="P47" i="17"/>
  <c r="P35" i="13"/>
  <c r="T35" i="13"/>
  <c r="T9" i="11"/>
  <c r="P9" i="11"/>
  <c r="P28" i="11"/>
  <c r="T28" i="11"/>
  <c r="T51" i="11"/>
  <c r="P51" i="11"/>
  <c r="T59" i="28"/>
  <c r="P59" i="28"/>
  <c r="P78" i="28"/>
  <c r="T78" i="28"/>
  <c r="P59" i="15"/>
  <c r="T59" i="15"/>
  <c r="P27" i="27"/>
  <c r="T27" i="27"/>
  <c r="T11" i="27"/>
  <c r="P11" i="27"/>
  <c r="P48" i="27"/>
  <c r="T48" i="27"/>
  <c r="P14" i="24"/>
  <c r="T14" i="24"/>
  <c r="S72" i="22"/>
  <c r="O72" i="22"/>
  <c r="G72" i="22"/>
  <c r="P31" i="9"/>
  <c r="T31" i="9"/>
  <c r="P33" i="9"/>
  <c r="T33" i="9"/>
  <c r="P28" i="16"/>
  <c r="T28" i="16"/>
  <c r="T9" i="16"/>
  <c r="P9" i="16"/>
  <c r="T45" i="16"/>
  <c r="P45" i="16"/>
  <c r="U11" i="1"/>
  <c r="V46" i="1"/>
  <c r="V58" i="1"/>
  <c r="V41" i="1"/>
  <c r="V52" i="1"/>
  <c r="O70" i="16"/>
  <c r="S70" i="16"/>
  <c r="G70" i="16"/>
  <c r="O77" i="25"/>
  <c r="S77" i="25"/>
  <c r="G77" i="25"/>
  <c r="O70" i="19"/>
  <c r="S70" i="19"/>
  <c r="G70" i="19"/>
  <c r="O70" i="25"/>
  <c r="S70" i="25"/>
  <c r="G70" i="25"/>
  <c r="O76" i="27"/>
  <c r="S76" i="27"/>
  <c r="G76" i="27"/>
  <c r="S75" i="26"/>
  <c r="O75" i="26"/>
  <c r="G75" i="26"/>
  <c r="O74" i="26"/>
  <c r="S74" i="26"/>
  <c r="G74" i="26"/>
  <c r="S70" i="11"/>
  <c r="O70" i="11"/>
  <c r="G70" i="11"/>
  <c r="T86" i="12"/>
  <c r="P86" i="12"/>
  <c r="T63" i="12"/>
  <c r="P63" i="12"/>
  <c r="P68" i="12"/>
  <c r="T68" i="12"/>
  <c r="T22" i="13"/>
  <c r="P22" i="13"/>
  <c r="P64" i="13"/>
  <c r="T64" i="13"/>
  <c r="P23" i="13"/>
  <c r="T23" i="13"/>
  <c r="P53" i="13"/>
  <c r="T53" i="13"/>
  <c r="T63" i="11"/>
  <c r="P63" i="11"/>
  <c r="O74" i="28"/>
  <c r="S74" i="28"/>
  <c r="G74" i="28"/>
  <c r="P66" i="18"/>
  <c r="T66" i="18"/>
  <c r="P13" i="15"/>
  <c r="T13" i="15"/>
  <c r="T83" i="15"/>
  <c r="P83" i="15"/>
  <c r="T31" i="15"/>
  <c r="P31" i="15"/>
  <c r="T50" i="15"/>
  <c r="P50" i="15"/>
  <c r="T35" i="23"/>
  <c r="P35" i="23"/>
  <c r="P34" i="23"/>
  <c r="T34" i="23"/>
  <c r="T80" i="23"/>
  <c r="P80" i="23"/>
  <c r="P41" i="24"/>
  <c r="T41" i="24"/>
  <c r="T68" i="24"/>
  <c r="P68" i="24"/>
  <c r="T29" i="24"/>
  <c r="P29" i="24"/>
  <c r="T23" i="19"/>
  <c r="P23" i="19"/>
  <c r="T21" i="19"/>
  <c r="P21" i="19"/>
  <c r="S76" i="22"/>
  <c r="O76" i="22"/>
  <c r="G76" i="22"/>
  <c r="P52" i="25"/>
  <c r="T52" i="25"/>
  <c r="P85" i="9"/>
  <c r="T85" i="9"/>
  <c r="T56" i="9"/>
  <c r="P56" i="9"/>
  <c r="T30" i="16"/>
  <c r="P30" i="16"/>
  <c r="N31" i="4"/>
  <c r="R31" i="4"/>
  <c r="U31" i="1" s="1"/>
  <c r="G31" i="4"/>
  <c r="G5" i="4"/>
  <c r="N5" i="4"/>
  <c r="R5" i="4"/>
  <c r="T32" i="12"/>
  <c r="P32" i="12"/>
  <c r="P62" i="13"/>
  <c r="T62" i="13"/>
  <c r="T20" i="13"/>
  <c r="P20" i="13"/>
  <c r="T41" i="13"/>
  <c r="P41" i="13"/>
  <c r="T46" i="28"/>
  <c r="P46" i="28"/>
  <c r="T64" i="28"/>
  <c r="P64" i="28"/>
  <c r="T23" i="28"/>
  <c r="P23" i="28"/>
  <c r="P64" i="27"/>
  <c r="T64" i="27"/>
  <c r="P9" i="27"/>
  <c r="T9" i="27"/>
  <c r="T46" i="27"/>
  <c r="P46" i="27"/>
  <c r="P63" i="14"/>
  <c r="T63" i="14"/>
  <c r="P54" i="14"/>
  <c r="T54" i="14"/>
  <c r="T38" i="19"/>
  <c r="P38" i="19"/>
  <c r="T35" i="19"/>
  <c r="P35" i="19"/>
  <c r="O77" i="13"/>
  <c r="S77" i="13"/>
  <c r="G77" i="13"/>
  <c r="T31" i="26"/>
  <c r="P31" i="26"/>
  <c r="T26" i="26"/>
  <c r="P26" i="26"/>
  <c r="T54" i="26"/>
  <c r="P54" i="26"/>
  <c r="P29" i="9"/>
  <c r="T29" i="9"/>
  <c r="P83" i="9"/>
  <c r="T83" i="9"/>
  <c r="T22" i="16"/>
  <c r="P22" i="16"/>
  <c r="P53" i="16"/>
  <c r="T53" i="16"/>
  <c r="O71" i="18"/>
  <c r="S71" i="18"/>
  <c r="G71" i="18"/>
  <c r="R27" i="4"/>
  <c r="U27" i="1" s="1"/>
  <c r="G27" i="4"/>
  <c r="N27" i="4"/>
  <c r="P20" i="11"/>
  <c r="T20" i="11"/>
  <c r="T28" i="18"/>
  <c r="P28" i="18"/>
  <c r="P85" i="15"/>
  <c r="T85" i="15"/>
  <c r="T38" i="22"/>
  <c r="P38" i="22"/>
  <c r="P26" i="22"/>
  <c r="T26" i="22"/>
  <c r="O74" i="22"/>
  <c r="S74" i="22"/>
  <c r="G74" i="22"/>
  <c r="T19" i="14"/>
  <c r="P19" i="14"/>
  <c r="P38" i="14"/>
  <c r="T38" i="14"/>
  <c r="P48" i="14"/>
  <c r="T48" i="14"/>
  <c r="P56" i="24"/>
  <c r="T56" i="24"/>
  <c r="O77" i="11"/>
  <c r="S77" i="11"/>
  <c r="G77" i="11"/>
  <c r="T22" i="19"/>
  <c r="P22" i="19"/>
  <c r="S75" i="10"/>
  <c r="O75" i="10"/>
  <c r="G75" i="10"/>
  <c r="P27" i="25"/>
  <c r="T27" i="25"/>
  <c r="P59" i="25"/>
  <c r="T59" i="25"/>
  <c r="T23" i="25"/>
  <c r="P23" i="25"/>
  <c r="P35" i="16"/>
  <c r="T35" i="16"/>
  <c r="T46" i="16"/>
  <c r="P46" i="16"/>
  <c r="T14" i="16"/>
  <c r="P14" i="16"/>
  <c r="U9" i="1"/>
  <c r="R79" i="4"/>
  <c r="U79" i="1" s="1"/>
  <c r="G79" i="4"/>
  <c r="N79" i="4"/>
  <c r="T12" i="12"/>
  <c r="P12" i="12"/>
  <c r="T30" i="12"/>
  <c r="P30" i="12"/>
  <c r="P38" i="12"/>
  <c r="T38" i="12"/>
  <c r="P27" i="11"/>
  <c r="T27" i="11"/>
  <c r="T16" i="18"/>
  <c r="P16" i="18"/>
  <c r="T65" i="10"/>
  <c r="P65" i="10"/>
  <c r="P78" i="22"/>
  <c r="T78" i="22"/>
  <c r="P44" i="22"/>
  <c r="T44" i="22"/>
  <c r="T5" i="14"/>
  <c r="P5" i="14"/>
  <c r="P80" i="14"/>
  <c r="T80" i="14"/>
  <c r="P14" i="19"/>
  <c r="T14" i="19"/>
  <c r="P65" i="19"/>
  <c r="T65" i="19"/>
  <c r="T84" i="19"/>
  <c r="P84" i="19"/>
  <c r="T29" i="26"/>
  <c r="P29" i="26"/>
  <c r="P65" i="26"/>
  <c r="T65" i="26"/>
  <c r="P37" i="25"/>
  <c r="T37" i="25"/>
  <c r="P33" i="25"/>
  <c r="T33" i="25"/>
  <c r="P61" i="25"/>
  <c r="T61" i="25"/>
  <c r="P53" i="25"/>
  <c r="T53" i="25"/>
  <c r="U83" i="1"/>
  <c r="V69" i="1"/>
  <c r="V56" i="1"/>
  <c r="T70" i="18"/>
  <c r="P70" i="18"/>
  <c r="V84" i="1"/>
  <c r="S75" i="16"/>
  <c r="O75" i="16"/>
  <c r="G75" i="16"/>
  <c r="O73" i="16"/>
  <c r="S73" i="16"/>
  <c r="G73" i="16"/>
  <c r="S73" i="4"/>
  <c r="O73" i="4"/>
  <c r="P19" i="12"/>
  <c r="T19" i="12"/>
  <c r="T32" i="17"/>
  <c r="P32" i="17"/>
  <c r="P43" i="17"/>
  <c r="T43" i="17"/>
  <c r="T5" i="11"/>
  <c r="P5" i="11"/>
  <c r="T44" i="11"/>
  <c r="P44" i="11"/>
  <c r="P18" i="11"/>
  <c r="T18" i="11"/>
  <c r="P6" i="28"/>
  <c r="T6" i="28"/>
  <c r="T84" i="28"/>
  <c r="P84" i="28"/>
  <c r="P69" i="15"/>
  <c r="T69" i="15"/>
  <c r="P35" i="22"/>
  <c r="T35" i="22"/>
  <c r="P59" i="22"/>
  <c r="T59" i="22"/>
  <c r="P23" i="27"/>
  <c r="T23" i="27"/>
  <c r="P32" i="27"/>
  <c r="T32" i="27"/>
  <c r="P24" i="27"/>
  <c r="T24" i="27"/>
  <c r="P83" i="14"/>
  <c r="T83" i="14"/>
  <c r="P58" i="14"/>
  <c r="T58" i="14"/>
  <c r="S77" i="24"/>
  <c r="O77" i="24"/>
  <c r="G77" i="24"/>
  <c r="P22" i="26"/>
  <c r="T22" i="26"/>
  <c r="P27" i="26"/>
  <c r="T27" i="26"/>
  <c r="N78" i="4"/>
  <c r="R78" i="4"/>
  <c r="U78" i="1" s="1"/>
  <c r="G78" i="4"/>
  <c r="N69" i="4"/>
  <c r="G69" i="4"/>
  <c r="R69" i="4"/>
  <c r="U69" i="1" s="1"/>
  <c r="P47" i="12"/>
  <c r="T47" i="12"/>
  <c r="P17" i="12"/>
  <c r="T17" i="12"/>
  <c r="T56" i="12"/>
  <c r="P56" i="12"/>
  <c r="P21" i="11"/>
  <c r="T21" i="11"/>
  <c r="T12" i="18"/>
  <c r="P12" i="18"/>
  <c r="P37" i="18"/>
  <c r="T37" i="18"/>
  <c r="T67" i="10"/>
  <c r="P67" i="10"/>
  <c r="P16" i="15"/>
  <c r="T16" i="15"/>
  <c r="P43" i="23"/>
  <c r="T43" i="23"/>
  <c r="P27" i="23"/>
  <c r="T27" i="23"/>
  <c r="T24" i="23"/>
  <c r="P24" i="23"/>
  <c r="P15" i="23"/>
  <c r="T15" i="23"/>
  <c r="T58" i="23"/>
  <c r="P58" i="23"/>
  <c r="T53" i="27"/>
  <c r="P53" i="27"/>
  <c r="T40" i="24"/>
  <c r="P40" i="24"/>
  <c r="T84" i="24"/>
  <c r="P84" i="24"/>
  <c r="T37" i="24"/>
  <c r="P37" i="24"/>
  <c r="T39" i="24"/>
  <c r="P39" i="24"/>
  <c r="T66" i="25"/>
  <c r="P66" i="25"/>
  <c r="P39" i="25"/>
  <c r="T39" i="25"/>
  <c r="T17" i="25"/>
  <c r="P17" i="25"/>
  <c r="G14" i="4"/>
  <c r="R14" i="4"/>
  <c r="U14" i="1" s="1"/>
  <c r="N14" i="4"/>
  <c r="P22" i="17"/>
  <c r="T22" i="17"/>
  <c r="T29" i="17"/>
  <c r="P29" i="17"/>
  <c r="P8" i="17"/>
  <c r="T8" i="17"/>
  <c r="P29" i="13"/>
  <c r="T29" i="13"/>
  <c r="P15" i="13"/>
  <c r="T15" i="13"/>
  <c r="P33" i="13"/>
  <c r="T33" i="13"/>
  <c r="T51" i="13"/>
  <c r="P51" i="13"/>
  <c r="P67" i="28"/>
  <c r="T67" i="28"/>
  <c r="T47" i="10"/>
  <c r="P47" i="10"/>
  <c r="P15" i="10"/>
  <c r="T15" i="10"/>
  <c r="T57" i="10"/>
  <c r="P57" i="10"/>
  <c r="T5" i="15"/>
  <c r="P5" i="15"/>
  <c r="T25" i="23"/>
  <c r="P25" i="23"/>
  <c r="T11" i="23"/>
  <c r="P11" i="23"/>
  <c r="P55" i="23"/>
  <c r="T55" i="23"/>
  <c r="T68" i="27"/>
  <c r="P68" i="27"/>
  <c r="P81" i="27"/>
  <c r="T81" i="27"/>
  <c r="P43" i="27"/>
  <c r="T43" i="27"/>
  <c r="T82" i="27"/>
  <c r="P82" i="27"/>
  <c r="T15" i="9"/>
  <c r="P15" i="9"/>
  <c r="P43" i="9"/>
  <c r="T43" i="9"/>
  <c r="R38" i="4"/>
  <c r="U38" i="1" s="1"/>
  <c r="N38" i="4"/>
  <c r="G38" i="4"/>
  <c r="T33" i="17"/>
  <c r="P33" i="17"/>
  <c r="T17" i="17"/>
  <c r="P17" i="17"/>
  <c r="P65" i="17"/>
  <c r="T65" i="17"/>
  <c r="N6" i="13"/>
  <c r="R6" i="13"/>
  <c r="G6" i="13"/>
  <c r="T24" i="13"/>
  <c r="P24" i="13"/>
  <c r="N5" i="13"/>
  <c r="R5" i="13"/>
  <c r="G5" i="13"/>
  <c r="P86" i="11"/>
  <c r="T86" i="11"/>
  <c r="T26" i="11"/>
  <c r="P26" i="11"/>
  <c r="P22" i="11"/>
  <c r="T22" i="11"/>
  <c r="P25" i="28"/>
  <c r="T25" i="28"/>
  <c r="P56" i="28"/>
  <c r="T56" i="28"/>
  <c r="P63" i="15"/>
  <c r="T63" i="15"/>
  <c r="T39" i="15"/>
  <c r="P39" i="15"/>
  <c r="P21" i="15"/>
  <c r="T21" i="15"/>
  <c r="P54" i="15"/>
  <c r="T54" i="15"/>
  <c r="P17" i="27"/>
  <c r="T17" i="27"/>
  <c r="P14" i="27"/>
  <c r="T14" i="27"/>
  <c r="P5" i="27"/>
  <c r="T5" i="27"/>
  <c r="P6" i="24"/>
  <c r="T6" i="24"/>
  <c r="T16" i="24"/>
  <c r="P16" i="24"/>
  <c r="T18" i="24"/>
  <c r="P18" i="24"/>
  <c r="O70" i="13"/>
  <c r="S70" i="13"/>
  <c r="G70" i="13"/>
  <c r="P34" i="25"/>
  <c r="T34" i="25"/>
  <c r="P47" i="16"/>
  <c r="T47" i="16"/>
  <c r="T66" i="16"/>
  <c r="P66" i="16"/>
  <c r="U85" i="1"/>
  <c r="T16" i="4"/>
  <c r="P16" i="4"/>
  <c r="V32" i="1"/>
  <c r="V54" i="1"/>
  <c r="V26" i="1"/>
  <c r="V22" i="1"/>
  <c r="P36" i="9"/>
  <c r="T36" i="9"/>
  <c r="S72" i="10"/>
  <c r="O72" i="10"/>
  <c r="G72" i="10"/>
  <c r="O76" i="26"/>
  <c r="S76" i="26"/>
  <c r="G76" i="26"/>
  <c r="S74" i="4"/>
  <c r="O74" i="4"/>
  <c r="P85" i="12"/>
  <c r="T85" i="12"/>
  <c r="T49" i="12"/>
  <c r="P49" i="12"/>
  <c r="T16" i="13"/>
  <c r="P16" i="13"/>
  <c r="T17" i="13"/>
  <c r="P17" i="13"/>
  <c r="P47" i="13"/>
  <c r="T47" i="13"/>
  <c r="T19" i="11"/>
  <c r="P19" i="11"/>
  <c r="T10" i="11"/>
  <c r="P10" i="11"/>
  <c r="P8" i="18"/>
  <c r="T8" i="18"/>
  <c r="P65" i="18"/>
  <c r="T65" i="18"/>
  <c r="P68" i="18"/>
  <c r="T68" i="18"/>
  <c r="T35" i="18"/>
  <c r="P35" i="18"/>
  <c r="P13" i="10"/>
  <c r="T13" i="10"/>
  <c r="T24" i="10"/>
  <c r="P24" i="10"/>
  <c r="P38" i="10"/>
  <c r="T38" i="10"/>
  <c r="T9" i="15"/>
  <c r="P9" i="15"/>
  <c r="P26" i="23"/>
  <c r="T26" i="23"/>
  <c r="P29" i="23"/>
  <c r="T29" i="23"/>
  <c r="P47" i="23"/>
  <c r="T47" i="23"/>
  <c r="P78" i="23"/>
  <c r="T78" i="23"/>
  <c r="P42" i="24"/>
  <c r="T42" i="24"/>
  <c r="T51" i="24"/>
  <c r="P51" i="24"/>
  <c r="P9" i="19"/>
  <c r="T9" i="19"/>
  <c r="T43" i="19"/>
  <c r="P43" i="19"/>
  <c r="O75" i="17"/>
  <c r="S75" i="17"/>
  <c r="G75" i="17"/>
  <c r="T67" i="25"/>
  <c r="P67" i="25"/>
  <c r="P19" i="25"/>
  <c r="T19" i="25"/>
  <c r="T86" i="16"/>
  <c r="P86" i="16"/>
  <c r="T26" i="16"/>
  <c r="P26" i="16"/>
  <c r="T49" i="16"/>
  <c r="P49" i="16"/>
  <c r="T27" i="12"/>
  <c r="P27" i="12"/>
  <c r="P6" i="12"/>
  <c r="T6" i="12"/>
  <c r="P69" i="13"/>
  <c r="T69" i="13"/>
  <c r="P40" i="13"/>
  <c r="T40" i="13"/>
  <c r="P83" i="13"/>
  <c r="T83" i="13"/>
  <c r="T34" i="13"/>
  <c r="P34" i="13"/>
  <c r="P41" i="28"/>
  <c r="T41" i="28"/>
  <c r="T65" i="28"/>
  <c r="P65" i="28"/>
  <c r="T80" i="28"/>
  <c r="P80" i="28"/>
  <c r="P49" i="28"/>
  <c r="T49" i="28"/>
  <c r="P57" i="18"/>
  <c r="T57" i="18"/>
  <c r="P86" i="27"/>
  <c r="T86" i="27"/>
  <c r="P69" i="14"/>
  <c r="T69" i="14"/>
  <c r="P61" i="14"/>
  <c r="T61" i="14"/>
  <c r="P56" i="14"/>
  <c r="T56" i="14"/>
  <c r="P53" i="19"/>
  <c r="T53" i="19"/>
  <c r="P83" i="26"/>
  <c r="T83" i="26"/>
  <c r="G77" i="1"/>
  <c r="P38" i="25"/>
  <c r="T38" i="25"/>
  <c r="T17" i="9"/>
  <c r="P17" i="9"/>
  <c r="P59" i="9"/>
  <c r="T59" i="9"/>
  <c r="T54" i="9"/>
  <c r="P54" i="9"/>
  <c r="P7" i="16"/>
  <c r="T7" i="16"/>
  <c r="P42" i="16"/>
  <c r="T42" i="16"/>
  <c r="O74" i="18"/>
  <c r="S74" i="18"/>
  <c r="G74" i="18"/>
  <c r="R28" i="4"/>
  <c r="U28" i="1" s="1"/>
  <c r="N28" i="4"/>
  <c r="G28" i="4"/>
  <c r="P79" i="11"/>
  <c r="T79" i="11"/>
  <c r="T14" i="18"/>
  <c r="P14" i="18"/>
  <c r="T43" i="18"/>
  <c r="P43" i="18"/>
  <c r="T34" i="15"/>
  <c r="P34" i="15"/>
  <c r="T64" i="15"/>
  <c r="P64" i="15"/>
  <c r="T30" i="22"/>
  <c r="P30" i="22"/>
  <c r="O77" i="10"/>
  <c r="S77" i="10"/>
  <c r="G77" i="10"/>
  <c r="T41" i="14"/>
  <c r="P41" i="14"/>
  <c r="T86" i="14"/>
  <c r="P86" i="14"/>
  <c r="T17" i="14"/>
  <c r="P17" i="14"/>
  <c r="T83" i="24"/>
  <c r="P83" i="24"/>
  <c r="P50" i="24"/>
  <c r="T50" i="24"/>
  <c r="P29" i="19"/>
  <c r="T29" i="19"/>
  <c r="P69" i="19"/>
  <c r="T69" i="19"/>
  <c r="T34" i="26"/>
  <c r="P34" i="26"/>
  <c r="P53" i="26"/>
  <c r="T53" i="26"/>
  <c r="T84" i="25"/>
  <c r="P84" i="25"/>
  <c r="T24" i="25"/>
  <c r="P24" i="25"/>
  <c r="P18" i="25"/>
  <c r="T18" i="25"/>
  <c r="T41" i="16"/>
  <c r="P41" i="16"/>
  <c r="P37" i="16"/>
  <c r="T37" i="16"/>
  <c r="P58" i="16"/>
  <c r="T58" i="16"/>
  <c r="P51" i="16"/>
  <c r="T51" i="16"/>
  <c r="N50" i="4"/>
  <c r="G50" i="4"/>
  <c r="R50" i="4"/>
  <c r="U50" i="1" s="1"/>
  <c r="T60" i="12"/>
  <c r="P60" i="12"/>
  <c r="P25" i="12"/>
  <c r="T25" i="12"/>
  <c r="T79" i="18"/>
  <c r="P79" i="18"/>
  <c r="P53" i="18"/>
  <c r="T53" i="18"/>
  <c r="T27" i="10"/>
  <c r="P27" i="10"/>
  <c r="T14" i="10"/>
  <c r="P14" i="10"/>
  <c r="P44" i="23"/>
  <c r="T44" i="23"/>
  <c r="P8" i="23"/>
  <c r="T8" i="23"/>
  <c r="P49" i="23"/>
  <c r="T49" i="23"/>
  <c r="P36" i="22"/>
  <c r="T36" i="22"/>
  <c r="T62" i="14"/>
  <c r="P62" i="14"/>
  <c r="T43" i="14"/>
  <c r="P43" i="14"/>
  <c r="T30" i="14"/>
  <c r="P30" i="14"/>
  <c r="T55" i="14"/>
  <c r="P55" i="14"/>
  <c r="T40" i="19"/>
  <c r="P40" i="19"/>
  <c r="T39" i="19"/>
  <c r="P39" i="19"/>
  <c r="P49" i="19"/>
  <c r="T49" i="19"/>
  <c r="P8" i="26"/>
  <c r="T8" i="26"/>
  <c r="P81" i="26"/>
  <c r="T81" i="26"/>
  <c r="P18" i="26"/>
  <c r="T18" i="26"/>
  <c r="T48" i="26"/>
  <c r="P48" i="26"/>
  <c r="P7" i="25"/>
  <c r="T7" i="25"/>
  <c r="P86" i="25"/>
  <c r="T86" i="25"/>
  <c r="T34" i="9"/>
  <c r="P34" i="9"/>
  <c r="O75" i="22"/>
  <c r="S75" i="22"/>
  <c r="G75" i="22"/>
  <c r="T65" i="4"/>
  <c r="P65" i="4"/>
  <c r="P20" i="4"/>
  <c r="T20" i="4"/>
  <c r="U67" i="1"/>
  <c r="O72" i="17"/>
  <c r="S72" i="17"/>
  <c r="G72" i="17"/>
  <c r="N5" i="1"/>
  <c r="G5" i="1"/>
  <c r="R5" i="1"/>
  <c r="S75" i="1"/>
  <c r="O75" i="1"/>
  <c r="N18" i="1"/>
  <c r="G18" i="1"/>
  <c r="R18" i="1"/>
  <c r="G8" i="1"/>
  <c r="N8" i="1"/>
  <c r="R8" i="1"/>
  <c r="R21" i="1"/>
  <c r="G21" i="1"/>
  <c r="N21" i="1"/>
  <c r="G38" i="1"/>
  <c r="R38" i="1"/>
  <c r="N38" i="1"/>
  <c r="G34" i="1"/>
  <c r="R34" i="1"/>
  <c r="N34" i="1"/>
  <c r="G64" i="1"/>
  <c r="R64" i="1"/>
  <c r="N64" i="1"/>
  <c r="N84" i="1"/>
  <c r="G84" i="1"/>
  <c r="R84" i="1"/>
  <c r="R60" i="1"/>
  <c r="N60" i="1"/>
  <c r="G60" i="1"/>
  <c r="R35" i="1"/>
  <c r="N35" i="1"/>
  <c r="G35" i="1"/>
  <c r="N14" i="1"/>
  <c r="R14" i="1"/>
  <c r="G14" i="1"/>
  <c r="N68" i="1"/>
  <c r="G68" i="1"/>
  <c r="R68" i="1"/>
  <c r="N49" i="1"/>
  <c r="R49" i="1"/>
  <c r="G49" i="1"/>
  <c r="R66" i="1"/>
  <c r="G66" i="1"/>
  <c r="N66" i="1"/>
  <c r="G32" i="1"/>
  <c r="R32" i="1"/>
  <c r="N32" i="1"/>
  <c r="R46" i="1"/>
  <c r="G46" i="1"/>
  <c r="N46" i="1"/>
  <c r="N50" i="1"/>
  <c r="G50" i="1"/>
  <c r="R50" i="1"/>
  <c r="N48" i="1"/>
  <c r="R48" i="1"/>
  <c r="G48" i="1"/>
  <c r="N54" i="1"/>
  <c r="R54" i="1"/>
  <c r="G54" i="1"/>
  <c r="S70" i="1"/>
  <c r="O70" i="1"/>
  <c r="P72" i="4"/>
  <c r="T72" i="4"/>
  <c r="V42" i="1"/>
  <c r="V43" i="1"/>
  <c r="V68" i="1"/>
  <c r="V66" i="1"/>
  <c r="S72" i="25"/>
  <c r="O72" i="25"/>
  <c r="G72" i="25"/>
  <c r="O77" i="16"/>
  <c r="S77" i="16"/>
  <c r="G77" i="16"/>
  <c r="S71" i="16"/>
  <c r="O71" i="16"/>
  <c r="G71" i="16"/>
  <c r="O73" i="25"/>
  <c r="S73" i="25"/>
  <c r="G73" i="25"/>
  <c r="G58" i="15"/>
  <c r="N58" i="15"/>
  <c r="R58" i="15"/>
  <c r="N66" i="26"/>
  <c r="G66" i="26"/>
  <c r="R66" i="26"/>
  <c r="O75" i="14"/>
  <c r="S75" i="14"/>
  <c r="G75" i="14"/>
  <c r="O74" i="23"/>
  <c r="S74" i="23"/>
  <c r="G74" i="23"/>
  <c r="S70" i="26"/>
  <c r="O70" i="26"/>
  <c r="G70" i="26"/>
  <c r="P11" i="12"/>
  <c r="T11" i="12"/>
  <c r="T38" i="17"/>
  <c r="P38" i="17"/>
  <c r="T10" i="17"/>
  <c r="P10" i="17"/>
  <c r="T15" i="11"/>
  <c r="P15" i="11"/>
  <c r="T34" i="28"/>
  <c r="P34" i="28"/>
  <c r="P10" i="28"/>
  <c r="T10" i="28"/>
  <c r="T29" i="22"/>
  <c r="P29" i="22"/>
  <c r="T62" i="27"/>
  <c r="P62" i="27"/>
  <c r="T50" i="26"/>
  <c r="P50" i="26"/>
  <c r="N10" i="4"/>
  <c r="R10" i="4"/>
  <c r="U10" i="1" s="1"/>
  <c r="G10" i="4"/>
  <c r="T40" i="12"/>
  <c r="P40" i="12"/>
  <c r="T18" i="12"/>
  <c r="P18" i="12"/>
  <c r="P53" i="12"/>
  <c r="T53" i="12"/>
  <c r="P28" i="17"/>
  <c r="T28" i="17"/>
  <c r="P12" i="17"/>
  <c r="T12" i="17"/>
  <c r="T80" i="17"/>
  <c r="P80" i="17"/>
  <c r="P51" i="17"/>
  <c r="T51" i="17"/>
  <c r="T38" i="18"/>
  <c r="P38" i="18"/>
  <c r="T29" i="18"/>
  <c r="P29" i="18"/>
  <c r="T83" i="10"/>
  <c r="P83" i="10"/>
  <c r="T52" i="10"/>
  <c r="P52" i="10"/>
  <c r="P6" i="15"/>
  <c r="T6" i="15"/>
  <c r="P37" i="22"/>
  <c r="T37" i="22"/>
  <c r="T45" i="22"/>
  <c r="P45" i="22"/>
  <c r="P81" i="22"/>
  <c r="T81" i="22"/>
  <c r="P69" i="22"/>
  <c r="T69" i="22"/>
  <c r="P25" i="22"/>
  <c r="T25" i="22"/>
  <c r="P31" i="22"/>
  <c r="T31" i="22"/>
  <c r="T46" i="24"/>
  <c r="P46" i="24"/>
  <c r="T10" i="24"/>
  <c r="P10" i="24"/>
  <c r="T48" i="24"/>
  <c r="P48" i="24"/>
  <c r="P5" i="25"/>
  <c r="T5" i="25"/>
  <c r="T41" i="25"/>
  <c r="P41" i="25"/>
  <c r="P62" i="25"/>
  <c r="T62" i="25"/>
  <c r="S76" i="13"/>
  <c r="O76" i="13"/>
  <c r="G76" i="13"/>
  <c r="G7" i="4"/>
  <c r="N7" i="4"/>
  <c r="R7" i="4"/>
  <c r="T83" i="17"/>
  <c r="P83" i="17"/>
  <c r="T66" i="17"/>
  <c r="P66" i="17"/>
  <c r="P23" i="17"/>
  <c r="T23" i="17"/>
  <c r="P48" i="17"/>
  <c r="T48" i="17"/>
  <c r="P13" i="13"/>
  <c r="T13" i="13"/>
  <c r="P11" i="13"/>
  <c r="T11" i="13"/>
  <c r="P25" i="13"/>
  <c r="T25" i="13"/>
  <c r="T45" i="13"/>
  <c r="P45" i="13"/>
  <c r="P28" i="13"/>
  <c r="T28" i="13"/>
  <c r="P30" i="28"/>
  <c r="T30" i="28"/>
  <c r="P83" i="28"/>
  <c r="T83" i="28"/>
  <c r="T40" i="10"/>
  <c r="P40" i="10"/>
  <c r="T31" i="10"/>
  <c r="P31" i="10"/>
  <c r="O74" i="10"/>
  <c r="S74" i="10"/>
  <c r="G74" i="10"/>
  <c r="P27" i="22"/>
  <c r="T27" i="22"/>
  <c r="P51" i="22"/>
  <c r="T51" i="22"/>
  <c r="P10" i="27"/>
  <c r="T10" i="27"/>
  <c r="P78" i="27"/>
  <c r="T78" i="27"/>
  <c r="P84" i="27"/>
  <c r="T84" i="27"/>
  <c r="T45" i="27"/>
  <c r="P45" i="27"/>
  <c r="P44" i="27"/>
  <c r="T44" i="27"/>
  <c r="T50" i="27"/>
  <c r="P50" i="27"/>
  <c r="T24" i="9"/>
  <c r="P24" i="9"/>
  <c r="T64" i="9"/>
  <c r="P64" i="9"/>
  <c r="R29" i="4"/>
  <c r="U29" i="1" s="1"/>
  <c r="G29" i="4"/>
  <c r="N29" i="4"/>
  <c r="P19" i="17"/>
  <c r="T19" i="17"/>
  <c r="P6" i="17"/>
  <c r="T6" i="17"/>
  <c r="P52" i="17"/>
  <c r="T52" i="17"/>
  <c r="P27" i="13"/>
  <c r="T27" i="13"/>
  <c r="P52" i="13"/>
  <c r="T52" i="13"/>
  <c r="T6" i="11"/>
  <c r="P6" i="11"/>
  <c r="P7" i="11"/>
  <c r="T7" i="11"/>
  <c r="T42" i="28"/>
  <c r="P42" i="28"/>
  <c r="P24" i="28"/>
  <c r="T24" i="28"/>
  <c r="P33" i="28"/>
  <c r="T33" i="28"/>
  <c r="T15" i="28"/>
  <c r="P15" i="28"/>
  <c r="P85" i="28"/>
  <c r="T85" i="28"/>
  <c r="T33" i="15"/>
  <c r="P33" i="15"/>
  <c r="T60" i="27"/>
  <c r="P60" i="27"/>
  <c r="P42" i="27"/>
  <c r="T42" i="27"/>
  <c r="P25" i="24"/>
  <c r="T25" i="24"/>
  <c r="T20" i="24"/>
  <c r="P20" i="24"/>
  <c r="P65" i="24"/>
  <c r="T65" i="24"/>
  <c r="U86" i="1"/>
  <c r="U45" i="1"/>
  <c r="T11" i="4"/>
  <c r="P11" i="4"/>
  <c r="T51" i="4"/>
  <c r="P51" i="4"/>
  <c r="P74" i="15"/>
  <c r="T74" i="15"/>
  <c r="V67" i="1"/>
  <c r="P44" i="12"/>
  <c r="T44" i="12"/>
  <c r="P28" i="12"/>
  <c r="T28" i="12"/>
  <c r="T39" i="12"/>
  <c r="P39" i="12"/>
  <c r="T78" i="13"/>
  <c r="P78" i="13"/>
  <c r="T67" i="13"/>
  <c r="P67" i="13"/>
  <c r="P54" i="13"/>
  <c r="T54" i="13"/>
  <c r="P33" i="11"/>
  <c r="T33" i="11"/>
  <c r="T64" i="18"/>
  <c r="P64" i="18"/>
  <c r="P60" i="18"/>
  <c r="T60" i="18"/>
  <c r="P29" i="10"/>
  <c r="T29" i="10"/>
  <c r="T10" i="10"/>
  <c r="P10" i="10"/>
  <c r="T62" i="10"/>
  <c r="P62" i="10"/>
  <c r="T85" i="10"/>
  <c r="P85" i="10"/>
  <c r="P62" i="15"/>
  <c r="T62" i="15"/>
  <c r="P65" i="15"/>
  <c r="T65" i="15"/>
  <c r="P5" i="23"/>
  <c r="T5" i="23"/>
  <c r="T62" i="19"/>
  <c r="P62" i="19"/>
  <c r="T35" i="25"/>
  <c r="P35" i="25"/>
  <c r="P79" i="25"/>
  <c r="T79" i="25"/>
  <c r="P42" i="25"/>
  <c r="T42" i="25"/>
  <c r="T6" i="9"/>
  <c r="P6" i="9"/>
  <c r="T13" i="9"/>
  <c r="P13" i="9"/>
  <c r="P21" i="9"/>
  <c r="T21" i="9"/>
  <c r="T44" i="9"/>
  <c r="P44" i="9"/>
  <c r="P67" i="16"/>
  <c r="T67" i="16"/>
  <c r="T6" i="16"/>
  <c r="P6" i="16"/>
  <c r="P12" i="16"/>
  <c r="T12" i="16"/>
  <c r="T16" i="16"/>
  <c r="P16" i="16"/>
  <c r="T43" i="16"/>
  <c r="P43" i="16"/>
  <c r="G24" i="4"/>
  <c r="N24" i="4"/>
  <c r="R24" i="4"/>
  <c r="U24" i="1" s="1"/>
  <c r="O76" i="9"/>
  <c r="S76" i="9"/>
  <c r="G76" i="9"/>
  <c r="P36" i="12"/>
  <c r="T36" i="12"/>
  <c r="P42" i="13"/>
  <c r="T42" i="13"/>
  <c r="T30" i="13"/>
  <c r="P30" i="13"/>
  <c r="P48" i="13"/>
  <c r="T48" i="13"/>
  <c r="P31" i="27"/>
  <c r="T31" i="27"/>
  <c r="T22" i="27"/>
  <c r="P22" i="27"/>
  <c r="T21" i="27"/>
  <c r="P21" i="27"/>
  <c r="P79" i="27"/>
  <c r="T79" i="27"/>
  <c r="P65" i="14"/>
  <c r="T65" i="14"/>
  <c r="T45" i="14"/>
  <c r="P45" i="14"/>
  <c r="P18" i="19"/>
  <c r="T18" i="19"/>
  <c r="P34" i="19"/>
  <c r="T34" i="19"/>
  <c r="T52" i="19"/>
  <c r="P52" i="19"/>
  <c r="P15" i="26"/>
  <c r="T15" i="26"/>
  <c r="G75" i="1"/>
  <c r="T68" i="25"/>
  <c r="P68" i="25"/>
  <c r="P45" i="9"/>
  <c r="T45" i="9"/>
  <c r="T20" i="9"/>
  <c r="P20" i="9"/>
  <c r="P58" i="9"/>
  <c r="T58" i="9"/>
  <c r="P21" i="16"/>
  <c r="T21" i="16"/>
  <c r="T18" i="16"/>
  <c r="P18" i="16"/>
  <c r="T25" i="16"/>
  <c r="P25" i="16"/>
  <c r="P36" i="16"/>
  <c r="T36" i="16"/>
  <c r="N36" i="4"/>
  <c r="G36" i="4"/>
  <c r="R36" i="4"/>
  <c r="U36" i="1" s="1"/>
  <c r="P84" i="13"/>
  <c r="T84" i="13"/>
  <c r="T64" i="11"/>
  <c r="P64" i="11"/>
  <c r="P40" i="11"/>
  <c r="T40" i="11"/>
  <c r="T50" i="11"/>
  <c r="P50" i="11"/>
  <c r="P31" i="18"/>
  <c r="T31" i="18"/>
  <c r="P50" i="18"/>
  <c r="T50" i="18"/>
  <c r="T67" i="15"/>
  <c r="P67" i="15"/>
  <c r="T18" i="15"/>
  <c r="P18" i="15"/>
  <c r="T10" i="15"/>
  <c r="P10" i="15"/>
  <c r="T24" i="15"/>
  <c r="P24" i="15"/>
  <c r="T64" i="14"/>
  <c r="P64" i="14"/>
  <c r="P22" i="14"/>
  <c r="T22" i="14"/>
  <c r="T50" i="14"/>
  <c r="P50" i="14"/>
  <c r="P9" i="24"/>
  <c r="T9" i="24"/>
  <c r="P22" i="24"/>
  <c r="T22" i="24"/>
  <c r="P86" i="24"/>
  <c r="T86" i="24"/>
  <c r="P47" i="24"/>
  <c r="T47" i="24"/>
  <c r="P66" i="19"/>
  <c r="T66" i="19"/>
  <c r="P19" i="26"/>
  <c r="T19" i="26"/>
  <c r="P12" i="26"/>
  <c r="T12" i="26"/>
  <c r="T13" i="26"/>
  <c r="P13" i="26"/>
  <c r="T68" i="26"/>
  <c r="P68" i="26"/>
  <c r="T56" i="26"/>
  <c r="P56" i="26"/>
  <c r="T8" i="25"/>
  <c r="P8" i="25"/>
  <c r="T82" i="25"/>
  <c r="P82" i="25"/>
  <c r="P85" i="25"/>
  <c r="T85" i="25"/>
  <c r="P6" i="25"/>
  <c r="T6" i="25"/>
  <c r="P55" i="25"/>
  <c r="T55" i="25"/>
  <c r="P13" i="16"/>
  <c r="T13" i="16"/>
  <c r="T40" i="16"/>
  <c r="P40" i="16"/>
  <c r="T33" i="16"/>
  <c r="P33" i="16"/>
  <c r="T82" i="4"/>
  <c r="P82" i="4"/>
  <c r="N17" i="4"/>
  <c r="R17" i="4"/>
  <c r="U17" i="1" s="1"/>
  <c r="G17" i="4"/>
  <c r="P55" i="12"/>
  <c r="T55" i="12"/>
  <c r="T21" i="18"/>
  <c r="P21" i="18"/>
  <c r="T46" i="18"/>
  <c r="P46" i="18"/>
  <c r="O77" i="28"/>
  <c r="S77" i="28"/>
  <c r="G77" i="28"/>
  <c r="T64" i="10"/>
  <c r="P64" i="10"/>
  <c r="T61" i="10"/>
  <c r="P61" i="10"/>
  <c r="P80" i="10"/>
  <c r="T80" i="10"/>
  <c r="T18" i="23"/>
  <c r="P18" i="23"/>
  <c r="T9" i="23"/>
  <c r="P9" i="23"/>
  <c r="P32" i="23"/>
  <c r="T32" i="23"/>
  <c r="P30" i="23"/>
  <c r="T30" i="23"/>
  <c r="P54" i="23"/>
  <c r="T54" i="23"/>
  <c r="T11" i="22"/>
  <c r="P11" i="22"/>
  <c r="P42" i="22"/>
  <c r="T42" i="22"/>
  <c r="P23" i="22"/>
  <c r="T23" i="22"/>
  <c r="T10" i="22"/>
  <c r="P10" i="22"/>
  <c r="P85" i="14"/>
  <c r="T85" i="14"/>
  <c r="T53" i="14"/>
  <c r="P53" i="14"/>
  <c r="O72" i="12"/>
  <c r="S72" i="12"/>
  <c r="G72" i="12"/>
  <c r="T86" i="19"/>
  <c r="P86" i="19"/>
  <c r="P64" i="25"/>
  <c r="T64" i="25"/>
  <c r="T12" i="9"/>
  <c r="P12" i="9"/>
  <c r="T15" i="16"/>
  <c r="P15" i="16"/>
  <c r="O74" i="25"/>
  <c r="S74" i="25"/>
  <c r="G74" i="25"/>
  <c r="P44" i="4"/>
  <c r="T44" i="4"/>
  <c r="T40" i="4"/>
  <c r="P40" i="4"/>
  <c r="U33" i="1"/>
  <c r="P48" i="4"/>
  <c r="T48" i="4"/>
  <c r="U73" i="1"/>
  <c r="V60" i="1"/>
  <c r="U75" i="1"/>
  <c r="V19" i="1"/>
  <c r="V30" i="1"/>
  <c r="V50" i="1"/>
  <c r="V25" i="1"/>
  <c r="U74" i="1"/>
  <c r="V64" i="1"/>
  <c r="V83" i="1"/>
  <c r="O77" i="4"/>
  <c r="S77" i="4"/>
  <c r="G77" i="4"/>
  <c r="O74" i="19"/>
  <c r="S74" i="19"/>
  <c r="G74" i="19"/>
  <c r="O73" i="24"/>
  <c r="S73" i="24"/>
  <c r="G73" i="24"/>
  <c r="O73" i="15"/>
  <c r="S73" i="15"/>
  <c r="O73" i="11"/>
  <c r="S73" i="11"/>
  <c r="G73" i="11"/>
  <c r="O75" i="27"/>
  <c r="S75" i="27"/>
  <c r="G75" i="27"/>
  <c r="T16" i="12"/>
  <c r="P16" i="12"/>
  <c r="T15" i="17"/>
  <c r="P15" i="17"/>
  <c r="T55" i="17"/>
  <c r="P55" i="17"/>
  <c r="P34" i="11"/>
  <c r="T34" i="11"/>
  <c r="P55" i="11"/>
  <c r="T55" i="11"/>
  <c r="T63" i="28"/>
  <c r="P63" i="28"/>
  <c r="T38" i="28"/>
  <c r="P38" i="28"/>
  <c r="T18" i="22"/>
  <c r="P18" i="22"/>
  <c r="T64" i="22"/>
  <c r="P64" i="22"/>
  <c r="T54" i="22"/>
  <c r="P54" i="22"/>
  <c r="T20" i="27"/>
  <c r="P20" i="27"/>
  <c r="P57" i="27"/>
  <c r="T57" i="27"/>
  <c r="T39" i="14"/>
  <c r="P39" i="14"/>
  <c r="T23" i="14"/>
  <c r="P23" i="14"/>
  <c r="P18" i="14"/>
  <c r="T18" i="14"/>
  <c r="T42" i="26"/>
  <c r="P42" i="26"/>
  <c r="P32" i="26"/>
  <c r="T32" i="26"/>
  <c r="O70" i="12"/>
  <c r="S70" i="12"/>
  <c r="G70" i="12"/>
  <c r="D89" i="12" s="1"/>
  <c r="D92" i="12" s="1"/>
  <c r="G37" i="4"/>
  <c r="R37" i="4"/>
  <c r="U37" i="1" s="1"/>
  <c r="N37" i="4"/>
  <c r="O70" i="24"/>
  <c r="S70" i="24"/>
  <c r="G70" i="24"/>
  <c r="T24" i="12"/>
  <c r="P24" i="12"/>
  <c r="P50" i="12"/>
  <c r="T50" i="12"/>
  <c r="P42" i="17"/>
  <c r="T42" i="17"/>
  <c r="T78" i="17"/>
  <c r="P78" i="17"/>
  <c r="P58" i="17"/>
  <c r="T58" i="17"/>
  <c r="T29" i="11"/>
  <c r="P29" i="11"/>
  <c r="P23" i="18"/>
  <c r="T23" i="18"/>
  <c r="P30" i="10"/>
  <c r="T30" i="10"/>
  <c r="P86" i="10"/>
  <c r="T86" i="10"/>
  <c r="T34" i="10"/>
  <c r="P34" i="10"/>
  <c r="P23" i="10"/>
  <c r="T23" i="10"/>
  <c r="P56" i="10"/>
  <c r="T56" i="10"/>
  <c r="P43" i="15"/>
  <c r="T43" i="15"/>
  <c r="T27" i="15"/>
  <c r="P27" i="15"/>
  <c r="P56" i="15"/>
  <c r="T56" i="15"/>
  <c r="T12" i="23"/>
  <c r="P12" i="23"/>
  <c r="P6" i="22"/>
  <c r="T6" i="22"/>
  <c r="P79" i="22"/>
  <c r="T79" i="22"/>
  <c r="P14" i="22"/>
  <c r="T14" i="22"/>
  <c r="P80" i="22"/>
  <c r="T80" i="22"/>
  <c r="S77" i="15"/>
  <c r="O77" i="15"/>
  <c r="G77" i="15"/>
  <c r="O70" i="22"/>
  <c r="S70" i="22"/>
  <c r="G70" i="22"/>
  <c r="D89" i="22" s="1"/>
  <c r="D92" i="22" s="1"/>
  <c r="O73" i="22"/>
  <c r="S73" i="22"/>
  <c r="G73" i="22"/>
  <c r="P48" i="25"/>
  <c r="T48" i="25"/>
  <c r="T84" i="4"/>
  <c r="P84" i="4"/>
  <c r="N68" i="4"/>
  <c r="R68" i="4"/>
  <c r="U68" i="1" s="1"/>
  <c r="G68" i="4"/>
  <c r="O73" i="13"/>
  <c r="S73" i="13"/>
  <c r="G73" i="13"/>
  <c r="T63" i="17"/>
  <c r="P63" i="17"/>
  <c r="P56" i="17"/>
  <c r="T56" i="17"/>
  <c r="T31" i="13"/>
  <c r="P31" i="13"/>
  <c r="P60" i="13"/>
  <c r="T60" i="13"/>
  <c r="T26" i="13"/>
  <c r="P26" i="13"/>
  <c r="P80" i="13"/>
  <c r="T80" i="13"/>
  <c r="T55" i="13"/>
  <c r="P55" i="13"/>
  <c r="P66" i="28"/>
  <c r="T66" i="28"/>
  <c r="P81" i="28"/>
  <c r="T81" i="28"/>
  <c r="P30" i="18"/>
  <c r="T30" i="18"/>
  <c r="P25" i="10"/>
  <c r="T25" i="10"/>
  <c r="T81" i="10"/>
  <c r="P81" i="10"/>
  <c r="P32" i="10"/>
  <c r="T32" i="10"/>
  <c r="P69" i="23"/>
  <c r="T69" i="23"/>
  <c r="T60" i="22"/>
  <c r="P60" i="22"/>
  <c r="T56" i="27"/>
  <c r="P56" i="27"/>
  <c r="P9" i="9"/>
  <c r="T9" i="9"/>
  <c r="T55" i="9"/>
  <c r="P55" i="9"/>
  <c r="O72" i="27"/>
  <c r="S72" i="27"/>
  <c r="G72" i="27"/>
  <c r="N34" i="4"/>
  <c r="G34" i="4"/>
  <c r="R34" i="4"/>
  <c r="U34" i="1" s="1"/>
  <c r="P62" i="17"/>
  <c r="T62" i="17"/>
  <c r="T68" i="13"/>
  <c r="P68" i="13"/>
  <c r="P63" i="13"/>
  <c r="T63" i="13"/>
  <c r="T49" i="13"/>
  <c r="P49" i="13"/>
  <c r="T65" i="11"/>
  <c r="P65" i="11"/>
  <c r="T25" i="11"/>
  <c r="P25" i="11"/>
  <c r="T81" i="11"/>
  <c r="P81" i="11"/>
  <c r="T40" i="28"/>
  <c r="P40" i="28"/>
  <c r="T51" i="28"/>
  <c r="P51" i="28"/>
  <c r="P37" i="15"/>
  <c r="T37" i="15"/>
  <c r="P80" i="15"/>
  <c r="T80" i="15"/>
  <c r="P19" i="15"/>
  <c r="T19" i="15"/>
  <c r="T41" i="15"/>
  <c r="P41" i="15"/>
  <c r="P26" i="27"/>
  <c r="T26" i="27"/>
  <c r="P55" i="27"/>
  <c r="T55" i="27"/>
  <c r="T27" i="24"/>
  <c r="P27" i="24"/>
  <c r="P18" i="9"/>
  <c r="T18" i="9"/>
  <c r="P32" i="9"/>
  <c r="T32" i="9"/>
  <c r="T8" i="16"/>
  <c r="P8" i="16"/>
  <c r="T29" i="16"/>
  <c r="P29" i="16"/>
  <c r="T85" i="4"/>
  <c r="P85" i="4"/>
  <c r="T42" i="4"/>
  <c r="P42" i="4"/>
  <c r="V53" i="1"/>
  <c r="O70" i="4"/>
  <c r="S70" i="4"/>
  <c r="U71" i="1"/>
  <c r="G76" i="15"/>
  <c r="O71" i="4"/>
  <c r="S71" i="4"/>
  <c r="O77" i="27"/>
  <c r="S77" i="27"/>
  <c r="G77" i="27"/>
  <c r="S73" i="10"/>
  <c r="O73" i="10"/>
  <c r="G73" i="10"/>
  <c r="O72" i="13"/>
  <c r="S72" i="13"/>
  <c r="G72" i="13"/>
  <c r="P13" i="12"/>
  <c r="T13" i="12"/>
  <c r="P78" i="12"/>
  <c r="T78" i="12"/>
  <c r="P65" i="13"/>
  <c r="T65" i="13"/>
  <c r="T37" i="13"/>
  <c r="P37" i="13"/>
  <c r="T19" i="13"/>
  <c r="P19" i="13"/>
  <c r="O73" i="28"/>
  <c r="S73" i="28"/>
  <c r="G73" i="28"/>
  <c r="P40" i="18"/>
  <c r="T40" i="18"/>
  <c r="T10" i="18"/>
  <c r="P10" i="18"/>
  <c r="P19" i="10"/>
  <c r="T19" i="10"/>
  <c r="P78" i="10"/>
  <c r="T78" i="10"/>
  <c r="T38" i="15"/>
  <c r="P38" i="15"/>
  <c r="P15" i="15"/>
  <c r="T15" i="15"/>
  <c r="T46" i="23"/>
  <c r="P46" i="23"/>
  <c r="P13" i="23"/>
  <c r="T13" i="23"/>
  <c r="T7" i="23"/>
  <c r="P7" i="23"/>
  <c r="T24" i="24"/>
  <c r="P24" i="24"/>
  <c r="P42" i="19"/>
  <c r="T42" i="19"/>
  <c r="P33" i="19"/>
  <c r="T33" i="19"/>
  <c r="P60" i="25"/>
  <c r="T60" i="25"/>
  <c r="T46" i="25"/>
  <c r="P46" i="25"/>
  <c r="T51" i="25"/>
  <c r="P51" i="25"/>
  <c r="T82" i="9"/>
  <c r="P82" i="9"/>
  <c r="P11" i="9"/>
  <c r="T11" i="9"/>
  <c r="T39" i="16"/>
  <c r="P39" i="16"/>
  <c r="P20" i="16"/>
  <c r="T20" i="16"/>
  <c r="T43" i="13"/>
  <c r="P43" i="13"/>
  <c r="P57" i="13"/>
  <c r="T57" i="13"/>
  <c r="P50" i="13"/>
  <c r="T50" i="13"/>
  <c r="T29" i="28"/>
  <c r="P29" i="28"/>
  <c r="T83" i="18"/>
  <c r="P83" i="18"/>
  <c r="P67" i="27"/>
  <c r="T67" i="27"/>
  <c r="T6" i="14"/>
  <c r="P6" i="14"/>
  <c r="P5" i="24"/>
  <c r="T5" i="24"/>
  <c r="T85" i="19"/>
  <c r="P85" i="19"/>
  <c r="T32" i="19"/>
  <c r="P32" i="19"/>
  <c r="P50" i="19"/>
  <c r="T50" i="19"/>
  <c r="T43" i="25"/>
  <c r="P43" i="25"/>
  <c r="P63" i="9"/>
  <c r="T63" i="9"/>
  <c r="T39" i="9"/>
  <c r="P39" i="9"/>
  <c r="P59" i="16"/>
  <c r="T59" i="16"/>
  <c r="P69" i="16"/>
  <c r="T69" i="16"/>
  <c r="T19" i="16"/>
  <c r="P19" i="16"/>
  <c r="T54" i="16"/>
  <c r="P54" i="16"/>
  <c r="N39" i="4"/>
  <c r="G39" i="4"/>
  <c r="R39" i="4"/>
  <c r="U39" i="1" s="1"/>
  <c r="S72" i="18"/>
  <c r="O72" i="18"/>
  <c r="G72" i="18"/>
  <c r="P42" i="11"/>
  <c r="T42" i="11"/>
  <c r="T54" i="11"/>
  <c r="P54" i="11"/>
  <c r="P67" i="18"/>
  <c r="T67" i="18"/>
  <c r="P20" i="18"/>
  <c r="T20" i="18"/>
  <c r="T11" i="18"/>
  <c r="P11" i="18"/>
  <c r="R7" i="15"/>
  <c r="G7" i="15"/>
  <c r="D89" i="15" s="1"/>
  <c r="D92" i="15" s="1"/>
  <c r="N7" i="15"/>
  <c r="P49" i="15"/>
  <c r="T49" i="15"/>
  <c r="P83" i="22"/>
  <c r="T83" i="22"/>
  <c r="P32" i="22"/>
  <c r="T32" i="22"/>
  <c r="P21" i="14"/>
  <c r="T21" i="14"/>
  <c r="T32" i="14"/>
  <c r="P32" i="14"/>
  <c r="T68" i="14"/>
  <c r="P68" i="14"/>
  <c r="O74" i="11"/>
  <c r="S74" i="11"/>
  <c r="G74" i="11"/>
  <c r="P8" i="24"/>
  <c r="T8" i="24"/>
  <c r="P53" i="24"/>
  <c r="T53" i="24"/>
  <c r="P61" i="19"/>
  <c r="T61" i="19"/>
  <c r="P7" i="19"/>
  <c r="T7" i="19"/>
  <c r="O71" i="28"/>
  <c r="S71" i="28"/>
  <c r="G71" i="28"/>
  <c r="T44" i="26"/>
  <c r="P44" i="26"/>
  <c r="T20" i="26"/>
  <c r="P20" i="26"/>
  <c r="T25" i="26"/>
  <c r="P25" i="26"/>
  <c r="T83" i="25"/>
  <c r="P83" i="25"/>
  <c r="P28" i="25"/>
  <c r="T28" i="25"/>
  <c r="P78" i="25"/>
  <c r="T78" i="25"/>
  <c r="P40" i="25"/>
  <c r="T40" i="25"/>
  <c r="P44" i="25"/>
  <c r="T44" i="25"/>
  <c r="P31" i="25"/>
  <c r="T31" i="25"/>
  <c r="S71" i="19"/>
  <c r="O71" i="19"/>
  <c r="G71" i="19"/>
  <c r="U32" i="1"/>
  <c r="O70" i="28"/>
  <c r="S70" i="28"/>
  <c r="G70" i="28"/>
  <c r="D89" i="28" s="1"/>
  <c r="D92" i="28" s="1"/>
  <c r="T21" i="12"/>
  <c r="P21" i="12"/>
  <c r="T33" i="12"/>
  <c r="P33" i="12"/>
  <c r="T20" i="12"/>
  <c r="P20" i="12"/>
  <c r="S71" i="17"/>
  <c r="O71" i="17"/>
  <c r="G71" i="17"/>
  <c r="T25" i="18"/>
  <c r="P25" i="18"/>
  <c r="P39" i="10"/>
  <c r="T39" i="10"/>
  <c r="P22" i="10"/>
  <c r="T22" i="10"/>
  <c r="P17" i="22"/>
  <c r="T17" i="22"/>
  <c r="P49" i="22"/>
  <c r="T49" i="22"/>
  <c r="T34" i="14"/>
  <c r="P34" i="14"/>
  <c r="T45" i="19"/>
  <c r="P45" i="19"/>
  <c r="T67" i="26"/>
  <c r="P67" i="26"/>
  <c r="T46" i="26"/>
  <c r="P46" i="26"/>
  <c r="T79" i="26"/>
  <c r="P79" i="26"/>
  <c r="T29" i="25"/>
  <c r="P29" i="25"/>
  <c r="T9" i="25"/>
  <c r="P9" i="25"/>
  <c r="T79" i="9"/>
  <c r="P79" i="9"/>
  <c r="T53" i="9"/>
  <c r="P53" i="9"/>
  <c r="U12" i="1"/>
  <c r="U13" i="1"/>
  <c r="D89" i="24" l="1"/>
  <c r="D92" i="24" s="1"/>
  <c r="D89" i="26"/>
  <c r="D92" i="26" s="1"/>
  <c r="D89" i="19"/>
  <c r="D92" i="19" s="1"/>
  <c r="D89" i="9"/>
  <c r="D92" i="9" s="1"/>
  <c r="D89" i="27"/>
  <c r="D92" i="27" s="1"/>
  <c r="D89" i="11"/>
  <c r="D92" i="11" s="1"/>
  <c r="D89" i="25"/>
  <c r="D92" i="25" s="1"/>
  <c r="D89" i="23"/>
  <c r="D92" i="23" s="1"/>
  <c r="D89" i="17"/>
  <c r="D92" i="17" s="1"/>
  <c r="D89" i="16"/>
  <c r="D92" i="16" s="1"/>
  <c r="D89" i="14"/>
  <c r="D92" i="14" s="1"/>
  <c r="D89" i="10"/>
  <c r="D92" i="10" s="1"/>
  <c r="D89" i="13"/>
  <c r="D92" i="13" s="1"/>
  <c r="D89" i="18"/>
  <c r="D92" i="18" s="1"/>
  <c r="D89" i="4"/>
  <c r="D92" i="4" s="1"/>
  <c r="T70" i="28"/>
  <c r="P70" i="28"/>
  <c r="T71" i="19"/>
  <c r="P71" i="19"/>
  <c r="T74" i="11"/>
  <c r="P74" i="11"/>
  <c r="T7" i="15"/>
  <c r="P7" i="15"/>
  <c r="P72" i="18"/>
  <c r="T72" i="18"/>
  <c r="T39" i="4"/>
  <c r="P39" i="4"/>
  <c r="P73" i="28"/>
  <c r="T73" i="28"/>
  <c r="T73" i="10"/>
  <c r="P73" i="10"/>
  <c r="P76" i="15"/>
  <c r="T76" i="15"/>
  <c r="P72" i="27"/>
  <c r="T72" i="27"/>
  <c r="P70" i="22"/>
  <c r="T70" i="22"/>
  <c r="P70" i="12"/>
  <c r="T70" i="12"/>
  <c r="P73" i="11"/>
  <c r="T73" i="11"/>
  <c r="P74" i="19"/>
  <c r="T74" i="19"/>
  <c r="V77" i="1"/>
  <c r="P75" i="1"/>
  <c r="T75" i="1"/>
  <c r="P7" i="4"/>
  <c r="T7" i="4"/>
  <c r="P10" i="4"/>
  <c r="T10" i="4"/>
  <c r="T74" i="23"/>
  <c r="P74" i="23"/>
  <c r="P73" i="25"/>
  <c r="T73" i="25"/>
  <c r="S74" i="1"/>
  <c r="O74" i="1"/>
  <c r="G74" i="1"/>
  <c r="T46" i="1"/>
  <c r="P46" i="1"/>
  <c r="T32" i="1"/>
  <c r="P32" i="1"/>
  <c r="T49" i="1"/>
  <c r="P49" i="1"/>
  <c r="T68" i="1"/>
  <c r="P68" i="1"/>
  <c r="T60" i="1"/>
  <c r="P60" i="1"/>
  <c r="P84" i="1"/>
  <c r="T84" i="1"/>
  <c r="P64" i="1"/>
  <c r="T64" i="1"/>
  <c r="T38" i="1"/>
  <c r="P38" i="1"/>
  <c r="T18" i="1"/>
  <c r="P18" i="1"/>
  <c r="P28" i="4"/>
  <c r="T28" i="4"/>
  <c r="P5" i="13"/>
  <c r="T5" i="13"/>
  <c r="P31" i="4"/>
  <c r="T31" i="4"/>
  <c r="P74" i="28"/>
  <c r="T74" i="28"/>
  <c r="T76" i="27"/>
  <c r="P76" i="27"/>
  <c r="T70" i="16"/>
  <c r="P70" i="16"/>
  <c r="T54" i="4"/>
  <c r="P54" i="4"/>
  <c r="T6" i="1"/>
  <c r="P6" i="1"/>
  <c r="P30" i="1"/>
  <c r="T30" i="1"/>
  <c r="P15" i="1"/>
  <c r="T15" i="1"/>
  <c r="T77" i="17"/>
  <c r="P77" i="17"/>
  <c r="T66" i="4"/>
  <c r="P66" i="4"/>
  <c r="T76" i="1"/>
  <c r="P76" i="1"/>
  <c r="T73" i="17"/>
  <c r="P73" i="17"/>
  <c r="T74" i="17"/>
  <c r="P74" i="17"/>
  <c r="P30" i="4"/>
  <c r="T30" i="4"/>
  <c r="T77" i="14"/>
  <c r="P77" i="14"/>
  <c r="P77" i="12"/>
  <c r="T77" i="12"/>
  <c r="T70" i="23"/>
  <c r="P70" i="23"/>
  <c r="V75" i="1"/>
  <c r="T75" i="28"/>
  <c r="P75" i="28"/>
  <c r="P56" i="4"/>
  <c r="T56" i="4"/>
  <c r="P72" i="23"/>
  <c r="T72" i="23"/>
  <c r="P74" i="9"/>
  <c r="T74" i="9"/>
  <c r="P47" i="1"/>
  <c r="T47" i="1"/>
  <c r="T81" i="1"/>
  <c r="P81" i="1"/>
  <c r="P29" i="1"/>
  <c r="T29" i="1"/>
  <c r="T57" i="1"/>
  <c r="P57" i="1"/>
  <c r="P63" i="1"/>
  <c r="T63" i="1"/>
  <c r="T36" i="1"/>
  <c r="P36" i="1"/>
  <c r="P26" i="1"/>
  <c r="T26" i="1"/>
  <c r="P74" i="12"/>
  <c r="T74" i="12"/>
  <c r="T62" i="4"/>
  <c r="P62" i="4"/>
  <c r="P70" i="17"/>
  <c r="T70" i="17"/>
  <c r="P73" i="19"/>
  <c r="T73" i="19"/>
  <c r="V72" i="1"/>
  <c r="T75" i="13"/>
  <c r="P75" i="13"/>
  <c r="T76" i="18"/>
  <c r="P76" i="18"/>
  <c r="T73" i="9"/>
  <c r="P73" i="9"/>
  <c r="T74" i="24"/>
  <c r="P74" i="24"/>
  <c r="P71" i="11"/>
  <c r="T71" i="11"/>
  <c r="T43" i="4"/>
  <c r="P43" i="4"/>
  <c r="P16" i="1"/>
  <c r="T16" i="1"/>
  <c r="T43" i="1"/>
  <c r="P43" i="1"/>
  <c r="P11" i="1"/>
  <c r="T11" i="1"/>
  <c r="T12" i="1"/>
  <c r="P12" i="1"/>
  <c r="P55" i="1"/>
  <c r="T55" i="1"/>
  <c r="T82" i="1"/>
  <c r="P82" i="1"/>
  <c r="T24" i="1"/>
  <c r="P24" i="1"/>
  <c r="P31" i="1"/>
  <c r="T31" i="1"/>
  <c r="P71" i="28"/>
  <c r="T71" i="28"/>
  <c r="P72" i="13"/>
  <c r="T72" i="13"/>
  <c r="T73" i="22"/>
  <c r="P73" i="22"/>
  <c r="T75" i="27"/>
  <c r="P75" i="27"/>
  <c r="T73" i="24"/>
  <c r="P73" i="24"/>
  <c r="T77" i="28"/>
  <c r="P77" i="28"/>
  <c r="P76" i="9"/>
  <c r="T76" i="9"/>
  <c r="P74" i="10"/>
  <c r="T74" i="10"/>
  <c r="P76" i="13"/>
  <c r="T76" i="13"/>
  <c r="T70" i="26"/>
  <c r="P70" i="26"/>
  <c r="T72" i="25"/>
  <c r="P72" i="25"/>
  <c r="T48" i="1"/>
  <c r="P48" i="1"/>
  <c r="T50" i="1"/>
  <c r="P50" i="1"/>
  <c r="T35" i="1"/>
  <c r="P35" i="1"/>
  <c r="S72" i="1"/>
  <c r="O72" i="1"/>
  <c r="G72" i="1"/>
  <c r="T34" i="1"/>
  <c r="P34" i="1"/>
  <c r="T5" i="1"/>
  <c r="P5" i="1"/>
  <c r="P77" i="10"/>
  <c r="T77" i="10"/>
  <c r="V74" i="1"/>
  <c r="P72" i="10"/>
  <c r="T72" i="10"/>
  <c r="T6" i="13"/>
  <c r="P6" i="13"/>
  <c r="T14" i="4"/>
  <c r="P14" i="4"/>
  <c r="T69" i="4"/>
  <c r="P69" i="4"/>
  <c r="T75" i="10"/>
  <c r="P75" i="10"/>
  <c r="P74" i="22"/>
  <c r="T74" i="22"/>
  <c r="P71" i="18"/>
  <c r="T71" i="18"/>
  <c r="U5" i="1"/>
  <c r="T75" i="26"/>
  <c r="P75" i="26"/>
  <c r="P77" i="25"/>
  <c r="T77" i="25"/>
  <c r="P58" i="4"/>
  <c r="T58" i="4"/>
  <c r="T83" i="1"/>
  <c r="P83" i="1"/>
  <c r="T13" i="1"/>
  <c r="P13" i="1"/>
  <c r="P20" i="1"/>
  <c r="T20" i="1"/>
  <c r="T70" i="14"/>
  <c r="P70" i="14"/>
  <c r="T46" i="4"/>
  <c r="P46" i="4"/>
  <c r="P73" i="14"/>
  <c r="T73" i="14"/>
  <c r="P77" i="22"/>
  <c r="T77" i="22"/>
  <c r="P73" i="23"/>
  <c r="T73" i="23"/>
  <c r="P76" i="11"/>
  <c r="T76" i="11"/>
  <c r="U6" i="1"/>
  <c r="T76" i="28"/>
  <c r="P76" i="28"/>
  <c r="P76" i="4"/>
  <c r="T76" i="4"/>
  <c r="P71" i="23"/>
  <c r="T71" i="23"/>
  <c r="P58" i="18"/>
  <c r="T58" i="18"/>
  <c r="T71" i="26"/>
  <c r="P71" i="26"/>
  <c r="T39" i="1"/>
  <c r="P39" i="1"/>
  <c r="P22" i="1"/>
  <c r="T22" i="1"/>
  <c r="P7" i="1"/>
  <c r="T7" i="1"/>
  <c r="T25" i="1"/>
  <c r="P25" i="1"/>
  <c r="T8" i="4"/>
  <c r="P8" i="4"/>
  <c r="P76" i="16"/>
  <c r="T76" i="16"/>
  <c r="P49" i="4"/>
  <c r="T49" i="4"/>
  <c r="T75" i="12"/>
  <c r="P75" i="12"/>
  <c r="P71" i="24"/>
  <c r="T71" i="24"/>
  <c r="T74" i="14"/>
  <c r="P74" i="14"/>
  <c r="P55" i="4"/>
  <c r="T55" i="4"/>
  <c r="T18" i="4"/>
  <c r="P18" i="4"/>
  <c r="T76" i="14"/>
  <c r="P76" i="14"/>
  <c r="T77" i="23"/>
  <c r="P77" i="23"/>
  <c r="P76" i="24"/>
  <c r="T76" i="24"/>
  <c r="P72" i="24"/>
  <c r="T72" i="24"/>
  <c r="P25" i="4"/>
  <c r="T25" i="4"/>
  <c r="T75" i="25"/>
  <c r="P75" i="25"/>
  <c r="T52" i="1"/>
  <c r="P52" i="1"/>
  <c r="T85" i="1"/>
  <c r="P85" i="1"/>
  <c r="T10" i="1"/>
  <c r="P10" i="1"/>
  <c r="P41" i="1"/>
  <c r="T41" i="1"/>
  <c r="T37" i="1"/>
  <c r="P37" i="1"/>
  <c r="P40" i="1"/>
  <c r="T40" i="1"/>
  <c r="T17" i="1"/>
  <c r="P17" i="1"/>
  <c r="P23" i="1"/>
  <c r="T23" i="1"/>
  <c r="V71" i="1"/>
  <c r="V70" i="1"/>
  <c r="T34" i="4"/>
  <c r="P34" i="4"/>
  <c r="T68" i="4"/>
  <c r="P68" i="4"/>
  <c r="T70" i="24"/>
  <c r="P70" i="24"/>
  <c r="T72" i="12"/>
  <c r="P72" i="12"/>
  <c r="P17" i="4"/>
  <c r="T17" i="4"/>
  <c r="T36" i="4"/>
  <c r="P36" i="4"/>
  <c r="T24" i="4"/>
  <c r="P24" i="4"/>
  <c r="U7" i="1"/>
  <c r="T77" i="16"/>
  <c r="P77" i="16"/>
  <c r="P54" i="1"/>
  <c r="T54" i="1"/>
  <c r="P66" i="1"/>
  <c r="T66" i="1"/>
  <c r="T14" i="1"/>
  <c r="P14" i="1"/>
  <c r="T21" i="1"/>
  <c r="P21" i="1"/>
  <c r="T8" i="1"/>
  <c r="P8" i="1"/>
  <c r="P77" i="1"/>
  <c r="T77" i="1"/>
  <c r="P76" i="26"/>
  <c r="T76" i="26"/>
  <c r="T38" i="4"/>
  <c r="P38" i="4"/>
  <c r="P77" i="24"/>
  <c r="T77" i="24"/>
  <c r="V73" i="1"/>
  <c r="P75" i="16"/>
  <c r="T75" i="16"/>
  <c r="P79" i="4"/>
  <c r="T79" i="4"/>
  <c r="T77" i="11"/>
  <c r="P77" i="11"/>
  <c r="T77" i="13"/>
  <c r="P77" i="13"/>
  <c r="T74" i="26"/>
  <c r="P74" i="26"/>
  <c r="T70" i="19"/>
  <c r="P70" i="19"/>
  <c r="P72" i="22"/>
  <c r="T72" i="22"/>
  <c r="T72" i="19"/>
  <c r="P72" i="19"/>
  <c r="U58" i="1"/>
  <c r="T59" i="4"/>
  <c r="P59" i="4"/>
  <c r="P71" i="10"/>
  <c r="T71" i="10"/>
  <c r="T33" i="1"/>
  <c r="P33" i="1"/>
  <c r="P62" i="1"/>
  <c r="T62" i="1"/>
  <c r="T78" i="1"/>
  <c r="P78" i="1"/>
  <c r="T67" i="1"/>
  <c r="P67" i="1"/>
  <c r="T74" i="13"/>
  <c r="P74" i="13"/>
  <c r="T71" i="12"/>
  <c r="P71" i="12"/>
  <c r="T75" i="11"/>
  <c r="P75" i="11"/>
  <c r="P76" i="19"/>
  <c r="T76" i="19"/>
  <c r="T21" i="4"/>
  <c r="P21" i="4"/>
  <c r="P71" i="25"/>
  <c r="T71" i="25"/>
  <c r="P6" i="4"/>
  <c r="T6" i="4"/>
  <c r="P70" i="10"/>
  <c r="T70" i="10"/>
  <c r="T8" i="10"/>
  <c r="P8" i="10"/>
  <c r="V76" i="1"/>
  <c r="P53" i="4"/>
  <c r="T53" i="4"/>
  <c r="P47" i="4"/>
  <c r="T47" i="4"/>
  <c r="T72" i="11"/>
  <c r="P72" i="11"/>
  <c r="P75" i="19"/>
  <c r="T75" i="19"/>
  <c r="T71" i="27"/>
  <c r="P71" i="27"/>
  <c r="T61" i="1"/>
  <c r="P61" i="1"/>
  <c r="P27" i="1"/>
  <c r="T27" i="1"/>
  <c r="T80" i="1"/>
  <c r="P80" i="1"/>
  <c r="P5" i="18"/>
  <c r="T5" i="18"/>
  <c r="P57" i="4"/>
  <c r="T57" i="4"/>
  <c r="U8" i="1"/>
  <c r="T72" i="16"/>
  <c r="P72" i="16"/>
  <c r="T73" i="18"/>
  <c r="P73" i="18"/>
  <c r="P60" i="4"/>
  <c r="T60" i="4"/>
  <c r="P74" i="27"/>
  <c r="T74" i="27"/>
  <c r="T75" i="23"/>
  <c r="P75" i="23"/>
  <c r="P75" i="9"/>
  <c r="T75" i="9"/>
  <c r="T71" i="13"/>
  <c r="P71" i="13"/>
  <c r="T71" i="14"/>
  <c r="P71" i="14"/>
  <c r="T70" i="9"/>
  <c r="P70" i="9"/>
  <c r="T77" i="18"/>
  <c r="P77" i="18"/>
  <c r="P72" i="28"/>
  <c r="T72" i="28"/>
  <c r="T72" i="14"/>
  <c r="P72" i="14"/>
  <c r="T73" i="12"/>
  <c r="P73" i="12"/>
  <c r="P59" i="1"/>
  <c r="T59" i="1"/>
  <c r="P79" i="1"/>
  <c r="T79" i="1"/>
  <c r="T71" i="17"/>
  <c r="P71" i="17"/>
  <c r="T77" i="27"/>
  <c r="P77" i="27"/>
  <c r="P73" i="13"/>
  <c r="T73" i="13"/>
  <c r="P77" i="15"/>
  <c r="T77" i="15"/>
  <c r="T37" i="4"/>
  <c r="P37" i="4"/>
  <c r="T77" i="4"/>
  <c r="P77" i="4"/>
  <c r="T74" i="25"/>
  <c r="P74" i="25"/>
  <c r="P29" i="4"/>
  <c r="T29" i="4"/>
  <c r="T75" i="14"/>
  <c r="P75" i="14"/>
  <c r="P66" i="26"/>
  <c r="T66" i="26"/>
  <c r="P58" i="15"/>
  <c r="T58" i="15"/>
  <c r="P71" i="16"/>
  <c r="T71" i="16"/>
  <c r="T72" i="17"/>
  <c r="P72" i="17"/>
  <c r="P75" i="22"/>
  <c r="T75" i="22"/>
  <c r="P50" i="4"/>
  <c r="T50" i="4"/>
  <c r="P74" i="18"/>
  <c r="T74" i="18"/>
  <c r="T75" i="17"/>
  <c r="P75" i="17"/>
  <c r="P70" i="13"/>
  <c r="T70" i="13"/>
  <c r="P78" i="4"/>
  <c r="T78" i="4"/>
  <c r="T73" i="16"/>
  <c r="P73" i="16"/>
  <c r="T27" i="4"/>
  <c r="P27" i="4"/>
  <c r="P5" i="4"/>
  <c r="T5" i="4"/>
  <c r="T76" i="22"/>
  <c r="P76" i="22"/>
  <c r="P70" i="11"/>
  <c r="T70" i="11"/>
  <c r="T70" i="25"/>
  <c r="P70" i="25"/>
  <c r="P71" i="22"/>
  <c r="T71" i="22"/>
  <c r="P69" i="1"/>
  <c r="T69" i="1"/>
  <c r="P44" i="1"/>
  <c r="T44" i="1"/>
  <c r="P65" i="1"/>
  <c r="T65" i="1"/>
  <c r="T53" i="1"/>
  <c r="P53" i="1"/>
  <c r="T76" i="17"/>
  <c r="P76" i="17"/>
  <c r="U66" i="1"/>
  <c r="P22" i="4"/>
  <c r="T22" i="4"/>
  <c r="P64" i="4"/>
  <c r="T64" i="4"/>
  <c r="P84" i="18"/>
  <c r="T84" i="18"/>
  <c r="T35" i="4"/>
  <c r="P35" i="4"/>
  <c r="T77" i="26"/>
  <c r="P77" i="26"/>
  <c r="T77" i="9"/>
  <c r="P77" i="9"/>
  <c r="P75" i="4"/>
  <c r="T75" i="4"/>
  <c r="T75" i="24"/>
  <c r="P75" i="24"/>
  <c r="P76" i="12"/>
  <c r="T76" i="12"/>
  <c r="P80" i="4"/>
  <c r="T80" i="4"/>
  <c r="P8" i="9"/>
  <c r="T8" i="9"/>
  <c r="T23" i="4"/>
  <c r="P23" i="4"/>
  <c r="T26" i="4"/>
  <c r="P26" i="4"/>
  <c r="P72" i="15"/>
  <c r="T72" i="15"/>
  <c r="T77" i="19"/>
  <c r="P77" i="19"/>
  <c r="T28" i="1"/>
  <c r="P28" i="1"/>
  <c r="T58" i="1"/>
  <c r="P58" i="1"/>
  <c r="P63" i="4"/>
  <c r="T63" i="4"/>
  <c r="P73" i="27"/>
  <c r="T73" i="27"/>
  <c r="T74" i="16"/>
  <c r="P74" i="16"/>
  <c r="T70" i="27"/>
  <c r="P70" i="27"/>
  <c r="P75" i="18"/>
  <c r="T75" i="18"/>
  <c r="P15" i="4"/>
  <c r="T15" i="4"/>
  <c r="T72" i="26"/>
  <c r="P72" i="26"/>
  <c r="P73" i="26"/>
  <c r="T73" i="26"/>
  <c r="T76" i="23"/>
  <c r="P76" i="23"/>
  <c r="T81" i="4"/>
  <c r="P81" i="4"/>
  <c r="T42" i="1"/>
  <c r="P42" i="1"/>
  <c r="T56" i="1"/>
  <c r="P56" i="1"/>
  <c r="T51" i="1"/>
  <c r="P51" i="1"/>
  <c r="P19" i="1"/>
  <c r="T19" i="1"/>
  <c r="P45" i="1"/>
  <c r="T45" i="1"/>
  <c r="T86" i="1"/>
  <c r="P86" i="1"/>
  <c r="P9" i="1"/>
  <c r="T9" i="1"/>
  <c r="D89" i="1" l="1"/>
  <c r="D92" i="1" s="1"/>
  <c r="P74" i="1"/>
  <c r="T74" i="1"/>
  <c r="T72" i="1"/>
  <c r="P72" i="1"/>
  <c r="D93" i="14" l="1"/>
  <c r="D93" i="16"/>
  <c r="D93" i="17"/>
  <c r="D93" i="23"/>
  <c r="D93" i="19"/>
  <c r="D93" i="26"/>
  <c r="D93" i="12"/>
  <c r="D93" i="13" l="1"/>
  <c r="D93" i="15"/>
  <c r="D93" i="22"/>
  <c r="D93" i="10"/>
  <c r="D93" i="27"/>
  <c r="D93" i="9"/>
  <c r="D93" i="11"/>
  <c r="D93" i="25"/>
  <c r="D93" i="24"/>
  <c r="D93" i="28"/>
  <c r="D93" i="18"/>
  <c r="D93" i="1" l="1"/>
  <c r="D93" i="4" l="1"/>
</calcChain>
</file>

<file path=xl/sharedStrings.xml><?xml version="1.0" encoding="utf-8"?>
<sst xmlns="http://schemas.openxmlformats.org/spreadsheetml/2006/main" count="810" uniqueCount="110">
  <si>
    <t>Passageiros</t>
  </si>
  <si>
    <t>Ocupação</t>
  </si>
  <si>
    <t>Global</t>
  </si>
  <si>
    <t>A</t>
  </si>
  <si>
    <t>B</t>
  </si>
  <si>
    <t>A → B</t>
  </si>
  <si>
    <t>B → A</t>
  </si>
  <si>
    <t>Estádio do Dragão</t>
  </si>
  <si>
    <t>Campanhã</t>
  </si>
  <si>
    <t>Heroismo</t>
  </si>
  <si>
    <t>24 de Agosto</t>
  </si>
  <si>
    <t>Bolhão</t>
  </si>
  <si>
    <t>Trindade</t>
  </si>
  <si>
    <t>Lapa</t>
  </si>
  <si>
    <t>Carolina Michaelis</t>
  </si>
  <si>
    <t>Casa da Música</t>
  </si>
  <si>
    <t>Francos</t>
  </si>
  <si>
    <t>Ramalde</t>
  </si>
  <si>
    <t>Viso</t>
  </si>
  <si>
    <t>Sete Bicas</t>
  </si>
  <si>
    <t>ASra da Hora</t>
  </si>
  <si>
    <t>Vasco da Gama</t>
  </si>
  <si>
    <t>Estádio do Mar</t>
  </si>
  <si>
    <t>Pedro Hispano</t>
  </si>
  <si>
    <t>Parque de Real</t>
  </si>
  <si>
    <t>C. Matosinhos</t>
  </si>
  <si>
    <t>Matosinhos Sul</t>
  </si>
  <si>
    <t>Brito Capelo</t>
  </si>
  <si>
    <t>Mercado</t>
  </si>
  <si>
    <t>Sr. de Matosinhos</t>
  </si>
  <si>
    <t>BSra da Hora</t>
  </si>
  <si>
    <t>BFonte do Cuco</t>
  </si>
  <si>
    <t>Custoias</t>
  </si>
  <si>
    <t>Esposade</t>
  </si>
  <si>
    <t>Crestins</t>
  </si>
  <si>
    <t>Verdes (B)</t>
  </si>
  <si>
    <t>Pedras Rubras</t>
  </si>
  <si>
    <t>Lidador</t>
  </si>
  <si>
    <t>Vilar do Pinheiro</t>
  </si>
  <si>
    <t>Modivas Sul</t>
  </si>
  <si>
    <t>Modivas Centro</t>
  </si>
  <si>
    <t>Mindelo</t>
  </si>
  <si>
    <t>Espaço Natureza</t>
  </si>
  <si>
    <t>Varziela</t>
  </si>
  <si>
    <t>Árvore</t>
  </si>
  <si>
    <t>Azurara</t>
  </si>
  <si>
    <t>Santa Clara</t>
  </si>
  <si>
    <t>Vila do Conde</t>
  </si>
  <si>
    <t>Alto de Pega</t>
  </si>
  <si>
    <t>Portas Fronhas</t>
  </si>
  <si>
    <t>São Brás</t>
  </si>
  <si>
    <t>Póvoa de Varzim</t>
  </si>
  <si>
    <t>CSra da Hora</t>
  </si>
  <si>
    <t>CFonte do Cuco</t>
  </si>
  <si>
    <t>Cândido dos Reis</t>
  </si>
  <si>
    <t>Pias</t>
  </si>
  <si>
    <t>Araújo</t>
  </si>
  <si>
    <t>Custió</t>
  </si>
  <si>
    <t>Parque de Maia</t>
  </si>
  <si>
    <t>Forum</t>
  </si>
  <si>
    <t>Zona Industrial</t>
  </si>
  <si>
    <t>Mandim</t>
  </si>
  <si>
    <t>Castêlo da Maia</t>
  </si>
  <si>
    <t>ISMAI</t>
  </si>
  <si>
    <t>D. João II</t>
  </si>
  <si>
    <t>João de Deus</t>
  </si>
  <si>
    <t>C.M.Gaia</t>
  </si>
  <si>
    <t>General Torres</t>
  </si>
  <si>
    <t>Jardim do Morro</t>
  </si>
  <si>
    <t>São Bento</t>
  </si>
  <si>
    <t>Aliados</t>
  </si>
  <si>
    <t>Trindade S</t>
  </si>
  <si>
    <t>Faria Guimaraes</t>
  </si>
  <si>
    <t>Marques</t>
  </si>
  <si>
    <t>Combatentes</t>
  </si>
  <si>
    <t>Salgueiros</t>
  </si>
  <si>
    <t>Polo Universitario</t>
  </si>
  <si>
    <t>I.P.O.</t>
  </si>
  <si>
    <t>Hospital São João</t>
  </si>
  <si>
    <t xml:space="preserve">Verdes (E) </t>
  </si>
  <si>
    <t>Botica</t>
  </si>
  <si>
    <t>Aeroporto</t>
  </si>
  <si>
    <t>Distância</t>
  </si>
  <si>
    <t>(metros)</t>
  </si>
  <si>
    <t>Taxa de Ocupação Média Sistema Metro Ligeiro</t>
  </si>
  <si>
    <r>
      <rPr>
        <vertAlign val="superscript"/>
        <sz val="9"/>
        <color theme="1"/>
        <rFont val="Calibri"/>
        <family val="2"/>
        <scheme val="minor"/>
      </rPr>
      <t>1</t>
    </r>
    <r>
      <rPr>
        <sz val="9"/>
        <color theme="1"/>
        <rFont val="Calibri"/>
        <family val="2"/>
        <scheme val="minor"/>
      </rPr>
      <t xml:space="preserve"> veiculos equivalentes a simples</t>
    </r>
  </si>
  <si>
    <r>
      <t xml:space="preserve">Circulações Eurotram </t>
    </r>
    <r>
      <rPr>
        <b/>
        <vertAlign val="superscript"/>
        <sz val="11"/>
        <color theme="0"/>
        <rFont val="Calibri"/>
        <family val="2"/>
        <scheme val="minor"/>
      </rPr>
      <t>1</t>
    </r>
  </si>
  <si>
    <r>
      <t xml:space="preserve">Circulações Tram Train </t>
    </r>
    <r>
      <rPr>
        <b/>
        <vertAlign val="superscript"/>
        <sz val="11"/>
        <color theme="0"/>
        <rFont val="Calibri"/>
        <family val="2"/>
        <scheme val="minor"/>
      </rPr>
      <t>1</t>
    </r>
  </si>
  <si>
    <t>Pax por veiculo</t>
  </si>
  <si>
    <t xml:space="preserve">Horas por dia </t>
  </si>
  <si>
    <t>Fânzeres</t>
  </si>
  <si>
    <t>Venda Nova</t>
  </si>
  <si>
    <t>Carreira</t>
  </si>
  <si>
    <t>Baguim</t>
  </si>
  <si>
    <t>Campainha</t>
  </si>
  <si>
    <t>Rio Tinto</t>
  </si>
  <si>
    <t>Levada</t>
  </si>
  <si>
    <t>Nau Vitória</t>
  </si>
  <si>
    <t>Nasoni</t>
  </si>
  <si>
    <t>Contumil</t>
  </si>
  <si>
    <t>Santo Ovídio</t>
  </si>
  <si>
    <t>http://www.metrodoporto.pt/uploads/writer_file/document/58/20130116114152669228.pdf</t>
  </si>
  <si>
    <t>Modivas Norte</t>
  </si>
  <si>
    <t>Mais informação em</t>
  </si>
  <si>
    <t>Os dados mensais referentes aos dias todos de cada mês estão disponíveis para os meses desde Janeiro de 2009 em</t>
  </si>
  <si>
    <t>http://rede-160318.appspot.com/</t>
  </si>
  <si>
    <t>pkm</t>
  </si>
  <si>
    <t>lkm</t>
  </si>
  <si>
    <t>vkm</t>
  </si>
  <si>
    <t>tx oc.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</si>
</sst>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-* #,##0.00\ _€_-;\-* #,##0.00\ _€_-;_-* &quot;-&quot;??\ _€_-;_-@_-"/>
    <numFmt numFmtId="164" formatCode="0.0%"/>
    <numFmt numFmtId="165" formatCode="0.0"/>
    <numFmt numFmtId="166" formatCode="_-* #,##0.0000\ _€_-;\-* #,##0.0000\ _€_-;_-* &quot;-&quot;??\ _€_-;_-@_-"/>
    <numFmt numFmtId="167" formatCode="_-* #,##0\ _€_-;\-* #,##0\ _€_-;_-* &quot;-&quot;??\ _€_-;_-@_-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sz val="11"/>
      <color theme="1"/>
      <name val="Calibri"/>
      <family val="2"/>
      <scheme val="minor"/>
    </font>
    <font>
      <b/>
      <sz val="12"/>
      <color indexed="9"/>
      <name val="Calibri"/>
      <family val="2"/>
      <scheme val="minor"/>
    </font>
    <font>
      <b/>
      <sz val="13"/>
      <color indexed="9"/>
      <name val="Calibri"/>
      <family val="2"/>
      <scheme val="minor"/>
    </font>
    <font>
      <b/>
      <vertAlign val="superscript"/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vertAlign val="superscript"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33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</borders>
  <cellStyleXfs count="4">
    <xf numFmtId="0" fontId="0" fillId="0" borderId="0"/>
    <xf numFmtId="9" fontId="3" fillId="0" borderId="0" applyFont="0" applyFill="0" applyBorder="0" applyAlignment="0" applyProtection="0"/>
    <xf numFmtId="0" fontId="9" fillId="0" borderId="0" applyNumberFormat="0" applyFill="0" applyBorder="0" applyAlignment="0" applyProtection="0"/>
    <xf numFmtId="43" fontId="3" fillId="0" borderId="0" applyFont="0" applyFill="0" applyBorder="0" applyAlignment="0" applyProtection="0"/>
  </cellStyleXfs>
  <cellXfs count="66">
    <xf numFmtId="0" fontId="0" fillId="0" borderId="0" xfId="0"/>
    <xf numFmtId="3" fontId="0" fillId="0" borderId="0" xfId="0" applyNumberFormat="1"/>
    <xf numFmtId="3" fontId="0" fillId="0" borderId="0" xfId="0" applyNumberFormat="1" applyBorder="1"/>
    <xf numFmtId="3" fontId="0" fillId="0" borderId="7" xfId="0" applyNumberFormat="1" applyBorder="1"/>
    <xf numFmtId="3" fontId="0" fillId="0" borderId="4" xfId="0" applyNumberFormat="1" applyBorder="1"/>
    <xf numFmtId="3" fontId="0" fillId="0" borderId="5" xfId="0" applyNumberFormat="1" applyBorder="1"/>
    <xf numFmtId="3" fontId="0" fillId="0" borderId="6" xfId="0" applyNumberFormat="1" applyBorder="1"/>
    <xf numFmtId="3" fontId="0" fillId="0" borderId="8" xfId="0" applyNumberFormat="1" applyBorder="1"/>
    <xf numFmtId="3" fontId="0" fillId="0" borderId="1" xfId="0" applyNumberFormat="1" applyBorder="1"/>
    <xf numFmtId="3" fontId="0" fillId="0" borderId="2" xfId="0" applyNumberFormat="1" applyBorder="1"/>
    <xf numFmtId="3" fontId="0" fillId="0" borderId="3" xfId="0" applyNumberFormat="1" applyBorder="1"/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3" fontId="0" fillId="0" borderId="1" xfId="0" applyNumberFormat="1" applyBorder="1" applyAlignment="1">
      <alignment horizontal="center"/>
    </xf>
    <xf numFmtId="3" fontId="0" fillId="0" borderId="4" xfId="0" applyNumberFormat="1" applyBorder="1" applyAlignment="1">
      <alignment horizontal="center"/>
    </xf>
    <xf numFmtId="3" fontId="0" fillId="0" borderId="6" xfId="0" applyNumberFormat="1" applyBorder="1" applyAlignment="1">
      <alignment horizontal="center"/>
    </xf>
    <xf numFmtId="10" fontId="5" fillId="2" borderId="9" xfId="1" applyNumberFormat="1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7" fillId="0" borderId="2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164" fontId="0" fillId="0" borderId="2" xfId="1" applyNumberFormat="1" applyFont="1" applyFill="1" applyBorder="1"/>
    <xf numFmtId="164" fontId="0" fillId="0" borderId="3" xfId="1" applyNumberFormat="1" applyFont="1" applyFill="1" applyBorder="1"/>
    <xf numFmtId="164" fontId="0" fillId="0" borderId="0" xfId="1" applyNumberFormat="1" applyFont="1" applyFill="1" applyBorder="1"/>
    <xf numFmtId="164" fontId="0" fillId="0" borderId="5" xfId="1" applyNumberFormat="1" applyFont="1" applyFill="1" applyBorder="1"/>
    <xf numFmtId="164" fontId="0" fillId="0" borderId="7" xfId="1" applyNumberFormat="1" applyFont="1" applyFill="1" applyBorder="1"/>
    <xf numFmtId="164" fontId="0" fillId="0" borderId="8" xfId="1" applyNumberFormat="1" applyFont="1" applyFill="1" applyBorder="1"/>
    <xf numFmtId="0" fontId="1" fillId="2" borderId="12" xfId="0" applyFont="1" applyFill="1" applyBorder="1" applyAlignment="1">
      <alignment horizontal="center"/>
    </xf>
    <xf numFmtId="165" fontId="0" fillId="0" borderId="0" xfId="0" applyNumberFormat="1"/>
    <xf numFmtId="10" fontId="0" fillId="0" borderId="0" xfId="0" applyNumberFormat="1"/>
    <xf numFmtId="0" fontId="7" fillId="0" borderId="0" xfId="0" applyFont="1"/>
    <xf numFmtId="10" fontId="0" fillId="0" borderId="0" xfId="1" applyNumberFormat="1" applyFont="1"/>
    <xf numFmtId="0" fontId="9" fillId="0" borderId="0" xfId="2" applyAlignment="1">
      <alignment vertical="center"/>
    </xf>
    <xf numFmtId="0" fontId="10" fillId="0" borderId="0" xfId="0" applyFont="1"/>
    <xf numFmtId="43" fontId="0" fillId="0" borderId="0" xfId="3" applyFont="1"/>
    <xf numFmtId="43" fontId="12" fillId="0" borderId="0" xfId="3" applyNumberFormat="1" applyFont="1"/>
    <xf numFmtId="43" fontId="11" fillId="0" borderId="0" xfId="3" applyFont="1"/>
    <xf numFmtId="0" fontId="0" fillId="3" borderId="0" xfId="0" applyFill="1"/>
    <xf numFmtId="0" fontId="0" fillId="3" borderId="2" xfId="0" applyFill="1" applyBorder="1"/>
    <xf numFmtId="3" fontId="0" fillId="3" borderId="0" xfId="0" applyNumberFormat="1" applyFill="1" applyBorder="1"/>
    <xf numFmtId="3" fontId="0" fillId="3" borderId="6" xfId="0" applyNumberFormat="1" applyFill="1" applyBorder="1"/>
    <xf numFmtId="3" fontId="0" fillId="3" borderId="7" xfId="0" applyNumberFormat="1" applyFill="1" applyBorder="1"/>
    <xf numFmtId="3" fontId="0" fillId="3" borderId="8" xfId="0" applyNumberFormat="1" applyFill="1" applyBorder="1"/>
    <xf numFmtId="164" fontId="0" fillId="3" borderId="0" xfId="1" applyNumberFormat="1" applyFont="1" applyFill="1" applyBorder="1"/>
    <xf numFmtId="164" fontId="0" fillId="3" borderId="5" xfId="1" applyNumberFormat="1" applyFont="1" applyFill="1" applyBorder="1"/>
    <xf numFmtId="166" fontId="0" fillId="0" borderId="0" xfId="3" applyNumberFormat="1" applyFont="1"/>
    <xf numFmtId="0" fontId="9" fillId="0" borderId="0" xfId="2"/>
    <xf numFmtId="0" fontId="0" fillId="0" borderId="0" xfId="0" applyFill="1" applyBorder="1" applyAlignment="1">
      <alignment horizontal="center"/>
    </xf>
    <xf numFmtId="167" fontId="0" fillId="0" borderId="0" xfId="3" applyNumberFormat="1" applyFont="1"/>
    <xf numFmtId="10" fontId="0" fillId="4" borderId="0" xfId="0" applyNumberFormat="1" applyFill="1"/>
    <xf numFmtId="0" fontId="4" fillId="2" borderId="10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4" fillId="2" borderId="12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center"/>
    </xf>
    <xf numFmtId="10" fontId="1" fillId="2" borderId="13" xfId="0" applyNumberFormat="1" applyFont="1" applyFill="1" applyBorder="1" applyAlignment="1">
      <alignment horizontal="center" vertical="center"/>
    </xf>
    <xf numFmtId="10" fontId="1" fillId="2" borderId="14" xfId="0" applyNumberFormat="1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</cellXfs>
  <cellStyles count="4">
    <cellStyle name="Hiperligação" xfId="2" builtinId="8"/>
    <cellStyle name="Normal" xfId="0" builtinId="0"/>
    <cellStyle name="Percentagem" xfId="1" builtinId="5"/>
    <cellStyle name="Vírgula" xfId="3" builtinId="3"/>
  </cellStyles>
  <dxfs count="0"/>
  <tableStyles count="0" defaultTableStyle="TableStyleMedium9" defaultPivotStyle="PivotStyleLight16"/>
  <colors>
    <mruColors>
      <color rgb="FF00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15</xdr:col>
      <xdr:colOff>381000</xdr:colOff>
      <xdr:row>14</xdr:row>
      <xdr:rowOff>38100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81000"/>
          <a:ext cx="8915400" cy="2324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rede-160318.appspot.com/" TargetMode="External"/><Relationship Id="rId1" Type="http://schemas.openxmlformats.org/officeDocument/2006/relationships/hyperlink" Target="http://www.metrodoporto.pt/uploads/writer_file/document/58/20130116114152669228.pdf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6:B20"/>
  <sheetViews>
    <sheetView showGridLines="0" workbookViewId="0">
      <selection activeCell="L23" sqref="L23"/>
    </sheetView>
  </sheetViews>
  <sheetFormatPr defaultRowHeight="15" x14ac:dyDescent="0.25"/>
  <sheetData>
    <row r="16" spans="2:2" x14ac:dyDescent="0.25">
      <c r="B16" t="s">
        <v>103</v>
      </c>
    </row>
    <row r="17" spans="2:2" x14ac:dyDescent="0.25">
      <c r="B17" s="50" t="s">
        <v>101</v>
      </c>
    </row>
    <row r="19" spans="2:2" x14ac:dyDescent="0.25">
      <c r="B19" t="s">
        <v>104</v>
      </c>
    </row>
    <row r="20" spans="2:2" x14ac:dyDescent="0.25">
      <c r="B20" s="50" t="s">
        <v>105</v>
      </c>
    </row>
  </sheetData>
  <hyperlinks>
    <hyperlink ref="B17" r:id="rId1"/>
    <hyperlink ref="B20" r:id="rId2"/>
  </hyperlinks>
  <pageMargins left="0.7" right="0.7" top="0.75" bottom="0.75" header="0.3" footer="0.3"/>
  <pageSetup paperSize="9" orientation="portrait" horizontalDpi="1200" verticalDpi="1200" r:id="rId3"/>
  <drawing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9">
    <tabColor theme="0" tint="-4.9989318521683403E-2"/>
  </sheetPr>
  <dimension ref="A1:T93"/>
  <sheetViews>
    <sheetView workbookViewId="0">
      <selection activeCell="P2" sqref="P2"/>
    </sheetView>
  </sheetViews>
  <sheetFormatPr defaultRowHeight="15" x14ac:dyDescent="0.25"/>
  <cols>
    <col min="2" max="2" width="17.42578125" bestFit="1" customWidth="1"/>
    <col min="3" max="3" width="17.42578125" customWidth="1"/>
    <col min="4" max="4" width="13.7109375" customWidth="1"/>
    <col min="5" max="16" width="10" customWidth="1"/>
  </cols>
  <sheetData>
    <row r="1" spans="1:20" ht="14.45" x14ac:dyDescent="0.3">
      <c r="P1" s="33"/>
    </row>
    <row r="2" spans="1:20" ht="17.25" x14ac:dyDescent="0.3">
      <c r="A2" s="1"/>
      <c r="H2" s="54" t="s">
        <v>84</v>
      </c>
      <c r="I2" s="55"/>
      <c r="J2" s="55"/>
      <c r="K2" s="55"/>
      <c r="L2" s="55"/>
      <c r="M2" s="55"/>
      <c r="N2" s="55"/>
      <c r="O2" s="56"/>
      <c r="P2" s="17">
        <v>0.17438636316647221</v>
      </c>
    </row>
    <row r="3" spans="1:20" ht="17.25" x14ac:dyDescent="0.25">
      <c r="B3" s="59" t="s">
        <v>3</v>
      </c>
      <c r="C3" s="61" t="s">
        <v>4</v>
      </c>
      <c r="D3" s="18" t="s">
        <v>82</v>
      </c>
      <c r="E3" s="64" t="s">
        <v>0</v>
      </c>
      <c r="F3" s="64"/>
      <c r="G3" s="65"/>
      <c r="H3" s="63" t="s">
        <v>86</v>
      </c>
      <c r="I3" s="64"/>
      <c r="J3" s="65"/>
      <c r="K3" s="63" t="s">
        <v>87</v>
      </c>
      <c r="L3" s="64"/>
      <c r="M3" s="65"/>
      <c r="N3" s="63" t="s">
        <v>1</v>
      </c>
      <c r="O3" s="64"/>
      <c r="P3" s="65"/>
      <c r="R3" s="63" t="s">
        <v>88</v>
      </c>
      <c r="S3" s="64"/>
      <c r="T3" s="65"/>
    </row>
    <row r="4" spans="1:20" x14ac:dyDescent="0.25">
      <c r="B4" s="60"/>
      <c r="C4" s="62"/>
      <c r="D4" s="19" t="s">
        <v>83</v>
      </c>
      <c r="E4" s="20" t="s">
        <v>5</v>
      </c>
      <c r="F4" s="21" t="s">
        <v>6</v>
      </c>
      <c r="G4" s="22" t="s">
        <v>2</v>
      </c>
      <c r="H4" s="20" t="s">
        <v>5</v>
      </c>
      <c r="I4" s="21" t="s">
        <v>6</v>
      </c>
      <c r="J4" s="22" t="s">
        <v>2</v>
      </c>
      <c r="K4" s="20" t="s">
        <v>5</v>
      </c>
      <c r="L4" s="21" t="s">
        <v>6</v>
      </c>
      <c r="M4" s="24" t="s">
        <v>2</v>
      </c>
      <c r="N4" s="20" t="s">
        <v>5</v>
      </c>
      <c r="O4" s="21" t="s">
        <v>6</v>
      </c>
      <c r="P4" s="22" t="s">
        <v>2</v>
      </c>
      <c r="R4" s="20" t="s">
        <v>5</v>
      </c>
      <c r="S4" s="21" t="s">
        <v>6</v>
      </c>
      <c r="T4" s="31" t="s">
        <v>2</v>
      </c>
    </row>
    <row r="5" spans="1:20" x14ac:dyDescent="0.25">
      <c r="B5" s="11" t="str">
        <f>'Média Mensal'!B5</f>
        <v>Fânzeres</v>
      </c>
      <c r="C5" s="11" t="str">
        <f>'Média Mensal'!C5</f>
        <v>Venda Nova</v>
      </c>
      <c r="D5" s="14">
        <f>'Média Mensal'!D5</f>
        <v>440.45</v>
      </c>
      <c r="E5" s="8">
        <v>509.99999999999989</v>
      </c>
      <c r="F5" s="9">
        <v>777.42065070921308</v>
      </c>
      <c r="G5" s="10">
        <f>+E5+F5</f>
        <v>1287.4206507092131</v>
      </c>
      <c r="H5" s="9">
        <v>110</v>
      </c>
      <c r="I5" s="9">
        <v>109</v>
      </c>
      <c r="J5" s="10">
        <f>+H5+I5</f>
        <v>219</v>
      </c>
      <c r="K5" s="9">
        <v>0</v>
      </c>
      <c r="L5" s="9">
        <v>0</v>
      </c>
      <c r="M5" s="10">
        <f>+K5+L5</f>
        <v>0</v>
      </c>
      <c r="N5" s="27">
        <f>+E5/(H5*216+K5*248)</f>
        <v>2.1464646464646461E-2</v>
      </c>
      <c r="O5" s="27">
        <f t="shared" ref="O5:O80" si="0">+F5/(I5*216+L5*248)</f>
        <v>3.3019905313846971E-2</v>
      </c>
      <c r="P5" s="28">
        <f t="shared" ref="P5:P80" si="1">+G5/(J5*216+M5*248)</f>
        <v>2.7215894019727994E-2</v>
      </c>
      <c r="R5" s="32">
        <f>+E5/(H5+K5)</f>
        <v>4.6363636363636349</v>
      </c>
      <c r="S5" s="32">
        <f t="shared" ref="S5" si="2">+F5/(I5+L5)</f>
        <v>7.1322995477909457</v>
      </c>
      <c r="T5" s="32">
        <f t="shared" ref="T5" si="3">+G5/(J5+M5)</f>
        <v>5.8786331082612469</v>
      </c>
    </row>
    <row r="6" spans="1:20" x14ac:dyDescent="0.25">
      <c r="B6" s="12" t="str">
        <f>'Média Mensal'!B6</f>
        <v>Venda Nova</v>
      </c>
      <c r="C6" s="12" t="str">
        <f>'Média Mensal'!C6</f>
        <v>Carreira</v>
      </c>
      <c r="D6" s="15">
        <f>'Média Mensal'!D6</f>
        <v>583.47</v>
      </c>
      <c r="E6" s="4">
        <v>939.6063469003326</v>
      </c>
      <c r="F6" s="2">
        <v>1365.9635170090103</v>
      </c>
      <c r="G6" s="5">
        <f t="shared" ref="G6:G69" si="4">+E6+F6</f>
        <v>2305.569863909343</v>
      </c>
      <c r="H6" s="2">
        <v>110</v>
      </c>
      <c r="I6" s="2">
        <v>110</v>
      </c>
      <c r="J6" s="5">
        <f t="shared" ref="J6:J69" si="5">+H6+I6</f>
        <v>220</v>
      </c>
      <c r="K6" s="2">
        <v>0</v>
      </c>
      <c r="L6" s="2">
        <v>0</v>
      </c>
      <c r="M6" s="5">
        <f t="shared" ref="M6:M69" si="6">+K6+L6</f>
        <v>0</v>
      </c>
      <c r="N6" s="27">
        <f t="shared" ref="N6:N69" si="7">+E6/(H6*216+K6*248)</f>
        <v>3.9545721670889419E-2</v>
      </c>
      <c r="O6" s="27">
        <f t="shared" si="0"/>
        <v>5.7490047012163731E-2</v>
      </c>
      <c r="P6" s="28">
        <f t="shared" si="1"/>
        <v>4.8517884341526575E-2</v>
      </c>
      <c r="R6" s="32">
        <f t="shared" ref="R6:R70" si="8">+E6/(H6+K6)</f>
        <v>8.541875880912114</v>
      </c>
      <c r="S6" s="32">
        <f t="shared" ref="S6:S70" si="9">+F6/(I6+L6)</f>
        <v>12.417850154627367</v>
      </c>
      <c r="T6" s="32">
        <f t="shared" ref="T6:T70" si="10">+G6/(J6+M6)</f>
        <v>10.479863017769741</v>
      </c>
    </row>
    <row r="7" spans="1:20" x14ac:dyDescent="0.25">
      <c r="B7" s="12" t="str">
        <f>'Média Mensal'!B7</f>
        <v>Carreira</v>
      </c>
      <c r="C7" s="12" t="str">
        <f>'Média Mensal'!C7</f>
        <v>Baguim</v>
      </c>
      <c r="D7" s="15">
        <f>'Média Mensal'!D7</f>
        <v>786.02</v>
      </c>
      <c r="E7" s="4">
        <v>1386.3425183384038</v>
      </c>
      <c r="F7" s="2">
        <v>1825.8134758751903</v>
      </c>
      <c r="G7" s="5">
        <f t="shared" si="4"/>
        <v>3212.1559942135941</v>
      </c>
      <c r="H7" s="2">
        <v>110</v>
      </c>
      <c r="I7" s="2">
        <v>110</v>
      </c>
      <c r="J7" s="5">
        <f t="shared" si="5"/>
        <v>220</v>
      </c>
      <c r="K7" s="2">
        <v>0</v>
      </c>
      <c r="L7" s="2">
        <v>0</v>
      </c>
      <c r="M7" s="5">
        <f t="shared" si="6"/>
        <v>0</v>
      </c>
      <c r="N7" s="27">
        <f t="shared" si="7"/>
        <v>5.8347749088316657E-2</v>
      </c>
      <c r="O7" s="27">
        <f t="shared" si="0"/>
        <v>7.6844001509898577E-2</v>
      </c>
      <c r="P7" s="28">
        <f t="shared" si="1"/>
        <v>6.7595875299107613E-2</v>
      </c>
      <c r="R7" s="32">
        <f t="shared" si="8"/>
        <v>12.603113803076399</v>
      </c>
      <c r="S7" s="32">
        <f t="shared" si="9"/>
        <v>16.598304326138095</v>
      </c>
      <c r="T7" s="32">
        <f t="shared" si="10"/>
        <v>14.600709064607246</v>
      </c>
    </row>
    <row r="8" spans="1:20" x14ac:dyDescent="0.25">
      <c r="B8" s="12" t="str">
        <f>'Média Mensal'!B8</f>
        <v>Baguim</v>
      </c>
      <c r="C8" s="12" t="str">
        <f>'Média Mensal'!C8</f>
        <v>Campainha</v>
      </c>
      <c r="D8" s="15">
        <f>'Média Mensal'!D8</f>
        <v>751.7</v>
      </c>
      <c r="E8" s="4">
        <v>1703.6016058982211</v>
      </c>
      <c r="F8" s="2">
        <v>2119.8982338085129</v>
      </c>
      <c r="G8" s="5">
        <f t="shared" si="4"/>
        <v>3823.4998397067338</v>
      </c>
      <c r="H8" s="2">
        <v>115</v>
      </c>
      <c r="I8" s="2">
        <v>110</v>
      </c>
      <c r="J8" s="5">
        <f t="shared" si="5"/>
        <v>225</v>
      </c>
      <c r="K8" s="2">
        <v>0</v>
      </c>
      <c r="L8" s="2">
        <v>0</v>
      </c>
      <c r="M8" s="5">
        <f t="shared" si="6"/>
        <v>0</v>
      </c>
      <c r="N8" s="27">
        <f t="shared" si="7"/>
        <v>6.8582995406530636E-2</v>
      </c>
      <c r="O8" s="27">
        <f t="shared" si="0"/>
        <v>8.9221306136721926E-2</v>
      </c>
      <c r="P8" s="28">
        <f t="shared" si="1"/>
        <v>7.8672836207957481E-2</v>
      </c>
      <c r="R8" s="32">
        <f t="shared" si="8"/>
        <v>14.813927007810619</v>
      </c>
      <c r="S8" s="32">
        <f t="shared" si="9"/>
        <v>19.271802125531934</v>
      </c>
      <c r="T8" s="32">
        <f t="shared" si="10"/>
        <v>16.993332620918817</v>
      </c>
    </row>
    <row r="9" spans="1:20" x14ac:dyDescent="0.25">
      <c r="B9" s="12" t="str">
        <f>'Média Mensal'!B9</f>
        <v>Campainha</v>
      </c>
      <c r="C9" s="12" t="str">
        <f>'Média Mensal'!C9</f>
        <v>Rio Tinto</v>
      </c>
      <c r="D9" s="15">
        <f>'Média Mensal'!D9</f>
        <v>859.99</v>
      </c>
      <c r="E9" s="4">
        <v>2358.269260417967</v>
      </c>
      <c r="F9" s="2">
        <v>2764.7809013423644</v>
      </c>
      <c r="G9" s="5">
        <f t="shared" si="4"/>
        <v>5123.0501617603313</v>
      </c>
      <c r="H9" s="2">
        <v>110</v>
      </c>
      <c r="I9" s="2">
        <v>117</v>
      </c>
      <c r="J9" s="5">
        <f t="shared" si="5"/>
        <v>227</v>
      </c>
      <c r="K9" s="2">
        <v>0</v>
      </c>
      <c r="L9" s="2">
        <v>0</v>
      </c>
      <c r="M9" s="5">
        <f t="shared" si="6"/>
        <v>0</v>
      </c>
      <c r="N9" s="27">
        <f t="shared" si="7"/>
        <v>9.9253756751597935E-2</v>
      </c>
      <c r="O9" s="27">
        <f t="shared" si="0"/>
        <v>0.10940095367768141</v>
      </c>
      <c r="P9" s="28">
        <f t="shared" si="1"/>
        <v>0.10448380979279515</v>
      </c>
      <c r="R9" s="32">
        <f t="shared" si="8"/>
        <v>21.438811458345153</v>
      </c>
      <c r="S9" s="32">
        <f t="shared" si="9"/>
        <v>23.630605994379181</v>
      </c>
      <c r="T9" s="32">
        <f t="shared" si="10"/>
        <v>22.568502915243752</v>
      </c>
    </row>
    <row r="10" spans="1:20" x14ac:dyDescent="0.25">
      <c r="B10" s="12" t="str">
        <f>'Média Mensal'!B10</f>
        <v>Rio Tinto</v>
      </c>
      <c r="C10" s="12" t="str">
        <f>'Média Mensal'!C10</f>
        <v>Levada</v>
      </c>
      <c r="D10" s="15">
        <f>'Média Mensal'!D10</f>
        <v>452.83</v>
      </c>
      <c r="E10" s="4">
        <v>2710.959685382828</v>
      </c>
      <c r="F10" s="2">
        <v>3258.8060686114404</v>
      </c>
      <c r="G10" s="5">
        <f t="shared" si="4"/>
        <v>5969.7657539942684</v>
      </c>
      <c r="H10" s="2">
        <v>110</v>
      </c>
      <c r="I10" s="2">
        <v>109</v>
      </c>
      <c r="J10" s="5">
        <f t="shared" si="5"/>
        <v>219</v>
      </c>
      <c r="K10" s="2">
        <v>0</v>
      </c>
      <c r="L10" s="2">
        <v>0</v>
      </c>
      <c r="M10" s="5">
        <f t="shared" si="6"/>
        <v>0</v>
      </c>
      <c r="N10" s="27">
        <f t="shared" si="7"/>
        <v>0.11409762985617963</v>
      </c>
      <c r="O10" s="27">
        <f t="shared" si="0"/>
        <v>0.13841344158220525</v>
      </c>
      <c r="P10" s="28">
        <f t="shared" si="1"/>
        <v>0.12620002016730653</v>
      </c>
      <c r="R10" s="32">
        <f t="shared" si="8"/>
        <v>24.645088048934799</v>
      </c>
      <c r="S10" s="32">
        <f t="shared" si="9"/>
        <v>29.897303381756334</v>
      </c>
      <c r="T10" s="32">
        <f t="shared" si="10"/>
        <v>27.259204356138213</v>
      </c>
    </row>
    <row r="11" spans="1:20" x14ac:dyDescent="0.25">
      <c r="B11" s="12" t="str">
        <f>'Média Mensal'!B11</f>
        <v>Levada</v>
      </c>
      <c r="C11" s="12" t="str">
        <f>'Média Mensal'!C11</f>
        <v>Nau Vitória</v>
      </c>
      <c r="D11" s="15">
        <f>'Média Mensal'!D11</f>
        <v>1111.6199999999999</v>
      </c>
      <c r="E11" s="4">
        <v>3265.9001926162964</v>
      </c>
      <c r="F11" s="2">
        <v>4226.2149785958245</v>
      </c>
      <c r="G11" s="5">
        <f t="shared" si="4"/>
        <v>7492.1151712121209</v>
      </c>
      <c r="H11" s="2">
        <v>110</v>
      </c>
      <c r="I11" s="2">
        <v>109</v>
      </c>
      <c r="J11" s="5">
        <f t="shared" si="5"/>
        <v>219</v>
      </c>
      <c r="K11" s="2">
        <v>0</v>
      </c>
      <c r="L11" s="2">
        <v>0</v>
      </c>
      <c r="M11" s="5">
        <f t="shared" si="6"/>
        <v>0</v>
      </c>
      <c r="N11" s="27">
        <f t="shared" si="7"/>
        <v>0.13745371181045019</v>
      </c>
      <c r="O11" s="27">
        <f t="shared" si="0"/>
        <v>0.17950284482653009</v>
      </c>
      <c r="P11" s="28">
        <f t="shared" si="1"/>
        <v>0.15838227573169544</v>
      </c>
      <c r="R11" s="32">
        <f t="shared" si="8"/>
        <v>29.690001751057242</v>
      </c>
      <c r="S11" s="32">
        <f t="shared" si="9"/>
        <v>38.7726144825305</v>
      </c>
      <c r="T11" s="32">
        <f t="shared" si="10"/>
        <v>34.210571558046212</v>
      </c>
    </row>
    <row r="12" spans="1:20" x14ac:dyDescent="0.25">
      <c r="B12" s="12" t="str">
        <f>'Média Mensal'!B12</f>
        <v>Nau Vitória</v>
      </c>
      <c r="C12" s="12" t="str">
        <f>'Média Mensal'!C12</f>
        <v>Nasoni</v>
      </c>
      <c r="D12" s="15">
        <f>'Média Mensal'!D12</f>
        <v>499.02</v>
      </c>
      <c r="E12" s="4">
        <v>3465.8479319406074</v>
      </c>
      <c r="F12" s="2">
        <v>4366.1855647249477</v>
      </c>
      <c r="G12" s="5">
        <f t="shared" si="4"/>
        <v>7832.0334966655555</v>
      </c>
      <c r="H12" s="2">
        <v>110</v>
      </c>
      <c r="I12" s="2">
        <v>110</v>
      </c>
      <c r="J12" s="5">
        <f t="shared" si="5"/>
        <v>220</v>
      </c>
      <c r="K12" s="2">
        <v>0</v>
      </c>
      <c r="L12" s="2">
        <v>0</v>
      </c>
      <c r="M12" s="5">
        <f t="shared" si="6"/>
        <v>0</v>
      </c>
      <c r="N12" s="27">
        <f t="shared" si="7"/>
        <v>0.14586902070457103</v>
      </c>
      <c r="O12" s="27">
        <f t="shared" si="0"/>
        <v>0.18376201871737996</v>
      </c>
      <c r="P12" s="28">
        <f t="shared" si="1"/>
        <v>0.16481551971097549</v>
      </c>
      <c r="R12" s="32">
        <f t="shared" si="8"/>
        <v>31.507708472187339</v>
      </c>
      <c r="S12" s="32">
        <f t="shared" si="9"/>
        <v>39.692596042954072</v>
      </c>
      <c r="T12" s="32">
        <f t="shared" si="10"/>
        <v>35.600152257570706</v>
      </c>
    </row>
    <row r="13" spans="1:20" x14ac:dyDescent="0.25">
      <c r="B13" s="12" t="str">
        <f>'Média Mensal'!B13</f>
        <v>Nasoni</v>
      </c>
      <c r="C13" s="12" t="str">
        <f>'Média Mensal'!C13</f>
        <v>Contumil</v>
      </c>
      <c r="D13" s="15">
        <f>'Média Mensal'!D13</f>
        <v>650</v>
      </c>
      <c r="E13" s="4">
        <v>3589.6499748619094</v>
      </c>
      <c r="F13" s="2">
        <v>4458.6442312831286</v>
      </c>
      <c r="G13" s="5">
        <f t="shared" si="4"/>
        <v>8048.2942061450376</v>
      </c>
      <c r="H13" s="2">
        <v>110</v>
      </c>
      <c r="I13" s="2">
        <v>110</v>
      </c>
      <c r="J13" s="5">
        <f t="shared" si="5"/>
        <v>220</v>
      </c>
      <c r="K13" s="2">
        <v>0</v>
      </c>
      <c r="L13" s="2">
        <v>0</v>
      </c>
      <c r="M13" s="5">
        <f t="shared" si="6"/>
        <v>0</v>
      </c>
      <c r="N13" s="27">
        <f t="shared" si="7"/>
        <v>0.151079544396545</v>
      </c>
      <c r="O13" s="27">
        <f t="shared" si="0"/>
        <v>0.1876533767375054</v>
      </c>
      <c r="P13" s="28">
        <f t="shared" si="1"/>
        <v>0.1693664605670252</v>
      </c>
      <c r="R13" s="32">
        <f t="shared" si="8"/>
        <v>32.633181589653724</v>
      </c>
      <c r="S13" s="32">
        <f t="shared" si="9"/>
        <v>40.533129375301172</v>
      </c>
      <c r="T13" s="32">
        <f t="shared" si="10"/>
        <v>36.583155482477444</v>
      </c>
    </row>
    <row r="14" spans="1:20" x14ac:dyDescent="0.25">
      <c r="B14" s="12" t="str">
        <f>'Média Mensal'!B14</f>
        <v>Contumil</v>
      </c>
      <c r="C14" s="12" t="str">
        <f>'Média Mensal'!C14</f>
        <v>Estádio do Dragão</v>
      </c>
      <c r="D14" s="15">
        <f>'Média Mensal'!D14</f>
        <v>619.19000000000005</v>
      </c>
      <c r="E14" s="4">
        <v>3799.1604875066464</v>
      </c>
      <c r="F14" s="2">
        <v>5052.0527193774133</v>
      </c>
      <c r="G14" s="5">
        <f t="shared" si="4"/>
        <v>8851.2132068840601</v>
      </c>
      <c r="H14" s="2">
        <v>129</v>
      </c>
      <c r="I14" s="2">
        <v>110</v>
      </c>
      <c r="J14" s="5">
        <f t="shared" si="5"/>
        <v>239</v>
      </c>
      <c r="K14" s="2">
        <v>0</v>
      </c>
      <c r="L14" s="2">
        <v>0</v>
      </c>
      <c r="M14" s="5">
        <f t="shared" si="6"/>
        <v>0</v>
      </c>
      <c r="N14" s="27">
        <f t="shared" si="7"/>
        <v>0.1363465578347203</v>
      </c>
      <c r="O14" s="27">
        <f t="shared" si="0"/>
        <v>0.21262848145527832</v>
      </c>
      <c r="P14" s="28">
        <f t="shared" si="1"/>
        <v>0.17145539297388929</v>
      </c>
      <c r="R14" s="32">
        <f t="shared" si="8"/>
        <v>29.450856492299586</v>
      </c>
      <c r="S14" s="32">
        <f t="shared" si="9"/>
        <v>45.92775199434012</v>
      </c>
      <c r="T14" s="32">
        <f t="shared" si="10"/>
        <v>37.034364882360087</v>
      </c>
    </row>
    <row r="15" spans="1:20" x14ac:dyDescent="0.25">
      <c r="B15" s="12" t="str">
        <f>'Média Mensal'!B15</f>
        <v>Estádio do Dragão</v>
      </c>
      <c r="C15" s="12" t="str">
        <f>'Média Mensal'!C15</f>
        <v>Campanhã</v>
      </c>
      <c r="D15" s="15">
        <f>'Média Mensal'!D15</f>
        <v>1166.02</v>
      </c>
      <c r="E15" s="4">
        <v>8278.0759606026295</v>
      </c>
      <c r="F15" s="2">
        <v>9542.8645528971319</v>
      </c>
      <c r="G15" s="5">
        <f t="shared" si="4"/>
        <v>17820.940513499761</v>
      </c>
      <c r="H15" s="2">
        <v>320</v>
      </c>
      <c r="I15" s="2">
        <v>299</v>
      </c>
      <c r="J15" s="5">
        <f t="shared" si="5"/>
        <v>619</v>
      </c>
      <c r="K15" s="2">
        <v>110</v>
      </c>
      <c r="L15" s="2">
        <v>136</v>
      </c>
      <c r="M15" s="5">
        <f t="shared" si="6"/>
        <v>246</v>
      </c>
      <c r="N15" s="27">
        <f t="shared" si="7"/>
        <v>8.5872157267662133E-2</v>
      </c>
      <c r="O15" s="27">
        <f t="shared" si="0"/>
        <v>9.7067138832463304E-2</v>
      </c>
      <c r="P15" s="28">
        <f t="shared" si="1"/>
        <v>9.15246133443227E-2</v>
      </c>
      <c r="R15" s="32">
        <f t="shared" si="8"/>
        <v>19.25133944326193</v>
      </c>
      <c r="S15" s="32">
        <f t="shared" si="9"/>
        <v>21.937619661832485</v>
      </c>
      <c r="T15" s="32">
        <f t="shared" si="10"/>
        <v>20.602243368207816</v>
      </c>
    </row>
    <row r="16" spans="1:20" x14ac:dyDescent="0.25">
      <c r="B16" s="12" t="str">
        <f>'Média Mensal'!B16</f>
        <v>Campanhã</v>
      </c>
      <c r="C16" s="12" t="str">
        <f>'Média Mensal'!C16</f>
        <v>Heroismo</v>
      </c>
      <c r="D16" s="15">
        <f>'Média Mensal'!D16</f>
        <v>950.92</v>
      </c>
      <c r="E16" s="4">
        <v>15199.542849444853</v>
      </c>
      <c r="F16" s="2">
        <v>19171.832486198498</v>
      </c>
      <c r="G16" s="5">
        <f t="shared" si="4"/>
        <v>34371.375335643352</v>
      </c>
      <c r="H16" s="2">
        <v>320</v>
      </c>
      <c r="I16" s="2">
        <v>296</v>
      </c>
      <c r="J16" s="5">
        <f t="shared" si="5"/>
        <v>616</v>
      </c>
      <c r="K16" s="2">
        <v>223</v>
      </c>
      <c r="L16" s="2">
        <v>249</v>
      </c>
      <c r="M16" s="5">
        <f t="shared" si="6"/>
        <v>472</v>
      </c>
      <c r="N16" s="27">
        <f t="shared" si="7"/>
        <v>0.12215925263168563</v>
      </c>
      <c r="O16" s="27">
        <f t="shared" si="0"/>
        <v>0.15253510666251749</v>
      </c>
      <c r="P16" s="28">
        <f t="shared" si="1"/>
        <v>0.13742393541950546</v>
      </c>
      <c r="R16" s="32">
        <f t="shared" si="8"/>
        <v>27.991791619603781</v>
      </c>
      <c r="S16" s="32">
        <f t="shared" si="9"/>
        <v>35.177674286602752</v>
      </c>
      <c r="T16" s="32">
        <f t="shared" si="10"/>
        <v>31.5913376246722</v>
      </c>
    </row>
    <row r="17" spans="2:20" x14ac:dyDescent="0.25">
      <c r="B17" s="12" t="str">
        <f>'Média Mensal'!B17</f>
        <v>Heroismo</v>
      </c>
      <c r="C17" s="12" t="str">
        <f>'Média Mensal'!C17</f>
        <v>24 de Agosto</v>
      </c>
      <c r="D17" s="15">
        <f>'Média Mensal'!D17</f>
        <v>571.9</v>
      </c>
      <c r="E17" s="4">
        <v>17383.879689164052</v>
      </c>
      <c r="F17" s="2">
        <v>20931.667586924115</v>
      </c>
      <c r="G17" s="5">
        <f t="shared" si="4"/>
        <v>38315.547276088168</v>
      </c>
      <c r="H17" s="2">
        <v>339</v>
      </c>
      <c r="I17" s="2">
        <v>297</v>
      </c>
      <c r="J17" s="5">
        <f t="shared" si="5"/>
        <v>636</v>
      </c>
      <c r="K17" s="2">
        <v>206</v>
      </c>
      <c r="L17" s="2">
        <v>252</v>
      </c>
      <c r="M17" s="5">
        <f t="shared" si="6"/>
        <v>458</v>
      </c>
      <c r="N17" s="27">
        <f t="shared" si="7"/>
        <v>0.1398407208408203</v>
      </c>
      <c r="O17" s="27">
        <f t="shared" si="0"/>
        <v>0.16527436348717797</v>
      </c>
      <c r="P17" s="28">
        <f t="shared" si="1"/>
        <v>0.15267591359614349</v>
      </c>
      <c r="R17" s="32">
        <f t="shared" si="8"/>
        <v>31.89702695259459</v>
      </c>
      <c r="S17" s="32">
        <f t="shared" si="9"/>
        <v>38.126899065435545</v>
      </c>
      <c r="T17" s="32">
        <f t="shared" si="10"/>
        <v>35.02335217192703</v>
      </c>
    </row>
    <row r="18" spans="2:20" x14ac:dyDescent="0.25">
      <c r="B18" s="12" t="str">
        <f>'Média Mensal'!B18</f>
        <v>24 de Agosto</v>
      </c>
      <c r="C18" s="12" t="str">
        <f>'Média Mensal'!C18</f>
        <v>Bolhão</v>
      </c>
      <c r="D18" s="15">
        <f>'Média Mensal'!D18</f>
        <v>680.44</v>
      </c>
      <c r="E18" s="4">
        <v>25091.622142990858</v>
      </c>
      <c r="F18" s="2">
        <v>25271.067319438334</v>
      </c>
      <c r="G18" s="5">
        <f t="shared" si="4"/>
        <v>50362.689462429189</v>
      </c>
      <c r="H18" s="2">
        <v>341</v>
      </c>
      <c r="I18" s="2">
        <v>297</v>
      </c>
      <c r="J18" s="5">
        <f t="shared" si="5"/>
        <v>638</v>
      </c>
      <c r="K18" s="2">
        <v>206</v>
      </c>
      <c r="L18" s="2">
        <v>250</v>
      </c>
      <c r="M18" s="5">
        <f t="shared" si="6"/>
        <v>456</v>
      </c>
      <c r="N18" s="27">
        <f t="shared" si="7"/>
        <v>0.20114492194406833</v>
      </c>
      <c r="O18" s="27">
        <f t="shared" si="0"/>
        <v>0.20032236761556166</v>
      </c>
      <c r="P18" s="28">
        <f t="shared" si="1"/>
        <v>0.20073133673884475</v>
      </c>
      <c r="R18" s="32">
        <f t="shared" si="8"/>
        <v>45.871338469818753</v>
      </c>
      <c r="S18" s="32">
        <f t="shared" si="9"/>
        <v>46.19939180884522</v>
      </c>
      <c r="T18" s="32">
        <f t="shared" si="10"/>
        <v>46.035365139331979</v>
      </c>
    </row>
    <row r="19" spans="2:20" x14ac:dyDescent="0.25">
      <c r="B19" s="12" t="str">
        <f>'Média Mensal'!B19</f>
        <v>Bolhão</v>
      </c>
      <c r="C19" s="12" t="str">
        <f>'Média Mensal'!C19</f>
        <v>Trindade</v>
      </c>
      <c r="D19" s="15">
        <f>'Média Mensal'!D19</f>
        <v>451.8</v>
      </c>
      <c r="E19" s="4">
        <v>31990.865202627578</v>
      </c>
      <c r="F19" s="2">
        <v>32519.745636880292</v>
      </c>
      <c r="G19" s="5">
        <f t="shared" si="4"/>
        <v>64510.61083950787</v>
      </c>
      <c r="H19" s="2">
        <v>331</v>
      </c>
      <c r="I19" s="2">
        <v>298</v>
      </c>
      <c r="J19" s="5">
        <f t="shared" si="5"/>
        <v>629</v>
      </c>
      <c r="K19" s="2">
        <v>210</v>
      </c>
      <c r="L19" s="2">
        <v>236</v>
      </c>
      <c r="M19" s="5">
        <f t="shared" si="6"/>
        <v>446</v>
      </c>
      <c r="N19" s="27">
        <f t="shared" si="7"/>
        <v>0.25887603743953175</v>
      </c>
      <c r="O19" s="27">
        <f t="shared" si="0"/>
        <v>0.26461191281148527</v>
      </c>
      <c r="P19" s="28">
        <f t="shared" si="1"/>
        <v>0.26173606267449395</v>
      </c>
      <c r="R19" s="32">
        <f t="shared" si="8"/>
        <v>59.132837712805134</v>
      </c>
      <c r="S19" s="32">
        <f t="shared" si="9"/>
        <v>60.898400069064216</v>
      </c>
      <c r="T19" s="32">
        <f t="shared" si="10"/>
        <v>60.009870548379411</v>
      </c>
    </row>
    <row r="20" spans="2:20" x14ac:dyDescent="0.25">
      <c r="B20" s="12" t="str">
        <f>'Média Mensal'!B20</f>
        <v>Trindade</v>
      </c>
      <c r="C20" s="12" t="str">
        <f>'Média Mensal'!C20</f>
        <v>Lapa</v>
      </c>
      <c r="D20" s="15">
        <f>'Média Mensal'!D20</f>
        <v>857.43000000000006</v>
      </c>
      <c r="E20" s="4">
        <v>37200.486737459374</v>
      </c>
      <c r="F20" s="2">
        <v>43308.571444151443</v>
      </c>
      <c r="G20" s="5">
        <f t="shared" si="4"/>
        <v>80509.058181610817</v>
      </c>
      <c r="H20" s="2">
        <v>320</v>
      </c>
      <c r="I20" s="2">
        <v>292</v>
      </c>
      <c r="J20" s="5">
        <f t="shared" si="5"/>
        <v>612</v>
      </c>
      <c r="K20" s="2">
        <v>228</v>
      </c>
      <c r="L20" s="2">
        <v>247</v>
      </c>
      <c r="M20" s="5">
        <f t="shared" si="6"/>
        <v>475</v>
      </c>
      <c r="N20" s="27">
        <f t="shared" si="7"/>
        <v>0.29603137523442968</v>
      </c>
      <c r="O20" s="27">
        <f t="shared" si="0"/>
        <v>0.3483412541354437</v>
      </c>
      <c r="P20" s="28">
        <f t="shared" si="1"/>
        <v>0.32204653821566614</v>
      </c>
      <c r="R20" s="32">
        <f t="shared" si="8"/>
        <v>67.884099885874775</v>
      </c>
      <c r="S20" s="32">
        <f t="shared" si="9"/>
        <v>80.34985425631065</v>
      </c>
      <c r="T20" s="32">
        <f t="shared" si="10"/>
        <v>74.065370912245456</v>
      </c>
    </row>
    <row r="21" spans="2:20" x14ac:dyDescent="0.25">
      <c r="B21" s="12" t="str">
        <f>'Média Mensal'!B21</f>
        <v>Lapa</v>
      </c>
      <c r="C21" s="12" t="str">
        <f>'Média Mensal'!C21</f>
        <v>Carolina Michaelis</v>
      </c>
      <c r="D21" s="15">
        <f>'Média Mensal'!D21</f>
        <v>460.97</v>
      </c>
      <c r="E21" s="4">
        <v>37047.953374854762</v>
      </c>
      <c r="F21" s="2">
        <v>42819.666540268554</v>
      </c>
      <c r="G21" s="5">
        <f t="shared" si="4"/>
        <v>79867.619915123316</v>
      </c>
      <c r="H21" s="2">
        <v>324</v>
      </c>
      <c r="I21" s="2">
        <v>286</v>
      </c>
      <c r="J21" s="5">
        <f t="shared" si="5"/>
        <v>610</v>
      </c>
      <c r="K21" s="2">
        <v>229</v>
      </c>
      <c r="L21" s="2">
        <v>249</v>
      </c>
      <c r="M21" s="5">
        <f t="shared" si="6"/>
        <v>478</v>
      </c>
      <c r="N21" s="27">
        <f t="shared" si="7"/>
        <v>0.29223160042006974</v>
      </c>
      <c r="O21" s="27">
        <f t="shared" si="0"/>
        <v>0.34663935739482993</v>
      </c>
      <c r="P21" s="28">
        <f t="shared" si="1"/>
        <v>0.31908247537044282</v>
      </c>
      <c r="R21" s="32">
        <f t="shared" si="8"/>
        <v>66.994490732106257</v>
      </c>
      <c r="S21" s="32">
        <f t="shared" si="9"/>
        <v>80.036759888352435</v>
      </c>
      <c r="T21" s="32">
        <f t="shared" si="10"/>
        <v>73.407738892576575</v>
      </c>
    </row>
    <row r="22" spans="2:20" x14ac:dyDescent="0.25">
      <c r="B22" s="12" t="str">
        <f>'Média Mensal'!B22</f>
        <v>Carolina Michaelis</v>
      </c>
      <c r="C22" s="12" t="str">
        <f>'Média Mensal'!C22</f>
        <v>Casa da Música</v>
      </c>
      <c r="D22" s="15">
        <f>'Média Mensal'!D22</f>
        <v>627.48</v>
      </c>
      <c r="E22" s="4">
        <v>35381.416651071151</v>
      </c>
      <c r="F22" s="2">
        <v>40123.68157493147</v>
      </c>
      <c r="G22" s="5">
        <f t="shared" si="4"/>
        <v>75505.098226002621</v>
      </c>
      <c r="H22" s="2">
        <v>313</v>
      </c>
      <c r="I22" s="2">
        <v>293</v>
      </c>
      <c r="J22" s="5">
        <f t="shared" si="5"/>
        <v>606</v>
      </c>
      <c r="K22" s="2">
        <v>229</v>
      </c>
      <c r="L22" s="2">
        <v>253</v>
      </c>
      <c r="M22" s="5">
        <f t="shared" si="6"/>
        <v>482</v>
      </c>
      <c r="N22" s="27">
        <f t="shared" si="7"/>
        <v>0.28441653256488064</v>
      </c>
      <c r="O22" s="27">
        <f t="shared" si="0"/>
        <v>0.31836106365789218</v>
      </c>
      <c r="P22" s="28">
        <f t="shared" si="1"/>
        <v>0.30149940193746255</v>
      </c>
      <c r="R22" s="32">
        <f t="shared" si="8"/>
        <v>65.279366514891422</v>
      </c>
      <c r="S22" s="32">
        <f t="shared" si="9"/>
        <v>73.486596291083274</v>
      </c>
      <c r="T22" s="32">
        <f t="shared" si="10"/>
        <v>69.398068222428876</v>
      </c>
    </row>
    <row r="23" spans="2:20" x14ac:dyDescent="0.25">
      <c r="B23" s="12" t="str">
        <f>'Média Mensal'!B23</f>
        <v>Casa da Música</v>
      </c>
      <c r="C23" s="12" t="str">
        <f>'Média Mensal'!C23</f>
        <v>Francos</v>
      </c>
      <c r="D23" s="15">
        <f>'Média Mensal'!D23</f>
        <v>871.87</v>
      </c>
      <c r="E23" s="4">
        <v>33032.45597188879</v>
      </c>
      <c r="F23" s="2">
        <v>33049.617064121092</v>
      </c>
      <c r="G23" s="5">
        <f t="shared" si="4"/>
        <v>66082.073036009882</v>
      </c>
      <c r="H23" s="2">
        <v>321</v>
      </c>
      <c r="I23" s="2">
        <v>300</v>
      </c>
      <c r="J23" s="5">
        <f t="shared" si="5"/>
        <v>621</v>
      </c>
      <c r="K23" s="2">
        <v>226</v>
      </c>
      <c r="L23" s="2">
        <v>253</v>
      </c>
      <c r="M23" s="5">
        <f t="shared" si="6"/>
        <v>479</v>
      </c>
      <c r="N23" s="27">
        <f t="shared" si="7"/>
        <v>0.26345032836636884</v>
      </c>
      <c r="O23" s="27">
        <f t="shared" si="0"/>
        <v>0.25912325992693575</v>
      </c>
      <c r="P23" s="28">
        <f t="shared" si="1"/>
        <v>0.26126831760821217</v>
      </c>
      <c r="R23" s="32">
        <f t="shared" si="8"/>
        <v>60.388402142392671</v>
      </c>
      <c r="S23" s="32">
        <f t="shared" si="9"/>
        <v>59.764226155734342</v>
      </c>
      <c r="T23" s="32">
        <f t="shared" si="10"/>
        <v>60.074611850918075</v>
      </c>
    </row>
    <row r="24" spans="2:20" x14ac:dyDescent="0.25">
      <c r="B24" s="12" t="str">
        <f>'Média Mensal'!B24</f>
        <v>Francos</v>
      </c>
      <c r="C24" s="12" t="str">
        <f>'Média Mensal'!C24</f>
        <v>Ramalde</v>
      </c>
      <c r="D24" s="15">
        <f>'Média Mensal'!D24</f>
        <v>965.03</v>
      </c>
      <c r="E24" s="4">
        <v>30652.618958500017</v>
      </c>
      <c r="F24" s="2">
        <v>30155.101465261803</v>
      </c>
      <c r="G24" s="5">
        <f t="shared" si="4"/>
        <v>60807.720423761821</v>
      </c>
      <c r="H24" s="2">
        <v>321</v>
      </c>
      <c r="I24" s="2">
        <v>320</v>
      </c>
      <c r="J24" s="5">
        <f t="shared" si="5"/>
        <v>641</v>
      </c>
      <c r="K24" s="2">
        <v>228</v>
      </c>
      <c r="L24" s="2">
        <v>231</v>
      </c>
      <c r="M24" s="5">
        <f t="shared" si="6"/>
        <v>459</v>
      </c>
      <c r="N24" s="27">
        <f t="shared" si="7"/>
        <v>0.24350666474817301</v>
      </c>
      <c r="O24" s="27">
        <f t="shared" si="0"/>
        <v>0.2385537423680606</v>
      </c>
      <c r="P24" s="28">
        <f t="shared" si="1"/>
        <v>0.2410250207055501</v>
      </c>
      <c r="R24" s="32">
        <f t="shared" si="8"/>
        <v>55.833550015482729</v>
      </c>
      <c r="S24" s="32">
        <f t="shared" si="9"/>
        <v>54.727951842580403</v>
      </c>
      <c r="T24" s="32">
        <f t="shared" si="10"/>
        <v>55.279745839783473</v>
      </c>
    </row>
    <row r="25" spans="2:20" x14ac:dyDescent="0.25">
      <c r="B25" s="12" t="str">
        <f>'Média Mensal'!B25</f>
        <v>Ramalde</v>
      </c>
      <c r="C25" s="12" t="str">
        <f>'Média Mensal'!C25</f>
        <v>Viso</v>
      </c>
      <c r="D25" s="15">
        <f>'Média Mensal'!D25</f>
        <v>621.15</v>
      </c>
      <c r="E25" s="4">
        <v>29123.450427073658</v>
      </c>
      <c r="F25" s="2">
        <v>28820.830209316668</v>
      </c>
      <c r="G25" s="5">
        <f t="shared" si="4"/>
        <v>57944.280636390322</v>
      </c>
      <c r="H25" s="2">
        <v>320</v>
      </c>
      <c r="I25" s="2">
        <v>322</v>
      </c>
      <c r="J25" s="5">
        <f t="shared" si="5"/>
        <v>642</v>
      </c>
      <c r="K25" s="2">
        <v>230</v>
      </c>
      <c r="L25" s="2">
        <v>246</v>
      </c>
      <c r="M25" s="5">
        <f t="shared" si="6"/>
        <v>476</v>
      </c>
      <c r="N25" s="27">
        <f t="shared" si="7"/>
        <v>0.23084535848980389</v>
      </c>
      <c r="O25" s="27">
        <f t="shared" si="0"/>
        <v>0.22074778040224163</v>
      </c>
      <c r="P25" s="28">
        <f t="shared" si="1"/>
        <v>0.22571003675751916</v>
      </c>
      <c r="R25" s="32">
        <f t="shared" si="8"/>
        <v>52.951728049224833</v>
      </c>
      <c r="S25" s="32">
        <f t="shared" si="9"/>
        <v>50.740898255839205</v>
      </c>
      <c r="T25" s="32">
        <f t="shared" si="10"/>
        <v>51.828515774946624</v>
      </c>
    </row>
    <row r="26" spans="2:20" x14ac:dyDescent="0.25">
      <c r="B26" s="12" t="str">
        <f>'Média Mensal'!B26</f>
        <v>Viso</v>
      </c>
      <c r="C26" s="12" t="str">
        <f>'Média Mensal'!C26</f>
        <v>Sete Bicas</v>
      </c>
      <c r="D26" s="15">
        <f>'Média Mensal'!D26</f>
        <v>743.81</v>
      </c>
      <c r="E26" s="4">
        <v>27533.748405635939</v>
      </c>
      <c r="F26" s="2">
        <v>27242.957548145347</v>
      </c>
      <c r="G26" s="5">
        <f t="shared" si="4"/>
        <v>54776.705953781289</v>
      </c>
      <c r="H26" s="2">
        <v>320</v>
      </c>
      <c r="I26" s="2">
        <v>319</v>
      </c>
      <c r="J26" s="5">
        <f t="shared" si="5"/>
        <v>639</v>
      </c>
      <c r="K26" s="2">
        <v>230</v>
      </c>
      <c r="L26" s="2">
        <v>248</v>
      </c>
      <c r="M26" s="5">
        <f t="shared" si="6"/>
        <v>478</v>
      </c>
      <c r="N26" s="27">
        <f t="shared" si="7"/>
        <v>0.21824467664581435</v>
      </c>
      <c r="O26" s="27">
        <f t="shared" si="0"/>
        <v>0.20890556981278255</v>
      </c>
      <c r="P26" s="28">
        <f t="shared" si="1"/>
        <v>0.21349780936742419</v>
      </c>
      <c r="R26" s="32">
        <f t="shared" si="8"/>
        <v>50.061360737519891</v>
      </c>
      <c r="S26" s="32">
        <f t="shared" si="9"/>
        <v>48.047544176623184</v>
      </c>
      <c r="T26" s="32">
        <f t="shared" si="10"/>
        <v>49.039127980108582</v>
      </c>
    </row>
    <row r="27" spans="2:20" x14ac:dyDescent="0.25">
      <c r="B27" s="12" t="str">
        <f>'Média Mensal'!B27</f>
        <v>Sete Bicas</v>
      </c>
      <c r="C27" s="12" t="str">
        <f>'Média Mensal'!C27</f>
        <v>ASra da Hora</v>
      </c>
      <c r="D27" s="15">
        <f>'Média Mensal'!D27</f>
        <v>674.5</v>
      </c>
      <c r="E27" s="4">
        <v>23687.355919968384</v>
      </c>
      <c r="F27" s="2">
        <v>25462.153396941059</v>
      </c>
      <c r="G27" s="5">
        <f t="shared" si="4"/>
        <v>49149.509316909447</v>
      </c>
      <c r="H27" s="2">
        <v>320</v>
      </c>
      <c r="I27" s="2">
        <v>325</v>
      </c>
      <c r="J27" s="5">
        <f t="shared" si="5"/>
        <v>645</v>
      </c>
      <c r="K27" s="2">
        <v>240</v>
      </c>
      <c r="L27" s="2">
        <v>250</v>
      </c>
      <c r="M27" s="5">
        <f t="shared" si="6"/>
        <v>490</v>
      </c>
      <c r="N27" s="27">
        <f t="shared" si="7"/>
        <v>0.18413678420373433</v>
      </c>
      <c r="O27" s="27">
        <f t="shared" si="0"/>
        <v>0.19260327834297322</v>
      </c>
      <c r="P27" s="28">
        <f t="shared" si="1"/>
        <v>0.18842780753300661</v>
      </c>
      <c r="R27" s="32">
        <f t="shared" si="8"/>
        <v>42.298849857086402</v>
      </c>
      <c r="S27" s="32">
        <f t="shared" si="9"/>
        <v>44.28200590772358</v>
      </c>
      <c r="T27" s="32">
        <f t="shared" si="10"/>
        <v>43.303532437805679</v>
      </c>
    </row>
    <row r="28" spans="2:20" x14ac:dyDescent="0.25">
      <c r="B28" s="12" t="str">
        <f>'Média Mensal'!B28</f>
        <v>ASra da Hora</v>
      </c>
      <c r="C28" s="12" t="str">
        <f>'Média Mensal'!C28</f>
        <v>Vasco da Gama</v>
      </c>
      <c r="D28" s="15">
        <f>'Média Mensal'!D28</f>
        <v>824.48</v>
      </c>
      <c r="E28" s="4">
        <v>8299.4712776839369</v>
      </c>
      <c r="F28" s="2">
        <v>8678.2872474291162</v>
      </c>
      <c r="G28" s="5">
        <f t="shared" si="4"/>
        <v>16977.758525113051</v>
      </c>
      <c r="H28" s="2">
        <v>179</v>
      </c>
      <c r="I28" s="2">
        <v>176</v>
      </c>
      <c r="J28" s="5">
        <f t="shared" si="5"/>
        <v>355</v>
      </c>
      <c r="K28" s="2">
        <v>0</v>
      </c>
      <c r="L28" s="2">
        <v>0</v>
      </c>
      <c r="M28" s="5">
        <f t="shared" si="6"/>
        <v>0</v>
      </c>
      <c r="N28" s="27">
        <f t="shared" si="7"/>
        <v>0.21465630244371864</v>
      </c>
      <c r="O28" s="27">
        <f t="shared" si="0"/>
        <v>0.22827986235872044</v>
      </c>
      <c r="P28" s="28">
        <f t="shared" si="1"/>
        <v>0.2214105180635505</v>
      </c>
      <c r="R28" s="32">
        <f t="shared" si="8"/>
        <v>46.365761327843224</v>
      </c>
      <c r="S28" s="32">
        <f t="shared" si="9"/>
        <v>49.308450269483615</v>
      </c>
      <c r="T28" s="32">
        <f t="shared" si="10"/>
        <v>47.824671901726902</v>
      </c>
    </row>
    <row r="29" spans="2:20" x14ac:dyDescent="0.25">
      <c r="B29" s="12" t="str">
        <f>'Média Mensal'!B29</f>
        <v>Vasco da Gama</v>
      </c>
      <c r="C29" s="12" t="str">
        <f>'Média Mensal'!C29</f>
        <v>Estádio do Mar</v>
      </c>
      <c r="D29" s="15">
        <f>'Média Mensal'!D29</f>
        <v>661.6</v>
      </c>
      <c r="E29" s="4">
        <v>7846.4833302410725</v>
      </c>
      <c r="F29" s="2">
        <v>8837.2076320484011</v>
      </c>
      <c r="G29" s="5">
        <f t="shared" si="4"/>
        <v>16683.690962289475</v>
      </c>
      <c r="H29" s="2">
        <v>178</v>
      </c>
      <c r="I29" s="2">
        <v>175</v>
      </c>
      <c r="J29" s="5">
        <f t="shared" si="5"/>
        <v>353</v>
      </c>
      <c r="K29" s="2">
        <v>0</v>
      </c>
      <c r="L29" s="2">
        <v>0</v>
      </c>
      <c r="M29" s="5">
        <f t="shared" si="6"/>
        <v>0</v>
      </c>
      <c r="N29" s="27">
        <f t="shared" si="7"/>
        <v>0.20408040288808449</v>
      </c>
      <c r="O29" s="27">
        <f t="shared" si="0"/>
        <v>0.23378856169440215</v>
      </c>
      <c r="P29" s="28">
        <f t="shared" si="1"/>
        <v>0.218808243656089</v>
      </c>
      <c r="R29" s="32">
        <f t="shared" si="8"/>
        <v>44.081367023826253</v>
      </c>
      <c r="S29" s="32">
        <f t="shared" si="9"/>
        <v>50.498329325990866</v>
      </c>
      <c r="T29" s="32">
        <f t="shared" si="10"/>
        <v>47.262580629715224</v>
      </c>
    </row>
    <row r="30" spans="2:20" x14ac:dyDescent="0.25">
      <c r="B30" s="12" t="str">
        <f>'Média Mensal'!B30</f>
        <v>Estádio do Mar</v>
      </c>
      <c r="C30" s="12" t="str">
        <f>'Média Mensal'!C30</f>
        <v>Pedro Hispano</v>
      </c>
      <c r="D30" s="15">
        <f>'Média Mensal'!D30</f>
        <v>786.97</v>
      </c>
      <c r="E30" s="4">
        <v>8128.4896808192216</v>
      </c>
      <c r="F30" s="2">
        <v>9210.9474831237731</v>
      </c>
      <c r="G30" s="5">
        <f t="shared" si="4"/>
        <v>17339.437163942996</v>
      </c>
      <c r="H30" s="2">
        <v>182</v>
      </c>
      <c r="I30" s="2">
        <v>171</v>
      </c>
      <c r="J30" s="5">
        <f t="shared" si="5"/>
        <v>353</v>
      </c>
      <c r="K30" s="2">
        <v>0</v>
      </c>
      <c r="L30" s="2">
        <v>0</v>
      </c>
      <c r="M30" s="5">
        <f t="shared" si="6"/>
        <v>0</v>
      </c>
      <c r="N30" s="27">
        <f t="shared" si="7"/>
        <v>0.20676866302450198</v>
      </c>
      <c r="O30" s="27">
        <f t="shared" si="0"/>
        <v>0.24937587944346365</v>
      </c>
      <c r="P30" s="28">
        <f t="shared" si="1"/>
        <v>0.22740841942008966</v>
      </c>
      <c r="R30" s="32">
        <f t="shared" si="8"/>
        <v>44.66203121329243</v>
      </c>
      <c r="S30" s="32">
        <f t="shared" si="9"/>
        <v>53.865189959788147</v>
      </c>
      <c r="T30" s="32">
        <f t="shared" si="10"/>
        <v>49.120218594739363</v>
      </c>
    </row>
    <row r="31" spans="2:20" x14ac:dyDescent="0.25">
      <c r="B31" s="12" t="str">
        <f>'Média Mensal'!B31</f>
        <v>Pedro Hispano</v>
      </c>
      <c r="C31" s="12" t="str">
        <f>'Média Mensal'!C31</f>
        <v>Parque de Real</v>
      </c>
      <c r="D31" s="15">
        <f>'Média Mensal'!D31</f>
        <v>656.68</v>
      </c>
      <c r="E31" s="4">
        <v>7241.0927729700352</v>
      </c>
      <c r="F31" s="2">
        <v>8639.6485672639683</v>
      </c>
      <c r="G31" s="5">
        <f t="shared" si="4"/>
        <v>15880.741340234003</v>
      </c>
      <c r="H31" s="2">
        <v>183</v>
      </c>
      <c r="I31" s="2">
        <v>174</v>
      </c>
      <c r="J31" s="5">
        <f t="shared" si="5"/>
        <v>357</v>
      </c>
      <c r="K31" s="2">
        <v>0</v>
      </c>
      <c r="L31" s="2">
        <v>0</v>
      </c>
      <c r="M31" s="5">
        <f t="shared" si="6"/>
        <v>0</v>
      </c>
      <c r="N31" s="27">
        <f t="shared" si="7"/>
        <v>0.18318894892152487</v>
      </c>
      <c r="O31" s="27">
        <f t="shared" si="0"/>
        <v>0.22987570687696807</v>
      </c>
      <c r="P31" s="28">
        <f t="shared" si="1"/>
        <v>0.20594383935358962</v>
      </c>
      <c r="R31" s="32">
        <f t="shared" si="8"/>
        <v>39.568812967049375</v>
      </c>
      <c r="S31" s="32">
        <f t="shared" si="9"/>
        <v>49.653152685425106</v>
      </c>
      <c r="T31" s="32">
        <f t="shared" si="10"/>
        <v>44.48386930037536</v>
      </c>
    </row>
    <row r="32" spans="2:20" x14ac:dyDescent="0.25">
      <c r="B32" s="12" t="str">
        <f>'Média Mensal'!B32</f>
        <v>Parque de Real</v>
      </c>
      <c r="C32" s="12" t="str">
        <f>'Média Mensal'!C32</f>
        <v>C. Matosinhos</v>
      </c>
      <c r="D32" s="15">
        <f>'Média Mensal'!D32</f>
        <v>723.67</v>
      </c>
      <c r="E32" s="4">
        <v>6867.1000305549223</v>
      </c>
      <c r="F32" s="2">
        <v>7928.5514392035138</v>
      </c>
      <c r="G32" s="5">
        <f t="shared" si="4"/>
        <v>14795.651469758435</v>
      </c>
      <c r="H32" s="2">
        <v>178</v>
      </c>
      <c r="I32" s="2">
        <v>173</v>
      </c>
      <c r="J32" s="5">
        <f t="shared" si="5"/>
        <v>351</v>
      </c>
      <c r="K32" s="2">
        <v>0</v>
      </c>
      <c r="L32" s="2">
        <v>0</v>
      </c>
      <c r="M32" s="5">
        <f t="shared" si="6"/>
        <v>0</v>
      </c>
      <c r="N32" s="27">
        <f t="shared" si="7"/>
        <v>0.17860747062408766</v>
      </c>
      <c r="O32" s="27">
        <f t="shared" si="0"/>
        <v>0.21217489400566028</v>
      </c>
      <c r="P32" s="28">
        <f t="shared" si="1"/>
        <v>0.1951520981027545</v>
      </c>
      <c r="R32" s="32">
        <f t="shared" si="8"/>
        <v>38.579213654802935</v>
      </c>
      <c r="S32" s="32">
        <f t="shared" si="9"/>
        <v>45.829777105222625</v>
      </c>
      <c r="T32" s="32">
        <f t="shared" si="10"/>
        <v>42.152853190194975</v>
      </c>
    </row>
    <row r="33" spans="2:20" x14ac:dyDescent="0.25">
      <c r="B33" s="12" t="str">
        <f>'Média Mensal'!B33</f>
        <v>C. Matosinhos</v>
      </c>
      <c r="C33" s="12" t="str">
        <f>'Média Mensal'!C33</f>
        <v>Matosinhos Sul</v>
      </c>
      <c r="D33" s="15">
        <f>'Média Mensal'!D33</f>
        <v>616.61</v>
      </c>
      <c r="E33" s="4">
        <v>5107.0104332236406</v>
      </c>
      <c r="F33" s="2">
        <v>5759.3648421221342</v>
      </c>
      <c r="G33" s="5">
        <f t="shared" si="4"/>
        <v>10866.375275345774</v>
      </c>
      <c r="H33" s="2">
        <v>183</v>
      </c>
      <c r="I33" s="2">
        <v>176</v>
      </c>
      <c r="J33" s="5">
        <f t="shared" si="5"/>
        <v>359</v>
      </c>
      <c r="K33" s="2">
        <v>0</v>
      </c>
      <c r="L33" s="2">
        <v>0</v>
      </c>
      <c r="M33" s="5">
        <f t="shared" si="6"/>
        <v>0</v>
      </c>
      <c r="N33" s="27">
        <f t="shared" si="7"/>
        <v>0.12919981869114655</v>
      </c>
      <c r="O33" s="27">
        <f t="shared" si="0"/>
        <v>0.15149844386895345</v>
      </c>
      <c r="P33" s="28">
        <f t="shared" si="1"/>
        <v>0.14013173521285688</v>
      </c>
      <c r="R33" s="32">
        <f t="shared" si="8"/>
        <v>27.907160837287652</v>
      </c>
      <c r="S33" s="32">
        <f t="shared" si="9"/>
        <v>32.723663875693944</v>
      </c>
      <c r="T33" s="32">
        <f t="shared" si="10"/>
        <v>30.268454805977086</v>
      </c>
    </row>
    <row r="34" spans="2:20" x14ac:dyDescent="0.25">
      <c r="B34" s="12" t="str">
        <f>'Média Mensal'!B34</f>
        <v>Matosinhos Sul</v>
      </c>
      <c r="C34" s="12" t="str">
        <f>'Média Mensal'!C34</f>
        <v>Brito Capelo</v>
      </c>
      <c r="D34" s="15">
        <f>'Média Mensal'!D34</f>
        <v>535.72</v>
      </c>
      <c r="E34" s="4">
        <v>2449.358014216491</v>
      </c>
      <c r="F34" s="2">
        <v>2934.0029674232528</v>
      </c>
      <c r="G34" s="5">
        <f t="shared" si="4"/>
        <v>5383.3609816397438</v>
      </c>
      <c r="H34" s="2">
        <v>191</v>
      </c>
      <c r="I34" s="2">
        <v>175</v>
      </c>
      <c r="J34" s="5">
        <f t="shared" si="5"/>
        <v>366</v>
      </c>
      <c r="K34" s="2">
        <v>0</v>
      </c>
      <c r="L34" s="2">
        <v>0</v>
      </c>
      <c r="M34" s="5">
        <f t="shared" si="6"/>
        <v>0</v>
      </c>
      <c r="N34" s="27">
        <f t="shared" si="7"/>
        <v>5.9369740503599257E-2</v>
      </c>
      <c r="O34" s="27">
        <f t="shared" si="0"/>
        <v>7.7619126122308271E-2</v>
      </c>
      <c r="P34" s="28">
        <f t="shared" si="1"/>
        <v>6.8095539638227884E-2</v>
      </c>
      <c r="R34" s="32">
        <f t="shared" si="8"/>
        <v>12.82386394877744</v>
      </c>
      <c r="S34" s="32">
        <f t="shared" si="9"/>
        <v>16.765731242418589</v>
      </c>
      <c r="T34" s="32">
        <f t="shared" si="10"/>
        <v>14.708636561857224</v>
      </c>
    </row>
    <row r="35" spans="2:20" x14ac:dyDescent="0.25">
      <c r="B35" s="12" t="str">
        <f>'Média Mensal'!B35</f>
        <v>Brito Capelo</v>
      </c>
      <c r="C35" s="12" t="str">
        <f>'Média Mensal'!C35</f>
        <v>Mercado</v>
      </c>
      <c r="D35" s="15">
        <f>'Média Mensal'!D35</f>
        <v>487.53</v>
      </c>
      <c r="E35" s="4">
        <v>1272.6779184822119</v>
      </c>
      <c r="F35" s="2">
        <v>1535.6987626097139</v>
      </c>
      <c r="G35" s="5">
        <f t="shared" si="4"/>
        <v>2808.376681091926</v>
      </c>
      <c r="H35" s="2">
        <v>192</v>
      </c>
      <c r="I35" s="2">
        <v>176</v>
      </c>
      <c r="J35" s="5">
        <f t="shared" si="5"/>
        <v>368</v>
      </c>
      <c r="K35" s="2">
        <v>0</v>
      </c>
      <c r="L35" s="2">
        <v>0</v>
      </c>
      <c r="M35" s="5">
        <f t="shared" si="6"/>
        <v>0</v>
      </c>
      <c r="N35" s="27">
        <f t="shared" si="7"/>
        <v>3.0687642710315682E-2</v>
      </c>
      <c r="O35" s="27">
        <f t="shared" si="0"/>
        <v>4.0396116440701652E-2</v>
      </c>
      <c r="P35" s="28">
        <f t="shared" si="1"/>
        <v>3.5330825798761144E-2</v>
      </c>
      <c r="R35" s="32">
        <f t="shared" si="8"/>
        <v>6.6285308254281867</v>
      </c>
      <c r="S35" s="32">
        <f t="shared" si="9"/>
        <v>8.7255611511915561</v>
      </c>
      <c r="T35" s="32">
        <f t="shared" si="10"/>
        <v>7.6314583725324079</v>
      </c>
    </row>
    <row r="36" spans="2:20" x14ac:dyDescent="0.25">
      <c r="B36" s="13" t="str">
        <f>'Média Mensal'!B36</f>
        <v>Mercado</v>
      </c>
      <c r="C36" s="13" t="str">
        <f>'Média Mensal'!C36</f>
        <v>Sr. de Matosinhos</v>
      </c>
      <c r="D36" s="16">
        <f>'Média Mensal'!D36</f>
        <v>708.96</v>
      </c>
      <c r="E36" s="6">
        <v>339.71870284471413</v>
      </c>
      <c r="F36" s="3">
        <v>304</v>
      </c>
      <c r="G36" s="7">
        <f t="shared" si="4"/>
        <v>643.71870284471413</v>
      </c>
      <c r="H36" s="3">
        <v>186</v>
      </c>
      <c r="I36" s="3">
        <v>174</v>
      </c>
      <c r="J36" s="7">
        <f t="shared" si="5"/>
        <v>360</v>
      </c>
      <c r="K36" s="3">
        <v>0</v>
      </c>
      <c r="L36" s="3">
        <v>0</v>
      </c>
      <c r="M36" s="7">
        <f t="shared" si="6"/>
        <v>0</v>
      </c>
      <c r="N36" s="27">
        <f t="shared" si="7"/>
        <v>8.4557622173614625E-3</v>
      </c>
      <c r="O36" s="27">
        <f t="shared" si="0"/>
        <v>8.0885483184333761E-3</v>
      </c>
      <c r="P36" s="28">
        <f t="shared" si="1"/>
        <v>8.2782754995462202E-3</v>
      </c>
      <c r="R36" s="32">
        <f t="shared" si="8"/>
        <v>1.8264446389500759</v>
      </c>
      <c r="S36" s="32">
        <f t="shared" si="9"/>
        <v>1.7471264367816093</v>
      </c>
      <c r="T36" s="32">
        <f t="shared" si="10"/>
        <v>1.7881075079019837</v>
      </c>
    </row>
    <row r="37" spans="2:20" x14ac:dyDescent="0.25">
      <c r="B37" s="11" t="str">
        <f>'Média Mensal'!B37</f>
        <v>BSra da Hora</v>
      </c>
      <c r="C37" s="11" t="str">
        <f>'Média Mensal'!C37</f>
        <v>BFonte do Cuco</v>
      </c>
      <c r="D37" s="14">
        <f>'Média Mensal'!D37</f>
        <v>687.03</v>
      </c>
      <c r="E37" s="8">
        <v>8976.9230363025108</v>
      </c>
      <c r="F37" s="9">
        <v>12615.305127654945</v>
      </c>
      <c r="G37" s="10">
        <f t="shared" si="4"/>
        <v>21592.228163957458</v>
      </c>
      <c r="H37" s="9">
        <v>144</v>
      </c>
      <c r="I37" s="9">
        <v>144</v>
      </c>
      <c r="J37" s="10">
        <f t="shared" si="5"/>
        <v>288</v>
      </c>
      <c r="K37" s="9">
        <v>116</v>
      </c>
      <c r="L37" s="9">
        <v>135</v>
      </c>
      <c r="M37" s="10">
        <f t="shared" si="6"/>
        <v>251</v>
      </c>
      <c r="N37" s="25">
        <f t="shared" si="7"/>
        <v>0.14993524579607348</v>
      </c>
      <c r="O37" s="25">
        <f t="shared" si="0"/>
        <v>0.19533174048765864</v>
      </c>
      <c r="P37" s="26">
        <f t="shared" si="1"/>
        <v>0.17349286626564775</v>
      </c>
      <c r="R37" s="32">
        <f t="shared" si="8"/>
        <v>34.526627062701962</v>
      </c>
      <c r="S37" s="32">
        <f t="shared" si="9"/>
        <v>45.216147410949624</v>
      </c>
      <c r="T37" s="32">
        <f t="shared" si="10"/>
        <v>40.05979251198044</v>
      </c>
    </row>
    <row r="38" spans="2:20" x14ac:dyDescent="0.25">
      <c r="B38" s="12" t="str">
        <f>'Média Mensal'!B38</f>
        <v>BFonte do Cuco</v>
      </c>
      <c r="C38" s="12" t="str">
        <f>'Média Mensal'!C38</f>
        <v>Custoias</v>
      </c>
      <c r="D38" s="15">
        <f>'Média Mensal'!D38</f>
        <v>689.2</v>
      </c>
      <c r="E38" s="4">
        <v>8520.1746095251256</v>
      </c>
      <c r="F38" s="2">
        <v>12339.654229206433</v>
      </c>
      <c r="G38" s="5">
        <f t="shared" si="4"/>
        <v>20859.828838731559</v>
      </c>
      <c r="H38" s="2">
        <v>144</v>
      </c>
      <c r="I38" s="2">
        <v>144</v>
      </c>
      <c r="J38" s="5">
        <f t="shared" si="5"/>
        <v>288</v>
      </c>
      <c r="K38" s="2">
        <v>127</v>
      </c>
      <c r="L38" s="2">
        <v>135</v>
      </c>
      <c r="M38" s="5">
        <f t="shared" si="6"/>
        <v>262</v>
      </c>
      <c r="N38" s="27">
        <f t="shared" si="7"/>
        <v>0.13610502571126398</v>
      </c>
      <c r="O38" s="27">
        <f t="shared" si="0"/>
        <v>0.1910636416017347</v>
      </c>
      <c r="P38" s="28">
        <f t="shared" si="1"/>
        <v>0.16401299564985816</v>
      </c>
      <c r="R38" s="32">
        <f t="shared" si="8"/>
        <v>31.439758706734782</v>
      </c>
      <c r="S38" s="32">
        <f t="shared" si="9"/>
        <v>44.228151359162844</v>
      </c>
      <c r="T38" s="32">
        <f t="shared" si="10"/>
        <v>37.926961524966472</v>
      </c>
    </row>
    <row r="39" spans="2:20" x14ac:dyDescent="0.25">
      <c r="B39" s="12" t="str">
        <f>'Média Mensal'!B39</f>
        <v>Custoias</v>
      </c>
      <c r="C39" s="12" t="str">
        <f>'Média Mensal'!C39</f>
        <v>Esposade</v>
      </c>
      <c r="D39" s="15">
        <f>'Média Mensal'!D39</f>
        <v>1779.24</v>
      </c>
      <c r="E39" s="4">
        <v>8234.4280410323463</v>
      </c>
      <c r="F39" s="2">
        <v>12166.347276168461</v>
      </c>
      <c r="G39" s="5">
        <f t="shared" si="4"/>
        <v>20400.775317200809</v>
      </c>
      <c r="H39" s="2">
        <v>144</v>
      </c>
      <c r="I39" s="2">
        <v>144</v>
      </c>
      <c r="J39" s="5">
        <f t="shared" si="5"/>
        <v>288</v>
      </c>
      <c r="K39" s="2">
        <v>153</v>
      </c>
      <c r="L39" s="2">
        <v>136</v>
      </c>
      <c r="M39" s="5">
        <f t="shared" si="6"/>
        <v>289</v>
      </c>
      <c r="N39" s="27">
        <f t="shared" si="7"/>
        <v>0.11925657573039547</v>
      </c>
      <c r="O39" s="27">
        <f t="shared" si="0"/>
        <v>0.1876596013722924</v>
      </c>
      <c r="P39" s="28">
        <f t="shared" si="1"/>
        <v>0.15238105256349574</v>
      </c>
      <c r="R39" s="32">
        <f t="shared" si="8"/>
        <v>27.725346939502849</v>
      </c>
      <c r="S39" s="32">
        <f t="shared" si="9"/>
        <v>43.451240272030219</v>
      </c>
      <c r="T39" s="32">
        <f t="shared" si="10"/>
        <v>35.356629665859288</v>
      </c>
    </row>
    <row r="40" spans="2:20" x14ac:dyDescent="0.25">
      <c r="B40" s="12" t="str">
        <f>'Média Mensal'!B40</f>
        <v>Esposade</v>
      </c>
      <c r="C40" s="12" t="str">
        <f>'Média Mensal'!C40</f>
        <v>Crestins</v>
      </c>
      <c r="D40" s="15">
        <f>'Média Mensal'!D40</f>
        <v>2035.56</v>
      </c>
      <c r="E40" s="4">
        <v>8097.5058809433913</v>
      </c>
      <c r="F40" s="2">
        <v>12113.729055229038</v>
      </c>
      <c r="G40" s="5">
        <f t="shared" si="4"/>
        <v>20211.23493617243</v>
      </c>
      <c r="H40" s="2">
        <v>145</v>
      </c>
      <c r="I40" s="2">
        <v>144</v>
      </c>
      <c r="J40" s="5">
        <f t="shared" si="5"/>
        <v>289</v>
      </c>
      <c r="K40" s="2">
        <v>136</v>
      </c>
      <c r="L40" s="2">
        <v>135</v>
      </c>
      <c r="M40" s="5">
        <f t="shared" si="6"/>
        <v>271</v>
      </c>
      <c r="N40" s="27">
        <f t="shared" si="7"/>
        <v>0.12448508610477479</v>
      </c>
      <c r="O40" s="27">
        <f t="shared" si="0"/>
        <v>0.18756548146954413</v>
      </c>
      <c r="P40" s="28">
        <f t="shared" si="1"/>
        <v>0.15591238996677079</v>
      </c>
      <c r="R40" s="32">
        <f t="shared" si="8"/>
        <v>28.816746907271856</v>
      </c>
      <c r="S40" s="32">
        <f t="shared" si="9"/>
        <v>43.418383710498347</v>
      </c>
      <c r="T40" s="32">
        <f t="shared" si="10"/>
        <v>36.091490957450766</v>
      </c>
    </row>
    <row r="41" spans="2:20" x14ac:dyDescent="0.25">
      <c r="B41" s="12" t="str">
        <f>'Média Mensal'!B41</f>
        <v>Crestins</v>
      </c>
      <c r="C41" s="12" t="str">
        <f>'Média Mensal'!C41</f>
        <v>Verdes (B)</v>
      </c>
      <c r="D41" s="15">
        <f>'Média Mensal'!D41</f>
        <v>591.81999999999994</v>
      </c>
      <c r="E41" s="4">
        <v>8030.2550599770511</v>
      </c>
      <c r="F41" s="2">
        <v>12059.19948903281</v>
      </c>
      <c r="G41" s="5">
        <f t="shared" si="4"/>
        <v>20089.454549009861</v>
      </c>
      <c r="H41" s="2">
        <v>148</v>
      </c>
      <c r="I41" s="2">
        <v>144</v>
      </c>
      <c r="J41" s="5">
        <f t="shared" si="5"/>
        <v>292</v>
      </c>
      <c r="K41" s="2">
        <v>136</v>
      </c>
      <c r="L41" s="2">
        <v>136</v>
      </c>
      <c r="M41" s="5">
        <f t="shared" si="6"/>
        <v>272</v>
      </c>
      <c r="N41" s="27">
        <f t="shared" si="7"/>
        <v>0.12223354633428293</v>
      </c>
      <c r="O41" s="27">
        <f t="shared" si="0"/>
        <v>0.18600690228641426</v>
      </c>
      <c r="P41" s="28">
        <f t="shared" si="1"/>
        <v>0.15390915779763623</v>
      </c>
      <c r="R41" s="32">
        <f t="shared" si="8"/>
        <v>28.275545985834686</v>
      </c>
      <c r="S41" s="32">
        <f t="shared" si="9"/>
        <v>43.068569603688609</v>
      </c>
      <c r="T41" s="32">
        <f t="shared" si="10"/>
        <v>35.619600264201878</v>
      </c>
    </row>
    <row r="42" spans="2:20" x14ac:dyDescent="0.25">
      <c r="B42" s="12" t="str">
        <f>'Média Mensal'!B42</f>
        <v>Verdes (B)</v>
      </c>
      <c r="C42" s="12" t="str">
        <f>'Média Mensal'!C42</f>
        <v>Pedras Rubras</v>
      </c>
      <c r="D42" s="15">
        <f>'Média Mensal'!D42</f>
        <v>960.78</v>
      </c>
      <c r="E42" s="4">
        <v>5865.5387023914836</v>
      </c>
      <c r="F42" s="2">
        <v>6706.2420425802284</v>
      </c>
      <c r="G42" s="5">
        <f t="shared" si="4"/>
        <v>12571.780744971711</v>
      </c>
      <c r="H42" s="2">
        <v>0</v>
      </c>
      <c r="I42" s="2">
        <v>0</v>
      </c>
      <c r="J42" s="5">
        <f t="shared" si="5"/>
        <v>0</v>
      </c>
      <c r="K42" s="2">
        <v>136</v>
      </c>
      <c r="L42" s="2">
        <v>136</v>
      </c>
      <c r="M42" s="5">
        <f t="shared" si="6"/>
        <v>272</v>
      </c>
      <c r="N42" s="27">
        <f t="shared" si="7"/>
        <v>0.17390710099595244</v>
      </c>
      <c r="O42" s="27">
        <f t="shared" si="0"/>
        <v>0.1988330776381709</v>
      </c>
      <c r="P42" s="28">
        <f t="shared" si="1"/>
        <v>0.18637008931706164</v>
      </c>
      <c r="R42" s="32">
        <f t="shared" si="8"/>
        <v>43.128961046996203</v>
      </c>
      <c r="S42" s="32">
        <f t="shared" si="9"/>
        <v>49.310603254266383</v>
      </c>
      <c r="T42" s="32">
        <f t="shared" si="10"/>
        <v>46.219782150631289</v>
      </c>
    </row>
    <row r="43" spans="2:20" x14ac:dyDescent="0.25">
      <c r="B43" s="12" t="str">
        <f>'Média Mensal'!B43</f>
        <v>Pedras Rubras</v>
      </c>
      <c r="C43" s="12" t="str">
        <f>'Média Mensal'!C43</f>
        <v>Lidador</v>
      </c>
      <c r="D43" s="15">
        <f>'Média Mensal'!D43</f>
        <v>1147.58</v>
      </c>
      <c r="E43" s="4">
        <v>5229.5259209417609</v>
      </c>
      <c r="F43" s="2">
        <v>6079.6248426572211</v>
      </c>
      <c r="G43" s="5">
        <f t="shared" si="4"/>
        <v>11309.150763598982</v>
      </c>
      <c r="H43" s="2">
        <v>0</v>
      </c>
      <c r="I43" s="2">
        <v>0</v>
      </c>
      <c r="J43" s="5">
        <f t="shared" si="5"/>
        <v>0</v>
      </c>
      <c r="K43" s="2">
        <v>136</v>
      </c>
      <c r="L43" s="2">
        <v>136</v>
      </c>
      <c r="M43" s="5">
        <f t="shared" si="6"/>
        <v>272</v>
      </c>
      <c r="N43" s="27">
        <f t="shared" si="7"/>
        <v>0.15504998579642318</v>
      </c>
      <c r="O43" s="27">
        <f t="shared" si="0"/>
        <v>0.18025453162527338</v>
      </c>
      <c r="P43" s="28">
        <f t="shared" si="1"/>
        <v>0.1676522587108483</v>
      </c>
      <c r="R43" s="32">
        <f t="shared" si="8"/>
        <v>38.452396477512949</v>
      </c>
      <c r="S43" s="32">
        <f t="shared" si="9"/>
        <v>44.7031238430678</v>
      </c>
      <c r="T43" s="32">
        <f t="shared" si="10"/>
        <v>41.577760160290374</v>
      </c>
    </row>
    <row r="44" spans="2:20" x14ac:dyDescent="0.25">
      <c r="B44" s="12" t="str">
        <f>'Média Mensal'!B44</f>
        <v>Lidador</v>
      </c>
      <c r="C44" s="12" t="str">
        <f>'Média Mensal'!C44</f>
        <v>Vilar do Pinheiro</v>
      </c>
      <c r="D44" s="15">
        <f>'Média Mensal'!D44</f>
        <v>1987.51</v>
      </c>
      <c r="E44" s="4">
        <v>5031.1479565464278</v>
      </c>
      <c r="F44" s="2">
        <v>5879.4021062620213</v>
      </c>
      <c r="G44" s="5">
        <f t="shared" si="4"/>
        <v>10910.550062808448</v>
      </c>
      <c r="H44" s="2">
        <v>0</v>
      </c>
      <c r="I44" s="2">
        <v>0</v>
      </c>
      <c r="J44" s="5">
        <f t="shared" si="5"/>
        <v>0</v>
      </c>
      <c r="K44" s="2">
        <v>136</v>
      </c>
      <c r="L44" s="2">
        <v>136</v>
      </c>
      <c r="M44" s="5">
        <f t="shared" si="6"/>
        <v>272</v>
      </c>
      <c r="N44" s="27">
        <f t="shared" si="7"/>
        <v>0.14916828618792777</v>
      </c>
      <c r="O44" s="27">
        <f t="shared" si="0"/>
        <v>0.17431813645226582</v>
      </c>
      <c r="P44" s="28">
        <f t="shared" si="1"/>
        <v>0.16174321132009678</v>
      </c>
      <c r="R44" s="32">
        <f t="shared" si="8"/>
        <v>36.993734974606085</v>
      </c>
      <c r="S44" s="32">
        <f t="shared" si="9"/>
        <v>43.230897840161923</v>
      </c>
      <c r="T44" s="32">
        <f t="shared" si="10"/>
        <v>40.112316407384</v>
      </c>
    </row>
    <row r="45" spans="2:20" x14ac:dyDescent="0.25">
      <c r="B45" s="12" t="str">
        <f>'Média Mensal'!B45</f>
        <v>Vilar do Pinheiro</v>
      </c>
      <c r="C45" s="12" t="str">
        <f>'Média Mensal'!C45</f>
        <v>Modivas Sul</v>
      </c>
      <c r="D45" s="15">
        <f>'Média Mensal'!D45</f>
        <v>2037.38</v>
      </c>
      <c r="E45" s="4">
        <v>4840.7146964975536</v>
      </c>
      <c r="F45" s="2">
        <v>5776.1839503419478</v>
      </c>
      <c r="G45" s="5">
        <f t="shared" si="4"/>
        <v>10616.898646839501</v>
      </c>
      <c r="H45" s="2">
        <v>0</v>
      </c>
      <c r="I45" s="2">
        <v>0</v>
      </c>
      <c r="J45" s="5">
        <f t="shared" si="5"/>
        <v>0</v>
      </c>
      <c r="K45" s="2">
        <v>137</v>
      </c>
      <c r="L45" s="2">
        <v>136</v>
      </c>
      <c r="M45" s="5">
        <f t="shared" si="6"/>
        <v>273</v>
      </c>
      <c r="N45" s="27">
        <f t="shared" si="7"/>
        <v>0.14247453191951828</v>
      </c>
      <c r="O45" s="27">
        <f t="shared" si="0"/>
        <v>0.17125782585216875</v>
      </c>
      <c r="P45" s="28">
        <f t="shared" si="1"/>
        <v>0.15681346223028922</v>
      </c>
      <c r="R45" s="32">
        <f t="shared" si="8"/>
        <v>35.333683916040535</v>
      </c>
      <c r="S45" s="32">
        <f t="shared" si="9"/>
        <v>42.471940811337852</v>
      </c>
      <c r="T45" s="32">
        <f t="shared" si="10"/>
        <v>38.889738633111726</v>
      </c>
    </row>
    <row r="46" spans="2:20" x14ac:dyDescent="0.25">
      <c r="B46" s="12" t="str">
        <f>'Média Mensal'!B46</f>
        <v>Modivas Sul</v>
      </c>
      <c r="C46" s="12" t="str">
        <f>'Média Mensal'!C46</f>
        <v>Modivas Centro</v>
      </c>
      <c r="D46" s="15">
        <f>'Média Mensal'!D46</f>
        <v>1051.08</v>
      </c>
      <c r="E46" s="4">
        <v>4832.4040574745095</v>
      </c>
      <c r="F46" s="2">
        <v>5705.2789143369291</v>
      </c>
      <c r="G46" s="5">
        <f t="shared" si="4"/>
        <v>10537.682971811439</v>
      </c>
      <c r="H46" s="2">
        <v>0</v>
      </c>
      <c r="I46" s="2">
        <v>0</v>
      </c>
      <c r="J46" s="5">
        <f t="shared" si="5"/>
        <v>0</v>
      </c>
      <c r="K46" s="2">
        <v>137</v>
      </c>
      <c r="L46" s="2">
        <v>136</v>
      </c>
      <c r="M46" s="5">
        <f t="shared" si="6"/>
        <v>273</v>
      </c>
      <c r="N46" s="27">
        <f t="shared" si="7"/>
        <v>0.14222992869892009</v>
      </c>
      <c r="O46" s="27">
        <f t="shared" si="0"/>
        <v>0.16915556553418315</v>
      </c>
      <c r="P46" s="28">
        <f t="shared" si="1"/>
        <v>0.1556434327633735</v>
      </c>
      <c r="R46" s="32">
        <f t="shared" si="8"/>
        <v>35.273022317332185</v>
      </c>
      <c r="S46" s="32">
        <f t="shared" si="9"/>
        <v>41.950580252477423</v>
      </c>
      <c r="T46" s="32">
        <f t="shared" si="10"/>
        <v>38.599571325316624</v>
      </c>
    </row>
    <row r="47" spans="2:20" x14ac:dyDescent="0.25">
      <c r="B47" s="12" t="str">
        <f>'Média Mensal'!B47</f>
        <v>Modivas Centro</v>
      </c>
      <c r="C47" s="12" t="s">
        <v>102</v>
      </c>
      <c r="D47" s="15">
        <v>852.51</v>
      </c>
      <c r="E47" s="4">
        <v>4795.7872874224804</v>
      </c>
      <c r="F47" s="2">
        <v>5713.9737738752638</v>
      </c>
      <c r="G47" s="5">
        <f t="shared" si="4"/>
        <v>10509.761061297744</v>
      </c>
      <c r="H47" s="2">
        <v>0</v>
      </c>
      <c r="I47" s="2">
        <v>0</v>
      </c>
      <c r="J47" s="5">
        <f t="shared" si="5"/>
        <v>0</v>
      </c>
      <c r="K47" s="2">
        <v>137</v>
      </c>
      <c r="L47" s="2">
        <v>136</v>
      </c>
      <c r="M47" s="5">
        <f t="shared" si="6"/>
        <v>273</v>
      </c>
      <c r="N47" s="27">
        <f t="shared" si="7"/>
        <v>0.14115220412710386</v>
      </c>
      <c r="O47" s="27">
        <f t="shared" si="0"/>
        <v>0.16941335904516319</v>
      </c>
      <c r="P47" s="28">
        <f t="shared" si="1"/>
        <v>0.15523102122914073</v>
      </c>
      <c r="R47" s="32">
        <f t="shared" ref="R47" si="11">+E47/(H47+K47)</f>
        <v>35.005746623521752</v>
      </c>
      <c r="S47" s="32">
        <f t="shared" ref="S47" si="12">+F47/(I47+L47)</f>
        <v>42.014513043200466</v>
      </c>
      <c r="T47" s="32">
        <f t="shared" ref="T47" si="13">+G47/(J47+M47)</f>
        <v>38.497293264826901</v>
      </c>
    </row>
    <row r="48" spans="2:20" x14ac:dyDescent="0.25">
      <c r="B48" s="12" t="s">
        <v>102</v>
      </c>
      <c r="C48" s="12" t="str">
        <f>'Média Mensal'!C48</f>
        <v>Mindelo</v>
      </c>
      <c r="D48" s="15">
        <v>1834.12</v>
      </c>
      <c r="E48" s="4">
        <v>3974.3950287168823</v>
      </c>
      <c r="F48" s="2">
        <v>5453.6639270174992</v>
      </c>
      <c r="G48" s="5">
        <f t="shared" si="4"/>
        <v>9428.058955734381</v>
      </c>
      <c r="H48" s="2">
        <v>0</v>
      </c>
      <c r="I48" s="2">
        <v>0</v>
      </c>
      <c r="J48" s="5">
        <f t="shared" si="5"/>
        <v>0</v>
      </c>
      <c r="K48" s="2">
        <v>139</v>
      </c>
      <c r="L48" s="2">
        <v>115</v>
      </c>
      <c r="M48" s="5">
        <f t="shared" si="6"/>
        <v>254</v>
      </c>
      <c r="N48" s="27">
        <f t="shared" si="7"/>
        <v>0.11529342738213282</v>
      </c>
      <c r="O48" s="27">
        <f t="shared" si="0"/>
        <v>0.19122243783371315</v>
      </c>
      <c r="P48" s="28">
        <f t="shared" si="1"/>
        <v>0.14967073526375382</v>
      </c>
      <c r="R48" s="32">
        <f t="shared" si="8"/>
        <v>28.592769990768936</v>
      </c>
      <c r="S48" s="32">
        <f t="shared" si="9"/>
        <v>47.423164582760862</v>
      </c>
      <c r="T48" s="32">
        <f t="shared" si="10"/>
        <v>37.118342345410952</v>
      </c>
    </row>
    <row r="49" spans="2:20" x14ac:dyDescent="0.25">
      <c r="B49" s="12" t="str">
        <f>'Média Mensal'!B49</f>
        <v>Mindelo</v>
      </c>
      <c r="C49" s="12" t="str">
        <f>'Média Mensal'!C49</f>
        <v>Espaço Natureza</v>
      </c>
      <c r="D49" s="15">
        <f>'Média Mensal'!D49</f>
        <v>776.86</v>
      </c>
      <c r="E49" s="4">
        <v>3924.5734230067633</v>
      </c>
      <c r="F49" s="2">
        <v>5251.0569644452225</v>
      </c>
      <c r="G49" s="5">
        <f t="shared" si="4"/>
        <v>9175.6303874519854</v>
      </c>
      <c r="H49" s="2">
        <v>0</v>
      </c>
      <c r="I49" s="2">
        <v>0</v>
      </c>
      <c r="J49" s="5">
        <f t="shared" si="5"/>
        <v>0</v>
      </c>
      <c r="K49" s="2">
        <v>153</v>
      </c>
      <c r="L49" s="2">
        <v>135</v>
      </c>
      <c r="M49" s="5">
        <f t="shared" si="6"/>
        <v>288</v>
      </c>
      <c r="N49" s="27">
        <f t="shared" si="7"/>
        <v>0.10343067212225288</v>
      </c>
      <c r="O49" s="27">
        <f t="shared" si="0"/>
        <v>0.15684160586753951</v>
      </c>
      <c r="P49" s="28">
        <f t="shared" si="1"/>
        <v>0.12846704731535596</v>
      </c>
      <c r="R49" s="32">
        <f t="shared" si="8"/>
        <v>25.650806686318713</v>
      </c>
      <c r="S49" s="32">
        <f t="shared" si="9"/>
        <v>38.8967182551498</v>
      </c>
      <c r="T49" s="32">
        <f t="shared" si="10"/>
        <v>31.859827734208281</v>
      </c>
    </row>
    <row r="50" spans="2:20" x14ac:dyDescent="0.25">
      <c r="B50" s="12" t="str">
        <f>'Média Mensal'!B50</f>
        <v>Espaço Natureza</v>
      </c>
      <c r="C50" s="12" t="str">
        <f>'Média Mensal'!C50</f>
        <v>Varziela</v>
      </c>
      <c r="D50" s="15">
        <f>'Média Mensal'!D50</f>
        <v>1539</v>
      </c>
      <c r="E50" s="4">
        <v>3911.7066056968852</v>
      </c>
      <c r="F50" s="2">
        <v>5233.1787447773604</v>
      </c>
      <c r="G50" s="5">
        <f t="shared" si="4"/>
        <v>9144.8853504742456</v>
      </c>
      <c r="H50" s="2">
        <v>0</v>
      </c>
      <c r="I50" s="2">
        <v>0</v>
      </c>
      <c r="J50" s="5">
        <f t="shared" si="5"/>
        <v>0</v>
      </c>
      <c r="K50" s="2">
        <v>154</v>
      </c>
      <c r="L50" s="2">
        <v>136</v>
      </c>
      <c r="M50" s="5">
        <f t="shared" si="6"/>
        <v>290</v>
      </c>
      <c r="N50" s="27">
        <f t="shared" si="7"/>
        <v>0.10242214614832648</v>
      </c>
      <c r="O50" s="27">
        <f t="shared" si="0"/>
        <v>0.15515828821090372</v>
      </c>
      <c r="P50" s="28">
        <f t="shared" si="1"/>
        <v>0.12715357828801788</v>
      </c>
      <c r="R50" s="32">
        <f t="shared" si="8"/>
        <v>25.40069224478497</v>
      </c>
      <c r="S50" s="32">
        <f t="shared" si="9"/>
        <v>38.479255476304118</v>
      </c>
      <c r="T50" s="32">
        <f t="shared" si="10"/>
        <v>31.534087415428434</v>
      </c>
    </row>
    <row r="51" spans="2:20" x14ac:dyDescent="0.25">
      <c r="B51" s="12" t="str">
        <f>'Média Mensal'!B51</f>
        <v>Varziela</v>
      </c>
      <c r="C51" s="12" t="str">
        <f>'Média Mensal'!C51</f>
        <v>Árvore</v>
      </c>
      <c r="D51" s="15">
        <f>'Média Mensal'!D51</f>
        <v>858.71</v>
      </c>
      <c r="E51" s="4">
        <v>3802.7023961829759</v>
      </c>
      <c r="F51" s="2">
        <v>4973.4608712072477</v>
      </c>
      <c r="G51" s="5">
        <f t="shared" si="4"/>
        <v>8776.1632673902241</v>
      </c>
      <c r="H51" s="2">
        <v>0</v>
      </c>
      <c r="I51" s="2">
        <v>0</v>
      </c>
      <c r="J51" s="5">
        <f t="shared" si="5"/>
        <v>0</v>
      </c>
      <c r="K51" s="2">
        <v>138</v>
      </c>
      <c r="L51" s="2">
        <v>135</v>
      </c>
      <c r="M51" s="5">
        <f t="shared" si="6"/>
        <v>273</v>
      </c>
      <c r="N51" s="27">
        <f t="shared" si="7"/>
        <v>0.11111215510118559</v>
      </c>
      <c r="O51" s="27">
        <f t="shared" si="0"/>
        <v>0.1485502052331914</v>
      </c>
      <c r="P51" s="28">
        <f t="shared" si="1"/>
        <v>0.12962547659503462</v>
      </c>
      <c r="R51" s="32">
        <f t="shared" si="8"/>
        <v>27.555814465094027</v>
      </c>
      <c r="S51" s="32">
        <f t="shared" si="9"/>
        <v>36.840450897831467</v>
      </c>
      <c r="T51" s="32">
        <f t="shared" si="10"/>
        <v>32.147118195568588</v>
      </c>
    </row>
    <row r="52" spans="2:20" x14ac:dyDescent="0.25">
      <c r="B52" s="12" t="str">
        <f>'Média Mensal'!B52</f>
        <v>Árvore</v>
      </c>
      <c r="C52" s="12" t="str">
        <f>'Média Mensal'!C52</f>
        <v>Azurara</v>
      </c>
      <c r="D52" s="15">
        <f>'Média Mensal'!D52</f>
        <v>664.57</v>
      </c>
      <c r="E52" s="4">
        <v>3792.5844148730953</v>
      </c>
      <c r="F52" s="2">
        <v>4981.4146309765283</v>
      </c>
      <c r="G52" s="5">
        <f t="shared" si="4"/>
        <v>8773.9990458496231</v>
      </c>
      <c r="H52" s="2">
        <v>0</v>
      </c>
      <c r="I52" s="2">
        <v>0</v>
      </c>
      <c r="J52" s="5">
        <f t="shared" si="5"/>
        <v>0</v>
      </c>
      <c r="K52" s="2">
        <v>138</v>
      </c>
      <c r="L52" s="2">
        <v>136</v>
      </c>
      <c r="M52" s="5">
        <f t="shared" si="6"/>
        <v>274</v>
      </c>
      <c r="N52" s="27">
        <f t="shared" si="7"/>
        <v>0.11081651516108858</v>
      </c>
      <c r="O52" s="27">
        <f t="shared" si="0"/>
        <v>0.14769374498863047</v>
      </c>
      <c r="P52" s="28">
        <f t="shared" si="1"/>
        <v>0.129120541644832</v>
      </c>
      <c r="R52" s="32">
        <f t="shared" si="8"/>
        <v>27.482495759949966</v>
      </c>
      <c r="S52" s="32">
        <f t="shared" si="9"/>
        <v>36.628048757180352</v>
      </c>
      <c r="T52" s="32">
        <f t="shared" si="10"/>
        <v>32.021894327918332</v>
      </c>
    </row>
    <row r="53" spans="2:20" x14ac:dyDescent="0.25">
      <c r="B53" s="12" t="str">
        <f>'Média Mensal'!B53</f>
        <v>Azurara</v>
      </c>
      <c r="C53" s="12" t="str">
        <f>'Média Mensal'!C53</f>
        <v>Santa Clara</v>
      </c>
      <c r="D53" s="15">
        <f>'Média Mensal'!D53</f>
        <v>1218.0899999999999</v>
      </c>
      <c r="E53" s="4">
        <v>3785.0780558549063</v>
      </c>
      <c r="F53" s="2">
        <v>4935.6856389572513</v>
      </c>
      <c r="G53" s="5">
        <f t="shared" si="4"/>
        <v>8720.7636948121581</v>
      </c>
      <c r="H53" s="2">
        <v>0</v>
      </c>
      <c r="I53" s="2">
        <v>0</v>
      </c>
      <c r="J53" s="5">
        <f t="shared" si="5"/>
        <v>0</v>
      </c>
      <c r="K53" s="2">
        <v>138</v>
      </c>
      <c r="L53" s="2">
        <v>136</v>
      </c>
      <c r="M53" s="5">
        <f t="shared" si="6"/>
        <v>274</v>
      </c>
      <c r="N53" s="27">
        <f t="shared" si="7"/>
        <v>0.11059718489524621</v>
      </c>
      <c r="O53" s="27">
        <f t="shared" si="0"/>
        <v>0.14633792810001339</v>
      </c>
      <c r="P53" s="28">
        <f t="shared" si="1"/>
        <v>0.12833711582899926</v>
      </c>
      <c r="R53" s="32">
        <f t="shared" si="8"/>
        <v>27.428101854021062</v>
      </c>
      <c r="S53" s="32">
        <f t="shared" si="9"/>
        <v>36.291806168803319</v>
      </c>
      <c r="T53" s="32">
        <f t="shared" si="10"/>
        <v>31.827604725591819</v>
      </c>
    </row>
    <row r="54" spans="2:20" x14ac:dyDescent="0.25">
      <c r="B54" s="12" t="str">
        <f>'Média Mensal'!B54</f>
        <v>Santa Clara</v>
      </c>
      <c r="C54" s="12" t="str">
        <f>'Média Mensal'!C54</f>
        <v>Vila do Conde</v>
      </c>
      <c r="D54" s="15">
        <f>'Média Mensal'!D54</f>
        <v>670.57</v>
      </c>
      <c r="E54" s="4">
        <v>3909.3067212411679</v>
      </c>
      <c r="F54" s="2">
        <v>4784.2875903800787</v>
      </c>
      <c r="G54" s="5">
        <f t="shared" si="4"/>
        <v>8693.5943116212475</v>
      </c>
      <c r="H54" s="2">
        <v>0</v>
      </c>
      <c r="I54" s="2">
        <v>0</v>
      </c>
      <c r="J54" s="5">
        <f t="shared" si="5"/>
        <v>0</v>
      </c>
      <c r="K54" s="2">
        <v>148</v>
      </c>
      <c r="L54" s="2">
        <v>136</v>
      </c>
      <c r="M54" s="5">
        <f t="shared" si="6"/>
        <v>284</v>
      </c>
      <c r="N54" s="27">
        <f t="shared" si="7"/>
        <v>0.10650901049589058</v>
      </c>
      <c r="O54" s="27">
        <f t="shared" si="0"/>
        <v>0.14184913396525375</v>
      </c>
      <c r="P54" s="28">
        <f t="shared" si="1"/>
        <v>0.12343244990375465</v>
      </c>
      <c r="R54" s="32">
        <f t="shared" si="8"/>
        <v>26.414234602980866</v>
      </c>
      <c r="S54" s="32">
        <f t="shared" si="9"/>
        <v>35.178585223382932</v>
      </c>
      <c r="T54" s="32">
        <f t="shared" si="10"/>
        <v>30.611247576131152</v>
      </c>
    </row>
    <row r="55" spans="2:20" x14ac:dyDescent="0.25">
      <c r="B55" s="12" t="str">
        <f>'Média Mensal'!B55</f>
        <v>Vila do Conde</v>
      </c>
      <c r="C55" s="12" t="str">
        <f>'Média Mensal'!C55</f>
        <v>Alto de Pega</v>
      </c>
      <c r="D55" s="15">
        <f>'Média Mensal'!D55</f>
        <v>730.41</v>
      </c>
      <c r="E55" s="4">
        <v>2940.9245635845418</v>
      </c>
      <c r="F55" s="2">
        <v>3442.426020383683</v>
      </c>
      <c r="G55" s="5">
        <f t="shared" si="4"/>
        <v>6383.3505839682248</v>
      </c>
      <c r="H55" s="2">
        <v>0</v>
      </c>
      <c r="I55" s="2">
        <v>0</v>
      </c>
      <c r="J55" s="5">
        <f t="shared" si="5"/>
        <v>0</v>
      </c>
      <c r="K55" s="2">
        <v>138</v>
      </c>
      <c r="L55" s="2">
        <v>138</v>
      </c>
      <c r="M55" s="5">
        <f t="shared" si="6"/>
        <v>276</v>
      </c>
      <c r="N55" s="27">
        <f t="shared" si="7"/>
        <v>8.5931643395995266E-2</v>
      </c>
      <c r="O55" s="27">
        <f t="shared" si="0"/>
        <v>0.10058514552313239</v>
      </c>
      <c r="P55" s="28">
        <f t="shared" si="1"/>
        <v>9.3258394459563826E-2</v>
      </c>
      <c r="R55" s="32">
        <f t="shared" si="8"/>
        <v>21.311047562206824</v>
      </c>
      <c r="S55" s="32">
        <f t="shared" si="9"/>
        <v>24.945116089736832</v>
      </c>
      <c r="T55" s="32">
        <f t="shared" si="10"/>
        <v>23.128081825971829</v>
      </c>
    </row>
    <row r="56" spans="2:20" x14ac:dyDescent="0.25">
      <c r="B56" s="12" t="str">
        <f>'Média Mensal'!B56</f>
        <v>Alto de Pega</v>
      </c>
      <c r="C56" s="12" t="str">
        <f>'Média Mensal'!C56</f>
        <v>Portas Fronhas</v>
      </c>
      <c r="D56" s="15">
        <f>'Média Mensal'!D56</f>
        <v>671.05</v>
      </c>
      <c r="E56" s="4">
        <v>2790.1622318483392</v>
      </c>
      <c r="F56" s="2">
        <v>3178.7738736121232</v>
      </c>
      <c r="G56" s="5">
        <f t="shared" si="4"/>
        <v>5968.9361054604624</v>
      </c>
      <c r="H56" s="2">
        <v>0</v>
      </c>
      <c r="I56" s="2">
        <v>0</v>
      </c>
      <c r="J56" s="5">
        <f t="shared" si="5"/>
        <v>0</v>
      </c>
      <c r="K56" s="2">
        <v>136</v>
      </c>
      <c r="L56" s="2">
        <v>138</v>
      </c>
      <c r="M56" s="5">
        <f t="shared" si="6"/>
        <v>274</v>
      </c>
      <c r="N56" s="27">
        <f t="shared" si="7"/>
        <v>8.27253982402852E-2</v>
      </c>
      <c r="O56" s="27">
        <f t="shared" si="0"/>
        <v>9.2881424544533756E-2</v>
      </c>
      <c r="P56" s="28">
        <f t="shared" si="1"/>
        <v>8.7840477181841042E-2</v>
      </c>
      <c r="R56" s="32">
        <f t="shared" si="8"/>
        <v>20.51589876359073</v>
      </c>
      <c r="S56" s="32">
        <f t="shared" si="9"/>
        <v>23.03459328704437</v>
      </c>
      <c r="T56" s="32">
        <f t="shared" si="10"/>
        <v>21.784438341096578</v>
      </c>
    </row>
    <row r="57" spans="2:20" x14ac:dyDescent="0.25">
      <c r="B57" s="12" t="str">
        <f>'Média Mensal'!B57</f>
        <v>Portas Fronhas</v>
      </c>
      <c r="C57" s="12" t="str">
        <f>'Média Mensal'!C57</f>
        <v>São Brás</v>
      </c>
      <c r="D57" s="15">
        <f>'Média Mensal'!D57</f>
        <v>562.21</v>
      </c>
      <c r="E57" s="4">
        <v>2246.5013283123558</v>
      </c>
      <c r="F57" s="2">
        <v>2501.2368689132386</v>
      </c>
      <c r="G57" s="5">
        <f t="shared" si="4"/>
        <v>4747.7381972255944</v>
      </c>
      <c r="H57" s="2">
        <v>0</v>
      </c>
      <c r="I57" s="2">
        <v>0</v>
      </c>
      <c r="J57" s="5">
        <f t="shared" si="5"/>
        <v>0</v>
      </c>
      <c r="K57" s="43">
        <v>137</v>
      </c>
      <c r="L57" s="2">
        <v>136</v>
      </c>
      <c r="M57" s="5">
        <f t="shared" si="6"/>
        <v>273</v>
      </c>
      <c r="N57" s="27">
        <f t="shared" si="7"/>
        <v>6.6120241591486814E-2</v>
      </c>
      <c r="O57" s="27">
        <f t="shared" si="0"/>
        <v>7.4159062764268216E-2</v>
      </c>
      <c r="P57" s="28">
        <f t="shared" si="1"/>
        <v>7.0124929062176447E-2</v>
      </c>
      <c r="R57" s="32">
        <f t="shared" si="8"/>
        <v>16.397819914688728</v>
      </c>
      <c r="S57" s="32">
        <f t="shared" si="9"/>
        <v>18.39144756553852</v>
      </c>
      <c r="T57" s="32">
        <f t="shared" si="10"/>
        <v>17.390982407419759</v>
      </c>
    </row>
    <row r="58" spans="2:20" x14ac:dyDescent="0.25">
      <c r="B58" s="13" t="str">
        <f>'Média Mensal'!B58</f>
        <v>São Brás</v>
      </c>
      <c r="C58" s="13" t="str">
        <f>'Média Mensal'!C58</f>
        <v>Póvoa de Varzim</v>
      </c>
      <c r="D58" s="16">
        <f>'Média Mensal'!D58</f>
        <v>624.94000000000005</v>
      </c>
      <c r="E58" s="6">
        <v>2135.8030825580504</v>
      </c>
      <c r="F58" s="3">
        <v>2388.9999999999995</v>
      </c>
      <c r="G58" s="7">
        <f t="shared" si="4"/>
        <v>4524.8030825580499</v>
      </c>
      <c r="H58" s="6">
        <v>0</v>
      </c>
      <c r="I58" s="3">
        <v>0</v>
      </c>
      <c r="J58" s="7">
        <f t="shared" si="5"/>
        <v>0</v>
      </c>
      <c r="K58" s="44">
        <v>138</v>
      </c>
      <c r="L58" s="3">
        <v>136</v>
      </c>
      <c r="M58" s="7">
        <f t="shared" si="6"/>
        <v>274</v>
      </c>
      <c r="N58" s="27">
        <f t="shared" si="7"/>
        <v>6.2406588433790627E-2</v>
      </c>
      <c r="O58" s="27">
        <f t="shared" si="0"/>
        <v>7.083135673624287E-2</v>
      </c>
      <c r="P58" s="28">
        <f t="shared" si="1"/>
        <v>6.6588225255445749E-2</v>
      </c>
      <c r="R58" s="32">
        <f t="shared" si="8"/>
        <v>15.476833931580074</v>
      </c>
      <c r="S58" s="32">
        <f t="shared" si="9"/>
        <v>17.566176470588232</v>
      </c>
      <c r="T58" s="32">
        <f t="shared" si="10"/>
        <v>16.513879863350546</v>
      </c>
    </row>
    <row r="59" spans="2:20" x14ac:dyDescent="0.25">
      <c r="B59" s="11" t="str">
        <f>'Média Mensal'!B59</f>
        <v>CSra da Hora</v>
      </c>
      <c r="C59" s="11" t="str">
        <f>'Média Mensal'!C59</f>
        <v>CFonte do Cuco</v>
      </c>
      <c r="D59" s="14">
        <f>'Média Mensal'!D59</f>
        <v>685.98</v>
      </c>
      <c r="E59" s="4">
        <v>6486.4470234374703</v>
      </c>
      <c r="F59" s="2">
        <v>6242.3774521404557</v>
      </c>
      <c r="G59" s="10">
        <f t="shared" si="4"/>
        <v>12728.824475577927</v>
      </c>
      <c r="H59" s="2">
        <v>0</v>
      </c>
      <c r="I59" s="2">
        <v>0</v>
      </c>
      <c r="J59" s="10">
        <f t="shared" si="5"/>
        <v>0</v>
      </c>
      <c r="K59" s="2">
        <v>114</v>
      </c>
      <c r="L59" s="2">
        <v>114</v>
      </c>
      <c r="M59" s="10">
        <f t="shared" si="6"/>
        <v>228</v>
      </c>
      <c r="N59" s="25">
        <f t="shared" si="7"/>
        <v>0.22943007298519633</v>
      </c>
      <c r="O59" s="25">
        <f t="shared" si="0"/>
        <v>0.22079716511532455</v>
      </c>
      <c r="P59" s="26">
        <f t="shared" si="1"/>
        <v>0.22511361905026045</v>
      </c>
      <c r="R59" s="32">
        <f t="shared" si="8"/>
        <v>56.898658100328689</v>
      </c>
      <c r="S59" s="32">
        <f t="shared" si="9"/>
        <v>54.75769694860049</v>
      </c>
      <c r="T59" s="32">
        <f t="shared" si="10"/>
        <v>55.828177524464593</v>
      </c>
    </row>
    <row r="60" spans="2:20" x14ac:dyDescent="0.25">
      <c r="B60" s="12" t="str">
        <f>'Média Mensal'!B60</f>
        <v>CFonte do Cuco</v>
      </c>
      <c r="C60" s="12" t="str">
        <f>'Média Mensal'!C60</f>
        <v>Cândido dos Reis</v>
      </c>
      <c r="D60" s="15">
        <f>'Média Mensal'!D60</f>
        <v>913.51</v>
      </c>
      <c r="E60" s="4">
        <v>6178.3425639554498</v>
      </c>
      <c r="F60" s="2">
        <v>6250.7814591327915</v>
      </c>
      <c r="G60" s="5">
        <f t="shared" si="4"/>
        <v>12429.124023088241</v>
      </c>
      <c r="H60" s="2">
        <v>0</v>
      </c>
      <c r="I60" s="2">
        <v>0</v>
      </c>
      <c r="J60" s="5">
        <f t="shared" si="5"/>
        <v>0</v>
      </c>
      <c r="K60" s="2">
        <v>114</v>
      </c>
      <c r="L60" s="2">
        <v>114</v>
      </c>
      <c r="M60" s="5">
        <f t="shared" si="6"/>
        <v>228</v>
      </c>
      <c r="N60" s="27">
        <f t="shared" si="7"/>
        <v>0.21853220727063702</v>
      </c>
      <c r="O60" s="27">
        <f t="shared" si="0"/>
        <v>0.22109442059750961</v>
      </c>
      <c r="P60" s="28">
        <f t="shared" si="1"/>
        <v>0.2198133139340733</v>
      </c>
      <c r="R60" s="32">
        <f t="shared" si="8"/>
        <v>54.195987403117982</v>
      </c>
      <c r="S60" s="32">
        <f t="shared" si="9"/>
        <v>54.831416308182384</v>
      </c>
      <c r="T60" s="32">
        <f t="shared" si="10"/>
        <v>54.513701855650183</v>
      </c>
    </row>
    <row r="61" spans="2:20" x14ac:dyDescent="0.25">
      <c r="B61" s="12" t="str">
        <f>'Média Mensal'!B61</f>
        <v>Cândido dos Reis</v>
      </c>
      <c r="C61" s="12" t="str">
        <f>'Média Mensal'!C61</f>
        <v>Pias</v>
      </c>
      <c r="D61" s="15">
        <f>'Média Mensal'!D61</f>
        <v>916.73</v>
      </c>
      <c r="E61" s="4">
        <v>5820.8440502181093</v>
      </c>
      <c r="F61" s="2">
        <v>6061.5369645899591</v>
      </c>
      <c r="G61" s="5">
        <f t="shared" si="4"/>
        <v>11882.381014808068</v>
      </c>
      <c r="H61" s="2">
        <v>0</v>
      </c>
      <c r="I61" s="2">
        <v>0</v>
      </c>
      <c r="J61" s="5">
        <f t="shared" si="5"/>
        <v>0</v>
      </c>
      <c r="K61" s="2">
        <v>115</v>
      </c>
      <c r="L61" s="2">
        <v>114</v>
      </c>
      <c r="M61" s="5">
        <f t="shared" si="6"/>
        <v>229</v>
      </c>
      <c r="N61" s="27">
        <f t="shared" si="7"/>
        <v>0.20409691620680606</v>
      </c>
      <c r="O61" s="27">
        <f t="shared" si="0"/>
        <v>0.21440071323535509</v>
      </c>
      <c r="P61" s="28">
        <f t="shared" si="1"/>
        <v>0.20922631734765582</v>
      </c>
      <c r="R61" s="32">
        <f t="shared" si="8"/>
        <v>50.616035219287909</v>
      </c>
      <c r="S61" s="32">
        <f t="shared" si="9"/>
        <v>53.171376882368065</v>
      </c>
      <c r="T61" s="32">
        <f t="shared" si="10"/>
        <v>51.888126702218642</v>
      </c>
    </row>
    <row r="62" spans="2:20" x14ac:dyDescent="0.25">
      <c r="B62" s="12" t="str">
        <f>'Média Mensal'!B62</f>
        <v>Pias</v>
      </c>
      <c r="C62" s="12" t="str">
        <f>'Média Mensal'!C62</f>
        <v>Araújo</v>
      </c>
      <c r="D62" s="15">
        <f>'Média Mensal'!D62</f>
        <v>1258.1300000000001</v>
      </c>
      <c r="E62" s="4">
        <v>5503.0393588957686</v>
      </c>
      <c r="F62" s="2">
        <v>5940.8574994340115</v>
      </c>
      <c r="G62" s="5">
        <f t="shared" si="4"/>
        <v>11443.896858329779</v>
      </c>
      <c r="H62" s="2">
        <v>0</v>
      </c>
      <c r="I62" s="2">
        <v>0</v>
      </c>
      <c r="J62" s="5">
        <f t="shared" si="5"/>
        <v>0</v>
      </c>
      <c r="K62" s="2">
        <v>113</v>
      </c>
      <c r="L62" s="2">
        <v>114</v>
      </c>
      <c r="M62" s="5">
        <f t="shared" si="6"/>
        <v>227</v>
      </c>
      <c r="N62" s="27">
        <f t="shared" si="7"/>
        <v>0.19636880384298347</v>
      </c>
      <c r="O62" s="27">
        <f t="shared" si="0"/>
        <v>0.2101321979143326</v>
      </c>
      <c r="P62" s="28">
        <f t="shared" si="1"/>
        <v>0.20328081672463016</v>
      </c>
      <c r="R62" s="32">
        <f t="shared" si="8"/>
        <v>48.699463353059897</v>
      </c>
      <c r="S62" s="32">
        <f t="shared" si="9"/>
        <v>52.112785082754485</v>
      </c>
      <c r="T62" s="32">
        <f t="shared" si="10"/>
        <v>50.413642547708278</v>
      </c>
    </row>
    <row r="63" spans="2:20" x14ac:dyDescent="0.25">
      <c r="B63" s="12" t="str">
        <f>'Média Mensal'!B63</f>
        <v>Araújo</v>
      </c>
      <c r="C63" s="12" t="str">
        <f>'Média Mensal'!C63</f>
        <v>Custió</v>
      </c>
      <c r="D63" s="15">
        <f>'Média Mensal'!D63</f>
        <v>651.69000000000005</v>
      </c>
      <c r="E63" s="4">
        <v>5271.8512179736654</v>
      </c>
      <c r="F63" s="2">
        <v>5723.5820331080704</v>
      </c>
      <c r="G63" s="5">
        <f t="shared" si="4"/>
        <v>10995.433251081737</v>
      </c>
      <c r="H63" s="2">
        <v>0</v>
      </c>
      <c r="I63" s="2">
        <v>0</v>
      </c>
      <c r="J63" s="5">
        <f t="shared" si="5"/>
        <v>0</v>
      </c>
      <c r="K63" s="2">
        <v>114</v>
      </c>
      <c r="L63" s="2">
        <v>113</v>
      </c>
      <c r="M63" s="5">
        <f t="shared" si="6"/>
        <v>227</v>
      </c>
      <c r="N63" s="27">
        <f t="shared" si="7"/>
        <v>0.18646898761932884</v>
      </c>
      <c r="O63" s="27">
        <f t="shared" si="0"/>
        <v>0.20423858239751894</v>
      </c>
      <c r="P63" s="28">
        <f t="shared" si="1"/>
        <v>0.19531464493181996</v>
      </c>
      <c r="R63" s="32">
        <f t="shared" si="8"/>
        <v>46.244308929593558</v>
      </c>
      <c r="S63" s="32">
        <f t="shared" si="9"/>
        <v>50.65116843458469</v>
      </c>
      <c r="T63" s="32">
        <f t="shared" si="10"/>
        <v>48.438031943091353</v>
      </c>
    </row>
    <row r="64" spans="2:20" x14ac:dyDescent="0.25">
      <c r="B64" s="12" t="str">
        <f>'Média Mensal'!B64</f>
        <v>Custió</v>
      </c>
      <c r="C64" s="12" t="str">
        <f>'Média Mensal'!C64</f>
        <v>Parque de Maia</v>
      </c>
      <c r="D64" s="15">
        <f>'Média Mensal'!D64</f>
        <v>1418.51</v>
      </c>
      <c r="E64" s="4">
        <v>5028.3153643162705</v>
      </c>
      <c r="F64" s="2">
        <v>5666.5462575446481</v>
      </c>
      <c r="G64" s="5">
        <f t="shared" si="4"/>
        <v>10694.861621860919</v>
      </c>
      <c r="H64" s="2">
        <v>0</v>
      </c>
      <c r="I64" s="2">
        <v>0</v>
      </c>
      <c r="J64" s="5">
        <f t="shared" si="5"/>
        <v>0</v>
      </c>
      <c r="K64" s="2">
        <v>114</v>
      </c>
      <c r="L64" s="2">
        <v>114</v>
      </c>
      <c r="M64" s="5">
        <f t="shared" si="6"/>
        <v>228</v>
      </c>
      <c r="N64" s="27">
        <f t="shared" si="7"/>
        <v>0.17785495770784771</v>
      </c>
      <c r="O64" s="27">
        <f t="shared" si="0"/>
        <v>0.20042962144682541</v>
      </c>
      <c r="P64" s="28">
        <f t="shared" si="1"/>
        <v>0.18914228957733656</v>
      </c>
      <c r="R64" s="32">
        <f t="shared" si="8"/>
        <v>44.108029511546235</v>
      </c>
      <c r="S64" s="32">
        <f t="shared" si="9"/>
        <v>49.706546118812703</v>
      </c>
      <c r="T64" s="32">
        <f t="shared" si="10"/>
        <v>46.907287815179465</v>
      </c>
    </row>
    <row r="65" spans="2:20" x14ac:dyDescent="0.25">
      <c r="B65" s="12" t="str">
        <f>'Média Mensal'!B65</f>
        <v>Parque de Maia</v>
      </c>
      <c r="C65" s="12" t="str">
        <f>'Média Mensal'!C65</f>
        <v>Forum</v>
      </c>
      <c r="D65" s="15">
        <f>'Média Mensal'!D65</f>
        <v>824.81</v>
      </c>
      <c r="E65" s="4">
        <v>4502.3605981846895</v>
      </c>
      <c r="F65" s="2">
        <v>5015.7189516211456</v>
      </c>
      <c r="G65" s="5">
        <f t="shared" si="4"/>
        <v>9518.079549805836</v>
      </c>
      <c r="H65" s="2">
        <v>0</v>
      </c>
      <c r="I65" s="2">
        <v>0</v>
      </c>
      <c r="J65" s="5">
        <f t="shared" si="5"/>
        <v>0</v>
      </c>
      <c r="K65" s="2">
        <v>113</v>
      </c>
      <c r="L65" s="2">
        <v>114</v>
      </c>
      <c r="M65" s="5">
        <f t="shared" si="6"/>
        <v>227</v>
      </c>
      <c r="N65" s="27">
        <f t="shared" si="7"/>
        <v>0.16066088346362722</v>
      </c>
      <c r="O65" s="27">
        <f t="shared" si="0"/>
        <v>0.1774094139650943</v>
      </c>
      <c r="P65" s="28">
        <f t="shared" si="1"/>
        <v>0.16907203975070761</v>
      </c>
      <c r="R65" s="32">
        <f t="shared" si="8"/>
        <v>39.843899098979556</v>
      </c>
      <c r="S65" s="32">
        <f t="shared" si="9"/>
        <v>43.99753466334338</v>
      </c>
      <c r="T65" s="32">
        <f t="shared" si="10"/>
        <v>41.929865858175489</v>
      </c>
    </row>
    <row r="66" spans="2:20" x14ac:dyDescent="0.25">
      <c r="B66" s="12" t="str">
        <f>'Média Mensal'!B66</f>
        <v>Forum</v>
      </c>
      <c r="C66" s="12" t="str">
        <f>'Média Mensal'!C66</f>
        <v>Zona Industrial</v>
      </c>
      <c r="D66" s="15">
        <f>'Média Mensal'!D66</f>
        <v>1119.4000000000001</v>
      </c>
      <c r="E66" s="4">
        <v>2254.2162679774819</v>
      </c>
      <c r="F66" s="2">
        <v>2528.1082835222178</v>
      </c>
      <c r="G66" s="5">
        <f t="shared" si="4"/>
        <v>4782.3245514996997</v>
      </c>
      <c r="H66" s="2">
        <v>0</v>
      </c>
      <c r="I66" s="2">
        <v>0</v>
      </c>
      <c r="J66" s="5">
        <f t="shared" si="5"/>
        <v>0</v>
      </c>
      <c r="K66" s="2">
        <v>78</v>
      </c>
      <c r="L66" s="2">
        <v>84</v>
      </c>
      <c r="M66" s="5">
        <f t="shared" si="6"/>
        <v>162</v>
      </c>
      <c r="N66" s="27">
        <f t="shared" si="7"/>
        <v>0.11653309904763658</v>
      </c>
      <c r="O66" s="27">
        <f t="shared" si="0"/>
        <v>0.12135696445479156</v>
      </c>
      <c r="P66" s="28">
        <f t="shared" si="1"/>
        <v>0.11903436259208731</v>
      </c>
      <c r="R66" s="32">
        <f t="shared" si="8"/>
        <v>28.900208563813869</v>
      </c>
      <c r="S66" s="32">
        <f t="shared" si="9"/>
        <v>30.096527184788307</v>
      </c>
      <c r="T66" s="32">
        <f t="shared" si="10"/>
        <v>29.520521922837652</v>
      </c>
    </row>
    <row r="67" spans="2:20" x14ac:dyDescent="0.25">
      <c r="B67" s="12" t="str">
        <f>'Média Mensal'!B67</f>
        <v>Zona Industrial</v>
      </c>
      <c r="C67" s="12" t="str">
        <f>'Média Mensal'!C67</f>
        <v>Mandim</v>
      </c>
      <c r="D67" s="15">
        <f>'Média Mensal'!D67</f>
        <v>1194.23</v>
      </c>
      <c r="E67" s="4">
        <v>2124.5762211154047</v>
      </c>
      <c r="F67" s="2">
        <v>2386.9396618453761</v>
      </c>
      <c r="G67" s="5">
        <f t="shared" si="4"/>
        <v>4511.5158829607808</v>
      </c>
      <c r="H67" s="2">
        <v>0</v>
      </c>
      <c r="I67" s="2">
        <v>0</v>
      </c>
      <c r="J67" s="5">
        <f t="shared" si="5"/>
        <v>0</v>
      </c>
      <c r="K67" s="2">
        <v>82</v>
      </c>
      <c r="L67" s="2">
        <v>84</v>
      </c>
      <c r="M67" s="5">
        <f t="shared" si="6"/>
        <v>166</v>
      </c>
      <c r="N67" s="27">
        <f t="shared" si="7"/>
        <v>0.10447365367404626</v>
      </c>
      <c r="O67" s="27">
        <f t="shared" si="0"/>
        <v>0.11458043691654071</v>
      </c>
      <c r="P67" s="28">
        <f t="shared" si="1"/>
        <v>0.10958792953169405</v>
      </c>
      <c r="R67" s="32">
        <f t="shared" si="8"/>
        <v>25.909466111163471</v>
      </c>
      <c r="S67" s="32">
        <f t="shared" si="9"/>
        <v>28.415948355302096</v>
      </c>
      <c r="T67" s="32">
        <f t="shared" si="10"/>
        <v>27.177806523860124</v>
      </c>
    </row>
    <row r="68" spans="2:20" x14ac:dyDescent="0.25">
      <c r="B68" s="12" t="str">
        <f>'Média Mensal'!B68</f>
        <v>Mandim</v>
      </c>
      <c r="C68" s="12" t="str">
        <f>'Média Mensal'!C68</f>
        <v>Castêlo da Maia</v>
      </c>
      <c r="D68" s="15">
        <f>'Média Mensal'!D68</f>
        <v>1468.1</v>
      </c>
      <c r="E68" s="4">
        <v>2035.8608779252306</v>
      </c>
      <c r="F68" s="2">
        <v>2295.7988445941369</v>
      </c>
      <c r="G68" s="5">
        <f t="shared" si="4"/>
        <v>4331.6597225193673</v>
      </c>
      <c r="H68" s="2">
        <v>0</v>
      </c>
      <c r="I68" s="2">
        <v>0</v>
      </c>
      <c r="J68" s="5">
        <f t="shared" si="5"/>
        <v>0</v>
      </c>
      <c r="K68" s="2">
        <v>84</v>
      </c>
      <c r="L68" s="2">
        <v>84</v>
      </c>
      <c r="M68" s="5">
        <f t="shared" si="6"/>
        <v>168</v>
      </c>
      <c r="N68" s="27">
        <f t="shared" si="7"/>
        <v>9.7727576705320215E-2</v>
      </c>
      <c r="O68" s="27">
        <f t="shared" si="0"/>
        <v>0.11020539768597047</v>
      </c>
      <c r="P68" s="28">
        <f t="shared" si="1"/>
        <v>0.10396648719564533</v>
      </c>
      <c r="R68" s="32">
        <f t="shared" si="8"/>
        <v>24.236439022919413</v>
      </c>
      <c r="S68" s="32">
        <f t="shared" si="9"/>
        <v>27.330938626120677</v>
      </c>
      <c r="T68" s="32">
        <f t="shared" si="10"/>
        <v>25.783688824520045</v>
      </c>
    </row>
    <row r="69" spans="2:20" x14ac:dyDescent="0.25">
      <c r="B69" s="13" t="str">
        <f>'Média Mensal'!B69</f>
        <v>Castêlo da Maia</v>
      </c>
      <c r="C69" s="13" t="str">
        <f>'Média Mensal'!C69</f>
        <v>ISMAI</v>
      </c>
      <c r="D69" s="16">
        <f>'Média Mensal'!D69</f>
        <v>702.48</v>
      </c>
      <c r="E69" s="6">
        <v>1333.7747636205866</v>
      </c>
      <c r="F69" s="3">
        <v>1548.0000000000007</v>
      </c>
      <c r="G69" s="7">
        <f t="shared" si="4"/>
        <v>2881.7747636205872</v>
      </c>
      <c r="H69" s="6">
        <v>0</v>
      </c>
      <c r="I69" s="3">
        <v>0</v>
      </c>
      <c r="J69" s="7">
        <f t="shared" si="5"/>
        <v>0</v>
      </c>
      <c r="K69" s="6">
        <v>84</v>
      </c>
      <c r="L69" s="3">
        <v>86</v>
      </c>
      <c r="M69" s="7">
        <f t="shared" si="6"/>
        <v>170</v>
      </c>
      <c r="N69" s="27">
        <f t="shared" si="7"/>
        <v>6.4025286272109572E-2</v>
      </c>
      <c r="O69" s="27">
        <f t="shared" si="0"/>
        <v>7.2580645161290355E-2</v>
      </c>
      <c r="P69" s="28">
        <f t="shared" si="1"/>
        <v>6.8353291357224552E-2</v>
      </c>
      <c r="R69" s="32">
        <f t="shared" si="8"/>
        <v>15.878270995483174</v>
      </c>
      <c r="S69" s="32">
        <f t="shared" si="9"/>
        <v>18.000000000000007</v>
      </c>
      <c r="T69" s="32">
        <f t="shared" si="10"/>
        <v>16.951616256591688</v>
      </c>
    </row>
    <row r="70" spans="2:20" x14ac:dyDescent="0.25">
      <c r="B70" s="11" t="str">
        <f>'Média Mensal'!B70</f>
        <v>Santo Ovídio</v>
      </c>
      <c r="C70" s="11" t="str">
        <f>'Média Mensal'!C70</f>
        <v>D. João II</v>
      </c>
      <c r="D70" s="14">
        <f>'Média Mensal'!D70</f>
        <v>463.71</v>
      </c>
      <c r="E70" s="4">
        <v>7354.0000000000018</v>
      </c>
      <c r="F70" s="2">
        <v>7226.315495086028</v>
      </c>
      <c r="G70" s="10">
        <f t="shared" ref="G70:G86" si="14">+E70+F70</f>
        <v>14580.31549508603</v>
      </c>
      <c r="H70" s="2">
        <v>492</v>
      </c>
      <c r="I70" s="2">
        <v>493</v>
      </c>
      <c r="J70" s="10">
        <f t="shared" ref="J70:J86" si="15">+H70+I70</f>
        <v>985</v>
      </c>
      <c r="K70" s="2">
        <v>0</v>
      </c>
      <c r="L70" s="2">
        <v>0</v>
      </c>
      <c r="M70" s="10">
        <f t="shared" ref="M70:M86" si="16">+K70+L70</f>
        <v>0</v>
      </c>
      <c r="N70" s="25">
        <f t="shared" ref="N70:P86" si="17">+E70/(H70*216+K70*248)</f>
        <v>6.9199789220114438E-2</v>
      </c>
      <c r="O70" s="25">
        <f t="shared" si="0"/>
        <v>6.7860373892701789E-2</v>
      </c>
      <c r="P70" s="26">
        <f t="shared" si="1"/>
        <v>6.8529401650150548E-2</v>
      </c>
      <c r="R70" s="32">
        <f t="shared" si="8"/>
        <v>14.947154471544719</v>
      </c>
      <c r="S70" s="32">
        <f t="shared" si="9"/>
        <v>14.657840760823586</v>
      </c>
      <c r="T70" s="32">
        <f t="shared" si="10"/>
        <v>14.802350756432517</v>
      </c>
    </row>
    <row r="71" spans="2:20" x14ac:dyDescent="0.25">
      <c r="B71" s="12" t="str">
        <f>'Média Mensal'!B71</f>
        <v>D. João II</v>
      </c>
      <c r="C71" s="12" t="str">
        <f>'Média Mensal'!C71</f>
        <v>João de Deus</v>
      </c>
      <c r="D71" s="15">
        <f>'Média Mensal'!D71</f>
        <v>716.25</v>
      </c>
      <c r="E71" s="4">
        <v>9870.0711453915828</v>
      </c>
      <c r="F71" s="2">
        <v>11015.510925350778</v>
      </c>
      <c r="G71" s="5">
        <f t="shared" si="14"/>
        <v>20885.582070742363</v>
      </c>
      <c r="H71" s="2">
        <v>492</v>
      </c>
      <c r="I71" s="2">
        <v>506</v>
      </c>
      <c r="J71" s="5">
        <f t="shared" si="15"/>
        <v>998</v>
      </c>
      <c r="K71" s="2">
        <v>0</v>
      </c>
      <c r="L71" s="2">
        <v>0</v>
      </c>
      <c r="M71" s="5">
        <f t="shared" si="16"/>
        <v>0</v>
      </c>
      <c r="N71" s="27">
        <f t="shared" si="17"/>
        <v>9.287555654727099E-2</v>
      </c>
      <c r="O71" s="27">
        <f t="shared" si="0"/>
        <v>0.10078603906227838</v>
      </c>
      <c r="P71" s="28">
        <f t="shared" si="1"/>
        <v>9.6886282151072339E-2</v>
      </c>
      <c r="R71" s="32">
        <f t="shared" ref="R71:R86" si="18">+E71/(H71+K71)</f>
        <v>20.061120214210533</v>
      </c>
      <c r="S71" s="32">
        <f t="shared" ref="S71:S86" si="19">+F71/(I71+L71)</f>
        <v>21.769784437452131</v>
      </c>
      <c r="T71" s="32">
        <f t="shared" ref="T71:T86" si="20">+G71/(J71+M71)</f>
        <v>20.927436944631626</v>
      </c>
    </row>
    <row r="72" spans="2:20" x14ac:dyDescent="0.25">
      <c r="B72" s="12" t="str">
        <f>'Média Mensal'!B72</f>
        <v>João de Deus</v>
      </c>
      <c r="C72" s="12" t="str">
        <f>'Média Mensal'!C72</f>
        <v>C.M.Gaia</v>
      </c>
      <c r="D72" s="15">
        <f>'Média Mensal'!D72</f>
        <v>405.01</v>
      </c>
      <c r="E72" s="4">
        <v>16045.855616580371</v>
      </c>
      <c r="F72" s="2">
        <v>18171.577274021562</v>
      </c>
      <c r="G72" s="5">
        <f t="shared" si="14"/>
        <v>34217.432890601936</v>
      </c>
      <c r="H72" s="2">
        <v>490</v>
      </c>
      <c r="I72" s="2">
        <v>492</v>
      </c>
      <c r="J72" s="5">
        <f t="shared" si="15"/>
        <v>982</v>
      </c>
      <c r="K72" s="2">
        <v>0</v>
      </c>
      <c r="L72" s="2">
        <v>0</v>
      </c>
      <c r="M72" s="5">
        <f t="shared" si="16"/>
        <v>0</v>
      </c>
      <c r="N72" s="27">
        <f t="shared" si="17"/>
        <v>0.15160483386791734</v>
      </c>
      <c r="O72" s="27">
        <f t="shared" si="0"/>
        <v>0.17099120440023299</v>
      </c>
      <c r="P72" s="28">
        <f t="shared" si="1"/>
        <v>0.16131776085559485</v>
      </c>
      <c r="R72" s="32">
        <f t="shared" si="18"/>
        <v>32.746644115470147</v>
      </c>
      <c r="S72" s="32">
        <f t="shared" si="19"/>
        <v>36.934100150450327</v>
      </c>
      <c r="T72" s="32">
        <f t="shared" si="20"/>
        <v>34.844636344808492</v>
      </c>
    </row>
    <row r="73" spans="2:20" x14ac:dyDescent="0.25">
      <c r="B73" s="12" t="str">
        <f>'Média Mensal'!B73</f>
        <v>C.M.Gaia</v>
      </c>
      <c r="C73" s="12" t="str">
        <f>'Média Mensal'!C73</f>
        <v>General Torres</v>
      </c>
      <c r="D73" s="15">
        <f>'Média Mensal'!D73</f>
        <v>488.39</v>
      </c>
      <c r="E73" s="4">
        <v>18714.106380731799</v>
      </c>
      <c r="F73" s="2">
        <v>20342.823506009896</v>
      </c>
      <c r="G73" s="5">
        <f t="shared" si="14"/>
        <v>39056.929886741695</v>
      </c>
      <c r="H73" s="2">
        <v>492</v>
      </c>
      <c r="I73" s="2">
        <v>491</v>
      </c>
      <c r="J73" s="5">
        <f t="shared" si="15"/>
        <v>983</v>
      </c>
      <c r="K73" s="2">
        <v>0</v>
      </c>
      <c r="L73" s="2">
        <v>0</v>
      </c>
      <c r="M73" s="5">
        <f t="shared" si="16"/>
        <v>0</v>
      </c>
      <c r="N73" s="27">
        <f t="shared" si="17"/>
        <v>0.17609630364283912</v>
      </c>
      <c r="O73" s="27">
        <f t="shared" si="0"/>
        <v>0.19181209461048782</v>
      </c>
      <c r="P73" s="28">
        <f t="shared" si="1"/>
        <v>0.18394620533675113</v>
      </c>
      <c r="R73" s="32">
        <f t="shared" si="18"/>
        <v>38.036801586853251</v>
      </c>
      <c r="S73" s="32">
        <f t="shared" si="19"/>
        <v>41.431412435865369</v>
      </c>
      <c r="T73" s="32">
        <f t="shared" si="20"/>
        <v>39.732380352738247</v>
      </c>
    </row>
    <row r="74" spans="2:20" x14ac:dyDescent="0.25">
      <c r="B74" s="12" t="str">
        <f>'Média Mensal'!B74</f>
        <v>General Torres</v>
      </c>
      <c r="C74" s="12" t="str">
        <f>'Média Mensal'!C74</f>
        <v>Jardim do Morro</v>
      </c>
      <c r="D74" s="15">
        <f>'Média Mensal'!D74</f>
        <v>419.98</v>
      </c>
      <c r="E74" s="4">
        <v>19812.584784547384</v>
      </c>
      <c r="F74" s="2">
        <v>22306.475461508231</v>
      </c>
      <c r="G74" s="5">
        <f t="shared" si="14"/>
        <v>42119.060246055611</v>
      </c>
      <c r="H74" s="2">
        <v>490</v>
      </c>
      <c r="I74" s="2">
        <v>492</v>
      </c>
      <c r="J74" s="5">
        <f t="shared" si="15"/>
        <v>982</v>
      </c>
      <c r="K74" s="2">
        <v>0</v>
      </c>
      <c r="L74" s="2">
        <v>0</v>
      </c>
      <c r="M74" s="5">
        <f t="shared" si="16"/>
        <v>0</v>
      </c>
      <c r="N74" s="27">
        <f t="shared" si="17"/>
        <v>0.18719373379201987</v>
      </c>
      <c r="O74" s="27">
        <f t="shared" si="0"/>
        <v>0.20989983684797719</v>
      </c>
      <c r="P74" s="28">
        <f t="shared" si="1"/>
        <v>0.19856990762453613</v>
      </c>
      <c r="R74" s="32">
        <f t="shared" si="18"/>
        <v>40.433846499076296</v>
      </c>
      <c r="S74" s="32">
        <f t="shared" si="19"/>
        <v>45.338364759163071</v>
      </c>
      <c r="T74" s="32">
        <f t="shared" si="20"/>
        <v>42.891100046899808</v>
      </c>
    </row>
    <row r="75" spans="2:20" x14ac:dyDescent="0.25">
      <c r="B75" s="12" t="str">
        <f>'Média Mensal'!B75</f>
        <v>Jardim do Morro</v>
      </c>
      <c r="C75" s="12" t="str">
        <f>'Média Mensal'!C75</f>
        <v>São Bento</v>
      </c>
      <c r="D75" s="15">
        <f>'Média Mensal'!D75</f>
        <v>795.7</v>
      </c>
      <c r="E75" s="4">
        <v>20395.305247849577</v>
      </c>
      <c r="F75" s="2">
        <v>23461.503197354752</v>
      </c>
      <c r="G75" s="5">
        <f t="shared" si="14"/>
        <v>43856.808445204326</v>
      </c>
      <c r="H75" s="2">
        <v>500</v>
      </c>
      <c r="I75" s="2">
        <v>496</v>
      </c>
      <c r="J75" s="5">
        <f t="shared" si="15"/>
        <v>996</v>
      </c>
      <c r="K75" s="2">
        <v>0</v>
      </c>
      <c r="L75" s="2">
        <v>0</v>
      </c>
      <c r="M75" s="5">
        <f t="shared" si="16"/>
        <v>0</v>
      </c>
      <c r="N75" s="27">
        <f t="shared" si="17"/>
        <v>0.18884541896157017</v>
      </c>
      <c r="O75" s="27">
        <f t="shared" si="0"/>
        <v>0.21898804507686259</v>
      </c>
      <c r="P75" s="28">
        <f t="shared" si="1"/>
        <v>0.20385620465753906</v>
      </c>
      <c r="R75" s="32">
        <f t="shared" si="18"/>
        <v>40.790610495699156</v>
      </c>
      <c r="S75" s="32">
        <f t="shared" si="19"/>
        <v>47.301417736602325</v>
      </c>
      <c r="T75" s="32">
        <f t="shared" si="20"/>
        <v>44.032940206028442</v>
      </c>
    </row>
    <row r="76" spans="2:20" x14ac:dyDescent="0.25">
      <c r="B76" s="12" t="str">
        <f>'Média Mensal'!B76</f>
        <v>São Bento</v>
      </c>
      <c r="C76" s="12" t="str">
        <f>'Média Mensal'!C76</f>
        <v>Aliados</v>
      </c>
      <c r="D76" s="15">
        <f>'Média Mensal'!D76</f>
        <v>443.38</v>
      </c>
      <c r="E76" s="4">
        <v>23929.479400534139</v>
      </c>
      <c r="F76" s="2">
        <v>28669.754934439734</v>
      </c>
      <c r="G76" s="5">
        <f t="shared" si="14"/>
        <v>52599.234334973873</v>
      </c>
      <c r="H76" s="2">
        <v>497</v>
      </c>
      <c r="I76" s="2">
        <v>492</v>
      </c>
      <c r="J76" s="5">
        <f t="shared" si="15"/>
        <v>989</v>
      </c>
      <c r="K76" s="2">
        <v>0</v>
      </c>
      <c r="L76" s="2">
        <v>0</v>
      </c>
      <c r="M76" s="5">
        <f t="shared" si="16"/>
        <v>0</v>
      </c>
      <c r="N76" s="27">
        <f t="shared" si="17"/>
        <v>0.22290669387188072</v>
      </c>
      <c r="O76" s="27">
        <f t="shared" si="0"/>
        <v>0.26977712788354163</v>
      </c>
      <c r="P76" s="28">
        <f t="shared" si="1"/>
        <v>0.24622343151974438</v>
      </c>
      <c r="R76" s="32">
        <f t="shared" si="18"/>
        <v>48.147845876326237</v>
      </c>
      <c r="S76" s="32">
        <f t="shared" si="19"/>
        <v>58.271859622844985</v>
      </c>
      <c r="T76" s="32">
        <f t="shared" si="20"/>
        <v>53.184261208264786</v>
      </c>
    </row>
    <row r="77" spans="2:20" x14ac:dyDescent="0.25">
      <c r="B77" s="12" t="str">
        <f>'Média Mensal'!B77</f>
        <v>Aliados</v>
      </c>
      <c r="C77" s="12" t="str">
        <f>'Média Mensal'!C77</f>
        <v>Trindade S</v>
      </c>
      <c r="D77" s="15">
        <f>'Média Mensal'!D77</f>
        <v>450.27</v>
      </c>
      <c r="E77" s="4">
        <v>26144.594669543905</v>
      </c>
      <c r="F77" s="2">
        <v>30622.760011243576</v>
      </c>
      <c r="G77" s="5">
        <f t="shared" si="14"/>
        <v>56767.354680787481</v>
      </c>
      <c r="H77" s="2">
        <v>490</v>
      </c>
      <c r="I77" s="2">
        <v>492</v>
      </c>
      <c r="J77" s="5">
        <f t="shared" si="15"/>
        <v>982</v>
      </c>
      <c r="K77" s="2">
        <v>0</v>
      </c>
      <c r="L77" s="2">
        <v>0</v>
      </c>
      <c r="M77" s="5">
        <f t="shared" si="16"/>
        <v>0</v>
      </c>
      <c r="N77" s="27">
        <f t="shared" si="17"/>
        <v>0.24701997987097415</v>
      </c>
      <c r="O77" s="27">
        <f t="shared" si="0"/>
        <v>0.28815454692904602</v>
      </c>
      <c r="P77" s="28">
        <f t="shared" si="1"/>
        <v>0.26762915196116899</v>
      </c>
      <c r="R77" s="32">
        <f t="shared" si="18"/>
        <v>53.356315652130419</v>
      </c>
      <c r="S77" s="32">
        <f t="shared" si="19"/>
        <v>62.241382136673934</v>
      </c>
      <c r="T77" s="32">
        <f t="shared" si="20"/>
        <v>57.807896823612509</v>
      </c>
    </row>
    <row r="78" spans="2:20" x14ac:dyDescent="0.25">
      <c r="B78" s="12" t="str">
        <f>'Média Mensal'!B78</f>
        <v>Trindade S</v>
      </c>
      <c r="C78" s="12" t="str">
        <f>'Média Mensal'!C78</f>
        <v>Faria Guimaraes</v>
      </c>
      <c r="D78" s="15">
        <f>'Média Mensal'!D78</f>
        <v>555.34</v>
      </c>
      <c r="E78" s="4">
        <v>23364.159639624089</v>
      </c>
      <c r="F78" s="2">
        <v>28544.80037733764</v>
      </c>
      <c r="G78" s="5">
        <f t="shared" si="14"/>
        <v>51908.960016961733</v>
      </c>
      <c r="H78" s="2">
        <v>490</v>
      </c>
      <c r="I78" s="2">
        <v>504</v>
      </c>
      <c r="J78" s="5">
        <f t="shared" si="15"/>
        <v>994</v>
      </c>
      <c r="K78" s="2">
        <v>0</v>
      </c>
      <c r="L78" s="2">
        <v>0</v>
      </c>
      <c r="M78" s="5">
        <f t="shared" si="16"/>
        <v>0</v>
      </c>
      <c r="N78" s="27">
        <f t="shared" si="17"/>
        <v>0.22074980763061308</v>
      </c>
      <c r="O78" s="27">
        <f t="shared" si="0"/>
        <v>0.26220605872774877</v>
      </c>
      <c r="P78" s="28">
        <f t="shared" si="1"/>
        <v>0.24176987860944246</v>
      </c>
      <c r="R78" s="32">
        <f t="shared" si="18"/>
        <v>47.681958448212427</v>
      </c>
      <c r="S78" s="32">
        <f t="shared" si="19"/>
        <v>56.636508685193732</v>
      </c>
      <c r="T78" s="32">
        <f t="shared" si="20"/>
        <v>52.222293779639571</v>
      </c>
    </row>
    <row r="79" spans="2:20" x14ac:dyDescent="0.25">
      <c r="B79" s="12" t="str">
        <f>'Média Mensal'!B79</f>
        <v>Faria Guimaraes</v>
      </c>
      <c r="C79" s="12" t="str">
        <f>'Média Mensal'!C79</f>
        <v>Marques</v>
      </c>
      <c r="D79" s="15">
        <f>'Média Mensal'!D79</f>
        <v>621.04</v>
      </c>
      <c r="E79" s="4">
        <v>22190.203328367443</v>
      </c>
      <c r="F79" s="2">
        <v>26916.712852815781</v>
      </c>
      <c r="G79" s="5">
        <f t="shared" si="14"/>
        <v>49106.916181183224</v>
      </c>
      <c r="H79" s="2">
        <v>492</v>
      </c>
      <c r="I79" s="2">
        <v>494</v>
      </c>
      <c r="J79" s="5">
        <f t="shared" si="15"/>
        <v>986</v>
      </c>
      <c r="K79" s="2">
        <v>0</v>
      </c>
      <c r="L79" s="2">
        <v>0</v>
      </c>
      <c r="M79" s="5">
        <f t="shared" si="16"/>
        <v>0</v>
      </c>
      <c r="N79" s="27">
        <f t="shared" si="17"/>
        <v>0.20880573743194297</v>
      </c>
      <c r="O79" s="27">
        <f t="shared" si="0"/>
        <v>0.25225589343244659</v>
      </c>
      <c r="P79" s="28">
        <f t="shared" si="1"/>
        <v>0.23057488252752997</v>
      </c>
      <c r="R79" s="32">
        <f t="shared" si="18"/>
        <v>45.102039285299682</v>
      </c>
      <c r="S79" s="32">
        <f t="shared" si="19"/>
        <v>54.487272981408466</v>
      </c>
      <c r="T79" s="32">
        <f t="shared" si="20"/>
        <v>49.804174625946473</v>
      </c>
    </row>
    <row r="80" spans="2:20" x14ac:dyDescent="0.25">
      <c r="B80" s="12" t="str">
        <f>'Média Mensal'!B80</f>
        <v>Marques</v>
      </c>
      <c r="C80" s="12" t="str">
        <f>'Média Mensal'!C80</f>
        <v>Combatentes</v>
      </c>
      <c r="D80" s="15">
        <f>'Média Mensal'!D80</f>
        <v>702.75</v>
      </c>
      <c r="E80" s="4">
        <v>17905.836703708756</v>
      </c>
      <c r="F80" s="2">
        <v>20121.536843132653</v>
      </c>
      <c r="G80" s="5">
        <f t="shared" si="14"/>
        <v>38027.373546841409</v>
      </c>
      <c r="H80" s="2">
        <v>492</v>
      </c>
      <c r="I80" s="2">
        <v>492</v>
      </c>
      <c r="J80" s="5">
        <f t="shared" si="15"/>
        <v>984</v>
      </c>
      <c r="K80" s="2">
        <v>0</v>
      </c>
      <c r="L80" s="2">
        <v>0</v>
      </c>
      <c r="M80" s="5">
        <f t="shared" si="16"/>
        <v>0</v>
      </c>
      <c r="N80" s="27">
        <f t="shared" si="17"/>
        <v>0.16849063444471502</v>
      </c>
      <c r="O80" s="27">
        <f t="shared" si="0"/>
        <v>0.18933996577774628</v>
      </c>
      <c r="P80" s="28">
        <f t="shared" si="1"/>
        <v>0.17891530011123066</v>
      </c>
      <c r="R80" s="32">
        <f t="shared" si="18"/>
        <v>36.393977040058445</v>
      </c>
      <c r="S80" s="32">
        <f t="shared" si="19"/>
        <v>40.897432607993196</v>
      </c>
      <c r="T80" s="32">
        <f t="shared" si="20"/>
        <v>38.64570482402582</v>
      </c>
    </row>
    <row r="81" spans="2:20" x14ac:dyDescent="0.25">
      <c r="B81" s="12" t="str">
        <f>'Média Mensal'!B81</f>
        <v>Combatentes</v>
      </c>
      <c r="C81" s="12" t="str">
        <f>'Média Mensal'!C81</f>
        <v>Salgueiros</v>
      </c>
      <c r="D81" s="15">
        <f>'Média Mensal'!D81</f>
        <v>471.25</v>
      </c>
      <c r="E81" s="4">
        <v>15671.782447534431</v>
      </c>
      <c r="F81" s="2">
        <v>17627.665455242823</v>
      </c>
      <c r="G81" s="5">
        <f t="shared" si="14"/>
        <v>33299.447902777254</v>
      </c>
      <c r="H81" s="2">
        <v>492</v>
      </c>
      <c r="I81" s="2">
        <v>490</v>
      </c>
      <c r="J81" s="5">
        <f t="shared" si="15"/>
        <v>982</v>
      </c>
      <c r="K81" s="2">
        <v>0</v>
      </c>
      <c r="L81" s="2">
        <v>0</v>
      </c>
      <c r="M81" s="5">
        <f t="shared" si="16"/>
        <v>0</v>
      </c>
      <c r="N81" s="27">
        <f t="shared" si="17"/>
        <v>0.14746859424433936</v>
      </c>
      <c r="O81" s="27">
        <f t="shared" si="17"/>
        <v>0.16655012712814457</v>
      </c>
      <c r="P81" s="28">
        <f t="shared" si="17"/>
        <v>0.15698992939002629</v>
      </c>
      <c r="R81" s="32">
        <f t="shared" si="18"/>
        <v>31.853216356777299</v>
      </c>
      <c r="S81" s="32">
        <f t="shared" si="19"/>
        <v>35.974827459679233</v>
      </c>
      <c r="T81" s="32">
        <f t="shared" si="20"/>
        <v>33.909824748245676</v>
      </c>
    </row>
    <row r="82" spans="2:20" x14ac:dyDescent="0.25">
      <c r="B82" s="12" t="str">
        <f>'Média Mensal'!B82</f>
        <v>Salgueiros</v>
      </c>
      <c r="C82" s="12" t="str">
        <f>'Média Mensal'!C82</f>
        <v>Polo Universitario</v>
      </c>
      <c r="D82" s="15">
        <f>'Média Mensal'!D82</f>
        <v>775.36</v>
      </c>
      <c r="E82" s="4">
        <v>13849.131732999713</v>
      </c>
      <c r="F82" s="2">
        <v>15794.566867442778</v>
      </c>
      <c r="G82" s="5">
        <f t="shared" si="14"/>
        <v>29643.698600442491</v>
      </c>
      <c r="H82" s="2">
        <v>492</v>
      </c>
      <c r="I82" s="2">
        <v>491</v>
      </c>
      <c r="J82" s="5">
        <f t="shared" si="15"/>
        <v>983</v>
      </c>
      <c r="K82" s="2">
        <v>0</v>
      </c>
      <c r="L82" s="2">
        <v>0</v>
      </c>
      <c r="M82" s="5">
        <f t="shared" si="16"/>
        <v>0</v>
      </c>
      <c r="N82" s="27">
        <f t="shared" si="17"/>
        <v>0.13031778580434838</v>
      </c>
      <c r="O82" s="27">
        <f t="shared" si="17"/>
        <v>0.14892666956553877</v>
      </c>
      <c r="P82" s="28">
        <f t="shared" si="17"/>
        <v>0.13961276233206402</v>
      </c>
      <c r="R82" s="32">
        <f t="shared" si="18"/>
        <v>28.148641733739254</v>
      </c>
      <c r="S82" s="32">
        <f t="shared" si="19"/>
        <v>32.168160626156372</v>
      </c>
      <c r="T82" s="32">
        <f t="shared" si="20"/>
        <v>30.15635666372583</v>
      </c>
    </row>
    <row r="83" spans="2:20" x14ac:dyDescent="0.25">
      <c r="B83" s="12" t="str">
        <f>'Média Mensal'!B83</f>
        <v>Polo Universitario</v>
      </c>
      <c r="C83" s="12" t="str">
        <f>'Média Mensal'!C83</f>
        <v>I.P.O.</v>
      </c>
      <c r="D83" s="15">
        <f>'Média Mensal'!D83</f>
        <v>827.64</v>
      </c>
      <c r="E83" s="4">
        <v>10988.388198943338</v>
      </c>
      <c r="F83" s="2">
        <v>12127.720374893608</v>
      </c>
      <c r="G83" s="5">
        <f t="shared" si="14"/>
        <v>23116.108573836944</v>
      </c>
      <c r="H83" s="2">
        <v>493</v>
      </c>
      <c r="I83" s="2">
        <v>490</v>
      </c>
      <c r="J83" s="5">
        <f t="shared" si="15"/>
        <v>983</v>
      </c>
      <c r="K83" s="2">
        <v>0</v>
      </c>
      <c r="L83" s="2">
        <v>0</v>
      </c>
      <c r="M83" s="5">
        <f t="shared" si="16"/>
        <v>0</v>
      </c>
      <c r="N83" s="27">
        <f t="shared" si="17"/>
        <v>0.10318898090811489</v>
      </c>
      <c r="O83" s="27">
        <f t="shared" si="17"/>
        <v>0.11458541548463348</v>
      </c>
      <c r="P83" s="28">
        <f t="shared" si="17"/>
        <v>0.10886980790963482</v>
      </c>
      <c r="R83" s="32">
        <f t="shared" si="18"/>
        <v>22.288819876152814</v>
      </c>
      <c r="S83" s="32">
        <f t="shared" si="19"/>
        <v>24.750449744680832</v>
      </c>
      <c r="T83" s="32">
        <f t="shared" si="20"/>
        <v>23.515878508481123</v>
      </c>
    </row>
    <row r="84" spans="2:20" x14ac:dyDescent="0.25">
      <c r="B84" s="13" t="str">
        <f>'Média Mensal'!B84</f>
        <v>I.P.O.</v>
      </c>
      <c r="C84" s="13" t="str">
        <f>'Média Mensal'!C84</f>
        <v>Hospital São João</v>
      </c>
      <c r="D84" s="16">
        <f>'Média Mensal'!D84</f>
        <v>351.77</v>
      </c>
      <c r="E84" s="6">
        <v>5163.3513338389475</v>
      </c>
      <c r="F84" s="3">
        <v>5956.9999999999991</v>
      </c>
      <c r="G84" s="7">
        <f t="shared" si="14"/>
        <v>11120.351333838946</v>
      </c>
      <c r="H84" s="6">
        <v>491</v>
      </c>
      <c r="I84" s="3">
        <v>490</v>
      </c>
      <c r="J84" s="7">
        <f t="shared" si="15"/>
        <v>981</v>
      </c>
      <c r="K84" s="6">
        <v>0</v>
      </c>
      <c r="L84" s="3">
        <v>0</v>
      </c>
      <c r="M84" s="7">
        <f t="shared" si="16"/>
        <v>0</v>
      </c>
      <c r="N84" s="27">
        <f t="shared" si="17"/>
        <v>4.8685141188041674E-2</v>
      </c>
      <c r="O84" s="27">
        <f t="shared" si="17"/>
        <v>5.6283068783068775E-2</v>
      </c>
      <c r="P84" s="28">
        <f t="shared" si="17"/>
        <v>5.2480232443457855E-2</v>
      </c>
      <c r="R84" s="32">
        <f t="shared" si="18"/>
        <v>10.515990496617</v>
      </c>
      <c r="S84" s="32">
        <f t="shared" si="19"/>
        <v>12.157142857142855</v>
      </c>
      <c r="T84" s="32">
        <f t="shared" si="20"/>
        <v>11.335730207786897</v>
      </c>
    </row>
    <row r="85" spans="2:20" x14ac:dyDescent="0.25">
      <c r="B85" s="12" t="str">
        <f>'Média Mensal'!B85</f>
        <v xml:space="preserve">Verdes (E) </v>
      </c>
      <c r="C85" s="12" t="str">
        <f>'Média Mensal'!C85</f>
        <v>Botica</v>
      </c>
      <c r="D85" s="15">
        <f>'Média Mensal'!D85</f>
        <v>683.54</v>
      </c>
      <c r="E85" s="4">
        <v>2374.0499652058593</v>
      </c>
      <c r="F85" s="2">
        <v>5640.8116838654723</v>
      </c>
      <c r="G85" s="5">
        <f t="shared" si="14"/>
        <v>8014.8616490713321</v>
      </c>
      <c r="H85" s="2">
        <v>158</v>
      </c>
      <c r="I85" s="2">
        <v>144</v>
      </c>
      <c r="J85" s="5">
        <f t="shared" si="15"/>
        <v>302</v>
      </c>
      <c r="K85" s="2">
        <v>0</v>
      </c>
      <c r="L85" s="2">
        <v>0</v>
      </c>
      <c r="M85" s="5">
        <f t="shared" si="16"/>
        <v>0</v>
      </c>
      <c r="N85" s="25">
        <f t="shared" si="17"/>
        <v>6.9563114311001498E-2</v>
      </c>
      <c r="O85" s="25">
        <f t="shared" si="17"/>
        <v>0.18135325629711524</v>
      </c>
      <c r="P85" s="26">
        <f t="shared" si="17"/>
        <v>0.12286702307259216</v>
      </c>
      <c r="R85" s="32">
        <f t="shared" si="18"/>
        <v>15.025632691176325</v>
      </c>
      <c r="S85" s="32">
        <f t="shared" si="19"/>
        <v>39.17230336017689</v>
      </c>
      <c r="T85" s="32">
        <f t="shared" si="20"/>
        <v>26.539276983679908</v>
      </c>
    </row>
    <row r="86" spans="2:20" x14ac:dyDescent="0.25">
      <c r="B86" s="13" t="str">
        <f>'Média Mensal'!B86</f>
        <v>Botica</v>
      </c>
      <c r="C86" s="13" t="str">
        <f>'Média Mensal'!C86</f>
        <v>Aeroporto</v>
      </c>
      <c r="D86" s="16">
        <f>'Média Mensal'!D86</f>
        <v>649.66</v>
      </c>
      <c r="E86" s="6">
        <v>2187.8130304353226</v>
      </c>
      <c r="F86" s="3">
        <v>5405.9999999999955</v>
      </c>
      <c r="G86" s="7">
        <f t="shared" si="14"/>
        <v>7593.8130304353181</v>
      </c>
      <c r="H86" s="6">
        <v>152</v>
      </c>
      <c r="I86" s="3">
        <v>144</v>
      </c>
      <c r="J86" s="7">
        <f t="shared" si="15"/>
        <v>296</v>
      </c>
      <c r="K86" s="6">
        <v>0</v>
      </c>
      <c r="L86" s="3">
        <v>0</v>
      </c>
      <c r="M86" s="7">
        <f t="shared" si="16"/>
        <v>0</v>
      </c>
      <c r="N86" s="27">
        <f t="shared" si="17"/>
        <v>6.6636605459165527E-2</v>
      </c>
      <c r="O86" s="27">
        <f t="shared" si="17"/>
        <v>0.17380401234567885</v>
      </c>
      <c r="P86" s="28">
        <f t="shared" si="17"/>
        <v>0.1187721007012531</v>
      </c>
      <c r="R86" s="32">
        <f t="shared" si="18"/>
        <v>14.393506779179754</v>
      </c>
      <c r="S86" s="32">
        <f t="shared" si="19"/>
        <v>37.541666666666636</v>
      </c>
      <c r="T86" s="32">
        <f t="shared" si="20"/>
        <v>25.654773751470668</v>
      </c>
    </row>
    <row r="87" spans="2:20" x14ac:dyDescent="0.25">
      <c r="B87" s="23" t="s">
        <v>85</v>
      </c>
      <c r="E87" s="41"/>
      <c r="F87" s="41"/>
      <c r="G87" s="41"/>
      <c r="H87" s="41"/>
      <c r="I87" s="41"/>
      <c r="J87" s="41"/>
      <c r="K87" s="41"/>
      <c r="L87" s="41"/>
      <c r="M87" s="41"/>
      <c r="N87" s="42"/>
      <c r="O87" s="42"/>
      <c r="P87" s="42"/>
    </row>
    <row r="88" spans="2:20" x14ac:dyDescent="0.25">
      <c r="B88" s="34"/>
    </row>
    <row r="89" spans="2:20" x14ac:dyDescent="0.25">
      <c r="C89" s="51" t="s">
        <v>106</v>
      </c>
      <c r="D89" s="52">
        <f>+SUMPRODUCT(D5:D86,G5:G86)/1000</f>
        <v>1325212.9446596326</v>
      </c>
    </row>
    <row r="90" spans="2:20" x14ac:dyDescent="0.25">
      <c r="C90" s="51" t="s">
        <v>108</v>
      </c>
      <c r="D90" s="52">
        <f>+(SUMPRODUCT($D$5:$D$86,$J$5:$J$86)+SUMPRODUCT($D$5:$D$86,$M$5:$M$86))/1000</f>
        <v>33240.755299999997</v>
      </c>
    </row>
    <row r="91" spans="2:20" x14ac:dyDescent="0.25">
      <c r="C91" s="51" t="s">
        <v>107</v>
      </c>
      <c r="D91" s="52">
        <f>+(SUMPRODUCT($D$5:$D$86,$J$5:$J$86)*216+SUMPRODUCT($D$5:$D$86,$M$5:$M$86)*248)/1000</f>
        <v>7599292.2875200007</v>
      </c>
    </row>
    <row r="92" spans="2:20" x14ac:dyDescent="0.25">
      <c r="C92" s="51" t="s">
        <v>109</v>
      </c>
      <c r="D92" s="35">
        <f>+D89/D91</f>
        <v>0.17438636316647199</v>
      </c>
    </row>
    <row r="93" spans="2:20" x14ac:dyDescent="0.25">
      <c r="D93" s="53">
        <f>+D92-P2</f>
        <v>-2.2204460492503131E-16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0">
    <tabColor theme="0" tint="-4.9989318521683403E-2"/>
  </sheetPr>
  <dimension ref="A1:T93"/>
  <sheetViews>
    <sheetView workbookViewId="0">
      <selection activeCell="P2" sqref="P2"/>
    </sheetView>
  </sheetViews>
  <sheetFormatPr defaultRowHeight="15" x14ac:dyDescent="0.25"/>
  <cols>
    <col min="2" max="2" width="17.42578125" bestFit="1" customWidth="1"/>
    <col min="3" max="3" width="17.42578125" customWidth="1"/>
    <col min="4" max="4" width="13.7109375" customWidth="1"/>
    <col min="5" max="16" width="10" customWidth="1"/>
  </cols>
  <sheetData>
    <row r="1" spans="1:20" ht="14.45" x14ac:dyDescent="0.3">
      <c r="P1" s="33"/>
    </row>
    <row r="2" spans="1:20" ht="17.25" x14ac:dyDescent="0.3">
      <c r="A2" s="1"/>
      <c r="H2" s="54" t="s">
        <v>84</v>
      </c>
      <c r="I2" s="55"/>
      <c r="J2" s="55"/>
      <c r="K2" s="55"/>
      <c r="L2" s="55"/>
      <c r="M2" s="55"/>
      <c r="N2" s="55"/>
      <c r="O2" s="56"/>
      <c r="P2" s="17">
        <v>0.21220057971020923</v>
      </c>
    </row>
    <row r="3" spans="1:20" ht="17.25" x14ac:dyDescent="0.25">
      <c r="B3" s="59" t="s">
        <v>3</v>
      </c>
      <c r="C3" s="61" t="s">
        <v>4</v>
      </c>
      <c r="D3" s="18" t="s">
        <v>82</v>
      </c>
      <c r="E3" s="64" t="s">
        <v>0</v>
      </c>
      <c r="F3" s="64"/>
      <c r="G3" s="65"/>
      <c r="H3" s="63" t="s">
        <v>86</v>
      </c>
      <c r="I3" s="64"/>
      <c r="J3" s="65"/>
      <c r="K3" s="63" t="s">
        <v>87</v>
      </c>
      <c r="L3" s="64"/>
      <c r="M3" s="65"/>
      <c r="N3" s="63" t="s">
        <v>1</v>
      </c>
      <c r="O3" s="64"/>
      <c r="P3" s="65"/>
      <c r="R3" s="63" t="s">
        <v>88</v>
      </c>
      <c r="S3" s="64"/>
      <c r="T3" s="65"/>
    </row>
    <row r="4" spans="1:20" x14ac:dyDescent="0.25">
      <c r="B4" s="60"/>
      <c r="C4" s="62"/>
      <c r="D4" s="19" t="s">
        <v>83</v>
      </c>
      <c r="E4" s="20" t="s">
        <v>5</v>
      </c>
      <c r="F4" s="21" t="s">
        <v>6</v>
      </c>
      <c r="G4" s="22" t="s">
        <v>2</v>
      </c>
      <c r="H4" s="20" t="s">
        <v>5</v>
      </c>
      <c r="I4" s="21" t="s">
        <v>6</v>
      </c>
      <c r="J4" s="22" t="s">
        <v>2</v>
      </c>
      <c r="K4" s="20" t="s">
        <v>5</v>
      </c>
      <c r="L4" s="21" t="s">
        <v>6</v>
      </c>
      <c r="M4" s="24" t="s">
        <v>2</v>
      </c>
      <c r="N4" s="20" t="s">
        <v>5</v>
      </c>
      <c r="O4" s="21" t="s">
        <v>6</v>
      </c>
      <c r="P4" s="22" t="s">
        <v>2</v>
      </c>
      <c r="R4" s="20" t="s">
        <v>5</v>
      </c>
      <c r="S4" s="21" t="s">
        <v>6</v>
      </c>
      <c r="T4" s="31" t="s">
        <v>2</v>
      </c>
    </row>
    <row r="5" spans="1:20" x14ac:dyDescent="0.25">
      <c r="B5" s="11" t="str">
        <f>'Média Mensal'!B5</f>
        <v>Fânzeres</v>
      </c>
      <c r="C5" s="11" t="str">
        <f>'Média Mensal'!C5</f>
        <v>Venda Nova</v>
      </c>
      <c r="D5" s="14">
        <f>'Média Mensal'!D5</f>
        <v>440.45</v>
      </c>
      <c r="E5" s="8">
        <v>740.99999999999966</v>
      </c>
      <c r="F5" s="9">
        <v>933.05157972394841</v>
      </c>
      <c r="G5" s="10">
        <f>+E5+F5</f>
        <v>1674.0515797239482</v>
      </c>
      <c r="H5" s="9">
        <v>113</v>
      </c>
      <c r="I5" s="9">
        <v>109</v>
      </c>
      <c r="J5" s="10">
        <f>+H5+I5</f>
        <v>222</v>
      </c>
      <c r="K5" s="9">
        <v>0</v>
      </c>
      <c r="L5" s="9">
        <v>0</v>
      </c>
      <c r="M5" s="10">
        <f>+K5+L5</f>
        <v>0</v>
      </c>
      <c r="N5" s="27">
        <f>+E5/(H5*216+K5*248)</f>
        <v>3.0358898721730566E-2</v>
      </c>
      <c r="O5" s="27">
        <f t="shared" ref="O5:O80" si="0">+F5/(I5*216+L5*248)</f>
        <v>3.9630121462960771E-2</v>
      </c>
      <c r="P5" s="28">
        <f t="shared" ref="P5:P80" si="1">+G5/(J5*216+M5*248)</f>
        <v>3.4910985563145397E-2</v>
      </c>
      <c r="R5" s="32">
        <f>+E5/(H5+K5)</f>
        <v>6.5575221238938024</v>
      </c>
      <c r="S5" s="32">
        <f t="shared" ref="S5" si="2">+F5/(I5+L5)</f>
        <v>8.5601062359995268</v>
      </c>
      <c r="T5" s="32">
        <f t="shared" ref="T5" si="3">+G5/(J5+M5)</f>
        <v>7.5407728816394064</v>
      </c>
    </row>
    <row r="6" spans="1:20" x14ac:dyDescent="0.25">
      <c r="B6" s="12" t="str">
        <f>'Média Mensal'!B6</f>
        <v>Venda Nova</v>
      </c>
      <c r="C6" s="12" t="str">
        <f>'Média Mensal'!C6</f>
        <v>Carreira</v>
      </c>
      <c r="D6" s="15">
        <f>'Média Mensal'!D6</f>
        <v>583.47</v>
      </c>
      <c r="E6" s="4">
        <v>1297.9331622266006</v>
      </c>
      <c r="F6" s="2">
        <v>1720.91455583472</v>
      </c>
      <c r="G6" s="5">
        <f t="shared" ref="G6:G69" si="4">+E6+F6</f>
        <v>3018.8477180613208</v>
      </c>
      <c r="H6" s="2">
        <v>112</v>
      </c>
      <c r="I6" s="2">
        <v>110</v>
      </c>
      <c r="J6" s="5">
        <f t="shared" ref="J6:J69" si="5">+H6+I6</f>
        <v>222</v>
      </c>
      <c r="K6" s="2">
        <v>0</v>
      </c>
      <c r="L6" s="2">
        <v>0</v>
      </c>
      <c r="M6" s="5">
        <f t="shared" ref="M6:M69" si="6">+K6+L6</f>
        <v>0</v>
      </c>
      <c r="N6" s="27">
        <f t="shared" ref="N6:N69" si="7">+E6/(H6*216+K6*248)</f>
        <v>5.3651337724313852E-2</v>
      </c>
      <c r="O6" s="27">
        <f t="shared" si="0"/>
        <v>7.242906379775757E-2</v>
      </c>
      <c r="P6" s="28">
        <f t="shared" si="1"/>
        <v>6.2955616409353543E-2</v>
      </c>
      <c r="R6" s="32">
        <f t="shared" ref="R6:R70" si="8">+E6/(H6+K6)</f>
        <v>11.588688948451791</v>
      </c>
      <c r="S6" s="32">
        <f t="shared" ref="S6:S70" si="9">+F6/(I6+L6)</f>
        <v>15.644677780315636</v>
      </c>
      <c r="T6" s="32">
        <f t="shared" ref="T6:T70" si="10">+G6/(J6+M6)</f>
        <v>13.598413144420364</v>
      </c>
    </row>
    <row r="7" spans="1:20" x14ac:dyDescent="0.25">
      <c r="B7" s="12" t="str">
        <f>'Média Mensal'!B7</f>
        <v>Carreira</v>
      </c>
      <c r="C7" s="12" t="str">
        <f>'Média Mensal'!C7</f>
        <v>Baguim</v>
      </c>
      <c r="D7" s="15">
        <f>'Média Mensal'!D7</f>
        <v>786.02</v>
      </c>
      <c r="E7" s="4">
        <v>1965.8736229192939</v>
      </c>
      <c r="F7" s="2">
        <v>2318.1417900038932</v>
      </c>
      <c r="G7" s="5">
        <f t="shared" si="4"/>
        <v>4284.0154129231869</v>
      </c>
      <c r="H7" s="2">
        <v>112</v>
      </c>
      <c r="I7" s="2">
        <v>112</v>
      </c>
      <c r="J7" s="5">
        <f t="shared" si="5"/>
        <v>224</v>
      </c>
      <c r="K7" s="2">
        <v>0</v>
      </c>
      <c r="L7" s="2">
        <v>0</v>
      </c>
      <c r="M7" s="5">
        <f t="shared" si="6"/>
        <v>0</v>
      </c>
      <c r="N7" s="27">
        <f t="shared" si="7"/>
        <v>8.126131047120097E-2</v>
      </c>
      <c r="O7" s="27">
        <f t="shared" si="0"/>
        <v>9.5822659970399029E-2</v>
      </c>
      <c r="P7" s="28">
        <f t="shared" si="1"/>
        <v>8.8541985220799993E-2</v>
      </c>
      <c r="R7" s="32">
        <f t="shared" si="8"/>
        <v>17.55244306177941</v>
      </c>
      <c r="S7" s="32">
        <f t="shared" si="9"/>
        <v>20.69769455360619</v>
      </c>
      <c r="T7" s="32">
        <f t="shared" si="10"/>
        <v>19.125068807692799</v>
      </c>
    </row>
    <row r="8" spans="1:20" x14ac:dyDescent="0.25">
      <c r="B8" s="12" t="str">
        <f>'Média Mensal'!B8</f>
        <v>Baguim</v>
      </c>
      <c r="C8" s="12" t="str">
        <f>'Média Mensal'!C8</f>
        <v>Campainha</v>
      </c>
      <c r="D8" s="15">
        <f>'Média Mensal'!D8</f>
        <v>751.7</v>
      </c>
      <c r="E8" s="4">
        <v>2495.2808946438554</v>
      </c>
      <c r="F8" s="2">
        <v>2582.6546957574305</v>
      </c>
      <c r="G8" s="5">
        <f t="shared" si="4"/>
        <v>5077.9355904012864</v>
      </c>
      <c r="H8" s="2">
        <v>108</v>
      </c>
      <c r="I8" s="2">
        <v>112</v>
      </c>
      <c r="J8" s="5">
        <f t="shared" si="5"/>
        <v>220</v>
      </c>
      <c r="K8" s="2">
        <v>0</v>
      </c>
      <c r="L8" s="2">
        <v>0</v>
      </c>
      <c r="M8" s="5">
        <f t="shared" si="6"/>
        <v>0</v>
      </c>
      <c r="N8" s="27">
        <f t="shared" si="7"/>
        <v>0.10696505892677706</v>
      </c>
      <c r="O8" s="27">
        <f t="shared" si="0"/>
        <v>0.10675655984447051</v>
      </c>
      <c r="P8" s="28">
        <f t="shared" si="1"/>
        <v>0.10685891393942101</v>
      </c>
      <c r="R8" s="32">
        <f t="shared" si="8"/>
        <v>23.104452728183848</v>
      </c>
      <c r="S8" s="32">
        <f t="shared" si="9"/>
        <v>23.059416926405628</v>
      </c>
      <c r="T8" s="32">
        <f t="shared" si="10"/>
        <v>23.081525410914939</v>
      </c>
    </row>
    <row r="9" spans="1:20" x14ac:dyDescent="0.25">
      <c r="B9" s="12" t="str">
        <f>'Média Mensal'!B9</f>
        <v>Campainha</v>
      </c>
      <c r="C9" s="12" t="str">
        <f>'Média Mensal'!C9</f>
        <v>Rio Tinto</v>
      </c>
      <c r="D9" s="15">
        <f>'Média Mensal'!D9</f>
        <v>859.99</v>
      </c>
      <c r="E9" s="4">
        <v>3564.5901901994225</v>
      </c>
      <c r="F9" s="2">
        <v>3137.0741995977482</v>
      </c>
      <c r="G9" s="5">
        <f t="shared" si="4"/>
        <v>6701.6643897971708</v>
      </c>
      <c r="H9" s="2">
        <v>113</v>
      </c>
      <c r="I9" s="2">
        <v>103</v>
      </c>
      <c r="J9" s="5">
        <f t="shared" si="5"/>
        <v>216</v>
      </c>
      <c r="K9" s="2">
        <v>0</v>
      </c>
      <c r="L9" s="2">
        <v>0</v>
      </c>
      <c r="M9" s="5">
        <f t="shared" si="6"/>
        <v>0</v>
      </c>
      <c r="N9" s="27">
        <f t="shared" si="7"/>
        <v>0.14604187931003862</v>
      </c>
      <c r="O9" s="27">
        <f t="shared" si="0"/>
        <v>0.1410047734447028</v>
      </c>
      <c r="P9" s="28">
        <f t="shared" si="1"/>
        <v>0.14363992605017942</v>
      </c>
      <c r="R9" s="32">
        <f t="shared" si="8"/>
        <v>31.545045930968342</v>
      </c>
      <c r="S9" s="32">
        <f t="shared" si="9"/>
        <v>30.457031064055808</v>
      </c>
      <c r="T9" s="32">
        <f t="shared" si="10"/>
        <v>31.026224026838754</v>
      </c>
    </row>
    <row r="10" spans="1:20" x14ac:dyDescent="0.25">
      <c r="B10" s="12" t="str">
        <f>'Média Mensal'!B10</f>
        <v>Rio Tinto</v>
      </c>
      <c r="C10" s="12" t="str">
        <f>'Média Mensal'!C10</f>
        <v>Levada</v>
      </c>
      <c r="D10" s="15">
        <f>'Média Mensal'!D10</f>
        <v>452.83</v>
      </c>
      <c r="E10" s="4">
        <v>4115.4885493593802</v>
      </c>
      <c r="F10" s="2">
        <v>3640.6881993732595</v>
      </c>
      <c r="G10" s="5">
        <f t="shared" si="4"/>
        <v>7756.1767487326397</v>
      </c>
      <c r="H10" s="2">
        <v>113</v>
      </c>
      <c r="I10" s="2">
        <v>108</v>
      </c>
      <c r="J10" s="5">
        <f t="shared" si="5"/>
        <v>221</v>
      </c>
      <c r="K10" s="2">
        <v>0</v>
      </c>
      <c r="L10" s="2">
        <v>0</v>
      </c>
      <c r="M10" s="5">
        <f t="shared" si="6"/>
        <v>0</v>
      </c>
      <c r="N10" s="27">
        <f t="shared" si="7"/>
        <v>0.16861228078332433</v>
      </c>
      <c r="O10" s="27">
        <f t="shared" si="0"/>
        <v>0.1560651662968647</v>
      </c>
      <c r="P10" s="28">
        <f t="shared" si="1"/>
        <v>0.16248065922433047</v>
      </c>
      <c r="R10" s="32">
        <f t="shared" si="8"/>
        <v>36.420252649198055</v>
      </c>
      <c r="S10" s="32">
        <f t="shared" si="9"/>
        <v>33.710075920122776</v>
      </c>
      <c r="T10" s="32">
        <f t="shared" si="10"/>
        <v>35.095822392455382</v>
      </c>
    </row>
    <row r="11" spans="1:20" x14ac:dyDescent="0.25">
      <c r="B11" s="12" t="str">
        <f>'Média Mensal'!B11</f>
        <v>Levada</v>
      </c>
      <c r="C11" s="12" t="str">
        <f>'Média Mensal'!C11</f>
        <v>Nau Vitória</v>
      </c>
      <c r="D11" s="15">
        <f>'Média Mensal'!D11</f>
        <v>1111.6199999999999</v>
      </c>
      <c r="E11" s="4">
        <v>5133.2381826461951</v>
      </c>
      <c r="F11" s="2">
        <v>4886.3394862849318</v>
      </c>
      <c r="G11" s="5">
        <f t="shared" si="4"/>
        <v>10019.577668931128</v>
      </c>
      <c r="H11" s="2">
        <v>114</v>
      </c>
      <c r="I11" s="2">
        <v>113</v>
      </c>
      <c r="J11" s="5">
        <f t="shared" si="5"/>
        <v>227</v>
      </c>
      <c r="K11" s="2">
        <v>0</v>
      </c>
      <c r="L11" s="2">
        <v>0</v>
      </c>
      <c r="M11" s="5">
        <f t="shared" si="6"/>
        <v>0</v>
      </c>
      <c r="N11" s="27">
        <f t="shared" si="7"/>
        <v>0.20846483847653488</v>
      </c>
      <c r="O11" s="27">
        <f t="shared" si="0"/>
        <v>0.20019417757640659</v>
      </c>
      <c r="P11" s="28">
        <f t="shared" si="1"/>
        <v>0.20434772534122875</v>
      </c>
      <c r="R11" s="32">
        <f t="shared" si="8"/>
        <v>45.028405110931537</v>
      </c>
      <c r="S11" s="32">
        <f t="shared" si="9"/>
        <v>43.24194235650382</v>
      </c>
      <c r="T11" s="32">
        <f t="shared" si="10"/>
        <v>44.139108673705408</v>
      </c>
    </row>
    <row r="12" spans="1:20" x14ac:dyDescent="0.25">
      <c r="B12" s="12" t="str">
        <f>'Média Mensal'!B12</f>
        <v>Nau Vitória</v>
      </c>
      <c r="C12" s="12" t="str">
        <f>'Média Mensal'!C12</f>
        <v>Nasoni</v>
      </c>
      <c r="D12" s="15">
        <f>'Média Mensal'!D12</f>
        <v>499.02</v>
      </c>
      <c r="E12" s="4">
        <v>5461.08528326754</v>
      </c>
      <c r="F12" s="2">
        <v>5042.3652347609714</v>
      </c>
      <c r="G12" s="5">
        <f t="shared" si="4"/>
        <v>10503.450518028512</v>
      </c>
      <c r="H12" s="2">
        <v>109</v>
      </c>
      <c r="I12" s="2">
        <v>112</v>
      </c>
      <c r="J12" s="5">
        <f t="shared" si="5"/>
        <v>221</v>
      </c>
      <c r="K12" s="2">
        <v>0</v>
      </c>
      <c r="L12" s="2">
        <v>0</v>
      </c>
      <c r="M12" s="5">
        <f t="shared" si="6"/>
        <v>0</v>
      </c>
      <c r="N12" s="27">
        <f t="shared" si="7"/>
        <v>0.2319523141041259</v>
      </c>
      <c r="O12" s="27">
        <f t="shared" si="0"/>
        <v>0.20843110262735498</v>
      </c>
      <c r="P12" s="28">
        <f t="shared" si="1"/>
        <v>0.22003206213399765</v>
      </c>
      <c r="R12" s="32">
        <f t="shared" si="8"/>
        <v>50.101699846491194</v>
      </c>
      <c r="S12" s="32">
        <f t="shared" si="9"/>
        <v>45.021118167508675</v>
      </c>
      <c r="T12" s="32">
        <f t="shared" si="10"/>
        <v>47.526925420943492</v>
      </c>
    </row>
    <row r="13" spans="1:20" x14ac:dyDescent="0.25">
      <c r="B13" s="12" t="str">
        <f>'Média Mensal'!B13</f>
        <v>Nasoni</v>
      </c>
      <c r="C13" s="12" t="str">
        <f>'Média Mensal'!C13</f>
        <v>Contumil</v>
      </c>
      <c r="D13" s="15">
        <f>'Média Mensal'!D13</f>
        <v>650</v>
      </c>
      <c r="E13" s="4">
        <v>5679.0257171067497</v>
      </c>
      <c r="F13" s="2">
        <v>5175.6910191347033</v>
      </c>
      <c r="G13" s="5">
        <f t="shared" si="4"/>
        <v>10854.716736241453</v>
      </c>
      <c r="H13" s="2">
        <v>109</v>
      </c>
      <c r="I13" s="2">
        <v>112</v>
      </c>
      <c r="J13" s="5">
        <f t="shared" si="5"/>
        <v>221</v>
      </c>
      <c r="K13" s="2">
        <v>0</v>
      </c>
      <c r="L13" s="2">
        <v>0</v>
      </c>
      <c r="M13" s="5">
        <f t="shared" si="6"/>
        <v>0</v>
      </c>
      <c r="N13" s="27">
        <f t="shared" si="7"/>
        <v>0.24120904337014737</v>
      </c>
      <c r="O13" s="27">
        <f t="shared" si="0"/>
        <v>0.21394225442851783</v>
      </c>
      <c r="P13" s="28">
        <f t="shared" si="1"/>
        <v>0.22739058019610886</v>
      </c>
      <c r="R13" s="32">
        <f t="shared" si="8"/>
        <v>52.101153367951831</v>
      </c>
      <c r="S13" s="32">
        <f t="shared" si="9"/>
        <v>46.211526956559851</v>
      </c>
      <c r="T13" s="32">
        <f t="shared" si="10"/>
        <v>49.116365322359513</v>
      </c>
    </row>
    <row r="14" spans="1:20" x14ac:dyDescent="0.25">
      <c r="B14" s="12" t="str">
        <f>'Média Mensal'!B14</f>
        <v>Contumil</v>
      </c>
      <c r="C14" s="12" t="str">
        <f>'Média Mensal'!C14</f>
        <v>Estádio do Dragão</v>
      </c>
      <c r="D14" s="15">
        <f>'Média Mensal'!D14</f>
        <v>619.19000000000005</v>
      </c>
      <c r="E14" s="4">
        <v>6003.6518959241339</v>
      </c>
      <c r="F14" s="2">
        <v>5837.1315004495473</v>
      </c>
      <c r="G14" s="5">
        <f t="shared" si="4"/>
        <v>11840.783396373681</v>
      </c>
      <c r="H14" s="2">
        <v>100</v>
      </c>
      <c r="I14" s="2">
        <v>115</v>
      </c>
      <c r="J14" s="5">
        <f t="shared" si="5"/>
        <v>215</v>
      </c>
      <c r="K14" s="2">
        <v>0</v>
      </c>
      <c r="L14" s="2">
        <v>0</v>
      </c>
      <c r="M14" s="5">
        <f t="shared" si="6"/>
        <v>0</v>
      </c>
      <c r="N14" s="27">
        <f t="shared" si="7"/>
        <v>0.27794684703352474</v>
      </c>
      <c r="O14" s="27">
        <f t="shared" si="0"/>
        <v>0.23498919083935377</v>
      </c>
      <c r="P14" s="28">
        <f t="shared" si="1"/>
        <v>0.25496949604594488</v>
      </c>
      <c r="R14" s="32">
        <f t="shared" si="8"/>
        <v>60.036518959241342</v>
      </c>
      <c r="S14" s="32">
        <f t="shared" si="9"/>
        <v>50.757665221300414</v>
      </c>
      <c r="T14" s="32">
        <f t="shared" si="10"/>
        <v>55.073411145924098</v>
      </c>
    </row>
    <row r="15" spans="1:20" x14ac:dyDescent="0.25">
      <c r="B15" s="12" t="str">
        <f>'Média Mensal'!B15</f>
        <v>Estádio do Dragão</v>
      </c>
      <c r="C15" s="12" t="str">
        <f>'Média Mensal'!C15</f>
        <v>Campanhã</v>
      </c>
      <c r="D15" s="15">
        <f>'Média Mensal'!D15</f>
        <v>1166.02</v>
      </c>
      <c r="E15" s="4">
        <v>11438.793484173635</v>
      </c>
      <c r="F15" s="2">
        <v>11403.133684140292</v>
      </c>
      <c r="G15" s="5">
        <f t="shared" si="4"/>
        <v>22841.927168313927</v>
      </c>
      <c r="H15" s="2">
        <v>331</v>
      </c>
      <c r="I15" s="2">
        <v>320</v>
      </c>
      <c r="J15" s="5">
        <f t="shared" si="5"/>
        <v>651</v>
      </c>
      <c r="K15" s="2">
        <v>135</v>
      </c>
      <c r="L15" s="2">
        <v>135</v>
      </c>
      <c r="M15" s="5">
        <f t="shared" si="6"/>
        <v>270</v>
      </c>
      <c r="N15" s="27">
        <f t="shared" si="7"/>
        <v>0.10896579679330166</v>
      </c>
      <c r="O15" s="27">
        <f t="shared" si="0"/>
        <v>0.11114165384152332</v>
      </c>
      <c r="P15" s="28">
        <f t="shared" si="1"/>
        <v>0.11004127244148613</v>
      </c>
      <c r="R15" s="32">
        <f t="shared" si="8"/>
        <v>24.546767133419817</v>
      </c>
      <c r="S15" s="32">
        <f t="shared" si="9"/>
        <v>25.061832272835805</v>
      </c>
      <c r="T15" s="32">
        <f t="shared" si="10"/>
        <v>24.801223852675275</v>
      </c>
    </row>
    <row r="16" spans="1:20" x14ac:dyDescent="0.25">
      <c r="B16" s="12" t="str">
        <f>'Média Mensal'!B16</f>
        <v>Campanhã</v>
      </c>
      <c r="C16" s="12" t="str">
        <f>'Média Mensal'!C16</f>
        <v>Heroismo</v>
      </c>
      <c r="D16" s="15">
        <f>'Média Mensal'!D16</f>
        <v>950.92</v>
      </c>
      <c r="E16" s="4">
        <v>22229.989621701683</v>
      </c>
      <c r="F16" s="2">
        <v>21431.582390627307</v>
      </c>
      <c r="G16" s="5">
        <f t="shared" si="4"/>
        <v>43661.572012328994</v>
      </c>
      <c r="H16" s="2">
        <v>330</v>
      </c>
      <c r="I16" s="2">
        <v>322</v>
      </c>
      <c r="J16" s="5">
        <f t="shared" si="5"/>
        <v>652</v>
      </c>
      <c r="K16" s="2">
        <v>248</v>
      </c>
      <c r="L16" s="2">
        <v>246</v>
      </c>
      <c r="M16" s="5">
        <f t="shared" si="6"/>
        <v>494</v>
      </c>
      <c r="N16" s="27">
        <f t="shared" si="7"/>
        <v>0.16741467060565793</v>
      </c>
      <c r="O16" s="27">
        <f t="shared" si="0"/>
        <v>0.16415121316350573</v>
      </c>
      <c r="P16" s="28">
        <f t="shared" si="1"/>
        <v>0.16579672220490688</v>
      </c>
      <c r="R16" s="32">
        <f t="shared" si="8"/>
        <v>38.460189656923326</v>
      </c>
      <c r="S16" s="32">
        <f t="shared" si="9"/>
        <v>37.731659138428356</v>
      </c>
      <c r="T16" s="32">
        <f t="shared" si="10"/>
        <v>38.099102977599472</v>
      </c>
    </row>
    <row r="17" spans="2:20" x14ac:dyDescent="0.25">
      <c r="B17" s="12" t="str">
        <f>'Média Mensal'!B17</f>
        <v>Heroismo</v>
      </c>
      <c r="C17" s="12" t="str">
        <f>'Média Mensal'!C17</f>
        <v>24 de Agosto</v>
      </c>
      <c r="D17" s="15">
        <f>'Média Mensal'!D17</f>
        <v>571.9</v>
      </c>
      <c r="E17" s="4">
        <v>24461.500614543947</v>
      </c>
      <c r="F17" s="2">
        <v>23494.128815744716</v>
      </c>
      <c r="G17" s="5">
        <f t="shared" si="4"/>
        <v>47955.629430288667</v>
      </c>
      <c r="H17" s="2">
        <v>314</v>
      </c>
      <c r="I17" s="2">
        <v>321</v>
      </c>
      <c r="J17" s="5">
        <f t="shared" si="5"/>
        <v>635</v>
      </c>
      <c r="K17" s="2">
        <v>269</v>
      </c>
      <c r="L17" s="2">
        <v>247</v>
      </c>
      <c r="M17" s="5">
        <f t="shared" si="6"/>
        <v>516</v>
      </c>
      <c r="N17" s="27">
        <f t="shared" si="7"/>
        <v>0.18182122714027432</v>
      </c>
      <c r="O17" s="27">
        <f t="shared" si="0"/>
        <v>0.17990480899093908</v>
      </c>
      <c r="P17" s="28">
        <f t="shared" si="1"/>
        <v>0.18087727222431682</v>
      </c>
      <c r="R17" s="32">
        <f t="shared" si="8"/>
        <v>41.957977040384129</v>
      </c>
      <c r="S17" s="32">
        <f t="shared" si="9"/>
        <v>41.362902844620976</v>
      </c>
      <c r="T17" s="32">
        <f t="shared" si="10"/>
        <v>41.664317489390676</v>
      </c>
    </row>
    <row r="18" spans="2:20" x14ac:dyDescent="0.25">
      <c r="B18" s="12" t="str">
        <f>'Média Mensal'!B18</f>
        <v>24 de Agosto</v>
      </c>
      <c r="C18" s="12" t="str">
        <f>'Média Mensal'!C18</f>
        <v>Bolhão</v>
      </c>
      <c r="D18" s="15">
        <f>'Média Mensal'!D18</f>
        <v>680.44</v>
      </c>
      <c r="E18" s="4">
        <v>32962.339421056808</v>
      </c>
      <c r="F18" s="2">
        <v>29742.001707414202</v>
      </c>
      <c r="G18" s="5">
        <f t="shared" si="4"/>
        <v>62704.341128471009</v>
      </c>
      <c r="H18" s="2">
        <v>304</v>
      </c>
      <c r="I18" s="2">
        <v>320</v>
      </c>
      <c r="J18" s="5">
        <f t="shared" si="5"/>
        <v>624</v>
      </c>
      <c r="K18" s="2">
        <v>267</v>
      </c>
      <c r="L18" s="2">
        <v>247</v>
      </c>
      <c r="M18" s="5">
        <f t="shared" si="6"/>
        <v>514</v>
      </c>
      <c r="N18" s="27">
        <f t="shared" si="7"/>
        <v>0.24994191250422207</v>
      </c>
      <c r="O18" s="27">
        <f t="shared" si="0"/>
        <v>0.22812482134299411</v>
      </c>
      <c r="P18" s="28">
        <f t="shared" si="1"/>
        <v>0.23909592584524667</v>
      </c>
      <c r="R18" s="32">
        <f t="shared" si="8"/>
        <v>57.727389528996163</v>
      </c>
      <c r="S18" s="32">
        <f t="shared" si="9"/>
        <v>52.455029466338978</v>
      </c>
      <c r="T18" s="32">
        <f t="shared" si="10"/>
        <v>55.100475508322504</v>
      </c>
    </row>
    <row r="19" spans="2:20" x14ac:dyDescent="0.25">
      <c r="B19" s="12" t="str">
        <f>'Média Mensal'!B19</f>
        <v>Bolhão</v>
      </c>
      <c r="C19" s="12" t="str">
        <f>'Média Mensal'!C19</f>
        <v>Trindade</v>
      </c>
      <c r="D19" s="15">
        <f>'Média Mensal'!D19</f>
        <v>451.8</v>
      </c>
      <c r="E19" s="4">
        <v>40313.349577354333</v>
      </c>
      <c r="F19" s="2">
        <v>40063.052179552811</v>
      </c>
      <c r="G19" s="5">
        <f t="shared" si="4"/>
        <v>80376.401756907144</v>
      </c>
      <c r="H19" s="2">
        <v>317</v>
      </c>
      <c r="I19" s="2">
        <v>320</v>
      </c>
      <c r="J19" s="5">
        <f t="shared" si="5"/>
        <v>637</v>
      </c>
      <c r="K19" s="2">
        <v>246</v>
      </c>
      <c r="L19" s="2">
        <v>250</v>
      </c>
      <c r="M19" s="5">
        <f t="shared" si="6"/>
        <v>496</v>
      </c>
      <c r="N19" s="27">
        <f t="shared" si="7"/>
        <v>0.31134808138210018</v>
      </c>
      <c r="O19" s="27">
        <f t="shared" si="0"/>
        <v>0.30554493730592441</v>
      </c>
      <c r="P19" s="28">
        <f t="shared" si="1"/>
        <v>0.30842824925904505</v>
      </c>
      <c r="R19" s="32">
        <f t="shared" si="8"/>
        <v>71.604528556579638</v>
      </c>
      <c r="S19" s="32">
        <f t="shared" si="9"/>
        <v>70.286056455355805</v>
      </c>
      <c r="T19" s="32">
        <f t="shared" si="10"/>
        <v>70.94121955596394</v>
      </c>
    </row>
    <row r="20" spans="2:20" x14ac:dyDescent="0.25">
      <c r="B20" s="12" t="str">
        <f>'Média Mensal'!B20</f>
        <v>Trindade</v>
      </c>
      <c r="C20" s="12" t="str">
        <f>'Média Mensal'!C20</f>
        <v>Lapa</v>
      </c>
      <c r="D20" s="15">
        <f>'Média Mensal'!D20</f>
        <v>857.43000000000006</v>
      </c>
      <c r="E20" s="4">
        <v>44555.624069854341</v>
      </c>
      <c r="F20" s="2">
        <v>54860.262811092362</v>
      </c>
      <c r="G20" s="5">
        <f t="shared" si="4"/>
        <v>99415.886880946695</v>
      </c>
      <c r="H20" s="2">
        <v>305</v>
      </c>
      <c r="I20" s="2">
        <v>319</v>
      </c>
      <c r="J20" s="5">
        <f t="shared" si="5"/>
        <v>624</v>
      </c>
      <c r="K20" s="2">
        <v>248</v>
      </c>
      <c r="L20" s="2">
        <v>251</v>
      </c>
      <c r="M20" s="5">
        <f t="shared" si="6"/>
        <v>499</v>
      </c>
      <c r="N20" s="27">
        <f t="shared" si="7"/>
        <v>0.34977410090634886</v>
      </c>
      <c r="O20" s="27">
        <f t="shared" si="0"/>
        <v>0.41829528189499482</v>
      </c>
      <c r="P20" s="28">
        <f t="shared" si="1"/>
        <v>0.3845340180127591</v>
      </c>
      <c r="R20" s="32">
        <f t="shared" si="8"/>
        <v>80.570748770080186</v>
      </c>
      <c r="S20" s="32">
        <f t="shared" si="9"/>
        <v>96.246075107179578</v>
      </c>
      <c r="T20" s="32">
        <f t="shared" si="10"/>
        <v>88.527058665135087</v>
      </c>
    </row>
    <row r="21" spans="2:20" x14ac:dyDescent="0.25">
      <c r="B21" s="12" t="str">
        <f>'Média Mensal'!B21</f>
        <v>Lapa</v>
      </c>
      <c r="C21" s="12" t="str">
        <f>'Média Mensal'!C21</f>
        <v>Carolina Michaelis</v>
      </c>
      <c r="D21" s="15">
        <f>'Média Mensal'!D21</f>
        <v>460.97</v>
      </c>
      <c r="E21" s="4">
        <v>44304.559433015223</v>
      </c>
      <c r="F21" s="2">
        <v>53397.043917390147</v>
      </c>
      <c r="G21" s="5">
        <f t="shared" si="4"/>
        <v>97701.603350405378</v>
      </c>
      <c r="H21" s="2">
        <v>313</v>
      </c>
      <c r="I21" s="2">
        <v>322</v>
      </c>
      <c r="J21" s="5">
        <f t="shared" si="5"/>
        <v>635</v>
      </c>
      <c r="K21" s="2">
        <v>246</v>
      </c>
      <c r="L21" s="2">
        <v>252</v>
      </c>
      <c r="M21" s="5">
        <f t="shared" si="6"/>
        <v>498</v>
      </c>
      <c r="N21" s="27">
        <f t="shared" si="7"/>
        <v>0.34447160099066387</v>
      </c>
      <c r="O21" s="27">
        <f t="shared" si="0"/>
        <v>0.40437601415689861</v>
      </c>
      <c r="P21" s="28">
        <f t="shared" si="1"/>
        <v>0.37481816956083452</v>
      </c>
      <c r="R21" s="32">
        <f t="shared" si="8"/>
        <v>79.256814728113099</v>
      </c>
      <c r="S21" s="32">
        <f t="shared" si="9"/>
        <v>93.026208915313845</v>
      </c>
      <c r="T21" s="32">
        <f t="shared" si="10"/>
        <v>86.232659620834397</v>
      </c>
    </row>
    <row r="22" spans="2:20" x14ac:dyDescent="0.25">
      <c r="B22" s="12" t="str">
        <f>'Média Mensal'!B22</f>
        <v>Carolina Michaelis</v>
      </c>
      <c r="C22" s="12" t="str">
        <f>'Média Mensal'!C22</f>
        <v>Casa da Música</v>
      </c>
      <c r="D22" s="15">
        <f>'Média Mensal'!D22</f>
        <v>627.48</v>
      </c>
      <c r="E22" s="4">
        <v>42608.851435352182</v>
      </c>
      <c r="F22" s="2">
        <v>49180.008231561013</v>
      </c>
      <c r="G22" s="5">
        <f t="shared" si="4"/>
        <v>91788.859666913195</v>
      </c>
      <c r="H22" s="2">
        <v>325</v>
      </c>
      <c r="I22" s="2">
        <v>313</v>
      </c>
      <c r="J22" s="5">
        <f t="shared" si="5"/>
        <v>638</v>
      </c>
      <c r="K22" s="2">
        <v>232</v>
      </c>
      <c r="L22" s="2">
        <v>252</v>
      </c>
      <c r="M22" s="5">
        <f t="shared" si="6"/>
        <v>484</v>
      </c>
      <c r="N22" s="27">
        <f t="shared" si="7"/>
        <v>0.33356963921957933</v>
      </c>
      <c r="O22" s="27">
        <f t="shared" si="0"/>
        <v>0.37800535134631535</v>
      </c>
      <c r="P22" s="28">
        <f t="shared" si="1"/>
        <v>0.35599154385244025</v>
      </c>
      <c r="R22" s="32">
        <f t="shared" si="8"/>
        <v>76.49704027890877</v>
      </c>
      <c r="S22" s="32">
        <f t="shared" si="9"/>
        <v>87.044262356745151</v>
      </c>
      <c r="T22" s="32">
        <f t="shared" si="10"/>
        <v>81.808252822560775</v>
      </c>
    </row>
    <row r="23" spans="2:20" x14ac:dyDescent="0.25">
      <c r="B23" s="12" t="str">
        <f>'Média Mensal'!B23</f>
        <v>Casa da Música</v>
      </c>
      <c r="C23" s="12" t="str">
        <f>'Média Mensal'!C23</f>
        <v>Francos</v>
      </c>
      <c r="D23" s="15">
        <f>'Média Mensal'!D23</f>
        <v>871.87</v>
      </c>
      <c r="E23" s="4">
        <v>38630.217098207155</v>
      </c>
      <c r="F23" s="2">
        <v>41457.302171965741</v>
      </c>
      <c r="G23" s="5">
        <f t="shared" si="4"/>
        <v>80087.519270172896</v>
      </c>
      <c r="H23" s="2">
        <v>323</v>
      </c>
      <c r="I23" s="2">
        <v>289</v>
      </c>
      <c r="J23" s="5">
        <f t="shared" si="5"/>
        <v>612</v>
      </c>
      <c r="K23" s="2">
        <v>247</v>
      </c>
      <c r="L23" s="2">
        <v>266</v>
      </c>
      <c r="M23" s="5">
        <f t="shared" si="6"/>
        <v>513</v>
      </c>
      <c r="N23" s="27">
        <f t="shared" si="7"/>
        <v>0.29483313819000456</v>
      </c>
      <c r="O23" s="27">
        <f t="shared" si="0"/>
        <v>0.32289630328965779</v>
      </c>
      <c r="P23" s="28">
        <f t="shared" si="1"/>
        <v>0.30872235818212018</v>
      </c>
      <c r="R23" s="32">
        <f t="shared" si="8"/>
        <v>67.772310698609047</v>
      </c>
      <c r="S23" s="32">
        <f t="shared" si="9"/>
        <v>74.69784175128963</v>
      </c>
      <c r="T23" s="32">
        <f t="shared" si="10"/>
        <v>71.188906017931458</v>
      </c>
    </row>
    <row r="24" spans="2:20" x14ac:dyDescent="0.25">
      <c r="B24" s="12" t="str">
        <f>'Média Mensal'!B24</f>
        <v>Francos</v>
      </c>
      <c r="C24" s="12" t="str">
        <f>'Média Mensal'!C24</f>
        <v>Ramalde</v>
      </c>
      <c r="D24" s="15">
        <f>'Média Mensal'!D24</f>
        <v>965.03</v>
      </c>
      <c r="E24" s="4">
        <v>35923.15991358411</v>
      </c>
      <c r="F24" s="2">
        <v>37407.768549141532</v>
      </c>
      <c r="G24" s="5">
        <f t="shared" si="4"/>
        <v>73330.928462725642</v>
      </c>
      <c r="H24" s="2">
        <v>326</v>
      </c>
      <c r="I24" s="2">
        <v>274</v>
      </c>
      <c r="J24" s="5">
        <f t="shared" si="5"/>
        <v>600</v>
      </c>
      <c r="K24" s="2">
        <v>250</v>
      </c>
      <c r="L24" s="2">
        <v>271</v>
      </c>
      <c r="M24" s="5">
        <f t="shared" si="6"/>
        <v>521</v>
      </c>
      <c r="N24" s="27">
        <f t="shared" si="7"/>
        <v>0.2712901757611173</v>
      </c>
      <c r="O24" s="27">
        <f t="shared" si="0"/>
        <v>0.29596626803232429</v>
      </c>
      <c r="P24" s="28">
        <f t="shared" si="1"/>
        <v>0.28334104225033863</v>
      </c>
      <c r="R24" s="32">
        <f t="shared" si="8"/>
        <v>62.366597072194637</v>
      </c>
      <c r="S24" s="32">
        <f t="shared" si="9"/>
        <v>68.638107429617492</v>
      </c>
      <c r="T24" s="32">
        <f t="shared" si="10"/>
        <v>65.415636452030014</v>
      </c>
    </row>
    <row r="25" spans="2:20" x14ac:dyDescent="0.25">
      <c r="B25" s="12" t="str">
        <f>'Média Mensal'!B25</f>
        <v>Ramalde</v>
      </c>
      <c r="C25" s="12" t="str">
        <f>'Média Mensal'!C25</f>
        <v>Viso</v>
      </c>
      <c r="D25" s="15">
        <f>'Média Mensal'!D25</f>
        <v>621.15</v>
      </c>
      <c r="E25" s="4">
        <v>34073.160069802529</v>
      </c>
      <c r="F25" s="2">
        <v>35528.984279441451</v>
      </c>
      <c r="G25" s="5">
        <f t="shared" si="4"/>
        <v>69602.144349243987</v>
      </c>
      <c r="H25" s="2">
        <v>323</v>
      </c>
      <c r="I25" s="2">
        <v>300</v>
      </c>
      <c r="J25" s="5">
        <f t="shared" si="5"/>
        <v>623</v>
      </c>
      <c r="K25" s="2">
        <v>248</v>
      </c>
      <c r="L25" s="2">
        <v>255</v>
      </c>
      <c r="M25" s="5">
        <f t="shared" si="6"/>
        <v>503</v>
      </c>
      <c r="N25" s="27">
        <f t="shared" si="7"/>
        <v>0.25956152164820012</v>
      </c>
      <c r="O25" s="27">
        <f t="shared" si="0"/>
        <v>0.27748347609685609</v>
      </c>
      <c r="P25" s="28">
        <f t="shared" si="1"/>
        <v>0.268410811490575</v>
      </c>
      <c r="R25" s="32">
        <f t="shared" si="8"/>
        <v>59.672784710687438</v>
      </c>
      <c r="S25" s="32">
        <f t="shared" si="9"/>
        <v>64.01618789088549</v>
      </c>
      <c r="T25" s="32">
        <f t="shared" si="10"/>
        <v>61.813627308387197</v>
      </c>
    </row>
    <row r="26" spans="2:20" x14ac:dyDescent="0.25">
      <c r="B26" s="12" t="str">
        <f>'Média Mensal'!B26</f>
        <v>Viso</v>
      </c>
      <c r="C26" s="12" t="str">
        <f>'Média Mensal'!C26</f>
        <v>Sete Bicas</v>
      </c>
      <c r="D26" s="15">
        <f>'Média Mensal'!D26</f>
        <v>743.81</v>
      </c>
      <c r="E26" s="4">
        <v>32656.738968168738</v>
      </c>
      <c r="F26" s="2">
        <v>33378.097797054521</v>
      </c>
      <c r="G26" s="5">
        <f t="shared" si="4"/>
        <v>66034.836765223255</v>
      </c>
      <c r="H26" s="2">
        <v>323</v>
      </c>
      <c r="I26" s="2">
        <v>321</v>
      </c>
      <c r="J26" s="5">
        <f t="shared" si="5"/>
        <v>644</v>
      </c>
      <c r="K26" s="2">
        <v>248</v>
      </c>
      <c r="L26" s="2">
        <v>250</v>
      </c>
      <c r="M26" s="5">
        <f t="shared" si="6"/>
        <v>498</v>
      </c>
      <c r="N26" s="27">
        <f t="shared" si="7"/>
        <v>0.24877155043092769</v>
      </c>
      <c r="O26" s="27">
        <f t="shared" si="0"/>
        <v>0.25414279250970429</v>
      </c>
      <c r="P26" s="28">
        <f t="shared" si="1"/>
        <v>0.25145782598101829</v>
      </c>
      <c r="R26" s="32">
        <f t="shared" si="8"/>
        <v>57.192187334796387</v>
      </c>
      <c r="S26" s="32">
        <f t="shared" si="9"/>
        <v>58.455512779429981</v>
      </c>
      <c r="T26" s="32">
        <f t="shared" si="10"/>
        <v>57.823850057113184</v>
      </c>
    </row>
    <row r="27" spans="2:20" x14ac:dyDescent="0.25">
      <c r="B27" s="12" t="str">
        <f>'Média Mensal'!B27</f>
        <v>Sete Bicas</v>
      </c>
      <c r="C27" s="12" t="str">
        <f>'Média Mensal'!C27</f>
        <v>ASra da Hora</v>
      </c>
      <c r="D27" s="15">
        <f>'Média Mensal'!D27</f>
        <v>674.5</v>
      </c>
      <c r="E27" s="4">
        <v>27779.373671199566</v>
      </c>
      <c r="F27" s="2">
        <v>31296.332800623604</v>
      </c>
      <c r="G27" s="5">
        <f t="shared" si="4"/>
        <v>59075.70647182317</v>
      </c>
      <c r="H27" s="2">
        <v>321</v>
      </c>
      <c r="I27" s="2">
        <v>322</v>
      </c>
      <c r="J27" s="5">
        <f t="shared" si="5"/>
        <v>643</v>
      </c>
      <c r="K27" s="2">
        <v>243</v>
      </c>
      <c r="L27" s="2">
        <v>245</v>
      </c>
      <c r="M27" s="5">
        <f t="shared" si="6"/>
        <v>488</v>
      </c>
      <c r="N27" s="27">
        <f t="shared" si="7"/>
        <v>0.21434701906789788</v>
      </c>
      <c r="O27" s="27">
        <f t="shared" si="0"/>
        <v>0.24016462643980296</v>
      </c>
      <c r="P27" s="28">
        <f t="shared" si="1"/>
        <v>0.22729118498500711</v>
      </c>
      <c r="R27" s="32">
        <f t="shared" si="8"/>
        <v>49.254208636878666</v>
      </c>
      <c r="S27" s="32">
        <f t="shared" si="9"/>
        <v>55.19635414572064</v>
      </c>
      <c r="T27" s="32">
        <f t="shared" si="10"/>
        <v>52.233162220886975</v>
      </c>
    </row>
    <row r="28" spans="2:20" x14ac:dyDescent="0.25">
      <c r="B28" s="12" t="str">
        <f>'Média Mensal'!B28</f>
        <v>ASra da Hora</v>
      </c>
      <c r="C28" s="12" t="str">
        <f>'Média Mensal'!C28</f>
        <v>Vasco da Gama</v>
      </c>
      <c r="D28" s="15">
        <f>'Média Mensal'!D28</f>
        <v>824.48</v>
      </c>
      <c r="E28" s="4">
        <v>9794.6816418266826</v>
      </c>
      <c r="F28" s="2">
        <v>10507.718450079668</v>
      </c>
      <c r="G28" s="5">
        <f t="shared" si="4"/>
        <v>20302.400091906351</v>
      </c>
      <c r="H28" s="2">
        <v>181</v>
      </c>
      <c r="I28" s="2">
        <v>179</v>
      </c>
      <c r="J28" s="5">
        <f t="shared" si="5"/>
        <v>360</v>
      </c>
      <c r="K28" s="2">
        <v>0</v>
      </c>
      <c r="L28" s="2">
        <v>0</v>
      </c>
      <c r="M28" s="5">
        <f t="shared" si="6"/>
        <v>0</v>
      </c>
      <c r="N28" s="27">
        <f t="shared" si="7"/>
        <v>0.25052899636348175</v>
      </c>
      <c r="O28" s="27">
        <f t="shared" si="0"/>
        <v>0.27177008199047353</v>
      </c>
      <c r="P28" s="28">
        <f t="shared" si="1"/>
        <v>0.26109053616134709</v>
      </c>
      <c r="R28" s="32">
        <f t="shared" si="8"/>
        <v>54.114263214512057</v>
      </c>
      <c r="S28" s="32">
        <f t="shared" si="9"/>
        <v>58.702337709942285</v>
      </c>
      <c r="T28" s="32">
        <f t="shared" si="10"/>
        <v>56.395555810850972</v>
      </c>
    </row>
    <row r="29" spans="2:20" x14ac:dyDescent="0.25">
      <c r="B29" s="12" t="str">
        <f>'Média Mensal'!B29</f>
        <v>Vasco da Gama</v>
      </c>
      <c r="C29" s="12" t="str">
        <f>'Média Mensal'!C29</f>
        <v>Estádio do Mar</v>
      </c>
      <c r="D29" s="15">
        <f>'Média Mensal'!D29</f>
        <v>661.6</v>
      </c>
      <c r="E29" s="4">
        <v>9781.5552500039466</v>
      </c>
      <c r="F29" s="2">
        <v>10129.376939646727</v>
      </c>
      <c r="G29" s="5">
        <f t="shared" si="4"/>
        <v>19910.932189650674</v>
      </c>
      <c r="H29" s="2">
        <v>179</v>
      </c>
      <c r="I29" s="2">
        <v>179</v>
      </c>
      <c r="J29" s="5">
        <f t="shared" si="5"/>
        <v>358</v>
      </c>
      <c r="K29" s="2">
        <v>0</v>
      </c>
      <c r="L29" s="2">
        <v>0</v>
      </c>
      <c r="M29" s="5">
        <f t="shared" si="6"/>
        <v>0</v>
      </c>
      <c r="N29" s="27">
        <f t="shared" si="7"/>
        <v>0.25298870396244433</v>
      </c>
      <c r="O29" s="27">
        <f t="shared" si="0"/>
        <v>0.26198471290209824</v>
      </c>
      <c r="P29" s="28">
        <f t="shared" si="1"/>
        <v>0.25748670843227128</v>
      </c>
      <c r="R29" s="32">
        <f t="shared" si="8"/>
        <v>54.645560055887969</v>
      </c>
      <c r="S29" s="32">
        <f t="shared" si="9"/>
        <v>56.588697986853219</v>
      </c>
      <c r="T29" s="32">
        <f t="shared" si="10"/>
        <v>55.617129021370594</v>
      </c>
    </row>
    <row r="30" spans="2:20" x14ac:dyDescent="0.25">
      <c r="B30" s="12" t="str">
        <f>'Média Mensal'!B30</f>
        <v>Estádio do Mar</v>
      </c>
      <c r="C30" s="12" t="str">
        <f>'Média Mensal'!C30</f>
        <v>Pedro Hispano</v>
      </c>
      <c r="D30" s="15">
        <f>'Média Mensal'!D30</f>
        <v>786.97</v>
      </c>
      <c r="E30" s="4">
        <v>10010.744727273124</v>
      </c>
      <c r="F30" s="2">
        <v>10684.107688727052</v>
      </c>
      <c r="G30" s="5">
        <f t="shared" si="4"/>
        <v>20694.852416000176</v>
      </c>
      <c r="H30" s="2">
        <v>176</v>
      </c>
      <c r="I30" s="2">
        <v>180</v>
      </c>
      <c r="J30" s="5">
        <f t="shared" si="5"/>
        <v>356</v>
      </c>
      <c r="K30" s="2">
        <v>0</v>
      </c>
      <c r="L30" s="2">
        <v>0</v>
      </c>
      <c r="M30" s="5">
        <f t="shared" si="6"/>
        <v>0</v>
      </c>
      <c r="N30" s="27">
        <f t="shared" si="7"/>
        <v>0.26332977502296728</v>
      </c>
      <c r="O30" s="27">
        <f t="shared" si="0"/>
        <v>0.27479700845491389</v>
      </c>
      <c r="P30" s="28">
        <f t="shared" si="1"/>
        <v>0.26912781439867062</v>
      </c>
      <c r="R30" s="32">
        <f t="shared" si="8"/>
        <v>56.879231404960933</v>
      </c>
      <c r="S30" s="32">
        <f t="shared" si="9"/>
        <v>59.356153826261398</v>
      </c>
      <c r="T30" s="32">
        <f t="shared" si="10"/>
        <v>58.131607910112855</v>
      </c>
    </row>
    <row r="31" spans="2:20" x14ac:dyDescent="0.25">
      <c r="B31" s="12" t="str">
        <f>'Média Mensal'!B31</f>
        <v>Pedro Hispano</v>
      </c>
      <c r="C31" s="12" t="str">
        <f>'Média Mensal'!C31</f>
        <v>Parque de Real</v>
      </c>
      <c r="D31" s="15">
        <f>'Média Mensal'!D31</f>
        <v>656.68</v>
      </c>
      <c r="E31" s="4">
        <v>9154.0047561534284</v>
      </c>
      <c r="F31" s="2">
        <v>9941.3353161817122</v>
      </c>
      <c r="G31" s="5">
        <f t="shared" si="4"/>
        <v>19095.340072335141</v>
      </c>
      <c r="H31" s="2">
        <v>181</v>
      </c>
      <c r="I31" s="2">
        <v>180</v>
      </c>
      <c r="J31" s="5">
        <f t="shared" si="5"/>
        <v>361</v>
      </c>
      <c r="K31" s="2">
        <v>0</v>
      </c>
      <c r="L31" s="2">
        <v>0</v>
      </c>
      <c r="M31" s="5">
        <f t="shared" si="6"/>
        <v>0</v>
      </c>
      <c r="N31" s="27">
        <f t="shared" si="7"/>
        <v>0.2341417218168976</v>
      </c>
      <c r="O31" s="27">
        <f t="shared" si="0"/>
        <v>0.25569278076599056</v>
      </c>
      <c r="P31" s="28">
        <f t="shared" si="1"/>
        <v>0.2448874021793262</v>
      </c>
      <c r="R31" s="32">
        <f t="shared" si="8"/>
        <v>50.574611912449882</v>
      </c>
      <c r="S31" s="32">
        <f t="shared" si="9"/>
        <v>55.229640645453955</v>
      </c>
      <c r="T31" s="32">
        <f t="shared" si="10"/>
        <v>52.895678870734464</v>
      </c>
    </row>
    <row r="32" spans="2:20" x14ac:dyDescent="0.25">
      <c r="B32" s="12" t="str">
        <f>'Média Mensal'!B32</f>
        <v>Parque de Real</v>
      </c>
      <c r="C32" s="12" t="str">
        <f>'Média Mensal'!C32</f>
        <v>C. Matosinhos</v>
      </c>
      <c r="D32" s="15">
        <f>'Média Mensal'!D32</f>
        <v>723.67</v>
      </c>
      <c r="E32" s="4">
        <v>8793.2723114811888</v>
      </c>
      <c r="F32" s="2">
        <v>8855.9281851466767</v>
      </c>
      <c r="G32" s="5">
        <f t="shared" si="4"/>
        <v>17649.200496627866</v>
      </c>
      <c r="H32" s="2">
        <v>178</v>
      </c>
      <c r="I32" s="2">
        <v>183</v>
      </c>
      <c r="J32" s="5">
        <f t="shared" si="5"/>
        <v>361</v>
      </c>
      <c r="K32" s="2">
        <v>0</v>
      </c>
      <c r="L32" s="2">
        <v>0</v>
      </c>
      <c r="M32" s="5">
        <f t="shared" si="6"/>
        <v>0</v>
      </c>
      <c r="N32" s="27">
        <f t="shared" si="7"/>
        <v>0.22870558446424233</v>
      </c>
      <c r="O32" s="27">
        <f t="shared" si="0"/>
        <v>0.22404189903730715</v>
      </c>
      <c r="P32" s="28">
        <f t="shared" si="1"/>
        <v>0.22634144476028348</v>
      </c>
      <c r="R32" s="32">
        <f t="shared" si="8"/>
        <v>49.40040624427634</v>
      </c>
      <c r="S32" s="32">
        <f t="shared" si="9"/>
        <v>48.39305019205834</v>
      </c>
      <c r="T32" s="32">
        <f t="shared" si="10"/>
        <v>48.889752068221235</v>
      </c>
    </row>
    <row r="33" spans="2:20" x14ac:dyDescent="0.25">
      <c r="B33" s="12" t="str">
        <f>'Média Mensal'!B33</f>
        <v>C. Matosinhos</v>
      </c>
      <c r="C33" s="12" t="str">
        <f>'Média Mensal'!C33</f>
        <v>Matosinhos Sul</v>
      </c>
      <c r="D33" s="15">
        <f>'Média Mensal'!D33</f>
        <v>616.61</v>
      </c>
      <c r="E33" s="4">
        <v>6706.6509243637292</v>
      </c>
      <c r="F33" s="2">
        <v>6274.7263182813431</v>
      </c>
      <c r="G33" s="5">
        <f t="shared" si="4"/>
        <v>12981.377242645072</v>
      </c>
      <c r="H33" s="2">
        <v>178</v>
      </c>
      <c r="I33" s="2">
        <v>177</v>
      </c>
      <c r="J33" s="5">
        <f t="shared" si="5"/>
        <v>355</v>
      </c>
      <c r="K33" s="2">
        <v>0</v>
      </c>
      <c r="L33" s="2">
        <v>0</v>
      </c>
      <c r="M33" s="5">
        <f t="shared" si="6"/>
        <v>0</v>
      </c>
      <c r="N33" s="27">
        <f t="shared" si="7"/>
        <v>0.17443432491582733</v>
      </c>
      <c r="O33" s="27">
        <f t="shared" si="0"/>
        <v>0.16412236655893866</v>
      </c>
      <c r="P33" s="28">
        <f t="shared" si="1"/>
        <v>0.16929286962239271</v>
      </c>
      <c r="R33" s="32">
        <f t="shared" si="8"/>
        <v>37.677814181818704</v>
      </c>
      <c r="S33" s="32">
        <f t="shared" si="9"/>
        <v>35.450431176730753</v>
      </c>
      <c r="T33" s="32">
        <f t="shared" si="10"/>
        <v>36.567259838436826</v>
      </c>
    </row>
    <row r="34" spans="2:20" x14ac:dyDescent="0.25">
      <c r="B34" s="12" t="str">
        <f>'Média Mensal'!B34</f>
        <v>Matosinhos Sul</v>
      </c>
      <c r="C34" s="12" t="str">
        <f>'Média Mensal'!C34</f>
        <v>Brito Capelo</v>
      </c>
      <c r="D34" s="15">
        <f>'Média Mensal'!D34</f>
        <v>535.72</v>
      </c>
      <c r="E34" s="4">
        <v>3262.2576933453292</v>
      </c>
      <c r="F34" s="2">
        <v>3259.5369929813724</v>
      </c>
      <c r="G34" s="5">
        <f t="shared" si="4"/>
        <v>6521.7946863267016</v>
      </c>
      <c r="H34" s="2">
        <v>176</v>
      </c>
      <c r="I34" s="2">
        <v>177</v>
      </c>
      <c r="J34" s="5">
        <f t="shared" si="5"/>
        <v>353</v>
      </c>
      <c r="K34" s="2">
        <v>0</v>
      </c>
      <c r="L34" s="2">
        <v>0</v>
      </c>
      <c r="M34" s="5">
        <f t="shared" si="6"/>
        <v>0</v>
      </c>
      <c r="N34" s="27">
        <f t="shared" si="7"/>
        <v>8.5812754980674699E-2</v>
      </c>
      <c r="O34" s="27">
        <f t="shared" si="0"/>
        <v>8.525677424621711E-2</v>
      </c>
      <c r="P34" s="28">
        <f t="shared" si="1"/>
        <v>8.5533977105323442E-2</v>
      </c>
      <c r="R34" s="32">
        <f t="shared" si="8"/>
        <v>18.535555075825734</v>
      </c>
      <c r="S34" s="32">
        <f t="shared" si="9"/>
        <v>18.415463237182895</v>
      </c>
      <c r="T34" s="32">
        <f t="shared" si="10"/>
        <v>18.475339054749863</v>
      </c>
    </row>
    <row r="35" spans="2:20" x14ac:dyDescent="0.25">
      <c r="B35" s="12" t="str">
        <f>'Média Mensal'!B35</f>
        <v>Brito Capelo</v>
      </c>
      <c r="C35" s="12" t="str">
        <f>'Média Mensal'!C35</f>
        <v>Mercado</v>
      </c>
      <c r="D35" s="15">
        <f>'Média Mensal'!D35</f>
        <v>487.53</v>
      </c>
      <c r="E35" s="4">
        <v>1517.1537642358662</v>
      </c>
      <c r="F35" s="2">
        <v>1800.1024895622675</v>
      </c>
      <c r="G35" s="5">
        <f t="shared" si="4"/>
        <v>3317.2562537981339</v>
      </c>
      <c r="H35" s="2">
        <v>175</v>
      </c>
      <c r="I35" s="2">
        <v>182</v>
      </c>
      <c r="J35" s="5">
        <f t="shared" si="5"/>
        <v>357</v>
      </c>
      <c r="K35" s="2">
        <v>0</v>
      </c>
      <c r="L35" s="2">
        <v>0</v>
      </c>
      <c r="M35" s="5">
        <f t="shared" si="6"/>
        <v>0</v>
      </c>
      <c r="N35" s="27">
        <f t="shared" si="7"/>
        <v>4.0136342969202807E-2</v>
      </c>
      <c r="O35" s="27">
        <f t="shared" si="0"/>
        <v>4.5790152868393046E-2</v>
      </c>
      <c r="P35" s="28">
        <f t="shared" si="1"/>
        <v>4.3018677427613519E-2</v>
      </c>
      <c r="R35" s="32">
        <f t="shared" si="8"/>
        <v>8.6694500813478061</v>
      </c>
      <c r="S35" s="32">
        <f t="shared" si="9"/>
        <v>9.8906730195728976</v>
      </c>
      <c r="T35" s="32">
        <f t="shared" si="10"/>
        <v>9.2920343243645203</v>
      </c>
    </row>
    <row r="36" spans="2:20" x14ac:dyDescent="0.25">
      <c r="B36" s="13" t="str">
        <f>'Média Mensal'!B36</f>
        <v>Mercado</v>
      </c>
      <c r="C36" s="13" t="str">
        <f>'Média Mensal'!C36</f>
        <v>Sr. de Matosinhos</v>
      </c>
      <c r="D36" s="16">
        <f>'Média Mensal'!D36</f>
        <v>708.96</v>
      </c>
      <c r="E36" s="6">
        <v>387.02355398620978</v>
      </c>
      <c r="F36" s="3">
        <v>431</v>
      </c>
      <c r="G36" s="7">
        <f t="shared" si="4"/>
        <v>818.02355398620978</v>
      </c>
      <c r="H36" s="3">
        <v>174</v>
      </c>
      <c r="I36" s="3">
        <v>182</v>
      </c>
      <c r="J36" s="7">
        <f t="shared" si="5"/>
        <v>356</v>
      </c>
      <c r="K36" s="3">
        <v>0</v>
      </c>
      <c r="L36" s="3">
        <v>0</v>
      </c>
      <c r="M36" s="7">
        <f t="shared" si="6"/>
        <v>0</v>
      </c>
      <c r="N36" s="27">
        <f t="shared" si="7"/>
        <v>1.0297561568385743E-2</v>
      </c>
      <c r="O36" s="27">
        <f t="shared" si="0"/>
        <v>1.0963573463573463E-2</v>
      </c>
      <c r="P36" s="28">
        <f t="shared" si="1"/>
        <v>1.0638050795700814E-2</v>
      </c>
      <c r="R36" s="32">
        <f t="shared" si="8"/>
        <v>2.2242732987713207</v>
      </c>
      <c r="S36" s="32">
        <f t="shared" si="9"/>
        <v>2.3681318681318682</v>
      </c>
      <c r="T36" s="32">
        <f t="shared" si="10"/>
        <v>2.2978189718713757</v>
      </c>
    </row>
    <row r="37" spans="2:20" x14ac:dyDescent="0.25">
      <c r="B37" s="11" t="str">
        <f>'Média Mensal'!B37</f>
        <v>BSra da Hora</v>
      </c>
      <c r="C37" s="11" t="str">
        <f>'Média Mensal'!C37</f>
        <v>BFonte do Cuco</v>
      </c>
      <c r="D37" s="14">
        <f>'Média Mensal'!D37</f>
        <v>687.03</v>
      </c>
      <c r="E37" s="8">
        <v>10797.562282640405</v>
      </c>
      <c r="F37" s="9">
        <v>14156.470464833663</v>
      </c>
      <c r="G37" s="10">
        <f t="shared" si="4"/>
        <v>24954.03274747407</v>
      </c>
      <c r="H37" s="9">
        <v>143</v>
      </c>
      <c r="I37" s="9">
        <v>144</v>
      </c>
      <c r="J37" s="10">
        <f t="shared" si="5"/>
        <v>287</v>
      </c>
      <c r="K37" s="9">
        <v>135</v>
      </c>
      <c r="L37" s="9">
        <v>135</v>
      </c>
      <c r="M37" s="10">
        <f t="shared" si="6"/>
        <v>270</v>
      </c>
      <c r="N37" s="25">
        <f t="shared" si="7"/>
        <v>0.16774736332712537</v>
      </c>
      <c r="O37" s="25">
        <f t="shared" si="0"/>
        <v>0.21919469938117278</v>
      </c>
      <c r="P37" s="26">
        <f t="shared" si="1"/>
        <v>0.19351411957529988</v>
      </c>
      <c r="R37" s="32">
        <f t="shared" si="8"/>
        <v>38.840152095828792</v>
      </c>
      <c r="S37" s="32">
        <f t="shared" si="9"/>
        <v>50.740037508364381</v>
      </c>
      <c r="T37" s="32">
        <f t="shared" si="10"/>
        <v>44.80077692544716</v>
      </c>
    </row>
    <row r="38" spans="2:20" x14ac:dyDescent="0.25">
      <c r="B38" s="12" t="str">
        <f>'Média Mensal'!B38</f>
        <v>BFonte do Cuco</v>
      </c>
      <c r="C38" s="12" t="str">
        <f>'Média Mensal'!C38</f>
        <v>Custoias</v>
      </c>
      <c r="D38" s="15">
        <f>'Média Mensal'!D38</f>
        <v>689.2</v>
      </c>
      <c r="E38" s="4">
        <v>10347.031862542761</v>
      </c>
      <c r="F38" s="2">
        <v>13768.878035014501</v>
      </c>
      <c r="G38" s="5">
        <f t="shared" si="4"/>
        <v>24115.909897557263</v>
      </c>
      <c r="H38" s="2">
        <v>143</v>
      </c>
      <c r="I38" s="2">
        <v>144</v>
      </c>
      <c r="J38" s="5">
        <f t="shared" si="5"/>
        <v>287</v>
      </c>
      <c r="K38" s="2">
        <v>135</v>
      </c>
      <c r="L38" s="2">
        <v>137</v>
      </c>
      <c r="M38" s="5">
        <f t="shared" si="6"/>
        <v>272</v>
      </c>
      <c r="N38" s="27">
        <f t="shared" si="7"/>
        <v>0.16074807144144235</v>
      </c>
      <c r="O38" s="27">
        <f t="shared" si="0"/>
        <v>0.21156850084533652</v>
      </c>
      <c r="P38" s="28">
        <f t="shared" si="1"/>
        <v>0.1862980493909312</v>
      </c>
      <c r="R38" s="32">
        <f t="shared" si="8"/>
        <v>37.219539073894822</v>
      </c>
      <c r="S38" s="32">
        <f t="shared" si="9"/>
        <v>48.999565960905699</v>
      </c>
      <c r="T38" s="32">
        <f t="shared" si="10"/>
        <v>43.141162607436968</v>
      </c>
    </row>
    <row r="39" spans="2:20" x14ac:dyDescent="0.25">
      <c r="B39" s="12" t="str">
        <f>'Média Mensal'!B39</f>
        <v>Custoias</v>
      </c>
      <c r="C39" s="12" t="str">
        <f>'Média Mensal'!C39</f>
        <v>Esposade</v>
      </c>
      <c r="D39" s="15">
        <f>'Média Mensal'!D39</f>
        <v>1779.24</v>
      </c>
      <c r="E39" s="4">
        <v>10040.449913344062</v>
      </c>
      <c r="F39" s="2">
        <v>13420.259672174871</v>
      </c>
      <c r="G39" s="5">
        <f t="shared" si="4"/>
        <v>23460.709585518933</v>
      </c>
      <c r="H39" s="2">
        <v>142</v>
      </c>
      <c r="I39" s="2">
        <v>142</v>
      </c>
      <c r="J39" s="5">
        <f t="shared" si="5"/>
        <v>284</v>
      </c>
      <c r="K39" s="2">
        <v>132</v>
      </c>
      <c r="L39" s="2">
        <v>136</v>
      </c>
      <c r="M39" s="5">
        <f t="shared" si="6"/>
        <v>268</v>
      </c>
      <c r="N39" s="27">
        <f t="shared" si="7"/>
        <v>0.15834673721524195</v>
      </c>
      <c r="O39" s="27">
        <f t="shared" si="0"/>
        <v>0.20838912534433029</v>
      </c>
      <c r="P39" s="28">
        <f t="shared" si="1"/>
        <v>0.18356213684212985</v>
      </c>
      <c r="R39" s="32">
        <f t="shared" si="8"/>
        <v>36.643977785927234</v>
      </c>
      <c r="S39" s="32">
        <f t="shared" si="9"/>
        <v>48.274315367535507</v>
      </c>
      <c r="T39" s="32">
        <f t="shared" si="10"/>
        <v>42.501285481012559</v>
      </c>
    </row>
    <row r="40" spans="2:20" x14ac:dyDescent="0.25">
      <c r="B40" s="12" t="str">
        <f>'Média Mensal'!B40</f>
        <v>Esposade</v>
      </c>
      <c r="C40" s="12" t="str">
        <f>'Média Mensal'!C40</f>
        <v>Crestins</v>
      </c>
      <c r="D40" s="15">
        <f>'Média Mensal'!D40</f>
        <v>2035.56</v>
      </c>
      <c r="E40" s="4">
        <v>9897.2106720294432</v>
      </c>
      <c r="F40" s="2">
        <v>13305.992211684883</v>
      </c>
      <c r="G40" s="5">
        <f t="shared" si="4"/>
        <v>23203.202883714326</v>
      </c>
      <c r="H40" s="2">
        <v>142</v>
      </c>
      <c r="I40" s="2">
        <v>142</v>
      </c>
      <c r="J40" s="5">
        <f t="shared" si="5"/>
        <v>284</v>
      </c>
      <c r="K40" s="2">
        <v>135</v>
      </c>
      <c r="L40" s="2">
        <v>137</v>
      </c>
      <c r="M40" s="5">
        <f t="shared" si="6"/>
        <v>272</v>
      </c>
      <c r="N40" s="27">
        <f t="shared" si="7"/>
        <v>0.15427750766974441</v>
      </c>
      <c r="O40" s="27">
        <f t="shared" si="0"/>
        <v>0.20582217874775527</v>
      </c>
      <c r="P40" s="28">
        <f t="shared" si="1"/>
        <v>0.18014909071206775</v>
      </c>
      <c r="R40" s="32">
        <f t="shared" si="8"/>
        <v>35.73000242609907</v>
      </c>
      <c r="S40" s="32">
        <f t="shared" si="9"/>
        <v>47.691728357293485</v>
      </c>
      <c r="T40" s="32">
        <f t="shared" si="10"/>
        <v>41.732379287255981</v>
      </c>
    </row>
    <row r="41" spans="2:20" x14ac:dyDescent="0.25">
      <c r="B41" s="12" t="str">
        <f>'Média Mensal'!B41</f>
        <v>Crestins</v>
      </c>
      <c r="C41" s="12" t="str">
        <f>'Média Mensal'!C41</f>
        <v>Verdes (B)</v>
      </c>
      <c r="D41" s="15">
        <f>'Média Mensal'!D41</f>
        <v>591.81999999999994</v>
      </c>
      <c r="E41" s="4">
        <v>9804.837896592684</v>
      </c>
      <c r="F41" s="2">
        <v>13163.500525906788</v>
      </c>
      <c r="G41" s="5">
        <f t="shared" si="4"/>
        <v>22968.338422499473</v>
      </c>
      <c r="H41" s="2">
        <v>140</v>
      </c>
      <c r="I41" s="2">
        <v>142</v>
      </c>
      <c r="J41" s="5">
        <f t="shared" si="5"/>
        <v>282</v>
      </c>
      <c r="K41" s="2">
        <v>136</v>
      </c>
      <c r="L41" s="2">
        <v>136</v>
      </c>
      <c r="M41" s="5">
        <f t="shared" si="6"/>
        <v>272</v>
      </c>
      <c r="N41" s="27">
        <f t="shared" si="7"/>
        <v>0.15327723074963551</v>
      </c>
      <c r="O41" s="27">
        <f t="shared" si="0"/>
        <v>0.20440218207929794</v>
      </c>
      <c r="P41" s="28">
        <f t="shared" si="1"/>
        <v>0.17892573244499776</v>
      </c>
      <c r="R41" s="32">
        <f t="shared" si="8"/>
        <v>35.524774987654652</v>
      </c>
      <c r="S41" s="32">
        <f t="shared" si="9"/>
        <v>47.350721316211462</v>
      </c>
      <c r="T41" s="32">
        <f t="shared" si="10"/>
        <v>41.459094625450312</v>
      </c>
    </row>
    <row r="42" spans="2:20" x14ac:dyDescent="0.25">
      <c r="B42" s="12" t="str">
        <f>'Média Mensal'!B42</f>
        <v>Verdes (B)</v>
      </c>
      <c r="C42" s="12" t="str">
        <f>'Média Mensal'!C42</f>
        <v>Pedras Rubras</v>
      </c>
      <c r="D42" s="15">
        <f>'Média Mensal'!D42</f>
        <v>960.78</v>
      </c>
      <c r="E42" s="4">
        <v>7382.6591962037437</v>
      </c>
      <c r="F42" s="2">
        <v>8464.9966106473585</v>
      </c>
      <c r="G42" s="5">
        <f t="shared" si="4"/>
        <v>15847.655806851102</v>
      </c>
      <c r="H42" s="2">
        <v>0</v>
      </c>
      <c r="I42" s="2">
        <v>0</v>
      </c>
      <c r="J42" s="5">
        <f t="shared" si="5"/>
        <v>0</v>
      </c>
      <c r="K42" s="2">
        <v>136</v>
      </c>
      <c r="L42" s="2">
        <v>136</v>
      </c>
      <c r="M42" s="5">
        <f t="shared" si="6"/>
        <v>272</v>
      </c>
      <c r="N42" s="27">
        <f t="shared" si="7"/>
        <v>0.21888814030490228</v>
      </c>
      <c r="O42" s="27">
        <f t="shared" si="0"/>
        <v>0.25097831506900375</v>
      </c>
      <c r="P42" s="28">
        <f t="shared" si="1"/>
        <v>0.23493322768695302</v>
      </c>
      <c r="R42" s="32">
        <f t="shared" si="8"/>
        <v>54.284258795615763</v>
      </c>
      <c r="S42" s="32">
        <f t="shared" si="9"/>
        <v>62.242622137112932</v>
      </c>
      <c r="T42" s="32">
        <f t="shared" si="10"/>
        <v>58.263440466364344</v>
      </c>
    </row>
    <row r="43" spans="2:20" x14ac:dyDescent="0.25">
      <c r="B43" s="12" t="str">
        <f>'Média Mensal'!B43</f>
        <v>Pedras Rubras</v>
      </c>
      <c r="C43" s="12" t="str">
        <f>'Média Mensal'!C43</f>
        <v>Lidador</v>
      </c>
      <c r="D43" s="15">
        <f>'Média Mensal'!D43</f>
        <v>1147.58</v>
      </c>
      <c r="E43" s="4">
        <v>6778.3863815440172</v>
      </c>
      <c r="F43" s="2">
        <v>7542.6476892301653</v>
      </c>
      <c r="G43" s="5">
        <f t="shared" si="4"/>
        <v>14321.034070774182</v>
      </c>
      <c r="H43" s="2">
        <v>0</v>
      </c>
      <c r="I43" s="2">
        <v>0</v>
      </c>
      <c r="J43" s="5">
        <f t="shared" si="5"/>
        <v>0</v>
      </c>
      <c r="K43" s="2">
        <v>136</v>
      </c>
      <c r="L43" s="2">
        <v>136</v>
      </c>
      <c r="M43" s="5">
        <f t="shared" si="6"/>
        <v>272</v>
      </c>
      <c r="N43" s="27">
        <f t="shared" si="7"/>
        <v>0.20097208199549388</v>
      </c>
      <c r="O43" s="27">
        <f t="shared" si="0"/>
        <v>0.22363163215222265</v>
      </c>
      <c r="P43" s="28">
        <f t="shared" si="1"/>
        <v>0.21230185707385824</v>
      </c>
      <c r="R43" s="32">
        <f t="shared" si="8"/>
        <v>49.84107633488248</v>
      </c>
      <c r="S43" s="32">
        <f t="shared" si="9"/>
        <v>55.460644773751213</v>
      </c>
      <c r="T43" s="32">
        <f t="shared" si="10"/>
        <v>52.650860554316843</v>
      </c>
    </row>
    <row r="44" spans="2:20" x14ac:dyDescent="0.25">
      <c r="B44" s="12" t="str">
        <f>'Média Mensal'!B44</f>
        <v>Lidador</v>
      </c>
      <c r="C44" s="12" t="str">
        <f>'Média Mensal'!C44</f>
        <v>Vilar do Pinheiro</v>
      </c>
      <c r="D44" s="15">
        <f>'Média Mensal'!D44</f>
        <v>1987.51</v>
      </c>
      <c r="E44" s="4">
        <v>6488.613241742356</v>
      </c>
      <c r="F44" s="2">
        <v>7170.6918200361788</v>
      </c>
      <c r="G44" s="5">
        <f t="shared" si="4"/>
        <v>13659.305061778534</v>
      </c>
      <c r="H44" s="2">
        <v>0</v>
      </c>
      <c r="I44" s="2">
        <v>0</v>
      </c>
      <c r="J44" s="5">
        <f t="shared" si="5"/>
        <v>0</v>
      </c>
      <c r="K44" s="2">
        <v>136</v>
      </c>
      <c r="L44" s="2">
        <v>136</v>
      </c>
      <c r="M44" s="5">
        <f t="shared" si="6"/>
        <v>272</v>
      </c>
      <c r="N44" s="27">
        <f t="shared" si="7"/>
        <v>0.19238061082015998</v>
      </c>
      <c r="O44" s="27">
        <f t="shared" si="0"/>
        <v>0.21260352881985825</v>
      </c>
      <c r="P44" s="28">
        <f t="shared" si="1"/>
        <v>0.20249206982000911</v>
      </c>
      <c r="R44" s="32">
        <f t="shared" si="8"/>
        <v>47.710391483399675</v>
      </c>
      <c r="S44" s="32">
        <f t="shared" si="9"/>
        <v>52.725675147324843</v>
      </c>
      <c r="T44" s="32">
        <f t="shared" si="10"/>
        <v>50.218033315362256</v>
      </c>
    </row>
    <row r="45" spans="2:20" x14ac:dyDescent="0.25">
      <c r="B45" s="12" t="str">
        <f>'Média Mensal'!B45</f>
        <v>Vilar do Pinheiro</v>
      </c>
      <c r="C45" s="12" t="str">
        <f>'Média Mensal'!C45</f>
        <v>Modivas Sul</v>
      </c>
      <c r="D45" s="15">
        <f>'Média Mensal'!D45</f>
        <v>2037.38</v>
      </c>
      <c r="E45" s="4">
        <v>6283.3505084388498</v>
      </c>
      <c r="F45" s="2">
        <v>6919.5210145075225</v>
      </c>
      <c r="G45" s="5">
        <f t="shared" si="4"/>
        <v>13202.871522946372</v>
      </c>
      <c r="H45" s="2">
        <v>0</v>
      </c>
      <c r="I45" s="2">
        <v>0</v>
      </c>
      <c r="J45" s="5">
        <f t="shared" si="5"/>
        <v>0</v>
      </c>
      <c r="K45" s="2">
        <v>136</v>
      </c>
      <c r="L45" s="2">
        <v>136</v>
      </c>
      <c r="M45" s="5">
        <f t="shared" si="6"/>
        <v>272</v>
      </c>
      <c r="N45" s="27">
        <f t="shared" si="7"/>
        <v>0.18629478499877994</v>
      </c>
      <c r="O45" s="27">
        <f t="shared" si="0"/>
        <v>0.20515657656865283</v>
      </c>
      <c r="P45" s="28">
        <f t="shared" si="1"/>
        <v>0.19572568078371638</v>
      </c>
      <c r="R45" s="32">
        <f t="shared" si="8"/>
        <v>46.201106679697425</v>
      </c>
      <c r="S45" s="32">
        <f t="shared" si="9"/>
        <v>50.8788309890259</v>
      </c>
      <c r="T45" s="32">
        <f t="shared" si="10"/>
        <v>48.539968834361666</v>
      </c>
    </row>
    <row r="46" spans="2:20" x14ac:dyDescent="0.25">
      <c r="B46" s="12" t="str">
        <f>'Média Mensal'!B46</f>
        <v>Modivas Sul</v>
      </c>
      <c r="C46" s="12" t="str">
        <f>'Média Mensal'!C46</f>
        <v>Modivas Centro</v>
      </c>
      <c r="D46" s="15">
        <f>'Média Mensal'!D46</f>
        <v>1051.08</v>
      </c>
      <c r="E46" s="4">
        <v>6185.4848792420216</v>
      </c>
      <c r="F46" s="2">
        <v>6853.099798356674</v>
      </c>
      <c r="G46" s="5">
        <f t="shared" si="4"/>
        <v>13038.584677598696</v>
      </c>
      <c r="H46" s="2">
        <v>0</v>
      </c>
      <c r="I46" s="2">
        <v>0</v>
      </c>
      <c r="J46" s="5">
        <f t="shared" si="5"/>
        <v>0</v>
      </c>
      <c r="K46" s="2">
        <v>136</v>
      </c>
      <c r="L46" s="2">
        <v>136</v>
      </c>
      <c r="M46" s="5">
        <f t="shared" si="6"/>
        <v>272</v>
      </c>
      <c r="N46" s="27">
        <f t="shared" si="7"/>
        <v>0.18339317122989865</v>
      </c>
      <c r="O46" s="27">
        <f t="shared" si="0"/>
        <v>0.20318725682983496</v>
      </c>
      <c r="P46" s="28">
        <f t="shared" si="1"/>
        <v>0.19329021402986682</v>
      </c>
      <c r="R46" s="32">
        <f t="shared" si="8"/>
        <v>45.481506465014867</v>
      </c>
      <c r="S46" s="32">
        <f t="shared" si="9"/>
        <v>50.390439693799074</v>
      </c>
      <c r="T46" s="32">
        <f t="shared" si="10"/>
        <v>47.93597307940697</v>
      </c>
    </row>
    <row r="47" spans="2:20" x14ac:dyDescent="0.25">
      <c r="B47" s="12" t="str">
        <f>'Média Mensal'!B47</f>
        <v>Modivas Centro</v>
      </c>
      <c r="C47" s="12" t="s">
        <v>102</v>
      </c>
      <c r="D47" s="15">
        <v>852.51</v>
      </c>
      <c r="E47" s="4">
        <v>6106.1419273720794</v>
      </c>
      <c r="F47" s="2">
        <v>6838.6011689791385</v>
      </c>
      <c r="G47" s="5">
        <f t="shared" si="4"/>
        <v>12944.743096351218</v>
      </c>
      <c r="H47" s="2">
        <v>0</v>
      </c>
      <c r="I47" s="2">
        <v>0</v>
      </c>
      <c r="J47" s="5">
        <f t="shared" si="5"/>
        <v>0</v>
      </c>
      <c r="K47" s="2">
        <v>136</v>
      </c>
      <c r="L47" s="2">
        <v>149</v>
      </c>
      <c r="M47" s="5">
        <f t="shared" si="6"/>
        <v>285</v>
      </c>
      <c r="N47" s="27">
        <f t="shared" si="7"/>
        <v>0.18104073551269212</v>
      </c>
      <c r="O47" s="27">
        <f t="shared" si="0"/>
        <v>0.1850671457290306</v>
      </c>
      <c r="P47" s="28">
        <f t="shared" si="1"/>
        <v>0.18314577102930416</v>
      </c>
      <c r="R47" s="32">
        <f t="shared" ref="R47" si="11">+E47/(H47+K47)</f>
        <v>44.89810240714764</v>
      </c>
      <c r="S47" s="32">
        <f t="shared" ref="S47" si="12">+F47/(I47+L47)</f>
        <v>45.896652140799588</v>
      </c>
      <c r="T47" s="32">
        <f t="shared" ref="T47" si="13">+G47/(J47+M47)</f>
        <v>45.420151215267431</v>
      </c>
    </row>
    <row r="48" spans="2:20" x14ac:dyDescent="0.25">
      <c r="B48" s="12" t="s">
        <v>102</v>
      </c>
      <c r="C48" s="12" t="str">
        <f>'Média Mensal'!C48</f>
        <v>Mindelo</v>
      </c>
      <c r="D48" s="15">
        <v>1834.12</v>
      </c>
      <c r="E48" s="4">
        <v>5101.4893925222805</v>
      </c>
      <c r="F48" s="2">
        <v>6622.4249151533877</v>
      </c>
      <c r="G48" s="5">
        <f t="shared" si="4"/>
        <v>11723.914307675668</v>
      </c>
      <c r="H48" s="2">
        <v>0</v>
      </c>
      <c r="I48" s="2">
        <v>0</v>
      </c>
      <c r="J48" s="5">
        <f t="shared" si="5"/>
        <v>0</v>
      </c>
      <c r="K48" s="2">
        <v>136</v>
      </c>
      <c r="L48" s="2">
        <v>158</v>
      </c>
      <c r="M48" s="5">
        <f t="shared" si="6"/>
        <v>294</v>
      </c>
      <c r="N48" s="27">
        <f t="shared" si="7"/>
        <v>0.15125383635324599</v>
      </c>
      <c r="O48" s="27">
        <f t="shared" si="0"/>
        <v>0.16900839411885943</v>
      </c>
      <c r="P48" s="28">
        <f t="shared" si="1"/>
        <v>0.16079540141095661</v>
      </c>
      <c r="R48" s="32">
        <f t="shared" si="8"/>
        <v>37.510951415605007</v>
      </c>
      <c r="S48" s="32">
        <f t="shared" si="9"/>
        <v>41.91408174147714</v>
      </c>
      <c r="T48" s="32">
        <f t="shared" si="10"/>
        <v>39.877259549917241</v>
      </c>
    </row>
    <row r="49" spans="2:20" x14ac:dyDescent="0.25">
      <c r="B49" s="12" t="str">
        <f>'Média Mensal'!B49</f>
        <v>Mindelo</v>
      </c>
      <c r="C49" s="12" t="str">
        <f>'Média Mensal'!C49</f>
        <v>Espaço Natureza</v>
      </c>
      <c r="D49" s="15">
        <f>'Média Mensal'!D49</f>
        <v>776.86</v>
      </c>
      <c r="E49" s="4">
        <v>5004.2316831500648</v>
      </c>
      <c r="F49" s="2">
        <v>6607.1393041885403</v>
      </c>
      <c r="G49" s="5">
        <f t="shared" si="4"/>
        <v>11611.370987338605</v>
      </c>
      <c r="H49" s="2">
        <v>0</v>
      </c>
      <c r="I49" s="2">
        <v>0</v>
      </c>
      <c r="J49" s="5">
        <f t="shared" si="5"/>
        <v>0</v>
      </c>
      <c r="K49" s="2">
        <v>132</v>
      </c>
      <c r="L49" s="2">
        <v>137</v>
      </c>
      <c r="M49" s="5">
        <f t="shared" si="6"/>
        <v>269</v>
      </c>
      <c r="N49" s="27">
        <f t="shared" si="7"/>
        <v>0.15286631485673463</v>
      </c>
      <c r="O49" s="27">
        <f t="shared" si="0"/>
        <v>0.1944648959320856</v>
      </c>
      <c r="P49" s="28">
        <f t="shared" si="1"/>
        <v>0.17405220930774981</v>
      </c>
      <c r="R49" s="32">
        <f t="shared" si="8"/>
        <v>37.910846084470187</v>
      </c>
      <c r="S49" s="32">
        <f t="shared" si="9"/>
        <v>48.227294191157227</v>
      </c>
      <c r="T49" s="32">
        <f t="shared" si="10"/>
        <v>43.164947908321949</v>
      </c>
    </row>
    <row r="50" spans="2:20" x14ac:dyDescent="0.25">
      <c r="B50" s="12" t="str">
        <f>'Média Mensal'!B50</f>
        <v>Espaço Natureza</v>
      </c>
      <c r="C50" s="12" t="str">
        <f>'Média Mensal'!C50</f>
        <v>Varziela</v>
      </c>
      <c r="D50" s="15">
        <f>'Média Mensal'!D50</f>
        <v>1539</v>
      </c>
      <c r="E50" s="4">
        <v>4981.7430024028563</v>
      </c>
      <c r="F50" s="2">
        <v>6583.5222222606126</v>
      </c>
      <c r="G50" s="5">
        <f t="shared" si="4"/>
        <v>11565.265224663468</v>
      </c>
      <c r="H50" s="2">
        <v>0</v>
      </c>
      <c r="I50" s="2">
        <v>0</v>
      </c>
      <c r="J50" s="5">
        <f t="shared" si="5"/>
        <v>0</v>
      </c>
      <c r="K50" s="2">
        <v>135</v>
      </c>
      <c r="L50" s="2">
        <v>136</v>
      </c>
      <c r="M50" s="5">
        <f t="shared" si="6"/>
        <v>271</v>
      </c>
      <c r="N50" s="27">
        <f t="shared" si="7"/>
        <v>0.14879758071693119</v>
      </c>
      <c r="O50" s="27">
        <f t="shared" si="0"/>
        <v>0.19519456304140811</v>
      </c>
      <c r="P50" s="28">
        <f t="shared" si="1"/>
        <v>0.17208167516759118</v>
      </c>
      <c r="R50" s="32">
        <f t="shared" si="8"/>
        <v>36.901800017798934</v>
      </c>
      <c r="S50" s="32">
        <f t="shared" si="9"/>
        <v>48.408251634269213</v>
      </c>
      <c r="T50" s="32">
        <f t="shared" si="10"/>
        <v>42.67625544156261</v>
      </c>
    </row>
    <row r="51" spans="2:20" x14ac:dyDescent="0.25">
      <c r="B51" s="12" t="str">
        <f>'Média Mensal'!B51</f>
        <v>Varziela</v>
      </c>
      <c r="C51" s="12" t="str">
        <f>'Média Mensal'!C51</f>
        <v>Árvore</v>
      </c>
      <c r="D51" s="15">
        <f>'Média Mensal'!D51</f>
        <v>858.71</v>
      </c>
      <c r="E51" s="4">
        <v>4781.9172953453408</v>
      </c>
      <c r="F51" s="2">
        <v>6344.2239676269955</v>
      </c>
      <c r="G51" s="5">
        <f t="shared" si="4"/>
        <v>11126.141262972336</v>
      </c>
      <c r="H51" s="2">
        <v>0</v>
      </c>
      <c r="I51" s="2">
        <v>0</v>
      </c>
      <c r="J51" s="5">
        <f t="shared" si="5"/>
        <v>0</v>
      </c>
      <c r="K51" s="2">
        <v>136</v>
      </c>
      <c r="L51" s="2">
        <v>132</v>
      </c>
      <c r="M51" s="5">
        <f t="shared" si="6"/>
        <v>268</v>
      </c>
      <c r="N51" s="27">
        <f t="shared" si="7"/>
        <v>0.14177885719121622</v>
      </c>
      <c r="O51" s="27">
        <f t="shared" si="0"/>
        <v>0.19379960800424595</v>
      </c>
      <c r="P51" s="28">
        <f t="shared" si="1"/>
        <v>0.16740101803942489</v>
      </c>
      <c r="R51" s="32">
        <f t="shared" si="8"/>
        <v>35.161156583421622</v>
      </c>
      <c r="S51" s="32">
        <f t="shared" si="9"/>
        <v>48.062302785052999</v>
      </c>
      <c r="T51" s="32">
        <f t="shared" si="10"/>
        <v>41.515452473777373</v>
      </c>
    </row>
    <row r="52" spans="2:20" x14ac:dyDescent="0.25">
      <c r="B52" s="12" t="str">
        <f>'Média Mensal'!B52</f>
        <v>Árvore</v>
      </c>
      <c r="C52" s="12" t="str">
        <f>'Média Mensal'!C52</f>
        <v>Azurara</v>
      </c>
      <c r="D52" s="15">
        <f>'Média Mensal'!D52</f>
        <v>664.57</v>
      </c>
      <c r="E52" s="4">
        <v>4769.3247695696609</v>
      </c>
      <c r="F52" s="2">
        <v>6338.0723478865921</v>
      </c>
      <c r="G52" s="5">
        <f t="shared" si="4"/>
        <v>11107.397117456254</v>
      </c>
      <c r="H52" s="2">
        <v>0</v>
      </c>
      <c r="I52" s="2">
        <v>0</v>
      </c>
      <c r="J52" s="5">
        <f t="shared" si="5"/>
        <v>0</v>
      </c>
      <c r="K52" s="2">
        <v>136</v>
      </c>
      <c r="L52" s="2">
        <v>131</v>
      </c>
      <c r="M52" s="5">
        <f t="shared" si="6"/>
        <v>267</v>
      </c>
      <c r="N52" s="27">
        <f t="shared" si="7"/>
        <v>0.141405501944072</v>
      </c>
      <c r="O52" s="27">
        <f t="shared" si="0"/>
        <v>0.19508964380345334</v>
      </c>
      <c r="P52" s="28">
        <f t="shared" si="1"/>
        <v>0.16774491236946137</v>
      </c>
      <c r="R52" s="32">
        <f t="shared" si="8"/>
        <v>35.068564482129858</v>
      </c>
      <c r="S52" s="32">
        <f t="shared" si="9"/>
        <v>48.382231663256427</v>
      </c>
      <c r="T52" s="32">
        <f t="shared" si="10"/>
        <v>41.600738267626419</v>
      </c>
    </row>
    <row r="53" spans="2:20" x14ac:dyDescent="0.25">
      <c r="B53" s="12" t="str">
        <f>'Média Mensal'!B53</f>
        <v>Azurara</v>
      </c>
      <c r="C53" s="12" t="str">
        <f>'Média Mensal'!C53</f>
        <v>Santa Clara</v>
      </c>
      <c r="D53" s="15">
        <f>'Média Mensal'!D53</f>
        <v>1218.0899999999999</v>
      </c>
      <c r="E53" s="4">
        <v>4729.1494726977789</v>
      </c>
      <c r="F53" s="2">
        <v>6268.3027464947481</v>
      </c>
      <c r="G53" s="5">
        <f t="shared" si="4"/>
        <v>10997.452219192528</v>
      </c>
      <c r="H53" s="2">
        <v>0</v>
      </c>
      <c r="I53" s="2">
        <v>0</v>
      </c>
      <c r="J53" s="5">
        <f t="shared" si="5"/>
        <v>0</v>
      </c>
      <c r="K53" s="2">
        <v>135</v>
      </c>
      <c r="L53" s="2">
        <v>135</v>
      </c>
      <c r="M53" s="5">
        <f t="shared" si="6"/>
        <v>270</v>
      </c>
      <c r="N53" s="27">
        <f t="shared" si="7"/>
        <v>0.1412529711080579</v>
      </c>
      <c r="O53" s="27">
        <f t="shared" si="0"/>
        <v>0.18722529111394109</v>
      </c>
      <c r="P53" s="28">
        <f t="shared" si="1"/>
        <v>0.16423913111099953</v>
      </c>
      <c r="R53" s="32">
        <f t="shared" si="8"/>
        <v>35.030736834798361</v>
      </c>
      <c r="S53" s="32">
        <f t="shared" si="9"/>
        <v>46.431872196257395</v>
      </c>
      <c r="T53" s="32">
        <f t="shared" si="10"/>
        <v>40.731304515527881</v>
      </c>
    </row>
    <row r="54" spans="2:20" x14ac:dyDescent="0.25">
      <c r="B54" s="12" t="str">
        <f>'Média Mensal'!B54</f>
        <v>Santa Clara</v>
      </c>
      <c r="C54" s="12" t="str">
        <f>'Média Mensal'!C54</f>
        <v>Vila do Conde</v>
      </c>
      <c r="D54" s="15">
        <f>'Média Mensal'!D54</f>
        <v>670.57</v>
      </c>
      <c r="E54" s="4">
        <v>4586.5940309723019</v>
      </c>
      <c r="F54" s="2">
        <v>6089.241769106623</v>
      </c>
      <c r="G54" s="5">
        <f t="shared" si="4"/>
        <v>10675.835800078925</v>
      </c>
      <c r="H54" s="2">
        <v>0</v>
      </c>
      <c r="I54" s="2">
        <v>0</v>
      </c>
      <c r="J54" s="5">
        <f t="shared" si="5"/>
        <v>0</v>
      </c>
      <c r="K54" s="2">
        <v>138</v>
      </c>
      <c r="L54" s="2">
        <v>137</v>
      </c>
      <c r="M54" s="5">
        <f t="shared" si="6"/>
        <v>275</v>
      </c>
      <c r="N54" s="27">
        <f t="shared" si="7"/>
        <v>0.13401688963804062</v>
      </c>
      <c r="O54" s="27">
        <f t="shared" si="0"/>
        <v>0.17922185569539154</v>
      </c>
      <c r="P54" s="28">
        <f t="shared" si="1"/>
        <v>0.15653718181933907</v>
      </c>
      <c r="R54" s="32">
        <f t="shared" si="8"/>
        <v>33.236188630234075</v>
      </c>
      <c r="S54" s="32">
        <f t="shared" si="9"/>
        <v>44.447020212457105</v>
      </c>
      <c r="T54" s="32">
        <f t="shared" si="10"/>
        <v>38.821221091196094</v>
      </c>
    </row>
    <row r="55" spans="2:20" x14ac:dyDescent="0.25">
      <c r="B55" s="12" t="str">
        <f>'Média Mensal'!B55</f>
        <v>Vila do Conde</v>
      </c>
      <c r="C55" s="12" t="str">
        <f>'Média Mensal'!C55</f>
        <v>Alto de Pega</v>
      </c>
      <c r="D55" s="15">
        <f>'Média Mensal'!D55</f>
        <v>730.41</v>
      </c>
      <c r="E55" s="4">
        <v>3325.6821458308177</v>
      </c>
      <c r="F55" s="2">
        <v>4357.3997047106577</v>
      </c>
      <c r="G55" s="5">
        <f t="shared" si="4"/>
        <v>7683.0818505414754</v>
      </c>
      <c r="H55" s="2">
        <v>0</v>
      </c>
      <c r="I55" s="2">
        <v>0</v>
      </c>
      <c r="J55" s="5">
        <f t="shared" si="5"/>
        <v>0</v>
      </c>
      <c r="K55" s="2">
        <v>126</v>
      </c>
      <c r="L55" s="2">
        <v>114</v>
      </c>
      <c r="M55" s="5">
        <f t="shared" si="6"/>
        <v>240</v>
      </c>
      <c r="N55" s="27">
        <f t="shared" si="7"/>
        <v>0.10642864009955254</v>
      </c>
      <c r="O55" s="27">
        <f t="shared" si="0"/>
        <v>0.15412421140034868</v>
      </c>
      <c r="P55" s="28">
        <f t="shared" si="1"/>
        <v>0.12908403646743069</v>
      </c>
      <c r="R55" s="32">
        <f t="shared" si="8"/>
        <v>26.394302744689028</v>
      </c>
      <c r="S55" s="32">
        <f t="shared" si="9"/>
        <v>38.222804427286469</v>
      </c>
      <c r="T55" s="32">
        <f t="shared" si="10"/>
        <v>32.012841043922812</v>
      </c>
    </row>
    <row r="56" spans="2:20" x14ac:dyDescent="0.25">
      <c r="B56" s="12" t="str">
        <f>'Média Mensal'!B56</f>
        <v>Alto de Pega</v>
      </c>
      <c r="C56" s="12" t="str">
        <f>'Média Mensal'!C56</f>
        <v>Portas Fronhas</v>
      </c>
      <c r="D56" s="15">
        <f>'Média Mensal'!D56</f>
        <v>671.05</v>
      </c>
      <c r="E56" s="4">
        <v>3186.1747153210931</v>
      </c>
      <c r="F56" s="2">
        <v>3918.4255013367879</v>
      </c>
      <c r="G56" s="5">
        <f t="shared" si="4"/>
        <v>7104.600216657881</v>
      </c>
      <c r="H56" s="2">
        <v>0</v>
      </c>
      <c r="I56" s="2">
        <v>0</v>
      </c>
      <c r="J56" s="5">
        <f t="shared" si="5"/>
        <v>0</v>
      </c>
      <c r="K56" s="2">
        <v>112</v>
      </c>
      <c r="L56" s="2">
        <v>114</v>
      </c>
      <c r="M56" s="5">
        <f t="shared" si="6"/>
        <v>226</v>
      </c>
      <c r="N56" s="27">
        <f t="shared" si="7"/>
        <v>0.1147096311679541</v>
      </c>
      <c r="O56" s="27">
        <f t="shared" si="0"/>
        <v>0.13859739322781509</v>
      </c>
      <c r="P56" s="28">
        <f t="shared" si="1"/>
        <v>0.12675921026009637</v>
      </c>
      <c r="R56" s="32">
        <f t="shared" si="8"/>
        <v>28.447988529652616</v>
      </c>
      <c r="S56" s="32">
        <f t="shared" si="9"/>
        <v>34.372153520498138</v>
      </c>
      <c r="T56" s="32">
        <f t="shared" si="10"/>
        <v>31.436284144503897</v>
      </c>
    </row>
    <row r="57" spans="2:20" x14ac:dyDescent="0.25">
      <c r="B57" s="12" t="str">
        <f>'Média Mensal'!B57</f>
        <v>Portas Fronhas</v>
      </c>
      <c r="C57" s="12" t="str">
        <f>'Média Mensal'!C57</f>
        <v>São Brás</v>
      </c>
      <c r="D57" s="15">
        <f>'Média Mensal'!D57</f>
        <v>562.21</v>
      </c>
      <c r="E57" s="4">
        <v>2642.0317978499379</v>
      </c>
      <c r="F57" s="2">
        <v>3152.9129676717507</v>
      </c>
      <c r="G57" s="5">
        <f t="shared" si="4"/>
        <v>5794.9447655216882</v>
      </c>
      <c r="H57" s="2">
        <v>0</v>
      </c>
      <c r="I57" s="2">
        <v>0</v>
      </c>
      <c r="J57" s="5">
        <f t="shared" si="5"/>
        <v>0</v>
      </c>
      <c r="K57" s="43">
        <v>109</v>
      </c>
      <c r="L57" s="2">
        <v>114</v>
      </c>
      <c r="M57" s="5">
        <f t="shared" si="6"/>
        <v>223</v>
      </c>
      <c r="N57" s="27">
        <f t="shared" si="7"/>
        <v>9.773719287695834E-2</v>
      </c>
      <c r="O57" s="27">
        <f t="shared" si="0"/>
        <v>0.11152069070712191</v>
      </c>
      <c r="P57" s="28">
        <f t="shared" si="1"/>
        <v>0.1047834653103155</v>
      </c>
      <c r="R57" s="32">
        <f t="shared" si="8"/>
        <v>24.238823833485668</v>
      </c>
      <c r="S57" s="32">
        <f t="shared" si="9"/>
        <v>27.657131295366234</v>
      </c>
      <c r="T57" s="32">
        <f t="shared" si="10"/>
        <v>25.986299396958241</v>
      </c>
    </row>
    <row r="58" spans="2:20" x14ac:dyDescent="0.25">
      <c r="B58" s="13" t="str">
        <f>'Média Mensal'!B58</f>
        <v>São Brás</v>
      </c>
      <c r="C58" s="13" t="str">
        <f>'Média Mensal'!C58</f>
        <v>Póvoa de Varzim</v>
      </c>
      <c r="D58" s="16">
        <f>'Média Mensal'!D58</f>
        <v>624.94000000000005</v>
      </c>
      <c r="E58" s="6">
        <v>2548.2348059256474</v>
      </c>
      <c r="F58" s="3">
        <v>2988</v>
      </c>
      <c r="G58" s="7">
        <f t="shared" si="4"/>
        <v>5536.2348059256474</v>
      </c>
      <c r="H58" s="6">
        <v>0</v>
      </c>
      <c r="I58" s="3">
        <v>0</v>
      </c>
      <c r="J58" s="7">
        <f t="shared" si="5"/>
        <v>0</v>
      </c>
      <c r="K58" s="44">
        <v>111</v>
      </c>
      <c r="L58" s="3">
        <v>114</v>
      </c>
      <c r="M58" s="7">
        <f t="shared" si="6"/>
        <v>225</v>
      </c>
      <c r="N58" s="27">
        <f t="shared" si="7"/>
        <v>9.2568831950219685E-2</v>
      </c>
      <c r="O58" s="27">
        <f t="shared" si="0"/>
        <v>0.10568760611205433</v>
      </c>
      <c r="P58" s="28">
        <f t="shared" si="1"/>
        <v>9.9215677525549231E-2</v>
      </c>
      <c r="R58" s="32">
        <f t="shared" si="8"/>
        <v>22.957070323654481</v>
      </c>
      <c r="S58" s="32">
        <f t="shared" si="9"/>
        <v>26.210526315789473</v>
      </c>
      <c r="T58" s="32">
        <f t="shared" si="10"/>
        <v>24.605488026336211</v>
      </c>
    </row>
    <row r="59" spans="2:20" x14ac:dyDescent="0.25">
      <c r="B59" s="11" t="str">
        <f>'Média Mensal'!B59</f>
        <v>CSra da Hora</v>
      </c>
      <c r="C59" s="11" t="str">
        <f>'Média Mensal'!C59</f>
        <v>CFonte do Cuco</v>
      </c>
      <c r="D59" s="14">
        <f>'Média Mensal'!D59</f>
        <v>685.98</v>
      </c>
      <c r="E59" s="4">
        <v>8044.298297537197</v>
      </c>
      <c r="F59" s="2">
        <v>8373.1816601256814</v>
      </c>
      <c r="G59" s="10">
        <f t="shared" si="4"/>
        <v>16417.479957662879</v>
      </c>
      <c r="H59" s="2">
        <v>0</v>
      </c>
      <c r="I59" s="2">
        <v>0</v>
      </c>
      <c r="J59" s="10">
        <f t="shared" si="5"/>
        <v>0</v>
      </c>
      <c r="K59" s="2">
        <v>114</v>
      </c>
      <c r="L59" s="2">
        <v>114</v>
      </c>
      <c r="M59" s="10">
        <f t="shared" si="6"/>
        <v>228</v>
      </c>
      <c r="N59" s="25">
        <f t="shared" si="7"/>
        <v>0.28453233932998007</v>
      </c>
      <c r="O59" s="25">
        <f t="shared" si="0"/>
        <v>0.29616516907631868</v>
      </c>
      <c r="P59" s="26">
        <f t="shared" si="1"/>
        <v>0.29034875420314937</v>
      </c>
      <c r="R59" s="32">
        <f t="shared" si="8"/>
        <v>70.56402015383506</v>
      </c>
      <c r="S59" s="32">
        <f t="shared" si="9"/>
        <v>73.448961930927027</v>
      </c>
      <c r="T59" s="32">
        <f t="shared" si="10"/>
        <v>72.006491042381043</v>
      </c>
    </row>
    <row r="60" spans="2:20" x14ac:dyDescent="0.25">
      <c r="B60" s="12" t="str">
        <f>'Média Mensal'!B60</f>
        <v>CFonte do Cuco</v>
      </c>
      <c r="C60" s="12" t="str">
        <f>'Média Mensal'!C60</f>
        <v>Cândido dos Reis</v>
      </c>
      <c r="D60" s="15">
        <f>'Média Mensal'!D60</f>
        <v>913.51</v>
      </c>
      <c r="E60" s="4">
        <v>7701.9901263696629</v>
      </c>
      <c r="F60" s="2">
        <v>8204.1981822176967</v>
      </c>
      <c r="G60" s="5">
        <f t="shared" si="4"/>
        <v>15906.18830858736</v>
      </c>
      <c r="H60" s="2">
        <v>0</v>
      </c>
      <c r="I60" s="2">
        <v>0</v>
      </c>
      <c r="J60" s="5">
        <f t="shared" si="5"/>
        <v>0</v>
      </c>
      <c r="K60" s="2">
        <v>114</v>
      </c>
      <c r="L60" s="2">
        <v>114</v>
      </c>
      <c r="M60" s="5">
        <f t="shared" si="6"/>
        <v>228</v>
      </c>
      <c r="N60" s="27">
        <f t="shared" si="7"/>
        <v>0.27242466491120765</v>
      </c>
      <c r="O60" s="27">
        <f t="shared" si="0"/>
        <v>0.29018810774680592</v>
      </c>
      <c r="P60" s="28">
        <f t="shared" si="1"/>
        <v>0.28130638632900679</v>
      </c>
      <c r="R60" s="32">
        <f t="shared" si="8"/>
        <v>67.561316897979495</v>
      </c>
      <c r="S60" s="32">
        <f t="shared" si="9"/>
        <v>71.96665072120787</v>
      </c>
      <c r="T60" s="32">
        <f t="shared" si="10"/>
        <v>69.763983809593682</v>
      </c>
    </row>
    <row r="61" spans="2:20" x14ac:dyDescent="0.25">
      <c r="B61" s="12" t="str">
        <f>'Média Mensal'!B61</f>
        <v>Cândido dos Reis</v>
      </c>
      <c r="C61" s="12" t="str">
        <f>'Média Mensal'!C61</f>
        <v>Pias</v>
      </c>
      <c r="D61" s="15">
        <f>'Média Mensal'!D61</f>
        <v>916.73</v>
      </c>
      <c r="E61" s="4">
        <v>7322.8374047858442</v>
      </c>
      <c r="F61" s="2">
        <v>7910.0889452961055</v>
      </c>
      <c r="G61" s="5">
        <f t="shared" si="4"/>
        <v>15232.926350081951</v>
      </c>
      <c r="H61" s="2">
        <v>0</v>
      </c>
      <c r="I61" s="2">
        <v>0</v>
      </c>
      <c r="J61" s="5">
        <f t="shared" si="5"/>
        <v>0</v>
      </c>
      <c r="K61" s="2">
        <v>114</v>
      </c>
      <c r="L61" s="2">
        <v>114</v>
      </c>
      <c r="M61" s="5">
        <f t="shared" si="6"/>
        <v>228</v>
      </c>
      <c r="N61" s="27">
        <f t="shared" si="7"/>
        <v>0.25901377351393057</v>
      </c>
      <c r="O61" s="27">
        <f t="shared" si="0"/>
        <v>0.2797852626378079</v>
      </c>
      <c r="P61" s="28">
        <f t="shared" si="1"/>
        <v>0.26939951807586926</v>
      </c>
      <c r="R61" s="32">
        <f t="shared" si="8"/>
        <v>64.235415831454773</v>
      </c>
      <c r="S61" s="32">
        <f t="shared" si="9"/>
        <v>69.386745134176365</v>
      </c>
      <c r="T61" s="32">
        <f t="shared" si="10"/>
        <v>66.811080482815569</v>
      </c>
    </row>
    <row r="62" spans="2:20" x14ac:dyDescent="0.25">
      <c r="B62" s="12" t="str">
        <f>'Média Mensal'!B62</f>
        <v>Pias</v>
      </c>
      <c r="C62" s="12" t="str">
        <f>'Média Mensal'!C62</f>
        <v>Araújo</v>
      </c>
      <c r="D62" s="15">
        <f>'Média Mensal'!D62</f>
        <v>1258.1300000000001</v>
      </c>
      <c r="E62" s="4">
        <v>7008.3751759995585</v>
      </c>
      <c r="F62" s="2">
        <v>7605.5415554802921</v>
      </c>
      <c r="G62" s="5">
        <f t="shared" si="4"/>
        <v>14613.916731479851</v>
      </c>
      <c r="H62" s="2">
        <v>0</v>
      </c>
      <c r="I62" s="2">
        <v>0</v>
      </c>
      <c r="J62" s="5">
        <f t="shared" si="5"/>
        <v>0</v>
      </c>
      <c r="K62" s="2">
        <v>114</v>
      </c>
      <c r="L62" s="2">
        <v>125</v>
      </c>
      <c r="M62" s="5">
        <f t="shared" si="6"/>
        <v>239</v>
      </c>
      <c r="N62" s="27">
        <f t="shared" si="7"/>
        <v>0.24789102914542863</v>
      </c>
      <c r="O62" s="27">
        <f t="shared" si="0"/>
        <v>0.24534005017678362</v>
      </c>
      <c r="P62" s="28">
        <f t="shared" si="1"/>
        <v>0.24655683512417079</v>
      </c>
      <c r="R62" s="32">
        <f t="shared" si="8"/>
        <v>61.476975228066301</v>
      </c>
      <c r="S62" s="32">
        <f t="shared" si="9"/>
        <v>60.84433244384234</v>
      </c>
      <c r="T62" s="32">
        <f t="shared" si="10"/>
        <v>61.146095110794356</v>
      </c>
    </row>
    <row r="63" spans="2:20" x14ac:dyDescent="0.25">
      <c r="B63" s="12" t="str">
        <f>'Média Mensal'!B63</f>
        <v>Araújo</v>
      </c>
      <c r="C63" s="12" t="str">
        <f>'Média Mensal'!C63</f>
        <v>Custió</v>
      </c>
      <c r="D63" s="15">
        <f>'Média Mensal'!D63</f>
        <v>651.69000000000005</v>
      </c>
      <c r="E63" s="4">
        <v>6850.0179627848183</v>
      </c>
      <c r="F63" s="2">
        <v>7177.952120217823</v>
      </c>
      <c r="G63" s="5">
        <f t="shared" si="4"/>
        <v>14027.970083002641</v>
      </c>
      <c r="H63" s="2">
        <v>0</v>
      </c>
      <c r="I63" s="2">
        <v>0</v>
      </c>
      <c r="J63" s="5">
        <f t="shared" si="5"/>
        <v>0</v>
      </c>
      <c r="K63" s="2">
        <v>114</v>
      </c>
      <c r="L63" s="2">
        <v>115</v>
      </c>
      <c r="M63" s="5">
        <f t="shared" si="6"/>
        <v>229</v>
      </c>
      <c r="N63" s="27">
        <f t="shared" si="7"/>
        <v>0.24228982607473182</v>
      </c>
      <c r="O63" s="27">
        <f t="shared" si="0"/>
        <v>0.25168135063877362</v>
      </c>
      <c r="P63" s="28">
        <f t="shared" si="1"/>
        <v>0.24700609386890127</v>
      </c>
      <c r="R63" s="32">
        <f t="shared" si="8"/>
        <v>60.087876866533492</v>
      </c>
      <c r="S63" s="32">
        <f t="shared" si="9"/>
        <v>62.41697495841585</v>
      </c>
      <c r="T63" s="32">
        <f t="shared" si="10"/>
        <v>61.257511279487517</v>
      </c>
    </row>
    <row r="64" spans="2:20" x14ac:dyDescent="0.25">
      <c r="B64" s="12" t="str">
        <f>'Média Mensal'!B64</f>
        <v>Custió</v>
      </c>
      <c r="C64" s="12" t="str">
        <f>'Média Mensal'!C64</f>
        <v>Parque de Maia</v>
      </c>
      <c r="D64" s="15">
        <f>'Média Mensal'!D64</f>
        <v>1418.51</v>
      </c>
      <c r="E64" s="4">
        <v>6655.3018938105251</v>
      </c>
      <c r="F64" s="2">
        <v>6975.7459287053252</v>
      </c>
      <c r="G64" s="5">
        <f t="shared" si="4"/>
        <v>13631.047822515851</v>
      </c>
      <c r="H64" s="2">
        <v>0</v>
      </c>
      <c r="I64" s="2">
        <v>0</v>
      </c>
      <c r="J64" s="5">
        <f t="shared" si="5"/>
        <v>0</v>
      </c>
      <c r="K64" s="2">
        <v>114</v>
      </c>
      <c r="L64" s="2">
        <v>114</v>
      </c>
      <c r="M64" s="5">
        <f t="shared" si="6"/>
        <v>228</v>
      </c>
      <c r="N64" s="27">
        <f t="shared" si="7"/>
        <v>0.23540258537813119</v>
      </c>
      <c r="O64" s="27">
        <f t="shared" si="0"/>
        <v>0.24673691032489126</v>
      </c>
      <c r="P64" s="28">
        <f t="shared" si="1"/>
        <v>0.24106974785151122</v>
      </c>
      <c r="R64" s="32">
        <f t="shared" si="8"/>
        <v>58.379841173776533</v>
      </c>
      <c r="S64" s="32">
        <f t="shared" si="9"/>
        <v>61.190753760573031</v>
      </c>
      <c r="T64" s="32">
        <f t="shared" si="10"/>
        <v>59.785297467174786</v>
      </c>
    </row>
    <row r="65" spans="2:20" x14ac:dyDescent="0.25">
      <c r="B65" s="12" t="str">
        <f>'Média Mensal'!B65</f>
        <v>Parque de Maia</v>
      </c>
      <c r="C65" s="12" t="str">
        <f>'Média Mensal'!C65</f>
        <v>Forum</v>
      </c>
      <c r="D65" s="15">
        <f>'Média Mensal'!D65</f>
        <v>824.81</v>
      </c>
      <c r="E65" s="4">
        <v>6004.4064144327749</v>
      </c>
      <c r="F65" s="2">
        <v>6179.3534741085077</v>
      </c>
      <c r="G65" s="5">
        <f t="shared" si="4"/>
        <v>12183.759888541283</v>
      </c>
      <c r="H65" s="2">
        <v>0</v>
      </c>
      <c r="I65" s="2">
        <v>0</v>
      </c>
      <c r="J65" s="5">
        <f t="shared" si="5"/>
        <v>0</v>
      </c>
      <c r="K65" s="2">
        <v>112</v>
      </c>
      <c r="L65" s="2">
        <v>114</v>
      </c>
      <c r="M65" s="5">
        <f t="shared" si="6"/>
        <v>226</v>
      </c>
      <c r="N65" s="27">
        <f t="shared" si="7"/>
        <v>0.21617246595740117</v>
      </c>
      <c r="O65" s="27">
        <f t="shared" si="0"/>
        <v>0.21856796385499816</v>
      </c>
      <c r="P65" s="28">
        <f t="shared" si="1"/>
        <v>0.21738081445441912</v>
      </c>
      <c r="R65" s="32">
        <f t="shared" si="8"/>
        <v>53.610771557435491</v>
      </c>
      <c r="S65" s="32">
        <f t="shared" si="9"/>
        <v>54.20485503603954</v>
      </c>
      <c r="T65" s="32">
        <f t="shared" si="10"/>
        <v>53.910441984695943</v>
      </c>
    </row>
    <row r="66" spans="2:20" x14ac:dyDescent="0.25">
      <c r="B66" s="12" t="str">
        <f>'Média Mensal'!B66</f>
        <v>Forum</v>
      </c>
      <c r="C66" s="12" t="str">
        <f>'Média Mensal'!C66</f>
        <v>Zona Industrial</v>
      </c>
      <c r="D66" s="15">
        <f>'Média Mensal'!D66</f>
        <v>1119.4000000000001</v>
      </c>
      <c r="E66" s="4">
        <v>2763.8071157047757</v>
      </c>
      <c r="F66" s="2">
        <v>3525.1938055577984</v>
      </c>
      <c r="G66" s="5">
        <f t="shared" si="4"/>
        <v>6289.0009212625737</v>
      </c>
      <c r="H66" s="2">
        <v>0</v>
      </c>
      <c r="I66" s="2">
        <v>0</v>
      </c>
      <c r="J66" s="5">
        <f t="shared" si="5"/>
        <v>0</v>
      </c>
      <c r="K66" s="2">
        <v>90</v>
      </c>
      <c r="L66" s="2">
        <v>84</v>
      </c>
      <c r="M66" s="5">
        <f t="shared" si="6"/>
        <v>174</v>
      </c>
      <c r="N66" s="27">
        <f t="shared" si="7"/>
        <v>0.12382648367852937</v>
      </c>
      <c r="O66" s="27">
        <f t="shared" si="0"/>
        <v>0.16922013275527067</v>
      </c>
      <c r="P66" s="28">
        <f t="shared" si="1"/>
        <v>0.14574065909488723</v>
      </c>
      <c r="R66" s="32">
        <f t="shared" si="8"/>
        <v>30.708967952275284</v>
      </c>
      <c r="S66" s="32">
        <f t="shared" si="9"/>
        <v>41.966592923307125</v>
      </c>
      <c r="T66" s="32">
        <f t="shared" si="10"/>
        <v>36.143683455532035</v>
      </c>
    </row>
    <row r="67" spans="2:20" x14ac:dyDescent="0.25">
      <c r="B67" s="12" t="str">
        <f>'Média Mensal'!B67</f>
        <v>Zona Industrial</v>
      </c>
      <c r="C67" s="12" t="str">
        <f>'Média Mensal'!C67</f>
        <v>Mandim</v>
      </c>
      <c r="D67" s="15">
        <f>'Média Mensal'!D67</f>
        <v>1194.23</v>
      </c>
      <c r="E67" s="4">
        <v>2673.495127417601</v>
      </c>
      <c r="F67" s="2">
        <v>3454.9407600768754</v>
      </c>
      <c r="G67" s="5">
        <f t="shared" si="4"/>
        <v>6128.4358874944764</v>
      </c>
      <c r="H67" s="2">
        <v>0</v>
      </c>
      <c r="I67" s="2">
        <v>0</v>
      </c>
      <c r="J67" s="5">
        <f t="shared" si="5"/>
        <v>0</v>
      </c>
      <c r="K67" s="2">
        <v>84</v>
      </c>
      <c r="L67" s="2">
        <v>84</v>
      </c>
      <c r="M67" s="5">
        <f t="shared" si="6"/>
        <v>168</v>
      </c>
      <c r="N67" s="27">
        <f t="shared" si="7"/>
        <v>0.12833597961874044</v>
      </c>
      <c r="O67" s="27">
        <f t="shared" si="0"/>
        <v>0.16584777074101745</v>
      </c>
      <c r="P67" s="28">
        <f t="shared" si="1"/>
        <v>0.14709187517987896</v>
      </c>
      <c r="R67" s="32">
        <f t="shared" si="8"/>
        <v>31.82732294544763</v>
      </c>
      <c r="S67" s="32">
        <f t="shared" si="9"/>
        <v>41.13024714377233</v>
      </c>
      <c r="T67" s="32">
        <f t="shared" si="10"/>
        <v>36.478785044609978</v>
      </c>
    </row>
    <row r="68" spans="2:20" x14ac:dyDescent="0.25">
      <c r="B68" s="12" t="str">
        <f>'Média Mensal'!B68</f>
        <v>Mandim</v>
      </c>
      <c r="C68" s="12" t="str">
        <f>'Média Mensal'!C68</f>
        <v>Castêlo da Maia</v>
      </c>
      <c r="D68" s="15">
        <f>'Média Mensal'!D68</f>
        <v>1468.1</v>
      </c>
      <c r="E68" s="4">
        <v>2564.1717876446805</v>
      </c>
      <c r="F68" s="2">
        <v>3311.2194422772413</v>
      </c>
      <c r="G68" s="5">
        <f t="shared" si="4"/>
        <v>5875.3912299219219</v>
      </c>
      <c r="H68" s="2">
        <v>0</v>
      </c>
      <c r="I68" s="2">
        <v>0</v>
      </c>
      <c r="J68" s="5">
        <f t="shared" si="5"/>
        <v>0</v>
      </c>
      <c r="K68" s="2">
        <v>85</v>
      </c>
      <c r="L68" s="2">
        <v>89</v>
      </c>
      <c r="M68" s="5">
        <f t="shared" si="6"/>
        <v>174</v>
      </c>
      <c r="N68" s="27">
        <f t="shared" si="7"/>
        <v>0.12164002787688238</v>
      </c>
      <c r="O68" s="27">
        <f t="shared" si="0"/>
        <v>0.15001900336522478</v>
      </c>
      <c r="P68" s="28">
        <f t="shared" si="1"/>
        <v>0.13615571074160923</v>
      </c>
      <c r="R68" s="32">
        <f t="shared" si="8"/>
        <v>30.166726913466828</v>
      </c>
      <c r="S68" s="32">
        <f t="shared" si="9"/>
        <v>37.204712834575744</v>
      </c>
      <c r="T68" s="32">
        <f t="shared" si="10"/>
        <v>33.76661626391909</v>
      </c>
    </row>
    <row r="69" spans="2:20" x14ac:dyDescent="0.25">
      <c r="B69" s="13" t="str">
        <f>'Média Mensal'!B69</f>
        <v>Castêlo da Maia</v>
      </c>
      <c r="C69" s="13" t="str">
        <f>'Média Mensal'!C69</f>
        <v>ISMAI</v>
      </c>
      <c r="D69" s="16">
        <f>'Média Mensal'!D69</f>
        <v>702.48</v>
      </c>
      <c r="E69" s="6">
        <v>1754.2078171179571</v>
      </c>
      <c r="F69" s="3">
        <v>1987.9999999999993</v>
      </c>
      <c r="G69" s="7">
        <f t="shared" si="4"/>
        <v>3742.2078171179564</v>
      </c>
      <c r="H69" s="6">
        <v>0</v>
      </c>
      <c r="I69" s="3">
        <v>0</v>
      </c>
      <c r="J69" s="7">
        <f t="shared" si="5"/>
        <v>0</v>
      </c>
      <c r="K69" s="6">
        <v>84</v>
      </c>
      <c r="L69" s="3">
        <v>88</v>
      </c>
      <c r="M69" s="7">
        <f t="shared" si="6"/>
        <v>172</v>
      </c>
      <c r="N69" s="27">
        <f t="shared" si="7"/>
        <v>8.4207364492989489E-2</v>
      </c>
      <c r="O69" s="27">
        <f t="shared" si="0"/>
        <v>9.109237536656889E-2</v>
      </c>
      <c r="P69" s="28">
        <f t="shared" si="1"/>
        <v>8.7729928195751039E-2</v>
      </c>
      <c r="R69" s="32">
        <f t="shared" si="8"/>
        <v>20.883426394261395</v>
      </c>
      <c r="S69" s="32">
        <f t="shared" si="9"/>
        <v>22.590909090909083</v>
      </c>
      <c r="T69" s="32">
        <f t="shared" si="10"/>
        <v>21.757022192546259</v>
      </c>
    </row>
    <row r="70" spans="2:20" x14ac:dyDescent="0.25">
      <c r="B70" s="11" t="str">
        <f>'Média Mensal'!B70</f>
        <v>Santo Ovídio</v>
      </c>
      <c r="C70" s="11" t="str">
        <f>'Média Mensal'!C70</f>
        <v>D. João II</v>
      </c>
      <c r="D70" s="14">
        <f>'Média Mensal'!D70</f>
        <v>463.71</v>
      </c>
      <c r="E70" s="4">
        <v>9861.0000000000018</v>
      </c>
      <c r="F70" s="2">
        <v>8195.5503452475623</v>
      </c>
      <c r="G70" s="10">
        <f t="shared" ref="G70:G86" si="14">+E70+F70</f>
        <v>18056.550345247564</v>
      </c>
      <c r="H70" s="2">
        <v>499</v>
      </c>
      <c r="I70" s="2">
        <v>496</v>
      </c>
      <c r="J70" s="10">
        <f t="shared" ref="J70:J86" si="15">+H70+I70</f>
        <v>995</v>
      </c>
      <c r="K70" s="2">
        <v>0</v>
      </c>
      <c r="L70" s="2">
        <v>0</v>
      </c>
      <c r="M70" s="10">
        <f t="shared" ref="M70:M86" si="16">+K70+L70</f>
        <v>0</v>
      </c>
      <c r="N70" s="25">
        <f t="shared" ref="N70:P86" si="17">+E70/(H70*216+K70*248)</f>
        <v>9.1488532620797161E-2</v>
      </c>
      <c r="O70" s="25">
        <f t="shared" si="0"/>
        <v>7.6496699011047289E-2</v>
      </c>
      <c r="P70" s="26">
        <f t="shared" si="1"/>
        <v>8.4015216570107784E-2</v>
      </c>
      <c r="R70" s="32">
        <f t="shared" si="8"/>
        <v>19.761523046092186</v>
      </c>
      <c r="S70" s="32">
        <f t="shared" si="9"/>
        <v>16.523286986386214</v>
      </c>
      <c r="T70" s="32">
        <f t="shared" si="10"/>
        <v>18.147286779143279</v>
      </c>
    </row>
    <row r="71" spans="2:20" x14ac:dyDescent="0.25">
      <c r="B71" s="12" t="str">
        <f>'Média Mensal'!B71</f>
        <v>D. João II</v>
      </c>
      <c r="C71" s="12" t="str">
        <f>'Média Mensal'!C71</f>
        <v>João de Deus</v>
      </c>
      <c r="D71" s="15">
        <f>'Média Mensal'!D71</f>
        <v>716.25</v>
      </c>
      <c r="E71" s="4">
        <v>13689.046248526509</v>
      </c>
      <c r="F71" s="2">
        <v>11879.73999537041</v>
      </c>
      <c r="G71" s="5">
        <f t="shared" si="14"/>
        <v>25568.786243896917</v>
      </c>
      <c r="H71" s="2">
        <v>499</v>
      </c>
      <c r="I71" s="2">
        <v>500</v>
      </c>
      <c r="J71" s="5">
        <f t="shared" si="15"/>
        <v>999</v>
      </c>
      <c r="K71" s="2">
        <v>0</v>
      </c>
      <c r="L71" s="2">
        <v>0</v>
      </c>
      <c r="M71" s="5">
        <f t="shared" si="16"/>
        <v>0</v>
      </c>
      <c r="N71" s="27">
        <f t="shared" si="17"/>
        <v>0.12700443710129991</v>
      </c>
      <c r="O71" s="27">
        <f t="shared" si="0"/>
        <v>0.10999759254972602</v>
      </c>
      <c r="P71" s="28">
        <f t="shared" si="1"/>
        <v>0.11849250289130296</v>
      </c>
      <c r="R71" s="32">
        <f t="shared" ref="R71:R86" si="18">+E71/(H71+K71)</f>
        <v>27.43295841388078</v>
      </c>
      <c r="S71" s="32">
        <f t="shared" ref="S71:S86" si="19">+F71/(I71+L71)</f>
        <v>23.759479990740818</v>
      </c>
      <c r="T71" s="32">
        <f t="shared" ref="T71:T86" si="20">+G71/(J71+M71)</f>
        <v>25.594380624521438</v>
      </c>
    </row>
    <row r="72" spans="2:20" x14ac:dyDescent="0.25">
      <c r="B72" s="12" t="str">
        <f>'Média Mensal'!B72</f>
        <v>João de Deus</v>
      </c>
      <c r="C72" s="12" t="str">
        <f>'Média Mensal'!C72</f>
        <v>C.M.Gaia</v>
      </c>
      <c r="D72" s="15">
        <f>'Média Mensal'!D72</f>
        <v>405.01</v>
      </c>
      <c r="E72" s="4">
        <v>22956.290956053504</v>
      </c>
      <c r="F72" s="2">
        <v>19758.49100354145</v>
      </c>
      <c r="G72" s="5">
        <f t="shared" si="14"/>
        <v>42714.781959594955</v>
      </c>
      <c r="H72" s="2">
        <v>501</v>
      </c>
      <c r="I72" s="2">
        <v>494</v>
      </c>
      <c r="J72" s="5">
        <f t="shared" si="15"/>
        <v>995</v>
      </c>
      <c r="K72" s="2">
        <v>0</v>
      </c>
      <c r="L72" s="2">
        <v>0</v>
      </c>
      <c r="M72" s="5">
        <f t="shared" si="16"/>
        <v>0</v>
      </c>
      <c r="N72" s="27">
        <f t="shared" si="17"/>
        <v>0.21213398162982836</v>
      </c>
      <c r="O72" s="27">
        <f t="shared" si="0"/>
        <v>0.18517104329304854</v>
      </c>
      <c r="P72" s="28">
        <f t="shared" si="1"/>
        <v>0.19874735696815074</v>
      </c>
      <c r="R72" s="32">
        <f t="shared" si="18"/>
        <v>45.82094003204292</v>
      </c>
      <c r="S72" s="32">
        <f t="shared" si="19"/>
        <v>39.996945351298486</v>
      </c>
      <c r="T72" s="32">
        <f t="shared" si="20"/>
        <v>42.929429105120555</v>
      </c>
    </row>
    <row r="73" spans="2:20" x14ac:dyDescent="0.25">
      <c r="B73" s="12" t="str">
        <f>'Média Mensal'!B73</f>
        <v>C.M.Gaia</v>
      </c>
      <c r="C73" s="12" t="str">
        <f>'Média Mensal'!C73</f>
        <v>General Torres</v>
      </c>
      <c r="D73" s="15">
        <f>'Média Mensal'!D73</f>
        <v>488.39</v>
      </c>
      <c r="E73" s="4">
        <v>25849.702725578678</v>
      </c>
      <c r="F73" s="2">
        <v>22189.680168453342</v>
      </c>
      <c r="G73" s="5">
        <f t="shared" si="14"/>
        <v>48039.382894032024</v>
      </c>
      <c r="H73" s="2">
        <v>497</v>
      </c>
      <c r="I73" s="2">
        <v>494</v>
      </c>
      <c r="J73" s="5">
        <f t="shared" si="15"/>
        <v>991</v>
      </c>
      <c r="K73" s="2">
        <v>0</v>
      </c>
      <c r="L73" s="2">
        <v>0</v>
      </c>
      <c r="M73" s="5">
        <f t="shared" si="16"/>
        <v>0</v>
      </c>
      <c r="N73" s="27">
        <f t="shared" si="17"/>
        <v>0.24079386248582865</v>
      </c>
      <c r="O73" s="27">
        <f t="shared" si="0"/>
        <v>0.20795546716574206</v>
      </c>
      <c r="P73" s="28">
        <f t="shared" si="1"/>
        <v>0.22442436976320226</v>
      </c>
      <c r="R73" s="32">
        <f t="shared" si="18"/>
        <v>52.011474296938992</v>
      </c>
      <c r="S73" s="32">
        <f t="shared" si="19"/>
        <v>44.918380907800291</v>
      </c>
      <c r="T73" s="32">
        <f t="shared" si="20"/>
        <v>48.47566386885169</v>
      </c>
    </row>
    <row r="74" spans="2:20" x14ac:dyDescent="0.25">
      <c r="B74" s="12" t="str">
        <f>'Média Mensal'!B74</f>
        <v>General Torres</v>
      </c>
      <c r="C74" s="12" t="str">
        <f>'Média Mensal'!C74</f>
        <v>Jardim do Morro</v>
      </c>
      <c r="D74" s="15">
        <f>'Média Mensal'!D74</f>
        <v>419.98</v>
      </c>
      <c r="E74" s="4">
        <v>28094.841932973824</v>
      </c>
      <c r="F74" s="2">
        <v>24078.781051808706</v>
      </c>
      <c r="G74" s="5">
        <f t="shared" si="14"/>
        <v>52173.622984782531</v>
      </c>
      <c r="H74" s="2">
        <v>499</v>
      </c>
      <c r="I74" s="2">
        <v>496</v>
      </c>
      <c r="J74" s="5">
        <f t="shared" si="15"/>
        <v>995</v>
      </c>
      <c r="K74" s="2">
        <v>0</v>
      </c>
      <c r="L74" s="2">
        <v>0</v>
      </c>
      <c r="M74" s="5">
        <f t="shared" si="16"/>
        <v>0</v>
      </c>
      <c r="N74" s="27">
        <f t="shared" si="17"/>
        <v>0.26065874279089496</v>
      </c>
      <c r="O74" s="27">
        <f t="shared" si="0"/>
        <v>0.22474967379600419</v>
      </c>
      <c r="P74" s="28">
        <f t="shared" si="1"/>
        <v>0.24275834256831627</v>
      </c>
      <c r="R74" s="32">
        <f t="shared" si="18"/>
        <v>56.302288442833316</v>
      </c>
      <c r="S74" s="32">
        <f t="shared" si="19"/>
        <v>48.545929539936907</v>
      </c>
      <c r="T74" s="32">
        <f t="shared" si="20"/>
        <v>52.435801994756311</v>
      </c>
    </row>
    <row r="75" spans="2:20" x14ac:dyDescent="0.25">
      <c r="B75" s="12" t="str">
        <f>'Média Mensal'!B75</f>
        <v>Jardim do Morro</v>
      </c>
      <c r="C75" s="12" t="str">
        <f>'Média Mensal'!C75</f>
        <v>São Bento</v>
      </c>
      <c r="D75" s="15">
        <f>'Média Mensal'!D75</f>
        <v>795.7</v>
      </c>
      <c r="E75" s="4">
        <v>28472.676664001479</v>
      </c>
      <c r="F75" s="2">
        <v>25442.003664483294</v>
      </c>
      <c r="G75" s="5">
        <f t="shared" si="14"/>
        <v>53914.68032848477</v>
      </c>
      <c r="H75" s="2">
        <v>495</v>
      </c>
      <c r="I75" s="2">
        <v>496</v>
      </c>
      <c r="J75" s="5">
        <f t="shared" si="15"/>
        <v>991</v>
      </c>
      <c r="K75" s="2">
        <v>0</v>
      </c>
      <c r="L75" s="2">
        <v>0</v>
      </c>
      <c r="M75" s="5">
        <f t="shared" si="16"/>
        <v>0</v>
      </c>
      <c r="N75" s="27">
        <f t="shared" si="17"/>
        <v>0.2662988838758088</v>
      </c>
      <c r="O75" s="27">
        <f t="shared" si="0"/>
        <v>0.23747389919805942</v>
      </c>
      <c r="P75" s="28">
        <f t="shared" si="1"/>
        <v>0.2518718481541502</v>
      </c>
      <c r="R75" s="32">
        <f t="shared" si="18"/>
        <v>57.520558917174704</v>
      </c>
      <c r="S75" s="32">
        <f t="shared" si="19"/>
        <v>51.294362226780834</v>
      </c>
      <c r="T75" s="32">
        <f t="shared" si="20"/>
        <v>54.404319201296438</v>
      </c>
    </row>
    <row r="76" spans="2:20" x14ac:dyDescent="0.25">
      <c r="B76" s="12" t="str">
        <f>'Média Mensal'!B76</f>
        <v>São Bento</v>
      </c>
      <c r="C76" s="12" t="str">
        <f>'Média Mensal'!C76</f>
        <v>Aliados</v>
      </c>
      <c r="D76" s="15">
        <f>'Média Mensal'!D76</f>
        <v>443.38</v>
      </c>
      <c r="E76" s="4">
        <v>32379.219469900563</v>
      </c>
      <c r="F76" s="2">
        <v>33149.117381895827</v>
      </c>
      <c r="G76" s="5">
        <f t="shared" si="14"/>
        <v>65528.33685179639</v>
      </c>
      <c r="H76" s="2">
        <v>494</v>
      </c>
      <c r="I76" s="2">
        <v>500</v>
      </c>
      <c r="J76" s="5">
        <f t="shared" si="15"/>
        <v>994</v>
      </c>
      <c r="K76" s="2">
        <v>0</v>
      </c>
      <c r="L76" s="2">
        <v>0</v>
      </c>
      <c r="M76" s="5">
        <f t="shared" si="16"/>
        <v>0</v>
      </c>
      <c r="N76" s="27">
        <f t="shared" si="17"/>
        <v>0.30344897538893167</v>
      </c>
      <c r="O76" s="27">
        <f t="shared" si="0"/>
        <v>0.30693627205459101</v>
      </c>
      <c r="P76" s="28">
        <f t="shared" si="1"/>
        <v>0.30520314876199972</v>
      </c>
      <c r="R76" s="32">
        <f t="shared" si="18"/>
        <v>65.544978684009237</v>
      </c>
      <c r="S76" s="32">
        <f t="shared" si="19"/>
        <v>66.298234763791655</v>
      </c>
      <c r="T76" s="32">
        <f t="shared" si="20"/>
        <v>65.923880132591947</v>
      </c>
    </row>
    <row r="77" spans="2:20" x14ac:dyDescent="0.25">
      <c r="B77" s="12" t="str">
        <f>'Média Mensal'!B77</f>
        <v>Aliados</v>
      </c>
      <c r="C77" s="12" t="str">
        <f>'Média Mensal'!C77</f>
        <v>Trindade S</v>
      </c>
      <c r="D77" s="15">
        <f>'Média Mensal'!D77</f>
        <v>450.27</v>
      </c>
      <c r="E77" s="4">
        <v>34331.451274864106</v>
      </c>
      <c r="F77" s="2">
        <v>36382.48154710533</v>
      </c>
      <c r="G77" s="5">
        <f t="shared" si="14"/>
        <v>70713.932821969443</v>
      </c>
      <c r="H77" s="2">
        <v>501</v>
      </c>
      <c r="I77" s="2">
        <v>501</v>
      </c>
      <c r="J77" s="5">
        <f t="shared" si="15"/>
        <v>1002</v>
      </c>
      <c r="K77" s="2">
        <v>0</v>
      </c>
      <c r="L77" s="2">
        <v>0</v>
      </c>
      <c r="M77" s="5">
        <f t="shared" si="16"/>
        <v>0</v>
      </c>
      <c r="N77" s="27">
        <f t="shared" si="17"/>
        <v>0.31724930948163033</v>
      </c>
      <c r="O77" s="27">
        <f t="shared" si="0"/>
        <v>0.33620242429128161</v>
      </c>
      <c r="P77" s="28">
        <f t="shared" si="1"/>
        <v>0.326725866886456</v>
      </c>
      <c r="R77" s="32">
        <f t="shared" si="18"/>
        <v>68.52585084803215</v>
      </c>
      <c r="S77" s="32">
        <f t="shared" si="19"/>
        <v>72.619723646916825</v>
      </c>
      <c r="T77" s="32">
        <f t="shared" si="20"/>
        <v>70.572787247474494</v>
      </c>
    </row>
    <row r="78" spans="2:20" x14ac:dyDescent="0.25">
      <c r="B78" s="12" t="str">
        <f>'Média Mensal'!B78</f>
        <v>Trindade S</v>
      </c>
      <c r="C78" s="12" t="str">
        <f>'Média Mensal'!C78</f>
        <v>Faria Guimaraes</v>
      </c>
      <c r="D78" s="15">
        <f>'Média Mensal'!D78</f>
        <v>555.34</v>
      </c>
      <c r="E78" s="4">
        <v>32396.027131164079</v>
      </c>
      <c r="F78" s="2">
        <v>34014.176568605522</v>
      </c>
      <c r="G78" s="5">
        <f t="shared" si="14"/>
        <v>66410.203699769598</v>
      </c>
      <c r="H78" s="2">
        <v>501</v>
      </c>
      <c r="I78" s="2">
        <v>495</v>
      </c>
      <c r="J78" s="5">
        <f t="shared" si="15"/>
        <v>996</v>
      </c>
      <c r="K78" s="2">
        <v>0</v>
      </c>
      <c r="L78" s="2">
        <v>0</v>
      </c>
      <c r="M78" s="5">
        <f t="shared" si="16"/>
        <v>0</v>
      </c>
      <c r="N78" s="27">
        <f t="shared" si="17"/>
        <v>0.29936448520703113</v>
      </c>
      <c r="O78" s="27">
        <f t="shared" si="0"/>
        <v>0.31812735286761618</v>
      </c>
      <c r="P78" s="28">
        <f t="shared" si="1"/>
        <v>0.30868940437569536</v>
      </c>
      <c r="R78" s="32">
        <f t="shared" si="18"/>
        <v>64.662728804718725</v>
      </c>
      <c r="S78" s="32">
        <f t="shared" si="19"/>
        <v>68.715508219405095</v>
      </c>
      <c r="T78" s="32">
        <f t="shared" si="20"/>
        <v>66.676911345150202</v>
      </c>
    </row>
    <row r="79" spans="2:20" x14ac:dyDescent="0.25">
      <c r="B79" s="12" t="str">
        <f>'Média Mensal'!B79</f>
        <v>Faria Guimaraes</v>
      </c>
      <c r="C79" s="12" t="str">
        <f>'Média Mensal'!C79</f>
        <v>Marques</v>
      </c>
      <c r="D79" s="15">
        <f>'Média Mensal'!D79</f>
        <v>621.04</v>
      </c>
      <c r="E79" s="4">
        <v>30855.367686405061</v>
      </c>
      <c r="F79" s="2">
        <v>32299.642611341162</v>
      </c>
      <c r="G79" s="5">
        <f t="shared" si="14"/>
        <v>63155.010297746223</v>
      </c>
      <c r="H79" s="2">
        <v>499</v>
      </c>
      <c r="I79" s="2">
        <v>498</v>
      </c>
      <c r="J79" s="5">
        <f t="shared" si="15"/>
        <v>997</v>
      </c>
      <c r="K79" s="2">
        <v>0</v>
      </c>
      <c r="L79" s="2">
        <v>0</v>
      </c>
      <c r="M79" s="5">
        <f t="shared" si="16"/>
        <v>0</v>
      </c>
      <c r="N79" s="27">
        <f t="shared" si="17"/>
        <v>0.28627038972765029</v>
      </c>
      <c r="O79" s="27">
        <f t="shared" si="0"/>
        <v>0.30027185232914216</v>
      </c>
      <c r="P79" s="28">
        <f t="shared" si="1"/>
        <v>0.29326409923170543</v>
      </c>
      <c r="R79" s="32">
        <f t="shared" si="18"/>
        <v>61.834404181172467</v>
      </c>
      <c r="S79" s="32">
        <f t="shared" si="19"/>
        <v>64.858720103094697</v>
      </c>
      <c r="T79" s="32">
        <f t="shared" si="20"/>
        <v>63.345045434048366</v>
      </c>
    </row>
    <row r="80" spans="2:20" x14ac:dyDescent="0.25">
      <c r="B80" s="12" t="str">
        <f>'Média Mensal'!B80</f>
        <v>Marques</v>
      </c>
      <c r="C80" s="12" t="str">
        <f>'Média Mensal'!C80</f>
        <v>Combatentes</v>
      </c>
      <c r="D80" s="15">
        <f>'Média Mensal'!D80</f>
        <v>702.75</v>
      </c>
      <c r="E80" s="4">
        <v>25435.631851251394</v>
      </c>
      <c r="F80" s="2">
        <v>20661.988173051421</v>
      </c>
      <c r="G80" s="5">
        <f t="shared" si="14"/>
        <v>46097.620024302814</v>
      </c>
      <c r="H80" s="2">
        <v>499</v>
      </c>
      <c r="I80" s="2">
        <v>500</v>
      </c>
      <c r="J80" s="5">
        <f t="shared" si="15"/>
        <v>999</v>
      </c>
      <c r="K80" s="2">
        <v>0</v>
      </c>
      <c r="L80" s="2">
        <v>0</v>
      </c>
      <c r="M80" s="5">
        <f t="shared" si="16"/>
        <v>0</v>
      </c>
      <c r="N80" s="27">
        <f t="shared" si="17"/>
        <v>0.23598708390161244</v>
      </c>
      <c r="O80" s="27">
        <f t="shared" si="0"/>
        <v>0.19131470530603167</v>
      </c>
      <c r="P80" s="28">
        <f t="shared" si="1"/>
        <v>0.21362853605597643</v>
      </c>
      <c r="R80" s="32">
        <f t="shared" si="18"/>
        <v>50.973210122748284</v>
      </c>
      <c r="S80" s="32">
        <f t="shared" si="19"/>
        <v>41.323976346102839</v>
      </c>
      <c r="T80" s="32">
        <f t="shared" si="20"/>
        <v>46.143763788090908</v>
      </c>
    </row>
    <row r="81" spans="2:20" x14ac:dyDescent="0.25">
      <c r="B81" s="12" t="str">
        <f>'Média Mensal'!B81</f>
        <v>Combatentes</v>
      </c>
      <c r="C81" s="12" t="str">
        <f>'Média Mensal'!C81</f>
        <v>Salgueiros</v>
      </c>
      <c r="D81" s="15">
        <f>'Média Mensal'!D81</f>
        <v>471.25</v>
      </c>
      <c r="E81" s="4">
        <v>22555.847185332619</v>
      </c>
      <c r="F81" s="2">
        <v>17479.62117746659</v>
      </c>
      <c r="G81" s="5">
        <f t="shared" si="14"/>
        <v>40035.468362799205</v>
      </c>
      <c r="H81" s="2">
        <v>497</v>
      </c>
      <c r="I81" s="2">
        <v>500</v>
      </c>
      <c r="J81" s="5">
        <f t="shared" si="15"/>
        <v>997</v>
      </c>
      <c r="K81" s="2">
        <v>0</v>
      </c>
      <c r="L81" s="2">
        <v>0</v>
      </c>
      <c r="M81" s="5">
        <f t="shared" si="16"/>
        <v>0</v>
      </c>
      <c r="N81" s="27">
        <f t="shared" si="17"/>
        <v>0.21011110352236212</v>
      </c>
      <c r="O81" s="27">
        <f t="shared" si="17"/>
        <v>0.16184834423580174</v>
      </c>
      <c r="P81" s="28">
        <f t="shared" si="17"/>
        <v>0.18590711190422751</v>
      </c>
      <c r="R81" s="32">
        <f t="shared" si="18"/>
        <v>45.383998360830219</v>
      </c>
      <c r="S81" s="32">
        <f t="shared" si="19"/>
        <v>34.959242354933181</v>
      </c>
      <c r="T81" s="32">
        <f t="shared" si="20"/>
        <v>40.155936171313144</v>
      </c>
    </row>
    <row r="82" spans="2:20" x14ac:dyDescent="0.25">
      <c r="B82" s="12" t="str">
        <f>'Média Mensal'!B82</f>
        <v>Salgueiros</v>
      </c>
      <c r="C82" s="12" t="str">
        <f>'Média Mensal'!C82</f>
        <v>Polo Universitario</v>
      </c>
      <c r="D82" s="15">
        <f>'Média Mensal'!D82</f>
        <v>775.36</v>
      </c>
      <c r="E82" s="4">
        <v>20311.920946583614</v>
      </c>
      <c r="F82" s="2">
        <v>15081.203505048823</v>
      </c>
      <c r="G82" s="5">
        <f t="shared" si="14"/>
        <v>35393.124451632437</v>
      </c>
      <c r="H82" s="2">
        <v>497</v>
      </c>
      <c r="I82" s="2">
        <v>508</v>
      </c>
      <c r="J82" s="5">
        <f t="shared" si="15"/>
        <v>1005</v>
      </c>
      <c r="K82" s="2">
        <v>0</v>
      </c>
      <c r="L82" s="2">
        <v>0</v>
      </c>
      <c r="M82" s="5">
        <f t="shared" si="16"/>
        <v>0</v>
      </c>
      <c r="N82" s="27">
        <f t="shared" si="17"/>
        <v>0.18920859365995615</v>
      </c>
      <c r="O82" s="27">
        <f t="shared" si="17"/>
        <v>0.13744170590048868</v>
      </c>
      <c r="P82" s="28">
        <f t="shared" si="17"/>
        <v>0.16304184840442434</v>
      </c>
      <c r="R82" s="32">
        <f t="shared" si="18"/>
        <v>40.869056230550534</v>
      </c>
      <c r="S82" s="32">
        <f t="shared" si="19"/>
        <v>29.687408474505556</v>
      </c>
      <c r="T82" s="32">
        <f t="shared" si="20"/>
        <v>35.217039255355658</v>
      </c>
    </row>
    <row r="83" spans="2:20" x14ac:dyDescent="0.25">
      <c r="B83" s="12" t="str">
        <f>'Média Mensal'!B83</f>
        <v>Polo Universitario</v>
      </c>
      <c r="C83" s="12" t="str">
        <f>'Média Mensal'!C83</f>
        <v>I.P.O.</v>
      </c>
      <c r="D83" s="15">
        <f>'Média Mensal'!D83</f>
        <v>827.64</v>
      </c>
      <c r="E83" s="4">
        <v>15635.517980196915</v>
      </c>
      <c r="F83" s="2">
        <v>12230.864274114178</v>
      </c>
      <c r="G83" s="5">
        <f t="shared" si="14"/>
        <v>27866.382254311095</v>
      </c>
      <c r="H83" s="2">
        <v>495</v>
      </c>
      <c r="I83" s="2">
        <v>502</v>
      </c>
      <c r="J83" s="5">
        <f t="shared" si="15"/>
        <v>997</v>
      </c>
      <c r="K83" s="2">
        <v>0</v>
      </c>
      <c r="L83" s="2">
        <v>0</v>
      </c>
      <c r="M83" s="5">
        <f t="shared" si="16"/>
        <v>0</v>
      </c>
      <c r="N83" s="27">
        <f t="shared" si="17"/>
        <v>0.14623567134490195</v>
      </c>
      <c r="O83" s="27">
        <f t="shared" si="17"/>
        <v>0.1127975530665687</v>
      </c>
      <c r="P83" s="28">
        <f t="shared" si="17"/>
        <v>0.1293992266350491</v>
      </c>
      <c r="R83" s="32">
        <f t="shared" si="18"/>
        <v>31.586905010498818</v>
      </c>
      <c r="S83" s="32">
        <f t="shared" si="19"/>
        <v>24.364271462378841</v>
      </c>
      <c r="T83" s="32">
        <f t="shared" si="20"/>
        <v>27.950232953170605</v>
      </c>
    </row>
    <row r="84" spans="2:20" x14ac:dyDescent="0.25">
      <c r="B84" s="13" t="str">
        <f>'Média Mensal'!B84</f>
        <v>I.P.O.</v>
      </c>
      <c r="C84" s="13" t="str">
        <f>'Média Mensal'!C84</f>
        <v>Hospital São João</v>
      </c>
      <c r="D84" s="16">
        <f>'Média Mensal'!D84</f>
        <v>351.77</v>
      </c>
      <c r="E84" s="6">
        <v>6876.9074311953209</v>
      </c>
      <c r="F84" s="3">
        <v>6516.0000000000009</v>
      </c>
      <c r="G84" s="7">
        <f t="shared" si="14"/>
        <v>13392.907431195323</v>
      </c>
      <c r="H84" s="6">
        <v>497</v>
      </c>
      <c r="I84" s="3">
        <v>502</v>
      </c>
      <c r="J84" s="7">
        <f t="shared" si="15"/>
        <v>999</v>
      </c>
      <c r="K84" s="6">
        <v>0</v>
      </c>
      <c r="L84" s="3">
        <v>0</v>
      </c>
      <c r="M84" s="7">
        <f t="shared" si="16"/>
        <v>0</v>
      </c>
      <c r="N84" s="27">
        <f t="shared" si="17"/>
        <v>6.4059425359521208E-2</v>
      </c>
      <c r="O84" s="27">
        <f t="shared" si="17"/>
        <v>6.0092961487383807E-2</v>
      </c>
      <c r="P84" s="28">
        <f t="shared" si="17"/>
        <v>6.2066267337686401E-2</v>
      </c>
      <c r="R84" s="32">
        <f t="shared" si="18"/>
        <v>13.836835877656581</v>
      </c>
      <c r="S84" s="32">
        <f t="shared" si="19"/>
        <v>12.980079681274903</v>
      </c>
      <c r="T84" s="32">
        <f t="shared" si="20"/>
        <v>13.406313744940263</v>
      </c>
    </row>
    <row r="85" spans="2:20" x14ac:dyDescent="0.25">
      <c r="B85" s="12" t="str">
        <f>'Média Mensal'!B85</f>
        <v xml:space="preserve">Verdes (E) </v>
      </c>
      <c r="C85" s="12" t="str">
        <f>'Média Mensal'!C85</f>
        <v>Botica</v>
      </c>
      <c r="D85" s="15">
        <f>'Média Mensal'!D85</f>
        <v>683.54</v>
      </c>
      <c r="E85" s="4">
        <v>2646.6072458029944</v>
      </c>
      <c r="F85" s="2">
        <v>5063.9249308782619</v>
      </c>
      <c r="G85" s="5">
        <f t="shared" si="14"/>
        <v>7710.5321766812558</v>
      </c>
      <c r="H85" s="2">
        <v>136</v>
      </c>
      <c r="I85" s="2">
        <v>144</v>
      </c>
      <c r="J85" s="5">
        <f t="shared" si="15"/>
        <v>280</v>
      </c>
      <c r="K85" s="2">
        <v>0</v>
      </c>
      <c r="L85" s="2">
        <v>0</v>
      </c>
      <c r="M85" s="5">
        <f t="shared" si="16"/>
        <v>0</v>
      </c>
      <c r="N85" s="25">
        <f t="shared" si="17"/>
        <v>9.0094200905603022E-2</v>
      </c>
      <c r="O85" s="25">
        <f t="shared" si="17"/>
        <v>0.16280622848759843</v>
      </c>
      <c r="P85" s="26">
        <f t="shared" si="17"/>
        <v>0.1274889579477721</v>
      </c>
      <c r="R85" s="32">
        <f t="shared" si="18"/>
        <v>19.460347395610253</v>
      </c>
      <c r="S85" s="32">
        <f t="shared" si="19"/>
        <v>35.166145353321262</v>
      </c>
      <c r="T85" s="32">
        <f t="shared" si="20"/>
        <v>27.53761491671877</v>
      </c>
    </row>
    <row r="86" spans="2:20" x14ac:dyDescent="0.25">
      <c r="B86" s="13" t="str">
        <f>'Média Mensal'!B86</f>
        <v>Botica</v>
      </c>
      <c r="C86" s="13" t="str">
        <f>'Média Mensal'!C86</f>
        <v>Aeroporto</v>
      </c>
      <c r="D86" s="16">
        <f>'Média Mensal'!D86</f>
        <v>649.66</v>
      </c>
      <c r="E86" s="6">
        <v>2442.4308416559152</v>
      </c>
      <c r="F86" s="3">
        <v>4810.9999999999991</v>
      </c>
      <c r="G86" s="7">
        <f t="shared" si="14"/>
        <v>7253.4308416559143</v>
      </c>
      <c r="H86" s="6">
        <v>118</v>
      </c>
      <c r="I86" s="3">
        <v>166</v>
      </c>
      <c r="J86" s="7">
        <f t="shared" si="15"/>
        <v>284</v>
      </c>
      <c r="K86" s="6">
        <v>0</v>
      </c>
      <c r="L86" s="3">
        <v>0</v>
      </c>
      <c r="M86" s="7">
        <f t="shared" si="16"/>
        <v>0</v>
      </c>
      <c r="N86" s="27">
        <f t="shared" si="17"/>
        <v>9.5826696549588641E-2</v>
      </c>
      <c r="O86" s="27">
        <f t="shared" si="17"/>
        <v>0.13417559125390449</v>
      </c>
      <c r="P86" s="28">
        <f t="shared" si="17"/>
        <v>0.11824189556690001</v>
      </c>
      <c r="R86" s="32">
        <f t="shared" si="18"/>
        <v>20.698566454711145</v>
      </c>
      <c r="S86" s="32">
        <f t="shared" si="19"/>
        <v>28.981927710843369</v>
      </c>
      <c r="T86" s="32">
        <f t="shared" si="20"/>
        <v>25.540249442450403</v>
      </c>
    </row>
    <row r="87" spans="2:20" x14ac:dyDescent="0.25">
      <c r="B87" s="23" t="s">
        <v>85</v>
      </c>
      <c r="E87" s="41"/>
      <c r="F87" s="41"/>
      <c r="G87" s="41"/>
      <c r="H87" s="41"/>
      <c r="I87" s="41"/>
      <c r="J87" s="41"/>
      <c r="K87" s="41"/>
      <c r="L87" s="41"/>
      <c r="M87" s="41"/>
      <c r="N87" s="42"/>
      <c r="O87" s="42"/>
      <c r="P87" s="42"/>
    </row>
    <row r="88" spans="2:20" x14ac:dyDescent="0.25">
      <c r="B88" s="34"/>
    </row>
    <row r="89" spans="2:20" x14ac:dyDescent="0.25">
      <c r="C89" s="51" t="s">
        <v>106</v>
      </c>
      <c r="D89" s="52">
        <f>+SUMPRODUCT(D5:D86,G5:G86)/1000</f>
        <v>1627846.5309303412</v>
      </c>
    </row>
    <row r="90" spans="2:20" x14ac:dyDescent="0.25">
      <c r="C90" s="51" t="s">
        <v>108</v>
      </c>
      <c r="D90" s="52">
        <f>+(SUMPRODUCT($D$5:$D$86,$J$5:$J$86)+SUMPRODUCT($D$5:$D$86,$M$5:$M$86))/1000</f>
        <v>33541.40913</v>
      </c>
    </row>
    <row r="91" spans="2:20" x14ac:dyDescent="0.25">
      <c r="C91" s="51" t="s">
        <v>107</v>
      </c>
      <c r="D91" s="52">
        <f>+(SUMPRODUCT($D$5:$D$86,$J$5:$J$86)*216+SUMPRODUCT($D$5:$D$86,$M$5:$M$86)*248)/1000</f>
        <v>7671263.3544799993</v>
      </c>
    </row>
    <row r="92" spans="2:20" x14ac:dyDescent="0.25">
      <c r="C92" s="51" t="s">
        <v>109</v>
      </c>
      <c r="D92" s="35">
        <f>+D89/D91</f>
        <v>0.21220057971020936</v>
      </c>
    </row>
    <row r="93" spans="2:20" x14ac:dyDescent="0.25">
      <c r="D93" s="53">
        <f>+D92-P2</f>
        <v>0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1">
    <tabColor theme="0" tint="-4.9989318521683403E-2"/>
  </sheetPr>
  <dimension ref="A1:T93"/>
  <sheetViews>
    <sheetView workbookViewId="0">
      <selection activeCell="P2" sqref="P2"/>
    </sheetView>
  </sheetViews>
  <sheetFormatPr defaultRowHeight="15" x14ac:dyDescent="0.25"/>
  <cols>
    <col min="2" max="2" width="17.42578125" bestFit="1" customWidth="1"/>
    <col min="3" max="3" width="17.42578125" customWidth="1"/>
    <col min="4" max="4" width="13.7109375" customWidth="1"/>
    <col min="5" max="16" width="10" customWidth="1"/>
  </cols>
  <sheetData>
    <row r="1" spans="1:20" ht="14.45" x14ac:dyDescent="0.3">
      <c r="P1" s="33"/>
    </row>
    <row r="2" spans="1:20" ht="17.25" x14ac:dyDescent="0.3">
      <c r="A2" s="1"/>
      <c r="H2" s="54" t="s">
        <v>84</v>
      </c>
      <c r="I2" s="55"/>
      <c r="J2" s="55"/>
      <c r="K2" s="55"/>
      <c r="L2" s="55"/>
      <c r="M2" s="55"/>
      <c r="N2" s="55"/>
      <c r="O2" s="56"/>
      <c r="P2" s="17">
        <v>0.19056598404339611</v>
      </c>
    </row>
    <row r="3" spans="1:20" ht="17.25" x14ac:dyDescent="0.25">
      <c r="B3" s="59" t="s">
        <v>3</v>
      </c>
      <c r="C3" s="61" t="s">
        <v>4</v>
      </c>
      <c r="D3" s="18" t="s">
        <v>82</v>
      </c>
      <c r="E3" s="64" t="s">
        <v>0</v>
      </c>
      <c r="F3" s="64"/>
      <c r="G3" s="65"/>
      <c r="H3" s="63" t="s">
        <v>86</v>
      </c>
      <c r="I3" s="64"/>
      <c r="J3" s="65"/>
      <c r="K3" s="63" t="s">
        <v>87</v>
      </c>
      <c r="L3" s="64"/>
      <c r="M3" s="65"/>
      <c r="N3" s="63" t="s">
        <v>1</v>
      </c>
      <c r="O3" s="64"/>
      <c r="P3" s="65"/>
      <c r="R3" s="63" t="s">
        <v>88</v>
      </c>
      <c r="S3" s="64"/>
      <c r="T3" s="65"/>
    </row>
    <row r="4" spans="1:20" x14ac:dyDescent="0.25">
      <c r="B4" s="60"/>
      <c r="C4" s="62"/>
      <c r="D4" s="19" t="s">
        <v>83</v>
      </c>
      <c r="E4" s="20" t="s">
        <v>5</v>
      </c>
      <c r="F4" s="21" t="s">
        <v>6</v>
      </c>
      <c r="G4" s="22" t="s">
        <v>2</v>
      </c>
      <c r="H4" s="20" t="s">
        <v>5</v>
      </c>
      <c r="I4" s="21" t="s">
        <v>6</v>
      </c>
      <c r="J4" s="22" t="s">
        <v>2</v>
      </c>
      <c r="K4" s="20" t="s">
        <v>5</v>
      </c>
      <c r="L4" s="21" t="s">
        <v>6</v>
      </c>
      <c r="M4" s="24" t="s">
        <v>2</v>
      </c>
      <c r="N4" s="20" t="s">
        <v>5</v>
      </c>
      <c r="O4" s="21" t="s">
        <v>6</v>
      </c>
      <c r="P4" s="22" t="s">
        <v>2</v>
      </c>
      <c r="R4" s="20" t="s">
        <v>5</v>
      </c>
      <c r="S4" s="21" t="s">
        <v>6</v>
      </c>
      <c r="T4" s="31" t="s">
        <v>2</v>
      </c>
    </row>
    <row r="5" spans="1:20" x14ac:dyDescent="0.25">
      <c r="B5" s="11" t="str">
        <f>'Média Mensal'!B5</f>
        <v>Fânzeres</v>
      </c>
      <c r="C5" s="11" t="str">
        <f>'Média Mensal'!C5</f>
        <v>Venda Nova</v>
      </c>
      <c r="D5" s="14">
        <f>'Média Mensal'!D5</f>
        <v>440.45</v>
      </c>
      <c r="E5" s="8">
        <v>781.99999999999977</v>
      </c>
      <c r="F5" s="9">
        <v>921.64901433855073</v>
      </c>
      <c r="G5" s="10">
        <f>+E5+F5</f>
        <v>1703.6490143385504</v>
      </c>
      <c r="H5" s="9">
        <v>114</v>
      </c>
      <c r="I5" s="9">
        <v>118</v>
      </c>
      <c r="J5" s="10">
        <f>+H5+I5</f>
        <v>232</v>
      </c>
      <c r="K5" s="9">
        <v>0</v>
      </c>
      <c r="L5" s="9">
        <v>0</v>
      </c>
      <c r="M5" s="10">
        <f>+K5+L5</f>
        <v>0</v>
      </c>
      <c r="N5" s="27">
        <f>+E5/(H5*216+K5*248)</f>
        <v>3.1757634827810258E-2</v>
      </c>
      <c r="O5" s="27">
        <f t="shared" ref="O5:O80" si="0">+F5/(I5*216+L5*248)</f>
        <v>3.61601151262771E-2</v>
      </c>
      <c r="P5" s="28">
        <f t="shared" ref="P5:P80" si="1">+G5/(J5*216+M5*248)</f>
        <v>3.399682739340977E-2</v>
      </c>
      <c r="R5" s="32">
        <f>+E5/(H5+K5)</f>
        <v>6.8596491228070153</v>
      </c>
      <c r="S5" s="32">
        <f t="shared" ref="S5" si="2">+F5/(I5+L5)</f>
        <v>7.8105848672758533</v>
      </c>
      <c r="T5" s="32">
        <f t="shared" ref="T5" si="3">+G5/(J5+M5)</f>
        <v>7.3433147169765105</v>
      </c>
    </row>
    <row r="6" spans="1:20" x14ac:dyDescent="0.25">
      <c r="B6" s="12" t="str">
        <f>'Média Mensal'!B6</f>
        <v>Venda Nova</v>
      </c>
      <c r="C6" s="12" t="str">
        <f>'Média Mensal'!C6</f>
        <v>Carreira</v>
      </c>
      <c r="D6" s="15">
        <f>'Média Mensal'!D6</f>
        <v>583.47</v>
      </c>
      <c r="E6" s="4">
        <v>1344.2981262850337</v>
      </c>
      <c r="F6" s="2">
        <v>1629.5016856362024</v>
      </c>
      <c r="G6" s="5">
        <f t="shared" ref="G6:G69" si="4">+E6+F6</f>
        <v>2973.7998119212361</v>
      </c>
      <c r="H6" s="2">
        <v>115</v>
      </c>
      <c r="I6" s="2">
        <v>116</v>
      </c>
      <c r="J6" s="5">
        <f t="shared" ref="J6:J69" si="5">+H6+I6</f>
        <v>231</v>
      </c>
      <c r="K6" s="2">
        <v>0</v>
      </c>
      <c r="L6" s="2">
        <v>0</v>
      </c>
      <c r="M6" s="5">
        <f t="shared" ref="M6:M69" si="6">+K6+L6</f>
        <v>0</v>
      </c>
      <c r="N6" s="27">
        <f t="shared" ref="N6:N69" si="7">+E6/(H6*216+K6*248)</f>
        <v>5.4118282056563355E-2</v>
      </c>
      <c r="O6" s="27">
        <f t="shared" si="0"/>
        <v>6.5034390390972321E-2</v>
      </c>
      <c r="P6" s="28">
        <f t="shared" si="1"/>
        <v>5.9599964163885605E-2</v>
      </c>
      <c r="R6" s="32">
        <f t="shared" ref="R6:R70" si="8">+E6/(H6+K6)</f>
        <v>11.689548924217684</v>
      </c>
      <c r="S6" s="32">
        <f t="shared" ref="S6:S70" si="9">+F6/(I6+L6)</f>
        <v>14.047428324450021</v>
      </c>
      <c r="T6" s="32">
        <f t="shared" ref="T6:T70" si="10">+G6/(J6+M6)</f>
        <v>12.87359225939929</v>
      </c>
    </row>
    <row r="7" spans="1:20" x14ac:dyDescent="0.25">
      <c r="B7" s="12" t="str">
        <f>'Média Mensal'!B7</f>
        <v>Carreira</v>
      </c>
      <c r="C7" s="12" t="str">
        <f>'Média Mensal'!C7</f>
        <v>Baguim</v>
      </c>
      <c r="D7" s="15">
        <f>'Média Mensal'!D7</f>
        <v>786.02</v>
      </c>
      <c r="E7" s="4">
        <v>1936.3562951422336</v>
      </c>
      <c r="F7" s="2">
        <v>2132.6637584273985</v>
      </c>
      <c r="G7" s="5">
        <f t="shared" si="4"/>
        <v>4069.0200535696322</v>
      </c>
      <c r="H7" s="2">
        <v>115</v>
      </c>
      <c r="I7" s="2">
        <v>114</v>
      </c>
      <c r="J7" s="5">
        <f t="shared" si="5"/>
        <v>229</v>
      </c>
      <c r="K7" s="2">
        <v>0</v>
      </c>
      <c r="L7" s="2">
        <v>0</v>
      </c>
      <c r="M7" s="5">
        <f t="shared" si="6"/>
        <v>0</v>
      </c>
      <c r="N7" s="27">
        <f t="shared" si="7"/>
        <v>7.7953151978350788E-2</v>
      </c>
      <c r="O7" s="27">
        <f t="shared" si="0"/>
        <v>8.6609151982919047E-2</v>
      </c>
      <c r="P7" s="28">
        <f t="shared" si="1"/>
        <v>8.226225241730617E-2</v>
      </c>
      <c r="R7" s="32">
        <f t="shared" si="8"/>
        <v>16.837880827323772</v>
      </c>
      <c r="S7" s="32">
        <f t="shared" si="9"/>
        <v>18.707576828310515</v>
      </c>
      <c r="T7" s="32">
        <f t="shared" si="10"/>
        <v>17.76864652213813</v>
      </c>
    </row>
    <row r="8" spans="1:20" x14ac:dyDescent="0.25">
      <c r="B8" s="12" t="str">
        <f>'Média Mensal'!B8</f>
        <v>Baguim</v>
      </c>
      <c r="C8" s="12" t="str">
        <f>'Média Mensal'!C8</f>
        <v>Campainha</v>
      </c>
      <c r="D8" s="15">
        <f>'Média Mensal'!D8</f>
        <v>751.7</v>
      </c>
      <c r="E8" s="4">
        <v>2444.2877595301884</v>
      </c>
      <c r="F8" s="2">
        <v>2307.7920595918408</v>
      </c>
      <c r="G8" s="5">
        <f t="shared" si="4"/>
        <v>4752.0798191220292</v>
      </c>
      <c r="H8" s="2">
        <v>118</v>
      </c>
      <c r="I8" s="2">
        <v>114</v>
      </c>
      <c r="J8" s="5">
        <f t="shared" si="5"/>
        <v>232</v>
      </c>
      <c r="K8" s="2">
        <v>0</v>
      </c>
      <c r="L8" s="2">
        <v>0</v>
      </c>
      <c r="M8" s="5">
        <f t="shared" si="6"/>
        <v>0</v>
      </c>
      <c r="N8" s="27">
        <f t="shared" si="7"/>
        <v>9.5899551142898165E-2</v>
      </c>
      <c r="O8" s="27">
        <f t="shared" si="0"/>
        <v>9.3721249983424335E-2</v>
      </c>
      <c r="P8" s="28">
        <f t="shared" si="1"/>
        <v>9.4829179021432577E-2</v>
      </c>
      <c r="R8" s="32">
        <f t="shared" si="8"/>
        <v>20.714303046866004</v>
      </c>
      <c r="S8" s="32">
        <f t="shared" si="9"/>
        <v>20.243789996419657</v>
      </c>
      <c r="T8" s="32">
        <f t="shared" si="10"/>
        <v>20.483102668629435</v>
      </c>
    </row>
    <row r="9" spans="1:20" x14ac:dyDescent="0.25">
      <c r="B9" s="12" t="str">
        <f>'Média Mensal'!B9</f>
        <v>Campainha</v>
      </c>
      <c r="C9" s="12" t="str">
        <f>'Média Mensal'!C9</f>
        <v>Rio Tinto</v>
      </c>
      <c r="D9" s="15">
        <f>'Média Mensal'!D9</f>
        <v>859.99</v>
      </c>
      <c r="E9" s="4">
        <v>3502.0724954977177</v>
      </c>
      <c r="F9" s="2">
        <v>2854.2824539682638</v>
      </c>
      <c r="G9" s="5">
        <f t="shared" si="4"/>
        <v>6356.3549494659819</v>
      </c>
      <c r="H9" s="2">
        <v>114</v>
      </c>
      <c r="I9" s="2">
        <v>119</v>
      </c>
      <c r="J9" s="5">
        <f t="shared" si="5"/>
        <v>233</v>
      </c>
      <c r="K9" s="2">
        <v>0</v>
      </c>
      <c r="L9" s="2">
        <v>0</v>
      </c>
      <c r="M9" s="5">
        <f t="shared" si="6"/>
        <v>0</v>
      </c>
      <c r="N9" s="27">
        <f t="shared" si="7"/>
        <v>0.14222191745848431</v>
      </c>
      <c r="O9" s="27">
        <f t="shared" si="0"/>
        <v>0.11104429092624743</v>
      </c>
      <c r="P9" s="28">
        <f t="shared" si="1"/>
        <v>0.12629858030253502</v>
      </c>
      <c r="R9" s="32">
        <f t="shared" si="8"/>
        <v>30.719934171032612</v>
      </c>
      <c r="S9" s="32">
        <f t="shared" si="9"/>
        <v>23.985566840069442</v>
      </c>
      <c r="T9" s="32">
        <f t="shared" si="10"/>
        <v>27.280493345347562</v>
      </c>
    </row>
    <row r="10" spans="1:20" x14ac:dyDescent="0.25">
      <c r="B10" s="12" t="str">
        <f>'Média Mensal'!B10</f>
        <v>Rio Tinto</v>
      </c>
      <c r="C10" s="12" t="str">
        <f>'Média Mensal'!C10</f>
        <v>Levada</v>
      </c>
      <c r="D10" s="15">
        <f>'Média Mensal'!D10</f>
        <v>452.83</v>
      </c>
      <c r="E10" s="4">
        <v>4031.1700522072865</v>
      </c>
      <c r="F10" s="2">
        <v>3285.3597700427617</v>
      </c>
      <c r="G10" s="5">
        <f t="shared" si="4"/>
        <v>7316.5298222500478</v>
      </c>
      <c r="H10" s="2">
        <v>114</v>
      </c>
      <c r="I10" s="2">
        <v>120</v>
      </c>
      <c r="J10" s="5">
        <f t="shared" si="5"/>
        <v>234</v>
      </c>
      <c r="K10" s="2">
        <v>0</v>
      </c>
      <c r="L10" s="2">
        <v>0</v>
      </c>
      <c r="M10" s="5">
        <f t="shared" si="6"/>
        <v>0</v>
      </c>
      <c r="N10" s="27">
        <f t="shared" si="7"/>
        <v>0.16370898522609187</v>
      </c>
      <c r="O10" s="27">
        <f t="shared" si="0"/>
        <v>0.12674999112819296</v>
      </c>
      <c r="P10" s="28">
        <f t="shared" si="1"/>
        <v>0.14475565491947703</v>
      </c>
      <c r="R10" s="32">
        <f t="shared" si="8"/>
        <v>35.361140808835849</v>
      </c>
      <c r="S10" s="32">
        <f t="shared" si="9"/>
        <v>27.377998083689683</v>
      </c>
      <c r="T10" s="32">
        <f t="shared" si="10"/>
        <v>31.267221462607043</v>
      </c>
    </row>
    <row r="11" spans="1:20" x14ac:dyDescent="0.25">
      <c r="B11" s="12" t="str">
        <f>'Média Mensal'!B11</f>
        <v>Levada</v>
      </c>
      <c r="C11" s="12" t="str">
        <f>'Média Mensal'!C11</f>
        <v>Nau Vitória</v>
      </c>
      <c r="D11" s="15">
        <f>'Média Mensal'!D11</f>
        <v>1111.6199999999999</v>
      </c>
      <c r="E11" s="4">
        <v>5077.2955073207795</v>
      </c>
      <c r="F11" s="2">
        <v>4474.8437937093859</v>
      </c>
      <c r="G11" s="5">
        <f t="shared" si="4"/>
        <v>9552.1393010301654</v>
      </c>
      <c r="H11" s="2">
        <v>114</v>
      </c>
      <c r="I11" s="2">
        <v>115</v>
      </c>
      <c r="J11" s="5">
        <f t="shared" si="5"/>
        <v>229</v>
      </c>
      <c r="K11" s="2">
        <v>0</v>
      </c>
      <c r="L11" s="2">
        <v>0</v>
      </c>
      <c r="M11" s="5">
        <f t="shared" si="6"/>
        <v>0</v>
      </c>
      <c r="N11" s="27">
        <f t="shared" si="7"/>
        <v>0.20619296244804985</v>
      </c>
      <c r="O11" s="27">
        <f t="shared" si="0"/>
        <v>0.18014669056801069</v>
      </c>
      <c r="P11" s="28">
        <f t="shared" si="1"/>
        <v>0.19311295691877256</v>
      </c>
      <c r="R11" s="32">
        <f t="shared" si="8"/>
        <v>44.537679888778769</v>
      </c>
      <c r="S11" s="32">
        <f t="shared" si="9"/>
        <v>38.911685162690311</v>
      </c>
      <c r="T11" s="32">
        <f t="shared" si="10"/>
        <v>41.712398694454869</v>
      </c>
    </row>
    <row r="12" spans="1:20" x14ac:dyDescent="0.25">
      <c r="B12" s="12" t="str">
        <f>'Média Mensal'!B12</f>
        <v>Nau Vitória</v>
      </c>
      <c r="C12" s="12" t="str">
        <f>'Média Mensal'!C12</f>
        <v>Nasoni</v>
      </c>
      <c r="D12" s="15">
        <f>'Média Mensal'!D12</f>
        <v>499.02</v>
      </c>
      <c r="E12" s="4">
        <v>5354.2431115817899</v>
      </c>
      <c r="F12" s="2">
        <v>4588.4636821424565</v>
      </c>
      <c r="G12" s="5">
        <f t="shared" si="4"/>
        <v>9942.7067937242464</v>
      </c>
      <c r="H12" s="2">
        <v>114</v>
      </c>
      <c r="I12" s="2">
        <v>115</v>
      </c>
      <c r="J12" s="5">
        <f t="shared" si="5"/>
        <v>229</v>
      </c>
      <c r="K12" s="2">
        <v>0</v>
      </c>
      <c r="L12" s="2">
        <v>0</v>
      </c>
      <c r="M12" s="5">
        <f t="shared" si="6"/>
        <v>0</v>
      </c>
      <c r="N12" s="27">
        <f t="shared" si="7"/>
        <v>0.21744002240017016</v>
      </c>
      <c r="O12" s="27">
        <f t="shared" si="0"/>
        <v>0.18472076015066249</v>
      </c>
      <c r="P12" s="28">
        <f t="shared" si="1"/>
        <v>0.20100895183819034</v>
      </c>
      <c r="R12" s="32">
        <f t="shared" si="8"/>
        <v>46.967044838436756</v>
      </c>
      <c r="S12" s="32">
        <f t="shared" si="9"/>
        <v>39.899684192543099</v>
      </c>
      <c r="T12" s="32">
        <f t="shared" si="10"/>
        <v>43.417933597049114</v>
      </c>
    </row>
    <row r="13" spans="1:20" x14ac:dyDescent="0.25">
      <c r="B13" s="12" t="str">
        <f>'Média Mensal'!B13</f>
        <v>Nasoni</v>
      </c>
      <c r="C13" s="12" t="str">
        <f>'Média Mensal'!C13</f>
        <v>Contumil</v>
      </c>
      <c r="D13" s="15">
        <f>'Média Mensal'!D13</f>
        <v>650</v>
      </c>
      <c r="E13" s="4">
        <v>5568.7047601002196</v>
      </c>
      <c r="F13" s="2">
        <v>4678.9380160451883</v>
      </c>
      <c r="G13" s="5">
        <f t="shared" si="4"/>
        <v>10247.642776145407</v>
      </c>
      <c r="H13" s="2">
        <v>114</v>
      </c>
      <c r="I13" s="2">
        <v>115</v>
      </c>
      <c r="J13" s="5">
        <f t="shared" si="5"/>
        <v>229</v>
      </c>
      <c r="K13" s="2">
        <v>0</v>
      </c>
      <c r="L13" s="2">
        <v>0</v>
      </c>
      <c r="M13" s="5">
        <f t="shared" si="6"/>
        <v>0</v>
      </c>
      <c r="N13" s="27">
        <f t="shared" si="7"/>
        <v>0.22614947856157486</v>
      </c>
      <c r="O13" s="27">
        <f t="shared" si="0"/>
        <v>0.18836304412420243</v>
      </c>
      <c r="P13" s="28">
        <f t="shared" si="1"/>
        <v>0.20717375821092932</v>
      </c>
      <c r="R13" s="32">
        <f t="shared" si="8"/>
        <v>48.848287369300174</v>
      </c>
      <c r="S13" s="32">
        <f t="shared" si="9"/>
        <v>40.686417530827725</v>
      </c>
      <c r="T13" s="32">
        <f t="shared" si="10"/>
        <v>44.749531773560726</v>
      </c>
    </row>
    <row r="14" spans="1:20" x14ac:dyDescent="0.25">
      <c r="B14" s="12" t="str">
        <f>'Média Mensal'!B14</f>
        <v>Contumil</v>
      </c>
      <c r="C14" s="12" t="str">
        <f>'Média Mensal'!C14</f>
        <v>Estádio do Dragão</v>
      </c>
      <c r="D14" s="15">
        <f>'Média Mensal'!D14</f>
        <v>619.19000000000005</v>
      </c>
      <c r="E14" s="4">
        <v>5939.6235984309924</v>
      </c>
      <c r="F14" s="2">
        <v>5218.6139063505543</v>
      </c>
      <c r="G14" s="5">
        <f t="shared" si="4"/>
        <v>11158.237504781548</v>
      </c>
      <c r="H14" s="2">
        <v>118</v>
      </c>
      <c r="I14" s="2">
        <v>112</v>
      </c>
      <c r="J14" s="5">
        <f t="shared" si="5"/>
        <v>230</v>
      </c>
      <c r="K14" s="2">
        <v>0</v>
      </c>
      <c r="L14" s="2">
        <v>0</v>
      </c>
      <c r="M14" s="5">
        <f t="shared" si="6"/>
        <v>0</v>
      </c>
      <c r="N14" s="27">
        <f t="shared" si="7"/>
        <v>0.23303607966223291</v>
      </c>
      <c r="O14" s="27">
        <f t="shared" si="0"/>
        <v>0.21571651398605135</v>
      </c>
      <c r="P14" s="28">
        <f t="shared" si="1"/>
        <v>0.22460220420252713</v>
      </c>
      <c r="R14" s="32">
        <f t="shared" si="8"/>
        <v>50.335793207042308</v>
      </c>
      <c r="S14" s="32">
        <f t="shared" si="9"/>
        <v>46.594767020987092</v>
      </c>
      <c r="T14" s="32">
        <f t="shared" si="10"/>
        <v>48.514076107745858</v>
      </c>
    </row>
    <row r="15" spans="1:20" x14ac:dyDescent="0.25">
      <c r="B15" s="12" t="str">
        <f>'Média Mensal'!B15</f>
        <v>Estádio do Dragão</v>
      </c>
      <c r="C15" s="12" t="str">
        <f>'Média Mensal'!C15</f>
        <v>Campanhã</v>
      </c>
      <c r="D15" s="15">
        <f>'Média Mensal'!D15</f>
        <v>1166.02</v>
      </c>
      <c r="E15" s="4">
        <v>11277.913351427747</v>
      </c>
      <c r="F15" s="2">
        <v>10632.561906649538</v>
      </c>
      <c r="G15" s="5">
        <f t="shared" si="4"/>
        <v>21910.475258077284</v>
      </c>
      <c r="H15" s="2">
        <v>303</v>
      </c>
      <c r="I15" s="2">
        <v>327</v>
      </c>
      <c r="J15" s="5">
        <f t="shared" si="5"/>
        <v>630</v>
      </c>
      <c r="K15" s="2">
        <v>136</v>
      </c>
      <c r="L15" s="2">
        <v>114</v>
      </c>
      <c r="M15" s="5">
        <f t="shared" si="6"/>
        <v>250</v>
      </c>
      <c r="N15" s="27">
        <f t="shared" si="7"/>
        <v>0.11371615462841561</v>
      </c>
      <c r="O15" s="27">
        <f t="shared" si="0"/>
        <v>0.1075038613873002</v>
      </c>
      <c r="P15" s="28">
        <f t="shared" si="1"/>
        <v>0.11061427331420276</v>
      </c>
      <c r="R15" s="32">
        <f t="shared" si="8"/>
        <v>25.690007634231769</v>
      </c>
      <c r="S15" s="32">
        <f t="shared" si="9"/>
        <v>24.110117702153147</v>
      </c>
      <c r="T15" s="32">
        <f t="shared" si="10"/>
        <v>24.898267338724185</v>
      </c>
    </row>
    <row r="16" spans="1:20" x14ac:dyDescent="0.25">
      <c r="B16" s="12" t="str">
        <f>'Média Mensal'!B16</f>
        <v>Campanhã</v>
      </c>
      <c r="C16" s="12" t="str">
        <f>'Média Mensal'!C16</f>
        <v>Heroismo</v>
      </c>
      <c r="D16" s="15">
        <f>'Média Mensal'!D16</f>
        <v>950.92</v>
      </c>
      <c r="E16" s="4">
        <v>21474.094869945762</v>
      </c>
      <c r="F16" s="2">
        <v>19129.356631617578</v>
      </c>
      <c r="G16" s="5">
        <f t="shared" si="4"/>
        <v>40603.451501563337</v>
      </c>
      <c r="H16" s="2">
        <v>303</v>
      </c>
      <c r="I16" s="2">
        <v>314</v>
      </c>
      <c r="J16" s="5">
        <f t="shared" si="5"/>
        <v>617</v>
      </c>
      <c r="K16" s="2">
        <v>251</v>
      </c>
      <c r="L16" s="2">
        <v>228</v>
      </c>
      <c r="M16" s="5">
        <f t="shared" si="6"/>
        <v>479</v>
      </c>
      <c r="N16" s="27">
        <f t="shared" si="7"/>
        <v>0.16816575985109763</v>
      </c>
      <c r="O16" s="27">
        <f t="shared" si="0"/>
        <v>0.15381252920057875</v>
      </c>
      <c r="P16" s="28">
        <f t="shared" si="1"/>
        <v>0.16108389734973394</v>
      </c>
      <c r="R16" s="32">
        <f t="shared" si="8"/>
        <v>38.761904097375023</v>
      </c>
      <c r="S16" s="32">
        <f t="shared" si="9"/>
        <v>35.294015925493689</v>
      </c>
      <c r="T16" s="32">
        <f t="shared" si="10"/>
        <v>37.046944800696473</v>
      </c>
    </row>
    <row r="17" spans="2:20" x14ac:dyDescent="0.25">
      <c r="B17" s="12" t="str">
        <f>'Média Mensal'!B17</f>
        <v>Heroismo</v>
      </c>
      <c r="C17" s="12" t="str">
        <f>'Média Mensal'!C17</f>
        <v>24 de Agosto</v>
      </c>
      <c r="D17" s="15">
        <f>'Média Mensal'!D17</f>
        <v>571.9</v>
      </c>
      <c r="E17" s="4">
        <v>23605.69962947239</v>
      </c>
      <c r="F17" s="2">
        <v>21005.49915720952</v>
      </c>
      <c r="G17" s="5">
        <f t="shared" si="4"/>
        <v>44611.198786681911</v>
      </c>
      <c r="H17" s="2">
        <v>320</v>
      </c>
      <c r="I17" s="2">
        <v>322</v>
      </c>
      <c r="J17" s="5">
        <f t="shared" si="5"/>
        <v>642</v>
      </c>
      <c r="K17" s="2">
        <v>250</v>
      </c>
      <c r="L17" s="2">
        <v>224</v>
      </c>
      <c r="M17" s="5">
        <f t="shared" si="6"/>
        <v>474</v>
      </c>
      <c r="N17" s="27">
        <f t="shared" si="7"/>
        <v>0.18003126624063751</v>
      </c>
      <c r="O17" s="27">
        <f t="shared" si="0"/>
        <v>0.16790429688266978</v>
      </c>
      <c r="P17" s="28">
        <f t="shared" si="1"/>
        <v>0.17411014888020604</v>
      </c>
      <c r="R17" s="32">
        <f t="shared" si="8"/>
        <v>41.413508121881385</v>
      </c>
      <c r="S17" s="32">
        <f t="shared" si="9"/>
        <v>38.471610178039413</v>
      </c>
      <c r="T17" s="32">
        <f t="shared" si="10"/>
        <v>39.974192461184508</v>
      </c>
    </row>
    <row r="18" spans="2:20" x14ac:dyDescent="0.25">
      <c r="B18" s="12" t="str">
        <f>'Média Mensal'!B18</f>
        <v>24 de Agosto</v>
      </c>
      <c r="C18" s="12" t="str">
        <f>'Média Mensal'!C18</f>
        <v>Bolhão</v>
      </c>
      <c r="D18" s="15">
        <f>'Média Mensal'!D18</f>
        <v>680.44</v>
      </c>
      <c r="E18" s="4">
        <v>31181.289456474569</v>
      </c>
      <c r="F18" s="2">
        <v>26629.577964906501</v>
      </c>
      <c r="G18" s="5">
        <f t="shared" si="4"/>
        <v>57810.867421381074</v>
      </c>
      <c r="H18" s="2">
        <v>326</v>
      </c>
      <c r="I18" s="2">
        <v>328</v>
      </c>
      <c r="J18" s="5">
        <f t="shared" si="5"/>
        <v>654</v>
      </c>
      <c r="K18" s="2">
        <v>231</v>
      </c>
      <c r="L18" s="2">
        <v>226</v>
      </c>
      <c r="M18" s="5">
        <f t="shared" si="6"/>
        <v>457</v>
      </c>
      <c r="N18" s="27">
        <f t="shared" si="7"/>
        <v>0.24416846345043672</v>
      </c>
      <c r="O18" s="27">
        <f t="shared" si="0"/>
        <v>0.20985356484764295</v>
      </c>
      <c r="P18" s="28">
        <f t="shared" si="1"/>
        <v>0.22706546512718412</v>
      </c>
      <c r="R18" s="32">
        <f t="shared" si="8"/>
        <v>55.980771017009999</v>
      </c>
      <c r="S18" s="32">
        <f t="shared" si="9"/>
        <v>48.067830261564083</v>
      </c>
      <c r="T18" s="32">
        <f t="shared" si="10"/>
        <v>52.034984177660732</v>
      </c>
    </row>
    <row r="19" spans="2:20" x14ac:dyDescent="0.25">
      <c r="B19" s="12" t="str">
        <f>'Média Mensal'!B19</f>
        <v>Bolhão</v>
      </c>
      <c r="C19" s="12" t="str">
        <f>'Média Mensal'!C19</f>
        <v>Trindade</v>
      </c>
      <c r="D19" s="15">
        <f>'Média Mensal'!D19</f>
        <v>451.8</v>
      </c>
      <c r="E19" s="4">
        <v>38960.183828125977</v>
      </c>
      <c r="F19" s="2">
        <v>36790.571714748512</v>
      </c>
      <c r="G19" s="5">
        <f t="shared" si="4"/>
        <v>75750.755542874482</v>
      </c>
      <c r="H19" s="2">
        <v>329</v>
      </c>
      <c r="I19" s="2">
        <v>327</v>
      </c>
      <c r="J19" s="5">
        <f t="shared" si="5"/>
        <v>656</v>
      </c>
      <c r="K19" s="2">
        <v>252</v>
      </c>
      <c r="L19" s="2">
        <v>226</v>
      </c>
      <c r="M19" s="5">
        <f t="shared" si="6"/>
        <v>478</v>
      </c>
      <c r="N19" s="27">
        <f t="shared" si="7"/>
        <v>0.29170547939597169</v>
      </c>
      <c r="O19" s="27">
        <f t="shared" si="0"/>
        <v>0.29042131129419413</v>
      </c>
      <c r="P19" s="28">
        <f t="shared" si="1"/>
        <v>0.29108037020778699</v>
      </c>
      <c r="R19" s="32">
        <f t="shared" si="8"/>
        <v>67.057115022592043</v>
      </c>
      <c r="S19" s="32">
        <f t="shared" si="9"/>
        <v>66.529062775313761</v>
      </c>
      <c r="T19" s="32">
        <f t="shared" si="10"/>
        <v>66.799608062499544</v>
      </c>
    </row>
    <row r="20" spans="2:20" x14ac:dyDescent="0.25">
      <c r="B20" s="12" t="str">
        <f>'Média Mensal'!B20</f>
        <v>Trindade</v>
      </c>
      <c r="C20" s="12" t="str">
        <f>'Média Mensal'!C20</f>
        <v>Lapa</v>
      </c>
      <c r="D20" s="15">
        <f>'Média Mensal'!D20</f>
        <v>857.43000000000006</v>
      </c>
      <c r="E20" s="4">
        <v>41197.261339584067</v>
      </c>
      <c r="F20" s="2">
        <v>50191.129929808325</v>
      </c>
      <c r="G20" s="5">
        <f t="shared" si="4"/>
        <v>91388.391269392392</v>
      </c>
      <c r="H20" s="2">
        <v>322</v>
      </c>
      <c r="I20" s="2">
        <v>325</v>
      </c>
      <c r="J20" s="5">
        <f t="shared" si="5"/>
        <v>647</v>
      </c>
      <c r="K20" s="2">
        <v>252</v>
      </c>
      <c r="L20" s="2">
        <v>215</v>
      </c>
      <c r="M20" s="5">
        <f t="shared" si="6"/>
        <v>467</v>
      </c>
      <c r="N20" s="27">
        <f t="shared" si="7"/>
        <v>0.31198701487022951</v>
      </c>
      <c r="O20" s="27">
        <f t="shared" si="0"/>
        <v>0.40634010629702333</v>
      </c>
      <c r="P20" s="28">
        <f t="shared" si="1"/>
        <v>0.35758933539955079</v>
      </c>
      <c r="R20" s="32">
        <f t="shared" si="8"/>
        <v>71.772232298926951</v>
      </c>
      <c r="S20" s="32">
        <f t="shared" si="9"/>
        <v>92.946536907052447</v>
      </c>
      <c r="T20" s="32">
        <f t="shared" si="10"/>
        <v>82.036257871985995</v>
      </c>
    </row>
    <row r="21" spans="2:20" x14ac:dyDescent="0.25">
      <c r="B21" s="12" t="str">
        <f>'Média Mensal'!B21</f>
        <v>Lapa</v>
      </c>
      <c r="C21" s="12" t="str">
        <f>'Média Mensal'!C21</f>
        <v>Carolina Michaelis</v>
      </c>
      <c r="D21" s="15">
        <f>'Média Mensal'!D21</f>
        <v>460.97</v>
      </c>
      <c r="E21" s="4">
        <v>40059.543875406678</v>
      </c>
      <c r="F21" s="2">
        <v>49772.686838809095</v>
      </c>
      <c r="G21" s="5">
        <f t="shared" si="4"/>
        <v>89832.230714215781</v>
      </c>
      <c r="H21" s="2">
        <v>345</v>
      </c>
      <c r="I21" s="2">
        <v>316</v>
      </c>
      <c r="J21" s="5">
        <f t="shared" si="5"/>
        <v>661</v>
      </c>
      <c r="K21" s="2">
        <v>254</v>
      </c>
      <c r="L21" s="2">
        <v>218</v>
      </c>
      <c r="M21" s="5">
        <f t="shared" si="6"/>
        <v>472</v>
      </c>
      <c r="N21" s="27">
        <f t="shared" si="7"/>
        <v>0.29131671327161757</v>
      </c>
      <c r="O21" s="27">
        <f t="shared" si="0"/>
        <v>0.40690554969595399</v>
      </c>
      <c r="P21" s="28">
        <f t="shared" si="1"/>
        <v>0.34573197571590791</v>
      </c>
      <c r="R21" s="32">
        <f t="shared" si="8"/>
        <v>66.877368740244876</v>
      </c>
      <c r="S21" s="32">
        <f t="shared" si="9"/>
        <v>93.207278724361601</v>
      </c>
      <c r="T21" s="32">
        <f t="shared" si="10"/>
        <v>79.287052704515247</v>
      </c>
    </row>
    <row r="22" spans="2:20" x14ac:dyDescent="0.25">
      <c r="B22" s="12" t="str">
        <f>'Média Mensal'!B22</f>
        <v>Carolina Michaelis</v>
      </c>
      <c r="C22" s="12" t="str">
        <f>'Média Mensal'!C22</f>
        <v>Casa da Música</v>
      </c>
      <c r="D22" s="15">
        <f>'Média Mensal'!D22</f>
        <v>627.48</v>
      </c>
      <c r="E22" s="4">
        <v>37472.949244125877</v>
      </c>
      <c r="F22" s="2">
        <v>47225.751323542798</v>
      </c>
      <c r="G22" s="5">
        <f t="shared" si="4"/>
        <v>84698.700567668682</v>
      </c>
      <c r="H22" s="2">
        <v>325</v>
      </c>
      <c r="I22" s="2">
        <v>318</v>
      </c>
      <c r="J22" s="5">
        <f t="shared" si="5"/>
        <v>643</v>
      </c>
      <c r="K22" s="2">
        <v>268</v>
      </c>
      <c r="L22" s="2">
        <v>226</v>
      </c>
      <c r="M22" s="5">
        <f t="shared" si="6"/>
        <v>494</v>
      </c>
      <c r="N22" s="27">
        <f t="shared" si="7"/>
        <v>0.27419766174066235</v>
      </c>
      <c r="O22" s="27">
        <f t="shared" si="0"/>
        <v>0.37860562566975692</v>
      </c>
      <c r="P22" s="28">
        <f t="shared" si="1"/>
        <v>0.32401951250064531</v>
      </c>
      <c r="R22" s="32">
        <f t="shared" si="8"/>
        <v>63.192157241358984</v>
      </c>
      <c r="S22" s="32">
        <f t="shared" si="9"/>
        <v>86.812042874159559</v>
      </c>
      <c r="T22" s="32">
        <f t="shared" si="10"/>
        <v>74.49314034095751</v>
      </c>
    </row>
    <row r="23" spans="2:20" x14ac:dyDescent="0.25">
      <c r="B23" s="12" t="str">
        <f>'Média Mensal'!B23</f>
        <v>Casa da Música</v>
      </c>
      <c r="C23" s="12" t="str">
        <f>'Média Mensal'!C23</f>
        <v>Francos</v>
      </c>
      <c r="D23" s="15">
        <f>'Média Mensal'!D23</f>
        <v>871.87</v>
      </c>
      <c r="E23" s="4">
        <v>32883.259902342506</v>
      </c>
      <c r="F23" s="2">
        <v>39776.546936921739</v>
      </c>
      <c r="G23" s="5">
        <f t="shared" si="4"/>
        <v>72659.806839264245</v>
      </c>
      <c r="H23" s="2">
        <v>322</v>
      </c>
      <c r="I23" s="2">
        <v>330</v>
      </c>
      <c r="J23" s="5">
        <f t="shared" si="5"/>
        <v>652</v>
      </c>
      <c r="K23" s="2">
        <v>261</v>
      </c>
      <c r="L23" s="2">
        <v>213</v>
      </c>
      <c r="M23" s="5">
        <f t="shared" si="6"/>
        <v>474</v>
      </c>
      <c r="N23" s="27">
        <f t="shared" si="7"/>
        <v>0.24488576036894927</v>
      </c>
      <c r="O23" s="27">
        <f t="shared" si="0"/>
        <v>0.3205097896677121</v>
      </c>
      <c r="P23" s="28">
        <f t="shared" si="1"/>
        <v>0.28120861523648616</v>
      </c>
      <c r="R23" s="32">
        <f t="shared" si="8"/>
        <v>56.403533280175829</v>
      </c>
      <c r="S23" s="32">
        <f t="shared" si="9"/>
        <v>73.25330927609896</v>
      </c>
      <c r="T23" s="32">
        <f t="shared" si="10"/>
        <v>64.529135736469129</v>
      </c>
    </row>
    <row r="24" spans="2:20" x14ac:dyDescent="0.25">
      <c r="B24" s="12" t="str">
        <f>'Média Mensal'!B24</f>
        <v>Francos</v>
      </c>
      <c r="C24" s="12" t="str">
        <f>'Média Mensal'!C24</f>
        <v>Ramalde</v>
      </c>
      <c r="D24" s="15">
        <f>'Média Mensal'!D24</f>
        <v>965.03</v>
      </c>
      <c r="E24" s="4">
        <v>30271.57972759668</v>
      </c>
      <c r="F24" s="2">
        <v>35990.599596759057</v>
      </c>
      <c r="G24" s="5">
        <f t="shared" si="4"/>
        <v>66262.179324355733</v>
      </c>
      <c r="H24" s="2">
        <v>328</v>
      </c>
      <c r="I24" s="2">
        <v>326</v>
      </c>
      <c r="J24" s="5">
        <f t="shared" si="5"/>
        <v>654</v>
      </c>
      <c r="K24" s="2">
        <v>250</v>
      </c>
      <c r="L24" s="2">
        <v>224</v>
      </c>
      <c r="M24" s="5">
        <f t="shared" si="6"/>
        <v>474</v>
      </c>
      <c r="N24" s="27">
        <f t="shared" si="7"/>
        <v>0.22786628122061814</v>
      </c>
      <c r="O24" s="27">
        <f t="shared" si="0"/>
        <v>0.28571224117838701</v>
      </c>
      <c r="P24" s="28">
        <f t="shared" si="1"/>
        <v>0.25602041343794718</v>
      </c>
      <c r="R24" s="32">
        <f t="shared" si="8"/>
        <v>52.372975307260688</v>
      </c>
      <c r="S24" s="32">
        <f t="shared" si="9"/>
        <v>65.437453812289192</v>
      </c>
      <c r="T24" s="32">
        <f t="shared" si="10"/>
        <v>58.743066776911114</v>
      </c>
    </row>
    <row r="25" spans="2:20" x14ac:dyDescent="0.25">
      <c r="B25" s="12" t="str">
        <f>'Média Mensal'!B25</f>
        <v>Ramalde</v>
      </c>
      <c r="C25" s="12" t="str">
        <f>'Média Mensal'!C25</f>
        <v>Viso</v>
      </c>
      <c r="D25" s="15">
        <f>'Média Mensal'!D25</f>
        <v>621.15</v>
      </c>
      <c r="E25" s="4">
        <v>29229.625431748984</v>
      </c>
      <c r="F25" s="2">
        <v>33989.446475386307</v>
      </c>
      <c r="G25" s="5">
        <f t="shared" si="4"/>
        <v>63219.071907135294</v>
      </c>
      <c r="H25" s="2">
        <v>322</v>
      </c>
      <c r="I25" s="2">
        <v>305</v>
      </c>
      <c r="J25" s="5">
        <f t="shared" si="5"/>
        <v>627</v>
      </c>
      <c r="K25" s="2">
        <v>252</v>
      </c>
      <c r="L25" s="2">
        <v>227</v>
      </c>
      <c r="M25" s="5">
        <f t="shared" si="6"/>
        <v>479</v>
      </c>
      <c r="N25" s="27">
        <f t="shared" si="7"/>
        <v>0.22135606318724241</v>
      </c>
      <c r="O25" s="27">
        <f t="shared" si="0"/>
        <v>0.27820068160183919</v>
      </c>
      <c r="P25" s="28">
        <f t="shared" si="1"/>
        <v>0.24867468023135225</v>
      </c>
      <c r="R25" s="32">
        <f t="shared" si="8"/>
        <v>50.922692389806592</v>
      </c>
      <c r="S25" s="32">
        <f t="shared" si="9"/>
        <v>63.889936983808845</v>
      </c>
      <c r="T25" s="32">
        <f t="shared" si="10"/>
        <v>57.160101181858316</v>
      </c>
    </row>
    <row r="26" spans="2:20" x14ac:dyDescent="0.25">
      <c r="B26" s="12" t="str">
        <f>'Média Mensal'!B26</f>
        <v>Viso</v>
      </c>
      <c r="C26" s="12" t="str">
        <f>'Média Mensal'!C26</f>
        <v>Sete Bicas</v>
      </c>
      <c r="D26" s="15">
        <f>'Média Mensal'!D26</f>
        <v>743.81</v>
      </c>
      <c r="E26" s="4">
        <v>28097.313051530269</v>
      </c>
      <c r="F26" s="2">
        <v>31665.192437870279</v>
      </c>
      <c r="G26" s="5">
        <f t="shared" si="4"/>
        <v>59762.505489400544</v>
      </c>
      <c r="H26" s="2">
        <v>322</v>
      </c>
      <c r="I26" s="2">
        <v>326</v>
      </c>
      <c r="J26" s="5">
        <f t="shared" si="5"/>
        <v>648</v>
      </c>
      <c r="K26" s="2">
        <v>245</v>
      </c>
      <c r="L26" s="2">
        <v>228</v>
      </c>
      <c r="M26" s="5">
        <f t="shared" si="6"/>
        <v>473</v>
      </c>
      <c r="N26" s="27">
        <f t="shared" si="7"/>
        <v>0.21561569964032681</v>
      </c>
      <c r="O26" s="27">
        <f t="shared" si="0"/>
        <v>0.24941077849614271</v>
      </c>
      <c r="P26" s="28">
        <f t="shared" si="1"/>
        <v>0.23229308082263342</v>
      </c>
      <c r="R26" s="32">
        <f t="shared" si="8"/>
        <v>49.554344006226223</v>
      </c>
      <c r="S26" s="32">
        <f t="shared" si="9"/>
        <v>57.15738707196801</v>
      </c>
      <c r="T26" s="32">
        <f t="shared" si="10"/>
        <v>53.311780097591921</v>
      </c>
    </row>
    <row r="27" spans="2:20" x14ac:dyDescent="0.25">
      <c r="B27" s="12" t="str">
        <f>'Média Mensal'!B27</f>
        <v>Sete Bicas</v>
      </c>
      <c r="C27" s="12" t="str">
        <f>'Média Mensal'!C27</f>
        <v>ASra da Hora</v>
      </c>
      <c r="D27" s="15">
        <f>'Média Mensal'!D27</f>
        <v>674.5</v>
      </c>
      <c r="E27" s="4">
        <v>22736.298276982339</v>
      </c>
      <c r="F27" s="2">
        <v>29489.072292848108</v>
      </c>
      <c r="G27" s="5">
        <f t="shared" si="4"/>
        <v>52225.370569830447</v>
      </c>
      <c r="H27" s="2">
        <v>324</v>
      </c>
      <c r="I27" s="2">
        <v>307</v>
      </c>
      <c r="J27" s="5">
        <f t="shared" si="5"/>
        <v>631</v>
      </c>
      <c r="K27" s="2">
        <v>235</v>
      </c>
      <c r="L27" s="2">
        <v>228</v>
      </c>
      <c r="M27" s="5">
        <f t="shared" si="6"/>
        <v>463</v>
      </c>
      <c r="N27" s="27">
        <f t="shared" si="7"/>
        <v>0.17726172797497614</v>
      </c>
      <c r="O27" s="27">
        <f t="shared" si="0"/>
        <v>0.24002956544937251</v>
      </c>
      <c r="P27" s="28">
        <f t="shared" si="1"/>
        <v>0.20796977767533628</v>
      </c>
      <c r="R27" s="32">
        <f t="shared" si="8"/>
        <v>40.673163286193812</v>
      </c>
      <c r="S27" s="32">
        <f t="shared" si="9"/>
        <v>55.11976129504319</v>
      </c>
      <c r="T27" s="32">
        <f t="shared" si="10"/>
        <v>47.737998692715216</v>
      </c>
    </row>
    <row r="28" spans="2:20" x14ac:dyDescent="0.25">
      <c r="B28" s="12" t="str">
        <f>'Média Mensal'!B28</f>
        <v>ASra da Hora</v>
      </c>
      <c r="C28" s="12" t="str">
        <f>'Média Mensal'!C28</f>
        <v>Vasco da Gama</v>
      </c>
      <c r="D28" s="15">
        <f>'Média Mensal'!D28</f>
        <v>824.48</v>
      </c>
      <c r="E28" s="4">
        <v>8592.3986184032365</v>
      </c>
      <c r="F28" s="2">
        <v>10322.961882212488</v>
      </c>
      <c r="G28" s="5">
        <f t="shared" si="4"/>
        <v>18915.360500615723</v>
      </c>
      <c r="H28" s="2">
        <v>183</v>
      </c>
      <c r="I28" s="2">
        <v>183</v>
      </c>
      <c r="J28" s="5">
        <f t="shared" si="5"/>
        <v>366</v>
      </c>
      <c r="K28" s="2">
        <v>0</v>
      </c>
      <c r="L28" s="2">
        <v>0</v>
      </c>
      <c r="M28" s="5">
        <f t="shared" si="6"/>
        <v>0</v>
      </c>
      <c r="N28" s="27">
        <f t="shared" si="7"/>
        <v>0.21737499034616567</v>
      </c>
      <c r="O28" s="27">
        <f t="shared" si="0"/>
        <v>0.26115568412802287</v>
      </c>
      <c r="P28" s="28">
        <f t="shared" si="1"/>
        <v>0.23926533723709426</v>
      </c>
      <c r="R28" s="32">
        <f t="shared" si="8"/>
        <v>46.952997914771785</v>
      </c>
      <c r="S28" s="32">
        <f t="shared" si="9"/>
        <v>56.409627771652943</v>
      </c>
      <c r="T28" s="32">
        <f t="shared" si="10"/>
        <v>51.681312843212361</v>
      </c>
    </row>
    <row r="29" spans="2:20" x14ac:dyDescent="0.25">
      <c r="B29" s="12" t="str">
        <f>'Média Mensal'!B29</f>
        <v>Vasco da Gama</v>
      </c>
      <c r="C29" s="12" t="str">
        <f>'Média Mensal'!C29</f>
        <v>Estádio do Mar</v>
      </c>
      <c r="D29" s="15">
        <f>'Média Mensal'!D29</f>
        <v>661.6</v>
      </c>
      <c r="E29" s="4">
        <v>8882.8777282165411</v>
      </c>
      <c r="F29" s="2">
        <v>9601.25026502939</v>
      </c>
      <c r="G29" s="5">
        <f t="shared" si="4"/>
        <v>18484.127993245929</v>
      </c>
      <c r="H29" s="2">
        <v>182</v>
      </c>
      <c r="I29" s="2">
        <v>183</v>
      </c>
      <c r="J29" s="5">
        <f t="shared" si="5"/>
        <v>365</v>
      </c>
      <c r="K29" s="2">
        <v>0</v>
      </c>
      <c r="L29" s="2">
        <v>0</v>
      </c>
      <c r="M29" s="5">
        <f t="shared" si="6"/>
        <v>0</v>
      </c>
      <c r="N29" s="27">
        <f t="shared" si="7"/>
        <v>0.22595842816993644</v>
      </c>
      <c r="O29" s="27">
        <f t="shared" si="0"/>
        <v>0.24289744649436829</v>
      </c>
      <c r="P29" s="28">
        <f t="shared" si="1"/>
        <v>0.23445114146684334</v>
      </c>
      <c r="R29" s="32">
        <f t="shared" si="8"/>
        <v>48.807020484706271</v>
      </c>
      <c r="S29" s="32">
        <f t="shared" si="9"/>
        <v>52.465848442783553</v>
      </c>
      <c r="T29" s="32">
        <f t="shared" si="10"/>
        <v>50.641446556838162</v>
      </c>
    </row>
    <row r="30" spans="2:20" x14ac:dyDescent="0.25">
      <c r="B30" s="12" t="str">
        <f>'Média Mensal'!B30</f>
        <v>Estádio do Mar</v>
      </c>
      <c r="C30" s="12" t="str">
        <f>'Média Mensal'!C30</f>
        <v>Pedro Hispano</v>
      </c>
      <c r="D30" s="15">
        <f>'Média Mensal'!D30</f>
        <v>786.97</v>
      </c>
      <c r="E30" s="4">
        <v>9231.7806777962633</v>
      </c>
      <c r="F30" s="2">
        <v>9950.6778390090276</v>
      </c>
      <c r="G30" s="5">
        <f t="shared" si="4"/>
        <v>19182.458516805291</v>
      </c>
      <c r="H30" s="2">
        <v>179</v>
      </c>
      <c r="I30" s="2">
        <v>182</v>
      </c>
      <c r="J30" s="5">
        <f t="shared" si="5"/>
        <v>361</v>
      </c>
      <c r="K30" s="2">
        <v>0</v>
      </c>
      <c r="L30" s="2">
        <v>0</v>
      </c>
      <c r="M30" s="5">
        <f t="shared" si="6"/>
        <v>0</v>
      </c>
      <c r="N30" s="27">
        <f t="shared" si="7"/>
        <v>0.23876941541993232</v>
      </c>
      <c r="O30" s="27">
        <f t="shared" si="0"/>
        <v>0.2531206206504128</v>
      </c>
      <c r="P30" s="28">
        <f t="shared" si="1"/>
        <v>0.24600464908183661</v>
      </c>
      <c r="R30" s="32">
        <f t="shared" si="8"/>
        <v>51.574193730705382</v>
      </c>
      <c r="S30" s="32">
        <f t="shared" si="9"/>
        <v>54.674054060489162</v>
      </c>
      <c r="T30" s="32">
        <f t="shared" si="10"/>
        <v>53.137004201676703</v>
      </c>
    </row>
    <row r="31" spans="2:20" x14ac:dyDescent="0.25">
      <c r="B31" s="12" t="str">
        <f>'Média Mensal'!B31</f>
        <v>Pedro Hispano</v>
      </c>
      <c r="C31" s="12" t="str">
        <f>'Média Mensal'!C31</f>
        <v>Parque de Real</v>
      </c>
      <c r="D31" s="15">
        <f>'Média Mensal'!D31</f>
        <v>656.68</v>
      </c>
      <c r="E31" s="4">
        <v>8629.5154385114165</v>
      </c>
      <c r="F31" s="2">
        <v>8932.832439028105</v>
      </c>
      <c r="G31" s="5">
        <f t="shared" si="4"/>
        <v>17562.34787753952</v>
      </c>
      <c r="H31" s="2">
        <v>174</v>
      </c>
      <c r="I31" s="2">
        <v>183</v>
      </c>
      <c r="J31" s="5">
        <f t="shared" si="5"/>
        <v>357</v>
      </c>
      <c r="K31" s="2">
        <v>0</v>
      </c>
      <c r="L31" s="2">
        <v>0</v>
      </c>
      <c r="M31" s="5">
        <f t="shared" si="6"/>
        <v>0</v>
      </c>
      <c r="N31" s="27">
        <f t="shared" si="7"/>
        <v>0.22960609404298149</v>
      </c>
      <c r="O31" s="27">
        <f t="shared" si="0"/>
        <v>0.22598746303956954</v>
      </c>
      <c r="P31" s="28">
        <f t="shared" si="1"/>
        <v>0.22775116554543418</v>
      </c>
      <c r="R31" s="32">
        <f t="shared" si="8"/>
        <v>49.594916313284003</v>
      </c>
      <c r="S31" s="32">
        <f t="shared" si="9"/>
        <v>48.813292016547024</v>
      </c>
      <c r="T31" s="32">
        <f t="shared" si="10"/>
        <v>49.194251757813781</v>
      </c>
    </row>
    <row r="32" spans="2:20" x14ac:dyDescent="0.25">
      <c r="B32" s="12" t="str">
        <f>'Média Mensal'!B32</f>
        <v>Parque de Real</v>
      </c>
      <c r="C32" s="12" t="str">
        <f>'Média Mensal'!C32</f>
        <v>C. Matosinhos</v>
      </c>
      <c r="D32" s="15">
        <f>'Média Mensal'!D32</f>
        <v>723.67</v>
      </c>
      <c r="E32" s="4">
        <v>8307.2937864998748</v>
      </c>
      <c r="F32" s="2">
        <v>8357.9416538852729</v>
      </c>
      <c r="G32" s="5">
        <f t="shared" si="4"/>
        <v>16665.23544038515</v>
      </c>
      <c r="H32" s="2">
        <v>183</v>
      </c>
      <c r="I32" s="2">
        <v>184</v>
      </c>
      <c r="J32" s="5">
        <f t="shared" si="5"/>
        <v>367</v>
      </c>
      <c r="K32" s="2">
        <v>0</v>
      </c>
      <c r="L32" s="2">
        <v>0</v>
      </c>
      <c r="M32" s="5">
        <f t="shared" si="6"/>
        <v>0</v>
      </c>
      <c r="N32" s="27">
        <f t="shared" si="7"/>
        <v>0.2101622593225024</v>
      </c>
      <c r="O32" s="27">
        <f t="shared" si="0"/>
        <v>0.21029442567142898</v>
      </c>
      <c r="P32" s="28">
        <f t="shared" si="1"/>
        <v>0.21022852256011137</v>
      </c>
      <c r="R32" s="32">
        <f t="shared" si="8"/>
        <v>45.395048013660521</v>
      </c>
      <c r="S32" s="32">
        <f t="shared" si="9"/>
        <v>45.423595945028659</v>
      </c>
      <c r="T32" s="32">
        <f t="shared" si="10"/>
        <v>45.40936087298406</v>
      </c>
    </row>
    <row r="33" spans="2:20" x14ac:dyDescent="0.25">
      <c r="B33" s="12" t="str">
        <f>'Média Mensal'!B33</f>
        <v>C. Matosinhos</v>
      </c>
      <c r="C33" s="12" t="str">
        <f>'Média Mensal'!C33</f>
        <v>Matosinhos Sul</v>
      </c>
      <c r="D33" s="15">
        <f>'Média Mensal'!D33</f>
        <v>616.61</v>
      </c>
      <c r="E33" s="4">
        <v>6168.0952036470635</v>
      </c>
      <c r="F33" s="2">
        <v>6307.3878002996917</v>
      </c>
      <c r="G33" s="5">
        <f t="shared" si="4"/>
        <v>12475.483003946756</v>
      </c>
      <c r="H33" s="2">
        <v>183</v>
      </c>
      <c r="I33" s="2">
        <v>183</v>
      </c>
      <c r="J33" s="5">
        <f t="shared" si="5"/>
        <v>366</v>
      </c>
      <c r="K33" s="2">
        <v>0</v>
      </c>
      <c r="L33" s="2">
        <v>0</v>
      </c>
      <c r="M33" s="5">
        <f t="shared" si="6"/>
        <v>0</v>
      </c>
      <c r="N33" s="27">
        <f t="shared" si="7"/>
        <v>0.1560436957004418</v>
      </c>
      <c r="O33" s="27">
        <f t="shared" si="0"/>
        <v>0.15956759260017433</v>
      </c>
      <c r="P33" s="28">
        <f t="shared" si="1"/>
        <v>0.15780564415030809</v>
      </c>
      <c r="R33" s="32">
        <f t="shared" si="8"/>
        <v>33.705438271295428</v>
      </c>
      <c r="S33" s="32">
        <f t="shared" si="9"/>
        <v>34.466600001637659</v>
      </c>
      <c r="T33" s="32">
        <f t="shared" si="10"/>
        <v>34.086019136466547</v>
      </c>
    </row>
    <row r="34" spans="2:20" x14ac:dyDescent="0.25">
      <c r="B34" s="12" t="str">
        <f>'Média Mensal'!B34</f>
        <v>Matosinhos Sul</v>
      </c>
      <c r="C34" s="12" t="str">
        <f>'Média Mensal'!C34</f>
        <v>Brito Capelo</v>
      </c>
      <c r="D34" s="15">
        <f>'Média Mensal'!D34</f>
        <v>535.72</v>
      </c>
      <c r="E34" s="4">
        <v>3181.9152877525016</v>
      </c>
      <c r="F34" s="2">
        <v>3577.7730470193674</v>
      </c>
      <c r="G34" s="5">
        <f t="shared" si="4"/>
        <v>6759.6883347718685</v>
      </c>
      <c r="H34" s="2">
        <v>183</v>
      </c>
      <c r="I34" s="2">
        <v>184</v>
      </c>
      <c r="J34" s="5">
        <f t="shared" si="5"/>
        <v>367</v>
      </c>
      <c r="K34" s="2">
        <v>0</v>
      </c>
      <c r="L34" s="2">
        <v>0</v>
      </c>
      <c r="M34" s="5">
        <f t="shared" si="6"/>
        <v>0</v>
      </c>
      <c r="N34" s="27">
        <f t="shared" si="7"/>
        <v>8.0497755711204752E-2</v>
      </c>
      <c r="O34" s="27">
        <f t="shared" si="0"/>
        <v>9.0020457100930137E-2</v>
      </c>
      <c r="P34" s="28">
        <f t="shared" si="1"/>
        <v>8.5272080113682869E-2</v>
      </c>
      <c r="R34" s="32">
        <f t="shared" si="8"/>
        <v>17.387515233620228</v>
      </c>
      <c r="S34" s="32">
        <f t="shared" si="9"/>
        <v>19.444418733800909</v>
      </c>
      <c r="T34" s="32">
        <f t="shared" si="10"/>
        <v>18.4187693045555</v>
      </c>
    </row>
    <row r="35" spans="2:20" x14ac:dyDescent="0.25">
      <c r="B35" s="12" t="str">
        <f>'Média Mensal'!B35</f>
        <v>Brito Capelo</v>
      </c>
      <c r="C35" s="12" t="str">
        <f>'Média Mensal'!C35</f>
        <v>Mercado</v>
      </c>
      <c r="D35" s="15">
        <f>'Média Mensal'!D35</f>
        <v>487.53</v>
      </c>
      <c r="E35" s="4">
        <v>1532.6745081980694</v>
      </c>
      <c r="F35" s="2">
        <v>2105.606260054019</v>
      </c>
      <c r="G35" s="5">
        <f t="shared" si="4"/>
        <v>3638.2807682520884</v>
      </c>
      <c r="H35" s="2">
        <v>188</v>
      </c>
      <c r="I35" s="2">
        <v>186</v>
      </c>
      <c r="J35" s="5">
        <f t="shared" si="5"/>
        <v>374</v>
      </c>
      <c r="K35" s="2">
        <v>0</v>
      </c>
      <c r="L35" s="2">
        <v>0</v>
      </c>
      <c r="M35" s="5">
        <f t="shared" si="6"/>
        <v>0</v>
      </c>
      <c r="N35" s="27">
        <f t="shared" si="7"/>
        <v>3.7743166573041505E-2</v>
      </c>
      <c r="O35" s="27">
        <f t="shared" si="0"/>
        <v>5.240955446171891E-2</v>
      </c>
      <c r="P35" s="28">
        <f t="shared" si="1"/>
        <v>4.5037145576501389E-2</v>
      </c>
      <c r="R35" s="32">
        <f t="shared" si="8"/>
        <v>8.152523979776964</v>
      </c>
      <c r="S35" s="32">
        <f t="shared" si="9"/>
        <v>11.320463763731285</v>
      </c>
      <c r="T35" s="32">
        <f t="shared" si="10"/>
        <v>9.7280234445243003</v>
      </c>
    </row>
    <row r="36" spans="2:20" x14ac:dyDescent="0.25">
      <c r="B36" s="13" t="str">
        <f>'Média Mensal'!B36</f>
        <v>Mercado</v>
      </c>
      <c r="C36" s="13" t="str">
        <f>'Média Mensal'!C36</f>
        <v>Sr. de Matosinhos</v>
      </c>
      <c r="D36" s="16">
        <f>'Média Mensal'!D36</f>
        <v>708.96</v>
      </c>
      <c r="E36" s="6">
        <v>313.61062498651171</v>
      </c>
      <c r="F36" s="3">
        <v>440.99999999999994</v>
      </c>
      <c r="G36" s="7">
        <f t="shared" si="4"/>
        <v>754.61062498651165</v>
      </c>
      <c r="H36" s="3">
        <v>182</v>
      </c>
      <c r="I36" s="3">
        <v>204</v>
      </c>
      <c r="J36" s="7">
        <f t="shared" si="5"/>
        <v>386</v>
      </c>
      <c r="K36" s="3">
        <v>0</v>
      </c>
      <c r="L36" s="3">
        <v>0</v>
      </c>
      <c r="M36" s="7">
        <f t="shared" si="6"/>
        <v>0</v>
      </c>
      <c r="N36" s="27">
        <f t="shared" si="7"/>
        <v>7.9774782505726421E-3</v>
      </c>
      <c r="O36" s="27">
        <f t="shared" si="0"/>
        <v>1.0008169934640522E-2</v>
      </c>
      <c r="P36" s="28">
        <f t="shared" si="1"/>
        <v>9.0506935447432317E-3</v>
      </c>
      <c r="R36" s="32">
        <f t="shared" si="8"/>
        <v>1.7231353021236908</v>
      </c>
      <c r="S36" s="32">
        <f t="shared" si="9"/>
        <v>2.1617647058823528</v>
      </c>
      <c r="T36" s="32">
        <f t="shared" si="10"/>
        <v>1.954949805664538</v>
      </c>
    </row>
    <row r="37" spans="2:20" x14ac:dyDescent="0.25">
      <c r="B37" s="11" t="str">
        <f>'Média Mensal'!B37</f>
        <v>BSra da Hora</v>
      </c>
      <c r="C37" s="11" t="str">
        <f>'Média Mensal'!C37</f>
        <v>BFonte do Cuco</v>
      </c>
      <c r="D37" s="14">
        <f>'Média Mensal'!D37</f>
        <v>687.03</v>
      </c>
      <c r="E37" s="8">
        <v>9103.8178522415074</v>
      </c>
      <c r="F37" s="9">
        <v>11462.403693295493</v>
      </c>
      <c r="G37" s="10">
        <f t="shared" si="4"/>
        <v>20566.221545537002</v>
      </c>
      <c r="H37" s="9">
        <v>142</v>
      </c>
      <c r="I37" s="9">
        <v>142</v>
      </c>
      <c r="J37" s="10">
        <f t="shared" si="5"/>
        <v>284</v>
      </c>
      <c r="K37" s="9">
        <v>136</v>
      </c>
      <c r="L37" s="9">
        <v>110</v>
      </c>
      <c r="M37" s="10">
        <f t="shared" si="6"/>
        <v>246</v>
      </c>
      <c r="N37" s="25">
        <f t="shared" si="7"/>
        <v>0.14136363124598614</v>
      </c>
      <c r="O37" s="25">
        <f t="shared" si="0"/>
        <v>0.19779133926862738</v>
      </c>
      <c r="P37" s="26">
        <f t="shared" si="1"/>
        <v>0.16809060371335982</v>
      </c>
      <c r="R37" s="32">
        <f t="shared" si="8"/>
        <v>32.747546231084556</v>
      </c>
      <c r="S37" s="32">
        <f t="shared" si="9"/>
        <v>45.48572894164878</v>
      </c>
      <c r="T37" s="32">
        <f t="shared" si="10"/>
        <v>38.804191595352833</v>
      </c>
    </row>
    <row r="38" spans="2:20" x14ac:dyDescent="0.25">
      <c r="B38" s="12" t="str">
        <f>'Média Mensal'!B38</f>
        <v>BFonte do Cuco</v>
      </c>
      <c r="C38" s="12" t="str">
        <f>'Média Mensal'!C38</f>
        <v>Custoias</v>
      </c>
      <c r="D38" s="15">
        <f>'Média Mensal'!D38</f>
        <v>689.2</v>
      </c>
      <c r="E38" s="4">
        <v>8707.3832188065862</v>
      </c>
      <c r="F38" s="2">
        <v>11089.68037654927</v>
      </c>
      <c r="G38" s="5">
        <f t="shared" si="4"/>
        <v>19797.063595355856</v>
      </c>
      <c r="H38" s="2">
        <v>142</v>
      </c>
      <c r="I38" s="2">
        <v>142</v>
      </c>
      <c r="J38" s="5">
        <f t="shared" si="5"/>
        <v>284</v>
      </c>
      <c r="K38" s="2">
        <v>133</v>
      </c>
      <c r="L38" s="2">
        <v>113</v>
      </c>
      <c r="M38" s="5">
        <f t="shared" si="6"/>
        <v>246</v>
      </c>
      <c r="N38" s="27">
        <f t="shared" si="7"/>
        <v>0.13678809882503748</v>
      </c>
      <c r="O38" s="27">
        <f t="shared" si="0"/>
        <v>0.1889341756942427</v>
      </c>
      <c r="P38" s="28">
        <f t="shared" si="1"/>
        <v>0.16180416826333738</v>
      </c>
      <c r="R38" s="32">
        <f t="shared" si="8"/>
        <v>31.663211704751223</v>
      </c>
      <c r="S38" s="32">
        <f t="shared" si="9"/>
        <v>43.488942653134387</v>
      </c>
      <c r="T38" s="32">
        <f t="shared" si="10"/>
        <v>37.352950179916711</v>
      </c>
    </row>
    <row r="39" spans="2:20" x14ac:dyDescent="0.25">
      <c r="B39" s="12" t="str">
        <f>'Média Mensal'!B39</f>
        <v>Custoias</v>
      </c>
      <c r="C39" s="12" t="str">
        <f>'Média Mensal'!C39</f>
        <v>Esposade</v>
      </c>
      <c r="D39" s="15">
        <f>'Média Mensal'!D39</f>
        <v>1779.24</v>
      </c>
      <c r="E39" s="4">
        <v>8434.6533952821628</v>
      </c>
      <c r="F39" s="2">
        <v>10794.344883372258</v>
      </c>
      <c r="G39" s="5">
        <f t="shared" si="4"/>
        <v>19228.998278654421</v>
      </c>
      <c r="H39" s="2">
        <v>142</v>
      </c>
      <c r="I39" s="2">
        <v>142</v>
      </c>
      <c r="J39" s="5">
        <f t="shared" si="5"/>
        <v>284</v>
      </c>
      <c r="K39" s="2">
        <v>132</v>
      </c>
      <c r="L39" s="2">
        <v>136</v>
      </c>
      <c r="M39" s="5">
        <f t="shared" si="6"/>
        <v>268</v>
      </c>
      <c r="N39" s="27">
        <f t="shared" si="7"/>
        <v>0.13302191198716506</v>
      </c>
      <c r="O39" s="27">
        <f t="shared" si="0"/>
        <v>0.16761405098404128</v>
      </c>
      <c r="P39" s="28">
        <f t="shared" si="1"/>
        <v>0.15045222739307729</v>
      </c>
      <c r="R39" s="32">
        <f t="shared" si="8"/>
        <v>30.783406552124681</v>
      </c>
      <c r="S39" s="32">
        <f t="shared" si="9"/>
        <v>38.828578717166394</v>
      </c>
      <c r="T39" s="32">
        <f t="shared" si="10"/>
        <v>34.835141809156561</v>
      </c>
    </row>
    <row r="40" spans="2:20" x14ac:dyDescent="0.25">
      <c r="B40" s="12" t="str">
        <f>'Média Mensal'!B40</f>
        <v>Esposade</v>
      </c>
      <c r="C40" s="12" t="str">
        <f>'Média Mensal'!C40</f>
        <v>Crestins</v>
      </c>
      <c r="D40" s="15">
        <f>'Média Mensal'!D40</f>
        <v>2035.56</v>
      </c>
      <c r="E40" s="4">
        <v>8289.0386630160756</v>
      </c>
      <c r="F40" s="2">
        <v>10669.189009807606</v>
      </c>
      <c r="G40" s="5">
        <f t="shared" si="4"/>
        <v>18958.227672823683</v>
      </c>
      <c r="H40" s="2">
        <v>142</v>
      </c>
      <c r="I40" s="2">
        <v>142</v>
      </c>
      <c r="J40" s="5">
        <f t="shared" si="5"/>
        <v>284</v>
      </c>
      <c r="K40" s="2">
        <v>136</v>
      </c>
      <c r="L40" s="2">
        <v>135</v>
      </c>
      <c r="M40" s="5">
        <f t="shared" si="6"/>
        <v>271</v>
      </c>
      <c r="N40" s="27">
        <f t="shared" si="7"/>
        <v>0.12871178048161608</v>
      </c>
      <c r="O40" s="27">
        <f t="shared" si="0"/>
        <v>0.16631108944082187</v>
      </c>
      <c r="P40" s="28">
        <f t="shared" si="1"/>
        <v>0.14747516703609187</v>
      </c>
      <c r="R40" s="32">
        <f t="shared" si="8"/>
        <v>29.816685838187322</v>
      </c>
      <c r="S40" s="32">
        <f t="shared" si="9"/>
        <v>38.516927833240452</v>
      </c>
      <c r="T40" s="32">
        <f t="shared" si="10"/>
        <v>34.158968779862491</v>
      </c>
    </row>
    <row r="41" spans="2:20" x14ac:dyDescent="0.25">
      <c r="B41" s="12" t="str">
        <f>'Média Mensal'!B41</f>
        <v>Crestins</v>
      </c>
      <c r="C41" s="12" t="str">
        <f>'Média Mensal'!C41</f>
        <v>Verdes (B)</v>
      </c>
      <c r="D41" s="15">
        <f>'Média Mensal'!D41</f>
        <v>591.81999999999994</v>
      </c>
      <c r="E41" s="4">
        <v>8236.0148777052837</v>
      </c>
      <c r="F41" s="2">
        <v>10507.365940473797</v>
      </c>
      <c r="G41" s="5">
        <f t="shared" si="4"/>
        <v>18743.380818179081</v>
      </c>
      <c r="H41" s="2">
        <v>144</v>
      </c>
      <c r="I41" s="2">
        <v>142</v>
      </c>
      <c r="J41" s="5">
        <f t="shared" si="5"/>
        <v>286</v>
      </c>
      <c r="K41" s="2">
        <v>136</v>
      </c>
      <c r="L41" s="2">
        <v>135</v>
      </c>
      <c r="M41" s="5">
        <f t="shared" si="6"/>
        <v>271</v>
      </c>
      <c r="N41" s="27">
        <f t="shared" si="7"/>
        <v>0.12703626107023205</v>
      </c>
      <c r="O41" s="27">
        <f t="shared" si="0"/>
        <v>0.16378859490699896</v>
      </c>
      <c r="P41" s="28">
        <f t="shared" si="1"/>
        <v>0.14531554935634716</v>
      </c>
      <c r="R41" s="32">
        <f t="shared" si="8"/>
        <v>29.414338848947441</v>
      </c>
      <c r="S41" s="32">
        <f t="shared" si="9"/>
        <v>37.932729026981221</v>
      </c>
      <c r="T41" s="32">
        <f t="shared" si="10"/>
        <v>33.650593928508222</v>
      </c>
    </row>
    <row r="42" spans="2:20" x14ac:dyDescent="0.25">
      <c r="B42" s="12" t="str">
        <f>'Média Mensal'!B42</f>
        <v>Verdes (B)</v>
      </c>
      <c r="C42" s="12" t="str">
        <f>'Média Mensal'!C42</f>
        <v>Pedras Rubras</v>
      </c>
      <c r="D42" s="15">
        <f>'Média Mensal'!D42</f>
        <v>960.78</v>
      </c>
      <c r="E42" s="4">
        <v>5815.2408915291535</v>
      </c>
      <c r="F42" s="2">
        <v>7182.2494775145778</v>
      </c>
      <c r="G42" s="5">
        <f t="shared" si="4"/>
        <v>12997.490369043731</v>
      </c>
      <c r="H42" s="2">
        <v>0</v>
      </c>
      <c r="I42" s="2">
        <v>0</v>
      </c>
      <c r="J42" s="5">
        <f t="shared" si="5"/>
        <v>0</v>
      </c>
      <c r="K42" s="2">
        <v>136</v>
      </c>
      <c r="L42" s="2">
        <v>135</v>
      </c>
      <c r="M42" s="5">
        <f t="shared" si="6"/>
        <v>271</v>
      </c>
      <c r="N42" s="27">
        <f t="shared" si="7"/>
        <v>0.17241582339685582</v>
      </c>
      <c r="O42" s="27">
        <f t="shared" si="0"/>
        <v>0.21452358057092527</v>
      </c>
      <c r="P42" s="28">
        <f t="shared" si="1"/>
        <v>0.1933920123950085</v>
      </c>
      <c r="R42" s="32">
        <f t="shared" si="8"/>
        <v>42.759124202420246</v>
      </c>
      <c r="S42" s="32">
        <f t="shared" si="9"/>
        <v>53.201847981589466</v>
      </c>
      <c r="T42" s="32">
        <f t="shared" si="10"/>
        <v>47.961219073962106</v>
      </c>
    </row>
    <row r="43" spans="2:20" x14ac:dyDescent="0.25">
      <c r="B43" s="12" t="str">
        <f>'Média Mensal'!B43</f>
        <v>Pedras Rubras</v>
      </c>
      <c r="C43" s="12" t="str">
        <f>'Média Mensal'!C43</f>
        <v>Lidador</v>
      </c>
      <c r="D43" s="15">
        <f>'Média Mensal'!D43</f>
        <v>1147.58</v>
      </c>
      <c r="E43" s="4">
        <v>5347.9565601298218</v>
      </c>
      <c r="F43" s="2">
        <v>6322.5505455087723</v>
      </c>
      <c r="G43" s="5">
        <f t="shared" si="4"/>
        <v>11670.507105638593</v>
      </c>
      <c r="H43" s="2">
        <v>0</v>
      </c>
      <c r="I43" s="2">
        <v>0</v>
      </c>
      <c r="J43" s="5">
        <f t="shared" si="5"/>
        <v>0</v>
      </c>
      <c r="K43" s="2">
        <v>136</v>
      </c>
      <c r="L43" s="2">
        <v>135</v>
      </c>
      <c r="M43" s="5">
        <f t="shared" si="6"/>
        <v>271</v>
      </c>
      <c r="N43" s="27">
        <f t="shared" si="7"/>
        <v>0.15856133064901037</v>
      </c>
      <c r="O43" s="27">
        <f t="shared" si="0"/>
        <v>0.18884559574398962</v>
      </c>
      <c r="P43" s="28">
        <f t="shared" si="1"/>
        <v>0.17364758816864947</v>
      </c>
      <c r="R43" s="32">
        <f t="shared" si="8"/>
        <v>39.323210000954575</v>
      </c>
      <c r="S43" s="32">
        <f t="shared" si="9"/>
        <v>46.833707744509425</v>
      </c>
      <c r="T43" s="32">
        <f t="shared" si="10"/>
        <v>43.064601865825068</v>
      </c>
    </row>
    <row r="44" spans="2:20" x14ac:dyDescent="0.25">
      <c r="B44" s="12" t="str">
        <f>'Média Mensal'!B44</f>
        <v>Lidador</v>
      </c>
      <c r="C44" s="12" t="str">
        <f>'Média Mensal'!C44</f>
        <v>Vilar do Pinheiro</v>
      </c>
      <c r="D44" s="15">
        <f>'Média Mensal'!D44</f>
        <v>1987.51</v>
      </c>
      <c r="E44" s="4">
        <v>5114.9129150353729</v>
      </c>
      <c r="F44" s="2">
        <v>6018.2136584961836</v>
      </c>
      <c r="G44" s="5">
        <f t="shared" si="4"/>
        <v>11133.126573531557</v>
      </c>
      <c r="H44" s="2">
        <v>0</v>
      </c>
      <c r="I44" s="2">
        <v>0</v>
      </c>
      <c r="J44" s="5">
        <f t="shared" si="5"/>
        <v>0</v>
      </c>
      <c r="K44" s="2">
        <v>136</v>
      </c>
      <c r="L44" s="2">
        <v>135</v>
      </c>
      <c r="M44" s="5">
        <f t="shared" si="6"/>
        <v>271</v>
      </c>
      <c r="N44" s="27">
        <f t="shared" si="7"/>
        <v>0.15165182978639033</v>
      </c>
      <c r="O44" s="27">
        <f t="shared" si="0"/>
        <v>0.17975548561816557</v>
      </c>
      <c r="P44" s="28">
        <f t="shared" si="1"/>
        <v>0.1656518059387507</v>
      </c>
      <c r="R44" s="32">
        <f t="shared" si="8"/>
        <v>37.609653787024797</v>
      </c>
      <c r="S44" s="32">
        <f t="shared" si="9"/>
        <v>44.579360433305062</v>
      </c>
      <c r="T44" s="32">
        <f t="shared" si="10"/>
        <v>41.081647872810173</v>
      </c>
    </row>
    <row r="45" spans="2:20" x14ac:dyDescent="0.25">
      <c r="B45" s="12" t="str">
        <f>'Média Mensal'!B45</f>
        <v>Vilar do Pinheiro</v>
      </c>
      <c r="C45" s="12" t="str">
        <f>'Média Mensal'!C45</f>
        <v>Modivas Sul</v>
      </c>
      <c r="D45" s="15">
        <f>'Média Mensal'!D45</f>
        <v>2037.38</v>
      </c>
      <c r="E45" s="4">
        <v>5023.5155626770384</v>
      </c>
      <c r="F45" s="2">
        <v>5802.5973034070521</v>
      </c>
      <c r="G45" s="5">
        <f t="shared" si="4"/>
        <v>10826.112866084091</v>
      </c>
      <c r="H45" s="2">
        <v>0</v>
      </c>
      <c r="I45" s="2">
        <v>0</v>
      </c>
      <c r="J45" s="5">
        <f t="shared" si="5"/>
        <v>0</v>
      </c>
      <c r="K45" s="2">
        <v>136</v>
      </c>
      <c r="L45" s="2">
        <v>135</v>
      </c>
      <c r="M45" s="5">
        <f t="shared" si="6"/>
        <v>271</v>
      </c>
      <c r="N45" s="27">
        <f t="shared" si="7"/>
        <v>0.14894199367519681</v>
      </c>
      <c r="O45" s="27">
        <f t="shared" si="0"/>
        <v>0.17331533164298243</v>
      </c>
      <c r="P45" s="28">
        <f t="shared" si="1"/>
        <v>0.16108369340084649</v>
      </c>
      <c r="R45" s="32">
        <f t="shared" si="8"/>
        <v>36.937614431448814</v>
      </c>
      <c r="S45" s="32">
        <f t="shared" si="9"/>
        <v>42.982202247459647</v>
      </c>
      <c r="T45" s="32">
        <f t="shared" si="10"/>
        <v>39.94875596340993</v>
      </c>
    </row>
    <row r="46" spans="2:20" x14ac:dyDescent="0.25">
      <c r="B46" s="12" t="str">
        <f>'Média Mensal'!B46</f>
        <v>Modivas Sul</v>
      </c>
      <c r="C46" s="12" t="str">
        <f>'Média Mensal'!C46</f>
        <v>Modivas Centro</v>
      </c>
      <c r="D46" s="15">
        <f>'Média Mensal'!D46</f>
        <v>1051.08</v>
      </c>
      <c r="E46" s="4">
        <v>5000.1275431717386</v>
      </c>
      <c r="F46" s="2">
        <v>5758.7752055681885</v>
      </c>
      <c r="G46" s="5">
        <f t="shared" si="4"/>
        <v>10758.902748739927</v>
      </c>
      <c r="H46" s="2">
        <v>0</v>
      </c>
      <c r="I46" s="2">
        <v>0</v>
      </c>
      <c r="J46" s="5">
        <f t="shared" si="5"/>
        <v>0</v>
      </c>
      <c r="K46" s="2">
        <v>136</v>
      </c>
      <c r="L46" s="2">
        <v>140</v>
      </c>
      <c r="M46" s="5">
        <f t="shared" si="6"/>
        <v>276</v>
      </c>
      <c r="N46" s="27">
        <f t="shared" si="7"/>
        <v>0.1482485633056137</v>
      </c>
      <c r="O46" s="27">
        <f t="shared" si="0"/>
        <v>0.16586334117419899</v>
      </c>
      <c r="P46" s="28">
        <f t="shared" si="1"/>
        <v>0.15718359555779463</v>
      </c>
      <c r="R46" s="32">
        <f t="shared" si="8"/>
        <v>36.765643699792193</v>
      </c>
      <c r="S46" s="32">
        <f t="shared" si="9"/>
        <v>41.134108611201349</v>
      </c>
      <c r="T46" s="32">
        <f t="shared" si="10"/>
        <v>38.981531698333072</v>
      </c>
    </row>
    <row r="47" spans="2:20" x14ac:dyDescent="0.25">
      <c r="B47" s="12" t="str">
        <f>'Média Mensal'!B47</f>
        <v>Modivas Centro</v>
      </c>
      <c r="C47" s="12" t="s">
        <v>102</v>
      </c>
      <c r="D47" s="15">
        <v>852.51</v>
      </c>
      <c r="E47" s="4">
        <v>5019.3161541280688</v>
      </c>
      <c r="F47" s="2">
        <v>5688.8746129692863</v>
      </c>
      <c r="G47" s="5">
        <f t="shared" si="4"/>
        <v>10708.190767097356</v>
      </c>
      <c r="H47" s="2">
        <v>0</v>
      </c>
      <c r="I47" s="2">
        <v>0</v>
      </c>
      <c r="J47" s="5">
        <f t="shared" si="5"/>
        <v>0</v>
      </c>
      <c r="K47" s="2">
        <v>136</v>
      </c>
      <c r="L47" s="2">
        <v>141</v>
      </c>
      <c r="M47" s="5">
        <f t="shared" si="6"/>
        <v>277</v>
      </c>
      <c r="N47" s="27">
        <f t="shared" si="7"/>
        <v>0.1488174855944043</v>
      </c>
      <c r="O47" s="27">
        <f t="shared" si="0"/>
        <v>0.16268801798699628</v>
      </c>
      <c r="P47" s="28">
        <f t="shared" si="1"/>
        <v>0.15587793710110276</v>
      </c>
      <c r="R47" s="32">
        <f t="shared" ref="R47" si="11">+E47/(H47+K47)</f>
        <v>36.90673642741227</v>
      </c>
      <c r="S47" s="32">
        <f t="shared" ref="S47" si="12">+F47/(I47+L47)</f>
        <v>40.346628460775079</v>
      </c>
      <c r="T47" s="32">
        <f t="shared" ref="T47" si="13">+G47/(J47+M47)</f>
        <v>38.657728401073484</v>
      </c>
    </row>
    <row r="48" spans="2:20" x14ac:dyDescent="0.25">
      <c r="B48" s="12" t="s">
        <v>102</v>
      </c>
      <c r="C48" s="12" t="str">
        <f>'Média Mensal'!C48</f>
        <v>Mindelo</v>
      </c>
      <c r="D48" s="15">
        <v>1834.12</v>
      </c>
      <c r="E48" s="4">
        <v>4106.8194982343794</v>
      </c>
      <c r="F48" s="2">
        <v>5354.8305486344152</v>
      </c>
      <c r="G48" s="5">
        <f t="shared" si="4"/>
        <v>9461.6500468687955</v>
      </c>
      <c r="H48" s="2">
        <v>0</v>
      </c>
      <c r="I48" s="2">
        <v>0</v>
      </c>
      <c r="J48" s="5">
        <f t="shared" si="5"/>
        <v>0</v>
      </c>
      <c r="K48" s="2">
        <v>135</v>
      </c>
      <c r="L48" s="2">
        <v>136</v>
      </c>
      <c r="M48" s="5">
        <f t="shared" si="6"/>
        <v>271</v>
      </c>
      <c r="N48" s="27">
        <f t="shared" si="7"/>
        <v>0.12266485956494562</v>
      </c>
      <c r="O48" s="27">
        <f t="shared" si="0"/>
        <v>0.15876513723417976</v>
      </c>
      <c r="P48" s="28">
        <f t="shared" si="1"/>
        <v>0.14078160407791923</v>
      </c>
      <c r="R48" s="32">
        <f t="shared" si="8"/>
        <v>30.420885172106512</v>
      </c>
      <c r="S48" s="32">
        <f t="shared" si="9"/>
        <v>39.373754034076583</v>
      </c>
      <c r="T48" s="32">
        <f t="shared" si="10"/>
        <v>34.913837811323965</v>
      </c>
    </row>
    <row r="49" spans="2:20" x14ac:dyDescent="0.25">
      <c r="B49" s="12" t="str">
        <f>'Média Mensal'!B49</f>
        <v>Mindelo</v>
      </c>
      <c r="C49" s="12" t="str">
        <f>'Média Mensal'!C49</f>
        <v>Espaço Natureza</v>
      </c>
      <c r="D49" s="15">
        <f>'Média Mensal'!D49</f>
        <v>776.86</v>
      </c>
      <c r="E49" s="4">
        <v>4038.0895694749265</v>
      </c>
      <c r="F49" s="2">
        <v>5175.1550818026635</v>
      </c>
      <c r="G49" s="5">
        <f t="shared" si="4"/>
        <v>9213.2446512775896</v>
      </c>
      <c r="H49" s="2">
        <v>0</v>
      </c>
      <c r="I49" s="2">
        <v>0</v>
      </c>
      <c r="J49" s="5">
        <f t="shared" si="5"/>
        <v>0</v>
      </c>
      <c r="K49" s="2">
        <v>137</v>
      </c>
      <c r="L49" s="2">
        <v>136</v>
      </c>
      <c r="M49" s="5">
        <f t="shared" si="6"/>
        <v>273</v>
      </c>
      <c r="N49" s="27">
        <f t="shared" si="7"/>
        <v>0.11885123526827544</v>
      </c>
      <c r="O49" s="27">
        <f t="shared" si="0"/>
        <v>0.15343794715970896</v>
      </c>
      <c r="P49" s="28">
        <f t="shared" si="1"/>
        <v>0.1360812455878174</v>
      </c>
      <c r="R49" s="32">
        <f t="shared" si="8"/>
        <v>29.475106346532311</v>
      </c>
      <c r="S49" s="32">
        <f t="shared" si="9"/>
        <v>38.05261089560782</v>
      </c>
      <c r="T49" s="32">
        <f t="shared" si="10"/>
        <v>33.748148905778713</v>
      </c>
    </row>
    <row r="50" spans="2:20" x14ac:dyDescent="0.25">
      <c r="B50" s="12" t="str">
        <f>'Média Mensal'!B50</f>
        <v>Espaço Natureza</v>
      </c>
      <c r="C50" s="12" t="str">
        <f>'Média Mensal'!C50</f>
        <v>Varziela</v>
      </c>
      <c r="D50" s="15">
        <f>'Média Mensal'!D50</f>
        <v>1539</v>
      </c>
      <c r="E50" s="4">
        <v>4011.2740084988209</v>
      </c>
      <c r="F50" s="2">
        <v>5145.1979981735194</v>
      </c>
      <c r="G50" s="5">
        <f t="shared" si="4"/>
        <v>9156.4720066723403</v>
      </c>
      <c r="H50" s="2">
        <v>0</v>
      </c>
      <c r="I50" s="2">
        <v>0</v>
      </c>
      <c r="J50" s="5">
        <f t="shared" si="5"/>
        <v>0</v>
      </c>
      <c r="K50" s="2">
        <v>133</v>
      </c>
      <c r="L50" s="2">
        <v>136</v>
      </c>
      <c r="M50" s="5">
        <f t="shared" si="6"/>
        <v>269</v>
      </c>
      <c r="N50" s="27">
        <f t="shared" si="7"/>
        <v>0.12161272157709256</v>
      </c>
      <c r="O50" s="27">
        <f t="shared" si="0"/>
        <v>0.15254975089461337</v>
      </c>
      <c r="P50" s="28">
        <f t="shared" si="1"/>
        <v>0.13725374755174991</v>
      </c>
      <c r="R50" s="32">
        <f t="shared" si="8"/>
        <v>30.159954951118955</v>
      </c>
      <c r="S50" s="32">
        <f t="shared" si="9"/>
        <v>37.832338221864113</v>
      </c>
      <c r="T50" s="32">
        <f t="shared" si="10"/>
        <v>34.038929392833978</v>
      </c>
    </row>
    <row r="51" spans="2:20" x14ac:dyDescent="0.25">
      <c r="B51" s="12" t="str">
        <f>'Média Mensal'!B51</f>
        <v>Varziela</v>
      </c>
      <c r="C51" s="12" t="str">
        <f>'Média Mensal'!C51</f>
        <v>Árvore</v>
      </c>
      <c r="D51" s="15">
        <f>'Média Mensal'!D51</f>
        <v>858.71</v>
      </c>
      <c r="E51" s="4">
        <v>3859.1107212834172</v>
      </c>
      <c r="F51" s="2">
        <v>4959.3162026010978</v>
      </c>
      <c r="G51" s="5">
        <f t="shared" si="4"/>
        <v>8818.4269238845154</v>
      </c>
      <c r="H51" s="2">
        <v>0</v>
      </c>
      <c r="I51" s="2">
        <v>0</v>
      </c>
      <c r="J51" s="5">
        <f t="shared" si="5"/>
        <v>0</v>
      </c>
      <c r="K51" s="2">
        <v>135</v>
      </c>
      <c r="L51" s="2">
        <v>136</v>
      </c>
      <c r="M51" s="5">
        <f t="shared" si="6"/>
        <v>271</v>
      </c>
      <c r="N51" s="27">
        <f t="shared" si="7"/>
        <v>0.11526615057596826</v>
      </c>
      <c r="O51" s="27">
        <f t="shared" si="0"/>
        <v>0.14703854965017485</v>
      </c>
      <c r="P51" s="28">
        <f t="shared" si="1"/>
        <v>0.13121097077557009</v>
      </c>
      <c r="R51" s="32">
        <f t="shared" si="8"/>
        <v>28.586005342840128</v>
      </c>
      <c r="S51" s="32">
        <f t="shared" si="9"/>
        <v>36.465560313243365</v>
      </c>
      <c r="T51" s="32">
        <f t="shared" si="10"/>
        <v>32.540320752341387</v>
      </c>
    </row>
    <row r="52" spans="2:20" x14ac:dyDescent="0.25">
      <c r="B52" s="12" t="str">
        <f>'Média Mensal'!B52</f>
        <v>Árvore</v>
      </c>
      <c r="C52" s="12" t="str">
        <f>'Média Mensal'!C52</f>
        <v>Azurara</v>
      </c>
      <c r="D52" s="15">
        <f>'Média Mensal'!D52</f>
        <v>664.57</v>
      </c>
      <c r="E52" s="4">
        <v>3890.9863771804967</v>
      </c>
      <c r="F52" s="2">
        <v>4956.1374566699224</v>
      </c>
      <c r="G52" s="5">
        <f t="shared" si="4"/>
        <v>8847.123833850419</v>
      </c>
      <c r="H52" s="2">
        <v>0</v>
      </c>
      <c r="I52" s="2">
        <v>0</v>
      </c>
      <c r="J52" s="5">
        <f t="shared" si="5"/>
        <v>0</v>
      </c>
      <c r="K52" s="2">
        <v>134</v>
      </c>
      <c r="L52" s="2">
        <v>136</v>
      </c>
      <c r="M52" s="5">
        <f t="shared" si="6"/>
        <v>270</v>
      </c>
      <c r="N52" s="27">
        <f t="shared" si="7"/>
        <v>0.1170855313306601</v>
      </c>
      <c r="O52" s="27">
        <f t="shared" si="0"/>
        <v>0.14694430315079229</v>
      </c>
      <c r="P52" s="28">
        <f t="shared" si="1"/>
        <v>0.13212550528450445</v>
      </c>
      <c r="R52" s="32">
        <f t="shared" si="8"/>
        <v>29.037211770003708</v>
      </c>
      <c r="S52" s="32">
        <f t="shared" si="9"/>
        <v>36.442187181396491</v>
      </c>
      <c r="T52" s="32">
        <f t="shared" si="10"/>
        <v>32.767125310557105</v>
      </c>
    </row>
    <row r="53" spans="2:20" x14ac:dyDescent="0.25">
      <c r="B53" s="12" t="str">
        <f>'Média Mensal'!B53</f>
        <v>Azurara</v>
      </c>
      <c r="C53" s="12" t="str">
        <f>'Média Mensal'!C53</f>
        <v>Santa Clara</v>
      </c>
      <c r="D53" s="15">
        <f>'Média Mensal'!D53</f>
        <v>1218.0899999999999</v>
      </c>
      <c r="E53" s="4">
        <v>3875.6658419077262</v>
      </c>
      <c r="F53" s="2">
        <v>4899.2537661649976</v>
      </c>
      <c r="G53" s="5">
        <f t="shared" si="4"/>
        <v>8774.9196080727233</v>
      </c>
      <c r="H53" s="2">
        <v>0</v>
      </c>
      <c r="I53" s="2">
        <v>0</v>
      </c>
      <c r="J53" s="5">
        <f t="shared" si="5"/>
        <v>0</v>
      </c>
      <c r="K53" s="2">
        <v>135</v>
      </c>
      <c r="L53" s="2">
        <v>137</v>
      </c>
      <c r="M53" s="5">
        <f t="shared" si="6"/>
        <v>272</v>
      </c>
      <c r="N53" s="27">
        <f t="shared" si="7"/>
        <v>0.11576062849186756</v>
      </c>
      <c r="O53" s="27">
        <f t="shared" si="0"/>
        <v>0.14419748546518124</v>
      </c>
      <c r="P53" s="28">
        <f t="shared" si="1"/>
        <v>0.13008360424680865</v>
      </c>
      <c r="R53" s="32">
        <f t="shared" si="8"/>
        <v>28.708635865983158</v>
      </c>
      <c r="S53" s="32">
        <f t="shared" si="9"/>
        <v>35.760976395364949</v>
      </c>
      <c r="T53" s="32">
        <f t="shared" si="10"/>
        <v>32.260733853208542</v>
      </c>
    </row>
    <row r="54" spans="2:20" x14ac:dyDescent="0.25">
      <c r="B54" s="12" t="str">
        <f>'Média Mensal'!B54</f>
        <v>Santa Clara</v>
      </c>
      <c r="C54" s="12" t="str">
        <f>'Média Mensal'!C54</f>
        <v>Vila do Conde</v>
      </c>
      <c r="D54" s="15">
        <f>'Média Mensal'!D54</f>
        <v>670.57</v>
      </c>
      <c r="E54" s="4">
        <v>3693.9504931148258</v>
      </c>
      <c r="F54" s="2">
        <v>4827.9383538218453</v>
      </c>
      <c r="G54" s="5">
        <f t="shared" si="4"/>
        <v>8521.8888469366721</v>
      </c>
      <c r="H54" s="2">
        <v>0</v>
      </c>
      <c r="I54" s="2">
        <v>0</v>
      </c>
      <c r="J54" s="5">
        <f t="shared" si="5"/>
        <v>0</v>
      </c>
      <c r="K54" s="2">
        <v>119</v>
      </c>
      <c r="L54" s="2">
        <v>135</v>
      </c>
      <c r="M54" s="5">
        <f t="shared" si="6"/>
        <v>254</v>
      </c>
      <c r="N54" s="27">
        <f t="shared" si="7"/>
        <v>0.12516774509063519</v>
      </c>
      <c r="O54" s="27">
        <f t="shared" si="0"/>
        <v>0.14420365453470266</v>
      </c>
      <c r="P54" s="28">
        <f t="shared" si="1"/>
        <v>0.13528525601563171</v>
      </c>
      <c r="R54" s="32">
        <f t="shared" si="8"/>
        <v>31.041600782477527</v>
      </c>
      <c r="S54" s="32">
        <f t="shared" si="9"/>
        <v>35.762506324606264</v>
      </c>
      <c r="T54" s="32">
        <f t="shared" si="10"/>
        <v>33.550743491876659</v>
      </c>
    </row>
    <row r="55" spans="2:20" x14ac:dyDescent="0.25">
      <c r="B55" s="12" t="str">
        <f>'Média Mensal'!B55</f>
        <v>Vila do Conde</v>
      </c>
      <c r="C55" s="12" t="str">
        <f>'Média Mensal'!C55</f>
        <v>Alto de Pega</v>
      </c>
      <c r="D55" s="15">
        <f>'Média Mensal'!D55</f>
        <v>730.41</v>
      </c>
      <c r="E55" s="4">
        <v>2811.5056842102572</v>
      </c>
      <c r="F55" s="2">
        <v>3778.9989936612869</v>
      </c>
      <c r="G55" s="5">
        <f t="shared" si="4"/>
        <v>6590.5046778715441</v>
      </c>
      <c r="H55" s="2">
        <v>0</v>
      </c>
      <c r="I55" s="2">
        <v>0</v>
      </c>
      <c r="J55" s="5">
        <f t="shared" si="5"/>
        <v>0</v>
      </c>
      <c r="K55" s="2">
        <v>121</v>
      </c>
      <c r="L55" s="2">
        <v>136</v>
      </c>
      <c r="M55" s="5">
        <f t="shared" si="6"/>
        <v>257</v>
      </c>
      <c r="N55" s="27">
        <f t="shared" si="7"/>
        <v>9.3691871641237573E-2</v>
      </c>
      <c r="O55" s="27">
        <f t="shared" si="0"/>
        <v>0.11204337623521368</v>
      </c>
      <c r="P55" s="28">
        <f t="shared" si="1"/>
        <v>0.10340317368318602</v>
      </c>
      <c r="R55" s="32">
        <f t="shared" si="8"/>
        <v>23.235584167026918</v>
      </c>
      <c r="S55" s="32">
        <f t="shared" si="9"/>
        <v>27.786757306332991</v>
      </c>
      <c r="T55" s="32">
        <f t="shared" si="10"/>
        <v>25.643987073430132</v>
      </c>
    </row>
    <row r="56" spans="2:20" x14ac:dyDescent="0.25">
      <c r="B56" s="12" t="str">
        <f>'Média Mensal'!B56</f>
        <v>Alto de Pega</v>
      </c>
      <c r="C56" s="12" t="str">
        <f>'Média Mensal'!C56</f>
        <v>Portas Fronhas</v>
      </c>
      <c r="D56" s="15">
        <f>'Média Mensal'!D56</f>
        <v>671.05</v>
      </c>
      <c r="E56" s="4">
        <v>2685.7009227395197</v>
      </c>
      <c r="F56" s="2">
        <v>3602.4830476787843</v>
      </c>
      <c r="G56" s="5">
        <f t="shared" si="4"/>
        <v>6288.1839704183039</v>
      </c>
      <c r="H56" s="2">
        <v>0</v>
      </c>
      <c r="I56" s="2">
        <v>0</v>
      </c>
      <c r="J56" s="5">
        <f t="shared" si="5"/>
        <v>0</v>
      </c>
      <c r="K56" s="2">
        <v>136</v>
      </c>
      <c r="L56" s="2">
        <v>136</v>
      </c>
      <c r="M56" s="5">
        <f t="shared" si="6"/>
        <v>272</v>
      </c>
      <c r="N56" s="27">
        <f t="shared" si="7"/>
        <v>7.9628229445550272E-2</v>
      </c>
      <c r="O56" s="27">
        <f t="shared" si="0"/>
        <v>0.10680986265651045</v>
      </c>
      <c r="P56" s="28">
        <f t="shared" si="1"/>
        <v>9.321904605103036E-2</v>
      </c>
      <c r="R56" s="32">
        <f t="shared" si="8"/>
        <v>19.747800902496468</v>
      </c>
      <c r="S56" s="32">
        <f t="shared" si="9"/>
        <v>26.488845938814592</v>
      </c>
      <c r="T56" s="32">
        <f t="shared" si="10"/>
        <v>23.118323420655528</v>
      </c>
    </row>
    <row r="57" spans="2:20" x14ac:dyDescent="0.25">
      <c r="B57" s="12" t="str">
        <f>'Média Mensal'!B57</f>
        <v>Portas Fronhas</v>
      </c>
      <c r="C57" s="12" t="str">
        <f>'Média Mensal'!C57</f>
        <v>São Brás</v>
      </c>
      <c r="D57" s="15">
        <f>'Média Mensal'!D57</f>
        <v>562.21</v>
      </c>
      <c r="E57" s="4">
        <v>2230.8856272957628</v>
      </c>
      <c r="F57" s="2">
        <v>2859.1435679907859</v>
      </c>
      <c r="G57" s="5">
        <f t="shared" si="4"/>
        <v>5090.0291952865482</v>
      </c>
      <c r="H57" s="2">
        <v>0</v>
      </c>
      <c r="I57" s="2">
        <v>0</v>
      </c>
      <c r="J57" s="5">
        <f t="shared" si="5"/>
        <v>0</v>
      </c>
      <c r="K57" s="43">
        <v>137</v>
      </c>
      <c r="L57" s="2">
        <v>136</v>
      </c>
      <c r="M57" s="5">
        <f t="shared" si="6"/>
        <v>273</v>
      </c>
      <c r="N57" s="27">
        <f t="shared" si="7"/>
        <v>6.5660631837054478E-2</v>
      </c>
      <c r="O57" s="27">
        <f t="shared" si="0"/>
        <v>8.4770622865001949E-2</v>
      </c>
      <c r="P57" s="28">
        <f t="shared" si="1"/>
        <v>7.5180627367460534E-2</v>
      </c>
      <c r="R57" s="32">
        <f t="shared" si="8"/>
        <v>16.28383669558951</v>
      </c>
      <c r="S57" s="32">
        <f t="shared" si="9"/>
        <v>21.023114470520483</v>
      </c>
      <c r="T57" s="32">
        <f t="shared" si="10"/>
        <v>18.644795587130215</v>
      </c>
    </row>
    <row r="58" spans="2:20" x14ac:dyDescent="0.25">
      <c r="B58" s="13" t="str">
        <f>'Média Mensal'!B58</f>
        <v>São Brás</v>
      </c>
      <c r="C58" s="13" t="str">
        <f>'Média Mensal'!C58</f>
        <v>Póvoa de Varzim</v>
      </c>
      <c r="D58" s="16">
        <f>'Média Mensal'!D58</f>
        <v>624.94000000000005</v>
      </c>
      <c r="E58" s="6">
        <v>2137.4213525911041</v>
      </c>
      <c r="F58" s="3">
        <v>2751.0000000000005</v>
      </c>
      <c r="G58" s="7">
        <f t="shared" si="4"/>
        <v>4888.4213525911046</v>
      </c>
      <c r="H58" s="6">
        <v>0</v>
      </c>
      <c r="I58" s="3">
        <v>0</v>
      </c>
      <c r="J58" s="7">
        <f t="shared" si="5"/>
        <v>0</v>
      </c>
      <c r="K58" s="44">
        <v>136</v>
      </c>
      <c r="L58" s="3">
        <v>136</v>
      </c>
      <c r="M58" s="7">
        <f t="shared" si="6"/>
        <v>272</v>
      </c>
      <c r="N58" s="27">
        <f t="shared" si="7"/>
        <v>6.3372312398929792E-2</v>
      </c>
      <c r="O58" s="27">
        <f t="shared" si="0"/>
        <v>8.1564278937381413E-2</v>
      </c>
      <c r="P58" s="28">
        <f t="shared" si="1"/>
        <v>7.2468295668155602E-2</v>
      </c>
      <c r="R58" s="32">
        <f t="shared" si="8"/>
        <v>15.716333474934588</v>
      </c>
      <c r="S58" s="32">
        <f t="shared" si="9"/>
        <v>20.227941176470591</v>
      </c>
      <c r="T58" s="32">
        <f t="shared" si="10"/>
        <v>17.97213732570259</v>
      </c>
    </row>
    <row r="59" spans="2:20" x14ac:dyDescent="0.25">
      <c r="B59" s="11" t="str">
        <f>'Média Mensal'!B59</f>
        <v>CSra da Hora</v>
      </c>
      <c r="C59" s="11" t="str">
        <f>'Média Mensal'!C59</f>
        <v>CFonte do Cuco</v>
      </c>
      <c r="D59" s="14">
        <f>'Média Mensal'!D59</f>
        <v>685.98</v>
      </c>
      <c r="E59" s="4">
        <v>6226.5230147658822</v>
      </c>
      <c r="F59" s="2">
        <v>7807.9790299899159</v>
      </c>
      <c r="G59" s="10">
        <f t="shared" si="4"/>
        <v>14034.502044755798</v>
      </c>
      <c r="H59" s="2">
        <v>0</v>
      </c>
      <c r="I59" s="2">
        <v>0</v>
      </c>
      <c r="J59" s="10">
        <f t="shared" si="5"/>
        <v>0</v>
      </c>
      <c r="K59" s="2">
        <v>114</v>
      </c>
      <c r="L59" s="2">
        <v>114</v>
      </c>
      <c r="M59" s="10">
        <f t="shared" si="6"/>
        <v>228</v>
      </c>
      <c r="N59" s="25">
        <f t="shared" si="7"/>
        <v>0.22023638280864044</v>
      </c>
      <c r="O59" s="25">
        <f t="shared" si="0"/>
        <v>0.27617356501096196</v>
      </c>
      <c r="P59" s="26">
        <f t="shared" si="1"/>
        <v>0.24820497390980117</v>
      </c>
      <c r="R59" s="32">
        <f t="shared" si="8"/>
        <v>54.618622936542828</v>
      </c>
      <c r="S59" s="32">
        <f t="shared" si="9"/>
        <v>68.491044122718563</v>
      </c>
      <c r="T59" s="32">
        <f t="shared" si="10"/>
        <v>61.554833529630692</v>
      </c>
    </row>
    <row r="60" spans="2:20" x14ac:dyDescent="0.25">
      <c r="B60" s="12" t="str">
        <f>'Média Mensal'!B60</f>
        <v>CFonte do Cuco</v>
      </c>
      <c r="C60" s="12" t="str">
        <f>'Média Mensal'!C60</f>
        <v>Cândido dos Reis</v>
      </c>
      <c r="D60" s="15">
        <f>'Média Mensal'!D60</f>
        <v>913.51</v>
      </c>
      <c r="E60" s="4">
        <v>6034.9654667316454</v>
      </c>
      <c r="F60" s="2">
        <v>7700.835495193307</v>
      </c>
      <c r="G60" s="5">
        <f t="shared" si="4"/>
        <v>13735.800961924953</v>
      </c>
      <c r="H60" s="2">
        <v>0</v>
      </c>
      <c r="I60" s="2">
        <v>0</v>
      </c>
      <c r="J60" s="5">
        <f t="shared" si="5"/>
        <v>0</v>
      </c>
      <c r="K60" s="2">
        <v>114</v>
      </c>
      <c r="L60" s="2">
        <v>114</v>
      </c>
      <c r="M60" s="5">
        <f t="shared" si="6"/>
        <v>228</v>
      </c>
      <c r="N60" s="27">
        <f t="shared" si="7"/>
        <v>0.21346086116057036</v>
      </c>
      <c r="O60" s="27">
        <f t="shared" si="0"/>
        <v>0.27238382481583573</v>
      </c>
      <c r="P60" s="28">
        <f t="shared" si="1"/>
        <v>0.24292234298820306</v>
      </c>
      <c r="R60" s="32">
        <f t="shared" si="8"/>
        <v>52.938293567821454</v>
      </c>
      <c r="S60" s="32">
        <f t="shared" si="9"/>
        <v>67.551188554327254</v>
      </c>
      <c r="T60" s="32">
        <f t="shared" si="10"/>
        <v>60.244741061074357</v>
      </c>
    </row>
    <row r="61" spans="2:20" x14ac:dyDescent="0.25">
      <c r="B61" s="12" t="str">
        <f>'Média Mensal'!B61</f>
        <v>Cândido dos Reis</v>
      </c>
      <c r="C61" s="12" t="str">
        <f>'Média Mensal'!C61</f>
        <v>Pias</v>
      </c>
      <c r="D61" s="15">
        <f>'Média Mensal'!D61</f>
        <v>916.73</v>
      </c>
      <c r="E61" s="4">
        <v>5724.1151719547115</v>
      </c>
      <c r="F61" s="2">
        <v>7382.8185957900932</v>
      </c>
      <c r="G61" s="5">
        <f t="shared" si="4"/>
        <v>13106.933767744806</v>
      </c>
      <c r="H61" s="2">
        <v>0</v>
      </c>
      <c r="I61" s="2">
        <v>0</v>
      </c>
      <c r="J61" s="5">
        <f t="shared" si="5"/>
        <v>0</v>
      </c>
      <c r="K61" s="2">
        <v>114</v>
      </c>
      <c r="L61" s="2">
        <v>113</v>
      </c>
      <c r="M61" s="5">
        <f t="shared" si="6"/>
        <v>227</v>
      </c>
      <c r="N61" s="27">
        <f t="shared" si="7"/>
        <v>0.20246587337134661</v>
      </c>
      <c r="O61" s="27">
        <f t="shared" si="0"/>
        <v>0.26344628160826766</v>
      </c>
      <c r="P61" s="28">
        <f t="shared" si="1"/>
        <v>0.23282175940999014</v>
      </c>
      <c r="R61" s="32">
        <f t="shared" si="8"/>
        <v>50.211536596093964</v>
      </c>
      <c r="S61" s="32">
        <f t="shared" si="9"/>
        <v>65.334677838850382</v>
      </c>
      <c r="T61" s="32">
        <f t="shared" si="10"/>
        <v>57.73979633367756</v>
      </c>
    </row>
    <row r="62" spans="2:20" x14ac:dyDescent="0.25">
      <c r="B62" s="12" t="str">
        <f>'Média Mensal'!B62</f>
        <v>Pias</v>
      </c>
      <c r="C62" s="12" t="str">
        <f>'Média Mensal'!C62</f>
        <v>Araújo</v>
      </c>
      <c r="D62" s="15">
        <f>'Média Mensal'!D62</f>
        <v>1258.1300000000001</v>
      </c>
      <c r="E62" s="4">
        <v>5556.7853345097064</v>
      </c>
      <c r="F62" s="2">
        <v>7097.397073524171</v>
      </c>
      <c r="G62" s="5">
        <f t="shared" si="4"/>
        <v>12654.182408033877</v>
      </c>
      <c r="H62" s="2">
        <v>0</v>
      </c>
      <c r="I62" s="2">
        <v>0</v>
      </c>
      <c r="J62" s="5">
        <f t="shared" si="5"/>
        <v>0</v>
      </c>
      <c r="K62" s="2">
        <v>114</v>
      </c>
      <c r="L62" s="2">
        <v>115</v>
      </c>
      <c r="M62" s="5">
        <f t="shared" si="6"/>
        <v>229</v>
      </c>
      <c r="N62" s="27">
        <f t="shared" si="7"/>
        <v>0.1965473024373835</v>
      </c>
      <c r="O62" s="27">
        <f t="shared" si="0"/>
        <v>0.24885683988513924</v>
      </c>
      <c r="P62" s="28">
        <f t="shared" si="1"/>
        <v>0.22281628412512111</v>
      </c>
      <c r="R62" s="32">
        <f t="shared" si="8"/>
        <v>48.743731004471108</v>
      </c>
      <c r="S62" s="32">
        <f t="shared" si="9"/>
        <v>61.716496291514531</v>
      </c>
      <c r="T62" s="32">
        <f t="shared" si="10"/>
        <v>55.258438463030032</v>
      </c>
    </row>
    <row r="63" spans="2:20" x14ac:dyDescent="0.25">
      <c r="B63" s="12" t="str">
        <f>'Média Mensal'!B63</f>
        <v>Araújo</v>
      </c>
      <c r="C63" s="12" t="str">
        <f>'Média Mensal'!C63</f>
        <v>Custió</v>
      </c>
      <c r="D63" s="15">
        <f>'Média Mensal'!D63</f>
        <v>651.69000000000005</v>
      </c>
      <c r="E63" s="4">
        <v>5375.9717352086691</v>
      </c>
      <c r="F63" s="2">
        <v>6715.6296104593021</v>
      </c>
      <c r="G63" s="5">
        <f t="shared" si="4"/>
        <v>12091.601345667972</v>
      </c>
      <c r="H63" s="2">
        <v>0</v>
      </c>
      <c r="I63" s="2">
        <v>0</v>
      </c>
      <c r="J63" s="5">
        <f t="shared" si="5"/>
        <v>0</v>
      </c>
      <c r="K63" s="2">
        <v>114</v>
      </c>
      <c r="L63" s="2">
        <v>114</v>
      </c>
      <c r="M63" s="5">
        <f t="shared" si="6"/>
        <v>228</v>
      </c>
      <c r="N63" s="27">
        <f t="shared" si="7"/>
        <v>0.19015180161320985</v>
      </c>
      <c r="O63" s="27">
        <f t="shared" si="0"/>
        <v>0.23753641802699851</v>
      </c>
      <c r="P63" s="28">
        <f t="shared" si="1"/>
        <v>0.21384410982010421</v>
      </c>
      <c r="R63" s="32">
        <f t="shared" si="8"/>
        <v>47.157646800076044</v>
      </c>
      <c r="S63" s="32">
        <f t="shared" si="9"/>
        <v>58.909031670695633</v>
      </c>
      <c r="T63" s="32">
        <f t="shared" si="10"/>
        <v>53.033339235385846</v>
      </c>
    </row>
    <row r="64" spans="2:20" x14ac:dyDescent="0.25">
      <c r="B64" s="12" t="str">
        <f>'Média Mensal'!B64</f>
        <v>Custió</v>
      </c>
      <c r="C64" s="12" t="str">
        <f>'Média Mensal'!C64</f>
        <v>Parque de Maia</v>
      </c>
      <c r="D64" s="15">
        <f>'Média Mensal'!D64</f>
        <v>1418.51</v>
      </c>
      <c r="E64" s="4">
        <v>5278.085938840647</v>
      </c>
      <c r="F64" s="2">
        <v>6427.9992617968783</v>
      </c>
      <c r="G64" s="5">
        <f t="shared" si="4"/>
        <v>11706.085200637524</v>
      </c>
      <c r="H64" s="2">
        <v>0</v>
      </c>
      <c r="I64" s="2">
        <v>0</v>
      </c>
      <c r="J64" s="5">
        <f t="shared" si="5"/>
        <v>0</v>
      </c>
      <c r="K64" s="2">
        <v>114</v>
      </c>
      <c r="L64" s="2">
        <v>114</v>
      </c>
      <c r="M64" s="5">
        <f t="shared" si="6"/>
        <v>228</v>
      </c>
      <c r="N64" s="27">
        <f t="shared" si="7"/>
        <v>0.18668951396578407</v>
      </c>
      <c r="O64" s="27">
        <f t="shared" si="0"/>
        <v>0.22736273563231743</v>
      </c>
      <c r="P64" s="28">
        <f t="shared" si="1"/>
        <v>0.20702612479905072</v>
      </c>
      <c r="R64" s="32">
        <f t="shared" si="8"/>
        <v>46.298999463514448</v>
      </c>
      <c r="S64" s="32">
        <f t="shared" si="9"/>
        <v>56.385958436814718</v>
      </c>
      <c r="T64" s="32">
        <f t="shared" si="10"/>
        <v>51.342478950164583</v>
      </c>
    </row>
    <row r="65" spans="2:20" x14ac:dyDescent="0.25">
      <c r="B65" s="12" t="str">
        <f>'Média Mensal'!B65</f>
        <v>Parque de Maia</v>
      </c>
      <c r="C65" s="12" t="str">
        <f>'Média Mensal'!C65</f>
        <v>Forum</v>
      </c>
      <c r="D65" s="15">
        <f>'Média Mensal'!D65</f>
        <v>824.81</v>
      </c>
      <c r="E65" s="4">
        <v>4743.2849701601326</v>
      </c>
      <c r="F65" s="2">
        <v>5648.5068193292391</v>
      </c>
      <c r="G65" s="5">
        <f t="shared" si="4"/>
        <v>10391.791789489373</v>
      </c>
      <c r="H65" s="2">
        <v>0</v>
      </c>
      <c r="I65" s="2">
        <v>0</v>
      </c>
      <c r="J65" s="5">
        <f t="shared" si="5"/>
        <v>0</v>
      </c>
      <c r="K65" s="2">
        <v>114</v>
      </c>
      <c r="L65" s="2">
        <v>114</v>
      </c>
      <c r="M65" s="5">
        <f t="shared" si="6"/>
        <v>228</v>
      </c>
      <c r="N65" s="27">
        <f t="shared" si="7"/>
        <v>0.16777323748444159</v>
      </c>
      <c r="O65" s="27">
        <f t="shared" si="0"/>
        <v>0.1997915541641638</v>
      </c>
      <c r="P65" s="28">
        <f t="shared" si="1"/>
        <v>0.18378239582430272</v>
      </c>
      <c r="R65" s="32">
        <f t="shared" si="8"/>
        <v>41.607762896141516</v>
      </c>
      <c r="S65" s="32">
        <f t="shared" si="9"/>
        <v>49.548305432712624</v>
      </c>
      <c r="T65" s="32">
        <f t="shared" si="10"/>
        <v>45.578034164427073</v>
      </c>
    </row>
    <row r="66" spans="2:20" x14ac:dyDescent="0.25">
      <c r="B66" s="12" t="str">
        <f>'Média Mensal'!B66</f>
        <v>Forum</v>
      </c>
      <c r="C66" s="12" t="str">
        <f>'Média Mensal'!C66</f>
        <v>Zona Industrial</v>
      </c>
      <c r="D66" s="15">
        <f>'Média Mensal'!D66</f>
        <v>1119.4000000000001</v>
      </c>
      <c r="E66" s="4">
        <v>2216.5108145827744</v>
      </c>
      <c r="F66" s="2">
        <v>2423.3920955014814</v>
      </c>
      <c r="G66" s="5">
        <f t="shared" si="4"/>
        <v>4639.9029100842563</v>
      </c>
      <c r="H66" s="2">
        <v>0</v>
      </c>
      <c r="I66" s="2">
        <v>0</v>
      </c>
      <c r="J66" s="5">
        <f t="shared" si="5"/>
        <v>0</v>
      </c>
      <c r="K66" s="2">
        <v>62</v>
      </c>
      <c r="L66" s="2">
        <v>62</v>
      </c>
      <c r="M66" s="5">
        <f t="shared" si="6"/>
        <v>124</v>
      </c>
      <c r="N66" s="27">
        <f t="shared" si="7"/>
        <v>0.14415392914820332</v>
      </c>
      <c r="O66" s="27">
        <f t="shared" si="0"/>
        <v>0.15760874710597564</v>
      </c>
      <c r="P66" s="28">
        <f t="shared" si="1"/>
        <v>0.15088133812708951</v>
      </c>
      <c r="R66" s="32">
        <f t="shared" si="8"/>
        <v>35.750174428754427</v>
      </c>
      <c r="S66" s="32">
        <f t="shared" si="9"/>
        <v>39.086969282281956</v>
      </c>
      <c r="T66" s="32">
        <f t="shared" si="10"/>
        <v>37.418571855518195</v>
      </c>
    </row>
    <row r="67" spans="2:20" x14ac:dyDescent="0.25">
      <c r="B67" s="12" t="str">
        <f>'Média Mensal'!B67</f>
        <v>Zona Industrial</v>
      </c>
      <c r="C67" s="12" t="str">
        <f>'Média Mensal'!C67</f>
        <v>Mandim</v>
      </c>
      <c r="D67" s="15">
        <f>'Média Mensal'!D67</f>
        <v>1194.23</v>
      </c>
      <c r="E67" s="4">
        <v>2142.1783400280042</v>
      </c>
      <c r="F67" s="2">
        <v>2369.5687799448292</v>
      </c>
      <c r="G67" s="5">
        <f t="shared" si="4"/>
        <v>4511.7471199728334</v>
      </c>
      <c r="H67" s="2">
        <v>0</v>
      </c>
      <c r="I67" s="2">
        <v>0</v>
      </c>
      <c r="J67" s="5">
        <f t="shared" si="5"/>
        <v>0</v>
      </c>
      <c r="K67" s="2">
        <v>62</v>
      </c>
      <c r="L67" s="2">
        <v>62</v>
      </c>
      <c r="M67" s="5">
        <f t="shared" si="6"/>
        <v>124</v>
      </c>
      <c r="N67" s="27">
        <f t="shared" si="7"/>
        <v>0.13931961108402732</v>
      </c>
      <c r="O67" s="27">
        <f t="shared" si="0"/>
        <v>0.15410827132835778</v>
      </c>
      <c r="P67" s="28">
        <f t="shared" si="1"/>
        <v>0.14671394120619255</v>
      </c>
      <c r="R67" s="32">
        <f t="shared" si="8"/>
        <v>34.551263548838776</v>
      </c>
      <c r="S67" s="32">
        <f t="shared" si="9"/>
        <v>38.218851289432727</v>
      </c>
      <c r="T67" s="32">
        <f t="shared" si="10"/>
        <v>36.385057419135755</v>
      </c>
    </row>
    <row r="68" spans="2:20" x14ac:dyDescent="0.25">
      <c r="B68" s="12" t="str">
        <f>'Média Mensal'!B68</f>
        <v>Mandim</v>
      </c>
      <c r="C68" s="12" t="str">
        <f>'Média Mensal'!C68</f>
        <v>Castêlo da Maia</v>
      </c>
      <c r="D68" s="15">
        <f>'Média Mensal'!D68</f>
        <v>1468.1</v>
      </c>
      <c r="E68" s="4">
        <v>2053.8517439057682</v>
      </c>
      <c r="F68" s="2">
        <v>2288.6871740294482</v>
      </c>
      <c r="G68" s="5">
        <f t="shared" si="4"/>
        <v>4342.5389179352169</v>
      </c>
      <c r="H68" s="2">
        <v>0</v>
      </c>
      <c r="I68" s="2">
        <v>0</v>
      </c>
      <c r="J68" s="5">
        <f t="shared" si="5"/>
        <v>0</v>
      </c>
      <c r="K68" s="2">
        <v>62</v>
      </c>
      <c r="L68" s="2">
        <v>62</v>
      </c>
      <c r="M68" s="5">
        <f t="shared" si="6"/>
        <v>124</v>
      </c>
      <c r="N68" s="27">
        <f t="shared" si="7"/>
        <v>0.13357516544652498</v>
      </c>
      <c r="O68" s="27">
        <f t="shared" si="0"/>
        <v>0.14884802120378826</v>
      </c>
      <c r="P68" s="28">
        <f t="shared" si="1"/>
        <v>0.14121159332515665</v>
      </c>
      <c r="R68" s="32">
        <f t="shared" si="8"/>
        <v>33.126641030738199</v>
      </c>
      <c r="S68" s="32">
        <f t="shared" si="9"/>
        <v>36.91430925853949</v>
      </c>
      <c r="T68" s="32">
        <f t="shared" si="10"/>
        <v>35.020475144638844</v>
      </c>
    </row>
    <row r="69" spans="2:20" x14ac:dyDescent="0.25">
      <c r="B69" s="13" t="str">
        <f>'Média Mensal'!B69</f>
        <v>Castêlo da Maia</v>
      </c>
      <c r="C69" s="13" t="str">
        <f>'Média Mensal'!C69</f>
        <v>ISMAI</v>
      </c>
      <c r="D69" s="16">
        <f>'Média Mensal'!D69</f>
        <v>702.48</v>
      </c>
      <c r="E69" s="6">
        <v>1271.1479223212252</v>
      </c>
      <c r="F69" s="3">
        <v>1450.0000000000007</v>
      </c>
      <c r="G69" s="7">
        <f t="shared" si="4"/>
        <v>2721.1479223212259</v>
      </c>
      <c r="H69" s="6">
        <v>0</v>
      </c>
      <c r="I69" s="3">
        <v>0</v>
      </c>
      <c r="J69" s="7">
        <f t="shared" si="5"/>
        <v>0</v>
      </c>
      <c r="K69" s="6">
        <v>62</v>
      </c>
      <c r="L69" s="3">
        <v>58</v>
      </c>
      <c r="M69" s="7">
        <f t="shared" si="6"/>
        <v>120</v>
      </c>
      <c r="N69" s="27">
        <f t="shared" si="7"/>
        <v>8.2670910660849709E-2</v>
      </c>
      <c r="O69" s="27">
        <f t="shared" si="0"/>
        <v>0.10080645161290328</v>
      </c>
      <c r="P69" s="28">
        <f t="shared" si="1"/>
        <v>9.1436422121008928E-2</v>
      </c>
      <c r="R69" s="32">
        <f t="shared" si="8"/>
        <v>20.502385843890728</v>
      </c>
      <c r="S69" s="32">
        <f t="shared" si="9"/>
        <v>25.000000000000011</v>
      </c>
      <c r="T69" s="32">
        <f t="shared" si="10"/>
        <v>22.676232686010216</v>
      </c>
    </row>
    <row r="70" spans="2:20" x14ac:dyDescent="0.25">
      <c r="B70" s="11" t="str">
        <f>'Média Mensal'!B70</f>
        <v>Santo Ovídio</v>
      </c>
      <c r="C70" s="11" t="str">
        <f>'Média Mensal'!C70</f>
        <v>D. João II</v>
      </c>
      <c r="D70" s="14">
        <f>'Média Mensal'!D70</f>
        <v>463.71</v>
      </c>
      <c r="E70" s="4">
        <v>10669</v>
      </c>
      <c r="F70" s="2">
        <v>7330.5592992567053</v>
      </c>
      <c r="G70" s="10">
        <f t="shared" ref="G70:G86" si="14">+E70+F70</f>
        <v>17999.559299256704</v>
      </c>
      <c r="H70" s="2">
        <v>496</v>
      </c>
      <c r="I70" s="2">
        <v>487</v>
      </c>
      <c r="J70" s="10">
        <f t="shared" ref="J70:J86" si="15">+H70+I70</f>
        <v>983</v>
      </c>
      <c r="K70" s="2">
        <v>0</v>
      </c>
      <c r="L70" s="2">
        <v>0</v>
      </c>
      <c r="M70" s="10">
        <f t="shared" ref="M70:M86" si="16">+K70+L70</f>
        <v>0</v>
      </c>
      <c r="N70" s="25">
        <f t="shared" ref="N70:P86" si="17">+E70/(H70*216+K70*248)</f>
        <v>9.9583706690561533E-2</v>
      </c>
      <c r="O70" s="25">
        <f t="shared" si="0"/>
        <v>6.9687422040237895E-2</v>
      </c>
      <c r="P70" s="26">
        <f t="shared" si="1"/>
        <v>8.4772424264612789E-2</v>
      </c>
      <c r="R70" s="32">
        <f t="shared" si="8"/>
        <v>21.510080645161292</v>
      </c>
      <c r="S70" s="32">
        <f t="shared" si="9"/>
        <v>15.052483160691386</v>
      </c>
      <c r="T70" s="32">
        <f t="shared" si="10"/>
        <v>18.31084364115636</v>
      </c>
    </row>
    <row r="71" spans="2:20" x14ac:dyDescent="0.25">
      <c r="B71" s="12" t="str">
        <f>'Média Mensal'!B71</f>
        <v>D. João II</v>
      </c>
      <c r="C71" s="12" t="str">
        <f>'Média Mensal'!C71</f>
        <v>João de Deus</v>
      </c>
      <c r="D71" s="15">
        <f>'Média Mensal'!D71</f>
        <v>716.25</v>
      </c>
      <c r="E71" s="4">
        <v>13897.526751209749</v>
      </c>
      <c r="F71" s="2">
        <v>10675.591725166561</v>
      </c>
      <c r="G71" s="5">
        <f t="shared" si="14"/>
        <v>24573.118476376309</v>
      </c>
      <c r="H71" s="2">
        <v>498</v>
      </c>
      <c r="I71" s="2">
        <v>478</v>
      </c>
      <c r="J71" s="5">
        <f t="shared" si="15"/>
        <v>976</v>
      </c>
      <c r="K71" s="2">
        <v>0</v>
      </c>
      <c r="L71" s="2">
        <v>0</v>
      </c>
      <c r="M71" s="5">
        <f t="shared" si="16"/>
        <v>0</v>
      </c>
      <c r="N71" s="27">
        <f t="shared" si="17"/>
        <v>0.12919759362644792</v>
      </c>
      <c r="O71" s="27">
        <f t="shared" si="0"/>
        <v>0.1033975643612134</v>
      </c>
      <c r="P71" s="28">
        <f t="shared" si="1"/>
        <v>0.11656192355597444</v>
      </c>
      <c r="R71" s="32">
        <f t="shared" ref="R71:R86" si="18">+E71/(H71+K71)</f>
        <v>27.906680223312748</v>
      </c>
      <c r="S71" s="32">
        <f t="shared" ref="S71:S86" si="19">+F71/(I71+L71)</f>
        <v>22.333873902022095</v>
      </c>
      <c r="T71" s="32">
        <f t="shared" ref="T71:T86" si="20">+G71/(J71+M71)</f>
        <v>25.17737548809048</v>
      </c>
    </row>
    <row r="72" spans="2:20" x14ac:dyDescent="0.25">
      <c r="B72" s="12" t="str">
        <f>'Média Mensal'!B72</f>
        <v>João de Deus</v>
      </c>
      <c r="C72" s="12" t="str">
        <f>'Média Mensal'!C72</f>
        <v>C.M.Gaia</v>
      </c>
      <c r="D72" s="15">
        <f>'Média Mensal'!D72</f>
        <v>405.01</v>
      </c>
      <c r="E72" s="4">
        <v>22464.4195398868</v>
      </c>
      <c r="F72" s="2">
        <v>18203.55626205475</v>
      </c>
      <c r="G72" s="5">
        <f t="shared" si="14"/>
        <v>40667.975801941546</v>
      </c>
      <c r="H72" s="2">
        <v>501</v>
      </c>
      <c r="I72" s="2">
        <v>488</v>
      </c>
      <c r="J72" s="5">
        <f t="shared" si="15"/>
        <v>989</v>
      </c>
      <c r="K72" s="2">
        <v>0</v>
      </c>
      <c r="L72" s="2">
        <v>0</v>
      </c>
      <c r="M72" s="5">
        <f t="shared" si="16"/>
        <v>0</v>
      </c>
      <c r="N72" s="27">
        <f t="shared" si="17"/>
        <v>0.20758870721415318</v>
      </c>
      <c r="O72" s="27">
        <f t="shared" si="0"/>
        <v>0.17269615458081691</v>
      </c>
      <c r="P72" s="28">
        <f t="shared" si="1"/>
        <v>0.1903717550553381</v>
      </c>
      <c r="R72" s="32">
        <f t="shared" si="18"/>
        <v>44.839160758257087</v>
      </c>
      <c r="S72" s="32">
        <f t="shared" si="19"/>
        <v>37.302369389456452</v>
      </c>
      <c r="T72" s="32">
        <f t="shared" si="20"/>
        <v>41.120299091953029</v>
      </c>
    </row>
    <row r="73" spans="2:20" x14ac:dyDescent="0.25">
      <c r="B73" s="12" t="str">
        <f>'Média Mensal'!B73</f>
        <v>C.M.Gaia</v>
      </c>
      <c r="C73" s="12" t="str">
        <f>'Média Mensal'!C73</f>
        <v>General Torres</v>
      </c>
      <c r="D73" s="15">
        <f>'Média Mensal'!D73</f>
        <v>488.39</v>
      </c>
      <c r="E73" s="4">
        <v>25435.895382773797</v>
      </c>
      <c r="F73" s="2">
        <v>20142.800228878892</v>
      </c>
      <c r="G73" s="5">
        <f t="shared" si="14"/>
        <v>45578.695611652685</v>
      </c>
      <c r="H73" s="2">
        <v>502</v>
      </c>
      <c r="I73" s="2">
        <v>495</v>
      </c>
      <c r="J73" s="5">
        <f t="shared" si="15"/>
        <v>997</v>
      </c>
      <c r="K73" s="2">
        <v>0</v>
      </c>
      <c r="L73" s="2">
        <v>0</v>
      </c>
      <c r="M73" s="5">
        <f t="shared" si="16"/>
        <v>0</v>
      </c>
      <c r="N73" s="27">
        <f t="shared" si="17"/>
        <v>0.23457923290886268</v>
      </c>
      <c r="O73" s="27">
        <f t="shared" si="0"/>
        <v>0.1883913227541984</v>
      </c>
      <c r="P73" s="28">
        <f t="shared" si="1"/>
        <v>0.21164742194942551</v>
      </c>
      <c r="R73" s="32">
        <f t="shared" si="18"/>
        <v>50.669114308314334</v>
      </c>
      <c r="S73" s="32">
        <f t="shared" si="19"/>
        <v>40.69252571490685</v>
      </c>
      <c r="T73" s="32">
        <f t="shared" si="20"/>
        <v>45.715843141075915</v>
      </c>
    </row>
    <row r="74" spans="2:20" x14ac:dyDescent="0.25">
      <c r="B74" s="12" t="str">
        <f>'Média Mensal'!B74</f>
        <v>General Torres</v>
      </c>
      <c r="C74" s="12" t="str">
        <f>'Média Mensal'!C74</f>
        <v>Jardim do Morro</v>
      </c>
      <c r="D74" s="15">
        <f>'Média Mensal'!D74</f>
        <v>419.98</v>
      </c>
      <c r="E74" s="4">
        <v>27956.84164165011</v>
      </c>
      <c r="F74" s="2">
        <v>21137.421492726582</v>
      </c>
      <c r="G74" s="5">
        <f t="shared" si="14"/>
        <v>49094.263134376692</v>
      </c>
      <c r="H74" s="2">
        <v>500</v>
      </c>
      <c r="I74" s="2">
        <v>496</v>
      </c>
      <c r="J74" s="5">
        <f t="shared" si="15"/>
        <v>996</v>
      </c>
      <c r="K74" s="2">
        <v>0</v>
      </c>
      <c r="L74" s="2">
        <v>0</v>
      </c>
      <c r="M74" s="5">
        <f t="shared" si="16"/>
        <v>0</v>
      </c>
      <c r="N74" s="27">
        <f t="shared" si="17"/>
        <v>0.2588596448300936</v>
      </c>
      <c r="O74" s="27">
        <f t="shared" si="0"/>
        <v>0.197295227493341</v>
      </c>
      <c r="P74" s="28">
        <f t="shared" si="1"/>
        <v>0.22820105948970276</v>
      </c>
      <c r="R74" s="32">
        <f t="shared" si="18"/>
        <v>55.913683283300216</v>
      </c>
      <c r="S74" s="32">
        <f t="shared" si="19"/>
        <v>42.61576913856166</v>
      </c>
      <c r="T74" s="32">
        <f t="shared" si="20"/>
        <v>49.291428849775798</v>
      </c>
    </row>
    <row r="75" spans="2:20" x14ac:dyDescent="0.25">
      <c r="B75" s="12" t="str">
        <f>'Média Mensal'!B75</f>
        <v>Jardim do Morro</v>
      </c>
      <c r="C75" s="12" t="str">
        <f>'Média Mensal'!C75</f>
        <v>São Bento</v>
      </c>
      <c r="D75" s="15">
        <f>'Média Mensal'!D75</f>
        <v>795.7</v>
      </c>
      <c r="E75" s="4">
        <v>28657.767848105348</v>
      </c>
      <c r="F75" s="2">
        <v>22158.975871683011</v>
      </c>
      <c r="G75" s="5">
        <f t="shared" si="14"/>
        <v>50816.743719788356</v>
      </c>
      <c r="H75" s="2">
        <v>501</v>
      </c>
      <c r="I75" s="2">
        <v>496</v>
      </c>
      <c r="J75" s="5">
        <f t="shared" si="15"/>
        <v>997</v>
      </c>
      <c r="K75" s="2">
        <v>0</v>
      </c>
      <c r="L75" s="2">
        <v>0</v>
      </c>
      <c r="M75" s="5">
        <f t="shared" si="16"/>
        <v>0</v>
      </c>
      <c r="N75" s="27">
        <f t="shared" si="17"/>
        <v>0.26482006217292586</v>
      </c>
      <c r="O75" s="27">
        <f t="shared" si="0"/>
        <v>0.20683034527780589</v>
      </c>
      <c r="P75" s="28">
        <f t="shared" si="1"/>
        <v>0.23597061424917509</v>
      </c>
      <c r="R75" s="32">
        <f t="shared" si="18"/>
        <v>57.201133429351991</v>
      </c>
      <c r="S75" s="32">
        <f t="shared" si="19"/>
        <v>44.675354580006072</v>
      </c>
      <c r="T75" s="32">
        <f t="shared" si="20"/>
        <v>50.96965267782182</v>
      </c>
    </row>
    <row r="76" spans="2:20" x14ac:dyDescent="0.25">
      <c r="B76" s="12" t="str">
        <f>'Média Mensal'!B76</f>
        <v>São Bento</v>
      </c>
      <c r="C76" s="12" t="str">
        <f>'Média Mensal'!C76</f>
        <v>Aliados</v>
      </c>
      <c r="D76" s="15">
        <f>'Média Mensal'!D76</f>
        <v>443.38</v>
      </c>
      <c r="E76" s="4">
        <v>31501.313428060403</v>
      </c>
      <c r="F76" s="2">
        <v>29432.972801465086</v>
      </c>
      <c r="G76" s="5">
        <f t="shared" si="14"/>
        <v>60934.286229525489</v>
      </c>
      <c r="H76" s="2">
        <v>499</v>
      </c>
      <c r="I76" s="2">
        <v>495</v>
      </c>
      <c r="J76" s="5">
        <f t="shared" si="15"/>
        <v>994</v>
      </c>
      <c r="K76" s="2">
        <v>0</v>
      </c>
      <c r="L76" s="2">
        <v>0</v>
      </c>
      <c r="M76" s="5">
        <f t="shared" si="16"/>
        <v>0</v>
      </c>
      <c r="N76" s="27">
        <f t="shared" si="17"/>
        <v>0.29226335474709048</v>
      </c>
      <c r="O76" s="27">
        <f t="shared" si="0"/>
        <v>0.27528032923180962</v>
      </c>
      <c r="P76" s="28">
        <f t="shared" si="1"/>
        <v>0.28380601306694558</v>
      </c>
      <c r="R76" s="32">
        <f t="shared" si="18"/>
        <v>63.128884625371548</v>
      </c>
      <c r="S76" s="32">
        <f t="shared" si="19"/>
        <v>59.460551114070881</v>
      </c>
      <c r="T76" s="32">
        <f t="shared" si="20"/>
        <v>61.302098822460252</v>
      </c>
    </row>
    <row r="77" spans="2:20" x14ac:dyDescent="0.25">
      <c r="B77" s="12" t="str">
        <f>'Média Mensal'!B77</f>
        <v>Aliados</v>
      </c>
      <c r="C77" s="12" t="str">
        <f>'Média Mensal'!C77</f>
        <v>Trindade S</v>
      </c>
      <c r="D77" s="15">
        <f>'Média Mensal'!D77</f>
        <v>450.27</v>
      </c>
      <c r="E77" s="4">
        <v>33353.652883882438</v>
      </c>
      <c r="F77" s="2">
        <v>32864.504891349177</v>
      </c>
      <c r="G77" s="5">
        <f t="shared" si="14"/>
        <v>66218.157775231608</v>
      </c>
      <c r="H77" s="2">
        <v>499</v>
      </c>
      <c r="I77" s="2">
        <v>494</v>
      </c>
      <c r="J77" s="5">
        <f t="shared" si="15"/>
        <v>993</v>
      </c>
      <c r="K77" s="2">
        <v>0</v>
      </c>
      <c r="L77" s="2">
        <v>0</v>
      </c>
      <c r="M77" s="5">
        <f t="shared" si="16"/>
        <v>0</v>
      </c>
      <c r="N77" s="27">
        <f t="shared" si="17"/>
        <v>0.30944901732986752</v>
      </c>
      <c r="O77" s="27">
        <f t="shared" si="0"/>
        <v>0.30799693442934828</v>
      </c>
      <c r="P77" s="28">
        <f t="shared" si="1"/>
        <v>0.30872663167744402</v>
      </c>
      <c r="R77" s="32">
        <f t="shared" si="18"/>
        <v>66.840987743251375</v>
      </c>
      <c r="S77" s="32">
        <f t="shared" si="19"/>
        <v>66.527337836739221</v>
      </c>
      <c r="T77" s="32">
        <f t="shared" si="20"/>
        <v>66.684952442327898</v>
      </c>
    </row>
    <row r="78" spans="2:20" x14ac:dyDescent="0.25">
      <c r="B78" s="12" t="str">
        <f>'Média Mensal'!B78</f>
        <v>Trindade S</v>
      </c>
      <c r="C78" s="12" t="str">
        <f>'Média Mensal'!C78</f>
        <v>Faria Guimaraes</v>
      </c>
      <c r="D78" s="15">
        <f>'Média Mensal'!D78</f>
        <v>555.34</v>
      </c>
      <c r="E78" s="4">
        <v>28149.290007934629</v>
      </c>
      <c r="F78" s="2">
        <v>28077.317929137454</v>
      </c>
      <c r="G78" s="5">
        <f t="shared" si="14"/>
        <v>56226.607937072084</v>
      </c>
      <c r="H78" s="2">
        <v>495</v>
      </c>
      <c r="I78" s="2">
        <v>486</v>
      </c>
      <c r="J78" s="5">
        <f t="shared" si="15"/>
        <v>981</v>
      </c>
      <c r="K78" s="2">
        <v>0</v>
      </c>
      <c r="L78" s="2">
        <v>0</v>
      </c>
      <c r="M78" s="5">
        <f t="shared" si="16"/>
        <v>0</v>
      </c>
      <c r="N78" s="27">
        <f t="shared" si="17"/>
        <v>0.26327431732075035</v>
      </c>
      <c r="O78" s="27">
        <f t="shared" si="0"/>
        <v>0.26746416256227573</v>
      </c>
      <c r="P78" s="28">
        <f t="shared" si="1"/>
        <v>0.26535002046792805</v>
      </c>
      <c r="R78" s="32">
        <f t="shared" si="18"/>
        <v>56.867252541282078</v>
      </c>
      <c r="S78" s="32">
        <f t="shared" si="19"/>
        <v>57.772259113451554</v>
      </c>
      <c r="T78" s="32">
        <f t="shared" si="20"/>
        <v>57.315604421072457</v>
      </c>
    </row>
    <row r="79" spans="2:20" x14ac:dyDescent="0.25">
      <c r="B79" s="12" t="str">
        <f>'Média Mensal'!B79</f>
        <v>Faria Guimaraes</v>
      </c>
      <c r="C79" s="12" t="str">
        <f>'Média Mensal'!C79</f>
        <v>Marques</v>
      </c>
      <c r="D79" s="15">
        <f>'Média Mensal'!D79</f>
        <v>621.04</v>
      </c>
      <c r="E79" s="4">
        <v>26423.318989891093</v>
      </c>
      <c r="F79" s="2">
        <v>26854.916618730054</v>
      </c>
      <c r="G79" s="5">
        <f t="shared" si="14"/>
        <v>53278.235608621151</v>
      </c>
      <c r="H79" s="2">
        <v>497</v>
      </c>
      <c r="I79" s="2">
        <v>494</v>
      </c>
      <c r="J79" s="5">
        <f t="shared" si="15"/>
        <v>991</v>
      </c>
      <c r="K79" s="2">
        <v>0</v>
      </c>
      <c r="L79" s="2">
        <v>0</v>
      </c>
      <c r="M79" s="5">
        <f t="shared" si="16"/>
        <v>0</v>
      </c>
      <c r="N79" s="27">
        <f t="shared" si="17"/>
        <v>0.24613718412224359</v>
      </c>
      <c r="O79" s="27">
        <f t="shared" si="0"/>
        <v>0.2516767564358417</v>
      </c>
      <c r="P79" s="28">
        <f t="shared" si="1"/>
        <v>0.24889858545717547</v>
      </c>
      <c r="R79" s="32">
        <f t="shared" si="18"/>
        <v>53.165631770404616</v>
      </c>
      <c r="S79" s="32">
        <f t="shared" si="19"/>
        <v>54.362179390141812</v>
      </c>
      <c r="T79" s="32">
        <f t="shared" si="20"/>
        <v>53.7620944587499</v>
      </c>
    </row>
    <row r="80" spans="2:20" x14ac:dyDescent="0.25">
      <c r="B80" s="12" t="str">
        <f>'Média Mensal'!B80</f>
        <v>Marques</v>
      </c>
      <c r="C80" s="12" t="str">
        <f>'Média Mensal'!C80</f>
        <v>Combatentes</v>
      </c>
      <c r="D80" s="15">
        <f>'Média Mensal'!D80</f>
        <v>702.75</v>
      </c>
      <c r="E80" s="4">
        <v>20203.746887998142</v>
      </c>
      <c r="F80" s="2">
        <v>20573.983155106733</v>
      </c>
      <c r="G80" s="5">
        <f t="shared" si="14"/>
        <v>40777.730043104879</v>
      </c>
      <c r="H80" s="2">
        <v>497</v>
      </c>
      <c r="I80" s="2">
        <v>496</v>
      </c>
      <c r="J80" s="5">
        <f t="shared" si="15"/>
        <v>993</v>
      </c>
      <c r="K80" s="2">
        <v>0</v>
      </c>
      <c r="L80" s="2">
        <v>0</v>
      </c>
      <c r="M80" s="5">
        <f t="shared" si="16"/>
        <v>0</v>
      </c>
      <c r="N80" s="27">
        <f t="shared" si="17"/>
        <v>0.188200936060792</v>
      </c>
      <c r="O80" s="27">
        <f t="shared" si="0"/>
        <v>0.19203613309351417</v>
      </c>
      <c r="P80" s="28">
        <f t="shared" si="1"/>
        <v>0.19011660346082243</v>
      </c>
      <c r="R80" s="32">
        <f t="shared" si="18"/>
        <v>40.651402189131069</v>
      </c>
      <c r="S80" s="32">
        <f t="shared" si="19"/>
        <v>41.479804748199058</v>
      </c>
      <c r="T80" s="32">
        <f t="shared" si="20"/>
        <v>41.06518634753764</v>
      </c>
    </row>
    <row r="81" spans="2:20" x14ac:dyDescent="0.25">
      <c r="B81" s="12" t="str">
        <f>'Média Mensal'!B81</f>
        <v>Combatentes</v>
      </c>
      <c r="C81" s="12" t="str">
        <f>'Média Mensal'!C81</f>
        <v>Salgueiros</v>
      </c>
      <c r="D81" s="15">
        <f>'Média Mensal'!D81</f>
        <v>471.25</v>
      </c>
      <c r="E81" s="4">
        <v>17377.276519853385</v>
      </c>
      <c r="F81" s="2">
        <v>17149.385987580445</v>
      </c>
      <c r="G81" s="5">
        <f t="shared" si="14"/>
        <v>34526.66250743383</v>
      </c>
      <c r="H81" s="2">
        <v>496</v>
      </c>
      <c r="I81" s="2">
        <v>497</v>
      </c>
      <c r="J81" s="5">
        <f t="shared" si="15"/>
        <v>993</v>
      </c>
      <c r="K81" s="2">
        <v>0</v>
      </c>
      <c r="L81" s="2">
        <v>0</v>
      </c>
      <c r="M81" s="5">
        <f t="shared" si="16"/>
        <v>0</v>
      </c>
      <c r="N81" s="27">
        <f t="shared" si="17"/>
        <v>0.16219829487617032</v>
      </c>
      <c r="O81" s="27">
        <f t="shared" si="17"/>
        <v>0.15974910562989458</v>
      </c>
      <c r="P81" s="28">
        <f t="shared" si="17"/>
        <v>0.16097246702581883</v>
      </c>
      <c r="R81" s="32">
        <f t="shared" si="18"/>
        <v>35.034831693252791</v>
      </c>
      <c r="S81" s="32">
        <f t="shared" si="19"/>
        <v>34.50580681605723</v>
      </c>
      <c r="T81" s="32">
        <f t="shared" si="20"/>
        <v>34.770052877576866</v>
      </c>
    </row>
    <row r="82" spans="2:20" x14ac:dyDescent="0.25">
      <c r="B82" s="12" t="str">
        <f>'Média Mensal'!B82</f>
        <v>Salgueiros</v>
      </c>
      <c r="C82" s="12" t="str">
        <f>'Média Mensal'!C82</f>
        <v>Polo Universitario</v>
      </c>
      <c r="D82" s="15">
        <f>'Média Mensal'!D82</f>
        <v>775.36</v>
      </c>
      <c r="E82" s="4">
        <v>15717.451847035039</v>
      </c>
      <c r="F82" s="2">
        <v>14442.512699594294</v>
      </c>
      <c r="G82" s="5">
        <f t="shared" si="14"/>
        <v>30159.964546629333</v>
      </c>
      <c r="H82" s="2">
        <v>496</v>
      </c>
      <c r="I82" s="2">
        <v>488</v>
      </c>
      <c r="J82" s="5">
        <f t="shared" si="15"/>
        <v>984</v>
      </c>
      <c r="K82" s="2">
        <v>0</v>
      </c>
      <c r="L82" s="2">
        <v>0</v>
      </c>
      <c r="M82" s="5">
        <f t="shared" si="16"/>
        <v>0</v>
      </c>
      <c r="N82" s="27">
        <f t="shared" si="17"/>
        <v>0.14670560639780317</v>
      </c>
      <c r="O82" s="27">
        <f t="shared" si="17"/>
        <v>0.13701533754168843</v>
      </c>
      <c r="P82" s="28">
        <f t="shared" si="17"/>
        <v>0.14189986330655927</v>
      </c>
      <c r="R82" s="32">
        <f t="shared" si="18"/>
        <v>31.688410981925482</v>
      </c>
      <c r="S82" s="32">
        <f t="shared" si="19"/>
        <v>29.595312909004701</v>
      </c>
      <c r="T82" s="32">
        <f t="shared" si="20"/>
        <v>30.650370474216803</v>
      </c>
    </row>
    <row r="83" spans="2:20" x14ac:dyDescent="0.25">
      <c r="B83" s="12" t="str">
        <f>'Média Mensal'!B83</f>
        <v>Polo Universitario</v>
      </c>
      <c r="C83" s="12" t="str">
        <f>'Média Mensal'!C83</f>
        <v>I.P.O.</v>
      </c>
      <c r="D83" s="15">
        <f>'Média Mensal'!D83</f>
        <v>827.64</v>
      </c>
      <c r="E83" s="4">
        <v>11997.770014747659</v>
      </c>
      <c r="F83" s="2">
        <v>12277.09873886393</v>
      </c>
      <c r="G83" s="5">
        <f t="shared" si="14"/>
        <v>24274.86875361159</v>
      </c>
      <c r="H83" s="2">
        <v>497</v>
      </c>
      <c r="I83" s="2">
        <v>496</v>
      </c>
      <c r="J83" s="5">
        <f t="shared" si="15"/>
        <v>993</v>
      </c>
      <c r="K83" s="2">
        <v>0</v>
      </c>
      <c r="L83" s="2">
        <v>0</v>
      </c>
      <c r="M83" s="5">
        <f t="shared" si="16"/>
        <v>0</v>
      </c>
      <c r="N83" s="27">
        <f t="shared" si="17"/>
        <v>0.11176102927516636</v>
      </c>
      <c r="O83" s="27">
        <f t="shared" si="17"/>
        <v>0.11459358888575204</v>
      </c>
      <c r="P83" s="28">
        <f t="shared" si="17"/>
        <v>0.11317588281680835</v>
      </c>
      <c r="R83" s="32">
        <f t="shared" si="18"/>
        <v>24.140382323435933</v>
      </c>
      <c r="S83" s="32">
        <f t="shared" si="19"/>
        <v>24.752215199322439</v>
      </c>
      <c r="T83" s="32">
        <f t="shared" si="20"/>
        <v>24.445990688430605</v>
      </c>
    </row>
    <row r="84" spans="2:20" x14ac:dyDescent="0.25">
      <c r="B84" s="13" t="str">
        <f>'Média Mensal'!B84</f>
        <v>I.P.O.</v>
      </c>
      <c r="C84" s="13" t="str">
        <f>'Média Mensal'!C84</f>
        <v>Hospital São João</v>
      </c>
      <c r="D84" s="16">
        <f>'Média Mensal'!D84</f>
        <v>351.77</v>
      </c>
      <c r="E84" s="6">
        <v>5792.6242170800851</v>
      </c>
      <c r="F84" s="3">
        <v>7526.9999999999991</v>
      </c>
      <c r="G84" s="7">
        <f t="shared" si="14"/>
        <v>13319.624217080083</v>
      </c>
      <c r="H84" s="6">
        <v>497</v>
      </c>
      <c r="I84" s="3">
        <v>496</v>
      </c>
      <c r="J84" s="7">
        <f t="shared" si="15"/>
        <v>993</v>
      </c>
      <c r="K84" s="6">
        <v>0</v>
      </c>
      <c r="L84" s="3">
        <v>0</v>
      </c>
      <c r="M84" s="7">
        <f t="shared" si="16"/>
        <v>0</v>
      </c>
      <c r="N84" s="27">
        <f t="shared" si="17"/>
        <v>5.3959164403831181E-2</v>
      </c>
      <c r="O84" s="27">
        <f t="shared" si="17"/>
        <v>7.02564964157706E-2</v>
      </c>
      <c r="P84" s="28">
        <f t="shared" si="17"/>
        <v>6.2099624301033544E-2</v>
      </c>
      <c r="R84" s="32">
        <f t="shared" si="18"/>
        <v>11.655179511227535</v>
      </c>
      <c r="S84" s="32">
        <f t="shared" si="19"/>
        <v>15.17540322580645</v>
      </c>
      <c r="T84" s="32">
        <f t="shared" si="20"/>
        <v>13.413518849023246</v>
      </c>
    </row>
    <row r="85" spans="2:20" x14ac:dyDescent="0.25">
      <c r="B85" s="12" t="str">
        <f>'Média Mensal'!B85</f>
        <v xml:space="preserve">Verdes (E) </v>
      </c>
      <c r="C85" s="12" t="str">
        <f>'Média Mensal'!C85</f>
        <v>Botica</v>
      </c>
      <c r="D85" s="15">
        <f>'Média Mensal'!D85</f>
        <v>683.54</v>
      </c>
      <c r="E85" s="4">
        <v>2621.286410510691</v>
      </c>
      <c r="F85" s="2">
        <v>3555.027227493556</v>
      </c>
      <c r="G85" s="5">
        <f t="shared" si="14"/>
        <v>6176.313638004247</v>
      </c>
      <c r="H85" s="2">
        <v>146</v>
      </c>
      <c r="I85" s="2">
        <v>142</v>
      </c>
      <c r="J85" s="5">
        <f t="shared" si="15"/>
        <v>288</v>
      </c>
      <c r="K85" s="2">
        <v>0</v>
      </c>
      <c r="L85" s="2">
        <v>0</v>
      </c>
      <c r="M85" s="5">
        <f t="shared" si="16"/>
        <v>0</v>
      </c>
      <c r="N85" s="25">
        <f t="shared" si="17"/>
        <v>8.3120446807162962E-2</v>
      </c>
      <c r="O85" s="25">
        <f t="shared" si="17"/>
        <v>0.11590464356721296</v>
      </c>
      <c r="P85" s="26">
        <f t="shared" si="17"/>
        <v>9.9284877154132062E-2</v>
      </c>
      <c r="R85" s="32">
        <f t="shared" si="18"/>
        <v>17.954016510347198</v>
      </c>
      <c r="S85" s="32">
        <f t="shared" si="19"/>
        <v>25.035403010517999</v>
      </c>
      <c r="T85" s="32">
        <f t="shared" si="20"/>
        <v>21.445533465292524</v>
      </c>
    </row>
    <row r="86" spans="2:20" x14ac:dyDescent="0.25">
      <c r="B86" s="13" t="str">
        <f>'Média Mensal'!B86</f>
        <v>Botica</v>
      </c>
      <c r="C86" s="13" t="str">
        <f>'Média Mensal'!C86</f>
        <v>Aeroporto</v>
      </c>
      <c r="D86" s="16">
        <f>'Média Mensal'!D86</f>
        <v>649.66</v>
      </c>
      <c r="E86" s="6">
        <v>2413.0584844561658</v>
      </c>
      <c r="F86" s="3">
        <v>3325.0000000000018</v>
      </c>
      <c r="G86" s="7">
        <f t="shared" si="14"/>
        <v>5738.0584844561672</v>
      </c>
      <c r="H86" s="6">
        <v>150</v>
      </c>
      <c r="I86" s="3">
        <v>142</v>
      </c>
      <c r="J86" s="7">
        <f t="shared" si="15"/>
        <v>292</v>
      </c>
      <c r="K86" s="6">
        <v>0</v>
      </c>
      <c r="L86" s="3">
        <v>0</v>
      </c>
      <c r="M86" s="7">
        <f t="shared" si="16"/>
        <v>0</v>
      </c>
      <c r="N86" s="27">
        <f t="shared" si="17"/>
        <v>7.44771137177829E-2</v>
      </c>
      <c r="O86" s="27">
        <f t="shared" si="17"/>
        <v>0.10840505998956709</v>
      </c>
      <c r="P86" s="28">
        <f t="shared" si="17"/>
        <v>9.0976320466390273E-2</v>
      </c>
      <c r="R86" s="32">
        <f t="shared" si="18"/>
        <v>16.087056563041106</v>
      </c>
      <c r="S86" s="32">
        <f t="shared" si="19"/>
        <v>23.415492957746491</v>
      </c>
      <c r="T86" s="32">
        <f t="shared" si="20"/>
        <v>19.6508852207403</v>
      </c>
    </row>
    <row r="87" spans="2:20" x14ac:dyDescent="0.25">
      <c r="B87" s="23" t="s">
        <v>85</v>
      </c>
      <c r="E87" s="41"/>
      <c r="F87" s="41"/>
      <c r="G87" s="41"/>
      <c r="H87" s="41"/>
      <c r="I87" s="41"/>
      <c r="J87" s="41"/>
      <c r="K87" s="41"/>
      <c r="L87" s="41"/>
      <c r="M87" s="41"/>
      <c r="N87" s="42"/>
      <c r="O87" s="42"/>
      <c r="P87" s="42"/>
    </row>
    <row r="88" spans="2:20" x14ac:dyDescent="0.25">
      <c r="B88" s="34"/>
    </row>
    <row r="89" spans="2:20" x14ac:dyDescent="0.25">
      <c r="C89" s="51" t="s">
        <v>106</v>
      </c>
      <c r="D89" s="52">
        <f>+SUMPRODUCT(D5:D86,G5:G86)/1000</f>
        <v>1445243.9350237302</v>
      </c>
    </row>
    <row r="90" spans="2:20" x14ac:dyDescent="0.25">
      <c r="C90" s="51" t="s">
        <v>108</v>
      </c>
      <c r="D90" s="52">
        <f>+(SUMPRODUCT($D$5:$D$86,$J$5:$J$86)+SUMPRODUCT($D$5:$D$86,$M$5:$M$86))/1000</f>
        <v>33210.775119999991</v>
      </c>
    </row>
    <row r="91" spans="2:20" x14ac:dyDescent="0.25">
      <c r="C91" s="51" t="s">
        <v>107</v>
      </c>
      <c r="D91" s="52">
        <f>+(SUMPRODUCT($D$5:$D$86,$J$5:$J$86)*216+SUMPRODUCT($D$5:$D$86,$M$5:$M$86)*248)/1000</f>
        <v>7583955.4591999976</v>
      </c>
    </row>
    <row r="92" spans="2:20" x14ac:dyDescent="0.25">
      <c r="C92" s="51" t="s">
        <v>109</v>
      </c>
      <c r="D92" s="35">
        <f>+D89/D91</f>
        <v>0.19056598404339567</v>
      </c>
    </row>
    <row r="93" spans="2:20" x14ac:dyDescent="0.25">
      <c r="D93" s="53">
        <f>+D92-P2</f>
        <v>-4.4408920985006262E-16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2">
    <tabColor theme="0" tint="-4.9989318521683403E-2"/>
  </sheetPr>
  <dimension ref="A1:T93"/>
  <sheetViews>
    <sheetView topLeftCell="A88" workbookViewId="0">
      <selection activeCell="P2" sqref="P2"/>
    </sheetView>
  </sheetViews>
  <sheetFormatPr defaultRowHeight="15" x14ac:dyDescent="0.25"/>
  <cols>
    <col min="2" max="2" width="17.42578125" bestFit="1" customWidth="1"/>
    <col min="3" max="3" width="17.42578125" customWidth="1"/>
    <col min="4" max="4" width="13.7109375" customWidth="1"/>
    <col min="5" max="16" width="10" customWidth="1"/>
  </cols>
  <sheetData>
    <row r="1" spans="1:20" ht="14.45" x14ac:dyDescent="0.3">
      <c r="P1" s="33"/>
    </row>
    <row r="2" spans="1:20" ht="17.25" x14ac:dyDescent="0.3">
      <c r="A2" s="1"/>
      <c r="H2" s="54" t="s">
        <v>84</v>
      </c>
      <c r="I2" s="55"/>
      <c r="J2" s="55"/>
      <c r="K2" s="55"/>
      <c r="L2" s="55"/>
      <c r="M2" s="55"/>
      <c r="N2" s="55"/>
      <c r="O2" s="56"/>
      <c r="P2" s="17">
        <v>0.18836799182941572</v>
      </c>
    </row>
    <row r="3" spans="1:20" ht="17.25" x14ac:dyDescent="0.25">
      <c r="B3" s="59" t="s">
        <v>3</v>
      </c>
      <c r="C3" s="61" t="s">
        <v>4</v>
      </c>
      <c r="D3" s="18" t="s">
        <v>82</v>
      </c>
      <c r="E3" s="64" t="s">
        <v>0</v>
      </c>
      <c r="F3" s="64"/>
      <c r="G3" s="65"/>
      <c r="H3" s="63" t="s">
        <v>86</v>
      </c>
      <c r="I3" s="64"/>
      <c r="J3" s="65"/>
      <c r="K3" s="63" t="s">
        <v>87</v>
      </c>
      <c r="L3" s="64"/>
      <c r="M3" s="65"/>
      <c r="N3" s="63" t="s">
        <v>1</v>
      </c>
      <c r="O3" s="64"/>
      <c r="P3" s="65"/>
      <c r="R3" s="63" t="s">
        <v>88</v>
      </c>
      <c r="S3" s="64"/>
      <c r="T3" s="65"/>
    </row>
    <row r="4" spans="1:20" x14ac:dyDescent="0.25">
      <c r="B4" s="60"/>
      <c r="C4" s="62"/>
      <c r="D4" s="19" t="s">
        <v>83</v>
      </c>
      <c r="E4" s="20" t="s">
        <v>5</v>
      </c>
      <c r="F4" s="21" t="s">
        <v>6</v>
      </c>
      <c r="G4" s="22" t="s">
        <v>2</v>
      </c>
      <c r="H4" s="20" t="s">
        <v>5</v>
      </c>
      <c r="I4" s="21" t="s">
        <v>6</v>
      </c>
      <c r="J4" s="22" t="s">
        <v>2</v>
      </c>
      <c r="K4" s="20" t="s">
        <v>5</v>
      </c>
      <c r="L4" s="21" t="s">
        <v>6</v>
      </c>
      <c r="M4" s="24" t="s">
        <v>2</v>
      </c>
      <c r="N4" s="20" t="s">
        <v>5</v>
      </c>
      <c r="O4" s="21" t="s">
        <v>6</v>
      </c>
      <c r="P4" s="22" t="s">
        <v>2</v>
      </c>
      <c r="R4" s="20" t="s">
        <v>5</v>
      </c>
      <c r="S4" s="21" t="s">
        <v>6</v>
      </c>
      <c r="T4" s="31" t="s">
        <v>2</v>
      </c>
    </row>
    <row r="5" spans="1:20" x14ac:dyDescent="0.25">
      <c r="B5" s="11" t="str">
        <f>'Média Mensal'!B5</f>
        <v>Fânzeres</v>
      </c>
      <c r="C5" s="11" t="str">
        <f>'Média Mensal'!C5</f>
        <v>Venda Nova</v>
      </c>
      <c r="D5" s="14">
        <f>'Média Mensal'!D5</f>
        <v>440.45</v>
      </c>
      <c r="E5" s="8">
        <v>572.99999999999977</v>
      </c>
      <c r="F5" s="9">
        <v>995.61405039066597</v>
      </c>
      <c r="G5" s="10">
        <f>+E5+F5</f>
        <v>1568.6140503906659</v>
      </c>
      <c r="H5" s="9">
        <v>134</v>
      </c>
      <c r="I5" s="9">
        <v>114</v>
      </c>
      <c r="J5" s="10">
        <f>+H5+I5</f>
        <v>248</v>
      </c>
      <c r="K5" s="9">
        <v>0</v>
      </c>
      <c r="L5" s="9">
        <v>0</v>
      </c>
      <c r="M5" s="10">
        <f>+K5+L5</f>
        <v>0</v>
      </c>
      <c r="N5" s="27">
        <f>+E5/(H5*216+K5*248)</f>
        <v>1.9796849087893857E-2</v>
      </c>
      <c r="O5" s="27">
        <f t="shared" ref="O5:O80" si="0">+F5/(I5*216+L5*248)</f>
        <v>4.0432669362843808E-2</v>
      </c>
      <c r="P5" s="28">
        <f t="shared" ref="P5:P80" si="1">+G5/(J5*216+M5*248)</f>
        <v>2.9282669698153112E-2</v>
      </c>
      <c r="R5" s="32">
        <f>+E5/(H5+K5)</f>
        <v>4.2761194029850733</v>
      </c>
      <c r="S5" s="32">
        <f t="shared" ref="S5" si="2">+F5/(I5+L5)</f>
        <v>8.7334565823742629</v>
      </c>
      <c r="T5" s="32">
        <f t="shared" ref="T5" si="3">+G5/(J5+M5)</f>
        <v>6.325056654801072</v>
      </c>
    </row>
    <row r="6" spans="1:20" x14ac:dyDescent="0.25">
      <c r="B6" s="12" t="str">
        <f>'Média Mensal'!B6</f>
        <v>Venda Nova</v>
      </c>
      <c r="C6" s="12" t="str">
        <f>'Média Mensal'!C6</f>
        <v>Carreira</v>
      </c>
      <c r="D6" s="15">
        <f>'Média Mensal'!D6</f>
        <v>583.47</v>
      </c>
      <c r="E6" s="4">
        <v>1132.3468305416666</v>
      </c>
      <c r="F6" s="2">
        <v>1774.7662556782357</v>
      </c>
      <c r="G6" s="5">
        <f t="shared" ref="G6:G69" si="4">+E6+F6</f>
        <v>2907.1130862199025</v>
      </c>
      <c r="H6" s="2">
        <v>134</v>
      </c>
      <c r="I6" s="2">
        <v>114</v>
      </c>
      <c r="J6" s="5">
        <f t="shared" ref="J6:J69" si="5">+H6+I6</f>
        <v>248</v>
      </c>
      <c r="K6" s="2">
        <v>0</v>
      </c>
      <c r="L6" s="2">
        <v>0</v>
      </c>
      <c r="M6" s="5">
        <f t="shared" ref="M6:M69" si="6">+K6+L6</f>
        <v>0</v>
      </c>
      <c r="N6" s="27">
        <f t="shared" ref="N6:N69" si="7">+E6/(H6*216+K6*248)</f>
        <v>3.9121988340991794E-2</v>
      </c>
      <c r="O6" s="27">
        <f t="shared" si="0"/>
        <v>7.2074653008375386E-2</v>
      </c>
      <c r="P6" s="28">
        <f t="shared" si="1"/>
        <v>5.426958419616007E-2</v>
      </c>
      <c r="R6" s="32">
        <f t="shared" ref="R6:R70" si="8">+E6/(H6+K6)</f>
        <v>8.4503494816542286</v>
      </c>
      <c r="S6" s="32">
        <f t="shared" ref="S6:S70" si="9">+F6/(I6+L6)</f>
        <v>15.568125049809085</v>
      </c>
      <c r="T6" s="32">
        <f t="shared" ref="T6:T70" si="10">+G6/(J6+M6)</f>
        <v>11.722230186370574</v>
      </c>
    </row>
    <row r="7" spans="1:20" x14ac:dyDescent="0.25">
      <c r="B7" s="12" t="str">
        <f>'Média Mensal'!B7</f>
        <v>Carreira</v>
      </c>
      <c r="C7" s="12" t="str">
        <f>'Média Mensal'!C7</f>
        <v>Baguim</v>
      </c>
      <c r="D7" s="15">
        <f>'Média Mensal'!D7</f>
        <v>786.02</v>
      </c>
      <c r="E7" s="4">
        <v>1587.4431248375913</v>
      </c>
      <c r="F7" s="2">
        <v>2375.7564476498806</v>
      </c>
      <c r="G7" s="5">
        <f t="shared" si="4"/>
        <v>3963.1995724874719</v>
      </c>
      <c r="H7" s="2">
        <v>134</v>
      </c>
      <c r="I7" s="2">
        <v>114</v>
      </c>
      <c r="J7" s="5">
        <f t="shared" si="5"/>
        <v>248</v>
      </c>
      <c r="K7" s="2">
        <v>0</v>
      </c>
      <c r="L7" s="2">
        <v>0</v>
      </c>
      <c r="M7" s="5">
        <f t="shared" si="6"/>
        <v>0</v>
      </c>
      <c r="N7" s="27">
        <f t="shared" si="7"/>
        <v>5.4845326314178808E-2</v>
      </c>
      <c r="O7" s="27">
        <f t="shared" si="0"/>
        <v>9.6481337217750179E-2</v>
      </c>
      <c r="P7" s="28">
        <f t="shared" si="1"/>
        <v>7.3984460358562418E-2</v>
      </c>
      <c r="R7" s="32">
        <f t="shared" si="8"/>
        <v>11.846590483862622</v>
      </c>
      <c r="S7" s="32">
        <f t="shared" si="9"/>
        <v>20.839968839034039</v>
      </c>
      <c r="T7" s="32">
        <f t="shared" si="10"/>
        <v>15.980643437449483</v>
      </c>
    </row>
    <row r="8" spans="1:20" x14ac:dyDescent="0.25">
      <c r="B8" s="12" t="str">
        <f>'Média Mensal'!B8</f>
        <v>Baguim</v>
      </c>
      <c r="C8" s="12" t="str">
        <f>'Média Mensal'!C8</f>
        <v>Campainha</v>
      </c>
      <c r="D8" s="15">
        <f>'Média Mensal'!D8</f>
        <v>751.7</v>
      </c>
      <c r="E8" s="4">
        <v>1957.6443928590174</v>
      </c>
      <c r="F8" s="2">
        <v>2625.2405625057659</v>
      </c>
      <c r="G8" s="5">
        <f t="shared" si="4"/>
        <v>4582.8849553647833</v>
      </c>
      <c r="H8" s="2">
        <v>130</v>
      </c>
      <c r="I8" s="2">
        <v>116</v>
      </c>
      <c r="J8" s="5">
        <f t="shared" si="5"/>
        <v>246</v>
      </c>
      <c r="K8" s="2">
        <v>0</v>
      </c>
      <c r="L8" s="2">
        <v>0</v>
      </c>
      <c r="M8" s="5">
        <f t="shared" si="6"/>
        <v>0</v>
      </c>
      <c r="N8" s="27">
        <f t="shared" si="7"/>
        <v>6.971668065737241E-2</v>
      </c>
      <c r="O8" s="27">
        <f t="shared" si="0"/>
        <v>0.10477492666450215</v>
      </c>
      <c r="P8" s="28">
        <f t="shared" si="1"/>
        <v>8.624821129488075E-2</v>
      </c>
      <c r="R8" s="32">
        <f t="shared" si="8"/>
        <v>15.058803021992443</v>
      </c>
      <c r="S8" s="32">
        <f t="shared" si="9"/>
        <v>22.631384159532466</v>
      </c>
      <c r="T8" s="32">
        <f t="shared" si="10"/>
        <v>18.629613639694242</v>
      </c>
    </row>
    <row r="9" spans="1:20" x14ac:dyDescent="0.25">
      <c r="B9" s="12" t="str">
        <f>'Média Mensal'!B9</f>
        <v>Campainha</v>
      </c>
      <c r="C9" s="12" t="str">
        <f>'Média Mensal'!C9</f>
        <v>Rio Tinto</v>
      </c>
      <c r="D9" s="15">
        <f>'Média Mensal'!D9</f>
        <v>859.99</v>
      </c>
      <c r="E9" s="4">
        <v>2806.5158169758361</v>
      </c>
      <c r="F9" s="2">
        <v>3280.066610113965</v>
      </c>
      <c r="G9" s="5">
        <f t="shared" si="4"/>
        <v>6086.5824270898011</v>
      </c>
      <c r="H9" s="2">
        <v>134</v>
      </c>
      <c r="I9" s="2">
        <v>116</v>
      </c>
      <c r="J9" s="5">
        <f t="shared" si="5"/>
        <v>250</v>
      </c>
      <c r="K9" s="2">
        <v>0</v>
      </c>
      <c r="L9" s="2">
        <v>0</v>
      </c>
      <c r="M9" s="5">
        <f t="shared" si="6"/>
        <v>0</v>
      </c>
      <c r="N9" s="27">
        <f t="shared" si="7"/>
        <v>9.696364762907117E-2</v>
      </c>
      <c r="O9" s="27">
        <f t="shared" si="0"/>
        <v>0.13090942728743474</v>
      </c>
      <c r="P9" s="28">
        <f t="shared" si="1"/>
        <v>0.11271448939055187</v>
      </c>
      <c r="R9" s="32">
        <f t="shared" si="8"/>
        <v>20.944147887879375</v>
      </c>
      <c r="S9" s="32">
        <f t="shared" si="9"/>
        <v>28.276436294085904</v>
      </c>
      <c r="T9" s="32">
        <f t="shared" si="10"/>
        <v>24.346329708359203</v>
      </c>
    </row>
    <row r="10" spans="1:20" x14ac:dyDescent="0.25">
      <c r="B10" s="12" t="str">
        <f>'Média Mensal'!B10</f>
        <v>Rio Tinto</v>
      </c>
      <c r="C10" s="12" t="str">
        <f>'Média Mensal'!C10</f>
        <v>Levada</v>
      </c>
      <c r="D10" s="15">
        <f>'Média Mensal'!D10</f>
        <v>452.83</v>
      </c>
      <c r="E10" s="4">
        <v>3317.751871718292</v>
      </c>
      <c r="F10" s="2">
        <v>3925.8567755536947</v>
      </c>
      <c r="G10" s="5">
        <f t="shared" si="4"/>
        <v>7243.6086472719871</v>
      </c>
      <c r="H10" s="2">
        <v>134</v>
      </c>
      <c r="I10" s="2">
        <v>114</v>
      </c>
      <c r="J10" s="5">
        <f t="shared" si="5"/>
        <v>248</v>
      </c>
      <c r="K10" s="2">
        <v>0</v>
      </c>
      <c r="L10" s="2">
        <v>0</v>
      </c>
      <c r="M10" s="5">
        <f t="shared" si="6"/>
        <v>0</v>
      </c>
      <c r="N10" s="27">
        <f t="shared" si="7"/>
        <v>0.11462658484377736</v>
      </c>
      <c r="O10" s="27">
        <f t="shared" si="0"/>
        <v>0.15943213026127739</v>
      </c>
      <c r="P10" s="28">
        <f t="shared" si="1"/>
        <v>0.1352226823340798</v>
      </c>
      <c r="R10" s="32">
        <f t="shared" si="8"/>
        <v>24.759342326255911</v>
      </c>
      <c r="S10" s="32">
        <f t="shared" si="9"/>
        <v>34.437340136435921</v>
      </c>
      <c r="T10" s="32">
        <f t="shared" si="10"/>
        <v>29.208099384161237</v>
      </c>
    </row>
    <row r="11" spans="1:20" x14ac:dyDescent="0.25">
      <c r="B11" s="12" t="str">
        <f>'Média Mensal'!B11</f>
        <v>Levada</v>
      </c>
      <c r="C11" s="12" t="str">
        <f>'Média Mensal'!C11</f>
        <v>Nau Vitória</v>
      </c>
      <c r="D11" s="15">
        <f>'Média Mensal'!D11</f>
        <v>1111.6199999999999</v>
      </c>
      <c r="E11" s="4">
        <v>4298.2160676349095</v>
      </c>
      <c r="F11" s="2">
        <v>5179.8764671889776</v>
      </c>
      <c r="G11" s="5">
        <f t="shared" si="4"/>
        <v>9478.092534823887</v>
      </c>
      <c r="H11" s="2">
        <v>132</v>
      </c>
      <c r="I11" s="2">
        <v>114</v>
      </c>
      <c r="J11" s="5">
        <f t="shared" si="5"/>
        <v>246</v>
      </c>
      <c r="K11" s="2">
        <v>0</v>
      </c>
      <c r="L11" s="2">
        <v>0</v>
      </c>
      <c r="M11" s="5">
        <f t="shared" si="6"/>
        <v>0</v>
      </c>
      <c r="N11" s="27">
        <f t="shared" si="7"/>
        <v>0.15075112470661159</v>
      </c>
      <c r="O11" s="27">
        <f t="shared" si="0"/>
        <v>0.21035885587999423</v>
      </c>
      <c r="P11" s="28">
        <f t="shared" si="1"/>
        <v>0.17837421964061817</v>
      </c>
      <c r="R11" s="32">
        <f t="shared" si="8"/>
        <v>32.562242936628103</v>
      </c>
      <c r="S11" s="32">
        <f t="shared" si="9"/>
        <v>45.437512870078749</v>
      </c>
      <c r="T11" s="32">
        <f t="shared" si="10"/>
        <v>38.528831442373523</v>
      </c>
    </row>
    <row r="12" spans="1:20" x14ac:dyDescent="0.25">
      <c r="B12" s="12" t="str">
        <f>'Média Mensal'!B12</f>
        <v>Nau Vitória</v>
      </c>
      <c r="C12" s="12" t="str">
        <f>'Média Mensal'!C12</f>
        <v>Nasoni</v>
      </c>
      <c r="D12" s="15">
        <f>'Média Mensal'!D12</f>
        <v>499.02</v>
      </c>
      <c r="E12" s="4">
        <v>4564.0944279191363</v>
      </c>
      <c r="F12" s="2">
        <v>5294.9813367154647</v>
      </c>
      <c r="G12" s="5">
        <f t="shared" si="4"/>
        <v>9859.075764634601</v>
      </c>
      <c r="H12" s="2">
        <v>134</v>
      </c>
      <c r="I12" s="2">
        <v>114</v>
      </c>
      <c r="J12" s="5">
        <f t="shared" si="5"/>
        <v>248</v>
      </c>
      <c r="K12" s="2">
        <v>0</v>
      </c>
      <c r="L12" s="2">
        <v>0</v>
      </c>
      <c r="M12" s="5">
        <f t="shared" si="6"/>
        <v>0</v>
      </c>
      <c r="N12" s="27">
        <f t="shared" si="7"/>
        <v>0.15768706564120841</v>
      </c>
      <c r="O12" s="27">
        <f t="shared" si="0"/>
        <v>0.21503335512977034</v>
      </c>
      <c r="P12" s="28">
        <f t="shared" si="1"/>
        <v>0.18404786000288606</v>
      </c>
      <c r="R12" s="32">
        <f t="shared" si="8"/>
        <v>34.060406178501019</v>
      </c>
      <c r="S12" s="32">
        <f t="shared" si="9"/>
        <v>46.447204708030391</v>
      </c>
      <c r="T12" s="32">
        <f t="shared" si="10"/>
        <v>39.754337760623393</v>
      </c>
    </row>
    <row r="13" spans="1:20" x14ac:dyDescent="0.25">
      <c r="B13" s="12" t="str">
        <f>'Média Mensal'!B13</f>
        <v>Nasoni</v>
      </c>
      <c r="C13" s="12" t="str">
        <f>'Média Mensal'!C13</f>
        <v>Contumil</v>
      </c>
      <c r="D13" s="15">
        <f>'Média Mensal'!D13</f>
        <v>650</v>
      </c>
      <c r="E13" s="4">
        <v>4703.4831126061054</v>
      </c>
      <c r="F13" s="2">
        <v>5417.4058896029601</v>
      </c>
      <c r="G13" s="5">
        <f t="shared" si="4"/>
        <v>10120.889002209065</v>
      </c>
      <c r="H13" s="2">
        <v>134</v>
      </c>
      <c r="I13" s="2">
        <v>114</v>
      </c>
      <c r="J13" s="5">
        <f t="shared" si="5"/>
        <v>248</v>
      </c>
      <c r="K13" s="2">
        <v>0</v>
      </c>
      <c r="L13" s="2">
        <v>0</v>
      </c>
      <c r="M13" s="5">
        <f t="shared" si="6"/>
        <v>0</v>
      </c>
      <c r="N13" s="27">
        <f t="shared" si="7"/>
        <v>0.16250287149689419</v>
      </c>
      <c r="O13" s="27">
        <f t="shared" si="0"/>
        <v>0.22000511247575374</v>
      </c>
      <c r="P13" s="28">
        <f t="shared" si="1"/>
        <v>0.18893535323717639</v>
      </c>
      <c r="R13" s="32">
        <f t="shared" si="8"/>
        <v>35.100620243329146</v>
      </c>
      <c r="S13" s="32">
        <f t="shared" si="9"/>
        <v>47.521104294762807</v>
      </c>
      <c r="T13" s="32">
        <f t="shared" si="10"/>
        <v>40.810036299230106</v>
      </c>
    </row>
    <row r="14" spans="1:20" x14ac:dyDescent="0.25">
      <c r="B14" s="12" t="str">
        <f>'Média Mensal'!B14</f>
        <v>Contumil</v>
      </c>
      <c r="C14" s="12" t="str">
        <f>'Média Mensal'!C14</f>
        <v>Estádio do Dragão</v>
      </c>
      <c r="D14" s="15">
        <f>'Média Mensal'!D14</f>
        <v>619.19000000000005</v>
      </c>
      <c r="E14" s="4">
        <v>4958.5825998840573</v>
      </c>
      <c r="F14" s="2">
        <v>6059.107879947288</v>
      </c>
      <c r="G14" s="5">
        <f t="shared" si="4"/>
        <v>11017.690479831344</v>
      </c>
      <c r="H14" s="2">
        <v>140</v>
      </c>
      <c r="I14" s="2">
        <v>116</v>
      </c>
      <c r="J14" s="5">
        <f t="shared" si="5"/>
        <v>256</v>
      </c>
      <c r="K14" s="2">
        <v>0</v>
      </c>
      <c r="L14" s="2">
        <v>0</v>
      </c>
      <c r="M14" s="5">
        <f t="shared" si="6"/>
        <v>0</v>
      </c>
      <c r="N14" s="27">
        <f t="shared" si="7"/>
        <v>0.16397429232420824</v>
      </c>
      <c r="O14" s="27">
        <f t="shared" si="0"/>
        <v>0.24182263250108907</v>
      </c>
      <c r="P14" s="28">
        <f t="shared" si="1"/>
        <v>0.19924932146685737</v>
      </c>
      <c r="R14" s="32">
        <f t="shared" si="8"/>
        <v>35.418447142028981</v>
      </c>
      <c r="S14" s="32">
        <f t="shared" si="9"/>
        <v>52.233688620235242</v>
      </c>
      <c r="T14" s="32">
        <f t="shared" si="10"/>
        <v>43.037853436841189</v>
      </c>
    </row>
    <row r="15" spans="1:20" x14ac:dyDescent="0.25">
      <c r="B15" s="12" t="str">
        <f>'Média Mensal'!B15</f>
        <v>Estádio do Dragão</v>
      </c>
      <c r="C15" s="12" t="str">
        <f>'Média Mensal'!C15</f>
        <v>Campanhã</v>
      </c>
      <c r="D15" s="15">
        <f>'Média Mensal'!D15</f>
        <v>1166.02</v>
      </c>
      <c r="E15" s="4">
        <v>10446.076534724049</v>
      </c>
      <c r="F15" s="2">
        <v>11921.934133771372</v>
      </c>
      <c r="G15" s="5">
        <f t="shared" si="4"/>
        <v>22368.010668495423</v>
      </c>
      <c r="H15" s="2">
        <v>388</v>
      </c>
      <c r="I15" s="2">
        <v>345</v>
      </c>
      <c r="J15" s="5">
        <f t="shared" si="5"/>
        <v>733</v>
      </c>
      <c r="K15" s="2">
        <v>152</v>
      </c>
      <c r="L15" s="2">
        <v>136</v>
      </c>
      <c r="M15" s="5">
        <f t="shared" si="6"/>
        <v>288</v>
      </c>
      <c r="N15" s="27">
        <f t="shared" si="7"/>
        <v>8.5973108167007248E-2</v>
      </c>
      <c r="O15" s="27">
        <f t="shared" si="0"/>
        <v>0.11013537556140873</v>
      </c>
      <c r="P15" s="28">
        <f t="shared" si="1"/>
        <v>9.7357196753435973E-2</v>
      </c>
      <c r="R15" s="32">
        <f t="shared" si="8"/>
        <v>19.344586175414904</v>
      </c>
      <c r="S15" s="32">
        <f t="shared" si="9"/>
        <v>24.785725849836531</v>
      </c>
      <c r="T15" s="32">
        <f t="shared" si="10"/>
        <v>21.907943847693851</v>
      </c>
    </row>
    <row r="16" spans="1:20" x14ac:dyDescent="0.25">
      <c r="B16" s="12" t="str">
        <f>'Média Mensal'!B16</f>
        <v>Campanhã</v>
      </c>
      <c r="C16" s="12" t="str">
        <f>'Média Mensal'!C16</f>
        <v>Heroismo</v>
      </c>
      <c r="D16" s="15">
        <f>'Média Mensal'!D16</f>
        <v>950.92</v>
      </c>
      <c r="E16" s="4">
        <v>19202.61700487991</v>
      </c>
      <c r="F16" s="2">
        <v>22619.500960539401</v>
      </c>
      <c r="G16" s="5">
        <f t="shared" si="4"/>
        <v>41822.117965419311</v>
      </c>
      <c r="H16" s="2">
        <v>381</v>
      </c>
      <c r="I16" s="2">
        <v>343</v>
      </c>
      <c r="J16" s="5">
        <f t="shared" si="5"/>
        <v>724</v>
      </c>
      <c r="K16" s="2">
        <v>250</v>
      </c>
      <c r="L16" s="2">
        <v>246</v>
      </c>
      <c r="M16" s="5">
        <f t="shared" si="6"/>
        <v>496</v>
      </c>
      <c r="N16" s="27">
        <f t="shared" si="7"/>
        <v>0.13307795784276702</v>
      </c>
      <c r="O16" s="27">
        <f t="shared" si="0"/>
        <v>0.16743279564561053</v>
      </c>
      <c r="P16" s="28">
        <f t="shared" si="1"/>
        <v>0.14968974761417403</v>
      </c>
      <c r="R16" s="32">
        <f t="shared" si="8"/>
        <v>30.43203962738496</v>
      </c>
      <c r="S16" s="32">
        <f t="shared" si="9"/>
        <v>38.40322743724856</v>
      </c>
      <c r="T16" s="32">
        <f t="shared" si="10"/>
        <v>34.28042456181911</v>
      </c>
    </row>
    <row r="17" spans="2:20" x14ac:dyDescent="0.25">
      <c r="B17" s="12" t="str">
        <f>'Média Mensal'!B17</f>
        <v>Heroismo</v>
      </c>
      <c r="C17" s="12" t="str">
        <f>'Média Mensal'!C17</f>
        <v>24 de Agosto</v>
      </c>
      <c r="D17" s="15">
        <f>'Média Mensal'!D17</f>
        <v>571.9</v>
      </c>
      <c r="E17" s="4">
        <v>21106.225305254142</v>
      </c>
      <c r="F17" s="2">
        <v>24464.04506371402</v>
      </c>
      <c r="G17" s="5">
        <f t="shared" si="4"/>
        <v>45570.270368968166</v>
      </c>
      <c r="H17" s="2">
        <v>367</v>
      </c>
      <c r="I17" s="2">
        <v>332</v>
      </c>
      <c r="J17" s="5">
        <f t="shared" si="5"/>
        <v>699</v>
      </c>
      <c r="K17" s="2">
        <v>251</v>
      </c>
      <c r="L17" s="2">
        <v>252</v>
      </c>
      <c r="M17" s="5">
        <f t="shared" si="6"/>
        <v>503</v>
      </c>
      <c r="N17" s="27">
        <f t="shared" si="7"/>
        <v>0.14913952307273984</v>
      </c>
      <c r="O17" s="27">
        <f t="shared" si="0"/>
        <v>0.18228455132118815</v>
      </c>
      <c r="P17" s="28">
        <f t="shared" si="1"/>
        <v>0.16527255254804796</v>
      </c>
      <c r="R17" s="32">
        <f t="shared" si="8"/>
        <v>34.152468131479196</v>
      </c>
      <c r="S17" s="32">
        <f t="shared" si="9"/>
        <v>41.890488122797983</v>
      </c>
      <c r="T17" s="32">
        <f t="shared" si="10"/>
        <v>37.912038576512614</v>
      </c>
    </row>
    <row r="18" spans="2:20" x14ac:dyDescent="0.25">
      <c r="B18" s="12" t="str">
        <f>'Média Mensal'!B18</f>
        <v>24 de Agosto</v>
      </c>
      <c r="C18" s="12" t="str">
        <f>'Média Mensal'!C18</f>
        <v>Bolhão</v>
      </c>
      <c r="D18" s="15">
        <f>'Média Mensal'!D18</f>
        <v>680.44</v>
      </c>
      <c r="E18" s="4">
        <v>28072.079648342075</v>
      </c>
      <c r="F18" s="2">
        <v>29608.192245983424</v>
      </c>
      <c r="G18" s="5">
        <f t="shared" si="4"/>
        <v>57680.271894325502</v>
      </c>
      <c r="H18" s="2">
        <v>367</v>
      </c>
      <c r="I18" s="2">
        <v>337</v>
      </c>
      <c r="J18" s="5">
        <f t="shared" si="5"/>
        <v>704</v>
      </c>
      <c r="K18" s="2">
        <v>272</v>
      </c>
      <c r="L18" s="2">
        <v>251</v>
      </c>
      <c r="M18" s="5">
        <f t="shared" si="6"/>
        <v>523</v>
      </c>
      <c r="N18" s="27">
        <f t="shared" si="7"/>
        <v>0.1913205362871577</v>
      </c>
      <c r="O18" s="27">
        <f t="shared" si="0"/>
        <v>0.21925497812487726</v>
      </c>
      <c r="P18" s="28">
        <f t="shared" si="1"/>
        <v>0.20470838382756559</v>
      </c>
      <c r="R18" s="32">
        <f t="shared" si="8"/>
        <v>43.93126705530841</v>
      </c>
      <c r="S18" s="32">
        <f t="shared" si="9"/>
        <v>50.354068445550041</v>
      </c>
      <c r="T18" s="32">
        <f t="shared" si="10"/>
        <v>47.009186547942548</v>
      </c>
    </row>
    <row r="19" spans="2:20" x14ac:dyDescent="0.25">
      <c r="B19" s="12" t="str">
        <f>'Média Mensal'!B19</f>
        <v>Bolhão</v>
      </c>
      <c r="C19" s="12" t="str">
        <f>'Média Mensal'!C19</f>
        <v>Trindade</v>
      </c>
      <c r="D19" s="15">
        <f>'Média Mensal'!D19</f>
        <v>451.8</v>
      </c>
      <c r="E19" s="4">
        <v>36221.746844255045</v>
      </c>
      <c r="F19" s="2">
        <v>38846.99955659276</v>
      </c>
      <c r="G19" s="5">
        <f t="shared" si="4"/>
        <v>75068.746400847798</v>
      </c>
      <c r="H19" s="2">
        <v>366</v>
      </c>
      <c r="I19" s="2">
        <v>347</v>
      </c>
      <c r="J19" s="5">
        <f t="shared" si="5"/>
        <v>713</v>
      </c>
      <c r="K19" s="2">
        <v>250</v>
      </c>
      <c r="L19" s="2">
        <v>251</v>
      </c>
      <c r="M19" s="5">
        <f t="shared" si="6"/>
        <v>501</v>
      </c>
      <c r="N19" s="27">
        <f t="shared" si="7"/>
        <v>0.25678983413860484</v>
      </c>
      <c r="O19" s="27">
        <f t="shared" si="0"/>
        <v>0.28314139618507844</v>
      </c>
      <c r="P19" s="28">
        <f t="shared" si="1"/>
        <v>0.26978302858104697</v>
      </c>
      <c r="R19" s="32">
        <f t="shared" si="8"/>
        <v>58.801537084829619</v>
      </c>
      <c r="S19" s="32">
        <f t="shared" si="9"/>
        <v>64.961537720054778</v>
      </c>
      <c r="T19" s="32">
        <f t="shared" si="10"/>
        <v>61.835870181917464</v>
      </c>
    </row>
    <row r="20" spans="2:20" x14ac:dyDescent="0.25">
      <c r="B20" s="12" t="str">
        <f>'Média Mensal'!B20</f>
        <v>Trindade</v>
      </c>
      <c r="C20" s="12" t="str">
        <f>'Média Mensal'!C20</f>
        <v>Lapa</v>
      </c>
      <c r="D20" s="15">
        <f>'Média Mensal'!D20</f>
        <v>857.43000000000006</v>
      </c>
      <c r="E20" s="4">
        <v>41192.044963191649</v>
      </c>
      <c r="F20" s="2">
        <v>51348.257592724032</v>
      </c>
      <c r="G20" s="5">
        <f t="shared" si="4"/>
        <v>92540.302555915681</v>
      </c>
      <c r="H20" s="2">
        <v>367</v>
      </c>
      <c r="I20" s="2">
        <v>350</v>
      </c>
      <c r="J20" s="5">
        <f t="shared" si="5"/>
        <v>717</v>
      </c>
      <c r="K20" s="2">
        <v>250</v>
      </c>
      <c r="L20" s="2">
        <v>263</v>
      </c>
      <c r="M20" s="5">
        <f t="shared" si="6"/>
        <v>513</v>
      </c>
      <c r="N20" s="27">
        <f t="shared" si="7"/>
        <v>0.29157968290384256</v>
      </c>
      <c r="O20" s="27">
        <f t="shared" si="0"/>
        <v>0.36462717713403986</v>
      </c>
      <c r="P20" s="28">
        <f t="shared" si="1"/>
        <v>0.328045426223398</v>
      </c>
      <c r="R20" s="32">
        <f t="shared" si="8"/>
        <v>66.761823279078854</v>
      </c>
      <c r="S20" s="32">
        <f t="shared" si="9"/>
        <v>83.76550993919092</v>
      </c>
      <c r="T20" s="32">
        <f t="shared" si="10"/>
        <v>75.236018338142827</v>
      </c>
    </row>
    <row r="21" spans="2:20" x14ac:dyDescent="0.25">
      <c r="B21" s="12" t="str">
        <f>'Média Mensal'!B21</f>
        <v>Lapa</v>
      </c>
      <c r="C21" s="12" t="str">
        <f>'Média Mensal'!C21</f>
        <v>Carolina Michaelis</v>
      </c>
      <c r="D21" s="15">
        <f>'Média Mensal'!D21</f>
        <v>460.97</v>
      </c>
      <c r="E21" s="4">
        <v>40785.270282342441</v>
      </c>
      <c r="F21" s="2">
        <v>50673.243233617563</v>
      </c>
      <c r="G21" s="5">
        <f t="shared" si="4"/>
        <v>91458.513515960003</v>
      </c>
      <c r="H21" s="2">
        <v>345</v>
      </c>
      <c r="I21" s="2">
        <v>348</v>
      </c>
      <c r="J21" s="5">
        <f t="shared" si="5"/>
        <v>693</v>
      </c>
      <c r="K21" s="2">
        <v>251</v>
      </c>
      <c r="L21" s="2">
        <v>261</v>
      </c>
      <c r="M21" s="5">
        <f t="shared" si="6"/>
        <v>512</v>
      </c>
      <c r="N21" s="27">
        <f t="shared" si="7"/>
        <v>0.29820769684679488</v>
      </c>
      <c r="O21" s="27">
        <f t="shared" si="0"/>
        <v>0.36222081570321929</v>
      </c>
      <c r="P21" s="28">
        <f t="shared" si="1"/>
        <v>0.33057612669505249</v>
      </c>
      <c r="R21" s="32">
        <f t="shared" si="8"/>
        <v>68.431661547554427</v>
      </c>
      <c r="S21" s="32">
        <f t="shared" si="9"/>
        <v>83.207295950110947</v>
      </c>
      <c r="T21" s="32">
        <f t="shared" si="10"/>
        <v>75.899181341045647</v>
      </c>
    </row>
    <row r="22" spans="2:20" x14ac:dyDescent="0.25">
      <c r="B22" s="12" t="str">
        <f>'Média Mensal'!B22</f>
        <v>Carolina Michaelis</v>
      </c>
      <c r="C22" s="12" t="str">
        <f>'Média Mensal'!C22</f>
        <v>Casa da Música</v>
      </c>
      <c r="D22" s="15">
        <f>'Média Mensal'!D22</f>
        <v>627.48</v>
      </c>
      <c r="E22" s="4">
        <v>39005.055334204626</v>
      </c>
      <c r="F22" s="2">
        <v>47717.398446501647</v>
      </c>
      <c r="G22" s="5">
        <f t="shared" si="4"/>
        <v>86722.453780706273</v>
      </c>
      <c r="H22" s="2">
        <v>348</v>
      </c>
      <c r="I22" s="2">
        <v>336</v>
      </c>
      <c r="J22" s="5">
        <f t="shared" si="5"/>
        <v>684</v>
      </c>
      <c r="K22" s="2">
        <v>250</v>
      </c>
      <c r="L22" s="2">
        <v>250</v>
      </c>
      <c r="M22" s="5">
        <f t="shared" si="6"/>
        <v>500</v>
      </c>
      <c r="N22" s="27">
        <f t="shared" si="7"/>
        <v>0.28435972919488967</v>
      </c>
      <c r="O22" s="27">
        <f t="shared" si="0"/>
        <v>0.35457584150592714</v>
      </c>
      <c r="P22" s="28">
        <f t="shared" si="1"/>
        <v>0.31913291105123304</v>
      </c>
      <c r="R22" s="32">
        <f t="shared" si="8"/>
        <v>65.22584504047596</v>
      </c>
      <c r="S22" s="32">
        <f t="shared" si="9"/>
        <v>81.429007587886773</v>
      </c>
      <c r="T22" s="32">
        <f t="shared" si="10"/>
        <v>73.245315693164088</v>
      </c>
    </row>
    <row r="23" spans="2:20" x14ac:dyDescent="0.25">
      <c r="B23" s="12" t="str">
        <f>'Média Mensal'!B23</f>
        <v>Casa da Música</v>
      </c>
      <c r="C23" s="12" t="str">
        <f>'Média Mensal'!C23</f>
        <v>Francos</v>
      </c>
      <c r="D23" s="15">
        <f>'Média Mensal'!D23</f>
        <v>871.87</v>
      </c>
      <c r="E23" s="4">
        <v>36108.733454775836</v>
      </c>
      <c r="F23" s="2">
        <v>38655.863970674043</v>
      </c>
      <c r="G23" s="5">
        <f t="shared" si="4"/>
        <v>74764.597425449872</v>
      </c>
      <c r="H23" s="2">
        <v>348</v>
      </c>
      <c r="I23" s="2">
        <v>350</v>
      </c>
      <c r="J23" s="5">
        <f t="shared" si="5"/>
        <v>698</v>
      </c>
      <c r="K23" s="2">
        <v>254</v>
      </c>
      <c r="L23" s="2">
        <v>248</v>
      </c>
      <c r="M23" s="5">
        <f t="shared" si="6"/>
        <v>502</v>
      </c>
      <c r="N23" s="27">
        <f t="shared" si="7"/>
        <v>0.26135446912837174</v>
      </c>
      <c r="O23" s="27">
        <f t="shared" si="0"/>
        <v>0.28194555936131727</v>
      </c>
      <c r="P23" s="28">
        <f t="shared" si="1"/>
        <v>0.27161051726869434</v>
      </c>
      <c r="R23" s="32">
        <f t="shared" si="8"/>
        <v>59.981284808597735</v>
      </c>
      <c r="S23" s="32">
        <f t="shared" si="9"/>
        <v>64.641912994438201</v>
      </c>
      <c r="T23" s="32">
        <f t="shared" si="10"/>
        <v>62.303831187874891</v>
      </c>
    </row>
    <row r="24" spans="2:20" x14ac:dyDescent="0.25">
      <c r="B24" s="12" t="str">
        <f>'Média Mensal'!B24</f>
        <v>Francos</v>
      </c>
      <c r="C24" s="12" t="str">
        <f>'Média Mensal'!C24</f>
        <v>Ramalde</v>
      </c>
      <c r="D24" s="15">
        <f>'Média Mensal'!D24</f>
        <v>965.03</v>
      </c>
      <c r="E24" s="4">
        <v>34188.24338100099</v>
      </c>
      <c r="F24" s="2">
        <v>34165.348833368145</v>
      </c>
      <c r="G24" s="5">
        <f t="shared" si="4"/>
        <v>68353.592214369128</v>
      </c>
      <c r="H24" s="2">
        <v>348</v>
      </c>
      <c r="I24" s="2">
        <v>349</v>
      </c>
      <c r="J24" s="5">
        <f t="shared" si="5"/>
        <v>697</v>
      </c>
      <c r="K24" s="2">
        <v>250</v>
      </c>
      <c r="L24" s="2">
        <v>244</v>
      </c>
      <c r="M24" s="5">
        <f t="shared" si="6"/>
        <v>494</v>
      </c>
      <c r="N24" s="27">
        <f t="shared" si="7"/>
        <v>0.24924357999679947</v>
      </c>
      <c r="O24" s="27">
        <f t="shared" si="0"/>
        <v>0.25140805346270784</v>
      </c>
      <c r="P24" s="28">
        <f t="shared" si="1"/>
        <v>0.25032077540199049</v>
      </c>
      <c r="R24" s="32">
        <f t="shared" si="8"/>
        <v>57.170975553513358</v>
      </c>
      <c r="S24" s="32">
        <f t="shared" si="9"/>
        <v>57.614416245140212</v>
      </c>
      <c r="T24" s="32">
        <f t="shared" si="10"/>
        <v>57.391765083433356</v>
      </c>
    </row>
    <row r="25" spans="2:20" x14ac:dyDescent="0.25">
      <c r="B25" s="12" t="str">
        <f>'Média Mensal'!B25</f>
        <v>Ramalde</v>
      </c>
      <c r="C25" s="12" t="str">
        <f>'Média Mensal'!C25</f>
        <v>Viso</v>
      </c>
      <c r="D25" s="15">
        <f>'Média Mensal'!D25</f>
        <v>621.15</v>
      </c>
      <c r="E25" s="4">
        <v>32932.734883573568</v>
      </c>
      <c r="F25" s="2">
        <v>32564.475985190711</v>
      </c>
      <c r="G25" s="5">
        <f t="shared" si="4"/>
        <v>65497.210868764276</v>
      </c>
      <c r="H25" s="2">
        <v>358</v>
      </c>
      <c r="I25" s="2">
        <v>348</v>
      </c>
      <c r="J25" s="5">
        <f t="shared" si="5"/>
        <v>706</v>
      </c>
      <c r="K25" s="2">
        <v>250</v>
      </c>
      <c r="L25" s="2">
        <v>251</v>
      </c>
      <c r="M25" s="5">
        <f t="shared" si="6"/>
        <v>501</v>
      </c>
      <c r="N25" s="27">
        <f t="shared" si="7"/>
        <v>0.23636838886349884</v>
      </c>
      <c r="O25" s="27">
        <f t="shared" si="0"/>
        <v>0.2369773242212749</v>
      </c>
      <c r="P25" s="28">
        <f t="shared" si="1"/>
        <v>0.23667075300192336</v>
      </c>
      <c r="R25" s="32">
        <f t="shared" si="8"/>
        <v>54.165682374298633</v>
      </c>
      <c r="S25" s="32">
        <f t="shared" si="9"/>
        <v>54.364734532872639</v>
      </c>
      <c r="T25" s="32">
        <f t="shared" si="10"/>
        <v>54.264466337004372</v>
      </c>
    </row>
    <row r="26" spans="2:20" x14ac:dyDescent="0.25">
      <c r="B26" s="12" t="str">
        <f>'Média Mensal'!B26</f>
        <v>Viso</v>
      </c>
      <c r="C26" s="12" t="str">
        <f>'Média Mensal'!C26</f>
        <v>Sete Bicas</v>
      </c>
      <c r="D26" s="15">
        <f>'Média Mensal'!D26</f>
        <v>743.81</v>
      </c>
      <c r="E26" s="4">
        <v>31465.129303984566</v>
      </c>
      <c r="F26" s="2">
        <v>30591.259918665011</v>
      </c>
      <c r="G26" s="5">
        <f t="shared" si="4"/>
        <v>62056.389222649581</v>
      </c>
      <c r="H26" s="2">
        <v>336</v>
      </c>
      <c r="I26" s="2">
        <v>309</v>
      </c>
      <c r="J26" s="5">
        <f t="shared" si="5"/>
        <v>645</v>
      </c>
      <c r="K26" s="2">
        <v>257</v>
      </c>
      <c r="L26" s="2">
        <v>250</v>
      </c>
      <c r="M26" s="5">
        <f t="shared" si="6"/>
        <v>507</v>
      </c>
      <c r="N26" s="27">
        <f t="shared" si="7"/>
        <v>0.2308316898291021</v>
      </c>
      <c r="O26" s="27">
        <f t="shared" si="0"/>
        <v>0.23761309201722031</v>
      </c>
      <c r="P26" s="28">
        <f t="shared" si="1"/>
        <v>0.2341255780765181</v>
      </c>
      <c r="R26" s="32">
        <f t="shared" si="8"/>
        <v>53.060926313633331</v>
      </c>
      <c r="S26" s="32">
        <f t="shared" si="9"/>
        <v>54.724973020867644</v>
      </c>
      <c r="T26" s="32">
        <f t="shared" si="10"/>
        <v>53.868393422438871</v>
      </c>
    </row>
    <row r="27" spans="2:20" x14ac:dyDescent="0.25">
      <c r="B27" s="12" t="str">
        <f>'Média Mensal'!B27</f>
        <v>Sete Bicas</v>
      </c>
      <c r="C27" s="12" t="str">
        <f>'Média Mensal'!C27</f>
        <v>ASra da Hora</v>
      </c>
      <c r="D27" s="15">
        <f>'Média Mensal'!D27</f>
        <v>674.5</v>
      </c>
      <c r="E27" s="4">
        <v>26133.503845072941</v>
      </c>
      <c r="F27" s="2">
        <v>27022.7153058648</v>
      </c>
      <c r="G27" s="5">
        <f t="shared" si="4"/>
        <v>53156.219150937744</v>
      </c>
      <c r="H27" s="2">
        <v>326</v>
      </c>
      <c r="I27" s="2">
        <v>323</v>
      </c>
      <c r="J27" s="5">
        <f t="shared" si="5"/>
        <v>649</v>
      </c>
      <c r="K27" s="2">
        <v>272</v>
      </c>
      <c r="L27" s="2">
        <v>250</v>
      </c>
      <c r="M27" s="5">
        <f t="shared" si="6"/>
        <v>522</v>
      </c>
      <c r="N27" s="27">
        <f t="shared" si="7"/>
        <v>0.18954902986155958</v>
      </c>
      <c r="O27" s="27">
        <f t="shared" si="0"/>
        <v>0.20507798028250257</v>
      </c>
      <c r="P27" s="28">
        <f t="shared" si="1"/>
        <v>0.19713773605895915</v>
      </c>
      <c r="R27" s="32">
        <f t="shared" si="8"/>
        <v>43.701511446610269</v>
      </c>
      <c r="S27" s="32">
        <f t="shared" si="9"/>
        <v>47.160061615819899</v>
      </c>
      <c r="T27" s="32">
        <f t="shared" si="10"/>
        <v>45.393867763396877</v>
      </c>
    </row>
    <row r="28" spans="2:20" x14ac:dyDescent="0.25">
      <c r="B28" s="12" t="str">
        <f>'Média Mensal'!B28</f>
        <v>ASra da Hora</v>
      </c>
      <c r="C28" s="12" t="str">
        <f>'Média Mensal'!C28</f>
        <v>Vasco da Gama</v>
      </c>
      <c r="D28" s="15">
        <f>'Média Mensal'!D28</f>
        <v>824.48</v>
      </c>
      <c r="E28" s="4">
        <v>8878.3196126704133</v>
      </c>
      <c r="F28" s="2">
        <v>10569.513912361452</v>
      </c>
      <c r="G28" s="5">
        <f t="shared" si="4"/>
        <v>19447.833525031863</v>
      </c>
      <c r="H28" s="2">
        <v>183</v>
      </c>
      <c r="I28" s="2">
        <v>184</v>
      </c>
      <c r="J28" s="5">
        <f t="shared" si="5"/>
        <v>367</v>
      </c>
      <c r="K28" s="2">
        <v>0</v>
      </c>
      <c r="L28" s="2">
        <v>0</v>
      </c>
      <c r="M28" s="5">
        <f t="shared" si="6"/>
        <v>0</v>
      </c>
      <c r="N28" s="27">
        <f t="shared" si="7"/>
        <v>0.22460836907180767</v>
      </c>
      <c r="O28" s="27">
        <f t="shared" si="0"/>
        <v>0.26593986293179983</v>
      </c>
      <c r="P28" s="28">
        <f t="shared" si="1"/>
        <v>0.24533042593894266</v>
      </c>
      <c r="R28" s="32">
        <f t="shared" si="8"/>
        <v>48.515407719510456</v>
      </c>
      <c r="S28" s="32">
        <f t="shared" si="9"/>
        <v>57.443010393268757</v>
      </c>
      <c r="T28" s="32">
        <f t="shared" si="10"/>
        <v>52.991372002811616</v>
      </c>
    </row>
    <row r="29" spans="2:20" x14ac:dyDescent="0.25">
      <c r="B29" s="12" t="str">
        <f>'Média Mensal'!B29</f>
        <v>Vasco da Gama</v>
      </c>
      <c r="C29" s="12" t="str">
        <f>'Média Mensal'!C29</f>
        <v>Estádio do Mar</v>
      </c>
      <c r="D29" s="15">
        <f>'Média Mensal'!D29</f>
        <v>661.6</v>
      </c>
      <c r="E29" s="4">
        <v>8717.9353476193992</v>
      </c>
      <c r="F29" s="2">
        <v>10305.613879206079</v>
      </c>
      <c r="G29" s="5">
        <f t="shared" si="4"/>
        <v>19023.549226825478</v>
      </c>
      <c r="H29" s="2">
        <v>185</v>
      </c>
      <c r="I29" s="2">
        <v>184</v>
      </c>
      <c r="J29" s="5">
        <f t="shared" si="5"/>
        <v>369</v>
      </c>
      <c r="K29" s="2">
        <v>0</v>
      </c>
      <c r="L29" s="2">
        <v>0</v>
      </c>
      <c r="M29" s="5">
        <f t="shared" si="6"/>
        <v>0</v>
      </c>
      <c r="N29" s="27">
        <f t="shared" si="7"/>
        <v>0.2181665502407257</v>
      </c>
      <c r="O29" s="27">
        <f t="shared" si="0"/>
        <v>0.25929986612334138</v>
      </c>
      <c r="P29" s="28">
        <f t="shared" si="1"/>
        <v>0.2386774719816506</v>
      </c>
      <c r="R29" s="32">
        <f t="shared" si="8"/>
        <v>47.123974851996749</v>
      </c>
      <c r="S29" s="32">
        <f t="shared" si="9"/>
        <v>56.008771082641736</v>
      </c>
      <c r="T29" s="32">
        <f t="shared" si="10"/>
        <v>51.554333948036529</v>
      </c>
    </row>
    <row r="30" spans="2:20" x14ac:dyDescent="0.25">
      <c r="B30" s="12" t="str">
        <f>'Média Mensal'!B30</f>
        <v>Estádio do Mar</v>
      </c>
      <c r="C30" s="12" t="str">
        <f>'Média Mensal'!C30</f>
        <v>Pedro Hispano</v>
      </c>
      <c r="D30" s="15">
        <f>'Média Mensal'!D30</f>
        <v>786.97</v>
      </c>
      <c r="E30" s="4">
        <v>8727.4818969171756</v>
      </c>
      <c r="F30" s="2">
        <v>10609.537221005416</v>
      </c>
      <c r="G30" s="5">
        <f t="shared" si="4"/>
        <v>19337.019117922591</v>
      </c>
      <c r="H30" s="2">
        <v>195</v>
      </c>
      <c r="I30" s="2">
        <v>186</v>
      </c>
      <c r="J30" s="5">
        <f t="shared" si="5"/>
        <v>381</v>
      </c>
      <c r="K30" s="2">
        <v>0</v>
      </c>
      <c r="L30" s="2">
        <v>0</v>
      </c>
      <c r="M30" s="5">
        <f t="shared" si="6"/>
        <v>0</v>
      </c>
      <c r="N30" s="27">
        <f t="shared" si="7"/>
        <v>0.20720517324114851</v>
      </c>
      <c r="O30" s="27">
        <f t="shared" si="0"/>
        <v>0.2640764939517477</v>
      </c>
      <c r="P30" s="28">
        <f t="shared" si="1"/>
        <v>0.23496912508411819</v>
      </c>
      <c r="R30" s="32">
        <f t="shared" si="8"/>
        <v>44.756317420088081</v>
      </c>
      <c r="S30" s="32">
        <f t="shared" si="9"/>
        <v>57.0405226935775</v>
      </c>
      <c r="T30" s="32">
        <f t="shared" si="10"/>
        <v>50.753331018169533</v>
      </c>
    </row>
    <row r="31" spans="2:20" x14ac:dyDescent="0.25">
      <c r="B31" s="12" t="str">
        <f>'Média Mensal'!B31</f>
        <v>Pedro Hispano</v>
      </c>
      <c r="C31" s="12" t="str">
        <f>'Média Mensal'!C31</f>
        <v>Parque de Real</v>
      </c>
      <c r="D31" s="15">
        <f>'Média Mensal'!D31</f>
        <v>656.68</v>
      </c>
      <c r="E31" s="4">
        <v>7948.1755031793809</v>
      </c>
      <c r="F31" s="2">
        <v>9696.2037800673679</v>
      </c>
      <c r="G31" s="5">
        <f t="shared" si="4"/>
        <v>17644.379283246748</v>
      </c>
      <c r="H31" s="2">
        <v>195</v>
      </c>
      <c r="I31" s="2">
        <v>206</v>
      </c>
      <c r="J31" s="5">
        <f t="shared" si="5"/>
        <v>401</v>
      </c>
      <c r="K31" s="2">
        <v>0</v>
      </c>
      <c r="L31" s="2">
        <v>0</v>
      </c>
      <c r="M31" s="5">
        <f t="shared" si="6"/>
        <v>0</v>
      </c>
      <c r="N31" s="27">
        <f t="shared" si="7"/>
        <v>0.18870312210777257</v>
      </c>
      <c r="O31" s="27">
        <f t="shared" si="0"/>
        <v>0.217911807354984</v>
      </c>
      <c r="P31" s="28">
        <f t="shared" si="1"/>
        <v>0.2037080826088338</v>
      </c>
      <c r="R31" s="32">
        <f t="shared" si="8"/>
        <v>40.759874375278876</v>
      </c>
      <c r="S31" s="32">
        <f t="shared" si="9"/>
        <v>47.068950388676541</v>
      </c>
      <c r="T31" s="32">
        <f t="shared" si="10"/>
        <v>44.000945843508099</v>
      </c>
    </row>
    <row r="32" spans="2:20" x14ac:dyDescent="0.25">
      <c r="B32" s="12" t="str">
        <f>'Média Mensal'!B32</f>
        <v>Parque de Real</v>
      </c>
      <c r="C32" s="12" t="str">
        <f>'Média Mensal'!C32</f>
        <v>C. Matosinhos</v>
      </c>
      <c r="D32" s="15">
        <f>'Média Mensal'!D32</f>
        <v>723.67</v>
      </c>
      <c r="E32" s="4">
        <v>7522.032614790377</v>
      </c>
      <c r="F32" s="2">
        <v>9271.1772167135387</v>
      </c>
      <c r="G32" s="5">
        <f t="shared" si="4"/>
        <v>16793.209831503915</v>
      </c>
      <c r="H32" s="2">
        <v>184</v>
      </c>
      <c r="I32" s="2">
        <v>184</v>
      </c>
      <c r="J32" s="5">
        <f t="shared" si="5"/>
        <v>368</v>
      </c>
      <c r="K32" s="2">
        <v>0</v>
      </c>
      <c r="L32" s="2">
        <v>0</v>
      </c>
      <c r="M32" s="5">
        <f t="shared" si="6"/>
        <v>0</v>
      </c>
      <c r="N32" s="27">
        <f t="shared" si="7"/>
        <v>0.18926209276344547</v>
      </c>
      <c r="O32" s="27">
        <f t="shared" si="0"/>
        <v>0.23327237360893566</v>
      </c>
      <c r="P32" s="28">
        <f t="shared" si="1"/>
        <v>0.21126723318619056</v>
      </c>
      <c r="R32" s="32">
        <f t="shared" si="8"/>
        <v>40.880612036904225</v>
      </c>
      <c r="S32" s="32">
        <f t="shared" si="9"/>
        <v>50.386832699530103</v>
      </c>
      <c r="T32" s="32">
        <f t="shared" si="10"/>
        <v>45.633722368217157</v>
      </c>
    </row>
    <row r="33" spans="2:20" x14ac:dyDescent="0.25">
      <c r="B33" s="12" t="str">
        <f>'Média Mensal'!B33</f>
        <v>C. Matosinhos</v>
      </c>
      <c r="C33" s="12" t="str">
        <f>'Média Mensal'!C33</f>
        <v>Matosinhos Sul</v>
      </c>
      <c r="D33" s="15">
        <f>'Média Mensal'!D33</f>
        <v>616.61</v>
      </c>
      <c r="E33" s="4">
        <v>5607.6889910610389</v>
      </c>
      <c r="F33" s="2">
        <v>6970.4313637396635</v>
      </c>
      <c r="G33" s="5">
        <f t="shared" si="4"/>
        <v>12578.120354800703</v>
      </c>
      <c r="H33" s="2">
        <v>184</v>
      </c>
      <c r="I33" s="2">
        <v>185</v>
      </c>
      <c r="J33" s="5">
        <f t="shared" si="5"/>
        <v>369</v>
      </c>
      <c r="K33" s="2">
        <v>0</v>
      </c>
      <c r="L33" s="2">
        <v>0</v>
      </c>
      <c r="M33" s="5">
        <f t="shared" si="6"/>
        <v>0</v>
      </c>
      <c r="N33" s="27">
        <f t="shared" si="7"/>
        <v>0.14109523427589168</v>
      </c>
      <c r="O33" s="27">
        <f t="shared" si="0"/>
        <v>0.1744352193128044</v>
      </c>
      <c r="P33" s="28">
        <f t="shared" si="1"/>
        <v>0.15781040292583437</v>
      </c>
      <c r="R33" s="32">
        <f t="shared" si="8"/>
        <v>30.476570603592602</v>
      </c>
      <c r="S33" s="32">
        <f t="shared" si="9"/>
        <v>37.678007371565748</v>
      </c>
      <c r="T33" s="32">
        <f t="shared" si="10"/>
        <v>34.087047031980227</v>
      </c>
    </row>
    <row r="34" spans="2:20" x14ac:dyDescent="0.25">
      <c r="B34" s="12" t="str">
        <f>'Média Mensal'!B34</f>
        <v>Matosinhos Sul</v>
      </c>
      <c r="C34" s="12" t="str">
        <f>'Média Mensal'!C34</f>
        <v>Brito Capelo</v>
      </c>
      <c r="D34" s="15">
        <f>'Média Mensal'!D34</f>
        <v>535.72</v>
      </c>
      <c r="E34" s="4">
        <v>2870.369049236544</v>
      </c>
      <c r="F34" s="2">
        <v>3776.6222024908275</v>
      </c>
      <c r="G34" s="5">
        <f t="shared" si="4"/>
        <v>6646.9912517273715</v>
      </c>
      <c r="H34" s="2">
        <v>183</v>
      </c>
      <c r="I34" s="2">
        <v>196</v>
      </c>
      <c r="J34" s="5">
        <f t="shared" si="5"/>
        <v>379</v>
      </c>
      <c r="K34" s="2">
        <v>0</v>
      </c>
      <c r="L34" s="2">
        <v>0</v>
      </c>
      <c r="M34" s="5">
        <f t="shared" si="6"/>
        <v>0</v>
      </c>
      <c r="N34" s="27">
        <f t="shared" si="7"/>
        <v>7.2616096165668484E-2</v>
      </c>
      <c r="O34" s="27">
        <f t="shared" si="0"/>
        <v>8.9205928819227787E-2</v>
      </c>
      <c r="P34" s="28">
        <f t="shared" si="1"/>
        <v>8.1195534688353513E-2</v>
      </c>
      <c r="R34" s="32">
        <f t="shared" si="8"/>
        <v>15.685076771784393</v>
      </c>
      <c r="S34" s="32">
        <f t="shared" si="9"/>
        <v>19.268480624953202</v>
      </c>
      <c r="T34" s="32">
        <f t="shared" si="10"/>
        <v>17.538235492684358</v>
      </c>
    </row>
    <row r="35" spans="2:20" x14ac:dyDescent="0.25">
      <c r="B35" s="12" t="str">
        <f>'Média Mensal'!B35</f>
        <v>Brito Capelo</v>
      </c>
      <c r="C35" s="12" t="str">
        <f>'Média Mensal'!C35</f>
        <v>Mercado</v>
      </c>
      <c r="D35" s="15">
        <f>'Média Mensal'!D35</f>
        <v>487.53</v>
      </c>
      <c r="E35" s="4">
        <v>1467.3065881144248</v>
      </c>
      <c r="F35" s="2">
        <v>2029.816762757134</v>
      </c>
      <c r="G35" s="5">
        <f t="shared" si="4"/>
        <v>3497.1233508715586</v>
      </c>
      <c r="H35" s="2">
        <v>184</v>
      </c>
      <c r="I35" s="2">
        <v>206</v>
      </c>
      <c r="J35" s="5">
        <f t="shared" si="5"/>
        <v>390</v>
      </c>
      <c r="K35" s="2">
        <v>0</v>
      </c>
      <c r="L35" s="2">
        <v>0</v>
      </c>
      <c r="M35" s="5">
        <f t="shared" si="6"/>
        <v>0</v>
      </c>
      <c r="N35" s="27">
        <f t="shared" si="7"/>
        <v>3.6918945956985326E-2</v>
      </c>
      <c r="O35" s="27">
        <f t="shared" si="0"/>
        <v>4.5617960328054971E-2</v>
      </c>
      <c r="P35" s="28">
        <f t="shared" si="1"/>
        <v>4.151380995811442E-2</v>
      </c>
      <c r="R35" s="32">
        <f t="shared" si="8"/>
        <v>7.9744923267088303</v>
      </c>
      <c r="S35" s="32">
        <f t="shared" si="9"/>
        <v>9.8534794308598741</v>
      </c>
      <c r="T35" s="32">
        <f t="shared" si="10"/>
        <v>8.9669829509527137</v>
      </c>
    </row>
    <row r="36" spans="2:20" x14ac:dyDescent="0.25">
      <c r="B36" s="13" t="str">
        <f>'Média Mensal'!B36</f>
        <v>Mercado</v>
      </c>
      <c r="C36" s="13" t="str">
        <f>'Média Mensal'!C36</f>
        <v>Sr. de Matosinhos</v>
      </c>
      <c r="D36" s="16">
        <f>'Média Mensal'!D36</f>
        <v>708.96</v>
      </c>
      <c r="E36" s="6">
        <v>353.40945100472402</v>
      </c>
      <c r="F36" s="3">
        <v>423.99999999999994</v>
      </c>
      <c r="G36" s="7">
        <f t="shared" si="4"/>
        <v>777.40945100472391</v>
      </c>
      <c r="H36" s="3">
        <v>189</v>
      </c>
      <c r="I36" s="3">
        <v>185</v>
      </c>
      <c r="J36" s="7">
        <f t="shared" si="5"/>
        <v>374</v>
      </c>
      <c r="K36" s="3">
        <v>0</v>
      </c>
      <c r="L36" s="3">
        <v>0</v>
      </c>
      <c r="M36" s="7">
        <f t="shared" si="6"/>
        <v>0</v>
      </c>
      <c r="N36" s="27">
        <f t="shared" si="7"/>
        <v>8.6569040516540283E-3</v>
      </c>
      <c r="O36" s="27">
        <f t="shared" si="0"/>
        <v>1.0610610610610608E-2</v>
      </c>
      <c r="P36" s="28">
        <f t="shared" si="1"/>
        <v>9.6233097024747954E-3</v>
      </c>
      <c r="R36" s="32">
        <f t="shared" si="8"/>
        <v>1.86989127515727</v>
      </c>
      <c r="S36" s="32">
        <f t="shared" si="9"/>
        <v>2.2918918918918916</v>
      </c>
      <c r="T36" s="32">
        <f t="shared" si="10"/>
        <v>2.078634895734556</v>
      </c>
    </row>
    <row r="37" spans="2:20" x14ac:dyDescent="0.25">
      <c r="B37" s="11" t="str">
        <f>'Média Mensal'!B37</f>
        <v>BSra da Hora</v>
      </c>
      <c r="C37" s="11" t="str">
        <f>'Média Mensal'!C37</f>
        <v>BFonte do Cuco</v>
      </c>
      <c r="D37" s="14">
        <f>'Média Mensal'!D37</f>
        <v>687.03</v>
      </c>
      <c r="E37" s="8">
        <v>10258.71193761516</v>
      </c>
      <c r="F37" s="9">
        <v>10743.652605083664</v>
      </c>
      <c r="G37" s="10">
        <f t="shared" si="4"/>
        <v>21002.364542698822</v>
      </c>
      <c r="H37" s="9">
        <v>144</v>
      </c>
      <c r="I37" s="9">
        <v>122</v>
      </c>
      <c r="J37" s="10">
        <f t="shared" si="5"/>
        <v>266</v>
      </c>
      <c r="K37" s="9">
        <v>137</v>
      </c>
      <c r="L37" s="9">
        <v>138</v>
      </c>
      <c r="M37" s="10">
        <f t="shared" si="6"/>
        <v>275</v>
      </c>
      <c r="N37" s="25">
        <f t="shared" si="7"/>
        <v>0.15763232848210143</v>
      </c>
      <c r="O37" s="25">
        <f t="shared" si="0"/>
        <v>0.17735823766976466</v>
      </c>
      <c r="P37" s="26">
        <f t="shared" si="1"/>
        <v>0.16714175640398249</v>
      </c>
      <c r="R37" s="32">
        <f t="shared" si="8"/>
        <v>36.507871664110894</v>
      </c>
      <c r="S37" s="32">
        <f t="shared" si="9"/>
        <v>41.321740788783323</v>
      </c>
      <c r="T37" s="32">
        <f t="shared" si="10"/>
        <v>38.821376234193757</v>
      </c>
    </row>
    <row r="38" spans="2:20" x14ac:dyDescent="0.25">
      <c r="B38" s="12" t="str">
        <f>'Média Mensal'!B38</f>
        <v>BFonte do Cuco</v>
      </c>
      <c r="C38" s="12" t="str">
        <f>'Média Mensal'!C38</f>
        <v>Custoias</v>
      </c>
      <c r="D38" s="15">
        <f>'Média Mensal'!D38</f>
        <v>689.2</v>
      </c>
      <c r="E38" s="4">
        <v>9770.6719555514574</v>
      </c>
      <c r="F38" s="2">
        <v>10491.386806026658</v>
      </c>
      <c r="G38" s="5">
        <f t="shared" si="4"/>
        <v>20262.058761578115</v>
      </c>
      <c r="H38" s="2">
        <v>144</v>
      </c>
      <c r="I38" s="2">
        <v>122</v>
      </c>
      <c r="J38" s="5">
        <f t="shared" si="5"/>
        <v>266</v>
      </c>
      <c r="K38" s="2">
        <v>141</v>
      </c>
      <c r="L38" s="2">
        <v>172</v>
      </c>
      <c r="M38" s="5">
        <f t="shared" si="6"/>
        <v>313</v>
      </c>
      <c r="N38" s="27">
        <f t="shared" si="7"/>
        <v>0.14787916145343652</v>
      </c>
      <c r="O38" s="27">
        <f t="shared" si="0"/>
        <v>0.15203145730968376</v>
      </c>
      <c r="P38" s="28">
        <f t="shared" si="1"/>
        <v>0.15000043501316343</v>
      </c>
      <c r="R38" s="32">
        <f t="shared" si="8"/>
        <v>34.283059493163009</v>
      </c>
      <c r="S38" s="32">
        <f t="shared" si="9"/>
        <v>35.684989136145091</v>
      </c>
      <c r="T38" s="32">
        <f t="shared" si="10"/>
        <v>34.994920140894841</v>
      </c>
    </row>
    <row r="39" spans="2:20" x14ac:dyDescent="0.25">
      <c r="B39" s="12" t="str">
        <f>'Média Mensal'!B39</f>
        <v>Custoias</v>
      </c>
      <c r="C39" s="12" t="str">
        <f>'Média Mensal'!C39</f>
        <v>Esposade</v>
      </c>
      <c r="D39" s="15">
        <f>'Média Mensal'!D39</f>
        <v>1779.24</v>
      </c>
      <c r="E39" s="4">
        <v>9451.2078274642081</v>
      </c>
      <c r="F39" s="2">
        <v>10208.754815888347</v>
      </c>
      <c r="G39" s="5">
        <f t="shared" si="4"/>
        <v>19659.962643352555</v>
      </c>
      <c r="H39" s="2">
        <v>144</v>
      </c>
      <c r="I39" s="2">
        <v>120</v>
      </c>
      <c r="J39" s="5">
        <f t="shared" si="5"/>
        <v>264</v>
      </c>
      <c r="K39" s="2">
        <v>147</v>
      </c>
      <c r="L39" s="2">
        <v>138</v>
      </c>
      <c r="M39" s="5">
        <f t="shared" si="6"/>
        <v>285</v>
      </c>
      <c r="N39" s="27">
        <f t="shared" si="7"/>
        <v>0.13989354392338971</v>
      </c>
      <c r="O39" s="27">
        <f t="shared" si="0"/>
        <v>0.16973854109950032</v>
      </c>
      <c r="P39" s="28">
        <f t="shared" si="1"/>
        <v>0.15394946629199208</v>
      </c>
      <c r="R39" s="32">
        <f t="shared" si="8"/>
        <v>32.478377413966349</v>
      </c>
      <c r="S39" s="32">
        <f t="shared" si="9"/>
        <v>39.568817115846308</v>
      </c>
      <c r="T39" s="32">
        <f t="shared" si="10"/>
        <v>35.810496618128518</v>
      </c>
    </row>
    <row r="40" spans="2:20" x14ac:dyDescent="0.25">
      <c r="B40" s="12" t="str">
        <f>'Média Mensal'!B40</f>
        <v>Esposade</v>
      </c>
      <c r="C40" s="12" t="str">
        <f>'Média Mensal'!C40</f>
        <v>Crestins</v>
      </c>
      <c r="D40" s="15">
        <f>'Média Mensal'!D40</f>
        <v>2035.56</v>
      </c>
      <c r="E40" s="4">
        <v>9318.1339327625283</v>
      </c>
      <c r="F40" s="2">
        <v>10077.277836921701</v>
      </c>
      <c r="G40" s="5">
        <f t="shared" si="4"/>
        <v>19395.41176968423</v>
      </c>
      <c r="H40" s="2">
        <v>144</v>
      </c>
      <c r="I40" s="2">
        <v>120</v>
      </c>
      <c r="J40" s="5">
        <f t="shared" si="5"/>
        <v>264</v>
      </c>
      <c r="K40" s="2">
        <v>114</v>
      </c>
      <c r="L40" s="2">
        <v>136</v>
      </c>
      <c r="M40" s="5">
        <f t="shared" si="6"/>
        <v>250</v>
      </c>
      <c r="N40" s="27">
        <f t="shared" si="7"/>
        <v>0.15693434944695717</v>
      </c>
      <c r="O40" s="27">
        <f t="shared" si="0"/>
        <v>0.16894577918658968</v>
      </c>
      <c r="P40" s="28">
        <f t="shared" si="1"/>
        <v>0.16295378889706472</v>
      </c>
      <c r="R40" s="32">
        <f t="shared" si="8"/>
        <v>36.116798189002047</v>
      </c>
      <c r="S40" s="32">
        <f t="shared" si="9"/>
        <v>39.364366550475395</v>
      </c>
      <c r="T40" s="32">
        <f t="shared" si="10"/>
        <v>37.73426414335453</v>
      </c>
    </row>
    <row r="41" spans="2:20" x14ac:dyDescent="0.25">
      <c r="B41" s="12" t="str">
        <f>'Média Mensal'!B41</f>
        <v>Crestins</v>
      </c>
      <c r="C41" s="12" t="str">
        <f>'Média Mensal'!C41</f>
        <v>Verdes (B)</v>
      </c>
      <c r="D41" s="15">
        <f>'Média Mensal'!D41</f>
        <v>591.81999999999994</v>
      </c>
      <c r="E41" s="4">
        <v>9248.3296696600537</v>
      </c>
      <c r="F41" s="2">
        <v>9984.3122344976946</v>
      </c>
      <c r="G41" s="5">
        <f t="shared" si="4"/>
        <v>19232.641904157746</v>
      </c>
      <c r="H41" s="2">
        <v>144</v>
      </c>
      <c r="I41" s="2">
        <v>134</v>
      </c>
      <c r="J41" s="5">
        <f t="shared" si="5"/>
        <v>278</v>
      </c>
      <c r="K41" s="2">
        <v>114</v>
      </c>
      <c r="L41" s="2">
        <v>136</v>
      </c>
      <c r="M41" s="5">
        <f t="shared" si="6"/>
        <v>250</v>
      </c>
      <c r="N41" s="27">
        <f t="shared" si="7"/>
        <v>0.15575871850006828</v>
      </c>
      <c r="O41" s="27">
        <f t="shared" si="0"/>
        <v>0.15931057305491597</v>
      </c>
      <c r="P41" s="28">
        <f t="shared" si="1"/>
        <v>0.15758260605792596</v>
      </c>
      <c r="R41" s="32">
        <f t="shared" si="8"/>
        <v>35.846239029690132</v>
      </c>
      <c r="S41" s="32">
        <f t="shared" si="9"/>
        <v>36.978934201843316</v>
      </c>
      <c r="T41" s="32">
        <f t="shared" si="10"/>
        <v>36.425458151813913</v>
      </c>
    </row>
    <row r="42" spans="2:20" x14ac:dyDescent="0.25">
      <c r="B42" s="12" t="str">
        <f>'Média Mensal'!B42</f>
        <v>Verdes (B)</v>
      </c>
      <c r="C42" s="12" t="str">
        <f>'Média Mensal'!C42</f>
        <v>Pedras Rubras</v>
      </c>
      <c r="D42" s="15">
        <f>'Média Mensal'!D42</f>
        <v>960.78</v>
      </c>
      <c r="E42" s="4">
        <v>7020.4906871368166</v>
      </c>
      <c r="F42" s="2">
        <v>5920.2736611929304</v>
      </c>
      <c r="G42" s="5">
        <f t="shared" si="4"/>
        <v>12940.764348329747</v>
      </c>
      <c r="H42" s="2">
        <v>0</v>
      </c>
      <c r="I42" s="2">
        <v>0</v>
      </c>
      <c r="J42" s="5">
        <f t="shared" si="5"/>
        <v>0</v>
      </c>
      <c r="K42" s="2">
        <v>114</v>
      </c>
      <c r="L42" s="2">
        <v>136</v>
      </c>
      <c r="M42" s="5">
        <f t="shared" si="6"/>
        <v>250</v>
      </c>
      <c r="N42" s="27">
        <f t="shared" si="7"/>
        <v>0.24831956307077024</v>
      </c>
      <c r="O42" s="27">
        <f t="shared" si="0"/>
        <v>0.17552993540064429</v>
      </c>
      <c r="P42" s="28">
        <f t="shared" si="1"/>
        <v>0.20872200561822174</v>
      </c>
      <c r="R42" s="32">
        <f t="shared" si="8"/>
        <v>61.583251641551023</v>
      </c>
      <c r="S42" s="32">
        <f t="shared" si="9"/>
        <v>43.531423979359779</v>
      </c>
      <c r="T42" s="32">
        <f t="shared" si="10"/>
        <v>51.763057393318988</v>
      </c>
    </row>
    <row r="43" spans="2:20" x14ac:dyDescent="0.25">
      <c r="B43" s="12" t="str">
        <f>'Média Mensal'!B43</f>
        <v>Pedras Rubras</v>
      </c>
      <c r="C43" s="12" t="str">
        <f>'Média Mensal'!C43</f>
        <v>Lidador</v>
      </c>
      <c r="D43" s="15">
        <f>'Média Mensal'!D43</f>
        <v>1147.58</v>
      </c>
      <c r="E43" s="4">
        <v>6427.9595406017534</v>
      </c>
      <c r="F43" s="2">
        <v>5284.388515142442</v>
      </c>
      <c r="G43" s="5">
        <f t="shared" si="4"/>
        <v>11712.348055744194</v>
      </c>
      <c r="H43" s="2">
        <v>0</v>
      </c>
      <c r="I43" s="2">
        <v>0</v>
      </c>
      <c r="J43" s="5">
        <f t="shared" si="5"/>
        <v>0</v>
      </c>
      <c r="K43" s="2">
        <v>114</v>
      </c>
      <c r="L43" s="2">
        <v>136</v>
      </c>
      <c r="M43" s="5">
        <f t="shared" si="6"/>
        <v>250</v>
      </c>
      <c r="N43" s="27">
        <f t="shared" si="7"/>
        <v>0.22736133066644573</v>
      </c>
      <c r="O43" s="27">
        <f t="shared" si="0"/>
        <v>0.15667660445749651</v>
      </c>
      <c r="P43" s="28">
        <f t="shared" si="1"/>
        <v>0.18890883960877733</v>
      </c>
      <c r="R43" s="32">
        <f t="shared" si="8"/>
        <v>56.385610005278537</v>
      </c>
      <c r="S43" s="32">
        <f t="shared" si="9"/>
        <v>38.855797905459134</v>
      </c>
      <c r="T43" s="32">
        <f t="shared" si="10"/>
        <v>46.849392222976775</v>
      </c>
    </row>
    <row r="44" spans="2:20" x14ac:dyDescent="0.25">
      <c r="B44" s="12" t="str">
        <f>'Média Mensal'!B44</f>
        <v>Lidador</v>
      </c>
      <c r="C44" s="12" t="str">
        <f>'Média Mensal'!C44</f>
        <v>Vilar do Pinheiro</v>
      </c>
      <c r="D44" s="15">
        <f>'Média Mensal'!D44</f>
        <v>1987.51</v>
      </c>
      <c r="E44" s="4">
        <v>6187.5607170486483</v>
      </c>
      <c r="F44" s="2">
        <v>5068.887146856714</v>
      </c>
      <c r="G44" s="5">
        <f t="shared" si="4"/>
        <v>11256.447863905363</v>
      </c>
      <c r="H44" s="2">
        <v>0</v>
      </c>
      <c r="I44" s="2">
        <v>0</v>
      </c>
      <c r="J44" s="5">
        <f t="shared" si="5"/>
        <v>0</v>
      </c>
      <c r="K44" s="2">
        <v>114</v>
      </c>
      <c r="L44" s="2">
        <v>146</v>
      </c>
      <c r="M44" s="5">
        <f t="shared" si="6"/>
        <v>260</v>
      </c>
      <c r="N44" s="27">
        <f t="shared" si="7"/>
        <v>0.21885825965791766</v>
      </c>
      <c r="O44" s="27">
        <f t="shared" si="0"/>
        <v>0.13999356901393931</v>
      </c>
      <c r="P44" s="28">
        <f t="shared" si="1"/>
        <v>0.17457270260399135</v>
      </c>
      <c r="R44" s="32">
        <f t="shared" si="8"/>
        <v>54.276848395163583</v>
      </c>
      <c r="S44" s="32">
        <f t="shared" si="9"/>
        <v>34.718405115456946</v>
      </c>
      <c r="T44" s="32">
        <f t="shared" si="10"/>
        <v>43.294030245789855</v>
      </c>
    </row>
    <row r="45" spans="2:20" x14ac:dyDescent="0.25">
      <c r="B45" s="12" t="str">
        <f>'Média Mensal'!B45</f>
        <v>Vilar do Pinheiro</v>
      </c>
      <c r="C45" s="12" t="str">
        <f>'Média Mensal'!C45</f>
        <v>Modivas Sul</v>
      </c>
      <c r="D45" s="15">
        <f>'Média Mensal'!D45</f>
        <v>2037.38</v>
      </c>
      <c r="E45" s="4">
        <v>6041.2829315781692</v>
      </c>
      <c r="F45" s="2">
        <v>4979.8352323653908</v>
      </c>
      <c r="G45" s="5">
        <f t="shared" si="4"/>
        <v>11021.11816394356</v>
      </c>
      <c r="H45" s="2">
        <v>0</v>
      </c>
      <c r="I45" s="2">
        <v>0</v>
      </c>
      <c r="J45" s="5">
        <f t="shared" si="5"/>
        <v>0</v>
      </c>
      <c r="K45" s="2">
        <v>114</v>
      </c>
      <c r="L45" s="2">
        <v>158</v>
      </c>
      <c r="M45" s="5">
        <f t="shared" si="6"/>
        <v>272</v>
      </c>
      <c r="N45" s="27">
        <f t="shared" si="7"/>
        <v>0.2136843142182431</v>
      </c>
      <c r="O45" s="27">
        <f t="shared" si="0"/>
        <v>0.12708848592194238</v>
      </c>
      <c r="P45" s="28">
        <f t="shared" si="1"/>
        <v>0.16338232572259784</v>
      </c>
      <c r="R45" s="32">
        <f t="shared" si="8"/>
        <v>52.993709926124289</v>
      </c>
      <c r="S45" s="32">
        <f t="shared" si="9"/>
        <v>31.517944508641715</v>
      </c>
      <c r="T45" s="32">
        <f t="shared" si="10"/>
        <v>40.518816779204265</v>
      </c>
    </row>
    <row r="46" spans="2:20" x14ac:dyDescent="0.25">
      <c r="B46" s="12" t="str">
        <f>'Média Mensal'!B46</f>
        <v>Modivas Sul</v>
      </c>
      <c r="C46" s="12" t="str">
        <f>'Média Mensal'!C46</f>
        <v>Modivas Centro</v>
      </c>
      <c r="D46" s="15">
        <f>'Média Mensal'!D46</f>
        <v>1051.08</v>
      </c>
      <c r="E46" s="4">
        <v>5955.0765945095382</v>
      </c>
      <c r="F46" s="2">
        <v>4914.2468541470644</v>
      </c>
      <c r="G46" s="5">
        <f t="shared" si="4"/>
        <v>10869.323448656603</v>
      </c>
      <c r="H46" s="2">
        <v>0</v>
      </c>
      <c r="I46" s="2">
        <v>0</v>
      </c>
      <c r="J46" s="5">
        <f t="shared" si="5"/>
        <v>0</v>
      </c>
      <c r="K46" s="2">
        <v>114</v>
      </c>
      <c r="L46" s="2">
        <v>153</v>
      </c>
      <c r="M46" s="5">
        <f t="shared" si="6"/>
        <v>267</v>
      </c>
      <c r="N46" s="27">
        <f t="shared" si="7"/>
        <v>0.21063513704405554</v>
      </c>
      <c r="O46" s="27">
        <f t="shared" si="0"/>
        <v>0.12951314711540862</v>
      </c>
      <c r="P46" s="28">
        <f t="shared" si="1"/>
        <v>0.16414950236584214</v>
      </c>
      <c r="R46" s="32">
        <f t="shared" si="8"/>
        <v>52.237513986925777</v>
      </c>
      <c r="S46" s="32">
        <f t="shared" si="9"/>
        <v>32.119260484621336</v>
      </c>
      <c r="T46" s="32">
        <f t="shared" si="10"/>
        <v>40.709076586728855</v>
      </c>
    </row>
    <row r="47" spans="2:20" x14ac:dyDescent="0.25">
      <c r="B47" s="12" t="str">
        <f>'Média Mensal'!B47</f>
        <v>Modivas Centro</v>
      </c>
      <c r="C47" s="12" t="s">
        <v>102</v>
      </c>
      <c r="D47" s="15">
        <v>852.51</v>
      </c>
      <c r="E47" s="4">
        <v>5942.1678503894682</v>
      </c>
      <c r="F47" s="2">
        <v>4865.1046430910301</v>
      </c>
      <c r="G47" s="5">
        <f t="shared" si="4"/>
        <v>10807.272493480497</v>
      </c>
      <c r="H47" s="2">
        <v>0</v>
      </c>
      <c r="I47" s="2">
        <v>0</v>
      </c>
      <c r="J47" s="5">
        <f t="shared" si="5"/>
        <v>0</v>
      </c>
      <c r="K47" s="2">
        <v>114</v>
      </c>
      <c r="L47" s="2">
        <v>139</v>
      </c>
      <c r="M47" s="5">
        <f t="shared" si="6"/>
        <v>253</v>
      </c>
      <c r="N47" s="27">
        <f t="shared" si="7"/>
        <v>0.2101785459249246</v>
      </c>
      <c r="O47" s="27">
        <f t="shared" si="0"/>
        <v>0.14113206785481058</v>
      </c>
      <c r="P47" s="28">
        <f t="shared" si="1"/>
        <v>0.17224391963343902</v>
      </c>
      <c r="R47" s="32">
        <f t="shared" ref="R47" si="11">+E47/(H47+K47)</f>
        <v>52.1242793893813</v>
      </c>
      <c r="S47" s="32">
        <f t="shared" ref="S47" si="12">+F47/(I47+L47)</f>
        <v>35.000752827993026</v>
      </c>
      <c r="T47" s="32">
        <f t="shared" ref="T47" si="13">+G47/(J47+M47)</f>
        <v>42.716492069092872</v>
      </c>
    </row>
    <row r="48" spans="2:20" x14ac:dyDescent="0.25">
      <c r="B48" s="12" t="s">
        <v>102</v>
      </c>
      <c r="C48" s="12" t="str">
        <f>'Média Mensal'!C48</f>
        <v>Mindelo</v>
      </c>
      <c r="D48" s="15">
        <v>1834.12</v>
      </c>
      <c r="E48" s="4">
        <v>5141.86388985343</v>
      </c>
      <c r="F48" s="2">
        <v>4442.468432976435</v>
      </c>
      <c r="G48" s="5">
        <f t="shared" si="4"/>
        <v>9584.332322829865</v>
      </c>
      <c r="H48" s="2">
        <v>0</v>
      </c>
      <c r="I48" s="2">
        <v>0</v>
      </c>
      <c r="J48" s="5">
        <f t="shared" si="5"/>
        <v>0</v>
      </c>
      <c r="K48" s="2">
        <v>115</v>
      </c>
      <c r="L48" s="2">
        <v>136</v>
      </c>
      <c r="M48" s="5">
        <f t="shared" si="6"/>
        <v>251</v>
      </c>
      <c r="N48" s="27">
        <f t="shared" si="7"/>
        <v>0.18028975770874578</v>
      </c>
      <c r="O48" s="27">
        <f t="shared" si="0"/>
        <v>0.13171455268549676</v>
      </c>
      <c r="P48" s="28">
        <f t="shared" si="1"/>
        <v>0.1539701247081009</v>
      </c>
      <c r="R48" s="32">
        <f t="shared" si="8"/>
        <v>44.711859911768954</v>
      </c>
      <c r="S48" s="32">
        <f t="shared" si="9"/>
        <v>32.6652090660032</v>
      </c>
      <c r="T48" s="32">
        <f t="shared" si="10"/>
        <v>38.184590927609023</v>
      </c>
    </row>
    <row r="49" spans="2:20" x14ac:dyDescent="0.25">
      <c r="B49" s="12" t="str">
        <f>'Média Mensal'!B49</f>
        <v>Mindelo</v>
      </c>
      <c r="C49" s="12" t="str">
        <f>'Média Mensal'!C49</f>
        <v>Espaço Natureza</v>
      </c>
      <c r="D49" s="15">
        <f>'Média Mensal'!D49</f>
        <v>776.86</v>
      </c>
      <c r="E49" s="4">
        <v>4955.7213814136212</v>
      </c>
      <c r="F49" s="2">
        <v>4427.6704617274372</v>
      </c>
      <c r="G49" s="5">
        <f t="shared" si="4"/>
        <v>9383.3918431410584</v>
      </c>
      <c r="H49" s="2">
        <v>0</v>
      </c>
      <c r="I49" s="2">
        <v>0</v>
      </c>
      <c r="J49" s="5">
        <f t="shared" si="5"/>
        <v>0</v>
      </c>
      <c r="K49" s="2">
        <v>110</v>
      </c>
      <c r="L49" s="2">
        <v>136</v>
      </c>
      <c r="M49" s="5">
        <f t="shared" si="6"/>
        <v>246</v>
      </c>
      <c r="N49" s="27">
        <f t="shared" si="7"/>
        <v>0.18166134096090986</v>
      </c>
      <c r="O49" s="27">
        <f t="shared" si="0"/>
        <v>0.13127580828176699</v>
      </c>
      <c r="P49" s="28">
        <f t="shared" si="1"/>
        <v>0.15380592452040812</v>
      </c>
      <c r="R49" s="32">
        <f t="shared" si="8"/>
        <v>45.052012558305648</v>
      </c>
      <c r="S49" s="32">
        <f t="shared" si="9"/>
        <v>32.556400453878211</v>
      </c>
      <c r="T49" s="32">
        <f t="shared" si="10"/>
        <v>38.143869281061214</v>
      </c>
    </row>
    <row r="50" spans="2:20" x14ac:dyDescent="0.25">
      <c r="B50" s="12" t="str">
        <f>'Média Mensal'!B50</f>
        <v>Espaço Natureza</v>
      </c>
      <c r="C50" s="12" t="str">
        <f>'Média Mensal'!C50</f>
        <v>Varziela</v>
      </c>
      <c r="D50" s="15">
        <f>'Média Mensal'!D50</f>
        <v>1539</v>
      </c>
      <c r="E50" s="4">
        <v>4931.8383687520736</v>
      </c>
      <c r="F50" s="2">
        <v>4346.3562509957555</v>
      </c>
      <c r="G50" s="5">
        <f t="shared" si="4"/>
        <v>9278.1946197478283</v>
      </c>
      <c r="H50" s="2">
        <v>0</v>
      </c>
      <c r="I50" s="2">
        <v>0</v>
      </c>
      <c r="J50" s="5">
        <f t="shared" si="5"/>
        <v>0</v>
      </c>
      <c r="K50" s="2">
        <v>108</v>
      </c>
      <c r="L50" s="2">
        <v>136</v>
      </c>
      <c r="M50" s="5">
        <f t="shared" si="6"/>
        <v>244</v>
      </c>
      <c r="N50" s="27">
        <f t="shared" si="7"/>
        <v>0.18413375032676499</v>
      </c>
      <c r="O50" s="27">
        <f t="shared" si="0"/>
        <v>0.12886492679660091</v>
      </c>
      <c r="P50" s="28">
        <f t="shared" si="1"/>
        <v>0.15332817655585385</v>
      </c>
      <c r="R50" s="32">
        <f t="shared" si="8"/>
        <v>45.665170081037722</v>
      </c>
      <c r="S50" s="32">
        <f t="shared" si="9"/>
        <v>31.958501845557027</v>
      </c>
      <c r="T50" s="32">
        <f t="shared" si="10"/>
        <v>38.025387785851755</v>
      </c>
    </row>
    <row r="51" spans="2:20" x14ac:dyDescent="0.25">
      <c r="B51" s="12" t="str">
        <f>'Média Mensal'!B51</f>
        <v>Varziela</v>
      </c>
      <c r="C51" s="12" t="str">
        <f>'Média Mensal'!C51</f>
        <v>Árvore</v>
      </c>
      <c r="D51" s="15">
        <f>'Média Mensal'!D51</f>
        <v>858.71</v>
      </c>
      <c r="E51" s="4">
        <v>4676.8072577241492</v>
      </c>
      <c r="F51" s="2">
        <v>4206.0798552270317</v>
      </c>
      <c r="G51" s="5">
        <f t="shared" si="4"/>
        <v>8882.8871129511808</v>
      </c>
      <c r="H51" s="2">
        <v>0</v>
      </c>
      <c r="I51" s="2">
        <v>0</v>
      </c>
      <c r="J51" s="5">
        <f t="shared" si="5"/>
        <v>0</v>
      </c>
      <c r="K51" s="2">
        <v>114</v>
      </c>
      <c r="L51" s="2">
        <v>136</v>
      </c>
      <c r="M51" s="5">
        <f t="shared" si="6"/>
        <v>250</v>
      </c>
      <c r="N51" s="27">
        <f t="shared" si="7"/>
        <v>0.16542187527320845</v>
      </c>
      <c r="O51" s="27">
        <f t="shared" si="0"/>
        <v>0.12470587806057376</v>
      </c>
      <c r="P51" s="28">
        <f t="shared" si="1"/>
        <v>0.14327237278953517</v>
      </c>
      <c r="R51" s="32">
        <f t="shared" si="8"/>
        <v>41.024625067755693</v>
      </c>
      <c r="S51" s="32">
        <f t="shared" si="9"/>
        <v>30.92705775902229</v>
      </c>
      <c r="T51" s="32">
        <f t="shared" si="10"/>
        <v>35.531548451804724</v>
      </c>
    </row>
    <row r="52" spans="2:20" x14ac:dyDescent="0.25">
      <c r="B52" s="12" t="str">
        <f>'Média Mensal'!B52</f>
        <v>Árvore</v>
      </c>
      <c r="C52" s="12" t="str">
        <f>'Média Mensal'!C52</f>
        <v>Azurara</v>
      </c>
      <c r="D52" s="15">
        <f>'Média Mensal'!D52</f>
        <v>664.57</v>
      </c>
      <c r="E52" s="4">
        <v>4675.3031295636929</v>
      </c>
      <c r="F52" s="2">
        <v>4204.2055936689349</v>
      </c>
      <c r="G52" s="5">
        <f t="shared" si="4"/>
        <v>8879.5087232326277</v>
      </c>
      <c r="H52" s="2">
        <v>0</v>
      </c>
      <c r="I52" s="2">
        <v>0</v>
      </c>
      <c r="J52" s="5">
        <f t="shared" si="5"/>
        <v>0</v>
      </c>
      <c r="K52" s="2">
        <v>114</v>
      </c>
      <c r="L52" s="2">
        <v>136</v>
      </c>
      <c r="M52" s="5">
        <f t="shared" si="6"/>
        <v>250</v>
      </c>
      <c r="N52" s="27">
        <f t="shared" si="7"/>
        <v>0.16536867323018156</v>
      </c>
      <c r="O52" s="27">
        <f t="shared" si="0"/>
        <v>0.12465030816143663</v>
      </c>
      <c r="P52" s="28">
        <f t="shared" si="1"/>
        <v>0.14321788263278432</v>
      </c>
      <c r="R52" s="32">
        <f t="shared" si="8"/>
        <v>41.011430961085026</v>
      </c>
      <c r="S52" s="32">
        <f t="shared" si="9"/>
        <v>30.913276424036287</v>
      </c>
      <c r="T52" s="32">
        <f t="shared" si="10"/>
        <v>35.518034892930508</v>
      </c>
    </row>
    <row r="53" spans="2:20" x14ac:dyDescent="0.25">
      <c r="B53" s="12" t="str">
        <f>'Média Mensal'!B53</f>
        <v>Azurara</v>
      </c>
      <c r="C53" s="12" t="str">
        <f>'Média Mensal'!C53</f>
        <v>Santa Clara</v>
      </c>
      <c r="D53" s="15">
        <f>'Média Mensal'!D53</f>
        <v>1218.0899999999999</v>
      </c>
      <c r="E53" s="4">
        <v>4603.8859843237624</v>
      </c>
      <c r="F53" s="2">
        <v>4175.4238077791788</v>
      </c>
      <c r="G53" s="5">
        <f t="shared" si="4"/>
        <v>8779.3097921029403</v>
      </c>
      <c r="H53" s="2">
        <v>0</v>
      </c>
      <c r="I53" s="2">
        <v>0</v>
      </c>
      <c r="J53" s="5">
        <f t="shared" si="5"/>
        <v>0</v>
      </c>
      <c r="K53" s="2">
        <v>113</v>
      </c>
      <c r="L53" s="2">
        <v>135</v>
      </c>
      <c r="M53" s="5">
        <f t="shared" si="6"/>
        <v>248</v>
      </c>
      <c r="N53" s="27">
        <f t="shared" si="7"/>
        <v>0.16428368485311742</v>
      </c>
      <c r="O53" s="27">
        <f t="shared" si="0"/>
        <v>0.12471397275326102</v>
      </c>
      <c r="P53" s="28">
        <f t="shared" si="1"/>
        <v>0.1427437206052117</v>
      </c>
      <c r="R53" s="32">
        <f t="shared" si="8"/>
        <v>40.74235384357312</v>
      </c>
      <c r="S53" s="32">
        <f t="shared" si="9"/>
        <v>30.929065242808733</v>
      </c>
      <c r="T53" s="32">
        <f t="shared" si="10"/>
        <v>35.400442710092499</v>
      </c>
    </row>
    <row r="54" spans="2:20" x14ac:dyDescent="0.25">
      <c r="B54" s="12" t="str">
        <f>'Média Mensal'!B54</f>
        <v>Santa Clara</v>
      </c>
      <c r="C54" s="12" t="str">
        <f>'Média Mensal'!C54</f>
        <v>Vila do Conde</v>
      </c>
      <c r="D54" s="15">
        <f>'Média Mensal'!D54</f>
        <v>670.57</v>
      </c>
      <c r="E54" s="4">
        <v>4464.0218203699869</v>
      </c>
      <c r="F54" s="2">
        <v>4009.5878554332176</v>
      </c>
      <c r="G54" s="5">
        <f t="shared" si="4"/>
        <v>8473.6096758032036</v>
      </c>
      <c r="H54" s="2">
        <v>0</v>
      </c>
      <c r="I54" s="2">
        <v>0</v>
      </c>
      <c r="J54" s="5">
        <f t="shared" si="5"/>
        <v>0</v>
      </c>
      <c r="K54" s="2">
        <v>126</v>
      </c>
      <c r="L54" s="2">
        <v>176</v>
      </c>
      <c r="M54" s="5">
        <f t="shared" si="6"/>
        <v>302</v>
      </c>
      <c r="N54" s="27">
        <f t="shared" si="7"/>
        <v>0.14285784115367342</v>
      </c>
      <c r="O54" s="27">
        <f t="shared" si="0"/>
        <v>9.1861891849184793E-2</v>
      </c>
      <c r="P54" s="28">
        <f t="shared" si="1"/>
        <v>0.11313834751926943</v>
      </c>
      <c r="R54" s="32">
        <f t="shared" si="8"/>
        <v>35.42874460611101</v>
      </c>
      <c r="S54" s="32">
        <f t="shared" si="9"/>
        <v>22.781749178597828</v>
      </c>
      <c r="T54" s="32">
        <f t="shared" si="10"/>
        <v>28.058310184778819</v>
      </c>
    </row>
    <row r="55" spans="2:20" x14ac:dyDescent="0.25">
      <c r="B55" s="12" t="str">
        <f>'Média Mensal'!B55</f>
        <v>Vila do Conde</v>
      </c>
      <c r="C55" s="12" t="str">
        <f>'Média Mensal'!C55</f>
        <v>Alto de Pega</v>
      </c>
      <c r="D55" s="15">
        <f>'Média Mensal'!D55</f>
        <v>730.41</v>
      </c>
      <c r="E55" s="4">
        <v>3476.7132584491869</v>
      </c>
      <c r="F55" s="2">
        <v>2974.7140909260102</v>
      </c>
      <c r="G55" s="5">
        <f t="shared" si="4"/>
        <v>6451.4273493751971</v>
      </c>
      <c r="H55" s="2">
        <v>0</v>
      </c>
      <c r="I55" s="2">
        <v>0</v>
      </c>
      <c r="J55" s="5">
        <f t="shared" si="5"/>
        <v>0</v>
      </c>
      <c r="K55" s="2">
        <v>137</v>
      </c>
      <c r="L55" s="2">
        <v>158</v>
      </c>
      <c r="M55" s="5">
        <f t="shared" si="6"/>
        <v>295</v>
      </c>
      <c r="N55" s="27">
        <f t="shared" si="7"/>
        <v>0.10232850419264149</v>
      </c>
      <c r="O55" s="27">
        <f t="shared" si="0"/>
        <v>7.5916549890925125E-2</v>
      </c>
      <c r="P55" s="28">
        <f t="shared" si="1"/>
        <v>8.8182440532739159E-2</v>
      </c>
      <c r="R55" s="32">
        <f t="shared" si="8"/>
        <v>25.377469039775086</v>
      </c>
      <c r="S55" s="32">
        <f t="shared" si="9"/>
        <v>18.827304372949431</v>
      </c>
      <c r="T55" s="32">
        <f t="shared" si="10"/>
        <v>21.869245252119313</v>
      </c>
    </row>
    <row r="56" spans="2:20" x14ac:dyDescent="0.25">
      <c r="B56" s="12" t="str">
        <f>'Média Mensal'!B56</f>
        <v>Alto de Pega</v>
      </c>
      <c r="C56" s="12" t="str">
        <f>'Média Mensal'!C56</f>
        <v>Portas Fronhas</v>
      </c>
      <c r="D56" s="15">
        <f>'Média Mensal'!D56</f>
        <v>671.05</v>
      </c>
      <c r="E56" s="4">
        <v>3406.8716018754053</v>
      </c>
      <c r="F56" s="2">
        <v>2788.3933156491062</v>
      </c>
      <c r="G56" s="5">
        <f t="shared" si="4"/>
        <v>6195.2649175245115</v>
      </c>
      <c r="H56" s="2">
        <v>0</v>
      </c>
      <c r="I56" s="2">
        <v>0</v>
      </c>
      <c r="J56" s="5">
        <f t="shared" si="5"/>
        <v>0</v>
      </c>
      <c r="K56" s="2">
        <v>136</v>
      </c>
      <c r="L56" s="2">
        <v>158</v>
      </c>
      <c r="M56" s="5">
        <f t="shared" si="6"/>
        <v>294</v>
      </c>
      <c r="N56" s="27">
        <f t="shared" si="7"/>
        <v>0.10101018743700799</v>
      </c>
      <c r="O56" s="27">
        <f t="shared" si="0"/>
        <v>7.1161528063727705E-2</v>
      </c>
      <c r="P56" s="28">
        <f t="shared" si="1"/>
        <v>8.4969071175177088E-2</v>
      </c>
      <c r="R56" s="32">
        <f t="shared" si="8"/>
        <v>25.050526484377979</v>
      </c>
      <c r="S56" s="32">
        <f t="shared" si="9"/>
        <v>17.648058959804469</v>
      </c>
      <c r="T56" s="32">
        <f t="shared" si="10"/>
        <v>21.072329651443916</v>
      </c>
    </row>
    <row r="57" spans="2:20" x14ac:dyDescent="0.25">
      <c r="B57" s="12" t="str">
        <f>'Média Mensal'!B57</f>
        <v>Portas Fronhas</v>
      </c>
      <c r="C57" s="12" t="str">
        <f>'Média Mensal'!C57</f>
        <v>São Brás</v>
      </c>
      <c r="D57" s="15">
        <f>'Média Mensal'!D57</f>
        <v>562.21</v>
      </c>
      <c r="E57" s="4">
        <v>2723.770942732282</v>
      </c>
      <c r="F57" s="2">
        <v>2334.7940550709309</v>
      </c>
      <c r="G57" s="5">
        <f t="shared" si="4"/>
        <v>5058.5649978032125</v>
      </c>
      <c r="H57" s="2">
        <v>0</v>
      </c>
      <c r="I57" s="2">
        <v>0</v>
      </c>
      <c r="J57" s="5">
        <f t="shared" si="5"/>
        <v>0</v>
      </c>
      <c r="K57" s="43">
        <v>134</v>
      </c>
      <c r="L57" s="2">
        <v>157</v>
      </c>
      <c r="M57" s="5">
        <f t="shared" si="6"/>
        <v>291</v>
      </c>
      <c r="N57" s="27">
        <f t="shared" si="7"/>
        <v>8.1962293654678678E-2</v>
      </c>
      <c r="O57" s="27">
        <f t="shared" si="0"/>
        <v>5.9964918200917684E-2</v>
      </c>
      <c r="P57" s="28">
        <f t="shared" si="1"/>
        <v>7.00942938394193E-2</v>
      </c>
      <c r="R57" s="32">
        <f t="shared" si="8"/>
        <v>20.326648826360312</v>
      </c>
      <c r="S57" s="32">
        <f t="shared" si="9"/>
        <v>14.871299713827586</v>
      </c>
      <c r="T57" s="32">
        <f t="shared" si="10"/>
        <v>17.383384872175988</v>
      </c>
    </row>
    <row r="58" spans="2:20" x14ac:dyDescent="0.25">
      <c r="B58" s="13" t="str">
        <f>'Média Mensal'!B58</f>
        <v>São Brás</v>
      </c>
      <c r="C58" s="13" t="str">
        <f>'Média Mensal'!C58</f>
        <v>Póvoa de Varzim</v>
      </c>
      <c r="D58" s="16">
        <f>'Média Mensal'!D58</f>
        <v>624.94000000000005</v>
      </c>
      <c r="E58" s="6">
        <v>2589.5679923039329</v>
      </c>
      <c r="F58" s="3">
        <v>2252.0000000000014</v>
      </c>
      <c r="G58" s="7">
        <f t="shared" si="4"/>
        <v>4841.5679923039343</v>
      </c>
      <c r="H58" s="6">
        <v>0</v>
      </c>
      <c r="I58" s="3">
        <v>0</v>
      </c>
      <c r="J58" s="7">
        <f t="shared" si="5"/>
        <v>0</v>
      </c>
      <c r="K58" s="44">
        <v>136</v>
      </c>
      <c r="L58" s="3">
        <v>157</v>
      </c>
      <c r="M58" s="7">
        <f t="shared" si="6"/>
        <v>293</v>
      </c>
      <c r="N58" s="27">
        <f t="shared" si="7"/>
        <v>7.6777988386620408E-2</v>
      </c>
      <c r="O58" s="27">
        <f t="shared" si="0"/>
        <v>5.7838504212040308E-2</v>
      </c>
      <c r="P58" s="28">
        <f t="shared" si="1"/>
        <v>6.6629527583176459E-2</v>
      </c>
      <c r="R58" s="32">
        <f t="shared" si="8"/>
        <v>19.040941119881861</v>
      </c>
      <c r="S58" s="32">
        <f t="shared" si="9"/>
        <v>14.343949044585996</v>
      </c>
      <c r="T58" s="32">
        <f t="shared" si="10"/>
        <v>16.524122840627761</v>
      </c>
    </row>
    <row r="59" spans="2:20" x14ac:dyDescent="0.25">
      <c r="B59" s="11" t="str">
        <f>'Média Mensal'!B59</f>
        <v>CSra da Hora</v>
      </c>
      <c r="C59" s="11" t="str">
        <f>'Média Mensal'!C59</f>
        <v>CFonte do Cuco</v>
      </c>
      <c r="D59" s="14">
        <f>'Média Mensal'!D59</f>
        <v>685.98</v>
      </c>
      <c r="E59" s="4">
        <v>6876.2294454268849</v>
      </c>
      <c r="F59" s="2">
        <v>7045.2053546406505</v>
      </c>
      <c r="G59" s="10">
        <f t="shared" si="4"/>
        <v>13921.434800067535</v>
      </c>
      <c r="H59" s="2">
        <v>0</v>
      </c>
      <c r="I59" s="2">
        <v>0</v>
      </c>
      <c r="J59" s="10">
        <f t="shared" si="5"/>
        <v>0</v>
      </c>
      <c r="K59" s="2">
        <v>133</v>
      </c>
      <c r="L59" s="2">
        <v>114</v>
      </c>
      <c r="M59" s="10">
        <f t="shared" si="6"/>
        <v>247</v>
      </c>
      <c r="N59" s="25">
        <f t="shared" si="7"/>
        <v>0.20847166642696111</v>
      </c>
      <c r="O59" s="25">
        <f t="shared" si="0"/>
        <v>0.24919373778440332</v>
      </c>
      <c r="P59" s="26">
        <f t="shared" si="1"/>
        <v>0.22726646859193442</v>
      </c>
      <c r="R59" s="32">
        <f t="shared" si="8"/>
        <v>51.700973273886355</v>
      </c>
      <c r="S59" s="32">
        <f t="shared" si="9"/>
        <v>61.800046970532023</v>
      </c>
      <c r="T59" s="32">
        <f t="shared" si="10"/>
        <v>56.362084210799736</v>
      </c>
    </row>
    <row r="60" spans="2:20" x14ac:dyDescent="0.25">
      <c r="B60" s="12" t="str">
        <f>'Média Mensal'!B60</f>
        <v>CFonte do Cuco</v>
      </c>
      <c r="C60" s="12" t="str">
        <f>'Média Mensal'!C60</f>
        <v>Cândido dos Reis</v>
      </c>
      <c r="D60" s="15">
        <f>'Média Mensal'!D60</f>
        <v>913.51</v>
      </c>
      <c r="E60" s="4">
        <v>6613.4518351377565</v>
      </c>
      <c r="F60" s="2">
        <v>7043.6621754301614</v>
      </c>
      <c r="G60" s="5">
        <f t="shared" si="4"/>
        <v>13657.114010567919</v>
      </c>
      <c r="H60" s="2">
        <v>0</v>
      </c>
      <c r="I60" s="2">
        <v>0</v>
      </c>
      <c r="J60" s="5">
        <f t="shared" si="5"/>
        <v>0</v>
      </c>
      <c r="K60" s="2">
        <v>114</v>
      </c>
      <c r="L60" s="2">
        <v>114</v>
      </c>
      <c r="M60" s="5">
        <f t="shared" si="6"/>
        <v>228</v>
      </c>
      <c r="N60" s="27">
        <f t="shared" si="7"/>
        <v>0.23392232014494047</v>
      </c>
      <c r="O60" s="27">
        <f t="shared" si="0"/>
        <v>0.24913915447899551</v>
      </c>
      <c r="P60" s="28">
        <f t="shared" si="1"/>
        <v>0.241530737311968</v>
      </c>
      <c r="R60" s="32">
        <f t="shared" si="8"/>
        <v>58.012735395945235</v>
      </c>
      <c r="S60" s="32">
        <f t="shared" si="9"/>
        <v>61.786510310790888</v>
      </c>
      <c r="T60" s="32">
        <f t="shared" si="10"/>
        <v>59.899622853368065</v>
      </c>
    </row>
    <row r="61" spans="2:20" x14ac:dyDescent="0.25">
      <c r="B61" s="12" t="str">
        <f>'Média Mensal'!B61</f>
        <v>Cândido dos Reis</v>
      </c>
      <c r="C61" s="12" t="str">
        <f>'Média Mensal'!C61</f>
        <v>Pias</v>
      </c>
      <c r="D61" s="15">
        <f>'Média Mensal'!D61</f>
        <v>916.73</v>
      </c>
      <c r="E61" s="4">
        <v>6292.0268597627664</v>
      </c>
      <c r="F61" s="2">
        <v>6696.0702353265069</v>
      </c>
      <c r="G61" s="5">
        <f t="shared" si="4"/>
        <v>12988.097095089273</v>
      </c>
      <c r="H61" s="2">
        <v>0</v>
      </c>
      <c r="I61" s="2">
        <v>0</v>
      </c>
      <c r="J61" s="5">
        <f t="shared" si="5"/>
        <v>0</v>
      </c>
      <c r="K61" s="2">
        <v>113</v>
      </c>
      <c r="L61" s="2">
        <v>136</v>
      </c>
      <c r="M61" s="5">
        <f t="shared" si="6"/>
        <v>249</v>
      </c>
      <c r="N61" s="27">
        <f t="shared" si="7"/>
        <v>0.22452279687991603</v>
      </c>
      <c r="O61" s="27">
        <f t="shared" si="0"/>
        <v>0.1985314941688362</v>
      </c>
      <c r="P61" s="28">
        <f t="shared" si="1"/>
        <v>0.21032674399354309</v>
      </c>
      <c r="R61" s="32">
        <f t="shared" si="8"/>
        <v>55.681653626219173</v>
      </c>
      <c r="S61" s="32">
        <f t="shared" si="9"/>
        <v>49.235810553871374</v>
      </c>
      <c r="T61" s="32">
        <f t="shared" si="10"/>
        <v>52.161032510398691</v>
      </c>
    </row>
    <row r="62" spans="2:20" x14ac:dyDescent="0.25">
      <c r="B62" s="12" t="str">
        <f>'Média Mensal'!B62</f>
        <v>Pias</v>
      </c>
      <c r="C62" s="12" t="str">
        <f>'Média Mensal'!C62</f>
        <v>Araújo</v>
      </c>
      <c r="D62" s="15">
        <f>'Média Mensal'!D62</f>
        <v>1258.1300000000001</v>
      </c>
      <c r="E62" s="4">
        <v>6037.8944184970123</v>
      </c>
      <c r="F62" s="2">
        <v>6464.7117000498201</v>
      </c>
      <c r="G62" s="5">
        <f t="shared" si="4"/>
        <v>12502.606118546832</v>
      </c>
      <c r="H62" s="2">
        <v>0</v>
      </c>
      <c r="I62" s="2">
        <v>0</v>
      </c>
      <c r="J62" s="5">
        <f t="shared" si="5"/>
        <v>0</v>
      </c>
      <c r="K62" s="2">
        <v>114</v>
      </c>
      <c r="L62" s="2">
        <v>124</v>
      </c>
      <c r="M62" s="5">
        <f t="shared" si="6"/>
        <v>238</v>
      </c>
      <c r="N62" s="27">
        <f t="shared" si="7"/>
        <v>0.2135644601901886</v>
      </c>
      <c r="O62" s="27">
        <f t="shared" si="0"/>
        <v>0.21022085392981985</v>
      </c>
      <c r="P62" s="28">
        <f t="shared" si="1"/>
        <v>0.21182241323100487</v>
      </c>
      <c r="R62" s="32">
        <f t="shared" si="8"/>
        <v>52.963986127166777</v>
      </c>
      <c r="S62" s="32">
        <f t="shared" si="9"/>
        <v>52.134771774595322</v>
      </c>
      <c r="T62" s="32">
        <f t="shared" si="10"/>
        <v>52.531958481289209</v>
      </c>
    </row>
    <row r="63" spans="2:20" x14ac:dyDescent="0.25">
      <c r="B63" s="12" t="str">
        <f>'Média Mensal'!B63</f>
        <v>Araújo</v>
      </c>
      <c r="C63" s="12" t="str">
        <f>'Média Mensal'!C63</f>
        <v>Custió</v>
      </c>
      <c r="D63" s="15">
        <f>'Média Mensal'!D63</f>
        <v>651.69000000000005</v>
      </c>
      <c r="E63" s="4">
        <v>5792.5879838043629</v>
      </c>
      <c r="F63" s="2">
        <v>6145.0899071941121</v>
      </c>
      <c r="G63" s="5">
        <f t="shared" si="4"/>
        <v>11937.677890998475</v>
      </c>
      <c r="H63" s="2">
        <v>0</v>
      </c>
      <c r="I63" s="2">
        <v>0</v>
      </c>
      <c r="J63" s="5">
        <f t="shared" si="5"/>
        <v>0</v>
      </c>
      <c r="K63" s="2">
        <v>114</v>
      </c>
      <c r="L63" s="2">
        <v>114</v>
      </c>
      <c r="M63" s="5">
        <f t="shared" si="6"/>
        <v>228</v>
      </c>
      <c r="N63" s="27">
        <f t="shared" si="7"/>
        <v>0.20488780361503831</v>
      </c>
      <c r="O63" s="27">
        <f t="shared" si="0"/>
        <v>0.217356038030352</v>
      </c>
      <c r="P63" s="28">
        <f t="shared" si="1"/>
        <v>0.21112192082269515</v>
      </c>
      <c r="R63" s="32">
        <f t="shared" si="8"/>
        <v>50.812175296529496</v>
      </c>
      <c r="S63" s="32">
        <f t="shared" si="9"/>
        <v>53.904297431527297</v>
      </c>
      <c r="T63" s="32">
        <f t="shared" si="10"/>
        <v>52.3582363640284</v>
      </c>
    </row>
    <row r="64" spans="2:20" x14ac:dyDescent="0.25">
      <c r="B64" s="12" t="str">
        <f>'Média Mensal'!B64</f>
        <v>Custió</v>
      </c>
      <c r="C64" s="12" t="str">
        <f>'Média Mensal'!C64</f>
        <v>Parque de Maia</v>
      </c>
      <c r="D64" s="15">
        <f>'Média Mensal'!D64</f>
        <v>1418.51</v>
      </c>
      <c r="E64" s="4">
        <v>5546.4796312144026</v>
      </c>
      <c r="F64" s="2">
        <v>6046.2068906670838</v>
      </c>
      <c r="G64" s="5">
        <f t="shared" si="4"/>
        <v>11592.686521881486</v>
      </c>
      <c r="H64" s="2">
        <v>0</v>
      </c>
      <c r="I64" s="2">
        <v>0</v>
      </c>
      <c r="J64" s="5">
        <f t="shared" si="5"/>
        <v>0</v>
      </c>
      <c r="K64" s="2">
        <v>113</v>
      </c>
      <c r="L64" s="2">
        <v>114</v>
      </c>
      <c r="M64" s="5">
        <f t="shared" si="6"/>
        <v>227</v>
      </c>
      <c r="N64" s="27">
        <f t="shared" si="7"/>
        <v>0.19791891347467894</v>
      </c>
      <c r="O64" s="27">
        <f t="shared" si="0"/>
        <v>0.21385847802302929</v>
      </c>
      <c r="P64" s="28">
        <f t="shared" si="1"/>
        <v>0.20592380492186807</v>
      </c>
      <c r="R64" s="32">
        <f t="shared" si="8"/>
        <v>49.083890541720379</v>
      </c>
      <c r="S64" s="32">
        <f t="shared" si="9"/>
        <v>53.036902549711264</v>
      </c>
      <c r="T64" s="32">
        <f t="shared" si="10"/>
        <v>51.069103620623281</v>
      </c>
    </row>
    <row r="65" spans="2:20" x14ac:dyDescent="0.25">
      <c r="B65" s="12" t="str">
        <f>'Média Mensal'!B65</f>
        <v>Parque de Maia</v>
      </c>
      <c r="C65" s="12" t="str">
        <f>'Média Mensal'!C65</f>
        <v>Forum</v>
      </c>
      <c r="D65" s="15">
        <f>'Média Mensal'!D65</f>
        <v>824.81</v>
      </c>
      <c r="E65" s="4">
        <v>4954.5105233216564</v>
      </c>
      <c r="F65" s="2">
        <v>5406.3133335702496</v>
      </c>
      <c r="G65" s="5">
        <f t="shared" si="4"/>
        <v>10360.823856891906</v>
      </c>
      <c r="H65" s="2">
        <v>0</v>
      </c>
      <c r="I65" s="2">
        <v>0</v>
      </c>
      <c r="J65" s="5">
        <f t="shared" si="5"/>
        <v>0</v>
      </c>
      <c r="K65" s="2">
        <v>114</v>
      </c>
      <c r="L65" s="2">
        <v>114</v>
      </c>
      <c r="M65" s="5">
        <f t="shared" si="6"/>
        <v>228</v>
      </c>
      <c r="N65" s="27">
        <f t="shared" si="7"/>
        <v>0.17524442994205067</v>
      </c>
      <c r="O65" s="27">
        <f t="shared" si="0"/>
        <v>0.19122500472447118</v>
      </c>
      <c r="P65" s="28">
        <f t="shared" si="1"/>
        <v>0.18323471733326094</v>
      </c>
      <c r="R65" s="32">
        <f t="shared" si="8"/>
        <v>43.460618625628562</v>
      </c>
      <c r="S65" s="32">
        <f t="shared" si="9"/>
        <v>47.423801171668856</v>
      </c>
      <c r="T65" s="32">
        <f t="shared" si="10"/>
        <v>45.442209898648713</v>
      </c>
    </row>
    <row r="66" spans="2:20" x14ac:dyDescent="0.25">
      <c r="B66" s="12" t="str">
        <f>'Média Mensal'!B66</f>
        <v>Forum</v>
      </c>
      <c r="C66" s="12" t="str">
        <f>'Média Mensal'!C66</f>
        <v>Zona Industrial</v>
      </c>
      <c r="D66" s="15">
        <f>'Média Mensal'!D66</f>
        <v>1119.4000000000001</v>
      </c>
      <c r="E66" s="4">
        <v>2054.7896911839243</v>
      </c>
      <c r="F66" s="2">
        <v>2304.0487851042653</v>
      </c>
      <c r="G66" s="5">
        <f t="shared" si="4"/>
        <v>4358.8384762881897</v>
      </c>
      <c r="H66" s="2">
        <v>0</v>
      </c>
      <c r="I66" s="2">
        <v>0</v>
      </c>
      <c r="J66" s="5">
        <f t="shared" si="5"/>
        <v>0</v>
      </c>
      <c r="K66" s="2">
        <v>63</v>
      </c>
      <c r="L66" s="2">
        <v>62</v>
      </c>
      <c r="M66" s="5">
        <f t="shared" si="6"/>
        <v>125</v>
      </c>
      <c r="N66" s="27">
        <f t="shared" si="7"/>
        <v>0.13151495719303152</v>
      </c>
      <c r="O66" s="27">
        <f t="shared" si="0"/>
        <v>0.14984708539960101</v>
      </c>
      <c r="P66" s="28">
        <f t="shared" si="1"/>
        <v>0.14060769278349</v>
      </c>
      <c r="R66" s="32">
        <f t="shared" si="8"/>
        <v>32.615709383871817</v>
      </c>
      <c r="S66" s="32">
        <f t="shared" si="9"/>
        <v>37.162077179101054</v>
      </c>
      <c r="T66" s="32">
        <f t="shared" si="10"/>
        <v>34.870707810305518</v>
      </c>
    </row>
    <row r="67" spans="2:20" x14ac:dyDescent="0.25">
      <c r="B67" s="12" t="str">
        <f>'Média Mensal'!B67</f>
        <v>Zona Industrial</v>
      </c>
      <c r="C67" s="12" t="str">
        <f>'Média Mensal'!C67</f>
        <v>Mandim</v>
      </c>
      <c r="D67" s="15">
        <f>'Média Mensal'!D67</f>
        <v>1194.23</v>
      </c>
      <c r="E67" s="4">
        <v>1963.6197293448349</v>
      </c>
      <c r="F67" s="2">
        <v>2108.5512621680109</v>
      </c>
      <c r="G67" s="5">
        <f t="shared" si="4"/>
        <v>4072.1709915128458</v>
      </c>
      <c r="H67" s="2">
        <v>0</v>
      </c>
      <c r="I67" s="2">
        <v>32</v>
      </c>
      <c r="J67" s="5">
        <f t="shared" si="5"/>
        <v>32</v>
      </c>
      <c r="K67" s="2">
        <v>62</v>
      </c>
      <c r="L67" s="2">
        <v>62</v>
      </c>
      <c r="M67" s="5">
        <f t="shared" si="6"/>
        <v>124</v>
      </c>
      <c r="N67" s="27">
        <f t="shared" si="7"/>
        <v>0.12770679821441433</v>
      </c>
      <c r="O67" s="27">
        <f t="shared" si="0"/>
        <v>9.4604776658650885E-2</v>
      </c>
      <c r="P67" s="28">
        <f t="shared" si="1"/>
        <v>0.10811838868715075</v>
      </c>
      <c r="R67" s="32">
        <f t="shared" si="8"/>
        <v>31.671285957174756</v>
      </c>
      <c r="S67" s="32">
        <f t="shared" si="9"/>
        <v>22.431396406042669</v>
      </c>
      <c r="T67" s="32">
        <f t="shared" si="10"/>
        <v>26.103660202005422</v>
      </c>
    </row>
    <row r="68" spans="2:20" x14ac:dyDescent="0.25">
      <c r="B68" s="12" t="str">
        <f>'Média Mensal'!B68</f>
        <v>Mandim</v>
      </c>
      <c r="C68" s="12" t="str">
        <f>'Média Mensal'!C68</f>
        <v>Castêlo da Maia</v>
      </c>
      <c r="D68" s="15">
        <f>'Média Mensal'!D68</f>
        <v>1468.1</v>
      </c>
      <c r="E68" s="4">
        <v>1911.9087604353892</v>
      </c>
      <c r="F68" s="2">
        <v>1997.3124720089559</v>
      </c>
      <c r="G68" s="5">
        <f t="shared" si="4"/>
        <v>3909.2212324443453</v>
      </c>
      <c r="H68" s="2">
        <v>0</v>
      </c>
      <c r="I68" s="2">
        <v>44</v>
      </c>
      <c r="J68" s="5">
        <f t="shared" si="5"/>
        <v>44</v>
      </c>
      <c r="K68" s="2">
        <v>61</v>
      </c>
      <c r="L68" s="2">
        <v>62</v>
      </c>
      <c r="M68" s="5">
        <f t="shared" si="6"/>
        <v>123</v>
      </c>
      <c r="N68" s="27">
        <f t="shared" si="7"/>
        <v>0.12638212324401038</v>
      </c>
      <c r="O68" s="27">
        <f t="shared" si="0"/>
        <v>8.0277832476244204E-2</v>
      </c>
      <c r="P68" s="28">
        <f t="shared" si="1"/>
        <v>9.7710988613385952E-2</v>
      </c>
      <c r="R68" s="32">
        <f t="shared" si="8"/>
        <v>31.342766564514577</v>
      </c>
      <c r="S68" s="32">
        <f t="shared" si="9"/>
        <v>18.842570490650527</v>
      </c>
      <c r="T68" s="32">
        <f t="shared" si="10"/>
        <v>23.408510373918237</v>
      </c>
    </row>
    <row r="69" spans="2:20" x14ac:dyDescent="0.25">
      <c r="B69" s="13" t="str">
        <f>'Média Mensal'!B69</f>
        <v>Castêlo da Maia</v>
      </c>
      <c r="C69" s="13" t="str">
        <f>'Média Mensal'!C69</f>
        <v>ISMAI</v>
      </c>
      <c r="D69" s="16">
        <f>'Média Mensal'!D69</f>
        <v>702.48</v>
      </c>
      <c r="E69" s="6">
        <v>1112.4670309758537</v>
      </c>
      <c r="F69" s="3">
        <v>1206.9999999999998</v>
      </c>
      <c r="G69" s="7">
        <f t="shared" si="4"/>
        <v>2319.4670309758535</v>
      </c>
      <c r="H69" s="6">
        <v>0</v>
      </c>
      <c r="I69" s="3">
        <v>44</v>
      </c>
      <c r="J69" s="7">
        <f t="shared" si="5"/>
        <v>44</v>
      </c>
      <c r="K69" s="6">
        <v>62</v>
      </c>
      <c r="L69" s="3">
        <v>62</v>
      </c>
      <c r="M69" s="7">
        <f t="shared" si="6"/>
        <v>124</v>
      </c>
      <c r="N69" s="27">
        <f t="shared" si="7"/>
        <v>7.235087350259195E-2</v>
      </c>
      <c r="O69" s="27">
        <f t="shared" si="0"/>
        <v>4.8512861736334394E-2</v>
      </c>
      <c r="P69" s="28">
        <f t="shared" si="1"/>
        <v>5.7617921079487613E-2</v>
      </c>
      <c r="R69" s="32">
        <f t="shared" si="8"/>
        <v>17.943016628642802</v>
      </c>
      <c r="S69" s="32">
        <f t="shared" si="9"/>
        <v>11.386792452830187</v>
      </c>
      <c r="T69" s="32">
        <f t="shared" si="10"/>
        <v>13.806351374856272</v>
      </c>
    </row>
    <row r="70" spans="2:20" x14ac:dyDescent="0.25">
      <c r="B70" s="11" t="str">
        <f>'Média Mensal'!B70</f>
        <v>Santo Ovídio</v>
      </c>
      <c r="C70" s="11" t="str">
        <f>'Média Mensal'!C70</f>
        <v>D. João II</v>
      </c>
      <c r="D70" s="14">
        <f>'Média Mensal'!D70</f>
        <v>463.71</v>
      </c>
      <c r="E70" s="4">
        <v>8798</v>
      </c>
      <c r="F70" s="2">
        <v>8819.36461022601</v>
      </c>
      <c r="G70" s="10">
        <f t="shared" ref="G70:G86" si="14">+E70+F70</f>
        <v>17617.36461022601</v>
      </c>
      <c r="H70" s="2">
        <v>496</v>
      </c>
      <c r="I70" s="2">
        <v>495</v>
      </c>
      <c r="J70" s="10">
        <f t="shared" ref="J70:J86" si="15">+H70+I70</f>
        <v>991</v>
      </c>
      <c r="K70" s="2">
        <v>0</v>
      </c>
      <c r="L70" s="2">
        <v>0</v>
      </c>
      <c r="M70" s="10">
        <f t="shared" ref="M70:M86" si="16">+K70+L70</f>
        <v>0</v>
      </c>
      <c r="N70" s="25">
        <f t="shared" ref="N70:P86" si="17">+E70/(H70*216+K70*248)</f>
        <v>8.211992234169653E-2</v>
      </c>
      <c r="O70" s="25">
        <f t="shared" si="0"/>
        <v>8.2485639826281432E-2</v>
      </c>
      <c r="P70" s="26">
        <f t="shared" si="1"/>
        <v>8.2302596564571937E-2</v>
      </c>
      <c r="R70" s="32">
        <f t="shared" si="8"/>
        <v>17.737903225806452</v>
      </c>
      <c r="S70" s="32">
        <f t="shared" si="9"/>
        <v>17.816898202476789</v>
      </c>
      <c r="T70" s="32">
        <f t="shared" si="10"/>
        <v>17.777360857947539</v>
      </c>
    </row>
    <row r="71" spans="2:20" x14ac:dyDescent="0.25">
      <c r="B71" s="12" t="str">
        <f>'Média Mensal'!B71</f>
        <v>D. João II</v>
      </c>
      <c r="C71" s="12" t="str">
        <f>'Média Mensal'!C71</f>
        <v>João de Deus</v>
      </c>
      <c r="D71" s="15">
        <f>'Média Mensal'!D71</f>
        <v>716.25</v>
      </c>
      <c r="E71" s="4">
        <v>11666.922370347818</v>
      </c>
      <c r="F71" s="2">
        <v>12999.824297163355</v>
      </c>
      <c r="G71" s="5">
        <f t="shared" si="14"/>
        <v>24666.746667511172</v>
      </c>
      <c r="H71" s="2">
        <v>496</v>
      </c>
      <c r="I71" s="2">
        <v>494</v>
      </c>
      <c r="J71" s="5">
        <f t="shared" si="15"/>
        <v>990</v>
      </c>
      <c r="K71" s="2">
        <v>0</v>
      </c>
      <c r="L71" s="2">
        <v>0</v>
      </c>
      <c r="M71" s="5">
        <f t="shared" si="16"/>
        <v>0</v>
      </c>
      <c r="N71" s="27">
        <f t="shared" si="17"/>
        <v>0.10889824494425607</v>
      </c>
      <c r="O71" s="27">
        <f t="shared" si="0"/>
        <v>0.12183071203669361</v>
      </c>
      <c r="P71" s="28">
        <f t="shared" si="1"/>
        <v>0.11535141539240167</v>
      </c>
      <c r="R71" s="32">
        <f t="shared" ref="R71:R86" si="18">+E71/(H71+K71)</f>
        <v>23.522020907959313</v>
      </c>
      <c r="S71" s="32">
        <f t="shared" ref="S71:S86" si="19">+F71/(I71+L71)</f>
        <v>26.31543379992582</v>
      </c>
      <c r="T71" s="32">
        <f t="shared" ref="T71:T86" si="20">+G71/(J71+M71)</f>
        <v>24.915905724758758</v>
      </c>
    </row>
    <row r="72" spans="2:20" x14ac:dyDescent="0.25">
      <c r="B72" s="12" t="str">
        <f>'Média Mensal'!B72</f>
        <v>João de Deus</v>
      </c>
      <c r="C72" s="12" t="str">
        <f>'Média Mensal'!C72</f>
        <v>C.M.Gaia</v>
      </c>
      <c r="D72" s="15">
        <f>'Média Mensal'!D72</f>
        <v>405.01</v>
      </c>
      <c r="E72" s="4">
        <v>19306.618544973029</v>
      </c>
      <c r="F72" s="2">
        <v>22262.525133483217</v>
      </c>
      <c r="G72" s="5">
        <f t="shared" si="14"/>
        <v>41569.143678456247</v>
      </c>
      <c r="H72" s="2">
        <v>499</v>
      </c>
      <c r="I72" s="2">
        <v>505</v>
      </c>
      <c r="J72" s="5">
        <f t="shared" si="15"/>
        <v>1004</v>
      </c>
      <c r="K72" s="2">
        <v>0</v>
      </c>
      <c r="L72" s="2">
        <v>0</v>
      </c>
      <c r="M72" s="5">
        <f t="shared" si="16"/>
        <v>0</v>
      </c>
      <c r="N72" s="27">
        <f t="shared" si="17"/>
        <v>0.17912323299351507</v>
      </c>
      <c r="O72" s="27">
        <f t="shared" si="0"/>
        <v>0.20409355641257074</v>
      </c>
      <c r="P72" s="28">
        <f t="shared" si="1"/>
        <v>0.19168300722321938</v>
      </c>
      <c r="R72" s="32">
        <f t="shared" si="18"/>
        <v>38.690618326599257</v>
      </c>
      <c r="S72" s="32">
        <f t="shared" si="19"/>
        <v>44.08420818511528</v>
      </c>
      <c r="T72" s="32">
        <f t="shared" si="20"/>
        <v>41.403529560215382</v>
      </c>
    </row>
    <row r="73" spans="2:20" x14ac:dyDescent="0.25">
      <c r="B73" s="12" t="str">
        <f>'Média Mensal'!B73</f>
        <v>C.M.Gaia</v>
      </c>
      <c r="C73" s="12" t="str">
        <f>'Média Mensal'!C73</f>
        <v>General Torres</v>
      </c>
      <c r="D73" s="15">
        <f>'Média Mensal'!D73</f>
        <v>488.39</v>
      </c>
      <c r="E73" s="4">
        <v>22083.117454154773</v>
      </c>
      <c r="F73" s="2">
        <v>24610.136099770283</v>
      </c>
      <c r="G73" s="5">
        <f t="shared" si="14"/>
        <v>46693.253553925053</v>
      </c>
      <c r="H73" s="2">
        <v>500</v>
      </c>
      <c r="I73" s="2">
        <v>499</v>
      </c>
      <c r="J73" s="5">
        <f t="shared" si="15"/>
        <v>999</v>
      </c>
      <c r="K73" s="2">
        <v>0</v>
      </c>
      <c r="L73" s="2">
        <v>0</v>
      </c>
      <c r="M73" s="5">
        <f t="shared" si="16"/>
        <v>0</v>
      </c>
      <c r="N73" s="27">
        <f t="shared" si="17"/>
        <v>0.20447330976069233</v>
      </c>
      <c r="O73" s="27">
        <f t="shared" si="0"/>
        <v>0.22832828712768391</v>
      </c>
      <c r="P73" s="28">
        <f t="shared" si="1"/>
        <v>0.21638885901607652</v>
      </c>
      <c r="R73" s="32">
        <f t="shared" si="18"/>
        <v>44.166234908309548</v>
      </c>
      <c r="S73" s="32">
        <f t="shared" si="19"/>
        <v>49.318910019579725</v>
      </c>
      <c r="T73" s="32">
        <f t="shared" si="20"/>
        <v>46.739993547472523</v>
      </c>
    </row>
    <row r="74" spans="2:20" x14ac:dyDescent="0.25">
      <c r="B74" s="12" t="str">
        <f>'Média Mensal'!B74</f>
        <v>General Torres</v>
      </c>
      <c r="C74" s="12" t="str">
        <f>'Média Mensal'!C74</f>
        <v>Jardim do Morro</v>
      </c>
      <c r="D74" s="15">
        <f>'Média Mensal'!D74</f>
        <v>419.98</v>
      </c>
      <c r="E74" s="4">
        <v>23496.380273134007</v>
      </c>
      <c r="F74" s="2">
        <v>26498.778966947328</v>
      </c>
      <c r="G74" s="5">
        <f t="shared" si="14"/>
        <v>49995.159240081339</v>
      </c>
      <c r="H74" s="2">
        <v>498</v>
      </c>
      <c r="I74" s="2">
        <v>500</v>
      </c>
      <c r="J74" s="5">
        <f t="shared" si="15"/>
        <v>998</v>
      </c>
      <c r="K74" s="2">
        <v>0</v>
      </c>
      <c r="L74" s="2">
        <v>0</v>
      </c>
      <c r="M74" s="5">
        <f t="shared" si="16"/>
        <v>0</v>
      </c>
      <c r="N74" s="27">
        <f t="shared" si="17"/>
        <v>0.21843280783443039</v>
      </c>
      <c r="O74" s="27">
        <f t="shared" si="0"/>
        <v>0.24535906450877154</v>
      </c>
      <c r="P74" s="28">
        <f t="shared" si="1"/>
        <v>0.23192291638870954</v>
      </c>
      <c r="R74" s="32">
        <f t="shared" si="18"/>
        <v>47.181486492236964</v>
      </c>
      <c r="S74" s="32">
        <f t="shared" si="19"/>
        <v>52.997557933894655</v>
      </c>
      <c r="T74" s="32">
        <f t="shared" si="20"/>
        <v>50.09534993996126</v>
      </c>
    </row>
    <row r="75" spans="2:20" x14ac:dyDescent="0.25">
      <c r="B75" s="12" t="str">
        <f>'Média Mensal'!B75</f>
        <v>Jardim do Morro</v>
      </c>
      <c r="C75" s="12" t="str">
        <f>'Média Mensal'!C75</f>
        <v>São Bento</v>
      </c>
      <c r="D75" s="15">
        <f>'Média Mensal'!D75</f>
        <v>795.7</v>
      </c>
      <c r="E75" s="4">
        <v>24340.844982600858</v>
      </c>
      <c r="F75" s="2">
        <v>27516.712226468473</v>
      </c>
      <c r="G75" s="5">
        <f t="shared" si="14"/>
        <v>51857.557209069331</v>
      </c>
      <c r="H75" s="2">
        <v>497</v>
      </c>
      <c r="I75" s="2">
        <v>499</v>
      </c>
      <c r="J75" s="5">
        <f t="shared" si="15"/>
        <v>996</v>
      </c>
      <c r="K75" s="2">
        <v>0</v>
      </c>
      <c r="L75" s="2">
        <v>0</v>
      </c>
      <c r="M75" s="5">
        <f t="shared" si="16"/>
        <v>0</v>
      </c>
      <c r="N75" s="27">
        <f t="shared" si="17"/>
        <v>0.22673862603957876</v>
      </c>
      <c r="O75" s="27">
        <f t="shared" si="0"/>
        <v>0.25529496239208482</v>
      </c>
      <c r="P75" s="28">
        <f t="shared" si="1"/>
        <v>0.24104546523626605</v>
      </c>
      <c r="R75" s="32">
        <f t="shared" si="18"/>
        <v>48.975543224549007</v>
      </c>
      <c r="S75" s="32">
        <f t="shared" si="19"/>
        <v>55.143711876690325</v>
      </c>
      <c r="T75" s="32">
        <f t="shared" si="20"/>
        <v>52.065820491033463</v>
      </c>
    </row>
    <row r="76" spans="2:20" x14ac:dyDescent="0.25">
      <c r="B76" s="12" t="str">
        <f>'Média Mensal'!B76</f>
        <v>São Bento</v>
      </c>
      <c r="C76" s="12" t="str">
        <f>'Média Mensal'!C76</f>
        <v>Aliados</v>
      </c>
      <c r="D76" s="15">
        <f>'Média Mensal'!D76</f>
        <v>443.38</v>
      </c>
      <c r="E76" s="4">
        <v>28305.783984740072</v>
      </c>
      <c r="F76" s="2">
        <v>34246.505024857179</v>
      </c>
      <c r="G76" s="5">
        <f t="shared" si="14"/>
        <v>62552.289009597254</v>
      </c>
      <c r="H76" s="2">
        <v>501</v>
      </c>
      <c r="I76" s="2">
        <v>502</v>
      </c>
      <c r="J76" s="5">
        <f t="shared" si="15"/>
        <v>1003</v>
      </c>
      <c r="K76" s="2">
        <v>0</v>
      </c>
      <c r="L76" s="2">
        <v>0</v>
      </c>
      <c r="M76" s="5">
        <f t="shared" si="16"/>
        <v>0</v>
      </c>
      <c r="N76" s="27">
        <f t="shared" si="17"/>
        <v>0.26156745753622451</v>
      </c>
      <c r="O76" s="27">
        <f t="shared" si="0"/>
        <v>0.31583393301661111</v>
      </c>
      <c r="P76" s="28">
        <f t="shared" si="1"/>
        <v>0.28872774735791357</v>
      </c>
      <c r="R76" s="32">
        <f t="shared" si="18"/>
        <v>56.498570827824494</v>
      </c>
      <c r="S76" s="32">
        <f t="shared" si="19"/>
        <v>68.220129531588</v>
      </c>
      <c r="T76" s="32">
        <f t="shared" si="20"/>
        <v>62.365193429309329</v>
      </c>
    </row>
    <row r="77" spans="2:20" x14ac:dyDescent="0.25">
      <c r="B77" s="12" t="str">
        <f>'Média Mensal'!B77</f>
        <v>Aliados</v>
      </c>
      <c r="C77" s="12" t="str">
        <f>'Média Mensal'!C77</f>
        <v>Trindade S</v>
      </c>
      <c r="D77" s="15">
        <f>'Média Mensal'!D77</f>
        <v>450.27</v>
      </c>
      <c r="E77" s="4">
        <v>30908.88618024455</v>
      </c>
      <c r="F77" s="2">
        <v>36949.97121765207</v>
      </c>
      <c r="G77" s="5">
        <f t="shared" si="14"/>
        <v>67858.857397896616</v>
      </c>
      <c r="H77" s="2">
        <v>500</v>
      </c>
      <c r="I77" s="2">
        <v>502</v>
      </c>
      <c r="J77" s="5">
        <f t="shared" si="15"/>
        <v>1002</v>
      </c>
      <c r="K77" s="2">
        <v>0</v>
      </c>
      <c r="L77" s="2">
        <v>0</v>
      </c>
      <c r="M77" s="5">
        <f t="shared" si="16"/>
        <v>0</v>
      </c>
      <c r="N77" s="27">
        <f t="shared" si="17"/>
        <v>0.28619339055781989</v>
      </c>
      <c r="O77" s="27">
        <f t="shared" si="0"/>
        <v>0.34076629793466939</v>
      </c>
      <c r="P77" s="28">
        <f t="shared" si="1"/>
        <v>0.31353430822566264</v>
      </c>
      <c r="R77" s="32">
        <f t="shared" si="18"/>
        <v>61.817772360489101</v>
      </c>
      <c r="S77" s="32">
        <f t="shared" si="19"/>
        <v>73.605520353888579</v>
      </c>
      <c r="T77" s="32">
        <f t="shared" si="20"/>
        <v>67.723410576743134</v>
      </c>
    </row>
    <row r="78" spans="2:20" x14ac:dyDescent="0.25">
      <c r="B78" s="12" t="str">
        <f>'Média Mensal'!B78</f>
        <v>Trindade S</v>
      </c>
      <c r="C78" s="12" t="str">
        <f>'Média Mensal'!C78</f>
        <v>Faria Guimaraes</v>
      </c>
      <c r="D78" s="15">
        <f>'Média Mensal'!D78</f>
        <v>555.34</v>
      </c>
      <c r="E78" s="4">
        <v>25945.228082235863</v>
      </c>
      <c r="F78" s="2">
        <v>32626.288297685212</v>
      </c>
      <c r="G78" s="5">
        <f t="shared" si="14"/>
        <v>58571.516379921071</v>
      </c>
      <c r="H78" s="2">
        <v>504</v>
      </c>
      <c r="I78" s="2">
        <v>492</v>
      </c>
      <c r="J78" s="5">
        <f t="shared" si="15"/>
        <v>996</v>
      </c>
      <c r="K78" s="2">
        <v>0</v>
      </c>
      <c r="L78" s="2">
        <v>0</v>
      </c>
      <c r="M78" s="5">
        <f t="shared" si="16"/>
        <v>0</v>
      </c>
      <c r="N78" s="27">
        <f t="shared" si="17"/>
        <v>0.23832697753376564</v>
      </c>
      <c r="O78" s="27">
        <f t="shared" si="0"/>
        <v>0.30700738009715833</v>
      </c>
      <c r="P78" s="28">
        <f t="shared" si="1"/>
        <v>0.27225344145062225</v>
      </c>
      <c r="R78" s="32">
        <f t="shared" si="18"/>
        <v>51.478627147293381</v>
      </c>
      <c r="S78" s="32">
        <f t="shared" si="19"/>
        <v>66.313594100986208</v>
      </c>
      <c r="T78" s="32">
        <f t="shared" si="20"/>
        <v>58.806743353334411</v>
      </c>
    </row>
    <row r="79" spans="2:20" x14ac:dyDescent="0.25">
      <c r="B79" s="12" t="str">
        <f>'Média Mensal'!B79</f>
        <v>Faria Guimaraes</v>
      </c>
      <c r="C79" s="12" t="str">
        <f>'Média Mensal'!C79</f>
        <v>Marques</v>
      </c>
      <c r="D79" s="15">
        <f>'Média Mensal'!D79</f>
        <v>621.04</v>
      </c>
      <c r="E79" s="4">
        <v>24369.124375618663</v>
      </c>
      <c r="F79" s="2">
        <v>31004.302321064668</v>
      </c>
      <c r="G79" s="5">
        <f t="shared" si="14"/>
        <v>55373.426696683331</v>
      </c>
      <c r="H79" s="2">
        <v>504</v>
      </c>
      <c r="I79" s="2">
        <v>503</v>
      </c>
      <c r="J79" s="5">
        <f t="shared" si="15"/>
        <v>1007</v>
      </c>
      <c r="K79" s="2">
        <v>0</v>
      </c>
      <c r="L79" s="2">
        <v>0</v>
      </c>
      <c r="M79" s="5">
        <f t="shared" si="16"/>
        <v>0</v>
      </c>
      <c r="N79" s="27">
        <f t="shared" si="17"/>
        <v>0.22384924654264646</v>
      </c>
      <c r="O79" s="27">
        <f t="shared" si="0"/>
        <v>0.28536468523180059</v>
      </c>
      <c r="P79" s="28">
        <f t="shared" si="1"/>
        <v>0.25457642197526265</v>
      </c>
      <c r="R79" s="32">
        <f t="shared" si="18"/>
        <v>48.351437253211635</v>
      </c>
      <c r="S79" s="32">
        <f t="shared" si="19"/>
        <v>61.638772010068919</v>
      </c>
      <c r="T79" s="32">
        <f t="shared" si="20"/>
        <v>54.988507146656737</v>
      </c>
    </row>
    <row r="80" spans="2:20" x14ac:dyDescent="0.25">
      <c r="B80" s="12" t="str">
        <f>'Média Mensal'!B80</f>
        <v>Marques</v>
      </c>
      <c r="C80" s="12" t="str">
        <f>'Média Mensal'!C80</f>
        <v>Combatentes</v>
      </c>
      <c r="D80" s="15">
        <f>'Média Mensal'!D80</f>
        <v>702.75</v>
      </c>
      <c r="E80" s="4">
        <v>19015.562786817991</v>
      </c>
      <c r="F80" s="2">
        <v>24893.442231628043</v>
      </c>
      <c r="G80" s="5">
        <f t="shared" si="14"/>
        <v>43909.005018446034</v>
      </c>
      <c r="H80" s="2">
        <v>504</v>
      </c>
      <c r="I80" s="2">
        <v>504</v>
      </c>
      <c r="J80" s="5">
        <f t="shared" si="15"/>
        <v>1008</v>
      </c>
      <c r="K80" s="2">
        <v>0</v>
      </c>
      <c r="L80" s="2">
        <v>0</v>
      </c>
      <c r="M80" s="5">
        <f t="shared" si="16"/>
        <v>0</v>
      </c>
      <c r="N80" s="27">
        <f t="shared" si="17"/>
        <v>0.17467264464669671</v>
      </c>
      <c r="O80" s="27">
        <f t="shared" si="0"/>
        <v>0.22866551138694191</v>
      </c>
      <c r="P80" s="28">
        <f t="shared" si="1"/>
        <v>0.2016690780168193</v>
      </c>
      <c r="R80" s="32">
        <f t="shared" si="18"/>
        <v>37.72929124368649</v>
      </c>
      <c r="S80" s="32">
        <f t="shared" si="19"/>
        <v>49.391750459579448</v>
      </c>
      <c r="T80" s="32">
        <f t="shared" si="20"/>
        <v>43.560520851632972</v>
      </c>
    </row>
    <row r="81" spans="2:20" x14ac:dyDescent="0.25">
      <c r="B81" s="12" t="str">
        <f>'Média Mensal'!B81</f>
        <v>Combatentes</v>
      </c>
      <c r="C81" s="12" t="str">
        <f>'Média Mensal'!C81</f>
        <v>Salgueiros</v>
      </c>
      <c r="D81" s="15">
        <f>'Média Mensal'!D81</f>
        <v>471.25</v>
      </c>
      <c r="E81" s="4">
        <v>16155.504142646536</v>
      </c>
      <c r="F81" s="2">
        <v>21591.288638893006</v>
      </c>
      <c r="G81" s="5">
        <f t="shared" si="14"/>
        <v>37746.792781539538</v>
      </c>
      <c r="H81" s="2">
        <v>500</v>
      </c>
      <c r="I81" s="2">
        <v>503</v>
      </c>
      <c r="J81" s="5">
        <f t="shared" si="15"/>
        <v>1003</v>
      </c>
      <c r="K81" s="2">
        <v>0</v>
      </c>
      <c r="L81" s="2">
        <v>0</v>
      </c>
      <c r="M81" s="5">
        <f t="shared" si="16"/>
        <v>0</v>
      </c>
      <c r="N81" s="27">
        <f t="shared" si="17"/>
        <v>0.14958800132080124</v>
      </c>
      <c r="O81" s="27">
        <f t="shared" si="17"/>
        <v>0.1987269773847011</v>
      </c>
      <c r="P81" s="28">
        <f t="shared" si="17"/>
        <v>0.17423097735284673</v>
      </c>
      <c r="R81" s="32">
        <f t="shared" si="18"/>
        <v>32.31100828529307</v>
      </c>
      <c r="S81" s="32">
        <f t="shared" si="19"/>
        <v>42.925027115095439</v>
      </c>
      <c r="T81" s="32">
        <f t="shared" si="20"/>
        <v>37.63389110821489</v>
      </c>
    </row>
    <row r="82" spans="2:20" x14ac:dyDescent="0.25">
      <c r="B82" s="12" t="str">
        <f>'Média Mensal'!B82</f>
        <v>Salgueiros</v>
      </c>
      <c r="C82" s="12" t="str">
        <f>'Média Mensal'!C82</f>
        <v>Polo Universitario</v>
      </c>
      <c r="D82" s="15">
        <f>'Média Mensal'!D82</f>
        <v>775.36</v>
      </c>
      <c r="E82" s="4">
        <v>14392.97566276428</v>
      </c>
      <c r="F82" s="2">
        <v>19205.404745698837</v>
      </c>
      <c r="G82" s="5">
        <f t="shared" si="14"/>
        <v>33598.380408463119</v>
      </c>
      <c r="H82" s="2">
        <v>501</v>
      </c>
      <c r="I82" s="2">
        <v>505</v>
      </c>
      <c r="J82" s="5">
        <f t="shared" si="15"/>
        <v>1006</v>
      </c>
      <c r="K82" s="2">
        <v>0</v>
      </c>
      <c r="L82" s="2">
        <v>0</v>
      </c>
      <c r="M82" s="5">
        <f t="shared" si="16"/>
        <v>0</v>
      </c>
      <c r="N82" s="27">
        <f t="shared" si="17"/>
        <v>0.13300228859655022</v>
      </c>
      <c r="O82" s="27">
        <f t="shared" si="17"/>
        <v>0.17606715021726108</v>
      </c>
      <c r="P82" s="28">
        <f t="shared" si="17"/>
        <v>0.1546203354339846</v>
      </c>
      <c r="R82" s="32">
        <f t="shared" si="18"/>
        <v>28.728494336854851</v>
      </c>
      <c r="S82" s="32">
        <f t="shared" si="19"/>
        <v>38.03050444692839</v>
      </c>
      <c r="T82" s="32">
        <f t="shared" si="20"/>
        <v>33.397992453740677</v>
      </c>
    </row>
    <row r="83" spans="2:20" x14ac:dyDescent="0.25">
      <c r="B83" s="12" t="str">
        <f>'Média Mensal'!B83</f>
        <v>Polo Universitario</v>
      </c>
      <c r="C83" s="12" t="str">
        <f>'Média Mensal'!C83</f>
        <v>I.P.O.</v>
      </c>
      <c r="D83" s="15">
        <f>'Média Mensal'!D83</f>
        <v>827.64</v>
      </c>
      <c r="E83" s="4">
        <v>11391.033649712555</v>
      </c>
      <c r="F83" s="2">
        <v>16030.323749723786</v>
      </c>
      <c r="G83" s="5">
        <f t="shared" si="14"/>
        <v>27421.35739943634</v>
      </c>
      <c r="H83" s="2">
        <v>502</v>
      </c>
      <c r="I83" s="2">
        <v>504</v>
      </c>
      <c r="J83" s="5">
        <f t="shared" si="15"/>
        <v>1006</v>
      </c>
      <c r="K83" s="2">
        <v>0</v>
      </c>
      <c r="L83" s="2">
        <v>0</v>
      </c>
      <c r="M83" s="5">
        <f t="shared" si="16"/>
        <v>0</v>
      </c>
      <c r="N83" s="27">
        <f t="shared" si="17"/>
        <v>0.10505232449565216</v>
      </c>
      <c r="O83" s="27">
        <f t="shared" si="17"/>
        <v>0.14725091627832695</v>
      </c>
      <c r="P83" s="28">
        <f t="shared" si="17"/>
        <v>0.12619356729731029</v>
      </c>
      <c r="R83" s="32">
        <f t="shared" si="18"/>
        <v>22.691302091060866</v>
      </c>
      <c r="S83" s="32">
        <f t="shared" si="19"/>
        <v>31.806197916118624</v>
      </c>
      <c r="T83" s="32">
        <f t="shared" si="20"/>
        <v>27.257810536219026</v>
      </c>
    </row>
    <row r="84" spans="2:20" x14ac:dyDescent="0.25">
      <c r="B84" s="13" t="str">
        <f>'Média Mensal'!B84</f>
        <v>I.P.O.</v>
      </c>
      <c r="C84" s="13" t="str">
        <f>'Média Mensal'!C84</f>
        <v>Hospital São João</v>
      </c>
      <c r="D84" s="16">
        <f>'Média Mensal'!D84</f>
        <v>351.77</v>
      </c>
      <c r="E84" s="6">
        <v>6132.6786961675671</v>
      </c>
      <c r="F84" s="3">
        <v>8324.0000000000018</v>
      </c>
      <c r="G84" s="7">
        <f t="shared" si="14"/>
        <v>14456.678696167568</v>
      </c>
      <c r="H84" s="6">
        <v>501</v>
      </c>
      <c r="I84" s="3">
        <v>504</v>
      </c>
      <c r="J84" s="7">
        <f t="shared" si="15"/>
        <v>1005</v>
      </c>
      <c r="K84" s="6">
        <v>0</v>
      </c>
      <c r="L84" s="3">
        <v>0</v>
      </c>
      <c r="M84" s="7">
        <f t="shared" si="16"/>
        <v>0</v>
      </c>
      <c r="N84" s="27">
        <f t="shared" si="17"/>
        <v>5.6670720560430689E-2</v>
      </c>
      <c r="O84" s="27">
        <f t="shared" si="17"/>
        <v>7.6462375073486202E-2</v>
      </c>
      <c r="P84" s="28">
        <f t="shared" si="17"/>
        <v>6.6596087599813752E-2</v>
      </c>
      <c r="R84" s="32">
        <f t="shared" si="18"/>
        <v>12.240875641053028</v>
      </c>
      <c r="S84" s="32">
        <f t="shared" si="19"/>
        <v>16.515873015873019</v>
      </c>
      <c r="T84" s="32">
        <f t="shared" si="20"/>
        <v>14.38475492155977</v>
      </c>
    </row>
    <row r="85" spans="2:20" x14ac:dyDescent="0.25">
      <c r="B85" s="12" t="str">
        <f>'Média Mensal'!B85</f>
        <v xml:space="preserve">Verdes (E) </v>
      </c>
      <c r="C85" s="12" t="str">
        <f>'Média Mensal'!C85</f>
        <v>Botica</v>
      </c>
      <c r="D85" s="15">
        <f>'Média Mensal'!D85</f>
        <v>683.54</v>
      </c>
      <c r="E85" s="4">
        <v>2515.9929640049163</v>
      </c>
      <c r="F85" s="2">
        <v>4357.7791571157541</v>
      </c>
      <c r="G85" s="5">
        <f t="shared" si="14"/>
        <v>6873.7721211206699</v>
      </c>
      <c r="H85" s="2">
        <v>148</v>
      </c>
      <c r="I85" s="2">
        <v>164</v>
      </c>
      <c r="J85" s="5">
        <f t="shared" si="15"/>
        <v>312</v>
      </c>
      <c r="K85" s="2">
        <v>0</v>
      </c>
      <c r="L85" s="2">
        <v>0</v>
      </c>
      <c r="M85" s="5">
        <f t="shared" si="16"/>
        <v>0</v>
      </c>
      <c r="N85" s="25">
        <f t="shared" si="17"/>
        <v>7.8703483608762392E-2</v>
      </c>
      <c r="O85" s="25">
        <f t="shared" si="17"/>
        <v>0.12301770429978981</v>
      </c>
      <c r="P85" s="26">
        <f t="shared" si="17"/>
        <v>0.10199685602327679</v>
      </c>
      <c r="R85" s="32">
        <f t="shared" si="18"/>
        <v>16.999952459492679</v>
      </c>
      <c r="S85" s="32">
        <f t="shared" si="19"/>
        <v>26.571824128754599</v>
      </c>
      <c r="T85" s="32">
        <f t="shared" si="20"/>
        <v>22.031320901027787</v>
      </c>
    </row>
    <row r="86" spans="2:20" x14ac:dyDescent="0.25">
      <c r="B86" s="13" t="str">
        <f>'Média Mensal'!B86</f>
        <v>Botica</v>
      </c>
      <c r="C86" s="13" t="str">
        <f>'Média Mensal'!C86</f>
        <v>Aeroporto</v>
      </c>
      <c r="D86" s="16">
        <f>'Média Mensal'!D86</f>
        <v>649.66</v>
      </c>
      <c r="E86" s="6">
        <v>2280.17346383831</v>
      </c>
      <c r="F86" s="3">
        <v>4187</v>
      </c>
      <c r="G86" s="7">
        <f t="shared" si="14"/>
        <v>6467.1734638383095</v>
      </c>
      <c r="H86" s="6">
        <v>144</v>
      </c>
      <c r="I86" s="3">
        <v>142</v>
      </c>
      <c r="J86" s="7">
        <f t="shared" si="15"/>
        <v>286</v>
      </c>
      <c r="K86" s="6">
        <v>0</v>
      </c>
      <c r="L86" s="3">
        <v>0</v>
      </c>
      <c r="M86" s="7">
        <f t="shared" si="16"/>
        <v>0</v>
      </c>
      <c r="N86" s="27">
        <f t="shared" si="17"/>
        <v>7.330804603389629E-2</v>
      </c>
      <c r="O86" s="27">
        <f t="shared" si="17"/>
        <v>0.13650886802295253</v>
      </c>
      <c r="P86" s="28">
        <f t="shared" si="17"/>
        <v>0.10468747513335777</v>
      </c>
      <c r="R86" s="32">
        <f t="shared" si="18"/>
        <v>15.834537943321598</v>
      </c>
      <c r="S86" s="32">
        <f t="shared" si="19"/>
        <v>29.485915492957748</v>
      </c>
      <c r="T86" s="32">
        <f t="shared" si="20"/>
        <v>22.61249462880528</v>
      </c>
    </row>
    <row r="87" spans="2:20" x14ac:dyDescent="0.25">
      <c r="B87" s="23" t="s">
        <v>85</v>
      </c>
      <c r="D87" s="41"/>
      <c r="E87" s="41"/>
      <c r="F87" s="41"/>
      <c r="G87" s="41"/>
      <c r="H87" s="41"/>
      <c r="I87" s="41"/>
      <c r="J87" s="41"/>
      <c r="K87" s="41"/>
      <c r="L87" s="41"/>
      <c r="M87" s="41"/>
      <c r="N87" s="42"/>
      <c r="O87" s="42"/>
      <c r="P87" s="42"/>
    </row>
    <row r="88" spans="2:20" x14ac:dyDescent="0.25">
      <c r="B88" s="34"/>
    </row>
    <row r="89" spans="2:20" x14ac:dyDescent="0.25">
      <c r="C89" s="51" t="s">
        <v>106</v>
      </c>
      <c r="D89" s="52">
        <f>+SUMPRODUCT(D5:D86,G5:G86)/1000</f>
        <v>1475540.9535365927</v>
      </c>
    </row>
    <row r="90" spans="2:20" x14ac:dyDescent="0.25">
      <c r="C90" s="51" t="s">
        <v>108</v>
      </c>
      <c r="D90" s="52">
        <f>+(SUMPRODUCT($D$5:$D$86,$J$5:$J$86)+SUMPRODUCT($D$5:$D$86,$M$5:$M$86))/1000</f>
        <v>34327.994769999998</v>
      </c>
    </row>
    <row r="91" spans="2:20" x14ac:dyDescent="0.25">
      <c r="C91" s="51" t="s">
        <v>107</v>
      </c>
      <c r="D91" s="52">
        <f>+(SUMPRODUCT($D$5:$D$86,$J$5:$J$86)*216+SUMPRODUCT($D$5:$D$86,$M$5:$M$86)*248)/1000</f>
        <v>7833289.1868000003</v>
      </c>
    </row>
    <row r="92" spans="2:20" x14ac:dyDescent="0.25">
      <c r="C92" s="51" t="s">
        <v>109</v>
      </c>
      <c r="D92" s="35">
        <f>+D89/D91</f>
        <v>0.18836799182941569</v>
      </c>
    </row>
    <row r="93" spans="2:20" x14ac:dyDescent="0.25">
      <c r="D93" s="53">
        <f>+D92-P2</f>
        <v>0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3">
    <tabColor theme="0" tint="-4.9989318521683403E-2"/>
  </sheetPr>
  <dimension ref="A1:T93"/>
  <sheetViews>
    <sheetView topLeftCell="A85" workbookViewId="0">
      <selection activeCell="P2" sqref="P2"/>
    </sheetView>
  </sheetViews>
  <sheetFormatPr defaultRowHeight="15" x14ac:dyDescent="0.25"/>
  <cols>
    <col min="2" max="2" width="17.42578125" bestFit="1" customWidth="1"/>
    <col min="3" max="3" width="17.42578125" customWidth="1"/>
    <col min="4" max="4" width="13.7109375" customWidth="1"/>
    <col min="5" max="16" width="10" customWidth="1"/>
  </cols>
  <sheetData>
    <row r="1" spans="1:20" ht="14.45" x14ac:dyDescent="0.3">
      <c r="P1" s="33"/>
    </row>
    <row r="2" spans="1:20" ht="17.25" x14ac:dyDescent="0.3">
      <c r="A2" s="1"/>
      <c r="H2" s="54" t="s">
        <v>84</v>
      </c>
      <c r="I2" s="55"/>
      <c r="J2" s="55"/>
      <c r="K2" s="55"/>
      <c r="L2" s="55"/>
      <c r="M2" s="55"/>
      <c r="N2" s="55"/>
      <c r="O2" s="56"/>
      <c r="P2" s="17">
        <v>0.18407496735762952</v>
      </c>
    </row>
    <row r="3" spans="1:20" ht="17.25" x14ac:dyDescent="0.25">
      <c r="B3" s="59" t="s">
        <v>3</v>
      </c>
      <c r="C3" s="61" t="s">
        <v>4</v>
      </c>
      <c r="D3" s="18" t="s">
        <v>82</v>
      </c>
      <c r="E3" s="64" t="s">
        <v>0</v>
      </c>
      <c r="F3" s="64"/>
      <c r="G3" s="65"/>
      <c r="H3" s="63" t="s">
        <v>86</v>
      </c>
      <c r="I3" s="64"/>
      <c r="J3" s="65"/>
      <c r="K3" s="63" t="s">
        <v>87</v>
      </c>
      <c r="L3" s="64"/>
      <c r="M3" s="65"/>
      <c r="N3" s="63" t="s">
        <v>1</v>
      </c>
      <c r="O3" s="64"/>
      <c r="P3" s="65"/>
      <c r="R3" s="63" t="s">
        <v>88</v>
      </c>
      <c r="S3" s="64"/>
      <c r="T3" s="65"/>
    </row>
    <row r="4" spans="1:20" x14ac:dyDescent="0.25">
      <c r="B4" s="60"/>
      <c r="C4" s="62"/>
      <c r="D4" s="19" t="s">
        <v>83</v>
      </c>
      <c r="E4" s="20" t="s">
        <v>5</v>
      </c>
      <c r="F4" s="21" t="s">
        <v>6</v>
      </c>
      <c r="G4" s="22" t="s">
        <v>2</v>
      </c>
      <c r="H4" s="20" t="s">
        <v>5</v>
      </c>
      <c r="I4" s="21" t="s">
        <v>6</v>
      </c>
      <c r="J4" s="22" t="s">
        <v>2</v>
      </c>
      <c r="K4" s="20" t="s">
        <v>5</v>
      </c>
      <c r="L4" s="21" t="s">
        <v>6</v>
      </c>
      <c r="M4" s="24" t="s">
        <v>2</v>
      </c>
      <c r="N4" s="20" t="s">
        <v>5</v>
      </c>
      <c r="O4" s="21" t="s">
        <v>6</v>
      </c>
      <c r="P4" s="22" t="s">
        <v>2</v>
      </c>
      <c r="R4" s="20" t="s">
        <v>5</v>
      </c>
      <c r="S4" s="21" t="s">
        <v>6</v>
      </c>
      <c r="T4" s="31" t="s">
        <v>2</v>
      </c>
    </row>
    <row r="5" spans="1:20" x14ac:dyDescent="0.25">
      <c r="B5" s="11" t="str">
        <f>'Média Mensal'!B5</f>
        <v>Fânzeres</v>
      </c>
      <c r="C5" s="11" t="str">
        <f>'Média Mensal'!C5</f>
        <v>Venda Nova</v>
      </c>
      <c r="D5" s="14">
        <f>'Média Mensal'!D5</f>
        <v>440.45</v>
      </c>
      <c r="E5" s="8">
        <v>472.00000000000028</v>
      </c>
      <c r="F5" s="9">
        <v>1450.8356518982214</v>
      </c>
      <c r="G5" s="10">
        <f>+E5+F5</f>
        <v>1922.8356518982216</v>
      </c>
      <c r="H5" s="9">
        <v>201</v>
      </c>
      <c r="I5" s="9">
        <v>135</v>
      </c>
      <c r="J5" s="10">
        <f>+H5+I5</f>
        <v>336</v>
      </c>
      <c r="K5" s="9">
        <v>0</v>
      </c>
      <c r="L5" s="9">
        <v>0</v>
      </c>
      <c r="M5" s="10">
        <f>+K5+L5</f>
        <v>0</v>
      </c>
      <c r="N5" s="27">
        <f>+E5/(H5*216+K5*248)</f>
        <v>1.087156808549844E-2</v>
      </c>
      <c r="O5" s="27">
        <f t="shared" ref="O5:O80" si="0">+F5/(I5*216+L5*248)</f>
        <v>4.9754309050007592E-2</v>
      </c>
      <c r="P5" s="28">
        <f t="shared" ref="P5:P80" si="1">+G5/(J5*216+M5*248)</f>
        <v>2.6494097937310151E-2</v>
      </c>
      <c r="R5" s="32">
        <f>+E5/(H5+K5)</f>
        <v>2.348258706467663</v>
      </c>
      <c r="S5" s="32">
        <f t="shared" ref="S5" si="2">+F5/(I5+L5)</f>
        <v>10.746930754801641</v>
      </c>
      <c r="T5" s="32">
        <f t="shared" ref="T5" si="3">+G5/(J5+M5)</f>
        <v>5.7227251544589928</v>
      </c>
    </row>
    <row r="6" spans="1:20" x14ac:dyDescent="0.25">
      <c r="B6" s="12" t="str">
        <f>'Média Mensal'!B6</f>
        <v>Venda Nova</v>
      </c>
      <c r="C6" s="12" t="str">
        <f>'Média Mensal'!C6</f>
        <v>Carreira</v>
      </c>
      <c r="D6" s="15">
        <f>'Média Mensal'!D6</f>
        <v>583.47</v>
      </c>
      <c r="E6" s="4">
        <v>811.82838168461808</v>
      </c>
      <c r="F6" s="2">
        <v>2700.5553410006551</v>
      </c>
      <c r="G6" s="5">
        <f t="shared" ref="G6:G69" si="4">+E6+F6</f>
        <v>3512.3837226852729</v>
      </c>
      <c r="H6" s="2">
        <v>201</v>
      </c>
      <c r="I6" s="2">
        <v>142</v>
      </c>
      <c r="J6" s="5">
        <f t="shared" ref="J6:J69" si="5">+H6+I6</f>
        <v>343</v>
      </c>
      <c r="K6" s="2">
        <v>0</v>
      </c>
      <c r="L6" s="2">
        <v>0</v>
      </c>
      <c r="M6" s="5">
        <f t="shared" ref="M6:M69" si="6">+K6+L6</f>
        <v>0</v>
      </c>
      <c r="N6" s="27">
        <f t="shared" ref="N6:N69" si="7">+E6/(H6*216+K6*248)</f>
        <v>1.8698829502593932E-2</v>
      </c>
      <c r="O6" s="27">
        <f t="shared" si="0"/>
        <v>8.8046274810923808E-2</v>
      </c>
      <c r="P6" s="28">
        <f t="shared" si="1"/>
        <v>4.7408267501960817E-2</v>
      </c>
      <c r="R6" s="32">
        <f t="shared" ref="R6:R70" si="8">+E6/(H6+K6)</f>
        <v>4.038947172560289</v>
      </c>
      <c r="S6" s="32">
        <f t="shared" ref="S6:S70" si="9">+F6/(I6+L6)</f>
        <v>19.017995359159542</v>
      </c>
      <c r="T6" s="32">
        <f t="shared" ref="T6:T70" si="10">+G6/(J6+M6)</f>
        <v>10.240185780423536</v>
      </c>
    </row>
    <row r="7" spans="1:20" x14ac:dyDescent="0.25">
      <c r="B7" s="12" t="str">
        <f>'Média Mensal'!B7</f>
        <v>Carreira</v>
      </c>
      <c r="C7" s="12" t="str">
        <f>'Média Mensal'!C7</f>
        <v>Baguim</v>
      </c>
      <c r="D7" s="15">
        <f>'Média Mensal'!D7</f>
        <v>786.02</v>
      </c>
      <c r="E7" s="4">
        <v>1142.5276223760659</v>
      </c>
      <c r="F7" s="2">
        <v>3652.1479585688999</v>
      </c>
      <c r="G7" s="5">
        <f t="shared" si="4"/>
        <v>4794.675580944966</v>
      </c>
      <c r="H7" s="2">
        <v>201</v>
      </c>
      <c r="I7" s="2">
        <v>154</v>
      </c>
      <c r="J7" s="5">
        <f t="shared" si="5"/>
        <v>355</v>
      </c>
      <c r="K7" s="2">
        <v>0</v>
      </c>
      <c r="L7" s="2">
        <v>0</v>
      </c>
      <c r="M7" s="5">
        <f t="shared" si="6"/>
        <v>0</v>
      </c>
      <c r="N7" s="27">
        <f t="shared" si="7"/>
        <v>2.6315819568271281E-2</v>
      </c>
      <c r="O7" s="27">
        <f t="shared" si="0"/>
        <v>0.10979280779728535</v>
      </c>
      <c r="P7" s="28">
        <f t="shared" si="1"/>
        <v>6.2528372208463301E-2</v>
      </c>
      <c r="R7" s="32">
        <f t="shared" si="8"/>
        <v>5.6842170267465963</v>
      </c>
      <c r="S7" s="32">
        <f t="shared" si="9"/>
        <v>23.715246484213637</v>
      </c>
      <c r="T7" s="32">
        <f t="shared" si="10"/>
        <v>13.506128397028073</v>
      </c>
    </row>
    <row r="8" spans="1:20" x14ac:dyDescent="0.25">
      <c r="B8" s="12" t="str">
        <f>'Média Mensal'!B8</f>
        <v>Baguim</v>
      </c>
      <c r="C8" s="12" t="str">
        <f>'Média Mensal'!C8</f>
        <v>Campainha</v>
      </c>
      <c r="D8" s="15">
        <f>'Média Mensal'!D8</f>
        <v>751.7</v>
      </c>
      <c r="E8" s="4">
        <v>1423.6852818840193</v>
      </c>
      <c r="F8" s="2">
        <v>4161.0485087236539</v>
      </c>
      <c r="G8" s="5">
        <f t="shared" si="4"/>
        <v>5584.7337906076737</v>
      </c>
      <c r="H8" s="2">
        <v>222</v>
      </c>
      <c r="I8" s="2">
        <v>154</v>
      </c>
      <c r="J8" s="5">
        <f t="shared" si="5"/>
        <v>376</v>
      </c>
      <c r="K8" s="2">
        <v>0</v>
      </c>
      <c r="L8" s="2">
        <v>0</v>
      </c>
      <c r="M8" s="5">
        <f t="shared" si="6"/>
        <v>0</v>
      </c>
      <c r="N8" s="27">
        <f t="shared" si="7"/>
        <v>2.9689799839089492E-2</v>
      </c>
      <c r="O8" s="27">
        <f t="shared" si="0"/>
        <v>0.12509164588515073</v>
      </c>
      <c r="P8" s="28">
        <f t="shared" si="1"/>
        <v>6.8763960187742237E-2</v>
      </c>
      <c r="R8" s="32">
        <f t="shared" si="8"/>
        <v>6.4129967652433306</v>
      </c>
      <c r="S8" s="32">
        <f t="shared" si="9"/>
        <v>27.019795511192559</v>
      </c>
      <c r="T8" s="32">
        <f t="shared" si="10"/>
        <v>14.853015400552323</v>
      </c>
    </row>
    <row r="9" spans="1:20" x14ac:dyDescent="0.25">
      <c r="B9" s="12" t="str">
        <f>'Média Mensal'!B9</f>
        <v>Campainha</v>
      </c>
      <c r="C9" s="12" t="str">
        <f>'Média Mensal'!C9</f>
        <v>Rio Tinto</v>
      </c>
      <c r="D9" s="15">
        <f>'Média Mensal'!D9</f>
        <v>859.99</v>
      </c>
      <c r="E9" s="4">
        <v>2016.0460820826197</v>
      </c>
      <c r="F9" s="2">
        <v>5121.1313504938771</v>
      </c>
      <c r="G9" s="5">
        <f t="shared" si="4"/>
        <v>7137.1774325764964</v>
      </c>
      <c r="H9" s="2">
        <v>201</v>
      </c>
      <c r="I9" s="2">
        <v>139</v>
      </c>
      <c r="J9" s="5">
        <f t="shared" si="5"/>
        <v>340</v>
      </c>
      <c r="K9" s="2">
        <v>0</v>
      </c>
      <c r="L9" s="2">
        <v>0</v>
      </c>
      <c r="M9" s="5">
        <f t="shared" si="6"/>
        <v>0</v>
      </c>
      <c r="N9" s="27">
        <f t="shared" si="7"/>
        <v>4.6435555603524498E-2</v>
      </c>
      <c r="O9" s="27">
        <f t="shared" si="0"/>
        <v>0.17056792401058743</v>
      </c>
      <c r="P9" s="28">
        <f t="shared" si="1"/>
        <v>9.7183788569941393E-2</v>
      </c>
      <c r="R9" s="32">
        <f t="shared" si="8"/>
        <v>10.030080010361292</v>
      </c>
      <c r="S9" s="32">
        <f t="shared" si="9"/>
        <v>36.842671586286883</v>
      </c>
      <c r="T9" s="32">
        <f t="shared" si="10"/>
        <v>20.991698331107344</v>
      </c>
    </row>
    <row r="10" spans="1:20" x14ac:dyDescent="0.25">
      <c r="B10" s="12" t="str">
        <f>'Média Mensal'!B10</f>
        <v>Rio Tinto</v>
      </c>
      <c r="C10" s="12" t="str">
        <f>'Média Mensal'!C10</f>
        <v>Levada</v>
      </c>
      <c r="D10" s="15">
        <f>'Média Mensal'!D10</f>
        <v>452.83</v>
      </c>
      <c r="E10" s="4">
        <v>2316.1824816384974</v>
      </c>
      <c r="F10" s="2">
        <v>5939.8844068160224</v>
      </c>
      <c r="G10" s="5">
        <f t="shared" si="4"/>
        <v>8256.0668884545194</v>
      </c>
      <c r="H10" s="2">
        <v>201</v>
      </c>
      <c r="I10" s="2">
        <v>134</v>
      </c>
      <c r="J10" s="5">
        <f t="shared" si="5"/>
        <v>335</v>
      </c>
      <c r="K10" s="2">
        <v>0</v>
      </c>
      <c r="L10" s="2">
        <v>0</v>
      </c>
      <c r="M10" s="5">
        <f t="shared" si="6"/>
        <v>0</v>
      </c>
      <c r="N10" s="27">
        <f t="shared" si="7"/>
        <v>5.3348592261804342E-2</v>
      </c>
      <c r="O10" s="27">
        <f t="shared" si="0"/>
        <v>0.2052198869132125</v>
      </c>
      <c r="P10" s="28">
        <f t="shared" si="1"/>
        <v>0.1140971101223676</v>
      </c>
      <c r="R10" s="32">
        <f t="shared" si="8"/>
        <v>11.523295928549738</v>
      </c>
      <c r="S10" s="32">
        <f t="shared" si="9"/>
        <v>44.327495573253898</v>
      </c>
      <c r="T10" s="32">
        <f t="shared" si="10"/>
        <v>24.644975786431402</v>
      </c>
    </row>
    <row r="11" spans="1:20" x14ac:dyDescent="0.25">
      <c r="B11" s="12" t="str">
        <f>'Média Mensal'!B11</f>
        <v>Levada</v>
      </c>
      <c r="C11" s="12" t="str">
        <f>'Média Mensal'!C11</f>
        <v>Nau Vitória</v>
      </c>
      <c r="D11" s="15">
        <f>'Média Mensal'!D11</f>
        <v>1111.6199999999999</v>
      </c>
      <c r="E11" s="4">
        <v>3389.1907458415649</v>
      </c>
      <c r="F11" s="2">
        <v>7564.0408581617667</v>
      </c>
      <c r="G11" s="5">
        <f t="shared" si="4"/>
        <v>10953.231604003331</v>
      </c>
      <c r="H11" s="2">
        <v>202</v>
      </c>
      <c r="I11" s="2">
        <v>134</v>
      </c>
      <c r="J11" s="5">
        <f t="shared" si="5"/>
        <v>336</v>
      </c>
      <c r="K11" s="2">
        <v>0</v>
      </c>
      <c r="L11" s="2">
        <v>0</v>
      </c>
      <c r="M11" s="5">
        <f t="shared" si="6"/>
        <v>0</v>
      </c>
      <c r="N11" s="27">
        <f t="shared" si="7"/>
        <v>7.7676722264428968E-2</v>
      </c>
      <c r="O11" s="27">
        <f t="shared" si="0"/>
        <v>0.2613336393781705</v>
      </c>
      <c r="P11" s="28">
        <f t="shared" si="1"/>
        <v>0.1509208499228854</v>
      </c>
      <c r="R11" s="32">
        <f t="shared" si="8"/>
        <v>16.778172009116659</v>
      </c>
      <c r="S11" s="32">
        <f t="shared" si="9"/>
        <v>56.448066105684823</v>
      </c>
      <c r="T11" s="32">
        <f t="shared" si="10"/>
        <v>32.598903583343244</v>
      </c>
    </row>
    <row r="12" spans="1:20" x14ac:dyDescent="0.25">
      <c r="B12" s="12" t="str">
        <f>'Média Mensal'!B12</f>
        <v>Nau Vitória</v>
      </c>
      <c r="C12" s="12" t="str">
        <f>'Média Mensal'!C12</f>
        <v>Nasoni</v>
      </c>
      <c r="D12" s="15">
        <f>'Média Mensal'!D12</f>
        <v>499.02</v>
      </c>
      <c r="E12" s="4">
        <v>3651.4177503650831</v>
      </c>
      <c r="F12" s="2">
        <v>7793.7029911184472</v>
      </c>
      <c r="G12" s="5">
        <f t="shared" si="4"/>
        <v>11445.12074148353</v>
      </c>
      <c r="H12" s="2">
        <v>193</v>
      </c>
      <c r="I12" s="2">
        <v>134</v>
      </c>
      <c r="J12" s="5">
        <f t="shared" si="5"/>
        <v>327</v>
      </c>
      <c r="K12" s="2">
        <v>0</v>
      </c>
      <c r="L12" s="2">
        <v>0</v>
      </c>
      <c r="M12" s="5">
        <f t="shared" si="6"/>
        <v>0</v>
      </c>
      <c r="N12" s="27">
        <f t="shared" si="7"/>
        <v>8.7589180348423598E-2</v>
      </c>
      <c r="O12" s="27">
        <f t="shared" si="0"/>
        <v>0.26926834546429129</v>
      </c>
      <c r="P12" s="28">
        <f t="shared" si="1"/>
        <v>0.16203874648153146</v>
      </c>
      <c r="R12" s="32">
        <f t="shared" si="8"/>
        <v>18.919262955259498</v>
      </c>
      <c r="S12" s="32">
        <f t="shared" si="9"/>
        <v>58.161962620286921</v>
      </c>
      <c r="T12" s="32">
        <f t="shared" si="10"/>
        <v>35.000369240010798</v>
      </c>
    </row>
    <row r="13" spans="1:20" x14ac:dyDescent="0.25">
      <c r="B13" s="12" t="str">
        <f>'Média Mensal'!B13</f>
        <v>Nasoni</v>
      </c>
      <c r="C13" s="12" t="str">
        <f>'Média Mensal'!C13</f>
        <v>Contumil</v>
      </c>
      <c r="D13" s="15">
        <f>'Média Mensal'!D13</f>
        <v>650</v>
      </c>
      <c r="E13" s="4">
        <v>3860.318767820288</v>
      </c>
      <c r="F13" s="2">
        <v>7900.1018383140754</v>
      </c>
      <c r="G13" s="5">
        <f t="shared" si="4"/>
        <v>11760.420606134363</v>
      </c>
      <c r="H13" s="2">
        <v>157</v>
      </c>
      <c r="I13" s="2">
        <v>134</v>
      </c>
      <c r="J13" s="5">
        <f t="shared" si="5"/>
        <v>291</v>
      </c>
      <c r="K13" s="2">
        <v>0</v>
      </c>
      <c r="L13" s="2">
        <v>0</v>
      </c>
      <c r="M13" s="5">
        <f t="shared" si="6"/>
        <v>0</v>
      </c>
      <c r="N13" s="27">
        <f t="shared" si="7"/>
        <v>0.11383341495105827</v>
      </c>
      <c r="O13" s="27">
        <f t="shared" si="0"/>
        <v>0.27294436975933095</v>
      </c>
      <c r="P13" s="28">
        <f t="shared" si="1"/>
        <v>0.18710100238854466</v>
      </c>
      <c r="R13" s="32">
        <f t="shared" si="8"/>
        <v>24.588017629428585</v>
      </c>
      <c r="S13" s="32">
        <f t="shared" si="9"/>
        <v>58.955983868015487</v>
      </c>
      <c r="T13" s="32">
        <f t="shared" si="10"/>
        <v>40.413816515925646</v>
      </c>
    </row>
    <row r="14" spans="1:20" x14ac:dyDescent="0.25">
      <c r="B14" s="12" t="str">
        <f>'Média Mensal'!B14</f>
        <v>Contumil</v>
      </c>
      <c r="C14" s="12" t="str">
        <f>'Média Mensal'!C14</f>
        <v>Estádio do Dragão</v>
      </c>
      <c r="D14" s="15">
        <f>'Média Mensal'!D14</f>
        <v>619.19000000000005</v>
      </c>
      <c r="E14" s="4">
        <v>4168.3058783376582</v>
      </c>
      <c r="F14" s="2">
        <v>8840.6956162247297</v>
      </c>
      <c r="G14" s="5">
        <f t="shared" si="4"/>
        <v>13009.001494562388</v>
      </c>
      <c r="H14" s="2">
        <v>155</v>
      </c>
      <c r="I14" s="2">
        <v>155</v>
      </c>
      <c r="J14" s="5">
        <f t="shared" si="5"/>
        <v>310</v>
      </c>
      <c r="K14" s="2">
        <v>0</v>
      </c>
      <c r="L14" s="2">
        <v>0</v>
      </c>
      <c r="M14" s="5">
        <f t="shared" si="6"/>
        <v>0</v>
      </c>
      <c r="N14" s="27">
        <f t="shared" si="7"/>
        <v>0.12450137032071859</v>
      </c>
      <c r="O14" s="27">
        <f t="shared" si="0"/>
        <v>0.26405900884781153</v>
      </c>
      <c r="P14" s="28">
        <f t="shared" si="1"/>
        <v>0.19428018958426505</v>
      </c>
      <c r="R14" s="32">
        <f t="shared" si="8"/>
        <v>26.892295989275215</v>
      </c>
      <c r="S14" s="32">
        <f t="shared" si="9"/>
        <v>57.036745911127291</v>
      </c>
      <c r="T14" s="32">
        <f t="shared" si="10"/>
        <v>41.964520950201255</v>
      </c>
    </row>
    <row r="15" spans="1:20" x14ac:dyDescent="0.25">
      <c r="B15" s="12" t="str">
        <f>'Média Mensal'!B15</f>
        <v>Estádio do Dragão</v>
      </c>
      <c r="C15" s="12" t="str">
        <f>'Média Mensal'!C15</f>
        <v>Campanhã</v>
      </c>
      <c r="D15" s="15">
        <f>'Média Mensal'!D15</f>
        <v>1166.02</v>
      </c>
      <c r="E15" s="4">
        <v>10051.014704351835</v>
      </c>
      <c r="F15" s="2">
        <v>15087.544840548222</v>
      </c>
      <c r="G15" s="5">
        <f t="shared" si="4"/>
        <v>25138.559544900058</v>
      </c>
      <c r="H15" s="2">
        <v>388</v>
      </c>
      <c r="I15" s="2">
        <v>350</v>
      </c>
      <c r="J15" s="5">
        <f t="shared" si="5"/>
        <v>738</v>
      </c>
      <c r="K15" s="2">
        <v>183</v>
      </c>
      <c r="L15" s="2">
        <v>157</v>
      </c>
      <c r="M15" s="5">
        <f t="shared" si="6"/>
        <v>340</v>
      </c>
      <c r="N15" s="27">
        <f t="shared" si="7"/>
        <v>7.7799048736391069E-2</v>
      </c>
      <c r="O15" s="27">
        <f t="shared" si="0"/>
        <v>0.13172753405521603</v>
      </c>
      <c r="P15" s="28">
        <f t="shared" si="1"/>
        <v>0.10314186119321563</v>
      </c>
      <c r="R15" s="32">
        <f t="shared" si="8"/>
        <v>17.602477590808817</v>
      </c>
      <c r="S15" s="32">
        <f t="shared" si="9"/>
        <v>29.75847108589393</v>
      </c>
      <c r="T15" s="32">
        <f t="shared" si="10"/>
        <v>23.319628520315451</v>
      </c>
    </row>
    <row r="16" spans="1:20" x14ac:dyDescent="0.25">
      <c r="B16" s="12" t="str">
        <f>'Média Mensal'!B16</f>
        <v>Campanhã</v>
      </c>
      <c r="C16" s="12" t="str">
        <f>'Média Mensal'!C16</f>
        <v>Heroismo</v>
      </c>
      <c r="D16" s="15">
        <f>'Média Mensal'!D16</f>
        <v>950.92</v>
      </c>
      <c r="E16" s="4">
        <v>17478.525229857525</v>
      </c>
      <c r="F16" s="2">
        <v>31470.984060741543</v>
      </c>
      <c r="G16" s="5">
        <f t="shared" si="4"/>
        <v>48949.509290599068</v>
      </c>
      <c r="H16" s="2">
        <v>481</v>
      </c>
      <c r="I16" s="2">
        <v>430</v>
      </c>
      <c r="J16" s="5">
        <f t="shared" si="5"/>
        <v>911</v>
      </c>
      <c r="K16" s="2">
        <v>347</v>
      </c>
      <c r="L16" s="2">
        <v>273</v>
      </c>
      <c r="M16" s="5">
        <f t="shared" si="6"/>
        <v>620</v>
      </c>
      <c r="N16" s="27">
        <f t="shared" si="7"/>
        <v>9.201548406890965E-2</v>
      </c>
      <c r="O16" s="27">
        <f t="shared" si="0"/>
        <v>0.19597832947704344</v>
      </c>
      <c r="P16" s="28">
        <f t="shared" si="1"/>
        <v>0.13964188925131532</v>
      </c>
      <c r="R16" s="32">
        <f t="shared" si="8"/>
        <v>21.109329987750634</v>
      </c>
      <c r="S16" s="32">
        <f t="shared" si="9"/>
        <v>44.766691409305182</v>
      </c>
      <c r="T16" s="32">
        <f t="shared" si="10"/>
        <v>31.972246434094753</v>
      </c>
    </row>
    <row r="17" spans="2:20" x14ac:dyDescent="0.25">
      <c r="B17" s="12" t="str">
        <f>'Média Mensal'!B17</f>
        <v>Heroismo</v>
      </c>
      <c r="C17" s="12" t="str">
        <f>'Média Mensal'!C17</f>
        <v>24 de Agosto</v>
      </c>
      <c r="D17" s="15">
        <f>'Média Mensal'!D17</f>
        <v>571.9</v>
      </c>
      <c r="E17" s="4">
        <v>19708.102170505241</v>
      </c>
      <c r="F17" s="2">
        <v>33968.044533270455</v>
      </c>
      <c r="G17" s="5">
        <f t="shared" si="4"/>
        <v>53676.146703775696</v>
      </c>
      <c r="H17" s="2">
        <v>453</v>
      </c>
      <c r="I17" s="2">
        <v>432</v>
      </c>
      <c r="J17" s="5">
        <f t="shared" si="5"/>
        <v>885</v>
      </c>
      <c r="K17" s="2">
        <v>347</v>
      </c>
      <c r="L17" s="2">
        <v>270</v>
      </c>
      <c r="M17" s="5">
        <f t="shared" si="6"/>
        <v>617</v>
      </c>
      <c r="N17" s="27">
        <f t="shared" si="7"/>
        <v>0.10716516318571233</v>
      </c>
      <c r="O17" s="27">
        <f t="shared" si="0"/>
        <v>0.21193998036631762</v>
      </c>
      <c r="P17" s="28">
        <f t="shared" si="1"/>
        <v>0.15595551898963234</v>
      </c>
      <c r="R17" s="32">
        <f t="shared" si="8"/>
        <v>24.635127713131553</v>
      </c>
      <c r="S17" s="32">
        <f t="shared" si="9"/>
        <v>48.387527825171588</v>
      </c>
      <c r="T17" s="32">
        <f t="shared" si="10"/>
        <v>35.736449203579028</v>
      </c>
    </row>
    <row r="18" spans="2:20" x14ac:dyDescent="0.25">
      <c r="B18" s="12" t="str">
        <f>'Média Mensal'!B18</f>
        <v>24 de Agosto</v>
      </c>
      <c r="C18" s="12" t="str">
        <f>'Média Mensal'!C18</f>
        <v>Bolhão</v>
      </c>
      <c r="D18" s="15">
        <f>'Média Mensal'!D18</f>
        <v>680.44</v>
      </c>
      <c r="E18" s="4">
        <v>28177.936539732622</v>
      </c>
      <c r="F18" s="2">
        <v>39823.780180370639</v>
      </c>
      <c r="G18" s="5">
        <f t="shared" si="4"/>
        <v>68001.716720103257</v>
      </c>
      <c r="H18" s="2">
        <v>454</v>
      </c>
      <c r="I18" s="2">
        <v>433</v>
      </c>
      <c r="J18" s="5">
        <f t="shared" si="5"/>
        <v>887</v>
      </c>
      <c r="K18" s="2">
        <v>347</v>
      </c>
      <c r="L18" s="2">
        <v>271</v>
      </c>
      <c r="M18" s="5">
        <f t="shared" si="6"/>
        <v>618</v>
      </c>
      <c r="N18" s="27">
        <f t="shared" si="7"/>
        <v>0.15304115000941029</v>
      </c>
      <c r="O18" s="27">
        <f t="shared" si="0"/>
        <v>0.247758935026196</v>
      </c>
      <c r="P18" s="28">
        <f t="shared" si="1"/>
        <v>0.19718873013693616</v>
      </c>
      <c r="R18" s="32">
        <f t="shared" si="8"/>
        <v>35.178447615146844</v>
      </c>
      <c r="S18" s="32">
        <f t="shared" si="9"/>
        <v>56.567869574390109</v>
      </c>
      <c r="T18" s="32">
        <f t="shared" si="10"/>
        <v>45.183864930301169</v>
      </c>
    </row>
    <row r="19" spans="2:20" x14ac:dyDescent="0.25">
      <c r="B19" s="12" t="str">
        <f>'Média Mensal'!B19</f>
        <v>Bolhão</v>
      </c>
      <c r="C19" s="12" t="str">
        <f>'Média Mensal'!C19</f>
        <v>Trindade</v>
      </c>
      <c r="D19" s="15">
        <f>'Média Mensal'!D19</f>
        <v>451.8</v>
      </c>
      <c r="E19" s="4">
        <v>40520.556596176306</v>
      </c>
      <c r="F19" s="2">
        <v>47574.610982808481</v>
      </c>
      <c r="G19" s="5">
        <f t="shared" si="4"/>
        <v>88095.16757898478</v>
      </c>
      <c r="H19" s="2">
        <v>445</v>
      </c>
      <c r="I19" s="2">
        <v>431</v>
      </c>
      <c r="J19" s="5">
        <f t="shared" si="5"/>
        <v>876</v>
      </c>
      <c r="K19" s="2">
        <v>367</v>
      </c>
      <c r="L19" s="2">
        <v>269</v>
      </c>
      <c r="M19" s="5">
        <f t="shared" si="6"/>
        <v>636</v>
      </c>
      <c r="N19" s="27">
        <f t="shared" si="7"/>
        <v>0.21652999207088056</v>
      </c>
      <c r="O19" s="27">
        <f t="shared" si="0"/>
        <v>0.29769855691084601</v>
      </c>
      <c r="P19" s="28">
        <f t="shared" si="1"/>
        <v>0.2539175416752697</v>
      </c>
      <c r="R19" s="32">
        <f t="shared" si="8"/>
        <v>49.90216329578363</v>
      </c>
      <c r="S19" s="32">
        <f t="shared" si="9"/>
        <v>67.963729975440685</v>
      </c>
      <c r="T19" s="32">
        <f t="shared" si="10"/>
        <v>58.263999721550782</v>
      </c>
    </row>
    <row r="20" spans="2:20" x14ac:dyDescent="0.25">
      <c r="B20" s="12" t="str">
        <f>'Média Mensal'!B20</f>
        <v>Trindade</v>
      </c>
      <c r="C20" s="12" t="str">
        <f>'Média Mensal'!C20</f>
        <v>Lapa</v>
      </c>
      <c r="D20" s="15">
        <f>'Média Mensal'!D20</f>
        <v>857.43000000000006</v>
      </c>
      <c r="E20" s="4">
        <v>49920.492018107361</v>
      </c>
      <c r="F20" s="2">
        <v>62594.197121677738</v>
      </c>
      <c r="G20" s="5">
        <f t="shared" si="4"/>
        <v>112514.6891397851</v>
      </c>
      <c r="H20" s="2">
        <v>453</v>
      </c>
      <c r="I20" s="2">
        <v>431</v>
      </c>
      <c r="J20" s="5">
        <f t="shared" si="5"/>
        <v>884</v>
      </c>
      <c r="K20" s="2">
        <v>369</v>
      </c>
      <c r="L20" s="2">
        <v>291</v>
      </c>
      <c r="M20" s="5">
        <f t="shared" si="6"/>
        <v>660</v>
      </c>
      <c r="N20" s="27">
        <f t="shared" si="7"/>
        <v>0.26362743989283566</v>
      </c>
      <c r="O20" s="27">
        <f t="shared" si="0"/>
        <v>0.37875276600879648</v>
      </c>
      <c r="P20" s="28">
        <f t="shared" si="1"/>
        <v>0.31727883375007077</v>
      </c>
      <c r="R20" s="32">
        <f t="shared" si="8"/>
        <v>60.730525569473677</v>
      </c>
      <c r="S20" s="32">
        <f t="shared" si="9"/>
        <v>86.695563880440076</v>
      </c>
      <c r="T20" s="32">
        <f t="shared" si="10"/>
        <v>72.872207992088789</v>
      </c>
    </row>
    <row r="21" spans="2:20" x14ac:dyDescent="0.25">
      <c r="B21" s="12" t="str">
        <f>'Média Mensal'!B21</f>
        <v>Lapa</v>
      </c>
      <c r="C21" s="12" t="str">
        <f>'Média Mensal'!C21</f>
        <v>Carolina Michaelis</v>
      </c>
      <c r="D21" s="15">
        <f>'Média Mensal'!D21</f>
        <v>460.97</v>
      </c>
      <c r="E21" s="4">
        <v>49855.444341343136</v>
      </c>
      <c r="F21" s="2">
        <v>61508.812529332543</v>
      </c>
      <c r="G21" s="5">
        <f t="shared" si="4"/>
        <v>111364.25687067569</v>
      </c>
      <c r="H21" s="2">
        <v>480</v>
      </c>
      <c r="I21" s="2">
        <v>431</v>
      </c>
      <c r="J21" s="5">
        <f t="shared" si="5"/>
        <v>911</v>
      </c>
      <c r="K21" s="2">
        <v>331</v>
      </c>
      <c r="L21" s="2">
        <v>289</v>
      </c>
      <c r="M21" s="5">
        <f t="shared" si="6"/>
        <v>620</v>
      </c>
      <c r="N21" s="27">
        <f t="shared" si="7"/>
        <v>0.26837477036595719</v>
      </c>
      <c r="O21" s="27">
        <f t="shared" si="0"/>
        <v>0.37330557225512567</v>
      </c>
      <c r="P21" s="28">
        <f t="shared" si="1"/>
        <v>0.31769706070325354</v>
      </c>
      <c r="R21" s="32">
        <f t="shared" si="8"/>
        <v>61.474037412260344</v>
      </c>
      <c r="S21" s="32">
        <f t="shared" si="9"/>
        <v>85.428906290739647</v>
      </c>
      <c r="T21" s="32">
        <f t="shared" si="10"/>
        <v>72.739553801878301</v>
      </c>
    </row>
    <row r="22" spans="2:20" x14ac:dyDescent="0.25">
      <c r="B22" s="12" t="str">
        <f>'Média Mensal'!B22</f>
        <v>Carolina Michaelis</v>
      </c>
      <c r="C22" s="12" t="str">
        <f>'Média Mensal'!C22</f>
        <v>Casa da Música</v>
      </c>
      <c r="D22" s="15">
        <f>'Média Mensal'!D22</f>
        <v>627.48</v>
      </c>
      <c r="E22" s="4">
        <v>48668.75650142182</v>
      </c>
      <c r="F22" s="2">
        <v>56598.920564739266</v>
      </c>
      <c r="G22" s="5">
        <f t="shared" si="4"/>
        <v>105267.67706616109</v>
      </c>
      <c r="H22" s="2">
        <v>493</v>
      </c>
      <c r="I22" s="2">
        <v>435</v>
      </c>
      <c r="J22" s="5">
        <f t="shared" si="5"/>
        <v>928</v>
      </c>
      <c r="K22" s="2">
        <v>332</v>
      </c>
      <c r="L22" s="2">
        <v>292</v>
      </c>
      <c r="M22" s="5">
        <f t="shared" si="6"/>
        <v>624</v>
      </c>
      <c r="N22" s="27">
        <f t="shared" si="7"/>
        <v>0.25774666621521536</v>
      </c>
      <c r="O22" s="27">
        <f t="shared" si="0"/>
        <v>0.34018680918365191</v>
      </c>
      <c r="P22" s="28">
        <f t="shared" si="1"/>
        <v>0.29636170345203011</v>
      </c>
      <c r="R22" s="32">
        <f t="shared" si="8"/>
        <v>58.99243212293554</v>
      </c>
      <c r="S22" s="32">
        <f t="shared" si="9"/>
        <v>77.852710542970101</v>
      </c>
      <c r="T22" s="32">
        <f t="shared" si="10"/>
        <v>67.82711151170173</v>
      </c>
    </row>
    <row r="23" spans="2:20" x14ac:dyDescent="0.25">
      <c r="B23" s="12" t="str">
        <f>'Média Mensal'!B23</f>
        <v>Casa da Música</v>
      </c>
      <c r="C23" s="12" t="str">
        <f>'Média Mensal'!C23</f>
        <v>Francos</v>
      </c>
      <c r="D23" s="15">
        <f>'Média Mensal'!D23</f>
        <v>871.87</v>
      </c>
      <c r="E23" s="4">
        <v>47422.595825882614</v>
      </c>
      <c r="F23" s="2">
        <v>43370.832083090347</v>
      </c>
      <c r="G23" s="5">
        <f t="shared" si="4"/>
        <v>90793.427908972953</v>
      </c>
      <c r="H23" s="2">
        <v>460</v>
      </c>
      <c r="I23" s="2">
        <v>451</v>
      </c>
      <c r="J23" s="5">
        <f t="shared" si="5"/>
        <v>911</v>
      </c>
      <c r="K23" s="2">
        <v>339</v>
      </c>
      <c r="L23" s="2">
        <v>292</v>
      </c>
      <c r="M23" s="5">
        <f t="shared" si="6"/>
        <v>631</v>
      </c>
      <c r="N23" s="27">
        <f t="shared" si="7"/>
        <v>0.25852956859153592</v>
      </c>
      <c r="O23" s="27">
        <f t="shared" si="0"/>
        <v>0.25537491216667263</v>
      </c>
      <c r="P23" s="28">
        <f t="shared" si="1"/>
        <v>0.25701296455051448</v>
      </c>
      <c r="R23" s="32">
        <f t="shared" si="8"/>
        <v>59.352435326511404</v>
      </c>
      <c r="S23" s="32">
        <f t="shared" si="9"/>
        <v>58.372586922059689</v>
      </c>
      <c r="T23" s="32">
        <f t="shared" si="10"/>
        <v>58.880303442913721</v>
      </c>
    </row>
    <row r="24" spans="2:20" x14ac:dyDescent="0.25">
      <c r="B24" s="12" t="str">
        <f>'Média Mensal'!B24</f>
        <v>Francos</v>
      </c>
      <c r="C24" s="12" t="str">
        <f>'Média Mensal'!C24</f>
        <v>Ramalde</v>
      </c>
      <c r="D24" s="15">
        <f>'Média Mensal'!D24</f>
        <v>965.03</v>
      </c>
      <c r="E24" s="4">
        <v>44626.077151634745</v>
      </c>
      <c r="F24" s="2">
        <v>37934.404514427253</v>
      </c>
      <c r="G24" s="5">
        <f t="shared" si="4"/>
        <v>82560.481666061998</v>
      </c>
      <c r="H24" s="2">
        <v>451</v>
      </c>
      <c r="I24" s="2">
        <v>470</v>
      </c>
      <c r="J24" s="5">
        <f t="shared" si="5"/>
        <v>921</v>
      </c>
      <c r="K24" s="2">
        <v>354</v>
      </c>
      <c r="L24" s="2">
        <v>280</v>
      </c>
      <c r="M24" s="5">
        <f t="shared" si="6"/>
        <v>634</v>
      </c>
      <c r="N24" s="27">
        <f t="shared" si="7"/>
        <v>0.24095113143943428</v>
      </c>
      <c r="O24" s="27">
        <f t="shared" si="0"/>
        <v>0.22189052710825488</v>
      </c>
      <c r="P24" s="28">
        <f t="shared" si="1"/>
        <v>0.23180207561056018</v>
      </c>
      <c r="R24" s="32">
        <f t="shared" si="8"/>
        <v>55.436120685260555</v>
      </c>
      <c r="S24" s="32">
        <f t="shared" si="9"/>
        <v>50.579206019236338</v>
      </c>
      <c r="T24" s="32">
        <f t="shared" si="10"/>
        <v>53.093557341518967</v>
      </c>
    </row>
    <row r="25" spans="2:20" x14ac:dyDescent="0.25">
      <c r="B25" s="12" t="str">
        <f>'Média Mensal'!B25</f>
        <v>Ramalde</v>
      </c>
      <c r="C25" s="12" t="str">
        <f>'Média Mensal'!C25</f>
        <v>Viso</v>
      </c>
      <c r="D25" s="15">
        <f>'Média Mensal'!D25</f>
        <v>621.15</v>
      </c>
      <c r="E25" s="4">
        <v>42729.949163052275</v>
      </c>
      <c r="F25" s="2">
        <v>36552.380418192595</v>
      </c>
      <c r="G25" s="5">
        <f t="shared" si="4"/>
        <v>79282.329581244878</v>
      </c>
      <c r="H25" s="2">
        <v>435</v>
      </c>
      <c r="I25" s="2">
        <v>474</v>
      </c>
      <c r="J25" s="5">
        <f t="shared" si="5"/>
        <v>909</v>
      </c>
      <c r="K25" s="2">
        <v>352</v>
      </c>
      <c r="L25" s="2">
        <v>270</v>
      </c>
      <c r="M25" s="5">
        <f t="shared" si="6"/>
        <v>622</v>
      </c>
      <c r="N25" s="27">
        <f t="shared" si="7"/>
        <v>0.23574363973083526</v>
      </c>
      <c r="O25" s="27">
        <f t="shared" si="0"/>
        <v>0.21584691762443661</v>
      </c>
      <c r="P25" s="28">
        <f t="shared" si="1"/>
        <v>0.22613328460138299</v>
      </c>
      <c r="R25" s="32">
        <f t="shared" si="8"/>
        <v>54.294725747207465</v>
      </c>
      <c r="S25" s="32">
        <f t="shared" si="9"/>
        <v>49.129543572839509</v>
      </c>
      <c r="T25" s="32">
        <f t="shared" si="10"/>
        <v>51.78466987671122</v>
      </c>
    </row>
    <row r="26" spans="2:20" x14ac:dyDescent="0.25">
      <c r="B26" s="12" t="str">
        <f>'Média Mensal'!B26</f>
        <v>Viso</v>
      </c>
      <c r="C26" s="12" t="str">
        <f>'Média Mensal'!C26</f>
        <v>Sete Bicas</v>
      </c>
      <c r="D26" s="15">
        <f>'Média Mensal'!D26</f>
        <v>743.81</v>
      </c>
      <c r="E26" s="4">
        <v>41011.531982117485</v>
      </c>
      <c r="F26" s="2">
        <v>34202.918845782529</v>
      </c>
      <c r="G26" s="5">
        <f t="shared" si="4"/>
        <v>75214.450827900015</v>
      </c>
      <c r="H26" s="2">
        <v>435</v>
      </c>
      <c r="I26" s="2">
        <v>510</v>
      </c>
      <c r="J26" s="5">
        <f t="shared" si="5"/>
        <v>945</v>
      </c>
      <c r="K26" s="2">
        <v>352</v>
      </c>
      <c r="L26" s="2">
        <v>272</v>
      </c>
      <c r="M26" s="5">
        <f t="shared" si="6"/>
        <v>624</v>
      </c>
      <c r="N26" s="27">
        <f t="shared" si="7"/>
        <v>0.22626303119409832</v>
      </c>
      <c r="O26" s="27">
        <f t="shared" si="0"/>
        <v>0.19256665416281488</v>
      </c>
      <c r="P26" s="28">
        <f t="shared" si="1"/>
        <v>0.20958573203788541</v>
      </c>
      <c r="R26" s="32">
        <f t="shared" si="8"/>
        <v>52.111222340682957</v>
      </c>
      <c r="S26" s="32">
        <f t="shared" si="9"/>
        <v>43.737747884632391</v>
      </c>
      <c r="T26" s="32">
        <f t="shared" si="10"/>
        <v>47.937827168833664</v>
      </c>
    </row>
    <row r="27" spans="2:20" x14ac:dyDescent="0.25">
      <c r="B27" s="12" t="str">
        <f>'Média Mensal'!B27</f>
        <v>Sete Bicas</v>
      </c>
      <c r="C27" s="12" t="str">
        <f>'Média Mensal'!C27</f>
        <v>ASra da Hora</v>
      </c>
      <c r="D27" s="15">
        <f>'Média Mensal'!D27</f>
        <v>674.5</v>
      </c>
      <c r="E27" s="4">
        <v>36594.511916807605</v>
      </c>
      <c r="F27" s="2">
        <v>29250.105592315627</v>
      </c>
      <c r="G27" s="5">
        <f t="shared" si="4"/>
        <v>65844.617509123229</v>
      </c>
      <c r="H27" s="2">
        <v>433</v>
      </c>
      <c r="I27" s="2">
        <v>517</v>
      </c>
      <c r="J27" s="5">
        <f t="shared" si="5"/>
        <v>950</v>
      </c>
      <c r="K27" s="2">
        <v>346</v>
      </c>
      <c r="L27" s="2">
        <v>272</v>
      </c>
      <c r="M27" s="5">
        <f t="shared" si="6"/>
        <v>618</v>
      </c>
      <c r="N27" s="27">
        <f t="shared" si="7"/>
        <v>0.20405558235272117</v>
      </c>
      <c r="O27" s="27">
        <f t="shared" si="0"/>
        <v>0.16329164392119394</v>
      </c>
      <c r="P27" s="28">
        <f t="shared" si="1"/>
        <v>0.18368543984646499</v>
      </c>
      <c r="R27" s="32">
        <f t="shared" si="8"/>
        <v>46.976266902192044</v>
      </c>
      <c r="S27" s="32">
        <f t="shared" si="9"/>
        <v>37.072377176572402</v>
      </c>
      <c r="T27" s="32">
        <f t="shared" si="10"/>
        <v>41.992740758369408</v>
      </c>
    </row>
    <row r="28" spans="2:20" x14ac:dyDescent="0.25">
      <c r="B28" s="12" t="str">
        <f>'Média Mensal'!B28</f>
        <v>ASra da Hora</v>
      </c>
      <c r="C28" s="12" t="str">
        <f>'Média Mensal'!C28</f>
        <v>Vasco da Gama</v>
      </c>
      <c r="D28" s="15">
        <f>'Média Mensal'!D28</f>
        <v>824.48</v>
      </c>
      <c r="E28" s="4">
        <v>10397.745594615444</v>
      </c>
      <c r="F28" s="2">
        <v>11860.674919951782</v>
      </c>
      <c r="G28" s="5">
        <f t="shared" si="4"/>
        <v>22258.420514567224</v>
      </c>
      <c r="H28" s="2">
        <v>264</v>
      </c>
      <c r="I28" s="2">
        <v>225</v>
      </c>
      <c r="J28" s="5">
        <f t="shared" si="5"/>
        <v>489</v>
      </c>
      <c r="K28" s="2">
        <v>0</v>
      </c>
      <c r="L28" s="2">
        <v>0</v>
      </c>
      <c r="M28" s="5">
        <f t="shared" si="6"/>
        <v>0</v>
      </c>
      <c r="N28" s="27">
        <f t="shared" si="7"/>
        <v>0.18233981472038868</v>
      </c>
      <c r="O28" s="27">
        <f t="shared" si="0"/>
        <v>0.24404680905250581</v>
      </c>
      <c r="P28" s="28">
        <f t="shared" si="1"/>
        <v>0.21073260352351003</v>
      </c>
      <c r="R28" s="32">
        <f t="shared" si="8"/>
        <v>39.385399979603953</v>
      </c>
      <c r="S28" s="32">
        <f t="shared" si="9"/>
        <v>52.714110755341252</v>
      </c>
      <c r="T28" s="32">
        <f t="shared" si="10"/>
        <v>45.518242361078165</v>
      </c>
    </row>
    <row r="29" spans="2:20" x14ac:dyDescent="0.25">
      <c r="B29" s="12" t="str">
        <f>'Média Mensal'!B29</f>
        <v>Vasco da Gama</v>
      </c>
      <c r="C29" s="12" t="str">
        <f>'Média Mensal'!C29</f>
        <v>Estádio do Mar</v>
      </c>
      <c r="D29" s="15">
        <f>'Média Mensal'!D29</f>
        <v>661.6</v>
      </c>
      <c r="E29" s="4">
        <v>9528.5676580448107</v>
      </c>
      <c r="F29" s="2">
        <v>12031.345490697542</v>
      </c>
      <c r="G29" s="5">
        <f t="shared" si="4"/>
        <v>21559.913148742351</v>
      </c>
      <c r="H29" s="2">
        <v>256</v>
      </c>
      <c r="I29" s="2">
        <v>230</v>
      </c>
      <c r="J29" s="5">
        <f t="shared" si="5"/>
        <v>486</v>
      </c>
      <c r="K29" s="2">
        <v>0</v>
      </c>
      <c r="L29" s="2">
        <v>0</v>
      </c>
      <c r="M29" s="5">
        <f t="shared" si="6"/>
        <v>0</v>
      </c>
      <c r="N29" s="27">
        <f t="shared" si="7"/>
        <v>0.17231929358443307</v>
      </c>
      <c r="O29" s="27">
        <f t="shared" si="0"/>
        <v>0.24217684160019207</v>
      </c>
      <c r="P29" s="28">
        <f t="shared" si="1"/>
        <v>0.20537945005279637</v>
      </c>
      <c r="R29" s="32">
        <f t="shared" si="8"/>
        <v>37.220967414237542</v>
      </c>
      <c r="S29" s="32">
        <f t="shared" si="9"/>
        <v>52.310197785641485</v>
      </c>
      <c r="T29" s="32">
        <f t="shared" si="10"/>
        <v>44.361961211404015</v>
      </c>
    </row>
    <row r="30" spans="2:20" x14ac:dyDescent="0.25">
      <c r="B30" s="12" t="str">
        <f>'Média Mensal'!B30</f>
        <v>Estádio do Mar</v>
      </c>
      <c r="C30" s="12" t="str">
        <f>'Média Mensal'!C30</f>
        <v>Pedro Hispano</v>
      </c>
      <c r="D30" s="15">
        <f>'Média Mensal'!D30</f>
        <v>786.97</v>
      </c>
      <c r="E30" s="4">
        <v>9612.6743613162434</v>
      </c>
      <c r="F30" s="2">
        <v>12344.063748913031</v>
      </c>
      <c r="G30" s="5">
        <f t="shared" si="4"/>
        <v>21956.738110229275</v>
      </c>
      <c r="H30" s="2">
        <v>243</v>
      </c>
      <c r="I30" s="2">
        <v>246</v>
      </c>
      <c r="J30" s="5">
        <f t="shared" si="5"/>
        <v>489</v>
      </c>
      <c r="K30" s="2">
        <v>0</v>
      </c>
      <c r="L30" s="2">
        <v>0</v>
      </c>
      <c r="M30" s="5">
        <f t="shared" si="6"/>
        <v>0</v>
      </c>
      <c r="N30" s="27">
        <f t="shared" si="7"/>
        <v>0.18314041993057925</v>
      </c>
      <c r="O30" s="27">
        <f t="shared" si="0"/>
        <v>0.23231074504879989</v>
      </c>
      <c r="P30" s="28">
        <f t="shared" si="1"/>
        <v>0.20787641170784363</v>
      </c>
      <c r="R30" s="32">
        <f t="shared" si="8"/>
        <v>39.558330705005119</v>
      </c>
      <c r="S30" s="32">
        <f t="shared" si="9"/>
        <v>50.179120930540776</v>
      </c>
      <c r="T30" s="32">
        <f t="shared" si="10"/>
        <v>44.90130492889422</v>
      </c>
    </row>
    <row r="31" spans="2:20" x14ac:dyDescent="0.25">
      <c r="B31" s="12" t="str">
        <f>'Média Mensal'!B31</f>
        <v>Pedro Hispano</v>
      </c>
      <c r="C31" s="12" t="str">
        <f>'Média Mensal'!C31</f>
        <v>Parque de Real</v>
      </c>
      <c r="D31" s="15">
        <f>'Média Mensal'!D31</f>
        <v>656.68</v>
      </c>
      <c r="E31" s="4">
        <v>8738.4757481978941</v>
      </c>
      <c r="F31" s="2">
        <v>11578.689947565079</v>
      </c>
      <c r="G31" s="5">
        <f t="shared" si="4"/>
        <v>20317.165695762975</v>
      </c>
      <c r="H31" s="2">
        <v>252</v>
      </c>
      <c r="I31" s="2">
        <v>226</v>
      </c>
      <c r="J31" s="5">
        <f t="shared" si="5"/>
        <v>478</v>
      </c>
      <c r="K31" s="2">
        <v>0</v>
      </c>
      <c r="L31" s="2">
        <v>0</v>
      </c>
      <c r="M31" s="5">
        <f t="shared" si="6"/>
        <v>0</v>
      </c>
      <c r="N31" s="27">
        <f t="shared" si="7"/>
        <v>0.16053931048276554</v>
      </c>
      <c r="O31" s="27">
        <f t="shared" si="0"/>
        <v>0.23719046926346032</v>
      </c>
      <c r="P31" s="28">
        <f t="shared" si="1"/>
        <v>0.19678023492719446</v>
      </c>
      <c r="R31" s="32">
        <f t="shared" si="8"/>
        <v>34.676491064277357</v>
      </c>
      <c r="S31" s="32">
        <f t="shared" si="9"/>
        <v>51.233141360907432</v>
      </c>
      <c r="T31" s="32">
        <f t="shared" si="10"/>
        <v>42.504530744274007</v>
      </c>
    </row>
    <row r="32" spans="2:20" x14ac:dyDescent="0.25">
      <c r="B32" s="12" t="str">
        <f>'Média Mensal'!B32</f>
        <v>Parque de Real</v>
      </c>
      <c r="C32" s="12" t="str">
        <f>'Média Mensal'!C32</f>
        <v>C. Matosinhos</v>
      </c>
      <c r="D32" s="15">
        <f>'Média Mensal'!D32</f>
        <v>723.67</v>
      </c>
      <c r="E32" s="4">
        <v>8194.991546775771</v>
      </c>
      <c r="F32" s="2">
        <v>11139.119183055682</v>
      </c>
      <c r="G32" s="5">
        <f t="shared" si="4"/>
        <v>19334.110729831453</v>
      </c>
      <c r="H32" s="2">
        <v>255</v>
      </c>
      <c r="I32" s="2">
        <v>226</v>
      </c>
      <c r="J32" s="5">
        <f t="shared" si="5"/>
        <v>481</v>
      </c>
      <c r="K32" s="2">
        <v>0</v>
      </c>
      <c r="L32" s="2">
        <v>0</v>
      </c>
      <c r="M32" s="5">
        <f t="shared" si="6"/>
        <v>0</v>
      </c>
      <c r="N32" s="27">
        <f t="shared" si="7"/>
        <v>0.14878343403732336</v>
      </c>
      <c r="O32" s="27">
        <f t="shared" si="0"/>
        <v>0.22818582397278928</v>
      </c>
      <c r="P32" s="28">
        <f t="shared" si="1"/>
        <v>0.1860910018656296</v>
      </c>
      <c r="R32" s="32">
        <f t="shared" si="8"/>
        <v>32.137221752061848</v>
      </c>
      <c r="S32" s="32">
        <f t="shared" si="9"/>
        <v>49.288137978122485</v>
      </c>
      <c r="T32" s="32">
        <f t="shared" si="10"/>
        <v>40.195656402975992</v>
      </c>
    </row>
    <row r="33" spans="2:20" x14ac:dyDescent="0.25">
      <c r="B33" s="12" t="str">
        <f>'Média Mensal'!B33</f>
        <v>C. Matosinhos</v>
      </c>
      <c r="C33" s="12" t="str">
        <f>'Média Mensal'!C33</f>
        <v>Matosinhos Sul</v>
      </c>
      <c r="D33" s="15">
        <f>'Média Mensal'!D33</f>
        <v>616.61</v>
      </c>
      <c r="E33" s="4">
        <v>5976.4420573544021</v>
      </c>
      <c r="F33" s="2">
        <v>8182.3308426847489</v>
      </c>
      <c r="G33" s="5">
        <f t="shared" si="4"/>
        <v>14158.772900039152</v>
      </c>
      <c r="H33" s="2">
        <v>227</v>
      </c>
      <c r="I33" s="2">
        <v>226</v>
      </c>
      <c r="J33" s="5">
        <f t="shared" si="5"/>
        <v>453</v>
      </c>
      <c r="K33" s="2">
        <v>0</v>
      </c>
      <c r="L33" s="2">
        <v>0</v>
      </c>
      <c r="M33" s="5">
        <f t="shared" si="6"/>
        <v>0</v>
      </c>
      <c r="N33" s="27">
        <f t="shared" si="7"/>
        <v>0.12188860453080441</v>
      </c>
      <c r="O33" s="27">
        <f t="shared" si="0"/>
        <v>0.16761575800321102</v>
      </c>
      <c r="P33" s="28">
        <f t="shared" si="1"/>
        <v>0.14470170979518387</v>
      </c>
      <c r="R33" s="32">
        <f t="shared" si="8"/>
        <v>26.327938578653754</v>
      </c>
      <c r="S33" s="32">
        <f t="shared" si="9"/>
        <v>36.205003728693576</v>
      </c>
      <c r="T33" s="32">
        <f t="shared" si="10"/>
        <v>31.255569315759718</v>
      </c>
    </row>
    <row r="34" spans="2:20" x14ac:dyDescent="0.25">
      <c r="B34" s="12" t="str">
        <f>'Média Mensal'!B34</f>
        <v>Matosinhos Sul</v>
      </c>
      <c r="C34" s="12" t="str">
        <f>'Média Mensal'!C34</f>
        <v>Brito Capelo</v>
      </c>
      <c r="D34" s="15">
        <f>'Média Mensal'!D34</f>
        <v>535.72</v>
      </c>
      <c r="E34" s="4">
        <v>3157.1813387160123</v>
      </c>
      <c r="F34" s="2">
        <v>3935.4011241024018</v>
      </c>
      <c r="G34" s="5">
        <f t="shared" si="4"/>
        <v>7092.5824628184146</v>
      </c>
      <c r="H34" s="2">
        <v>225</v>
      </c>
      <c r="I34" s="2">
        <v>258</v>
      </c>
      <c r="J34" s="5">
        <f t="shared" si="5"/>
        <v>483</v>
      </c>
      <c r="K34" s="2">
        <v>0</v>
      </c>
      <c r="L34" s="2">
        <v>0</v>
      </c>
      <c r="M34" s="5">
        <f t="shared" si="6"/>
        <v>0</v>
      </c>
      <c r="N34" s="27">
        <f t="shared" si="7"/>
        <v>6.4962578985926181E-2</v>
      </c>
      <c r="O34" s="27">
        <f t="shared" si="0"/>
        <v>7.0618021893884608E-2</v>
      </c>
      <c r="P34" s="28">
        <f t="shared" si="1"/>
        <v>6.7983498800115158E-2</v>
      </c>
      <c r="R34" s="32">
        <f t="shared" si="8"/>
        <v>14.031917060960055</v>
      </c>
      <c r="S34" s="32">
        <f t="shared" si="9"/>
        <v>15.253492729079078</v>
      </c>
      <c r="T34" s="32">
        <f t="shared" si="10"/>
        <v>14.684435740824874</v>
      </c>
    </row>
    <row r="35" spans="2:20" x14ac:dyDescent="0.25">
      <c r="B35" s="12" t="str">
        <f>'Média Mensal'!B35</f>
        <v>Brito Capelo</v>
      </c>
      <c r="C35" s="12" t="str">
        <f>'Média Mensal'!C35</f>
        <v>Mercado</v>
      </c>
      <c r="D35" s="15">
        <f>'Média Mensal'!D35</f>
        <v>487.53</v>
      </c>
      <c r="E35" s="4">
        <v>1665.408800847058</v>
      </c>
      <c r="F35" s="2">
        <v>2095.2966834489348</v>
      </c>
      <c r="G35" s="5">
        <f t="shared" si="4"/>
        <v>3760.7054842959928</v>
      </c>
      <c r="H35" s="2">
        <v>229</v>
      </c>
      <c r="I35" s="2">
        <v>253</v>
      </c>
      <c r="J35" s="5">
        <f t="shared" si="5"/>
        <v>482</v>
      </c>
      <c r="K35" s="2">
        <v>0</v>
      </c>
      <c r="L35" s="2">
        <v>0</v>
      </c>
      <c r="M35" s="5">
        <f t="shared" si="6"/>
        <v>0</v>
      </c>
      <c r="N35" s="27">
        <f t="shared" si="7"/>
        <v>3.3669108863962842E-2</v>
      </c>
      <c r="O35" s="27">
        <f t="shared" si="0"/>
        <v>3.8341690152410603E-2</v>
      </c>
      <c r="P35" s="28">
        <f t="shared" si="1"/>
        <v>3.612172933279538E-2</v>
      </c>
      <c r="R35" s="32">
        <f t="shared" si="8"/>
        <v>7.272527514615974</v>
      </c>
      <c r="S35" s="32">
        <f t="shared" si="9"/>
        <v>8.2818050729206902</v>
      </c>
      <c r="T35" s="32">
        <f t="shared" si="10"/>
        <v>7.8022935358838028</v>
      </c>
    </row>
    <row r="36" spans="2:20" x14ac:dyDescent="0.25">
      <c r="B36" s="13" t="str">
        <f>'Média Mensal'!B36</f>
        <v>Mercado</v>
      </c>
      <c r="C36" s="13" t="str">
        <f>'Média Mensal'!C36</f>
        <v>Sr. de Matosinhos</v>
      </c>
      <c r="D36" s="16">
        <f>'Média Mensal'!D36</f>
        <v>708.96</v>
      </c>
      <c r="E36" s="6">
        <v>421.50208528026423</v>
      </c>
      <c r="F36" s="3">
        <v>481</v>
      </c>
      <c r="G36" s="7">
        <f t="shared" si="4"/>
        <v>902.50208528026428</v>
      </c>
      <c r="H36" s="3">
        <v>230</v>
      </c>
      <c r="I36" s="3">
        <v>247</v>
      </c>
      <c r="J36" s="7">
        <f t="shared" si="5"/>
        <v>477</v>
      </c>
      <c r="K36" s="3">
        <v>0</v>
      </c>
      <c r="L36" s="3">
        <v>0</v>
      </c>
      <c r="M36" s="7">
        <f t="shared" si="6"/>
        <v>0</v>
      </c>
      <c r="N36" s="27">
        <f t="shared" si="7"/>
        <v>8.4843414911486351E-3</v>
      </c>
      <c r="O36" s="27">
        <f t="shared" si="0"/>
        <v>9.0155945419103309E-3</v>
      </c>
      <c r="P36" s="28">
        <f t="shared" si="1"/>
        <v>8.7594347899707294E-3</v>
      </c>
      <c r="R36" s="32">
        <f t="shared" si="8"/>
        <v>1.8326177620881052</v>
      </c>
      <c r="S36" s="32">
        <f t="shared" si="9"/>
        <v>1.9473684210526316</v>
      </c>
      <c r="T36" s="32">
        <f t="shared" si="10"/>
        <v>1.8920379146336777</v>
      </c>
    </row>
    <row r="37" spans="2:20" x14ac:dyDescent="0.25">
      <c r="B37" s="11" t="str">
        <f>'Média Mensal'!B37</f>
        <v>BSra da Hora</v>
      </c>
      <c r="C37" s="11" t="str">
        <f>'Média Mensal'!C37</f>
        <v>BFonte do Cuco</v>
      </c>
      <c r="D37" s="14">
        <f>'Média Mensal'!D37</f>
        <v>687.03</v>
      </c>
      <c r="E37" s="8">
        <v>14512.005138126582</v>
      </c>
      <c r="F37" s="9">
        <v>12755.88161043698</v>
      </c>
      <c r="G37" s="10">
        <f t="shared" si="4"/>
        <v>27267.886748563564</v>
      </c>
      <c r="H37" s="9">
        <v>122</v>
      </c>
      <c r="I37" s="9">
        <v>143</v>
      </c>
      <c r="J37" s="10">
        <f t="shared" si="5"/>
        <v>265</v>
      </c>
      <c r="K37" s="9">
        <v>179</v>
      </c>
      <c r="L37" s="9">
        <v>180</v>
      </c>
      <c r="M37" s="10">
        <f t="shared" si="6"/>
        <v>359</v>
      </c>
      <c r="N37" s="25">
        <f t="shared" si="7"/>
        <v>0.20513407692704091</v>
      </c>
      <c r="O37" s="25">
        <f t="shared" si="0"/>
        <v>0.16888943981618712</v>
      </c>
      <c r="P37" s="26">
        <f t="shared" si="1"/>
        <v>0.1864190463558546</v>
      </c>
      <c r="R37" s="32">
        <f t="shared" si="8"/>
        <v>48.212641654905589</v>
      </c>
      <c r="S37" s="32">
        <f t="shared" si="9"/>
        <v>39.491893530764642</v>
      </c>
      <c r="T37" s="32">
        <f t="shared" si="10"/>
        <v>43.698536456031356</v>
      </c>
    </row>
    <row r="38" spans="2:20" x14ac:dyDescent="0.25">
      <c r="B38" s="12" t="str">
        <f>'Média Mensal'!B38</f>
        <v>BFonte do Cuco</v>
      </c>
      <c r="C38" s="12" t="str">
        <f>'Média Mensal'!C38</f>
        <v>Custoias</v>
      </c>
      <c r="D38" s="15">
        <f>'Média Mensal'!D38</f>
        <v>689.2</v>
      </c>
      <c r="E38" s="4">
        <v>13741.138762413471</v>
      </c>
      <c r="F38" s="2">
        <v>12564.765602513991</v>
      </c>
      <c r="G38" s="5">
        <f t="shared" si="4"/>
        <v>26305.904364927461</v>
      </c>
      <c r="H38" s="2">
        <v>122</v>
      </c>
      <c r="I38" s="2">
        <v>143</v>
      </c>
      <c r="J38" s="5">
        <f t="shared" si="5"/>
        <v>265</v>
      </c>
      <c r="K38" s="2">
        <v>177</v>
      </c>
      <c r="L38" s="2">
        <v>180</v>
      </c>
      <c r="M38" s="5">
        <f t="shared" si="6"/>
        <v>357</v>
      </c>
      <c r="N38" s="27">
        <f t="shared" si="7"/>
        <v>0.19560896769179864</v>
      </c>
      <c r="O38" s="27">
        <f t="shared" si="0"/>
        <v>0.16635904038918006</v>
      </c>
      <c r="P38" s="28">
        <f t="shared" si="1"/>
        <v>0.18045428853122228</v>
      </c>
      <c r="R38" s="32">
        <f t="shared" si="8"/>
        <v>45.956985827469801</v>
      </c>
      <c r="S38" s="32">
        <f t="shared" si="9"/>
        <v>38.900203103758486</v>
      </c>
      <c r="T38" s="32">
        <f t="shared" si="10"/>
        <v>42.292450747471804</v>
      </c>
    </row>
    <row r="39" spans="2:20" x14ac:dyDescent="0.25">
      <c r="B39" s="12" t="str">
        <f>'Média Mensal'!B39</f>
        <v>Custoias</v>
      </c>
      <c r="C39" s="12" t="str">
        <f>'Média Mensal'!C39</f>
        <v>Esposade</v>
      </c>
      <c r="D39" s="15">
        <f>'Média Mensal'!D39</f>
        <v>1779.24</v>
      </c>
      <c r="E39" s="4">
        <v>13309.613251776173</v>
      </c>
      <c r="F39" s="2">
        <v>12392.326255038115</v>
      </c>
      <c r="G39" s="5">
        <f t="shared" si="4"/>
        <v>25701.939506814288</v>
      </c>
      <c r="H39" s="2">
        <v>122</v>
      </c>
      <c r="I39" s="2">
        <v>143</v>
      </c>
      <c r="J39" s="5">
        <f t="shared" si="5"/>
        <v>265</v>
      </c>
      <c r="K39" s="2">
        <v>176</v>
      </c>
      <c r="L39" s="2">
        <v>180</v>
      </c>
      <c r="M39" s="5">
        <f t="shared" si="6"/>
        <v>356</v>
      </c>
      <c r="N39" s="27">
        <f t="shared" si="7"/>
        <v>0.19013733216823103</v>
      </c>
      <c r="O39" s="27">
        <f t="shared" si="0"/>
        <v>0.16407592224126305</v>
      </c>
      <c r="P39" s="28">
        <f t="shared" si="1"/>
        <v>0.17661164522850784</v>
      </c>
      <c r="R39" s="32">
        <f t="shared" si="8"/>
        <v>44.663131717369708</v>
      </c>
      <c r="S39" s="32">
        <f t="shared" si="9"/>
        <v>38.366335154916761</v>
      </c>
      <c r="T39" s="32">
        <f t="shared" si="10"/>
        <v>41.387986323372445</v>
      </c>
    </row>
    <row r="40" spans="2:20" x14ac:dyDescent="0.25">
      <c r="B40" s="12" t="str">
        <f>'Média Mensal'!B40</f>
        <v>Esposade</v>
      </c>
      <c r="C40" s="12" t="str">
        <f>'Média Mensal'!C40</f>
        <v>Crestins</v>
      </c>
      <c r="D40" s="15">
        <f>'Média Mensal'!D40</f>
        <v>2035.56</v>
      </c>
      <c r="E40" s="4">
        <v>13052.91895569292</v>
      </c>
      <c r="F40" s="2">
        <v>12227.530016900226</v>
      </c>
      <c r="G40" s="5">
        <f t="shared" si="4"/>
        <v>25280.448972593145</v>
      </c>
      <c r="H40" s="2">
        <v>122</v>
      </c>
      <c r="I40" s="2">
        <v>177</v>
      </c>
      <c r="J40" s="5">
        <f t="shared" si="5"/>
        <v>299</v>
      </c>
      <c r="K40" s="2">
        <v>200</v>
      </c>
      <c r="L40" s="2">
        <v>180</v>
      </c>
      <c r="M40" s="5">
        <f t="shared" si="6"/>
        <v>380</v>
      </c>
      <c r="N40" s="27">
        <f t="shared" si="7"/>
        <v>0.17185747519081682</v>
      </c>
      <c r="O40" s="27">
        <f t="shared" si="0"/>
        <v>0.14754718139902773</v>
      </c>
      <c r="P40" s="28">
        <f t="shared" si="1"/>
        <v>0.15917272561195503</v>
      </c>
      <c r="R40" s="32">
        <f t="shared" si="8"/>
        <v>40.537015390350682</v>
      </c>
      <c r="S40" s="32">
        <f t="shared" si="9"/>
        <v>34.250784361065058</v>
      </c>
      <c r="T40" s="32">
        <f t="shared" si="10"/>
        <v>37.23188361206649</v>
      </c>
    </row>
    <row r="41" spans="2:20" x14ac:dyDescent="0.25">
      <c r="B41" s="12" t="str">
        <f>'Média Mensal'!B41</f>
        <v>Crestins</v>
      </c>
      <c r="C41" s="12" t="str">
        <f>'Média Mensal'!C41</f>
        <v>Verdes (B)</v>
      </c>
      <c r="D41" s="15">
        <f>'Média Mensal'!D41</f>
        <v>591.81999999999994</v>
      </c>
      <c r="E41" s="4">
        <v>12826.842689718738</v>
      </c>
      <c r="F41" s="2">
        <v>12141.941203477356</v>
      </c>
      <c r="G41" s="5">
        <f t="shared" si="4"/>
        <v>24968.783893196094</v>
      </c>
      <c r="H41" s="2">
        <v>121</v>
      </c>
      <c r="I41" s="2">
        <v>173</v>
      </c>
      <c r="J41" s="5">
        <f t="shared" si="5"/>
        <v>294</v>
      </c>
      <c r="K41" s="2">
        <v>181</v>
      </c>
      <c r="L41" s="2">
        <v>180</v>
      </c>
      <c r="M41" s="5">
        <f t="shared" si="6"/>
        <v>361</v>
      </c>
      <c r="N41" s="27">
        <f t="shared" si="7"/>
        <v>0.18059870874237918</v>
      </c>
      <c r="O41" s="27">
        <f t="shared" si="0"/>
        <v>0.14805800901713681</v>
      </c>
      <c r="P41" s="28">
        <f t="shared" si="1"/>
        <v>0.16316054088815474</v>
      </c>
      <c r="R41" s="32">
        <f t="shared" si="8"/>
        <v>42.472989038803767</v>
      </c>
      <c r="S41" s="32">
        <f t="shared" si="9"/>
        <v>34.396434004185146</v>
      </c>
      <c r="T41" s="32">
        <f t="shared" si="10"/>
        <v>38.120280752971134</v>
      </c>
    </row>
    <row r="42" spans="2:20" x14ac:dyDescent="0.25">
      <c r="B42" s="12" t="str">
        <f>'Média Mensal'!B42</f>
        <v>Verdes (B)</v>
      </c>
      <c r="C42" s="12" t="str">
        <f>'Média Mensal'!C42</f>
        <v>Pedras Rubras</v>
      </c>
      <c r="D42" s="15">
        <f>'Média Mensal'!D42</f>
        <v>960.78</v>
      </c>
      <c r="E42" s="4">
        <v>10086.979765992752</v>
      </c>
      <c r="F42" s="2">
        <v>6353.9522791992285</v>
      </c>
      <c r="G42" s="5">
        <f t="shared" si="4"/>
        <v>16440.932045191981</v>
      </c>
      <c r="H42" s="2">
        <v>0</v>
      </c>
      <c r="I42" s="2">
        <v>0</v>
      </c>
      <c r="J42" s="5">
        <f t="shared" si="5"/>
        <v>0</v>
      </c>
      <c r="K42" s="2">
        <v>181</v>
      </c>
      <c r="L42" s="2">
        <v>180</v>
      </c>
      <c r="M42" s="5">
        <f t="shared" si="6"/>
        <v>361</v>
      </c>
      <c r="N42" s="27">
        <f t="shared" si="7"/>
        <v>0.22471439507201818</v>
      </c>
      <c r="O42" s="27">
        <f t="shared" si="0"/>
        <v>0.14233764066306515</v>
      </c>
      <c r="P42" s="28">
        <f t="shared" si="1"/>
        <v>0.18364011309525491</v>
      </c>
      <c r="R42" s="32">
        <f t="shared" si="8"/>
        <v>55.729169977860508</v>
      </c>
      <c r="S42" s="32">
        <f t="shared" si="9"/>
        <v>35.299734884440156</v>
      </c>
      <c r="T42" s="32">
        <f t="shared" si="10"/>
        <v>45.542748047623213</v>
      </c>
    </row>
    <row r="43" spans="2:20" x14ac:dyDescent="0.25">
      <c r="B43" s="12" t="str">
        <f>'Média Mensal'!B43</f>
        <v>Pedras Rubras</v>
      </c>
      <c r="C43" s="12" t="str">
        <f>'Média Mensal'!C43</f>
        <v>Lidador</v>
      </c>
      <c r="D43" s="15">
        <f>'Média Mensal'!D43</f>
        <v>1147.58</v>
      </c>
      <c r="E43" s="4">
        <v>8918.0759949378335</v>
      </c>
      <c r="F43" s="2">
        <v>5933.8024397386716</v>
      </c>
      <c r="G43" s="5">
        <f t="shared" si="4"/>
        <v>14851.878434676506</v>
      </c>
      <c r="H43" s="2">
        <v>0</v>
      </c>
      <c r="I43" s="2">
        <v>0</v>
      </c>
      <c r="J43" s="5">
        <f t="shared" si="5"/>
        <v>0</v>
      </c>
      <c r="K43" s="2">
        <v>181</v>
      </c>
      <c r="L43" s="2">
        <v>180</v>
      </c>
      <c r="M43" s="5">
        <f t="shared" si="6"/>
        <v>361</v>
      </c>
      <c r="N43" s="27">
        <f t="shared" si="7"/>
        <v>0.19867394392572255</v>
      </c>
      <c r="O43" s="27">
        <f t="shared" si="0"/>
        <v>0.13292568189378745</v>
      </c>
      <c r="P43" s="28">
        <f t="shared" si="1"/>
        <v>0.16589087698459148</v>
      </c>
      <c r="R43" s="32">
        <f t="shared" si="8"/>
        <v>49.271138093579189</v>
      </c>
      <c r="S43" s="32">
        <f t="shared" si="9"/>
        <v>32.965569109659285</v>
      </c>
      <c r="T43" s="32">
        <f t="shared" si="10"/>
        <v>41.140937492178686</v>
      </c>
    </row>
    <row r="44" spans="2:20" x14ac:dyDescent="0.25">
      <c r="B44" s="12" t="str">
        <f>'Média Mensal'!B44</f>
        <v>Lidador</v>
      </c>
      <c r="C44" s="12" t="str">
        <f>'Média Mensal'!C44</f>
        <v>Vilar do Pinheiro</v>
      </c>
      <c r="D44" s="15">
        <f>'Média Mensal'!D44</f>
        <v>1987.51</v>
      </c>
      <c r="E44" s="4">
        <v>8446.6752572979203</v>
      </c>
      <c r="F44" s="2">
        <v>5731.3128418951446</v>
      </c>
      <c r="G44" s="5">
        <f t="shared" si="4"/>
        <v>14177.988099193066</v>
      </c>
      <c r="H44" s="2">
        <v>0</v>
      </c>
      <c r="I44" s="2">
        <v>0</v>
      </c>
      <c r="J44" s="5">
        <f t="shared" si="5"/>
        <v>0</v>
      </c>
      <c r="K44" s="2">
        <v>181</v>
      </c>
      <c r="L44" s="2">
        <v>170</v>
      </c>
      <c r="M44" s="5">
        <f t="shared" si="6"/>
        <v>351</v>
      </c>
      <c r="N44" s="27">
        <f t="shared" si="7"/>
        <v>0.18817223438999109</v>
      </c>
      <c r="O44" s="27">
        <f t="shared" si="0"/>
        <v>0.1359419554529209</v>
      </c>
      <c r="P44" s="28">
        <f t="shared" si="1"/>
        <v>0.1628755180956836</v>
      </c>
      <c r="R44" s="32">
        <f t="shared" si="8"/>
        <v>46.666714128717793</v>
      </c>
      <c r="S44" s="32">
        <f t="shared" si="9"/>
        <v>33.713604952324381</v>
      </c>
      <c r="T44" s="32">
        <f t="shared" si="10"/>
        <v>40.393128487729534</v>
      </c>
    </row>
    <row r="45" spans="2:20" x14ac:dyDescent="0.25">
      <c r="B45" s="12" t="str">
        <f>'Média Mensal'!B45</f>
        <v>Vilar do Pinheiro</v>
      </c>
      <c r="C45" s="12" t="str">
        <f>'Média Mensal'!C45</f>
        <v>Modivas Sul</v>
      </c>
      <c r="D45" s="15">
        <f>'Média Mensal'!D45</f>
        <v>2037.38</v>
      </c>
      <c r="E45" s="4">
        <v>8090.1830051616153</v>
      </c>
      <c r="F45" s="2">
        <v>5622.4390993810675</v>
      </c>
      <c r="G45" s="5">
        <f t="shared" si="4"/>
        <v>13712.622104542683</v>
      </c>
      <c r="H45" s="2">
        <v>0</v>
      </c>
      <c r="I45" s="2">
        <v>0</v>
      </c>
      <c r="J45" s="5">
        <f t="shared" si="5"/>
        <v>0</v>
      </c>
      <c r="K45" s="2">
        <v>181</v>
      </c>
      <c r="L45" s="2">
        <v>158</v>
      </c>
      <c r="M45" s="5">
        <f t="shared" si="6"/>
        <v>339</v>
      </c>
      <c r="N45" s="27">
        <f t="shared" si="7"/>
        <v>0.18023041804405665</v>
      </c>
      <c r="O45" s="27">
        <f t="shared" si="0"/>
        <v>0.14348813544765893</v>
      </c>
      <c r="P45" s="28">
        <f t="shared" si="1"/>
        <v>0.16310569636195979</v>
      </c>
      <c r="R45" s="32">
        <f t="shared" si="8"/>
        <v>44.697143674926053</v>
      </c>
      <c r="S45" s="32">
        <f t="shared" si="9"/>
        <v>35.585057591019414</v>
      </c>
      <c r="T45" s="32">
        <f t="shared" si="10"/>
        <v>40.450212697766027</v>
      </c>
    </row>
    <row r="46" spans="2:20" x14ac:dyDescent="0.25">
      <c r="B46" s="12" t="str">
        <f>'Média Mensal'!B46</f>
        <v>Modivas Sul</v>
      </c>
      <c r="C46" s="12" t="str">
        <f>'Média Mensal'!C46</f>
        <v>Modivas Centro</v>
      </c>
      <c r="D46" s="15">
        <f>'Média Mensal'!D46</f>
        <v>1051.08</v>
      </c>
      <c r="E46" s="4">
        <v>8027.3007135644903</v>
      </c>
      <c r="F46" s="2">
        <v>5608.1148221184212</v>
      </c>
      <c r="G46" s="5">
        <f t="shared" si="4"/>
        <v>13635.415535682911</v>
      </c>
      <c r="H46" s="2">
        <v>0</v>
      </c>
      <c r="I46" s="2">
        <v>0</v>
      </c>
      <c r="J46" s="5">
        <f t="shared" si="5"/>
        <v>0</v>
      </c>
      <c r="K46" s="2">
        <v>181</v>
      </c>
      <c r="L46" s="2">
        <v>158</v>
      </c>
      <c r="M46" s="5">
        <f t="shared" si="6"/>
        <v>339</v>
      </c>
      <c r="N46" s="27">
        <f t="shared" si="7"/>
        <v>0.17882954717440053</v>
      </c>
      <c r="O46" s="27">
        <f t="shared" si="0"/>
        <v>0.14312257100138887</v>
      </c>
      <c r="P46" s="28">
        <f t="shared" si="1"/>
        <v>0.16218735768963402</v>
      </c>
      <c r="R46" s="32">
        <f t="shared" si="8"/>
        <v>44.349727699251325</v>
      </c>
      <c r="S46" s="32">
        <f t="shared" si="9"/>
        <v>35.494397608344435</v>
      </c>
      <c r="T46" s="32">
        <f t="shared" si="10"/>
        <v>40.222464707029232</v>
      </c>
    </row>
    <row r="47" spans="2:20" x14ac:dyDescent="0.25">
      <c r="B47" s="12" t="str">
        <f>'Média Mensal'!B47</f>
        <v>Modivas Centro</v>
      </c>
      <c r="C47" s="12" t="s">
        <v>102</v>
      </c>
      <c r="D47" s="15">
        <v>852.51</v>
      </c>
      <c r="E47" s="4">
        <v>7907.2595432711223</v>
      </c>
      <c r="F47" s="2">
        <v>5682.8474477163491</v>
      </c>
      <c r="G47" s="5">
        <f t="shared" si="4"/>
        <v>13590.106990987471</v>
      </c>
      <c r="H47" s="2">
        <v>0</v>
      </c>
      <c r="I47" s="2">
        <v>0</v>
      </c>
      <c r="J47" s="5">
        <f t="shared" si="5"/>
        <v>0</v>
      </c>
      <c r="K47" s="2">
        <v>179</v>
      </c>
      <c r="L47" s="2">
        <v>160</v>
      </c>
      <c r="M47" s="5">
        <f t="shared" si="6"/>
        <v>339</v>
      </c>
      <c r="N47" s="27">
        <f t="shared" si="7"/>
        <v>0.178123525483671</v>
      </c>
      <c r="O47" s="27">
        <f t="shared" si="0"/>
        <v>0.14321692156543217</v>
      </c>
      <c r="P47" s="28">
        <f t="shared" si="1"/>
        <v>0.16164843218892699</v>
      </c>
      <c r="R47" s="32">
        <f t="shared" ref="R47" si="11">+E47/(H47+K47)</f>
        <v>44.174634319950407</v>
      </c>
      <c r="S47" s="32">
        <f t="shared" ref="S47" si="12">+F47/(I47+L47)</f>
        <v>35.517796548227182</v>
      </c>
      <c r="T47" s="32">
        <f t="shared" ref="T47" si="13">+G47/(J47+M47)</f>
        <v>40.088811182853895</v>
      </c>
    </row>
    <row r="48" spans="2:20" x14ac:dyDescent="0.25">
      <c r="B48" s="12" t="s">
        <v>102</v>
      </c>
      <c r="C48" s="12" t="str">
        <f>'Média Mensal'!C48</f>
        <v>Mindelo</v>
      </c>
      <c r="D48" s="15">
        <v>1834.12</v>
      </c>
      <c r="E48" s="4">
        <v>7393.5266803704717</v>
      </c>
      <c r="F48" s="2">
        <v>4747.1848043800746</v>
      </c>
      <c r="G48" s="5">
        <f t="shared" si="4"/>
        <v>12140.711484750547</v>
      </c>
      <c r="H48" s="2">
        <v>0</v>
      </c>
      <c r="I48" s="2">
        <v>0</v>
      </c>
      <c r="J48" s="5">
        <f t="shared" si="5"/>
        <v>0</v>
      </c>
      <c r="K48" s="2">
        <v>179</v>
      </c>
      <c r="L48" s="2">
        <v>200</v>
      </c>
      <c r="M48" s="5">
        <f t="shared" si="6"/>
        <v>379</v>
      </c>
      <c r="N48" s="27">
        <f t="shared" si="7"/>
        <v>0.16655088034714524</v>
      </c>
      <c r="O48" s="27">
        <f t="shared" si="0"/>
        <v>9.5709371056049888E-2</v>
      </c>
      <c r="P48" s="28">
        <f t="shared" si="1"/>
        <v>0.12916749813548545</v>
      </c>
      <c r="R48" s="32">
        <f t="shared" si="8"/>
        <v>41.304618326092019</v>
      </c>
      <c r="S48" s="32">
        <f t="shared" si="9"/>
        <v>23.735924021900374</v>
      </c>
      <c r="T48" s="32">
        <f t="shared" si="10"/>
        <v>32.03353953760039</v>
      </c>
    </row>
    <row r="49" spans="2:20" x14ac:dyDescent="0.25">
      <c r="B49" s="12" t="str">
        <f>'Média Mensal'!B49</f>
        <v>Mindelo</v>
      </c>
      <c r="C49" s="12" t="str">
        <f>'Média Mensal'!C49</f>
        <v>Espaço Natureza</v>
      </c>
      <c r="D49" s="15">
        <f>'Média Mensal'!D49</f>
        <v>776.86</v>
      </c>
      <c r="E49" s="4">
        <v>7043.5980960259712</v>
      </c>
      <c r="F49" s="2">
        <v>4793.7159994291978</v>
      </c>
      <c r="G49" s="5">
        <f t="shared" si="4"/>
        <v>11837.314095455169</v>
      </c>
      <c r="H49" s="2">
        <v>0</v>
      </c>
      <c r="I49" s="2">
        <v>0</v>
      </c>
      <c r="J49" s="5">
        <f t="shared" si="5"/>
        <v>0</v>
      </c>
      <c r="K49" s="2">
        <v>151</v>
      </c>
      <c r="L49" s="2">
        <v>202</v>
      </c>
      <c r="M49" s="5">
        <f t="shared" si="6"/>
        <v>353</v>
      </c>
      <c r="N49" s="27">
        <f t="shared" si="7"/>
        <v>0.18809010083384883</v>
      </c>
      <c r="O49" s="27">
        <f t="shared" si="0"/>
        <v>9.5690594048011779E-2</v>
      </c>
      <c r="P49" s="28">
        <f t="shared" si="1"/>
        <v>0.13521559553430468</v>
      </c>
      <c r="R49" s="32">
        <f t="shared" si="8"/>
        <v>46.646345006794512</v>
      </c>
      <c r="S49" s="32">
        <f t="shared" si="9"/>
        <v>23.73126732390692</v>
      </c>
      <c r="T49" s="32">
        <f t="shared" si="10"/>
        <v>33.533467692507564</v>
      </c>
    </row>
    <row r="50" spans="2:20" x14ac:dyDescent="0.25">
      <c r="B50" s="12" t="str">
        <f>'Média Mensal'!B50</f>
        <v>Espaço Natureza</v>
      </c>
      <c r="C50" s="12" t="str">
        <f>'Média Mensal'!C50</f>
        <v>Varziela</v>
      </c>
      <c r="D50" s="15">
        <f>'Média Mensal'!D50</f>
        <v>1539</v>
      </c>
      <c r="E50" s="4">
        <v>7040.0669460603503</v>
      </c>
      <c r="F50" s="2">
        <v>4652.0461276032675</v>
      </c>
      <c r="G50" s="5">
        <f t="shared" si="4"/>
        <v>11692.113073663619</v>
      </c>
      <c r="H50" s="2">
        <v>0</v>
      </c>
      <c r="I50" s="2">
        <v>0</v>
      </c>
      <c r="J50" s="5">
        <f t="shared" si="5"/>
        <v>0</v>
      </c>
      <c r="K50" s="2">
        <v>151</v>
      </c>
      <c r="L50" s="2">
        <v>202</v>
      </c>
      <c r="M50" s="5">
        <f t="shared" si="6"/>
        <v>353</v>
      </c>
      <c r="N50" s="27">
        <f t="shared" si="7"/>
        <v>0.18799580607937275</v>
      </c>
      <c r="O50" s="27">
        <f t="shared" si="0"/>
        <v>9.2862626309551013E-2</v>
      </c>
      <c r="P50" s="28">
        <f t="shared" si="1"/>
        <v>0.13355698932723681</v>
      </c>
      <c r="R50" s="32">
        <f t="shared" si="8"/>
        <v>46.622959907684439</v>
      </c>
      <c r="S50" s="32">
        <f t="shared" si="9"/>
        <v>23.029931324768651</v>
      </c>
      <c r="T50" s="32">
        <f t="shared" si="10"/>
        <v>33.12213335315473</v>
      </c>
    </row>
    <row r="51" spans="2:20" x14ac:dyDescent="0.25">
      <c r="B51" s="12" t="str">
        <f>'Média Mensal'!B51</f>
        <v>Varziela</v>
      </c>
      <c r="C51" s="12" t="str">
        <f>'Média Mensal'!C51</f>
        <v>Árvore</v>
      </c>
      <c r="D51" s="15">
        <f>'Média Mensal'!D51</f>
        <v>858.71</v>
      </c>
      <c r="E51" s="4">
        <v>6597.5543438196564</v>
      </c>
      <c r="F51" s="2">
        <v>4522.5898472599265</v>
      </c>
      <c r="G51" s="5">
        <f t="shared" si="4"/>
        <v>11120.144191079584</v>
      </c>
      <c r="H51" s="2">
        <v>0</v>
      </c>
      <c r="I51" s="2">
        <v>0</v>
      </c>
      <c r="J51" s="5">
        <f t="shared" si="5"/>
        <v>0</v>
      </c>
      <c r="K51" s="2">
        <v>159</v>
      </c>
      <c r="L51" s="2">
        <v>202</v>
      </c>
      <c r="M51" s="5">
        <f t="shared" si="6"/>
        <v>361</v>
      </c>
      <c r="N51" s="27">
        <f t="shared" si="7"/>
        <v>0.16731472772924671</v>
      </c>
      <c r="O51" s="27">
        <f t="shared" si="0"/>
        <v>9.0278462297587167E-2</v>
      </c>
      <c r="P51" s="28">
        <f t="shared" si="1"/>
        <v>0.12420856258466161</v>
      </c>
      <c r="R51" s="32">
        <f t="shared" si="8"/>
        <v>41.494052476853184</v>
      </c>
      <c r="S51" s="32">
        <f t="shared" si="9"/>
        <v>22.389058649801616</v>
      </c>
      <c r="T51" s="32">
        <f t="shared" si="10"/>
        <v>30.803723520996076</v>
      </c>
    </row>
    <row r="52" spans="2:20" x14ac:dyDescent="0.25">
      <c r="B52" s="12" t="str">
        <f>'Média Mensal'!B52</f>
        <v>Árvore</v>
      </c>
      <c r="C52" s="12" t="str">
        <f>'Média Mensal'!C52</f>
        <v>Azurara</v>
      </c>
      <c r="D52" s="15">
        <f>'Média Mensal'!D52</f>
        <v>664.57</v>
      </c>
      <c r="E52" s="4">
        <v>6543.2588281838325</v>
      </c>
      <c r="F52" s="2">
        <v>4552.3795842404679</v>
      </c>
      <c r="G52" s="5">
        <f t="shared" si="4"/>
        <v>11095.638412424301</v>
      </c>
      <c r="H52" s="2">
        <v>0</v>
      </c>
      <c r="I52" s="2">
        <v>0</v>
      </c>
      <c r="J52" s="5">
        <f t="shared" si="5"/>
        <v>0</v>
      </c>
      <c r="K52" s="2">
        <v>161</v>
      </c>
      <c r="L52" s="2">
        <v>202</v>
      </c>
      <c r="M52" s="5">
        <f t="shared" si="6"/>
        <v>363</v>
      </c>
      <c r="N52" s="27">
        <f t="shared" si="7"/>
        <v>0.16387644831155662</v>
      </c>
      <c r="O52" s="27">
        <f t="shared" si="0"/>
        <v>9.0873115303426774E-2</v>
      </c>
      <c r="P52" s="28">
        <f t="shared" si="1"/>
        <v>0.12325200404807941</v>
      </c>
      <c r="R52" s="32">
        <f t="shared" si="8"/>
        <v>40.64135918126604</v>
      </c>
      <c r="S52" s="32">
        <f t="shared" si="9"/>
        <v>22.536532595249842</v>
      </c>
      <c r="T52" s="32">
        <f t="shared" si="10"/>
        <v>30.566497003923697</v>
      </c>
    </row>
    <row r="53" spans="2:20" x14ac:dyDescent="0.25">
      <c r="B53" s="12" t="str">
        <f>'Média Mensal'!B53</f>
        <v>Azurara</v>
      </c>
      <c r="C53" s="12" t="str">
        <f>'Média Mensal'!C53</f>
        <v>Santa Clara</v>
      </c>
      <c r="D53" s="15">
        <f>'Média Mensal'!D53</f>
        <v>1218.0899999999999</v>
      </c>
      <c r="E53" s="4">
        <v>6451.0910055591648</v>
      </c>
      <c r="F53" s="2">
        <v>4565.3313238487362</v>
      </c>
      <c r="G53" s="5">
        <f t="shared" si="4"/>
        <v>11016.422329407902</v>
      </c>
      <c r="H53" s="2">
        <v>0</v>
      </c>
      <c r="I53" s="2">
        <v>0</v>
      </c>
      <c r="J53" s="5">
        <f t="shared" si="5"/>
        <v>0</v>
      </c>
      <c r="K53" s="2">
        <v>161</v>
      </c>
      <c r="L53" s="2">
        <v>239</v>
      </c>
      <c r="M53" s="5">
        <f t="shared" si="6"/>
        <v>400</v>
      </c>
      <c r="N53" s="27">
        <f t="shared" si="7"/>
        <v>0.16156809771486588</v>
      </c>
      <c r="O53" s="27">
        <f t="shared" si="0"/>
        <v>7.702340605764503E-2</v>
      </c>
      <c r="P53" s="28">
        <f t="shared" si="1"/>
        <v>0.11105264444967643</v>
      </c>
      <c r="R53" s="32">
        <f t="shared" si="8"/>
        <v>40.068888233286735</v>
      </c>
      <c r="S53" s="32">
        <f t="shared" si="9"/>
        <v>19.101804702295968</v>
      </c>
      <c r="T53" s="32">
        <f t="shared" si="10"/>
        <v>27.541055823519756</v>
      </c>
    </row>
    <row r="54" spans="2:20" x14ac:dyDescent="0.25">
      <c r="B54" s="12" t="str">
        <f>'Média Mensal'!B54</f>
        <v>Santa Clara</v>
      </c>
      <c r="C54" s="12" t="str">
        <f>'Média Mensal'!C54</f>
        <v>Vila do Conde</v>
      </c>
      <c r="D54" s="15">
        <f>'Média Mensal'!D54</f>
        <v>670.57</v>
      </c>
      <c r="E54" s="4">
        <v>6275.6899453624419</v>
      </c>
      <c r="F54" s="2">
        <v>4324.7316967344177</v>
      </c>
      <c r="G54" s="5">
        <f t="shared" si="4"/>
        <v>10600.421642096859</v>
      </c>
      <c r="H54" s="2">
        <v>0</v>
      </c>
      <c r="I54" s="2">
        <v>0</v>
      </c>
      <c r="J54" s="5">
        <f t="shared" si="5"/>
        <v>0</v>
      </c>
      <c r="K54" s="2">
        <v>165</v>
      </c>
      <c r="L54" s="2">
        <v>206</v>
      </c>
      <c r="M54" s="5">
        <f t="shared" si="6"/>
        <v>371</v>
      </c>
      <c r="N54" s="27">
        <f t="shared" si="7"/>
        <v>0.15336485692479085</v>
      </c>
      <c r="O54" s="27">
        <f t="shared" si="0"/>
        <v>8.465259350012562E-2</v>
      </c>
      <c r="P54" s="28">
        <f t="shared" si="1"/>
        <v>0.11521195593966675</v>
      </c>
      <c r="R54" s="32">
        <f t="shared" si="8"/>
        <v>38.034484517348133</v>
      </c>
      <c r="S54" s="32">
        <f t="shared" si="9"/>
        <v>20.993843188031153</v>
      </c>
      <c r="T54" s="32">
        <f t="shared" si="10"/>
        <v>28.572565073037357</v>
      </c>
    </row>
    <row r="55" spans="2:20" x14ac:dyDescent="0.25">
      <c r="B55" s="12" t="str">
        <f>'Média Mensal'!B55</f>
        <v>Vila do Conde</v>
      </c>
      <c r="C55" s="12" t="str">
        <f>'Média Mensal'!C55</f>
        <v>Alto de Pega</v>
      </c>
      <c r="D55" s="15">
        <f>'Média Mensal'!D55</f>
        <v>730.41</v>
      </c>
      <c r="E55" s="4">
        <v>4814.6240052231979</v>
      </c>
      <c r="F55" s="2">
        <v>2755.7261677147221</v>
      </c>
      <c r="G55" s="5">
        <f t="shared" si="4"/>
        <v>7570.3501729379204</v>
      </c>
      <c r="H55" s="2">
        <v>0</v>
      </c>
      <c r="I55" s="2">
        <v>0</v>
      </c>
      <c r="J55" s="5">
        <f t="shared" si="5"/>
        <v>0</v>
      </c>
      <c r="K55" s="2">
        <v>180</v>
      </c>
      <c r="L55" s="2">
        <v>202</v>
      </c>
      <c r="M55" s="5">
        <f t="shared" si="6"/>
        <v>382</v>
      </c>
      <c r="N55" s="27">
        <f t="shared" si="7"/>
        <v>0.10785448040374547</v>
      </c>
      <c r="O55" s="27">
        <f t="shared" si="0"/>
        <v>5.5008906254286213E-2</v>
      </c>
      <c r="P55" s="28">
        <f t="shared" si="1"/>
        <v>7.9909962136230375E-2</v>
      </c>
      <c r="R55" s="32">
        <f t="shared" si="8"/>
        <v>26.747911140128878</v>
      </c>
      <c r="S55" s="32">
        <f t="shared" si="9"/>
        <v>13.642208751062981</v>
      </c>
      <c r="T55" s="32">
        <f t="shared" si="10"/>
        <v>19.817670609785132</v>
      </c>
    </row>
    <row r="56" spans="2:20" x14ac:dyDescent="0.25">
      <c r="B56" s="12" t="str">
        <f>'Média Mensal'!B56</f>
        <v>Alto de Pega</v>
      </c>
      <c r="C56" s="12" t="str">
        <f>'Média Mensal'!C56</f>
        <v>Portas Fronhas</v>
      </c>
      <c r="D56" s="15">
        <f>'Média Mensal'!D56</f>
        <v>671.05</v>
      </c>
      <c r="E56" s="4">
        <v>4590.1318103856693</v>
      </c>
      <c r="F56" s="2">
        <v>2504.3911653142286</v>
      </c>
      <c r="G56" s="5">
        <f t="shared" si="4"/>
        <v>7094.5229756998979</v>
      </c>
      <c r="H56" s="2">
        <v>0</v>
      </c>
      <c r="I56" s="2">
        <v>0</v>
      </c>
      <c r="J56" s="5">
        <f t="shared" si="5"/>
        <v>0</v>
      </c>
      <c r="K56" s="2">
        <v>180</v>
      </c>
      <c r="L56" s="2">
        <v>202</v>
      </c>
      <c r="M56" s="5">
        <f t="shared" si="6"/>
        <v>382</v>
      </c>
      <c r="N56" s="27">
        <f t="shared" si="7"/>
        <v>0.10282553338677575</v>
      </c>
      <c r="O56" s="27">
        <f t="shared" si="0"/>
        <v>4.9991838975451702E-2</v>
      </c>
      <c r="P56" s="28">
        <f t="shared" si="1"/>
        <v>7.4887297075028475E-2</v>
      </c>
      <c r="R56" s="32">
        <f t="shared" si="8"/>
        <v>25.500732279920385</v>
      </c>
      <c r="S56" s="32">
        <f t="shared" si="9"/>
        <v>12.397976065912022</v>
      </c>
      <c r="T56" s="32">
        <f t="shared" si="10"/>
        <v>18.572049674607062</v>
      </c>
    </row>
    <row r="57" spans="2:20" x14ac:dyDescent="0.25">
      <c r="B57" s="12" t="str">
        <f>'Média Mensal'!B57</f>
        <v>Portas Fronhas</v>
      </c>
      <c r="C57" s="12" t="str">
        <f>'Média Mensal'!C57</f>
        <v>São Brás</v>
      </c>
      <c r="D57" s="15">
        <f>'Média Mensal'!D57</f>
        <v>562.21</v>
      </c>
      <c r="E57" s="4">
        <v>3551.2018655850675</v>
      </c>
      <c r="F57" s="2">
        <v>2130.3833608237492</v>
      </c>
      <c r="G57" s="5">
        <f t="shared" si="4"/>
        <v>5681.5852264088171</v>
      </c>
      <c r="H57" s="2">
        <v>0</v>
      </c>
      <c r="I57" s="2">
        <v>0</v>
      </c>
      <c r="J57" s="5">
        <f t="shared" si="5"/>
        <v>0</v>
      </c>
      <c r="K57" s="43">
        <v>159</v>
      </c>
      <c r="L57" s="2">
        <v>202</v>
      </c>
      <c r="M57" s="5">
        <f t="shared" si="6"/>
        <v>361</v>
      </c>
      <c r="N57" s="27">
        <f t="shared" si="7"/>
        <v>9.0058882775032142E-2</v>
      </c>
      <c r="O57" s="27">
        <f t="shared" si="0"/>
        <v>4.2526017263329392E-2</v>
      </c>
      <c r="P57" s="28">
        <f t="shared" si="1"/>
        <v>6.346154528648934E-2</v>
      </c>
      <c r="R57" s="32">
        <f t="shared" si="8"/>
        <v>22.334602928207971</v>
      </c>
      <c r="S57" s="32">
        <f t="shared" si="9"/>
        <v>10.546452281305688</v>
      </c>
      <c r="T57" s="32">
        <f t="shared" si="10"/>
        <v>15.738463231049355</v>
      </c>
    </row>
    <row r="58" spans="2:20" x14ac:dyDescent="0.25">
      <c r="B58" s="13" t="str">
        <f>'Média Mensal'!B58</f>
        <v>São Brás</v>
      </c>
      <c r="C58" s="13" t="str">
        <f>'Média Mensal'!C58</f>
        <v>Póvoa de Varzim</v>
      </c>
      <c r="D58" s="16">
        <f>'Média Mensal'!D58</f>
        <v>624.94000000000005</v>
      </c>
      <c r="E58" s="6">
        <v>3344.1730052798539</v>
      </c>
      <c r="F58" s="3">
        <v>2074.9999999999995</v>
      </c>
      <c r="G58" s="7">
        <f t="shared" si="4"/>
        <v>5419.1730052798539</v>
      </c>
      <c r="H58" s="6">
        <v>0</v>
      </c>
      <c r="I58" s="3">
        <v>0</v>
      </c>
      <c r="J58" s="7">
        <f t="shared" si="5"/>
        <v>0</v>
      </c>
      <c r="K58" s="44">
        <v>138</v>
      </c>
      <c r="L58" s="3">
        <v>202</v>
      </c>
      <c r="M58" s="7">
        <f t="shared" si="6"/>
        <v>340</v>
      </c>
      <c r="N58" s="27">
        <f t="shared" si="7"/>
        <v>9.7714264997658187E-2</v>
      </c>
      <c r="O58" s="27">
        <f t="shared" si="0"/>
        <v>4.1420472692430522E-2</v>
      </c>
      <c r="P58" s="28">
        <f t="shared" si="1"/>
        <v>6.4269129569258232E-2</v>
      </c>
      <c r="R58" s="32">
        <f t="shared" si="8"/>
        <v>24.233137719419233</v>
      </c>
      <c r="S58" s="32">
        <f t="shared" si="9"/>
        <v>10.272277227722769</v>
      </c>
      <c r="T58" s="32">
        <f t="shared" si="10"/>
        <v>15.938744133176041</v>
      </c>
    </row>
    <row r="59" spans="2:20" x14ac:dyDescent="0.25">
      <c r="B59" s="11" t="str">
        <f>'Média Mensal'!B59</f>
        <v>CSra da Hora</v>
      </c>
      <c r="C59" s="11" t="str">
        <f>'Média Mensal'!C59</f>
        <v>CFonte do Cuco</v>
      </c>
      <c r="D59" s="14">
        <f>'Média Mensal'!D59</f>
        <v>685.98</v>
      </c>
      <c r="E59" s="4">
        <v>10951.94334500078</v>
      </c>
      <c r="F59" s="2">
        <v>7718.8207619185268</v>
      </c>
      <c r="G59" s="10">
        <f t="shared" si="4"/>
        <v>18670.764106919305</v>
      </c>
      <c r="H59" s="2">
        <v>46</v>
      </c>
      <c r="I59" s="2">
        <v>171</v>
      </c>
      <c r="J59" s="10">
        <f t="shared" si="5"/>
        <v>217</v>
      </c>
      <c r="K59" s="2">
        <v>147</v>
      </c>
      <c r="L59" s="2">
        <v>92</v>
      </c>
      <c r="M59" s="10">
        <f t="shared" si="6"/>
        <v>239</v>
      </c>
      <c r="N59" s="25">
        <f t="shared" si="7"/>
        <v>0.2360739641533191</v>
      </c>
      <c r="O59" s="25">
        <f t="shared" si="0"/>
        <v>0.12918096066940901</v>
      </c>
      <c r="P59" s="26">
        <f t="shared" si="1"/>
        <v>0.17590032509533562</v>
      </c>
      <c r="R59" s="32">
        <f t="shared" si="8"/>
        <v>56.745820440418548</v>
      </c>
      <c r="S59" s="32">
        <f t="shared" si="9"/>
        <v>29.349128372313789</v>
      </c>
      <c r="T59" s="32">
        <f t="shared" si="10"/>
        <v>40.944658129209003</v>
      </c>
    </row>
    <row r="60" spans="2:20" x14ac:dyDescent="0.25">
      <c r="B60" s="12" t="str">
        <f>'Média Mensal'!B60</f>
        <v>CFonte do Cuco</v>
      </c>
      <c r="C60" s="12" t="str">
        <f>'Média Mensal'!C60</f>
        <v>Cândido dos Reis</v>
      </c>
      <c r="D60" s="15">
        <f>'Média Mensal'!D60</f>
        <v>913.51</v>
      </c>
      <c r="E60" s="4">
        <v>10408.935389958073</v>
      </c>
      <c r="F60" s="2">
        <v>7722.7842006380852</v>
      </c>
      <c r="G60" s="5">
        <f t="shared" si="4"/>
        <v>18131.719590596156</v>
      </c>
      <c r="H60" s="2">
        <v>45</v>
      </c>
      <c r="I60" s="2">
        <v>171</v>
      </c>
      <c r="J60" s="5">
        <f t="shared" si="5"/>
        <v>216</v>
      </c>
      <c r="K60" s="2">
        <v>150</v>
      </c>
      <c r="L60" s="2">
        <v>92</v>
      </c>
      <c r="M60" s="5">
        <f t="shared" si="6"/>
        <v>242</v>
      </c>
      <c r="N60" s="27">
        <f t="shared" si="7"/>
        <v>0.22184431777404248</v>
      </c>
      <c r="O60" s="27">
        <f t="shared" si="0"/>
        <v>0.12924729215152772</v>
      </c>
      <c r="P60" s="28">
        <f t="shared" si="1"/>
        <v>0.1699763723432218</v>
      </c>
      <c r="R60" s="32">
        <f t="shared" si="8"/>
        <v>53.379155845938833</v>
      </c>
      <c r="S60" s="32">
        <f t="shared" si="9"/>
        <v>29.364198481513633</v>
      </c>
      <c r="T60" s="32">
        <f t="shared" si="10"/>
        <v>39.588907403048374</v>
      </c>
    </row>
    <row r="61" spans="2:20" x14ac:dyDescent="0.25">
      <c r="B61" s="12" t="str">
        <f>'Média Mensal'!B61</f>
        <v>Cândido dos Reis</v>
      </c>
      <c r="C61" s="12" t="str">
        <f>'Média Mensal'!C61</f>
        <v>Pias</v>
      </c>
      <c r="D61" s="15">
        <f>'Média Mensal'!D61</f>
        <v>916.73</v>
      </c>
      <c r="E61" s="4">
        <v>9833.0548682188601</v>
      </c>
      <c r="F61" s="2">
        <v>7536.8756863542876</v>
      </c>
      <c r="G61" s="5">
        <f t="shared" si="4"/>
        <v>17369.930554573148</v>
      </c>
      <c r="H61" s="2">
        <v>45</v>
      </c>
      <c r="I61" s="2">
        <v>171</v>
      </c>
      <c r="J61" s="5">
        <f t="shared" si="5"/>
        <v>216</v>
      </c>
      <c r="K61" s="2">
        <v>149</v>
      </c>
      <c r="L61" s="2">
        <v>71</v>
      </c>
      <c r="M61" s="5">
        <f t="shared" si="6"/>
        <v>220</v>
      </c>
      <c r="N61" s="27">
        <f t="shared" si="7"/>
        <v>0.21068424040578634</v>
      </c>
      <c r="O61" s="27">
        <f t="shared" si="0"/>
        <v>0.13817973904286976</v>
      </c>
      <c r="P61" s="28">
        <f t="shared" si="1"/>
        <v>0.17161249757521685</v>
      </c>
      <c r="R61" s="32">
        <f t="shared" si="8"/>
        <v>50.685849836179692</v>
      </c>
      <c r="S61" s="32">
        <f t="shared" si="9"/>
        <v>31.144114406422677</v>
      </c>
      <c r="T61" s="32">
        <f t="shared" si="10"/>
        <v>39.839290262782448</v>
      </c>
    </row>
    <row r="62" spans="2:20" x14ac:dyDescent="0.25">
      <c r="B62" s="12" t="str">
        <f>'Média Mensal'!B62</f>
        <v>Pias</v>
      </c>
      <c r="C62" s="12" t="str">
        <f>'Média Mensal'!C62</f>
        <v>Araújo</v>
      </c>
      <c r="D62" s="15">
        <f>'Média Mensal'!D62</f>
        <v>1258.1300000000001</v>
      </c>
      <c r="E62" s="4">
        <v>9334.8026765676113</v>
      </c>
      <c r="F62" s="2">
        <v>7441.6986731813795</v>
      </c>
      <c r="G62" s="5">
        <f t="shared" si="4"/>
        <v>16776.501349748993</v>
      </c>
      <c r="H62" s="2">
        <v>45</v>
      </c>
      <c r="I62" s="2">
        <v>173</v>
      </c>
      <c r="J62" s="5">
        <f t="shared" si="5"/>
        <v>218</v>
      </c>
      <c r="K62" s="2">
        <v>150</v>
      </c>
      <c r="L62" s="2">
        <v>70</v>
      </c>
      <c r="M62" s="5">
        <f t="shared" si="6"/>
        <v>220</v>
      </c>
      <c r="N62" s="27">
        <f t="shared" si="7"/>
        <v>0.19895146369496189</v>
      </c>
      <c r="O62" s="27">
        <f t="shared" si="0"/>
        <v>0.13597607574151038</v>
      </c>
      <c r="P62" s="28">
        <f t="shared" si="1"/>
        <v>0.16504507073182939</v>
      </c>
      <c r="R62" s="32">
        <f t="shared" si="8"/>
        <v>47.870782956756983</v>
      </c>
      <c r="S62" s="32">
        <f t="shared" si="9"/>
        <v>30.624274375232016</v>
      </c>
      <c r="T62" s="32">
        <f t="shared" si="10"/>
        <v>38.302514497143818</v>
      </c>
    </row>
    <row r="63" spans="2:20" x14ac:dyDescent="0.25">
      <c r="B63" s="12" t="str">
        <f>'Média Mensal'!B63</f>
        <v>Araújo</v>
      </c>
      <c r="C63" s="12" t="str">
        <f>'Média Mensal'!C63</f>
        <v>Custió</v>
      </c>
      <c r="D63" s="15">
        <f>'Média Mensal'!D63</f>
        <v>651.69000000000005</v>
      </c>
      <c r="E63" s="4">
        <v>8969.4247260566735</v>
      </c>
      <c r="F63" s="2">
        <v>7264.5114841367304</v>
      </c>
      <c r="G63" s="5">
        <f t="shared" si="4"/>
        <v>16233.936210193404</v>
      </c>
      <c r="H63" s="2">
        <v>43</v>
      </c>
      <c r="I63" s="2">
        <v>173</v>
      </c>
      <c r="J63" s="5">
        <f t="shared" si="5"/>
        <v>216</v>
      </c>
      <c r="K63" s="2">
        <v>146</v>
      </c>
      <c r="L63" s="2">
        <v>70</v>
      </c>
      <c r="M63" s="5">
        <f t="shared" si="6"/>
        <v>216</v>
      </c>
      <c r="N63" s="27">
        <f t="shared" si="7"/>
        <v>0.19714754541183122</v>
      </c>
      <c r="O63" s="27">
        <f t="shared" si="0"/>
        <v>0.13273847909912168</v>
      </c>
      <c r="P63" s="28">
        <f t="shared" si="1"/>
        <v>0.16197653466428605</v>
      </c>
      <c r="R63" s="32">
        <f t="shared" si="8"/>
        <v>47.457273682839542</v>
      </c>
      <c r="S63" s="32">
        <f t="shared" si="9"/>
        <v>29.895108988216997</v>
      </c>
      <c r="T63" s="32">
        <f t="shared" si="10"/>
        <v>37.578556042114364</v>
      </c>
    </row>
    <row r="64" spans="2:20" x14ac:dyDescent="0.25">
      <c r="B64" s="12" t="str">
        <f>'Média Mensal'!B64</f>
        <v>Custió</v>
      </c>
      <c r="C64" s="12" t="str">
        <f>'Média Mensal'!C64</f>
        <v>Parque de Maia</v>
      </c>
      <c r="D64" s="15">
        <f>'Média Mensal'!D64</f>
        <v>1418.51</v>
      </c>
      <c r="E64" s="4">
        <v>8511.860761271877</v>
      </c>
      <c r="F64" s="2">
        <v>7233.1535955101135</v>
      </c>
      <c r="G64" s="5">
        <f t="shared" si="4"/>
        <v>15745.014356781991</v>
      </c>
      <c r="H64" s="2">
        <v>43</v>
      </c>
      <c r="I64" s="2">
        <v>174</v>
      </c>
      <c r="J64" s="5">
        <f t="shared" si="5"/>
        <v>217</v>
      </c>
      <c r="K64" s="2">
        <v>123</v>
      </c>
      <c r="L64" s="2">
        <v>112</v>
      </c>
      <c r="M64" s="5">
        <f t="shared" si="6"/>
        <v>235</v>
      </c>
      <c r="N64" s="27">
        <f t="shared" si="7"/>
        <v>0.21390884502593177</v>
      </c>
      <c r="O64" s="27">
        <f t="shared" si="0"/>
        <v>0.11066636468038729</v>
      </c>
      <c r="P64" s="28">
        <f t="shared" si="1"/>
        <v>0.14973575734918965</v>
      </c>
      <c r="R64" s="32">
        <f t="shared" si="8"/>
        <v>51.276269646216129</v>
      </c>
      <c r="S64" s="32">
        <f t="shared" si="9"/>
        <v>25.290746837447948</v>
      </c>
      <c r="T64" s="32">
        <f t="shared" si="10"/>
        <v>34.834102559252194</v>
      </c>
    </row>
    <row r="65" spans="2:20" x14ac:dyDescent="0.25">
      <c r="B65" s="12" t="str">
        <f>'Média Mensal'!B65</f>
        <v>Parque de Maia</v>
      </c>
      <c r="C65" s="12" t="str">
        <f>'Média Mensal'!C65</f>
        <v>Forum</v>
      </c>
      <c r="D65" s="15">
        <f>'Média Mensal'!D65</f>
        <v>824.81</v>
      </c>
      <c r="E65" s="4">
        <v>7361.3668989146954</v>
      </c>
      <c r="F65" s="2">
        <v>6631.0600003264462</v>
      </c>
      <c r="G65" s="5">
        <f t="shared" si="4"/>
        <v>13992.426899241142</v>
      </c>
      <c r="H65" s="2">
        <v>41</v>
      </c>
      <c r="I65" s="2">
        <v>174</v>
      </c>
      <c r="J65" s="5">
        <f t="shared" si="5"/>
        <v>215</v>
      </c>
      <c r="K65" s="2">
        <v>112</v>
      </c>
      <c r="L65" s="2">
        <v>112</v>
      </c>
      <c r="M65" s="5">
        <f t="shared" si="6"/>
        <v>224</v>
      </c>
      <c r="N65" s="27">
        <f t="shared" si="7"/>
        <v>0.20095454517674971</v>
      </c>
      <c r="O65" s="27">
        <f t="shared" si="0"/>
        <v>0.10145440636974366</v>
      </c>
      <c r="P65" s="28">
        <f t="shared" si="1"/>
        <v>0.13719141598597087</v>
      </c>
      <c r="R65" s="32">
        <f t="shared" si="8"/>
        <v>48.113509143233301</v>
      </c>
      <c r="S65" s="32">
        <f t="shared" si="9"/>
        <v>23.185524476665897</v>
      </c>
      <c r="T65" s="32">
        <f t="shared" si="10"/>
        <v>31.873409793260002</v>
      </c>
    </row>
    <row r="66" spans="2:20" x14ac:dyDescent="0.25">
      <c r="B66" s="12" t="str">
        <f>'Média Mensal'!B66</f>
        <v>Forum</v>
      </c>
      <c r="C66" s="12" t="str">
        <f>'Média Mensal'!C66</f>
        <v>Zona Industrial</v>
      </c>
      <c r="D66" s="15">
        <f>'Média Mensal'!D66</f>
        <v>1119.4000000000001</v>
      </c>
      <c r="E66" s="4">
        <v>3169.5268438031599</v>
      </c>
      <c r="F66" s="2">
        <v>3280.1241402810169</v>
      </c>
      <c r="G66" s="5">
        <f t="shared" si="4"/>
        <v>6449.6509840841773</v>
      </c>
      <c r="H66" s="2">
        <v>34</v>
      </c>
      <c r="I66" s="2">
        <v>88</v>
      </c>
      <c r="J66" s="5">
        <f t="shared" si="5"/>
        <v>122</v>
      </c>
      <c r="K66" s="2">
        <v>40</v>
      </c>
      <c r="L66" s="2">
        <v>62</v>
      </c>
      <c r="M66" s="5">
        <f t="shared" si="6"/>
        <v>102</v>
      </c>
      <c r="N66" s="27">
        <f t="shared" si="7"/>
        <v>0.18359168465032205</v>
      </c>
      <c r="O66" s="27">
        <f t="shared" si="0"/>
        <v>9.5396816550750843E-2</v>
      </c>
      <c r="P66" s="28">
        <f t="shared" si="1"/>
        <v>0.12487707140807344</v>
      </c>
      <c r="R66" s="32">
        <f t="shared" si="8"/>
        <v>42.831443835177836</v>
      </c>
      <c r="S66" s="32">
        <f t="shared" si="9"/>
        <v>21.867494268540113</v>
      </c>
      <c r="T66" s="32">
        <f t="shared" si="10"/>
        <v>28.79308475037579</v>
      </c>
    </row>
    <row r="67" spans="2:20" x14ac:dyDescent="0.25">
      <c r="B67" s="12" t="str">
        <f>'Média Mensal'!B67</f>
        <v>Zona Industrial</v>
      </c>
      <c r="C67" s="12" t="str">
        <f>'Média Mensal'!C67</f>
        <v>Mandim</v>
      </c>
      <c r="D67" s="15">
        <f>'Média Mensal'!D67</f>
        <v>1194.23</v>
      </c>
      <c r="E67" s="4">
        <v>3075.8410203768103</v>
      </c>
      <c r="F67" s="2">
        <v>3029.1765928769055</v>
      </c>
      <c r="G67" s="5">
        <f t="shared" si="4"/>
        <v>6105.0176132537163</v>
      </c>
      <c r="H67" s="2">
        <v>7</v>
      </c>
      <c r="I67" s="2">
        <v>56</v>
      </c>
      <c r="J67" s="5">
        <f t="shared" si="5"/>
        <v>63</v>
      </c>
      <c r="K67" s="2">
        <v>61</v>
      </c>
      <c r="L67" s="2">
        <v>62</v>
      </c>
      <c r="M67" s="5">
        <f t="shared" si="6"/>
        <v>123</v>
      </c>
      <c r="N67" s="27">
        <f t="shared" si="7"/>
        <v>0.18484621516687563</v>
      </c>
      <c r="O67" s="27">
        <f t="shared" si="0"/>
        <v>0.11026414505230436</v>
      </c>
      <c r="P67" s="28">
        <f t="shared" si="1"/>
        <v>0.13839811419236753</v>
      </c>
      <c r="R67" s="32">
        <f t="shared" si="8"/>
        <v>45.232956182011918</v>
      </c>
      <c r="S67" s="32">
        <f t="shared" si="9"/>
        <v>25.670988075228014</v>
      </c>
      <c r="T67" s="32">
        <f t="shared" si="10"/>
        <v>32.822675340073744</v>
      </c>
    </row>
    <row r="68" spans="2:20" x14ac:dyDescent="0.25">
      <c r="B68" s="12" t="str">
        <f>'Média Mensal'!B68</f>
        <v>Mandim</v>
      </c>
      <c r="C68" s="12" t="str">
        <f>'Média Mensal'!C68</f>
        <v>Castêlo da Maia</v>
      </c>
      <c r="D68" s="15">
        <f>'Média Mensal'!D68</f>
        <v>1468.1</v>
      </c>
      <c r="E68" s="4">
        <v>2981.6265529926163</v>
      </c>
      <c r="F68" s="2">
        <v>2771.7165299955927</v>
      </c>
      <c r="G68" s="5">
        <f t="shared" si="4"/>
        <v>5753.3430829882091</v>
      </c>
      <c r="H68" s="2">
        <v>0</v>
      </c>
      <c r="I68" s="2">
        <v>44</v>
      </c>
      <c r="J68" s="5">
        <f t="shared" si="5"/>
        <v>44</v>
      </c>
      <c r="K68" s="2">
        <v>63</v>
      </c>
      <c r="L68" s="2">
        <v>106</v>
      </c>
      <c r="M68" s="5">
        <f t="shared" si="6"/>
        <v>169</v>
      </c>
      <c r="N68" s="27">
        <f t="shared" si="7"/>
        <v>0.19083631291555403</v>
      </c>
      <c r="O68" s="27">
        <f t="shared" si="0"/>
        <v>7.7439554369568411E-2</v>
      </c>
      <c r="P68" s="28">
        <f t="shared" si="1"/>
        <v>0.11189791277011454</v>
      </c>
      <c r="R68" s="32">
        <f t="shared" si="8"/>
        <v>47.3274056030574</v>
      </c>
      <c r="S68" s="32">
        <f t="shared" si="9"/>
        <v>18.478110199970619</v>
      </c>
      <c r="T68" s="32">
        <f t="shared" si="10"/>
        <v>27.011000389616004</v>
      </c>
    </row>
    <row r="69" spans="2:20" x14ac:dyDescent="0.25">
      <c r="B69" s="13" t="str">
        <f>'Média Mensal'!B69</f>
        <v>Castêlo da Maia</v>
      </c>
      <c r="C69" s="13" t="str">
        <f>'Média Mensal'!C69</f>
        <v>ISMAI</v>
      </c>
      <c r="D69" s="16">
        <f>'Média Mensal'!D69</f>
        <v>702.48</v>
      </c>
      <c r="E69" s="6">
        <v>1533.4687972140066</v>
      </c>
      <c r="F69" s="3">
        <v>1812.0000000000002</v>
      </c>
      <c r="G69" s="7">
        <f t="shared" si="4"/>
        <v>3345.4687972140068</v>
      </c>
      <c r="H69" s="6">
        <v>0</v>
      </c>
      <c r="I69" s="3">
        <v>44</v>
      </c>
      <c r="J69" s="7">
        <f t="shared" si="5"/>
        <v>44</v>
      </c>
      <c r="K69" s="6">
        <v>62</v>
      </c>
      <c r="L69" s="3">
        <v>106</v>
      </c>
      <c r="M69" s="7">
        <f t="shared" si="6"/>
        <v>168</v>
      </c>
      <c r="N69" s="27">
        <f t="shared" si="7"/>
        <v>9.9731321358871403E-2</v>
      </c>
      <c r="O69" s="27">
        <f t="shared" si="0"/>
        <v>5.062583817612875E-2</v>
      </c>
      <c r="P69" s="28">
        <f t="shared" si="1"/>
        <v>6.5382051227603322E-2</v>
      </c>
      <c r="R69" s="32">
        <f t="shared" si="8"/>
        <v>24.733367697000105</v>
      </c>
      <c r="S69" s="32">
        <f t="shared" si="9"/>
        <v>12.080000000000002</v>
      </c>
      <c r="T69" s="32">
        <f t="shared" si="10"/>
        <v>15.780513194405692</v>
      </c>
    </row>
    <row r="70" spans="2:20" x14ac:dyDescent="0.25">
      <c r="B70" s="11" t="str">
        <f>'Média Mensal'!B70</f>
        <v>Santo Ovídio</v>
      </c>
      <c r="C70" s="11" t="str">
        <f>'Média Mensal'!C70</f>
        <v>D. João II</v>
      </c>
      <c r="D70" s="14">
        <f>'Média Mensal'!D70</f>
        <v>463.71</v>
      </c>
      <c r="E70" s="4">
        <v>7312.0000000000036</v>
      </c>
      <c r="F70" s="2">
        <v>12363.130168159383</v>
      </c>
      <c r="G70" s="10">
        <f t="shared" ref="G70:G86" si="14">+E70+F70</f>
        <v>19675.130168159387</v>
      </c>
      <c r="H70" s="2">
        <v>504</v>
      </c>
      <c r="I70" s="2">
        <v>498</v>
      </c>
      <c r="J70" s="10">
        <f t="shared" ref="J70:J86" si="15">+H70+I70</f>
        <v>1002</v>
      </c>
      <c r="K70" s="2">
        <v>0</v>
      </c>
      <c r="L70" s="2">
        <v>0</v>
      </c>
      <c r="M70" s="10">
        <f t="shared" ref="M70:M86" si="16">+K70+L70</f>
        <v>0</v>
      </c>
      <c r="N70" s="25">
        <f t="shared" ref="N70:P86" si="17">+E70/(H70*216+K70*248)</f>
        <v>6.7166372721928311E-2</v>
      </c>
      <c r="O70" s="25">
        <f t="shared" si="0"/>
        <v>0.11493316012345106</v>
      </c>
      <c r="P70" s="26">
        <f t="shared" si="1"/>
        <v>9.0906752089152193E-2</v>
      </c>
      <c r="R70" s="32">
        <f t="shared" si="8"/>
        <v>14.507936507936515</v>
      </c>
      <c r="S70" s="32">
        <f t="shared" si="9"/>
        <v>24.825562586665427</v>
      </c>
      <c r="T70" s="32">
        <f t="shared" si="10"/>
        <v>19.635858451256873</v>
      </c>
    </row>
    <row r="71" spans="2:20" x14ac:dyDescent="0.25">
      <c r="B71" s="12" t="str">
        <f>'Média Mensal'!B71</f>
        <v>D. João II</v>
      </c>
      <c r="C71" s="12" t="str">
        <f>'Média Mensal'!C71</f>
        <v>João de Deus</v>
      </c>
      <c r="D71" s="15">
        <f>'Média Mensal'!D71</f>
        <v>716.25</v>
      </c>
      <c r="E71" s="4">
        <v>10434.21061961102</v>
      </c>
      <c r="F71" s="2">
        <v>18130.355857241328</v>
      </c>
      <c r="G71" s="5">
        <f t="shared" si="14"/>
        <v>28564.566476852349</v>
      </c>
      <c r="H71" s="2">
        <v>504</v>
      </c>
      <c r="I71" s="2">
        <v>496</v>
      </c>
      <c r="J71" s="5">
        <f t="shared" si="15"/>
        <v>1000</v>
      </c>
      <c r="K71" s="2">
        <v>0</v>
      </c>
      <c r="L71" s="2">
        <v>0</v>
      </c>
      <c r="M71" s="5">
        <f t="shared" si="16"/>
        <v>0</v>
      </c>
      <c r="N71" s="27">
        <f t="shared" si="17"/>
        <v>9.5846290964974823E-2</v>
      </c>
      <c r="O71" s="27">
        <f t="shared" si="0"/>
        <v>0.16922748522664022</v>
      </c>
      <c r="P71" s="28">
        <f t="shared" si="1"/>
        <v>0.13224336331876088</v>
      </c>
      <c r="R71" s="32">
        <f t="shared" ref="R71:R86" si="18">+E71/(H71+K71)</f>
        <v>20.702798848434565</v>
      </c>
      <c r="S71" s="32">
        <f t="shared" ref="S71:S86" si="19">+F71/(I71+L71)</f>
        <v>36.553136808954292</v>
      </c>
      <c r="T71" s="32">
        <f t="shared" ref="T71:T86" si="20">+G71/(J71+M71)</f>
        <v>28.564566476852349</v>
      </c>
    </row>
    <row r="72" spans="2:20" x14ac:dyDescent="0.25">
      <c r="B72" s="12" t="str">
        <f>'Média Mensal'!B72</f>
        <v>João de Deus</v>
      </c>
      <c r="C72" s="12" t="str">
        <f>'Média Mensal'!C72</f>
        <v>C.M.Gaia</v>
      </c>
      <c r="D72" s="15">
        <f>'Média Mensal'!D72</f>
        <v>405.01</v>
      </c>
      <c r="E72" s="4">
        <v>19091.589129355354</v>
      </c>
      <c r="F72" s="2">
        <v>28896.814045178533</v>
      </c>
      <c r="G72" s="5">
        <f t="shared" si="14"/>
        <v>47988.403174533887</v>
      </c>
      <c r="H72" s="2">
        <v>508</v>
      </c>
      <c r="I72" s="2">
        <v>498</v>
      </c>
      <c r="J72" s="5">
        <f t="shared" si="15"/>
        <v>1006</v>
      </c>
      <c r="K72" s="2">
        <v>0</v>
      </c>
      <c r="L72" s="2">
        <v>0</v>
      </c>
      <c r="M72" s="5">
        <f t="shared" si="16"/>
        <v>0</v>
      </c>
      <c r="N72" s="27">
        <f t="shared" si="17"/>
        <v>0.1739901313188553</v>
      </c>
      <c r="O72" s="27">
        <f t="shared" si="0"/>
        <v>0.26863764358525338</v>
      </c>
      <c r="P72" s="28">
        <f t="shared" si="1"/>
        <v>0.22084347238114777</v>
      </c>
      <c r="R72" s="32">
        <f t="shared" si="18"/>
        <v>37.581868364872747</v>
      </c>
      <c r="S72" s="32">
        <f t="shared" si="19"/>
        <v>58.025731014414724</v>
      </c>
      <c r="T72" s="32">
        <f t="shared" si="20"/>
        <v>47.70219003432792</v>
      </c>
    </row>
    <row r="73" spans="2:20" x14ac:dyDescent="0.25">
      <c r="B73" s="12" t="str">
        <f>'Média Mensal'!B73</f>
        <v>C.M.Gaia</v>
      </c>
      <c r="C73" s="12" t="str">
        <f>'Média Mensal'!C73</f>
        <v>General Torres</v>
      </c>
      <c r="D73" s="15">
        <f>'Média Mensal'!D73</f>
        <v>488.39</v>
      </c>
      <c r="E73" s="4">
        <v>21839.01950903223</v>
      </c>
      <c r="F73" s="2">
        <v>32265.162758341517</v>
      </c>
      <c r="G73" s="5">
        <f t="shared" si="14"/>
        <v>54104.182267373748</v>
      </c>
      <c r="H73" s="2">
        <v>504</v>
      </c>
      <c r="I73" s="2">
        <v>500</v>
      </c>
      <c r="J73" s="5">
        <f t="shared" si="15"/>
        <v>1004</v>
      </c>
      <c r="K73" s="2">
        <v>0</v>
      </c>
      <c r="L73" s="2">
        <v>0</v>
      </c>
      <c r="M73" s="5">
        <f t="shared" si="16"/>
        <v>0</v>
      </c>
      <c r="N73" s="27">
        <f t="shared" si="17"/>
        <v>0.20060827738308559</v>
      </c>
      <c r="O73" s="27">
        <f t="shared" si="0"/>
        <v>0.29875150702168074</v>
      </c>
      <c r="P73" s="28">
        <f t="shared" si="1"/>
        <v>0.24948438776087201</v>
      </c>
      <c r="R73" s="32">
        <f t="shared" si="18"/>
        <v>43.331387914746486</v>
      </c>
      <c r="S73" s="32">
        <f t="shared" si="19"/>
        <v>64.530325516683035</v>
      </c>
      <c r="T73" s="32">
        <f t="shared" si="20"/>
        <v>53.888627756348356</v>
      </c>
    </row>
    <row r="74" spans="2:20" x14ac:dyDescent="0.25">
      <c r="B74" s="12" t="str">
        <f>'Média Mensal'!B74</f>
        <v>General Torres</v>
      </c>
      <c r="C74" s="12" t="str">
        <f>'Média Mensal'!C74</f>
        <v>Jardim do Morro</v>
      </c>
      <c r="D74" s="15">
        <f>'Média Mensal'!D74</f>
        <v>419.98</v>
      </c>
      <c r="E74" s="4">
        <v>22387.157073075057</v>
      </c>
      <c r="F74" s="2">
        <v>36416.951220157644</v>
      </c>
      <c r="G74" s="5">
        <f t="shared" si="14"/>
        <v>58804.108293232697</v>
      </c>
      <c r="H74" s="2">
        <v>505</v>
      </c>
      <c r="I74" s="2">
        <v>501</v>
      </c>
      <c r="J74" s="5">
        <f t="shared" si="15"/>
        <v>1006</v>
      </c>
      <c r="K74" s="2">
        <v>0</v>
      </c>
      <c r="L74" s="2">
        <v>0</v>
      </c>
      <c r="M74" s="5">
        <f t="shared" si="16"/>
        <v>0</v>
      </c>
      <c r="N74" s="27">
        <f t="shared" si="17"/>
        <v>0.20523613011619965</v>
      </c>
      <c r="O74" s="27">
        <f t="shared" si="0"/>
        <v>0.33652095087748246</v>
      </c>
      <c r="P74" s="28">
        <f t="shared" si="1"/>
        <v>0.27061753687703732</v>
      </c>
      <c r="R74" s="32">
        <f t="shared" si="18"/>
        <v>44.331004105099126</v>
      </c>
      <c r="S74" s="32">
        <f t="shared" si="19"/>
        <v>72.68852538953621</v>
      </c>
      <c r="T74" s="32">
        <f t="shared" si="20"/>
        <v>58.453387965440058</v>
      </c>
    </row>
    <row r="75" spans="2:20" x14ac:dyDescent="0.25">
      <c r="B75" s="12" t="str">
        <f>'Média Mensal'!B75</f>
        <v>Jardim do Morro</v>
      </c>
      <c r="C75" s="12" t="str">
        <f>'Média Mensal'!C75</f>
        <v>São Bento</v>
      </c>
      <c r="D75" s="15">
        <f>'Média Mensal'!D75</f>
        <v>795.7</v>
      </c>
      <c r="E75" s="4">
        <v>23440.730542048004</v>
      </c>
      <c r="F75" s="2">
        <v>37754.259107318598</v>
      </c>
      <c r="G75" s="5">
        <f t="shared" si="14"/>
        <v>61194.989649366602</v>
      </c>
      <c r="H75" s="2">
        <v>505</v>
      </c>
      <c r="I75" s="2">
        <v>500</v>
      </c>
      <c r="J75" s="5">
        <f t="shared" si="15"/>
        <v>1005</v>
      </c>
      <c r="K75" s="2">
        <v>0</v>
      </c>
      <c r="L75" s="2">
        <v>0</v>
      </c>
      <c r="M75" s="5">
        <f t="shared" si="16"/>
        <v>0</v>
      </c>
      <c r="N75" s="27">
        <f t="shared" si="17"/>
        <v>0.21489485278738543</v>
      </c>
      <c r="O75" s="27">
        <f t="shared" si="0"/>
        <v>0.34957647321591295</v>
      </c>
      <c r="P75" s="28">
        <f t="shared" si="1"/>
        <v>0.28190063409511057</v>
      </c>
      <c r="R75" s="32">
        <f t="shared" si="18"/>
        <v>46.417288202075255</v>
      </c>
      <c r="S75" s="32">
        <f t="shared" si="19"/>
        <v>75.508518214637192</v>
      </c>
      <c r="T75" s="32">
        <f t="shared" si="20"/>
        <v>60.890536964543884</v>
      </c>
    </row>
    <row r="76" spans="2:20" x14ac:dyDescent="0.25">
      <c r="B76" s="12" t="str">
        <f>'Média Mensal'!B76</f>
        <v>São Bento</v>
      </c>
      <c r="C76" s="12" t="str">
        <f>'Média Mensal'!C76</f>
        <v>Aliados</v>
      </c>
      <c r="D76" s="15">
        <f>'Média Mensal'!D76</f>
        <v>443.38</v>
      </c>
      <c r="E76" s="4">
        <v>29868.249340552455</v>
      </c>
      <c r="F76" s="2">
        <v>43678.301606630601</v>
      </c>
      <c r="G76" s="5">
        <f t="shared" si="14"/>
        <v>73546.550947183059</v>
      </c>
      <c r="H76" s="2">
        <v>506</v>
      </c>
      <c r="I76" s="2">
        <v>500</v>
      </c>
      <c r="J76" s="5">
        <f t="shared" si="15"/>
        <v>1006</v>
      </c>
      <c r="K76" s="2">
        <v>0</v>
      </c>
      <c r="L76" s="2">
        <v>0</v>
      </c>
      <c r="M76" s="5">
        <f t="shared" si="16"/>
        <v>0</v>
      </c>
      <c r="N76" s="27">
        <f t="shared" si="17"/>
        <v>0.27327852200037012</v>
      </c>
      <c r="O76" s="27">
        <f t="shared" si="0"/>
        <v>0.40442871857991297</v>
      </c>
      <c r="P76" s="28">
        <f t="shared" si="1"/>
        <v>0.3384625163241986</v>
      </c>
      <c r="R76" s="32">
        <f t="shared" si="18"/>
        <v>59.028160752079948</v>
      </c>
      <c r="S76" s="32">
        <f t="shared" si="19"/>
        <v>87.356603213261195</v>
      </c>
      <c r="T76" s="32">
        <f t="shared" si="20"/>
        <v>73.107903526026902</v>
      </c>
    </row>
    <row r="77" spans="2:20" x14ac:dyDescent="0.25">
      <c r="B77" s="12" t="str">
        <f>'Média Mensal'!B77</f>
        <v>Aliados</v>
      </c>
      <c r="C77" s="12" t="str">
        <f>'Média Mensal'!C77</f>
        <v>Trindade S</v>
      </c>
      <c r="D77" s="15">
        <f>'Média Mensal'!D77</f>
        <v>450.27</v>
      </c>
      <c r="E77" s="4">
        <v>33870.116057240914</v>
      </c>
      <c r="F77" s="2">
        <v>45293.939952852976</v>
      </c>
      <c r="G77" s="5">
        <f t="shared" si="14"/>
        <v>79164.056010093889</v>
      </c>
      <c r="H77" s="2">
        <v>506</v>
      </c>
      <c r="I77" s="2">
        <v>500</v>
      </c>
      <c r="J77" s="5">
        <f t="shared" si="15"/>
        <v>1006</v>
      </c>
      <c r="K77" s="2">
        <v>0</v>
      </c>
      <c r="L77" s="2">
        <v>0</v>
      </c>
      <c r="M77" s="5">
        <f t="shared" si="16"/>
        <v>0</v>
      </c>
      <c r="N77" s="27">
        <f t="shared" si="17"/>
        <v>0.30989346414544827</v>
      </c>
      <c r="O77" s="27">
        <f t="shared" si="0"/>
        <v>0.41938833289678679</v>
      </c>
      <c r="P77" s="28">
        <f t="shared" si="1"/>
        <v>0.36431437306758474</v>
      </c>
      <c r="R77" s="32">
        <f t="shared" si="18"/>
        <v>66.936988255416821</v>
      </c>
      <c r="S77" s="32">
        <f t="shared" si="19"/>
        <v>90.587879905705947</v>
      </c>
      <c r="T77" s="32">
        <f t="shared" si="20"/>
        <v>78.691904582598298</v>
      </c>
    </row>
    <row r="78" spans="2:20" x14ac:dyDescent="0.25">
      <c r="B78" s="12" t="str">
        <f>'Média Mensal'!B78</f>
        <v>Trindade S</v>
      </c>
      <c r="C78" s="12" t="str">
        <f>'Média Mensal'!C78</f>
        <v>Faria Guimaraes</v>
      </c>
      <c r="D78" s="15">
        <f>'Média Mensal'!D78</f>
        <v>555.34</v>
      </c>
      <c r="E78" s="4">
        <v>29070.71635715491</v>
      </c>
      <c r="F78" s="2">
        <v>38263.756523481534</v>
      </c>
      <c r="G78" s="5">
        <f t="shared" si="14"/>
        <v>67334.472880636444</v>
      </c>
      <c r="H78" s="2">
        <v>506</v>
      </c>
      <c r="I78" s="2">
        <v>514</v>
      </c>
      <c r="J78" s="5">
        <f t="shared" si="15"/>
        <v>1020</v>
      </c>
      <c r="K78" s="2">
        <v>0</v>
      </c>
      <c r="L78" s="2">
        <v>0</v>
      </c>
      <c r="M78" s="5">
        <f t="shared" si="16"/>
        <v>0</v>
      </c>
      <c r="N78" s="27">
        <f t="shared" si="17"/>
        <v>0.26598152134712078</v>
      </c>
      <c r="O78" s="27">
        <f t="shared" si="0"/>
        <v>0.34464400961487185</v>
      </c>
      <c r="P78" s="28">
        <f t="shared" si="1"/>
        <v>0.30562124582714434</v>
      </c>
      <c r="R78" s="32">
        <f t="shared" si="18"/>
        <v>57.452008610978083</v>
      </c>
      <c r="S78" s="32">
        <f t="shared" si="19"/>
        <v>74.443106076812327</v>
      </c>
      <c r="T78" s="32">
        <f t="shared" si="20"/>
        <v>66.014189098663181</v>
      </c>
    </row>
    <row r="79" spans="2:20" x14ac:dyDescent="0.25">
      <c r="B79" s="12" t="str">
        <f>'Média Mensal'!B79</f>
        <v>Faria Guimaraes</v>
      </c>
      <c r="C79" s="12" t="str">
        <f>'Média Mensal'!C79</f>
        <v>Marques</v>
      </c>
      <c r="D79" s="15">
        <f>'Média Mensal'!D79</f>
        <v>621.04</v>
      </c>
      <c r="E79" s="4">
        <v>27467.763689956213</v>
      </c>
      <c r="F79" s="2">
        <v>37009.511882566381</v>
      </c>
      <c r="G79" s="5">
        <f t="shared" si="14"/>
        <v>64477.275572522594</v>
      </c>
      <c r="H79" s="2">
        <v>502</v>
      </c>
      <c r="I79" s="2">
        <v>502</v>
      </c>
      <c r="J79" s="5">
        <f t="shared" si="15"/>
        <v>1004</v>
      </c>
      <c r="K79" s="2">
        <v>0</v>
      </c>
      <c r="L79" s="2">
        <v>0</v>
      </c>
      <c r="M79" s="5">
        <f t="shared" si="16"/>
        <v>0</v>
      </c>
      <c r="N79" s="27">
        <f t="shared" si="17"/>
        <v>0.25331787378224335</v>
      </c>
      <c r="O79" s="27">
        <f t="shared" si="0"/>
        <v>0.34131540396346449</v>
      </c>
      <c r="P79" s="28">
        <f t="shared" si="1"/>
        <v>0.29731663887285392</v>
      </c>
      <c r="R79" s="32">
        <f t="shared" si="18"/>
        <v>54.71666073696457</v>
      </c>
      <c r="S79" s="32">
        <f t="shared" si="19"/>
        <v>73.724127256108332</v>
      </c>
      <c r="T79" s="32">
        <f t="shared" si="20"/>
        <v>64.220393996536444</v>
      </c>
    </row>
    <row r="80" spans="2:20" x14ac:dyDescent="0.25">
      <c r="B80" s="12" t="str">
        <f>'Média Mensal'!B80</f>
        <v>Marques</v>
      </c>
      <c r="C80" s="12" t="str">
        <f>'Média Mensal'!C80</f>
        <v>Combatentes</v>
      </c>
      <c r="D80" s="15">
        <f>'Média Mensal'!D80</f>
        <v>702.75</v>
      </c>
      <c r="E80" s="4">
        <v>21750.435634283367</v>
      </c>
      <c r="F80" s="2">
        <v>28678.478645342373</v>
      </c>
      <c r="G80" s="5">
        <f t="shared" si="14"/>
        <v>50428.914279625737</v>
      </c>
      <c r="H80" s="2">
        <v>502</v>
      </c>
      <c r="I80" s="2">
        <v>499</v>
      </c>
      <c r="J80" s="5">
        <f t="shared" si="15"/>
        <v>1001</v>
      </c>
      <c r="K80" s="2">
        <v>0</v>
      </c>
      <c r="L80" s="2">
        <v>0</v>
      </c>
      <c r="M80" s="5">
        <f t="shared" si="16"/>
        <v>0</v>
      </c>
      <c r="N80" s="27">
        <f t="shared" si="17"/>
        <v>0.20059056029846695</v>
      </c>
      <c r="O80" s="27">
        <f t="shared" si="0"/>
        <v>0.26607361617069669</v>
      </c>
      <c r="P80" s="28">
        <f t="shared" si="1"/>
        <v>0.2332339617772308</v>
      </c>
      <c r="R80" s="32">
        <f t="shared" si="18"/>
        <v>43.327561024468856</v>
      </c>
      <c r="S80" s="32">
        <f t="shared" si="19"/>
        <v>57.471901092870489</v>
      </c>
      <c r="T80" s="32">
        <f t="shared" si="20"/>
        <v>50.378535743881855</v>
      </c>
    </row>
    <row r="81" spans="2:20" x14ac:dyDescent="0.25">
      <c r="B81" s="12" t="str">
        <f>'Média Mensal'!B81</f>
        <v>Combatentes</v>
      </c>
      <c r="C81" s="12" t="str">
        <f>'Média Mensal'!C81</f>
        <v>Salgueiros</v>
      </c>
      <c r="D81" s="15">
        <f>'Média Mensal'!D81</f>
        <v>471.25</v>
      </c>
      <c r="E81" s="4">
        <v>18259.326136603613</v>
      </c>
      <c r="F81" s="2">
        <v>25388.503301688117</v>
      </c>
      <c r="G81" s="5">
        <f t="shared" si="14"/>
        <v>43647.82943829173</v>
      </c>
      <c r="H81" s="2">
        <v>508</v>
      </c>
      <c r="I81" s="2">
        <v>499</v>
      </c>
      <c r="J81" s="5">
        <f t="shared" si="15"/>
        <v>1007</v>
      </c>
      <c r="K81" s="2">
        <v>0</v>
      </c>
      <c r="L81" s="2">
        <v>0</v>
      </c>
      <c r="M81" s="5">
        <f t="shared" si="16"/>
        <v>0</v>
      </c>
      <c r="N81" s="27">
        <f t="shared" si="17"/>
        <v>0.16640534901395826</v>
      </c>
      <c r="O81" s="27">
        <f t="shared" si="17"/>
        <v>0.23554983394277551</v>
      </c>
      <c r="P81" s="28">
        <f t="shared" si="17"/>
        <v>0.20066860420708618</v>
      </c>
      <c r="R81" s="32">
        <f t="shared" si="18"/>
        <v>35.943555387014989</v>
      </c>
      <c r="S81" s="32">
        <f t="shared" si="19"/>
        <v>50.878764131639514</v>
      </c>
      <c r="T81" s="32">
        <f t="shared" si="20"/>
        <v>43.344418508730612</v>
      </c>
    </row>
    <row r="82" spans="2:20" x14ac:dyDescent="0.25">
      <c r="B82" s="12" t="str">
        <f>'Média Mensal'!B82</f>
        <v>Salgueiros</v>
      </c>
      <c r="C82" s="12" t="str">
        <f>'Média Mensal'!C82</f>
        <v>Polo Universitario</v>
      </c>
      <c r="D82" s="15">
        <f>'Média Mensal'!D82</f>
        <v>775.36</v>
      </c>
      <c r="E82" s="4">
        <v>15838.80633854</v>
      </c>
      <c r="F82" s="2">
        <v>23279.790023240483</v>
      </c>
      <c r="G82" s="5">
        <f t="shared" si="14"/>
        <v>39118.596361780481</v>
      </c>
      <c r="H82" s="2">
        <v>504</v>
      </c>
      <c r="I82" s="2">
        <v>495</v>
      </c>
      <c r="J82" s="5">
        <f t="shared" si="15"/>
        <v>999</v>
      </c>
      <c r="K82" s="2">
        <v>0</v>
      </c>
      <c r="L82" s="2">
        <v>0</v>
      </c>
      <c r="M82" s="5">
        <f t="shared" si="16"/>
        <v>0</v>
      </c>
      <c r="N82" s="27">
        <f t="shared" si="17"/>
        <v>0.14549168079934596</v>
      </c>
      <c r="O82" s="27">
        <f t="shared" si="17"/>
        <v>0.21773092053161694</v>
      </c>
      <c r="P82" s="28">
        <f t="shared" si="17"/>
        <v>0.18128589868470546</v>
      </c>
      <c r="R82" s="32">
        <f t="shared" si="18"/>
        <v>31.426203052658732</v>
      </c>
      <c r="S82" s="32">
        <f t="shared" si="19"/>
        <v>47.029878834829255</v>
      </c>
      <c r="T82" s="32">
        <f t="shared" si="20"/>
        <v>39.157754115896374</v>
      </c>
    </row>
    <row r="83" spans="2:20" x14ac:dyDescent="0.25">
      <c r="B83" s="12" t="str">
        <f>'Média Mensal'!B83</f>
        <v>Polo Universitario</v>
      </c>
      <c r="C83" s="12" t="str">
        <f>'Média Mensal'!C83</f>
        <v>I.P.O.</v>
      </c>
      <c r="D83" s="15">
        <f>'Média Mensal'!D83</f>
        <v>827.64</v>
      </c>
      <c r="E83" s="4">
        <v>12577.617885568305</v>
      </c>
      <c r="F83" s="2">
        <v>18352.732609353399</v>
      </c>
      <c r="G83" s="5">
        <f t="shared" si="14"/>
        <v>30930.350494921702</v>
      </c>
      <c r="H83" s="2">
        <v>501</v>
      </c>
      <c r="I83" s="2">
        <v>498</v>
      </c>
      <c r="J83" s="5">
        <f t="shared" si="15"/>
        <v>999</v>
      </c>
      <c r="K83" s="2">
        <v>0</v>
      </c>
      <c r="L83" s="2">
        <v>0</v>
      </c>
      <c r="M83" s="5">
        <f t="shared" si="16"/>
        <v>0</v>
      </c>
      <c r="N83" s="27">
        <f t="shared" si="17"/>
        <v>0.11622697092452414</v>
      </c>
      <c r="O83" s="27">
        <f t="shared" si="17"/>
        <v>0.17061517002596868</v>
      </c>
      <c r="P83" s="28">
        <f t="shared" si="17"/>
        <v>0.14333940651263163</v>
      </c>
      <c r="R83" s="32">
        <f t="shared" si="18"/>
        <v>25.105025719697213</v>
      </c>
      <c r="S83" s="32">
        <f t="shared" si="19"/>
        <v>36.852876725609235</v>
      </c>
      <c r="T83" s="32">
        <f t="shared" si="20"/>
        <v>30.961311806728432</v>
      </c>
    </row>
    <row r="84" spans="2:20" x14ac:dyDescent="0.25">
      <c r="B84" s="13" t="str">
        <f>'Média Mensal'!B84</f>
        <v>I.P.O.</v>
      </c>
      <c r="C84" s="13" t="str">
        <f>'Média Mensal'!C84</f>
        <v>Hospital São João</v>
      </c>
      <c r="D84" s="16">
        <f>'Média Mensal'!D84</f>
        <v>351.77</v>
      </c>
      <c r="E84" s="6">
        <v>6703.9008274758789</v>
      </c>
      <c r="F84" s="3">
        <v>8513.9999999999982</v>
      </c>
      <c r="G84" s="7">
        <f t="shared" si="14"/>
        <v>15217.900827475878</v>
      </c>
      <c r="H84" s="6">
        <v>502</v>
      </c>
      <c r="I84" s="3">
        <v>500</v>
      </c>
      <c r="J84" s="7">
        <f t="shared" si="15"/>
        <v>1002</v>
      </c>
      <c r="K84" s="6">
        <v>0</v>
      </c>
      <c r="L84" s="3">
        <v>0</v>
      </c>
      <c r="M84" s="7">
        <f t="shared" si="16"/>
        <v>0</v>
      </c>
      <c r="N84" s="27">
        <f t="shared" si="17"/>
        <v>6.1825852400360398E-2</v>
      </c>
      <c r="O84" s="27">
        <f t="shared" si="17"/>
        <v>7.8833333333333311E-2</v>
      </c>
      <c r="P84" s="28">
        <f t="shared" si="17"/>
        <v>7.0312619332981621E-2</v>
      </c>
      <c r="R84" s="32">
        <f t="shared" si="18"/>
        <v>13.354384118477846</v>
      </c>
      <c r="S84" s="32">
        <f t="shared" si="19"/>
        <v>17.027999999999995</v>
      </c>
      <c r="T84" s="32">
        <f t="shared" si="20"/>
        <v>15.18752577592403</v>
      </c>
    </row>
    <row r="85" spans="2:20" x14ac:dyDescent="0.25">
      <c r="B85" s="12" t="str">
        <f>'Média Mensal'!B85</f>
        <v xml:space="preserve">Verdes (E) </v>
      </c>
      <c r="C85" s="12" t="str">
        <f>'Média Mensal'!C85</f>
        <v>Botica</v>
      </c>
      <c r="D85" s="15">
        <f>'Média Mensal'!D85</f>
        <v>683.54</v>
      </c>
      <c r="E85" s="4">
        <v>2924.0192494953317</v>
      </c>
      <c r="F85" s="2">
        <v>5983.642576999031</v>
      </c>
      <c r="G85" s="5">
        <f t="shared" si="14"/>
        <v>8907.6618264943627</v>
      </c>
      <c r="H85" s="2">
        <v>121</v>
      </c>
      <c r="I85" s="2">
        <v>143</v>
      </c>
      <c r="J85" s="5">
        <f t="shared" si="15"/>
        <v>264</v>
      </c>
      <c r="K85" s="2">
        <v>0</v>
      </c>
      <c r="L85" s="2">
        <v>0</v>
      </c>
      <c r="M85" s="5">
        <f t="shared" si="16"/>
        <v>0</v>
      </c>
      <c r="N85" s="25">
        <f t="shared" si="17"/>
        <v>0.11187707566174364</v>
      </c>
      <c r="O85" s="25">
        <f t="shared" si="17"/>
        <v>0.19372062215096578</v>
      </c>
      <c r="P85" s="26">
        <f t="shared" si="17"/>
        <v>0.15620899667673896</v>
      </c>
      <c r="R85" s="32">
        <f t="shared" si="18"/>
        <v>24.165448342936624</v>
      </c>
      <c r="S85" s="32">
        <f t="shared" si="19"/>
        <v>41.843654384608605</v>
      </c>
      <c r="T85" s="32">
        <f t="shared" si="20"/>
        <v>33.741143282175614</v>
      </c>
    </row>
    <row r="86" spans="2:20" x14ac:dyDescent="0.25">
      <c r="B86" s="13" t="str">
        <f>'Média Mensal'!B86</f>
        <v>Botica</v>
      </c>
      <c r="C86" s="13" t="str">
        <f>'Média Mensal'!C86</f>
        <v>Aeroporto</v>
      </c>
      <c r="D86" s="16">
        <f>'Média Mensal'!D86</f>
        <v>649.66</v>
      </c>
      <c r="E86" s="6">
        <v>2645.8959548258722</v>
      </c>
      <c r="F86" s="3">
        <v>5467.0000000000045</v>
      </c>
      <c r="G86" s="7">
        <f t="shared" si="14"/>
        <v>8112.8959548258772</v>
      </c>
      <c r="H86" s="6">
        <v>150</v>
      </c>
      <c r="I86" s="3">
        <v>143</v>
      </c>
      <c r="J86" s="7">
        <f t="shared" si="15"/>
        <v>293</v>
      </c>
      <c r="K86" s="6">
        <v>0</v>
      </c>
      <c r="L86" s="3">
        <v>0</v>
      </c>
      <c r="M86" s="7">
        <f t="shared" si="16"/>
        <v>0</v>
      </c>
      <c r="N86" s="27">
        <f t="shared" si="17"/>
        <v>8.1663455395860257E-2</v>
      </c>
      <c r="O86" s="27">
        <f t="shared" si="17"/>
        <v>0.17699430199430213</v>
      </c>
      <c r="P86" s="28">
        <f t="shared" si="17"/>
        <v>0.12819011431591892</v>
      </c>
      <c r="R86" s="32">
        <f t="shared" si="18"/>
        <v>17.639306365505814</v>
      </c>
      <c r="S86" s="32">
        <f t="shared" si="19"/>
        <v>38.230769230769262</v>
      </c>
      <c r="T86" s="32">
        <f t="shared" si="20"/>
        <v>27.689064692238489</v>
      </c>
    </row>
    <row r="87" spans="2:20" x14ac:dyDescent="0.25">
      <c r="B87" s="23" t="s">
        <v>85</v>
      </c>
      <c r="E87" s="41"/>
      <c r="F87" s="41"/>
      <c r="G87" s="41"/>
      <c r="H87" s="41"/>
      <c r="I87" s="41"/>
      <c r="J87" s="41"/>
      <c r="K87" s="41"/>
      <c r="L87" s="41"/>
      <c r="M87" s="41"/>
      <c r="N87" s="42"/>
      <c r="O87" s="42"/>
      <c r="P87" s="42"/>
    </row>
    <row r="88" spans="2:20" x14ac:dyDescent="0.25">
      <c r="B88" s="34"/>
    </row>
    <row r="89" spans="2:20" x14ac:dyDescent="0.25">
      <c r="C89" s="51" t="s">
        <v>106</v>
      </c>
      <c r="D89" s="52">
        <f>+SUMPRODUCT(D5:D86,G5:G86)/1000</f>
        <v>1788307.5593819241</v>
      </c>
    </row>
    <row r="90" spans="2:20" x14ac:dyDescent="0.25">
      <c r="C90" s="51" t="s">
        <v>108</v>
      </c>
      <c r="D90" s="52">
        <f>+(SUMPRODUCT($D$5:$D$86,$J$5:$J$86)+SUMPRODUCT($D$5:$D$86,$M$5:$M$86))/1000</f>
        <v>42528.815659999993</v>
      </c>
    </row>
    <row r="91" spans="2:20" x14ac:dyDescent="0.25">
      <c r="C91" s="51" t="s">
        <v>107</v>
      </c>
      <c r="D91" s="52">
        <f>+(SUMPRODUCT($D$5:$D$86,$J$5:$J$86)*216+SUMPRODUCT($D$5:$D$86,$M$5:$M$86)*248)/1000</f>
        <v>9715104.5851199981</v>
      </c>
    </row>
    <row r="92" spans="2:20" x14ac:dyDescent="0.25">
      <c r="C92" s="51" t="s">
        <v>109</v>
      </c>
      <c r="D92" s="35">
        <f>+D89/D91</f>
        <v>0.18407496735762988</v>
      </c>
    </row>
    <row r="93" spans="2:20" x14ac:dyDescent="0.25">
      <c r="D93" s="53">
        <f>+D92-P2</f>
        <v>3.6082248300317588E-16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4">
    <tabColor theme="0" tint="-4.9989318521683403E-2"/>
  </sheetPr>
  <dimension ref="A1:T93"/>
  <sheetViews>
    <sheetView workbookViewId="0">
      <selection activeCell="P2" sqref="P2"/>
    </sheetView>
  </sheetViews>
  <sheetFormatPr defaultRowHeight="15" x14ac:dyDescent="0.25"/>
  <cols>
    <col min="2" max="2" width="17.42578125" bestFit="1" customWidth="1"/>
    <col min="3" max="3" width="17.42578125" customWidth="1"/>
    <col min="4" max="4" width="13.7109375" customWidth="1"/>
    <col min="5" max="16" width="10" customWidth="1"/>
  </cols>
  <sheetData>
    <row r="1" spans="1:20" ht="14.45" x14ac:dyDescent="0.3">
      <c r="P1" s="33"/>
    </row>
    <row r="2" spans="1:20" ht="17.25" x14ac:dyDescent="0.3">
      <c r="A2" s="1"/>
      <c r="H2" s="54" t="s">
        <v>84</v>
      </c>
      <c r="I2" s="55"/>
      <c r="J2" s="55"/>
      <c r="K2" s="55"/>
      <c r="L2" s="55"/>
      <c r="M2" s="55"/>
      <c r="N2" s="55"/>
      <c r="O2" s="56"/>
      <c r="P2" s="17">
        <v>0.23363743025822875</v>
      </c>
    </row>
    <row r="3" spans="1:20" ht="17.25" x14ac:dyDescent="0.25">
      <c r="B3" s="59" t="s">
        <v>3</v>
      </c>
      <c r="C3" s="61" t="s">
        <v>4</v>
      </c>
      <c r="D3" s="18" t="s">
        <v>82</v>
      </c>
      <c r="E3" s="64" t="s">
        <v>0</v>
      </c>
      <c r="F3" s="64"/>
      <c r="G3" s="65"/>
      <c r="H3" s="63" t="s">
        <v>86</v>
      </c>
      <c r="I3" s="64"/>
      <c r="J3" s="65"/>
      <c r="K3" s="63" t="s">
        <v>87</v>
      </c>
      <c r="L3" s="64"/>
      <c r="M3" s="65"/>
      <c r="N3" s="63" t="s">
        <v>1</v>
      </c>
      <c r="O3" s="64"/>
      <c r="P3" s="65"/>
      <c r="R3" s="63" t="s">
        <v>88</v>
      </c>
      <c r="S3" s="64"/>
      <c r="T3" s="65"/>
    </row>
    <row r="4" spans="1:20" x14ac:dyDescent="0.25">
      <c r="B4" s="60"/>
      <c r="C4" s="62"/>
      <c r="D4" s="19" t="s">
        <v>83</v>
      </c>
      <c r="E4" s="20" t="s">
        <v>5</v>
      </c>
      <c r="F4" s="21" t="s">
        <v>6</v>
      </c>
      <c r="G4" s="22" t="s">
        <v>2</v>
      </c>
      <c r="H4" s="20" t="s">
        <v>5</v>
      </c>
      <c r="I4" s="21" t="s">
        <v>6</v>
      </c>
      <c r="J4" s="22" t="s">
        <v>2</v>
      </c>
      <c r="K4" s="20" t="s">
        <v>5</v>
      </c>
      <c r="L4" s="21" t="s">
        <v>6</v>
      </c>
      <c r="M4" s="24" t="s">
        <v>2</v>
      </c>
      <c r="N4" s="20" t="s">
        <v>5</v>
      </c>
      <c r="O4" s="21" t="s">
        <v>6</v>
      </c>
      <c r="P4" s="22" t="s">
        <v>2</v>
      </c>
      <c r="R4" s="20" t="s">
        <v>5</v>
      </c>
      <c r="S4" s="21" t="s">
        <v>6</v>
      </c>
      <c r="T4" s="31" t="s">
        <v>2</v>
      </c>
    </row>
    <row r="5" spans="1:20" x14ac:dyDescent="0.25">
      <c r="B5" s="11" t="str">
        <f>'Média Mensal'!B5</f>
        <v>Fânzeres</v>
      </c>
      <c r="C5" s="11" t="str">
        <f>'Média Mensal'!C5</f>
        <v>Venda Nova</v>
      </c>
      <c r="D5" s="14">
        <f>'Média Mensal'!D5</f>
        <v>440.45</v>
      </c>
      <c r="E5" s="8">
        <v>597.99999999999989</v>
      </c>
      <c r="F5" s="9">
        <v>2529.6679999532876</v>
      </c>
      <c r="G5" s="10">
        <f>+E5+F5</f>
        <v>3127.6679999532876</v>
      </c>
      <c r="H5" s="9">
        <v>220</v>
      </c>
      <c r="I5" s="9">
        <v>218</v>
      </c>
      <c r="J5" s="10">
        <f>+H5+I5</f>
        <v>438</v>
      </c>
      <c r="K5" s="9">
        <v>0</v>
      </c>
      <c r="L5" s="9">
        <v>0</v>
      </c>
      <c r="M5" s="10">
        <f>+K5+L5</f>
        <v>0</v>
      </c>
      <c r="N5" s="27">
        <f>+E5/(H5*216+K5*248)</f>
        <v>1.2584175084175081E-2</v>
      </c>
      <c r="O5" s="27">
        <f t="shared" ref="O5:O80" si="0">+F5/(I5*216+L5*248)</f>
        <v>5.3722137273897547E-2</v>
      </c>
      <c r="P5" s="28">
        <f t="shared" ref="P5:P80" si="1">+G5/(J5*216+M5*248)</f>
        <v>3.3059233890931926E-2</v>
      </c>
      <c r="R5" s="32">
        <f>+E5/(H5+K5)</f>
        <v>2.7181818181818178</v>
      </c>
      <c r="S5" s="32">
        <f t="shared" ref="S5" si="2">+F5/(I5+L5)</f>
        <v>11.60398165116187</v>
      </c>
      <c r="T5" s="32">
        <f t="shared" ref="T5" si="3">+G5/(J5+M5)</f>
        <v>7.1407945204412959</v>
      </c>
    </row>
    <row r="6" spans="1:20" x14ac:dyDescent="0.25">
      <c r="B6" s="12" t="str">
        <f>'Média Mensal'!B6</f>
        <v>Venda Nova</v>
      </c>
      <c r="C6" s="12" t="str">
        <f>'Média Mensal'!C6</f>
        <v>Carreira</v>
      </c>
      <c r="D6" s="15">
        <f>'Média Mensal'!D6</f>
        <v>583.47</v>
      </c>
      <c r="E6" s="4">
        <v>978.14714757408569</v>
      </c>
      <c r="F6" s="2">
        <v>4689.1497405927084</v>
      </c>
      <c r="G6" s="5">
        <f t="shared" ref="G6:G69" si="4">+E6+F6</f>
        <v>5667.2968881667939</v>
      </c>
      <c r="H6" s="2">
        <v>220</v>
      </c>
      <c r="I6" s="2">
        <v>214</v>
      </c>
      <c r="J6" s="5">
        <f t="shared" ref="J6:J69" si="5">+H6+I6</f>
        <v>434</v>
      </c>
      <c r="K6" s="2">
        <v>0</v>
      </c>
      <c r="L6" s="2">
        <v>0</v>
      </c>
      <c r="M6" s="5">
        <f t="shared" ref="M6:M69" si="6">+K6+L6</f>
        <v>0</v>
      </c>
      <c r="N6" s="27">
        <f t="shared" ref="N6:N69" si="7">+E6/(H6*216+K6*248)</f>
        <v>2.0583904620666785E-2</v>
      </c>
      <c r="O6" s="27">
        <f t="shared" si="0"/>
        <v>0.10144404942438362</v>
      </c>
      <c r="P6" s="28">
        <f t="shared" si="1"/>
        <v>6.0455035929411947E-2</v>
      </c>
      <c r="R6" s="32">
        <f t="shared" ref="R6:R70" si="8">+E6/(H6+K6)</f>
        <v>4.4461233980640262</v>
      </c>
      <c r="S6" s="32">
        <f t="shared" ref="S6:S70" si="9">+F6/(I6+L6)</f>
        <v>21.911914675666861</v>
      </c>
      <c r="T6" s="32">
        <f t="shared" ref="T6:T70" si="10">+G6/(J6+M6)</f>
        <v>13.058287760752981</v>
      </c>
    </row>
    <row r="7" spans="1:20" x14ac:dyDescent="0.25">
      <c r="B7" s="12" t="str">
        <f>'Média Mensal'!B7</f>
        <v>Carreira</v>
      </c>
      <c r="C7" s="12" t="str">
        <f>'Média Mensal'!C7</f>
        <v>Baguim</v>
      </c>
      <c r="D7" s="15">
        <f>'Média Mensal'!D7</f>
        <v>786.02</v>
      </c>
      <c r="E7" s="4">
        <v>1241.8128961064735</v>
      </c>
      <c r="F7" s="2">
        <v>6479.3651939264091</v>
      </c>
      <c r="G7" s="5">
        <f t="shared" si="4"/>
        <v>7721.1780900328831</v>
      </c>
      <c r="H7" s="2">
        <v>220</v>
      </c>
      <c r="I7" s="2">
        <v>214</v>
      </c>
      <c r="J7" s="5">
        <f t="shared" si="5"/>
        <v>434</v>
      </c>
      <c r="K7" s="2">
        <v>0</v>
      </c>
      <c r="L7" s="2">
        <v>0</v>
      </c>
      <c r="M7" s="5">
        <f t="shared" si="6"/>
        <v>0</v>
      </c>
      <c r="N7" s="27">
        <f t="shared" si="7"/>
        <v>2.6132426264866868E-2</v>
      </c>
      <c r="O7" s="27">
        <f t="shared" si="0"/>
        <v>0.14017318263080669</v>
      </c>
      <c r="P7" s="28">
        <f t="shared" si="1"/>
        <v>8.2364504288625226E-2</v>
      </c>
      <c r="R7" s="32">
        <f t="shared" si="8"/>
        <v>5.6446040732112435</v>
      </c>
      <c r="S7" s="32">
        <f t="shared" si="9"/>
        <v>30.277407448254248</v>
      </c>
      <c r="T7" s="32">
        <f t="shared" si="10"/>
        <v>17.790732926343047</v>
      </c>
    </row>
    <row r="8" spans="1:20" x14ac:dyDescent="0.25">
      <c r="B8" s="12" t="str">
        <f>'Média Mensal'!B8</f>
        <v>Baguim</v>
      </c>
      <c r="C8" s="12" t="str">
        <f>'Média Mensal'!C8</f>
        <v>Campainha</v>
      </c>
      <c r="D8" s="15">
        <f>'Média Mensal'!D8</f>
        <v>751.7</v>
      </c>
      <c r="E8" s="4">
        <v>1525.9175462312528</v>
      </c>
      <c r="F8" s="2">
        <v>7623.7711044793077</v>
      </c>
      <c r="G8" s="5">
        <f t="shared" si="4"/>
        <v>9149.688650710561</v>
      </c>
      <c r="H8" s="2">
        <v>221</v>
      </c>
      <c r="I8" s="2">
        <v>218</v>
      </c>
      <c r="J8" s="5">
        <f t="shared" si="5"/>
        <v>439</v>
      </c>
      <c r="K8" s="2">
        <v>0</v>
      </c>
      <c r="L8" s="2">
        <v>0</v>
      </c>
      <c r="M8" s="5">
        <f t="shared" si="6"/>
        <v>0</v>
      </c>
      <c r="N8" s="27">
        <f t="shared" si="7"/>
        <v>3.1965760562913795E-2</v>
      </c>
      <c r="O8" s="27">
        <f t="shared" si="0"/>
        <v>0.16190475502207161</v>
      </c>
      <c r="P8" s="28">
        <f t="shared" si="1"/>
        <v>9.6491274895707427E-2</v>
      </c>
      <c r="R8" s="32">
        <f t="shared" si="8"/>
        <v>6.9046042815893793</v>
      </c>
      <c r="S8" s="32">
        <f t="shared" si="9"/>
        <v>34.97142708476747</v>
      </c>
      <c r="T8" s="32">
        <f t="shared" si="10"/>
        <v>20.842115377472805</v>
      </c>
    </row>
    <row r="9" spans="1:20" x14ac:dyDescent="0.25">
      <c r="B9" s="12" t="str">
        <f>'Média Mensal'!B9</f>
        <v>Campainha</v>
      </c>
      <c r="C9" s="12" t="str">
        <f>'Média Mensal'!C9</f>
        <v>Rio Tinto</v>
      </c>
      <c r="D9" s="15">
        <f>'Média Mensal'!D9</f>
        <v>859.99</v>
      </c>
      <c r="E9" s="4">
        <v>2142.1891718418224</v>
      </c>
      <c r="F9" s="2">
        <v>9376.6947188317481</v>
      </c>
      <c r="G9" s="5">
        <f t="shared" si="4"/>
        <v>11518.883890673571</v>
      </c>
      <c r="H9" s="2">
        <v>221</v>
      </c>
      <c r="I9" s="2">
        <v>221</v>
      </c>
      <c r="J9" s="5">
        <f t="shared" si="5"/>
        <v>442</v>
      </c>
      <c r="K9" s="2">
        <v>0</v>
      </c>
      <c r="L9" s="2">
        <v>0</v>
      </c>
      <c r="M9" s="5">
        <f t="shared" si="6"/>
        <v>0</v>
      </c>
      <c r="N9" s="27">
        <f t="shared" si="7"/>
        <v>4.4875757747650041E-2</v>
      </c>
      <c r="O9" s="27">
        <f t="shared" si="0"/>
        <v>0.19642816153074719</v>
      </c>
      <c r="P9" s="28">
        <f t="shared" si="1"/>
        <v>0.12065195963919863</v>
      </c>
      <c r="R9" s="32">
        <f t="shared" si="8"/>
        <v>9.6931636734924087</v>
      </c>
      <c r="S9" s="32">
        <f t="shared" si="9"/>
        <v>42.428482890641391</v>
      </c>
      <c r="T9" s="32">
        <f t="shared" si="10"/>
        <v>26.060823282066902</v>
      </c>
    </row>
    <row r="10" spans="1:20" x14ac:dyDescent="0.25">
      <c r="B10" s="12" t="str">
        <f>'Média Mensal'!B10</f>
        <v>Rio Tinto</v>
      </c>
      <c r="C10" s="12" t="str">
        <f>'Média Mensal'!C10</f>
        <v>Levada</v>
      </c>
      <c r="D10" s="15">
        <f>'Média Mensal'!D10</f>
        <v>452.83</v>
      </c>
      <c r="E10" s="4">
        <v>2477.0668567181306</v>
      </c>
      <c r="F10" s="2">
        <v>10851.432415411817</v>
      </c>
      <c r="G10" s="5">
        <f t="shared" si="4"/>
        <v>13328.499272129948</v>
      </c>
      <c r="H10" s="2">
        <v>221</v>
      </c>
      <c r="I10" s="2">
        <v>221</v>
      </c>
      <c r="J10" s="5">
        <f t="shared" si="5"/>
        <v>442</v>
      </c>
      <c r="K10" s="2">
        <v>0</v>
      </c>
      <c r="L10" s="2">
        <v>0</v>
      </c>
      <c r="M10" s="5">
        <f t="shared" si="6"/>
        <v>0</v>
      </c>
      <c r="N10" s="27">
        <f t="shared" si="7"/>
        <v>5.1890959793827102E-2</v>
      </c>
      <c r="O10" s="27">
        <f t="shared" si="0"/>
        <v>0.22732177843580981</v>
      </c>
      <c r="P10" s="28">
        <f t="shared" si="1"/>
        <v>0.13960636911481847</v>
      </c>
      <c r="R10" s="32">
        <f t="shared" si="8"/>
        <v>11.208447315466653</v>
      </c>
      <c r="S10" s="32">
        <f t="shared" si="9"/>
        <v>49.101504142134914</v>
      </c>
      <c r="T10" s="32">
        <f t="shared" si="10"/>
        <v>30.154975728800785</v>
      </c>
    </row>
    <row r="11" spans="1:20" x14ac:dyDescent="0.25">
      <c r="B11" s="12" t="str">
        <f>'Média Mensal'!B11</f>
        <v>Levada</v>
      </c>
      <c r="C11" s="12" t="str">
        <f>'Média Mensal'!C11</f>
        <v>Nau Vitória</v>
      </c>
      <c r="D11" s="15">
        <f>'Média Mensal'!D11</f>
        <v>1111.6199999999999</v>
      </c>
      <c r="E11" s="4">
        <v>3703.2006656668991</v>
      </c>
      <c r="F11" s="2">
        <v>13337.394902780172</v>
      </c>
      <c r="G11" s="5">
        <f t="shared" si="4"/>
        <v>17040.595568447072</v>
      </c>
      <c r="H11" s="2">
        <v>222</v>
      </c>
      <c r="I11" s="2">
        <v>221</v>
      </c>
      <c r="J11" s="5">
        <f t="shared" si="5"/>
        <v>443</v>
      </c>
      <c r="K11" s="2">
        <v>0</v>
      </c>
      <c r="L11" s="2">
        <v>0</v>
      </c>
      <c r="M11" s="5">
        <f t="shared" si="6"/>
        <v>0</v>
      </c>
      <c r="N11" s="27">
        <f t="shared" si="7"/>
        <v>7.7227241109169564E-2</v>
      </c>
      <c r="O11" s="27">
        <f t="shared" si="0"/>
        <v>0.27939908879629988</v>
      </c>
      <c r="P11" s="28">
        <f t="shared" si="1"/>
        <v>0.1780849800230653</v>
      </c>
      <c r="R11" s="32">
        <f t="shared" si="8"/>
        <v>16.681084079580625</v>
      </c>
      <c r="S11" s="32">
        <f t="shared" si="9"/>
        <v>60.350203180000776</v>
      </c>
      <c r="T11" s="32">
        <f t="shared" si="10"/>
        <v>38.466355684982105</v>
      </c>
    </row>
    <row r="12" spans="1:20" x14ac:dyDescent="0.25">
      <c r="B12" s="12" t="str">
        <f>'Média Mensal'!B12</f>
        <v>Nau Vitória</v>
      </c>
      <c r="C12" s="12" t="str">
        <f>'Média Mensal'!C12</f>
        <v>Nasoni</v>
      </c>
      <c r="D12" s="15">
        <f>'Média Mensal'!D12</f>
        <v>499.02</v>
      </c>
      <c r="E12" s="4">
        <v>3975.5853318930072</v>
      </c>
      <c r="F12" s="2">
        <v>13559.128738670159</v>
      </c>
      <c r="G12" s="5">
        <f t="shared" si="4"/>
        <v>17534.714070563165</v>
      </c>
      <c r="H12" s="2">
        <v>225</v>
      </c>
      <c r="I12" s="2">
        <v>221</v>
      </c>
      <c r="J12" s="5">
        <f t="shared" si="5"/>
        <v>446</v>
      </c>
      <c r="K12" s="2">
        <v>0</v>
      </c>
      <c r="L12" s="2">
        <v>0</v>
      </c>
      <c r="M12" s="5">
        <f t="shared" si="6"/>
        <v>0</v>
      </c>
      <c r="N12" s="27">
        <f t="shared" si="7"/>
        <v>8.1802167322901381E-2</v>
      </c>
      <c r="O12" s="27">
        <f t="shared" si="0"/>
        <v>0.28404409122402713</v>
      </c>
      <c r="P12" s="28">
        <f t="shared" si="1"/>
        <v>0.18201621481650851</v>
      </c>
      <c r="R12" s="32">
        <f t="shared" si="8"/>
        <v>17.669268141746699</v>
      </c>
      <c r="S12" s="32">
        <f t="shared" si="9"/>
        <v>61.353523704389858</v>
      </c>
      <c r="T12" s="32">
        <f t="shared" si="10"/>
        <v>39.315502400365837</v>
      </c>
    </row>
    <row r="13" spans="1:20" x14ac:dyDescent="0.25">
      <c r="B13" s="12" t="str">
        <f>'Média Mensal'!B13</f>
        <v>Nasoni</v>
      </c>
      <c r="C13" s="12" t="str">
        <f>'Média Mensal'!C13</f>
        <v>Contumil</v>
      </c>
      <c r="D13" s="15">
        <f>'Média Mensal'!D13</f>
        <v>650</v>
      </c>
      <c r="E13" s="4">
        <v>4200.968660805509</v>
      </c>
      <c r="F13" s="2">
        <v>13716.175501741453</v>
      </c>
      <c r="G13" s="5">
        <f t="shared" si="4"/>
        <v>17917.14416254696</v>
      </c>
      <c r="H13" s="2">
        <v>227</v>
      </c>
      <c r="I13" s="2">
        <v>225</v>
      </c>
      <c r="J13" s="5">
        <f t="shared" si="5"/>
        <v>452</v>
      </c>
      <c r="K13" s="2">
        <v>0</v>
      </c>
      <c r="L13" s="2">
        <v>0</v>
      </c>
      <c r="M13" s="5">
        <f t="shared" si="6"/>
        <v>0</v>
      </c>
      <c r="N13" s="27">
        <f t="shared" si="7"/>
        <v>8.5678101256434755E-2</v>
      </c>
      <c r="O13" s="27">
        <f t="shared" si="0"/>
        <v>0.28222583336916568</v>
      </c>
      <c r="P13" s="28">
        <f t="shared" si="1"/>
        <v>0.18351712719750654</v>
      </c>
      <c r="R13" s="32">
        <f t="shared" si="8"/>
        <v>18.506469871389907</v>
      </c>
      <c r="S13" s="32">
        <f t="shared" si="9"/>
        <v>60.960780007739793</v>
      </c>
      <c r="T13" s="32">
        <f t="shared" si="10"/>
        <v>39.639699474661413</v>
      </c>
    </row>
    <row r="14" spans="1:20" x14ac:dyDescent="0.25">
      <c r="B14" s="12" t="str">
        <f>'Média Mensal'!B14</f>
        <v>Contumil</v>
      </c>
      <c r="C14" s="12" t="str">
        <f>'Média Mensal'!C14</f>
        <v>Estádio do Dragão</v>
      </c>
      <c r="D14" s="15">
        <f>'Média Mensal'!D14</f>
        <v>619.19000000000005</v>
      </c>
      <c r="E14" s="4">
        <v>4496.699765660328</v>
      </c>
      <c r="F14" s="2">
        <v>14974.006289602339</v>
      </c>
      <c r="G14" s="5">
        <f t="shared" si="4"/>
        <v>19470.706055262668</v>
      </c>
      <c r="H14" s="2">
        <v>223</v>
      </c>
      <c r="I14" s="2">
        <v>225</v>
      </c>
      <c r="J14" s="5">
        <f t="shared" si="5"/>
        <v>448</v>
      </c>
      <c r="K14" s="2">
        <v>0</v>
      </c>
      <c r="L14" s="2">
        <v>0</v>
      </c>
      <c r="M14" s="5">
        <f t="shared" si="6"/>
        <v>0</v>
      </c>
      <c r="N14" s="27">
        <f t="shared" si="7"/>
        <v>9.3354504352689091E-2</v>
      </c>
      <c r="O14" s="27">
        <f t="shared" si="0"/>
        <v>0.30810712530045964</v>
      </c>
      <c r="P14" s="28">
        <f t="shared" si="1"/>
        <v>0.20121017335547564</v>
      </c>
      <c r="R14" s="32">
        <f t="shared" si="8"/>
        <v>20.164572940180843</v>
      </c>
      <c r="S14" s="32">
        <f t="shared" si="9"/>
        <v>66.551139064899289</v>
      </c>
      <c r="T14" s="32">
        <f t="shared" si="10"/>
        <v>43.46139744478274</v>
      </c>
    </row>
    <row r="15" spans="1:20" x14ac:dyDescent="0.25">
      <c r="B15" s="12" t="str">
        <f>'Média Mensal'!B15</f>
        <v>Estádio do Dragão</v>
      </c>
      <c r="C15" s="12" t="str">
        <f>'Média Mensal'!C15</f>
        <v>Campanhã</v>
      </c>
      <c r="D15" s="15">
        <f>'Média Mensal'!D15</f>
        <v>1166.02</v>
      </c>
      <c r="E15" s="4">
        <v>11769.436899890041</v>
      </c>
      <c r="F15" s="2">
        <v>23314.685309502191</v>
      </c>
      <c r="G15" s="5">
        <f t="shared" si="4"/>
        <v>35084.122209392233</v>
      </c>
      <c r="H15" s="2">
        <v>366</v>
      </c>
      <c r="I15" s="2">
        <v>359</v>
      </c>
      <c r="J15" s="5">
        <f t="shared" si="5"/>
        <v>725</v>
      </c>
      <c r="K15" s="2">
        <v>198</v>
      </c>
      <c r="L15" s="2">
        <v>196</v>
      </c>
      <c r="M15" s="5">
        <f t="shared" si="6"/>
        <v>394</v>
      </c>
      <c r="N15" s="27">
        <f t="shared" si="7"/>
        <v>9.1833933363686338E-2</v>
      </c>
      <c r="O15" s="27">
        <f t="shared" si="0"/>
        <v>0.18481423449094894</v>
      </c>
      <c r="P15" s="28">
        <f t="shared" si="1"/>
        <v>0.13795700639133124</v>
      </c>
      <c r="R15" s="32">
        <f t="shared" si="8"/>
        <v>20.867795921790851</v>
      </c>
      <c r="S15" s="32">
        <f t="shared" si="9"/>
        <v>42.008441999103049</v>
      </c>
      <c r="T15" s="32">
        <f t="shared" si="10"/>
        <v>31.353102957455079</v>
      </c>
    </row>
    <row r="16" spans="1:20" x14ac:dyDescent="0.25">
      <c r="B16" s="12" t="str">
        <f>'Média Mensal'!B16</f>
        <v>Campanhã</v>
      </c>
      <c r="C16" s="12" t="str">
        <f>'Média Mensal'!C16</f>
        <v>Heroismo</v>
      </c>
      <c r="D16" s="15">
        <f>'Média Mensal'!D16</f>
        <v>950.92</v>
      </c>
      <c r="E16" s="4">
        <v>21339.691900879887</v>
      </c>
      <c r="F16" s="2">
        <v>49983.137676042687</v>
      </c>
      <c r="G16" s="5">
        <f t="shared" si="4"/>
        <v>71322.829576922581</v>
      </c>
      <c r="H16" s="2">
        <v>481</v>
      </c>
      <c r="I16" s="2">
        <v>486</v>
      </c>
      <c r="J16" s="5">
        <f t="shared" si="5"/>
        <v>967</v>
      </c>
      <c r="K16" s="2">
        <v>384</v>
      </c>
      <c r="L16" s="2">
        <v>343</v>
      </c>
      <c r="M16" s="5">
        <f t="shared" si="6"/>
        <v>727</v>
      </c>
      <c r="N16" s="27">
        <f t="shared" si="7"/>
        <v>0.10716570196496669</v>
      </c>
      <c r="O16" s="27">
        <f t="shared" si="0"/>
        <v>0.26301377434246836</v>
      </c>
      <c r="P16" s="28">
        <f t="shared" si="1"/>
        <v>0.18327002625324432</v>
      </c>
      <c r="R16" s="32">
        <f t="shared" si="8"/>
        <v>24.670164047259984</v>
      </c>
      <c r="S16" s="32">
        <f t="shared" si="9"/>
        <v>60.293290320920008</v>
      </c>
      <c r="T16" s="32">
        <f t="shared" si="10"/>
        <v>42.103205181182162</v>
      </c>
    </row>
    <row r="17" spans="2:20" x14ac:dyDescent="0.25">
      <c r="B17" s="12" t="str">
        <f>'Média Mensal'!B17</f>
        <v>Heroismo</v>
      </c>
      <c r="C17" s="12" t="str">
        <f>'Média Mensal'!C17</f>
        <v>24 de Agosto</v>
      </c>
      <c r="D17" s="15">
        <f>'Média Mensal'!D17</f>
        <v>571.9</v>
      </c>
      <c r="E17" s="4">
        <v>24314.682592977384</v>
      </c>
      <c r="F17" s="2">
        <v>52633.454673653243</v>
      </c>
      <c r="G17" s="5">
        <f t="shared" si="4"/>
        <v>76948.137266630627</v>
      </c>
      <c r="H17" s="2">
        <v>521</v>
      </c>
      <c r="I17" s="2">
        <v>501</v>
      </c>
      <c r="J17" s="5">
        <f t="shared" si="5"/>
        <v>1022</v>
      </c>
      <c r="K17" s="2">
        <v>382</v>
      </c>
      <c r="L17" s="2">
        <v>340</v>
      </c>
      <c r="M17" s="5">
        <f t="shared" si="6"/>
        <v>722</v>
      </c>
      <c r="N17" s="27">
        <f t="shared" si="7"/>
        <v>0.11730809078398136</v>
      </c>
      <c r="O17" s="27">
        <f t="shared" si="0"/>
        <v>0.2733694201274216</v>
      </c>
      <c r="P17" s="28">
        <f t="shared" si="1"/>
        <v>0.19246272527470842</v>
      </c>
      <c r="R17" s="32">
        <f t="shared" si="8"/>
        <v>26.926558796209729</v>
      </c>
      <c r="S17" s="32">
        <f t="shared" si="9"/>
        <v>62.584369409813604</v>
      </c>
      <c r="T17" s="32">
        <f t="shared" si="10"/>
        <v>44.121638340957929</v>
      </c>
    </row>
    <row r="18" spans="2:20" x14ac:dyDescent="0.25">
      <c r="B18" s="12" t="str">
        <f>'Média Mensal'!B18</f>
        <v>24 de Agosto</v>
      </c>
      <c r="C18" s="12" t="str">
        <f>'Média Mensal'!C18</f>
        <v>Bolhão</v>
      </c>
      <c r="D18" s="15">
        <f>'Média Mensal'!D18</f>
        <v>680.44</v>
      </c>
      <c r="E18" s="4">
        <v>37137.632667196027</v>
      </c>
      <c r="F18" s="2">
        <v>59684.932490205269</v>
      </c>
      <c r="G18" s="5">
        <f t="shared" si="4"/>
        <v>96822.565157401288</v>
      </c>
      <c r="H18" s="2">
        <v>518</v>
      </c>
      <c r="I18" s="2">
        <v>505</v>
      </c>
      <c r="J18" s="5">
        <f t="shared" si="5"/>
        <v>1023</v>
      </c>
      <c r="K18" s="2">
        <v>349</v>
      </c>
      <c r="L18" s="2">
        <v>343</v>
      </c>
      <c r="M18" s="5">
        <f t="shared" si="6"/>
        <v>692</v>
      </c>
      <c r="N18" s="27">
        <f t="shared" si="7"/>
        <v>0.1871479170892765</v>
      </c>
      <c r="O18" s="27">
        <f t="shared" si="0"/>
        <v>0.30742609861857834</v>
      </c>
      <c r="P18" s="28">
        <f t="shared" si="1"/>
        <v>0.2466289129393997</v>
      </c>
      <c r="R18" s="32">
        <f t="shared" si="8"/>
        <v>42.834639754551354</v>
      </c>
      <c r="S18" s="32">
        <f t="shared" si="9"/>
        <v>70.383175106374139</v>
      </c>
      <c r="T18" s="32">
        <f t="shared" si="10"/>
        <v>56.456306214228157</v>
      </c>
    </row>
    <row r="19" spans="2:20" x14ac:dyDescent="0.25">
      <c r="B19" s="12" t="str">
        <f>'Média Mensal'!B19</f>
        <v>Bolhão</v>
      </c>
      <c r="C19" s="12" t="str">
        <f>'Média Mensal'!C19</f>
        <v>Trindade</v>
      </c>
      <c r="D19" s="15">
        <f>'Média Mensal'!D19</f>
        <v>451.8</v>
      </c>
      <c r="E19" s="4">
        <v>54010.70969618977</v>
      </c>
      <c r="F19" s="2">
        <v>66766.201089198687</v>
      </c>
      <c r="G19" s="5">
        <f t="shared" si="4"/>
        <v>120776.91078538846</v>
      </c>
      <c r="H19" s="2">
        <v>516</v>
      </c>
      <c r="I19" s="2">
        <v>520</v>
      </c>
      <c r="J19" s="5">
        <f t="shared" si="5"/>
        <v>1036</v>
      </c>
      <c r="K19" s="2">
        <v>351</v>
      </c>
      <c r="L19" s="2">
        <v>345</v>
      </c>
      <c r="M19" s="5">
        <f t="shared" si="6"/>
        <v>696</v>
      </c>
      <c r="N19" s="27">
        <f t="shared" si="7"/>
        <v>0.27208877249924318</v>
      </c>
      <c r="O19" s="27">
        <f t="shared" si="0"/>
        <v>0.3374075252132539</v>
      </c>
      <c r="P19" s="28">
        <f t="shared" si="1"/>
        <v>0.30469673545195686</v>
      </c>
      <c r="R19" s="32">
        <f t="shared" si="8"/>
        <v>62.296089614982435</v>
      </c>
      <c r="S19" s="32">
        <f t="shared" si="9"/>
        <v>77.186359640692118</v>
      </c>
      <c r="T19" s="32">
        <f t="shared" si="10"/>
        <v>69.732627474242761</v>
      </c>
    </row>
    <row r="20" spans="2:20" x14ac:dyDescent="0.25">
      <c r="B20" s="12" t="str">
        <f>'Média Mensal'!B20</f>
        <v>Trindade</v>
      </c>
      <c r="C20" s="12" t="str">
        <f>'Média Mensal'!C20</f>
        <v>Lapa</v>
      </c>
      <c r="D20" s="15">
        <f>'Média Mensal'!D20</f>
        <v>857.43000000000006</v>
      </c>
      <c r="E20" s="4">
        <v>68991.220810772968</v>
      </c>
      <c r="F20" s="2">
        <v>86172.092139907283</v>
      </c>
      <c r="G20" s="5">
        <f t="shared" si="4"/>
        <v>155163.31295068027</v>
      </c>
      <c r="H20" s="2">
        <v>513</v>
      </c>
      <c r="I20" s="2">
        <v>530</v>
      </c>
      <c r="J20" s="5">
        <f t="shared" si="5"/>
        <v>1043</v>
      </c>
      <c r="K20" s="2">
        <v>357</v>
      </c>
      <c r="L20" s="2">
        <v>333</v>
      </c>
      <c r="M20" s="5">
        <f t="shared" si="6"/>
        <v>690</v>
      </c>
      <c r="N20" s="27">
        <f t="shared" si="7"/>
        <v>0.34609128346362555</v>
      </c>
      <c r="O20" s="27">
        <f t="shared" si="0"/>
        <v>0.43727972709326557</v>
      </c>
      <c r="P20" s="28">
        <f t="shared" si="1"/>
        <v>0.39142326328096372</v>
      </c>
      <c r="R20" s="32">
        <f t="shared" si="8"/>
        <v>79.300253805486165</v>
      </c>
      <c r="S20" s="32">
        <f t="shared" si="9"/>
        <v>99.851786952383875</v>
      </c>
      <c r="T20" s="32">
        <f t="shared" si="10"/>
        <v>89.53451410887493</v>
      </c>
    </row>
    <row r="21" spans="2:20" x14ac:dyDescent="0.25">
      <c r="B21" s="12" t="str">
        <f>'Média Mensal'!B21</f>
        <v>Lapa</v>
      </c>
      <c r="C21" s="12" t="str">
        <f>'Média Mensal'!C21</f>
        <v>Carolina Michaelis</v>
      </c>
      <c r="D21" s="15">
        <f>'Média Mensal'!D21</f>
        <v>460.97</v>
      </c>
      <c r="E21" s="4">
        <v>69499.235157220697</v>
      </c>
      <c r="F21" s="2">
        <v>84146.979080920224</v>
      </c>
      <c r="G21" s="5">
        <f t="shared" si="4"/>
        <v>153646.21423814091</v>
      </c>
      <c r="H21" s="2">
        <v>517</v>
      </c>
      <c r="I21" s="2">
        <v>534</v>
      </c>
      <c r="J21" s="5">
        <f t="shared" si="5"/>
        <v>1051</v>
      </c>
      <c r="K21" s="2">
        <v>373</v>
      </c>
      <c r="L21" s="2">
        <v>341</v>
      </c>
      <c r="M21" s="5">
        <f t="shared" si="6"/>
        <v>714</v>
      </c>
      <c r="N21" s="27">
        <f t="shared" si="7"/>
        <v>0.34038885646315287</v>
      </c>
      <c r="O21" s="27">
        <f t="shared" si="0"/>
        <v>0.42092010024871057</v>
      </c>
      <c r="P21" s="28">
        <f t="shared" si="1"/>
        <v>0.38022958919379174</v>
      </c>
      <c r="R21" s="32">
        <f t="shared" si="8"/>
        <v>78.089028266540112</v>
      </c>
      <c r="S21" s="32">
        <f t="shared" si="9"/>
        <v>96.167976092480259</v>
      </c>
      <c r="T21" s="32">
        <f t="shared" si="10"/>
        <v>87.051679455037345</v>
      </c>
    </row>
    <row r="22" spans="2:20" x14ac:dyDescent="0.25">
      <c r="B22" s="12" t="str">
        <f>'Média Mensal'!B22</f>
        <v>Carolina Michaelis</v>
      </c>
      <c r="C22" s="12" t="str">
        <f>'Média Mensal'!C22</f>
        <v>Casa da Música</v>
      </c>
      <c r="D22" s="15">
        <f>'Média Mensal'!D22</f>
        <v>627.48</v>
      </c>
      <c r="E22" s="4">
        <v>69093.773459082862</v>
      </c>
      <c r="F22" s="2">
        <v>76674.338028515442</v>
      </c>
      <c r="G22" s="5">
        <f t="shared" si="4"/>
        <v>145768.1114875983</v>
      </c>
      <c r="H22" s="2">
        <v>519</v>
      </c>
      <c r="I22" s="2">
        <v>552</v>
      </c>
      <c r="J22" s="5">
        <f t="shared" si="5"/>
        <v>1071</v>
      </c>
      <c r="K22" s="2">
        <v>352</v>
      </c>
      <c r="L22" s="2">
        <v>344</v>
      </c>
      <c r="M22" s="5">
        <f t="shared" si="6"/>
        <v>696</v>
      </c>
      <c r="N22" s="27">
        <f t="shared" si="7"/>
        <v>0.34650839247283283</v>
      </c>
      <c r="O22" s="27">
        <f t="shared" si="0"/>
        <v>0.37485498488596802</v>
      </c>
      <c r="P22" s="28">
        <f t="shared" si="1"/>
        <v>0.36086217764739248</v>
      </c>
      <c r="R22" s="32">
        <f t="shared" si="8"/>
        <v>79.326950010428092</v>
      </c>
      <c r="S22" s="32">
        <f t="shared" si="9"/>
        <v>85.574037978253841</v>
      </c>
      <c r="T22" s="32">
        <f t="shared" si="10"/>
        <v>82.494686750197118</v>
      </c>
    </row>
    <row r="23" spans="2:20" x14ac:dyDescent="0.25">
      <c r="B23" s="12" t="str">
        <f>'Média Mensal'!B23</f>
        <v>Casa da Música</v>
      </c>
      <c r="C23" s="12" t="str">
        <f>'Média Mensal'!C23</f>
        <v>Francos</v>
      </c>
      <c r="D23" s="15">
        <f>'Média Mensal'!D23</f>
        <v>871.87</v>
      </c>
      <c r="E23" s="4">
        <v>69315.845572636812</v>
      </c>
      <c r="F23" s="2">
        <v>56662.780978974537</v>
      </c>
      <c r="G23" s="5">
        <f t="shared" si="4"/>
        <v>125978.62655161135</v>
      </c>
      <c r="H23" s="2">
        <v>552</v>
      </c>
      <c r="I23" s="2">
        <v>525</v>
      </c>
      <c r="J23" s="5">
        <f t="shared" si="5"/>
        <v>1077</v>
      </c>
      <c r="K23" s="2">
        <v>332</v>
      </c>
      <c r="L23" s="2">
        <v>344</v>
      </c>
      <c r="M23" s="5">
        <f t="shared" si="6"/>
        <v>676</v>
      </c>
      <c r="N23" s="27">
        <f t="shared" si="7"/>
        <v>0.3438831837029529</v>
      </c>
      <c r="O23" s="27">
        <f t="shared" si="0"/>
        <v>0.2851502726507435</v>
      </c>
      <c r="P23" s="28">
        <f t="shared" si="1"/>
        <v>0.31472625799842946</v>
      </c>
      <c r="R23" s="32">
        <f t="shared" si="8"/>
        <v>78.41159001429503</v>
      </c>
      <c r="S23" s="32">
        <f t="shared" si="9"/>
        <v>65.204581103538018</v>
      </c>
      <c r="T23" s="32">
        <f t="shared" si="10"/>
        <v>71.864590160645378</v>
      </c>
    </row>
    <row r="24" spans="2:20" x14ac:dyDescent="0.25">
      <c r="B24" s="12" t="str">
        <f>'Média Mensal'!B24</f>
        <v>Francos</v>
      </c>
      <c r="C24" s="12" t="str">
        <f>'Média Mensal'!C24</f>
        <v>Ramalde</v>
      </c>
      <c r="D24" s="15">
        <f>'Média Mensal'!D24</f>
        <v>965.03</v>
      </c>
      <c r="E24" s="4">
        <v>66495.605313356049</v>
      </c>
      <c r="F24" s="2">
        <v>49708.671592336112</v>
      </c>
      <c r="G24" s="5">
        <f t="shared" si="4"/>
        <v>116204.27690569215</v>
      </c>
      <c r="H24" s="2">
        <v>560</v>
      </c>
      <c r="I24" s="2">
        <v>533</v>
      </c>
      <c r="J24" s="5">
        <f t="shared" si="5"/>
        <v>1093</v>
      </c>
      <c r="K24" s="2">
        <v>312</v>
      </c>
      <c r="L24" s="2">
        <v>346</v>
      </c>
      <c r="M24" s="5">
        <f t="shared" si="6"/>
        <v>658</v>
      </c>
      <c r="N24" s="27">
        <f t="shared" si="7"/>
        <v>0.33526745176546896</v>
      </c>
      <c r="O24" s="27">
        <f t="shared" si="0"/>
        <v>0.24738559338464045</v>
      </c>
      <c r="P24" s="28">
        <f t="shared" si="1"/>
        <v>0.29104038576632507</v>
      </c>
      <c r="R24" s="32">
        <f t="shared" si="8"/>
        <v>76.256428111646841</v>
      </c>
      <c r="S24" s="32">
        <f t="shared" si="9"/>
        <v>56.551389752373275</v>
      </c>
      <c r="T24" s="32">
        <f t="shared" si="10"/>
        <v>66.364521362474107</v>
      </c>
    </row>
    <row r="25" spans="2:20" x14ac:dyDescent="0.25">
      <c r="B25" s="12" t="str">
        <f>'Média Mensal'!B25</f>
        <v>Ramalde</v>
      </c>
      <c r="C25" s="12" t="str">
        <f>'Média Mensal'!C25</f>
        <v>Viso</v>
      </c>
      <c r="D25" s="15">
        <f>'Média Mensal'!D25</f>
        <v>621.15</v>
      </c>
      <c r="E25" s="4">
        <v>62808.617947137922</v>
      </c>
      <c r="F25" s="2">
        <v>48278.134558186204</v>
      </c>
      <c r="G25" s="5">
        <f t="shared" si="4"/>
        <v>111086.75250532413</v>
      </c>
      <c r="H25" s="2">
        <v>546</v>
      </c>
      <c r="I25" s="2">
        <v>546</v>
      </c>
      <c r="J25" s="5">
        <f t="shared" si="5"/>
        <v>1092</v>
      </c>
      <c r="K25" s="2">
        <v>314</v>
      </c>
      <c r="L25" s="2">
        <v>346</v>
      </c>
      <c r="M25" s="5">
        <f t="shared" si="6"/>
        <v>660</v>
      </c>
      <c r="N25" s="27">
        <f t="shared" si="7"/>
        <v>0.32076635248374896</v>
      </c>
      <c r="O25" s="27">
        <f t="shared" si="0"/>
        <v>0.23695487748442262</v>
      </c>
      <c r="P25" s="28">
        <f t="shared" si="1"/>
        <v>0.27802827292899079</v>
      </c>
      <c r="R25" s="32">
        <f t="shared" si="8"/>
        <v>73.033276682718508</v>
      </c>
      <c r="S25" s="32">
        <f t="shared" si="9"/>
        <v>54.123469235634758</v>
      </c>
      <c r="T25" s="32">
        <f t="shared" si="10"/>
        <v>63.405680653723813</v>
      </c>
    </row>
    <row r="26" spans="2:20" x14ac:dyDescent="0.25">
      <c r="B26" s="12" t="str">
        <f>'Média Mensal'!B26</f>
        <v>Viso</v>
      </c>
      <c r="C26" s="12" t="str">
        <f>'Média Mensal'!C26</f>
        <v>Sete Bicas</v>
      </c>
      <c r="D26" s="15">
        <f>'Média Mensal'!D26</f>
        <v>743.81</v>
      </c>
      <c r="E26" s="4">
        <v>60817.95767221789</v>
      </c>
      <c r="F26" s="2">
        <v>45518.037154573874</v>
      </c>
      <c r="G26" s="5">
        <f t="shared" si="4"/>
        <v>106335.99482679176</v>
      </c>
      <c r="H26" s="2">
        <v>560</v>
      </c>
      <c r="I26" s="2">
        <v>518</v>
      </c>
      <c r="J26" s="5">
        <f t="shared" si="5"/>
        <v>1078</v>
      </c>
      <c r="K26" s="2">
        <v>312</v>
      </c>
      <c r="L26" s="2">
        <v>344</v>
      </c>
      <c r="M26" s="5">
        <f t="shared" si="6"/>
        <v>656</v>
      </c>
      <c r="N26" s="27">
        <f t="shared" si="7"/>
        <v>0.30664104182910762</v>
      </c>
      <c r="O26" s="27">
        <f t="shared" si="0"/>
        <v>0.23082168942481682</v>
      </c>
      <c r="P26" s="28">
        <f t="shared" si="1"/>
        <v>0.26884024419216396</v>
      </c>
      <c r="R26" s="32">
        <f t="shared" si="8"/>
        <v>69.745364303002162</v>
      </c>
      <c r="S26" s="32">
        <f t="shared" si="9"/>
        <v>52.805147511106583</v>
      </c>
      <c r="T26" s="32">
        <f t="shared" si="10"/>
        <v>61.324103129637699</v>
      </c>
    </row>
    <row r="27" spans="2:20" x14ac:dyDescent="0.25">
      <c r="B27" s="12" t="str">
        <f>'Média Mensal'!B27</f>
        <v>Sete Bicas</v>
      </c>
      <c r="C27" s="12" t="str">
        <f>'Média Mensal'!C27</f>
        <v>ASra da Hora</v>
      </c>
      <c r="D27" s="15">
        <f>'Média Mensal'!D27</f>
        <v>674.5</v>
      </c>
      <c r="E27" s="4">
        <v>56042.773052355085</v>
      </c>
      <c r="F27" s="2">
        <v>39391.106097782525</v>
      </c>
      <c r="G27" s="5">
        <f t="shared" si="4"/>
        <v>95433.879150137611</v>
      </c>
      <c r="H27" s="2">
        <v>541</v>
      </c>
      <c r="I27" s="2">
        <v>495</v>
      </c>
      <c r="J27" s="5">
        <f t="shared" si="5"/>
        <v>1036</v>
      </c>
      <c r="K27" s="2">
        <v>318</v>
      </c>
      <c r="L27" s="2">
        <v>376</v>
      </c>
      <c r="M27" s="5">
        <f t="shared" si="6"/>
        <v>694</v>
      </c>
      <c r="N27" s="27">
        <f t="shared" si="7"/>
        <v>0.2863415749660489</v>
      </c>
      <c r="O27" s="27">
        <f t="shared" si="0"/>
        <v>0.19679022669848589</v>
      </c>
      <c r="P27" s="28">
        <f t="shared" si="1"/>
        <v>0.24106282370301099</v>
      </c>
      <c r="R27" s="32">
        <f t="shared" si="8"/>
        <v>65.241877825791718</v>
      </c>
      <c r="S27" s="32">
        <f t="shared" si="9"/>
        <v>45.225150514101635</v>
      </c>
      <c r="T27" s="32">
        <f t="shared" si="10"/>
        <v>55.164091994299199</v>
      </c>
    </row>
    <row r="28" spans="2:20" x14ac:dyDescent="0.25">
      <c r="B28" s="12" t="str">
        <f>'Média Mensal'!B28</f>
        <v>ASra da Hora</v>
      </c>
      <c r="C28" s="12" t="str">
        <f>'Média Mensal'!C28</f>
        <v>Vasco da Gama</v>
      </c>
      <c r="D28" s="15">
        <f>'Média Mensal'!D28</f>
        <v>824.48</v>
      </c>
      <c r="E28" s="4">
        <v>14923.705873449509</v>
      </c>
      <c r="F28" s="2">
        <v>18128.044201409921</v>
      </c>
      <c r="G28" s="5">
        <f t="shared" si="4"/>
        <v>33051.750074859432</v>
      </c>
      <c r="H28" s="2">
        <v>225</v>
      </c>
      <c r="I28" s="2">
        <v>246</v>
      </c>
      <c r="J28" s="5">
        <f t="shared" si="5"/>
        <v>471</v>
      </c>
      <c r="K28" s="2">
        <v>0</v>
      </c>
      <c r="L28" s="2">
        <v>0</v>
      </c>
      <c r="M28" s="5">
        <f t="shared" si="6"/>
        <v>0</v>
      </c>
      <c r="N28" s="27">
        <f t="shared" si="7"/>
        <v>0.30707213731377592</v>
      </c>
      <c r="O28" s="27">
        <f t="shared" si="0"/>
        <v>0.34116313236619095</v>
      </c>
      <c r="P28" s="28">
        <f t="shared" si="1"/>
        <v>0.3248776251755468</v>
      </c>
      <c r="R28" s="32">
        <f t="shared" si="8"/>
        <v>66.327581659775603</v>
      </c>
      <c r="S28" s="32">
        <f t="shared" si="9"/>
        <v>73.691236591097237</v>
      </c>
      <c r="T28" s="32">
        <f t="shared" si="10"/>
        <v>70.173567037918119</v>
      </c>
    </row>
    <row r="29" spans="2:20" x14ac:dyDescent="0.25">
      <c r="B29" s="12" t="str">
        <f>'Média Mensal'!B29</f>
        <v>Vasco da Gama</v>
      </c>
      <c r="C29" s="12" t="str">
        <f>'Média Mensal'!C29</f>
        <v>Estádio do Mar</v>
      </c>
      <c r="D29" s="15">
        <f>'Média Mensal'!D29</f>
        <v>661.6</v>
      </c>
      <c r="E29" s="4">
        <v>13214.690369883127</v>
      </c>
      <c r="F29" s="2">
        <v>18848.07385950919</v>
      </c>
      <c r="G29" s="5">
        <f t="shared" si="4"/>
        <v>32062.764229392316</v>
      </c>
      <c r="H29" s="2">
        <v>230</v>
      </c>
      <c r="I29" s="2">
        <v>269</v>
      </c>
      <c r="J29" s="5">
        <f t="shared" si="5"/>
        <v>499</v>
      </c>
      <c r="K29" s="2">
        <v>0</v>
      </c>
      <c r="L29" s="2">
        <v>0</v>
      </c>
      <c r="M29" s="5">
        <f t="shared" si="6"/>
        <v>0</v>
      </c>
      <c r="N29" s="27">
        <f t="shared" si="7"/>
        <v>0.26599618296866195</v>
      </c>
      <c r="O29" s="27">
        <f t="shared" si="0"/>
        <v>0.32438513457781204</v>
      </c>
      <c r="P29" s="28">
        <f t="shared" si="1"/>
        <v>0.29747239135114967</v>
      </c>
      <c r="R29" s="32">
        <f t="shared" si="8"/>
        <v>57.455175521230984</v>
      </c>
      <c r="S29" s="32">
        <f t="shared" si="9"/>
        <v>70.067189068807394</v>
      </c>
      <c r="T29" s="32">
        <f t="shared" si="10"/>
        <v>64.254036531848328</v>
      </c>
    </row>
    <row r="30" spans="2:20" x14ac:dyDescent="0.25">
      <c r="B30" s="12" t="str">
        <f>'Média Mensal'!B30</f>
        <v>Estádio do Mar</v>
      </c>
      <c r="C30" s="12" t="str">
        <f>'Média Mensal'!C30</f>
        <v>Pedro Hispano</v>
      </c>
      <c r="D30" s="15">
        <f>'Média Mensal'!D30</f>
        <v>786.97</v>
      </c>
      <c r="E30" s="4">
        <v>13135.02978378704</v>
      </c>
      <c r="F30" s="2">
        <v>19352.584743829259</v>
      </c>
      <c r="G30" s="5">
        <f t="shared" si="4"/>
        <v>32487.614527616301</v>
      </c>
      <c r="H30" s="2">
        <v>229</v>
      </c>
      <c r="I30" s="2">
        <v>265</v>
      </c>
      <c r="J30" s="5">
        <f t="shared" si="5"/>
        <v>494</v>
      </c>
      <c r="K30" s="2">
        <v>0</v>
      </c>
      <c r="L30" s="2">
        <v>0</v>
      </c>
      <c r="M30" s="5">
        <f t="shared" si="6"/>
        <v>0</v>
      </c>
      <c r="N30" s="27">
        <f t="shared" si="7"/>
        <v>0.26554726232789583</v>
      </c>
      <c r="O30" s="27">
        <f t="shared" si="0"/>
        <v>0.33809547071679347</v>
      </c>
      <c r="P30" s="28">
        <f t="shared" si="1"/>
        <v>0.30446482350817494</v>
      </c>
      <c r="R30" s="32">
        <f t="shared" si="8"/>
        <v>57.358208662825504</v>
      </c>
      <c r="S30" s="32">
        <f t="shared" si="9"/>
        <v>73.028621674827392</v>
      </c>
      <c r="T30" s="32">
        <f t="shared" si="10"/>
        <v>65.764401877765792</v>
      </c>
    </row>
    <row r="31" spans="2:20" x14ac:dyDescent="0.25">
      <c r="B31" s="12" t="str">
        <f>'Média Mensal'!B31</f>
        <v>Pedro Hispano</v>
      </c>
      <c r="C31" s="12" t="str">
        <f>'Média Mensal'!C31</f>
        <v>Parque de Real</v>
      </c>
      <c r="D31" s="15">
        <f>'Média Mensal'!D31</f>
        <v>656.68</v>
      </c>
      <c r="E31" s="4">
        <v>11737.14036552164</v>
      </c>
      <c r="F31" s="2">
        <v>18626.477229484182</v>
      </c>
      <c r="G31" s="5">
        <f t="shared" si="4"/>
        <v>30363.617595005824</v>
      </c>
      <c r="H31" s="2">
        <v>228</v>
      </c>
      <c r="I31" s="2">
        <v>267</v>
      </c>
      <c r="J31" s="5">
        <f t="shared" si="5"/>
        <v>495</v>
      </c>
      <c r="K31" s="2">
        <v>0</v>
      </c>
      <c r="L31" s="2">
        <v>0</v>
      </c>
      <c r="M31" s="5">
        <f t="shared" si="6"/>
        <v>0</v>
      </c>
      <c r="N31" s="27">
        <f t="shared" si="7"/>
        <v>0.2383272491374602</v>
      </c>
      <c r="O31" s="27">
        <f t="shared" si="0"/>
        <v>0.32297262500839546</v>
      </c>
      <c r="P31" s="28">
        <f t="shared" si="1"/>
        <v>0.28398445187996468</v>
      </c>
      <c r="R31" s="32">
        <f t="shared" si="8"/>
        <v>51.478685813691406</v>
      </c>
      <c r="S31" s="32">
        <f t="shared" si="9"/>
        <v>69.762087001813413</v>
      </c>
      <c r="T31" s="32">
        <f t="shared" si="10"/>
        <v>61.340641606072374</v>
      </c>
    </row>
    <row r="32" spans="2:20" x14ac:dyDescent="0.25">
      <c r="B32" s="12" t="str">
        <f>'Média Mensal'!B32</f>
        <v>Parque de Real</v>
      </c>
      <c r="C32" s="12" t="str">
        <f>'Média Mensal'!C32</f>
        <v>C. Matosinhos</v>
      </c>
      <c r="D32" s="15">
        <f>'Média Mensal'!D32</f>
        <v>723.67</v>
      </c>
      <c r="E32" s="4">
        <v>10562.561226723765</v>
      </c>
      <c r="F32" s="2">
        <v>17794.887120231782</v>
      </c>
      <c r="G32" s="5">
        <f t="shared" si="4"/>
        <v>28357.448346955549</v>
      </c>
      <c r="H32" s="2">
        <v>232</v>
      </c>
      <c r="I32" s="2">
        <v>267</v>
      </c>
      <c r="J32" s="5">
        <f t="shared" si="5"/>
        <v>499</v>
      </c>
      <c r="K32" s="2">
        <v>0</v>
      </c>
      <c r="L32" s="2">
        <v>0</v>
      </c>
      <c r="M32" s="5">
        <f t="shared" si="6"/>
        <v>0</v>
      </c>
      <c r="N32" s="27">
        <f t="shared" si="7"/>
        <v>0.21077907939662685</v>
      </c>
      <c r="O32" s="27">
        <f t="shared" si="0"/>
        <v>0.30855332085295778</v>
      </c>
      <c r="P32" s="28">
        <f t="shared" si="1"/>
        <v>0.2630951564884913</v>
      </c>
      <c r="R32" s="32">
        <f t="shared" si="8"/>
        <v>45.5282811496714</v>
      </c>
      <c r="S32" s="32">
        <f t="shared" si="9"/>
        <v>66.647517304238889</v>
      </c>
      <c r="T32" s="32">
        <f t="shared" si="10"/>
        <v>56.828553801514126</v>
      </c>
    </row>
    <row r="33" spans="2:20" x14ac:dyDescent="0.25">
      <c r="B33" s="12" t="str">
        <f>'Média Mensal'!B33</f>
        <v>C. Matosinhos</v>
      </c>
      <c r="C33" s="12" t="str">
        <f>'Média Mensal'!C33</f>
        <v>Matosinhos Sul</v>
      </c>
      <c r="D33" s="15">
        <f>'Média Mensal'!D33</f>
        <v>616.61</v>
      </c>
      <c r="E33" s="4">
        <v>7451.167053117736</v>
      </c>
      <c r="F33" s="2">
        <v>12961.623095633811</v>
      </c>
      <c r="G33" s="5">
        <f t="shared" si="4"/>
        <v>20412.790148751548</v>
      </c>
      <c r="H33" s="2">
        <v>241</v>
      </c>
      <c r="I33" s="2">
        <v>271</v>
      </c>
      <c r="J33" s="5">
        <f t="shared" si="5"/>
        <v>512</v>
      </c>
      <c r="K33" s="2">
        <v>0</v>
      </c>
      <c r="L33" s="2">
        <v>0</v>
      </c>
      <c r="M33" s="5">
        <f t="shared" si="6"/>
        <v>0</v>
      </c>
      <c r="N33" s="27">
        <f t="shared" si="7"/>
        <v>0.14313752599350194</v>
      </c>
      <c r="O33" s="27">
        <f t="shared" si="0"/>
        <v>0.22142994218316611</v>
      </c>
      <c r="P33" s="28">
        <f t="shared" si="1"/>
        <v>0.1845774572188906</v>
      </c>
      <c r="R33" s="32">
        <f t="shared" si="8"/>
        <v>30.917705614596414</v>
      </c>
      <c r="S33" s="32">
        <f t="shared" si="9"/>
        <v>47.828867511563878</v>
      </c>
      <c r="T33" s="32">
        <f t="shared" si="10"/>
        <v>39.868730759280368</v>
      </c>
    </row>
    <row r="34" spans="2:20" x14ac:dyDescent="0.25">
      <c r="B34" s="12" t="str">
        <f>'Média Mensal'!B34</f>
        <v>Matosinhos Sul</v>
      </c>
      <c r="C34" s="12" t="str">
        <f>'Média Mensal'!C34</f>
        <v>Brito Capelo</v>
      </c>
      <c r="D34" s="15">
        <f>'Média Mensal'!D34</f>
        <v>535.72</v>
      </c>
      <c r="E34" s="4">
        <v>3967.2128525254939</v>
      </c>
      <c r="F34" s="2">
        <v>5782.1866336870253</v>
      </c>
      <c r="G34" s="5">
        <f t="shared" si="4"/>
        <v>9749.3994862125182</v>
      </c>
      <c r="H34" s="2">
        <v>222</v>
      </c>
      <c r="I34" s="2">
        <v>266</v>
      </c>
      <c r="J34" s="5">
        <f t="shared" si="5"/>
        <v>488</v>
      </c>
      <c r="K34" s="2">
        <v>0</v>
      </c>
      <c r="L34" s="2">
        <v>0</v>
      </c>
      <c r="M34" s="5">
        <f t="shared" si="6"/>
        <v>0</v>
      </c>
      <c r="N34" s="27">
        <f t="shared" si="7"/>
        <v>8.2733000761709502E-2</v>
      </c>
      <c r="O34" s="27">
        <f t="shared" si="0"/>
        <v>0.10063677655400699</v>
      </c>
      <c r="P34" s="28">
        <f t="shared" si="1"/>
        <v>9.2492026091117549E-2</v>
      </c>
      <c r="R34" s="32">
        <f t="shared" si="8"/>
        <v>17.870328164529251</v>
      </c>
      <c r="S34" s="32">
        <f t="shared" si="9"/>
        <v>21.737543735665508</v>
      </c>
      <c r="T34" s="32">
        <f t="shared" si="10"/>
        <v>19.97827763568139</v>
      </c>
    </row>
    <row r="35" spans="2:20" x14ac:dyDescent="0.25">
      <c r="B35" s="12" t="str">
        <f>'Média Mensal'!B35</f>
        <v>Brito Capelo</v>
      </c>
      <c r="C35" s="12" t="str">
        <f>'Média Mensal'!C35</f>
        <v>Mercado</v>
      </c>
      <c r="D35" s="15">
        <f>'Média Mensal'!D35</f>
        <v>487.53</v>
      </c>
      <c r="E35" s="4">
        <v>2213.8028181363288</v>
      </c>
      <c r="F35" s="2">
        <v>2975.7439488215864</v>
      </c>
      <c r="G35" s="5">
        <f t="shared" si="4"/>
        <v>5189.5467669579157</v>
      </c>
      <c r="H35" s="2">
        <v>227</v>
      </c>
      <c r="I35" s="2">
        <v>267</v>
      </c>
      <c r="J35" s="5">
        <f t="shared" si="5"/>
        <v>494</v>
      </c>
      <c r="K35" s="2">
        <v>0</v>
      </c>
      <c r="L35" s="2">
        <v>0</v>
      </c>
      <c r="M35" s="5">
        <f t="shared" si="6"/>
        <v>0</v>
      </c>
      <c r="N35" s="27">
        <f t="shared" si="7"/>
        <v>4.5150163528641069E-2</v>
      </c>
      <c r="O35" s="27">
        <f t="shared" si="0"/>
        <v>5.1597724178484988E-2</v>
      </c>
      <c r="P35" s="28">
        <f t="shared" si="1"/>
        <v>4.8634978697686272E-2</v>
      </c>
      <c r="R35" s="32">
        <f t="shared" si="8"/>
        <v>9.7524353221864715</v>
      </c>
      <c r="S35" s="32">
        <f t="shared" si="9"/>
        <v>11.145108422552758</v>
      </c>
      <c r="T35" s="32">
        <f t="shared" si="10"/>
        <v>10.505155398700234</v>
      </c>
    </row>
    <row r="36" spans="2:20" x14ac:dyDescent="0.25">
      <c r="B36" s="13" t="str">
        <f>'Média Mensal'!B36</f>
        <v>Mercado</v>
      </c>
      <c r="C36" s="13" t="str">
        <f>'Média Mensal'!C36</f>
        <v>Sr. de Matosinhos</v>
      </c>
      <c r="D36" s="16">
        <f>'Média Mensal'!D36</f>
        <v>708.96</v>
      </c>
      <c r="E36" s="6">
        <v>550.85027497166971</v>
      </c>
      <c r="F36" s="3">
        <v>656.99999999999989</v>
      </c>
      <c r="G36" s="7">
        <f t="shared" si="4"/>
        <v>1207.8502749716695</v>
      </c>
      <c r="H36" s="3">
        <v>225</v>
      </c>
      <c r="I36" s="3">
        <v>266</v>
      </c>
      <c r="J36" s="7">
        <f t="shared" si="5"/>
        <v>491</v>
      </c>
      <c r="K36" s="3">
        <v>0</v>
      </c>
      <c r="L36" s="3">
        <v>0</v>
      </c>
      <c r="M36" s="7">
        <f t="shared" si="6"/>
        <v>0</v>
      </c>
      <c r="N36" s="27">
        <f t="shared" si="7"/>
        <v>1.1334367797770981E-2</v>
      </c>
      <c r="O36" s="27">
        <f t="shared" si="0"/>
        <v>1.1434837092731827E-2</v>
      </c>
      <c r="P36" s="28">
        <f t="shared" si="1"/>
        <v>1.1388797191782355E-2</v>
      </c>
      <c r="R36" s="32">
        <f t="shared" si="8"/>
        <v>2.4482234443185322</v>
      </c>
      <c r="S36" s="32">
        <f t="shared" si="9"/>
        <v>2.469924812030075</v>
      </c>
      <c r="T36" s="32">
        <f t="shared" si="10"/>
        <v>2.4599801934249887</v>
      </c>
    </row>
    <row r="37" spans="2:20" x14ac:dyDescent="0.25">
      <c r="B37" s="11" t="str">
        <f>'Média Mensal'!B37</f>
        <v>BSra da Hora</v>
      </c>
      <c r="C37" s="11" t="str">
        <f>'Média Mensal'!C37</f>
        <v>BFonte do Cuco</v>
      </c>
      <c r="D37" s="14">
        <f>'Média Mensal'!D37</f>
        <v>687.03</v>
      </c>
      <c r="E37" s="8">
        <v>21366.732585200094</v>
      </c>
      <c r="F37" s="9">
        <v>14225.28168183653</v>
      </c>
      <c r="G37" s="10">
        <f t="shared" si="4"/>
        <v>35592.014267036626</v>
      </c>
      <c r="H37" s="9">
        <v>143</v>
      </c>
      <c r="I37" s="9">
        <v>144</v>
      </c>
      <c r="J37" s="10">
        <f t="shared" si="5"/>
        <v>287</v>
      </c>
      <c r="K37" s="9">
        <v>200</v>
      </c>
      <c r="L37" s="9">
        <v>204</v>
      </c>
      <c r="M37" s="10">
        <f t="shared" si="6"/>
        <v>404</v>
      </c>
      <c r="N37" s="25">
        <f t="shared" si="7"/>
        <v>0.26546482190140264</v>
      </c>
      <c r="O37" s="25">
        <f t="shared" si="0"/>
        <v>0.17412457992847299</v>
      </c>
      <c r="P37" s="26">
        <f t="shared" si="1"/>
        <v>0.21945453476937693</v>
      </c>
      <c r="R37" s="32">
        <f t="shared" si="8"/>
        <v>62.293681006414268</v>
      </c>
      <c r="S37" s="32">
        <f t="shared" si="9"/>
        <v>40.877246212173937</v>
      </c>
      <c r="T37" s="32">
        <f t="shared" si="10"/>
        <v>51.507980125957488</v>
      </c>
    </row>
    <row r="38" spans="2:20" x14ac:dyDescent="0.25">
      <c r="B38" s="12" t="str">
        <f>'Média Mensal'!B38</f>
        <v>BFonte do Cuco</v>
      </c>
      <c r="C38" s="12" t="str">
        <f>'Média Mensal'!C38</f>
        <v>Custoias</v>
      </c>
      <c r="D38" s="15">
        <f>'Média Mensal'!D38</f>
        <v>689.2</v>
      </c>
      <c r="E38" s="4">
        <v>20205.787683198458</v>
      </c>
      <c r="F38" s="2">
        <v>14248.235521757342</v>
      </c>
      <c r="G38" s="5">
        <f t="shared" si="4"/>
        <v>34454.023204955796</v>
      </c>
      <c r="H38" s="2">
        <v>143</v>
      </c>
      <c r="I38" s="2">
        <v>144</v>
      </c>
      <c r="J38" s="5">
        <f t="shared" si="5"/>
        <v>287</v>
      </c>
      <c r="K38" s="2">
        <v>200</v>
      </c>
      <c r="L38" s="2">
        <v>202</v>
      </c>
      <c r="M38" s="5">
        <f t="shared" si="6"/>
        <v>402</v>
      </c>
      <c r="N38" s="27">
        <f t="shared" si="7"/>
        <v>0.25104099596459667</v>
      </c>
      <c r="O38" s="27">
        <f t="shared" si="0"/>
        <v>0.17547088080981948</v>
      </c>
      <c r="P38" s="28">
        <f t="shared" si="1"/>
        <v>0.2130895502755665</v>
      </c>
      <c r="R38" s="32">
        <f t="shared" si="8"/>
        <v>58.909001991832241</v>
      </c>
      <c r="S38" s="32">
        <f t="shared" si="9"/>
        <v>41.179871450165727</v>
      </c>
      <c r="T38" s="32">
        <f t="shared" si="10"/>
        <v>50.005839194420602</v>
      </c>
    </row>
    <row r="39" spans="2:20" x14ac:dyDescent="0.25">
      <c r="B39" s="12" t="str">
        <f>'Média Mensal'!B39</f>
        <v>Custoias</v>
      </c>
      <c r="C39" s="12" t="str">
        <f>'Média Mensal'!C39</f>
        <v>Esposade</v>
      </c>
      <c r="D39" s="15">
        <f>'Média Mensal'!D39</f>
        <v>1779.24</v>
      </c>
      <c r="E39" s="4">
        <v>19537.22850408778</v>
      </c>
      <c r="F39" s="2">
        <v>14131.344392738054</v>
      </c>
      <c r="G39" s="5">
        <f t="shared" si="4"/>
        <v>33668.572896825834</v>
      </c>
      <c r="H39" s="2">
        <v>143</v>
      </c>
      <c r="I39" s="2">
        <v>144</v>
      </c>
      <c r="J39" s="5">
        <f t="shared" si="5"/>
        <v>287</v>
      </c>
      <c r="K39" s="2">
        <v>200</v>
      </c>
      <c r="L39" s="2">
        <v>201</v>
      </c>
      <c r="M39" s="5">
        <f t="shared" si="6"/>
        <v>401</v>
      </c>
      <c r="N39" s="27">
        <f t="shared" si="7"/>
        <v>0.24273467478490929</v>
      </c>
      <c r="O39" s="27">
        <f t="shared" si="0"/>
        <v>0.17456448750788189</v>
      </c>
      <c r="P39" s="28">
        <f t="shared" si="1"/>
        <v>0.20855161606061592</v>
      </c>
      <c r="R39" s="32">
        <f t="shared" si="8"/>
        <v>56.959849866145127</v>
      </c>
      <c r="S39" s="32">
        <f t="shared" si="9"/>
        <v>40.960418529675522</v>
      </c>
      <c r="T39" s="32">
        <f t="shared" si="10"/>
        <v>48.936879210502667</v>
      </c>
    </row>
    <row r="40" spans="2:20" x14ac:dyDescent="0.25">
      <c r="B40" s="12" t="str">
        <f>'Média Mensal'!B40</f>
        <v>Esposade</v>
      </c>
      <c r="C40" s="12" t="str">
        <f>'Média Mensal'!C40</f>
        <v>Crestins</v>
      </c>
      <c r="D40" s="15">
        <f>'Média Mensal'!D40</f>
        <v>2035.56</v>
      </c>
      <c r="E40" s="4">
        <v>19135.262084655704</v>
      </c>
      <c r="F40" s="2">
        <v>13947.870298132453</v>
      </c>
      <c r="G40" s="5">
        <f t="shared" si="4"/>
        <v>33083.132382788157</v>
      </c>
      <c r="H40" s="2">
        <v>143</v>
      </c>
      <c r="I40" s="2">
        <v>154</v>
      </c>
      <c r="J40" s="5">
        <f t="shared" si="5"/>
        <v>297</v>
      </c>
      <c r="K40" s="2">
        <v>212</v>
      </c>
      <c r="L40" s="2">
        <v>201</v>
      </c>
      <c r="M40" s="5">
        <f t="shared" si="6"/>
        <v>413</v>
      </c>
      <c r="N40" s="27">
        <f t="shared" si="7"/>
        <v>0.22926365959761938</v>
      </c>
      <c r="O40" s="27">
        <f t="shared" si="0"/>
        <v>0.1678201739596262</v>
      </c>
      <c r="P40" s="28">
        <f t="shared" si="1"/>
        <v>0.19860683641573909</v>
      </c>
      <c r="R40" s="32">
        <f t="shared" si="8"/>
        <v>53.90214671734001</v>
      </c>
      <c r="S40" s="32">
        <f t="shared" si="9"/>
        <v>39.28977548769705</v>
      </c>
      <c r="T40" s="32">
        <f t="shared" si="10"/>
        <v>46.59596110251853</v>
      </c>
    </row>
    <row r="41" spans="2:20" x14ac:dyDescent="0.25">
      <c r="B41" s="12" t="str">
        <f>'Média Mensal'!B41</f>
        <v>Crestins</v>
      </c>
      <c r="C41" s="12" t="str">
        <f>'Média Mensal'!C41</f>
        <v>Verdes (B)</v>
      </c>
      <c r="D41" s="15">
        <f>'Média Mensal'!D41</f>
        <v>591.81999999999994</v>
      </c>
      <c r="E41" s="4">
        <v>18876.896179454347</v>
      </c>
      <c r="F41" s="2">
        <v>13707.986246096314</v>
      </c>
      <c r="G41" s="5">
        <f t="shared" si="4"/>
        <v>32584.882425550662</v>
      </c>
      <c r="H41" s="2">
        <v>143</v>
      </c>
      <c r="I41" s="2">
        <v>144</v>
      </c>
      <c r="J41" s="5">
        <f t="shared" si="5"/>
        <v>287</v>
      </c>
      <c r="K41" s="2">
        <v>198</v>
      </c>
      <c r="L41" s="2">
        <v>201</v>
      </c>
      <c r="M41" s="5">
        <f t="shared" si="6"/>
        <v>399</v>
      </c>
      <c r="N41" s="27">
        <f t="shared" si="7"/>
        <v>0.23598480072325165</v>
      </c>
      <c r="O41" s="27">
        <f t="shared" si="0"/>
        <v>0.16933474461528206</v>
      </c>
      <c r="P41" s="28">
        <f t="shared" si="1"/>
        <v>0.20246099528749542</v>
      </c>
      <c r="R41" s="32">
        <f t="shared" si="8"/>
        <v>55.357466801918903</v>
      </c>
      <c r="S41" s="32">
        <f t="shared" si="9"/>
        <v>39.733293466945838</v>
      </c>
      <c r="T41" s="32">
        <f t="shared" si="10"/>
        <v>47.499828608674434</v>
      </c>
    </row>
    <row r="42" spans="2:20" x14ac:dyDescent="0.25">
      <c r="B42" s="12" t="str">
        <f>'Média Mensal'!B42</f>
        <v>Verdes (B)</v>
      </c>
      <c r="C42" s="12" t="str">
        <f>'Média Mensal'!C42</f>
        <v>Pedras Rubras</v>
      </c>
      <c r="D42" s="15">
        <f>'Média Mensal'!D42</f>
        <v>960.78</v>
      </c>
      <c r="E42" s="4">
        <v>15868.822786496254</v>
      </c>
      <c r="F42" s="2">
        <v>9798.7686446182615</v>
      </c>
      <c r="G42" s="5">
        <f t="shared" si="4"/>
        <v>25667.591431114517</v>
      </c>
      <c r="H42" s="2">
        <v>0</v>
      </c>
      <c r="I42" s="2">
        <v>0</v>
      </c>
      <c r="J42" s="5">
        <f t="shared" si="5"/>
        <v>0</v>
      </c>
      <c r="K42" s="2">
        <v>198</v>
      </c>
      <c r="L42" s="2">
        <v>201</v>
      </c>
      <c r="M42" s="5">
        <f t="shared" si="6"/>
        <v>399</v>
      </c>
      <c r="N42" s="27">
        <f t="shared" si="7"/>
        <v>0.32316761947084255</v>
      </c>
      <c r="O42" s="27">
        <f t="shared" si="0"/>
        <v>0.19657295467457594</v>
      </c>
      <c r="P42" s="28">
        <f t="shared" si="1"/>
        <v>0.25939436728024212</v>
      </c>
      <c r="R42" s="32">
        <f t="shared" si="8"/>
        <v>80.145569628768953</v>
      </c>
      <c r="S42" s="32">
        <f t="shared" si="9"/>
        <v>48.75009275929483</v>
      </c>
      <c r="T42" s="32">
        <f t="shared" si="10"/>
        <v>64.329803085500046</v>
      </c>
    </row>
    <row r="43" spans="2:20" x14ac:dyDescent="0.25">
      <c r="B43" s="12" t="str">
        <f>'Média Mensal'!B43</f>
        <v>Pedras Rubras</v>
      </c>
      <c r="C43" s="12" t="str">
        <f>'Média Mensal'!C43</f>
        <v>Lidador</v>
      </c>
      <c r="D43" s="15">
        <f>'Média Mensal'!D43</f>
        <v>1147.58</v>
      </c>
      <c r="E43" s="4">
        <v>13962.441225237268</v>
      </c>
      <c r="F43" s="2">
        <v>8941.5350137391415</v>
      </c>
      <c r="G43" s="5">
        <f t="shared" si="4"/>
        <v>22903.976238976407</v>
      </c>
      <c r="H43" s="2">
        <v>0</v>
      </c>
      <c r="I43" s="2">
        <v>0</v>
      </c>
      <c r="J43" s="5">
        <f t="shared" si="5"/>
        <v>0</v>
      </c>
      <c r="K43" s="2">
        <v>196</v>
      </c>
      <c r="L43" s="2">
        <v>201</v>
      </c>
      <c r="M43" s="5">
        <f t="shared" si="6"/>
        <v>397</v>
      </c>
      <c r="N43" s="27">
        <f t="shared" si="7"/>
        <v>0.28724574607548692</v>
      </c>
      <c r="O43" s="27">
        <f t="shared" si="0"/>
        <v>0.17937600332489051</v>
      </c>
      <c r="P43" s="28">
        <f t="shared" si="1"/>
        <v>0.23263159420427812</v>
      </c>
      <c r="R43" s="32">
        <f t="shared" si="8"/>
        <v>71.236945026720747</v>
      </c>
      <c r="S43" s="32">
        <f t="shared" si="9"/>
        <v>44.485248824572842</v>
      </c>
      <c r="T43" s="32">
        <f t="shared" si="10"/>
        <v>57.692635362660972</v>
      </c>
    </row>
    <row r="44" spans="2:20" x14ac:dyDescent="0.25">
      <c r="B44" s="12" t="str">
        <f>'Média Mensal'!B44</f>
        <v>Lidador</v>
      </c>
      <c r="C44" s="12" t="str">
        <f>'Média Mensal'!C44</f>
        <v>Vilar do Pinheiro</v>
      </c>
      <c r="D44" s="15">
        <f>'Média Mensal'!D44</f>
        <v>1987.51</v>
      </c>
      <c r="E44" s="4">
        <v>13365.955184461531</v>
      </c>
      <c r="F44" s="2">
        <v>8733.5130144158484</v>
      </c>
      <c r="G44" s="5">
        <f t="shared" si="4"/>
        <v>22099.468198877381</v>
      </c>
      <c r="H44" s="2">
        <v>0</v>
      </c>
      <c r="I44" s="2">
        <v>0</v>
      </c>
      <c r="J44" s="5">
        <f t="shared" si="5"/>
        <v>0</v>
      </c>
      <c r="K44" s="2">
        <v>196</v>
      </c>
      <c r="L44" s="2">
        <v>201</v>
      </c>
      <c r="M44" s="5">
        <f t="shared" si="6"/>
        <v>397</v>
      </c>
      <c r="N44" s="27">
        <f t="shared" si="7"/>
        <v>0.2749743907270723</v>
      </c>
      <c r="O44" s="27">
        <f t="shared" si="0"/>
        <v>0.17520287703450185</v>
      </c>
      <c r="P44" s="28">
        <f t="shared" si="1"/>
        <v>0.22446034978952406</v>
      </c>
      <c r="R44" s="32">
        <f t="shared" si="8"/>
        <v>68.193648900313931</v>
      </c>
      <c r="S44" s="32">
        <f t="shared" si="9"/>
        <v>43.450313504556462</v>
      </c>
      <c r="T44" s="32">
        <f t="shared" si="10"/>
        <v>55.666166747801967</v>
      </c>
    </row>
    <row r="45" spans="2:20" x14ac:dyDescent="0.25">
      <c r="B45" s="12" t="str">
        <f>'Média Mensal'!B45</f>
        <v>Vilar do Pinheiro</v>
      </c>
      <c r="C45" s="12" t="str">
        <f>'Média Mensal'!C45</f>
        <v>Modivas Sul</v>
      </c>
      <c r="D45" s="15">
        <f>'Média Mensal'!D45</f>
        <v>2037.38</v>
      </c>
      <c r="E45" s="4">
        <v>12940.04844322287</v>
      </c>
      <c r="F45" s="2">
        <v>8609.331348445543</v>
      </c>
      <c r="G45" s="5">
        <f t="shared" si="4"/>
        <v>21549.379791668413</v>
      </c>
      <c r="H45" s="2">
        <v>0</v>
      </c>
      <c r="I45" s="2">
        <v>0</v>
      </c>
      <c r="J45" s="5">
        <f t="shared" si="5"/>
        <v>0</v>
      </c>
      <c r="K45" s="2">
        <v>196</v>
      </c>
      <c r="L45" s="2">
        <v>201</v>
      </c>
      <c r="M45" s="5">
        <f t="shared" si="6"/>
        <v>397</v>
      </c>
      <c r="N45" s="27">
        <f t="shared" si="7"/>
        <v>0.26621231984905508</v>
      </c>
      <c r="O45" s="27">
        <f t="shared" si="0"/>
        <v>0.17271167044706995</v>
      </c>
      <c r="P45" s="28">
        <f t="shared" si="1"/>
        <v>0.21887320012663944</v>
      </c>
      <c r="R45" s="32">
        <f t="shared" si="8"/>
        <v>66.020655322565659</v>
      </c>
      <c r="S45" s="32">
        <f t="shared" si="9"/>
        <v>42.832494270873347</v>
      </c>
      <c r="T45" s="32">
        <f t="shared" si="10"/>
        <v>54.280553631406583</v>
      </c>
    </row>
    <row r="46" spans="2:20" x14ac:dyDescent="0.25">
      <c r="B46" s="12" t="str">
        <f>'Média Mensal'!B46</f>
        <v>Modivas Sul</v>
      </c>
      <c r="C46" s="12" t="str">
        <f>'Média Mensal'!C46</f>
        <v>Modivas Centro</v>
      </c>
      <c r="D46" s="15">
        <f>'Média Mensal'!D46</f>
        <v>1051.08</v>
      </c>
      <c r="E46" s="4">
        <v>12706.97241892889</v>
      </c>
      <c r="F46" s="2">
        <v>8602.9118025340595</v>
      </c>
      <c r="G46" s="5">
        <f t="shared" si="4"/>
        <v>21309.884221462948</v>
      </c>
      <c r="H46" s="2">
        <v>0</v>
      </c>
      <c r="I46" s="2">
        <v>0</v>
      </c>
      <c r="J46" s="5">
        <f t="shared" si="5"/>
        <v>0</v>
      </c>
      <c r="K46" s="2">
        <v>192</v>
      </c>
      <c r="L46" s="2">
        <v>201</v>
      </c>
      <c r="M46" s="5">
        <f t="shared" si="6"/>
        <v>393</v>
      </c>
      <c r="N46" s="27">
        <f t="shared" si="7"/>
        <v>0.26686350006151061</v>
      </c>
      <c r="O46" s="27">
        <f t="shared" si="0"/>
        <v>0.17258288803029329</v>
      </c>
      <c r="P46" s="28">
        <f t="shared" si="1"/>
        <v>0.21864364505317807</v>
      </c>
      <c r="R46" s="32">
        <f t="shared" si="8"/>
        <v>66.18214801525464</v>
      </c>
      <c r="S46" s="32">
        <f t="shared" si="9"/>
        <v>42.800556231512736</v>
      </c>
      <c r="T46" s="32">
        <f t="shared" si="10"/>
        <v>54.223623973188161</v>
      </c>
    </row>
    <row r="47" spans="2:20" x14ac:dyDescent="0.25">
      <c r="B47" s="12" t="str">
        <f>'Média Mensal'!B47</f>
        <v>Modivas Centro</v>
      </c>
      <c r="C47" s="12" t="s">
        <v>102</v>
      </c>
      <c r="D47" s="15">
        <v>852.51</v>
      </c>
      <c r="E47" s="4">
        <v>12347.222101943649</v>
      </c>
      <c r="F47" s="2">
        <v>8751.5448497266516</v>
      </c>
      <c r="G47" s="5">
        <f t="shared" si="4"/>
        <v>21098.766951670303</v>
      </c>
      <c r="H47" s="2">
        <v>0</v>
      </c>
      <c r="I47" s="2">
        <v>0</v>
      </c>
      <c r="J47" s="5">
        <f t="shared" si="5"/>
        <v>0</v>
      </c>
      <c r="K47" s="2">
        <v>194</v>
      </c>
      <c r="L47" s="2">
        <v>203</v>
      </c>
      <c r="M47" s="5">
        <f t="shared" si="6"/>
        <v>397</v>
      </c>
      <c r="N47" s="27">
        <f t="shared" si="7"/>
        <v>0.25663497883986636</v>
      </c>
      <c r="O47" s="27">
        <f t="shared" si="0"/>
        <v>0.17383491279450683</v>
      </c>
      <c r="P47" s="28">
        <f t="shared" si="1"/>
        <v>0.21429640602574046</v>
      </c>
      <c r="R47" s="32">
        <f t="shared" ref="R47" si="11">+E47/(H47+K47)</f>
        <v>63.645474752286852</v>
      </c>
      <c r="S47" s="32">
        <f t="shared" ref="S47" si="12">+F47/(I47+L47)</f>
        <v>43.111058373037693</v>
      </c>
      <c r="T47" s="32">
        <f t="shared" ref="T47" si="13">+G47/(J47+M47)</f>
        <v>53.145508694383636</v>
      </c>
    </row>
    <row r="48" spans="2:20" x14ac:dyDescent="0.25">
      <c r="B48" s="12" t="s">
        <v>102</v>
      </c>
      <c r="C48" s="12" t="str">
        <f>'Média Mensal'!C48</f>
        <v>Mindelo</v>
      </c>
      <c r="D48" s="15">
        <v>1834.12</v>
      </c>
      <c r="E48" s="4">
        <v>11370.65868143154</v>
      </c>
      <c r="F48" s="2">
        <v>7544.5410570846407</v>
      </c>
      <c r="G48" s="5">
        <f t="shared" si="4"/>
        <v>18915.199738516181</v>
      </c>
      <c r="H48" s="2">
        <v>0</v>
      </c>
      <c r="I48" s="2">
        <v>0</v>
      </c>
      <c r="J48" s="5">
        <f t="shared" si="5"/>
        <v>0</v>
      </c>
      <c r="K48" s="2">
        <v>194</v>
      </c>
      <c r="L48" s="2">
        <v>199</v>
      </c>
      <c r="M48" s="5">
        <f t="shared" si="6"/>
        <v>393</v>
      </c>
      <c r="N48" s="27">
        <f t="shared" si="7"/>
        <v>0.23633726890238485</v>
      </c>
      <c r="O48" s="27">
        <f t="shared" si="0"/>
        <v>0.15287204281659589</v>
      </c>
      <c r="P48" s="28">
        <f t="shared" si="1"/>
        <v>0.19407370658413547</v>
      </c>
      <c r="R48" s="32">
        <f t="shared" si="8"/>
        <v>58.611642687791445</v>
      </c>
      <c r="S48" s="32">
        <f t="shared" si="9"/>
        <v>37.91226661851578</v>
      </c>
      <c r="T48" s="32">
        <f t="shared" si="10"/>
        <v>48.130279232865604</v>
      </c>
    </row>
    <row r="49" spans="2:20" x14ac:dyDescent="0.25">
      <c r="B49" s="12" t="str">
        <f>'Média Mensal'!B49</f>
        <v>Mindelo</v>
      </c>
      <c r="C49" s="12" t="str">
        <f>'Média Mensal'!C49</f>
        <v>Espaço Natureza</v>
      </c>
      <c r="D49" s="15">
        <f>'Média Mensal'!D49</f>
        <v>776.86</v>
      </c>
      <c r="E49" s="4">
        <v>10760.891519846391</v>
      </c>
      <c r="F49" s="2">
        <v>7211.8501098912384</v>
      </c>
      <c r="G49" s="5">
        <f t="shared" si="4"/>
        <v>17972.741629737629</v>
      </c>
      <c r="H49" s="2">
        <v>0</v>
      </c>
      <c r="I49" s="2">
        <v>0</v>
      </c>
      <c r="J49" s="5">
        <f t="shared" si="5"/>
        <v>0</v>
      </c>
      <c r="K49" s="2">
        <v>198</v>
      </c>
      <c r="L49" s="2">
        <v>197</v>
      </c>
      <c r="M49" s="5">
        <f t="shared" si="6"/>
        <v>395</v>
      </c>
      <c r="N49" s="27">
        <f t="shared" si="7"/>
        <v>0.21914490713274665</v>
      </c>
      <c r="O49" s="27">
        <f t="shared" si="0"/>
        <v>0.14761442013040851</v>
      </c>
      <c r="P49" s="28">
        <f t="shared" si="1"/>
        <v>0.18347020855183371</v>
      </c>
      <c r="R49" s="32">
        <f t="shared" si="8"/>
        <v>54.347936968921168</v>
      </c>
      <c r="S49" s="32">
        <f t="shared" si="9"/>
        <v>36.608376192341311</v>
      </c>
      <c r="T49" s="32">
        <f t="shared" si="10"/>
        <v>45.500611720854756</v>
      </c>
    </row>
    <row r="50" spans="2:20" x14ac:dyDescent="0.25">
      <c r="B50" s="12" t="str">
        <f>'Média Mensal'!B50</f>
        <v>Espaço Natureza</v>
      </c>
      <c r="C50" s="12" t="str">
        <f>'Média Mensal'!C50</f>
        <v>Varziela</v>
      </c>
      <c r="D50" s="15">
        <f>'Média Mensal'!D50</f>
        <v>1539</v>
      </c>
      <c r="E50" s="4">
        <v>10831.569823129896</v>
      </c>
      <c r="F50" s="2">
        <v>7006.8726722583751</v>
      </c>
      <c r="G50" s="5">
        <f t="shared" si="4"/>
        <v>17838.44249538827</v>
      </c>
      <c r="H50" s="2">
        <v>0</v>
      </c>
      <c r="I50" s="2">
        <v>0</v>
      </c>
      <c r="J50" s="5">
        <f t="shared" si="5"/>
        <v>0</v>
      </c>
      <c r="K50" s="2">
        <v>200</v>
      </c>
      <c r="L50" s="2">
        <v>197</v>
      </c>
      <c r="M50" s="5">
        <f t="shared" si="6"/>
        <v>397</v>
      </c>
      <c r="N50" s="27">
        <f t="shared" si="7"/>
        <v>0.21837842385342532</v>
      </c>
      <c r="O50" s="27">
        <f t="shared" si="0"/>
        <v>0.14341887735914474</v>
      </c>
      <c r="P50" s="28">
        <f t="shared" si="1"/>
        <v>0.18118187307414754</v>
      </c>
      <c r="R50" s="32">
        <f t="shared" si="8"/>
        <v>54.157849115649476</v>
      </c>
      <c r="S50" s="32">
        <f t="shared" si="9"/>
        <v>35.567881585067894</v>
      </c>
      <c r="T50" s="32">
        <f t="shared" si="10"/>
        <v>44.933104522388589</v>
      </c>
    </row>
    <row r="51" spans="2:20" x14ac:dyDescent="0.25">
      <c r="B51" s="12" t="str">
        <f>'Média Mensal'!B51</f>
        <v>Varziela</v>
      </c>
      <c r="C51" s="12" t="str">
        <f>'Média Mensal'!C51</f>
        <v>Árvore</v>
      </c>
      <c r="D51" s="15">
        <f>'Média Mensal'!D51</f>
        <v>858.71</v>
      </c>
      <c r="E51" s="4">
        <v>10099.926092127493</v>
      </c>
      <c r="F51" s="2">
        <v>6310.8824298536165</v>
      </c>
      <c r="G51" s="5">
        <f t="shared" si="4"/>
        <v>16410.808521981111</v>
      </c>
      <c r="H51" s="2">
        <v>0</v>
      </c>
      <c r="I51" s="2">
        <v>0</v>
      </c>
      <c r="J51" s="5">
        <f t="shared" si="5"/>
        <v>0</v>
      </c>
      <c r="K51" s="2">
        <v>197</v>
      </c>
      <c r="L51" s="2">
        <v>197</v>
      </c>
      <c r="M51" s="5">
        <f t="shared" si="6"/>
        <v>394</v>
      </c>
      <c r="N51" s="27">
        <f t="shared" si="7"/>
        <v>0.20672846921826374</v>
      </c>
      <c r="O51" s="27">
        <f t="shared" si="0"/>
        <v>0.12917312980705781</v>
      </c>
      <c r="P51" s="28">
        <f t="shared" si="1"/>
        <v>0.16795079951266079</v>
      </c>
      <c r="R51" s="32">
        <f t="shared" si="8"/>
        <v>51.268660366129403</v>
      </c>
      <c r="S51" s="32">
        <f t="shared" si="9"/>
        <v>32.03493619215034</v>
      </c>
      <c r="T51" s="32">
        <f t="shared" si="10"/>
        <v>41.651798279139875</v>
      </c>
    </row>
    <row r="52" spans="2:20" x14ac:dyDescent="0.25">
      <c r="B52" s="12" t="str">
        <f>'Média Mensal'!B52</f>
        <v>Árvore</v>
      </c>
      <c r="C52" s="12" t="str">
        <f>'Média Mensal'!C52</f>
        <v>Azurara</v>
      </c>
      <c r="D52" s="15">
        <f>'Média Mensal'!D52</f>
        <v>664.57</v>
      </c>
      <c r="E52" s="4">
        <v>10041.231535889694</v>
      </c>
      <c r="F52" s="2">
        <v>6289.8383184794375</v>
      </c>
      <c r="G52" s="5">
        <f t="shared" si="4"/>
        <v>16331.069854369132</v>
      </c>
      <c r="H52" s="2">
        <v>0</v>
      </c>
      <c r="I52" s="2">
        <v>0</v>
      </c>
      <c r="J52" s="5">
        <f t="shared" si="5"/>
        <v>0</v>
      </c>
      <c r="K52" s="2">
        <v>194</v>
      </c>
      <c r="L52" s="2">
        <v>198</v>
      </c>
      <c r="M52" s="5">
        <f t="shared" si="6"/>
        <v>392</v>
      </c>
      <c r="N52" s="27">
        <f t="shared" si="7"/>
        <v>0.20870534452713863</v>
      </c>
      <c r="O52" s="27">
        <f t="shared" si="0"/>
        <v>0.12809217820298627</v>
      </c>
      <c r="P52" s="28">
        <f t="shared" si="1"/>
        <v>0.1679874697001433</v>
      </c>
      <c r="R52" s="32">
        <f t="shared" si="8"/>
        <v>51.75892544273038</v>
      </c>
      <c r="S52" s="32">
        <f t="shared" si="9"/>
        <v>31.766860194340595</v>
      </c>
      <c r="T52" s="32">
        <f t="shared" si="10"/>
        <v>41.660892485635543</v>
      </c>
    </row>
    <row r="53" spans="2:20" x14ac:dyDescent="0.25">
      <c r="B53" s="12" t="str">
        <f>'Média Mensal'!B53</f>
        <v>Azurara</v>
      </c>
      <c r="C53" s="12" t="str">
        <f>'Média Mensal'!C53</f>
        <v>Santa Clara</v>
      </c>
      <c r="D53" s="15">
        <f>'Média Mensal'!D53</f>
        <v>1218.0899999999999</v>
      </c>
      <c r="E53" s="4">
        <v>9809.5937864088737</v>
      </c>
      <c r="F53" s="2">
        <v>6277.4971621374343</v>
      </c>
      <c r="G53" s="5">
        <f t="shared" si="4"/>
        <v>16087.090948546309</v>
      </c>
      <c r="H53" s="2">
        <v>0</v>
      </c>
      <c r="I53" s="2">
        <v>0</v>
      </c>
      <c r="J53" s="5">
        <f t="shared" si="5"/>
        <v>0</v>
      </c>
      <c r="K53" s="2">
        <v>194</v>
      </c>
      <c r="L53" s="2">
        <v>198</v>
      </c>
      <c r="M53" s="5">
        <f t="shared" si="6"/>
        <v>392</v>
      </c>
      <c r="N53" s="27">
        <f t="shared" si="7"/>
        <v>0.20389079203543553</v>
      </c>
      <c r="O53" s="27">
        <f t="shared" si="0"/>
        <v>0.12784085129800901</v>
      </c>
      <c r="P53" s="28">
        <f t="shared" si="1"/>
        <v>0.1654778117650007</v>
      </c>
      <c r="R53" s="32">
        <f t="shared" si="8"/>
        <v>50.564916424788009</v>
      </c>
      <c r="S53" s="32">
        <f t="shared" si="9"/>
        <v>31.704531121906236</v>
      </c>
      <c r="T53" s="32">
        <f t="shared" si="10"/>
        <v>41.038497317720179</v>
      </c>
    </row>
    <row r="54" spans="2:20" x14ac:dyDescent="0.25">
      <c r="B54" s="12" t="str">
        <f>'Média Mensal'!B54</f>
        <v>Santa Clara</v>
      </c>
      <c r="C54" s="12" t="str">
        <f>'Média Mensal'!C54</f>
        <v>Vila do Conde</v>
      </c>
      <c r="D54" s="15">
        <f>'Média Mensal'!D54</f>
        <v>670.57</v>
      </c>
      <c r="E54" s="4">
        <v>9726.4162733422745</v>
      </c>
      <c r="F54" s="2">
        <v>5986.5620894212352</v>
      </c>
      <c r="G54" s="5">
        <f t="shared" si="4"/>
        <v>15712.97836276351</v>
      </c>
      <c r="H54" s="2">
        <v>0</v>
      </c>
      <c r="I54" s="2">
        <v>0</v>
      </c>
      <c r="J54" s="5">
        <f t="shared" si="5"/>
        <v>0</v>
      </c>
      <c r="K54" s="2">
        <v>184</v>
      </c>
      <c r="L54" s="2">
        <v>194</v>
      </c>
      <c r="M54" s="5">
        <f t="shared" si="6"/>
        <v>378</v>
      </c>
      <c r="N54" s="27">
        <f t="shared" si="7"/>
        <v>0.21314902422296358</v>
      </c>
      <c r="O54" s="27">
        <f t="shared" si="0"/>
        <v>0.12442970754533661</v>
      </c>
      <c r="P54" s="28">
        <f t="shared" si="1"/>
        <v>0.16761582994926086</v>
      </c>
      <c r="R54" s="32">
        <f t="shared" si="8"/>
        <v>52.860958007294968</v>
      </c>
      <c r="S54" s="32">
        <f t="shared" si="9"/>
        <v>30.858567471243479</v>
      </c>
      <c r="T54" s="32">
        <f t="shared" si="10"/>
        <v>41.568725827416692</v>
      </c>
    </row>
    <row r="55" spans="2:20" x14ac:dyDescent="0.25">
      <c r="B55" s="12" t="str">
        <f>'Média Mensal'!B55</f>
        <v>Vila do Conde</v>
      </c>
      <c r="C55" s="12" t="str">
        <f>'Média Mensal'!C55</f>
        <v>Alto de Pega</v>
      </c>
      <c r="D55" s="15">
        <f>'Média Mensal'!D55</f>
        <v>730.41</v>
      </c>
      <c r="E55" s="4">
        <v>7267.4374575017237</v>
      </c>
      <c r="F55" s="2">
        <v>3706.8473565254362</v>
      </c>
      <c r="G55" s="5">
        <f t="shared" si="4"/>
        <v>10974.28481402716</v>
      </c>
      <c r="H55" s="2">
        <v>0</v>
      </c>
      <c r="I55" s="2">
        <v>0</v>
      </c>
      <c r="J55" s="5">
        <f t="shared" si="5"/>
        <v>0</v>
      </c>
      <c r="K55" s="2">
        <v>172</v>
      </c>
      <c r="L55" s="2">
        <v>195</v>
      </c>
      <c r="M55" s="5">
        <f t="shared" si="6"/>
        <v>367</v>
      </c>
      <c r="N55" s="27">
        <f t="shared" si="7"/>
        <v>0.17037315869987163</v>
      </c>
      <c r="O55" s="27">
        <f t="shared" si="0"/>
        <v>7.6651103319384531E-2</v>
      </c>
      <c r="P55" s="28">
        <f t="shared" si="1"/>
        <v>0.12057533635874088</v>
      </c>
      <c r="R55" s="32">
        <f t="shared" si="8"/>
        <v>42.252543357568157</v>
      </c>
      <c r="S55" s="32">
        <f t="shared" si="9"/>
        <v>19.009473623207366</v>
      </c>
      <c r="T55" s="32">
        <f t="shared" si="10"/>
        <v>29.902683416967736</v>
      </c>
    </row>
    <row r="56" spans="2:20" x14ac:dyDescent="0.25">
      <c r="B56" s="12" t="str">
        <f>'Média Mensal'!B56</f>
        <v>Alto de Pega</v>
      </c>
      <c r="C56" s="12" t="str">
        <f>'Média Mensal'!C56</f>
        <v>Portas Fronhas</v>
      </c>
      <c r="D56" s="15">
        <f>'Média Mensal'!D56</f>
        <v>671.05</v>
      </c>
      <c r="E56" s="4">
        <v>6979.4247755295892</v>
      </c>
      <c r="F56" s="2">
        <v>3303.8267011149924</v>
      </c>
      <c r="G56" s="5">
        <f t="shared" si="4"/>
        <v>10283.251476644582</v>
      </c>
      <c r="H56" s="2">
        <v>0</v>
      </c>
      <c r="I56" s="2">
        <v>0</v>
      </c>
      <c r="J56" s="5">
        <f t="shared" si="5"/>
        <v>0</v>
      </c>
      <c r="K56" s="2">
        <v>158</v>
      </c>
      <c r="L56" s="2">
        <v>195</v>
      </c>
      <c r="M56" s="5">
        <f t="shared" si="6"/>
        <v>353</v>
      </c>
      <c r="N56" s="27">
        <f t="shared" si="7"/>
        <v>0.17811925213172697</v>
      </c>
      <c r="O56" s="27">
        <f t="shared" si="0"/>
        <v>6.8317342868382799E-2</v>
      </c>
      <c r="P56" s="28">
        <f t="shared" si="1"/>
        <v>0.11746380650466716</v>
      </c>
      <c r="R56" s="32">
        <f t="shared" si="8"/>
        <v>44.173574528668283</v>
      </c>
      <c r="S56" s="32">
        <f t="shared" si="9"/>
        <v>16.942701031358936</v>
      </c>
      <c r="T56" s="32">
        <f t="shared" si="10"/>
        <v>29.131024013157457</v>
      </c>
    </row>
    <row r="57" spans="2:20" x14ac:dyDescent="0.25">
      <c r="B57" s="12" t="str">
        <f>'Média Mensal'!B57</f>
        <v>Portas Fronhas</v>
      </c>
      <c r="C57" s="12" t="str">
        <f>'Média Mensal'!C57</f>
        <v>São Brás</v>
      </c>
      <c r="D57" s="15">
        <f>'Média Mensal'!D57</f>
        <v>562.21</v>
      </c>
      <c r="E57" s="4">
        <v>5279.3786719470627</v>
      </c>
      <c r="F57" s="2">
        <v>2690.5921913647021</v>
      </c>
      <c r="G57" s="5">
        <f t="shared" si="4"/>
        <v>7969.9708633117643</v>
      </c>
      <c r="H57" s="2">
        <v>0</v>
      </c>
      <c r="I57" s="2">
        <v>0</v>
      </c>
      <c r="J57" s="5">
        <f t="shared" si="5"/>
        <v>0</v>
      </c>
      <c r="K57" s="43">
        <v>176</v>
      </c>
      <c r="L57" s="2">
        <v>195</v>
      </c>
      <c r="M57" s="5">
        <f t="shared" si="6"/>
        <v>371</v>
      </c>
      <c r="N57" s="27">
        <f t="shared" si="7"/>
        <v>0.12095350696359657</v>
      </c>
      <c r="O57" s="27">
        <f t="shared" si="0"/>
        <v>5.56367285228433E-2</v>
      </c>
      <c r="P57" s="28">
        <f t="shared" si="1"/>
        <v>8.6622585680720857E-2</v>
      </c>
      <c r="R57" s="32">
        <f t="shared" si="8"/>
        <v>29.996469726971949</v>
      </c>
      <c r="S57" s="32">
        <f t="shared" si="9"/>
        <v>13.797908673665139</v>
      </c>
      <c r="T57" s="32">
        <f t="shared" si="10"/>
        <v>21.482401248818771</v>
      </c>
    </row>
    <row r="58" spans="2:20" x14ac:dyDescent="0.25">
      <c r="B58" s="13" t="str">
        <f>'Média Mensal'!B58</f>
        <v>São Brás</v>
      </c>
      <c r="C58" s="13" t="str">
        <f>'Média Mensal'!C58</f>
        <v>Póvoa de Varzim</v>
      </c>
      <c r="D58" s="16">
        <f>'Média Mensal'!D58</f>
        <v>624.94000000000005</v>
      </c>
      <c r="E58" s="6">
        <v>4954.5127814189673</v>
      </c>
      <c r="F58" s="3">
        <v>2623.0000000000005</v>
      </c>
      <c r="G58" s="7">
        <f t="shared" si="4"/>
        <v>7577.5127814189673</v>
      </c>
      <c r="H58" s="6">
        <v>0</v>
      </c>
      <c r="I58" s="3">
        <v>0</v>
      </c>
      <c r="J58" s="7">
        <f t="shared" si="5"/>
        <v>0</v>
      </c>
      <c r="K58" s="44">
        <v>197</v>
      </c>
      <c r="L58" s="3">
        <v>195</v>
      </c>
      <c r="M58" s="7">
        <f t="shared" si="6"/>
        <v>392</v>
      </c>
      <c r="N58" s="27">
        <f t="shared" si="7"/>
        <v>0.10141052852093842</v>
      </c>
      <c r="O58" s="27">
        <f t="shared" si="0"/>
        <v>5.4239040529363118E-2</v>
      </c>
      <c r="P58" s="28">
        <f t="shared" si="1"/>
        <v>7.7945119953700695E-2</v>
      </c>
      <c r="R58" s="32">
        <f t="shared" si="8"/>
        <v>25.149811073192726</v>
      </c>
      <c r="S58" s="32">
        <f t="shared" si="9"/>
        <v>13.451282051282053</v>
      </c>
      <c r="T58" s="32">
        <f t="shared" si="10"/>
        <v>19.330389748517774</v>
      </c>
    </row>
    <row r="59" spans="2:20" x14ac:dyDescent="0.25">
      <c r="B59" s="11" t="str">
        <f>'Média Mensal'!B59</f>
        <v>CSra da Hora</v>
      </c>
      <c r="C59" s="11" t="str">
        <f>'Média Mensal'!C59</f>
        <v>CFonte do Cuco</v>
      </c>
      <c r="D59" s="14">
        <f>'Média Mensal'!D59</f>
        <v>685.98</v>
      </c>
      <c r="E59" s="4">
        <v>18054.840681288082</v>
      </c>
      <c r="F59" s="2">
        <v>12532.978117052011</v>
      </c>
      <c r="G59" s="10">
        <f t="shared" si="4"/>
        <v>30587.818798340093</v>
      </c>
      <c r="H59" s="2">
        <v>172</v>
      </c>
      <c r="I59" s="2">
        <v>87</v>
      </c>
      <c r="J59" s="10">
        <f t="shared" si="5"/>
        <v>259</v>
      </c>
      <c r="K59" s="2">
        <v>117</v>
      </c>
      <c r="L59" s="2">
        <v>191</v>
      </c>
      <c r="M59" s="10">
        <f t="shared" si="6"/>
        <v>308</v>
      </c>
      <c r="N59" s="25">
        <f t="shared" si="7"/>
        <v>0.2728636301730154</v>
      </c>
      <c r="O59" s="25">
        <f t="shared" si="0"/>
        <v>0.18943437299050803</v>
      </c>
      <c r="P59" s="26">
        <f t="shared" si="1"/>
        <v>0.23115152347454879</v>
      </c>
      <c r="R59" s="32">
        <f t="shared" si="8"/>
        <v>62.473497167086791</v>
      </c>
      <c r="S59" s="32">
        <f t="shared" si="9"/>
        <v>45.082655097309392</v>
      </c>
      <c r="T59" s="32">
        <f t="shared" si="10"/>
        <v>53.946770367442845</v>
      </c>
    </row>
    <row r="60" spans="2:20" x14ac:dyDescent="0.25">
      <c r="B60" s="12" t="str">
        <f>'Média Mensal'!B60</f>
        <v>CFonte do Cuco</v>
      </c>
      <c r="C60" s="12" t="str">
        <f>'Média Mensal'!C60</f>
        <v>Cândido dos Reis</v>
      </c>
      <c r="D60" s="15">
        <f>'Média Mensal'!D60</f>
        <v>913.51</v>
      </c>
      <c r="E60" s="4">
        <v>17356.508276327342</v>
      </c>
      <c r="F60" s="2">
        <v>12626.729468948472</v>
      </c>
      <c r="G60" s="5">
        <f t="shared" si="4"/>
        <v>29983.237745275816</v>
      </c>
      <c r="H60" s="2">
        <v>173</v>
      </c>
      <c r="I60" s="2">
        <v>87</v>
      </c>
      <c r="J60" s="5">
        <f t="shared" si="5"/>
        <v>260</v>
      </c>
      <c r="K60" s="2">
        <v>112</v>
      </c>
      <c r="L60" s="2">
        <v>194</v>
      </c>
      <c r="M60" s="5">
        <f t="shared" si="6"/>
        <v>306</v>
      </c>
      <c r="N60" s="27">
        <f t="shared" si="7"/>
        <v>0.26643295278655504</v>
      </c>
      <c r="O60" s="27">
        <f t="shared" si="0"/>
        <v>0.18872906655728314</v>
      </c>
      <c r="P60" s="28">
        <f t="shared" si="1"/>
        <v>0.22706317206830709</v>
      </c>
      <c r="R60" s="32">
        <f t="shared" si="8"/>
        <v>60.900029039745057</v>
      </c>
      <c r="S60" s="32">
        <f t="shared" si="9"/>
        <v>44.934980316542607</v>
      </c>
      <c r="T60" s="32">
        <f t="shared" si="10"/>
        <v>52.973918277872464</v>
      </c>
    </row>
    <row r="61" spans="2:20" x14ac:dyDescent="0.25">
      <c r="B61" s="12" t="str">
        <f>'Média Mensal'!B61</f>
        <v>Cândido dos Reis</v>
      </c>
      <c r="C61" s="12" t="str">
        <f>'Média Mensal'!C61</f>
        <v>Pias</v>
      </c>
      <c r="D61" s="15">
        <f>'Média Mensal'!D61</f>
        <v>916.73</v>
      </c>
      <c r="E61" s="4">
        <v>16404.171805448455</v>
      </c>
      <c r="F61" s="2">
        <v>12395.255485011905</v>
      </c>
      <c r="G61" s="5">
        <f t="shared" si="4"/>
        <v>28799.42729046036</v>
      </c>
      <c r="H61" s="2">
        <v>171</v>
      </c>
      <c r="I61" s="2">
        <v>87</v>
      </c>
      <c r="J61" s="5">
        <f t="shared" si="5"/>
        <v>258</v>
      </c>
      <c r="K61" s="2">
        <v>114</v>
      </c>
      <c r="L61" s="2">
        <v>194</v>
      </c>
      <c r="M61" s="5">
        <f t="shared" si="6"/>
        <v>308</v>
      </c>
      <c r="N61" s="27">
        <f t="shared" si="7"/>
        <v>0.25156685997804651</v>
      </c>
      <c r="O61" s="27">
        <f t="shared" si="0"/>
        <v>0.18526927366094562</v>
      </c>
      <c r="P61" s="28">
        <f t="shared" si="1"/>
        <v>0.21799251612616841</v>
      </c>
      <c r="R61" s="32">
        <f t="shared" si="8"/>
        <v>57.558497562977038</v>
      </c>
      <c r="S61" s="32">
        <f t="shared" si="9"/>
        <v>44.111229484028129</v>
      </c>
      <c r="T61" s="32">
        <f t="shared" si="10"/>
        <v>50.882380371838096</v>
      </c>
    </row>
    <row r="62" spans="2:20" x14ac:dyDescent="0.25">
      <c r="B62" s="12" t="str">
        <f>'Média Mensal'!B62</f>
        <v>Pias</v>
      </c>
      <c r="C62" s="12" t="str">
        <f>'Média Mensal'!C62</f>
        <v>Araújo</v>
      </c>
      <c r="D62" s="15">
        <f>'Média Mensal'!D62</f>
        <v>1258.1300000000001</v>
      </c>
      <c r="E62" s="4">
        <v>15654.511458555146</v>
      </c>
      <c r="F62" s="2">
        <v>12275.10009077836</v>
      </c>
      <c r="G62" s="5">
        <f t="shared" si="4"/>
        <v>27929.611549333506</v>
      </c>
      <c r="H62" s="2">
        <v>171</v>
      </c>
      <c r="I62" s="2">
        <v>87</v>
      </c>
      <c r="J62" s="5">
        <f t="shared" si="5"/>
        <v>258</v>
      </c>
      <c r="K62" s="2">
        <v>113</v>
      </c>
      <c r="L62" s="2">
        <v>194</v>
      </c>
      <c r="M62" s="5">
        <f t="shared" si="6"/>
        <v>307</v>
      </c>
      <c r="N62" s="27">
        <f t="shared" si="7"/>
        <v>0.24098693747775779</v>
      </c>
      <c r="O62" s="27">
        <f t="shared" si="0"/>
        <v>0.18347333628450258</v>
      </c>
      <c r="P62" s="28">
        <f t="shared" si="1"/>
        <v>0.21180619084309216</v>
      </c>
      <c r="R62" s="32">
        <f t="shared" si="8"/>
        <v>55.121519220264595</v>
      </c>
      <c r="S62" s="32">
        <f t="shared" si="9"/>
        <v>43.683630216293096</v>
      </c>
      <c r="T62" s="32">
        <f t="shared" si="10"/>
        <v>49.432940795280544</v>
      </c>
    </row>
    <row r="63" spans="2:20" x14ac:dyDescent="0.25">
      <c r="B63" s="12" t="str">
        <f>'Média Mensal'!B63</f>
        <v>Araújo</v>
      </c>
      <c r="C63" s="12" t="str">
        <f>'Média Mensal'!C63</f>
        <v>Custió</v>
      </c>
      <c r="D63" s="15">
        <f>'Média Mensal'!D63</f>
        <v>651.69000000000005</v>
      </c>
      <c r="E63" s="4">
        <v>14918.638445359347</v>
      </c>
      <c r="F63" s="2">
        <v>11901.570680038954</v>
      </c>
      <c r="G63" s="5">
        <f t="shared" si="4"/>
        <v>26820.209125398302</v>
      </c>
      <c r="H63" s="2">
        <v>167</v>
      </c>
      <c r="I63" s="2">
        <v>87</v>
      </c>
      <c r="J63" s="5">
        <f t="shared" si="5"/>
        <v>254</v>
      </c>
      <c r="K63" s="2">
        <v>117</v>
      </c>
      <c r="L63" s="2">
        <v>194</v>
      </c>
      <c r="M63" s="5">
        <f t="shared" si="6"/>
        <v>311</v>
      </c>
      <c r="N63" s="27">
        <f t="shared" si="7"/>
        <v>0.22920720325343147</v>
      </c>
      <c r="O63" s="27">
        <f t="shared" si="0"/>
        <v>0.17789027083640671</v>
      </c>
      <c r="P63" s="28">
        <f t="shared" si="1"/>
        <v>0.20319571735709968</v>
      </c>
      <c r="R63" s="32">
        <f t="shared" si="8"/>
        <v>52.53041706112446</v>
      </c>
      <c r="S63" s="32">
        <f t="shared" si="9"/>
        <v>42.35434405707813</v>
      </c>
      <c r="T63" s="32">
        <f t="shared" si="10"/>
        <v>47.469396682120887</v>
      </c>
    </row>
    <row r="64" spans="2:20" x14ac:dyDescent="0.25">
      <c r="B64" s="12" t="str">
        <f>'Média Mensal'!B64</f>
        <v>Custió</v>
      </c>
      <c r="C64" s="12" t="str">
        <f>'Média Mensal'!C64</f>
        <v>Parque de Maia</v>
      </c>
      <c r="D64" s="15">
        <f>'Média Mensal'!D64</f>
        <v>1418.51</v>
      </c>
      <c r="E64" s="4">
        <v>14173.808852091237</v>
      </c>
      <c r="F64" s="2">
        <v>11877.785954196319</v>
      </c>
      <c r="G64" s="5">
        <f t="shared" si="4"/>
        <v>26051.594806287554</v>
      </c>
      <c r="H64" s="2">
        <v>155</v>
      </c>
      <c r="I64" s="2">
        <v>86</v>
      </c>
      <c r="J64" s="5">
        <f t="shared" si="5"/>
        <v>241</v>
      </c>
      <c r="K64" s="2">
        <v>141</v>
      </c>
      <c r="L64" s="2">
        <v>196</v>
      </c>
      <c r="M64" s="5">
        <f t="shared" si="6"/>
        <v>337</v>
      </c>
      <c r="N64" s="27">
        <f t="shared" si="7"/>
        <v>0.2070741124954891</v>
      </c>
      <c r="O64" s="27">
        <f t="shared" si="0"/>
        <v>0.17679486119010954</v>
      </c>
      <c r="P64" s="28">
        <f t="shared" si="1"/>
        <v>0.19207557808103953</v>
      </c>
      <c r="R64" s="32">
        <f t="shared" si="8"/>
        <v>47.884489365173096</v>
      </c>
      <c r="S64" s="32">
        <f t="shared" si="9"/>
        <v>42.119808348213894</v>
      </c>
      <c r="T64" s="32">
        <f t="shared" si="10"/>
        <v>45.071963332677427</v>
      </c>
    </row>
    <row r="65" spans="2:20" x14ac:dyDescent="0.25">
      <c r="B65" s="12" t="str">
        <f>'Média Mensal'!B65</f>
        <v>Parque de Maia</v>
      </c>
      <c r="C65" s="12" t="str">
        <f>'Média Mensal'!C65</f>
        <v>Forum</v>
      </c>
      <c r="D65" s="15">
        <f>'Média Mensal'!D65</f>
        <v>824.81</v>
      </c>
      <c r="E65" s="4">
        <v>11918.023295351722</v>
      </c>
      <c r="F65" s="2">
        <v>11034.469744225316</v>
      </c>
      <c r="G65" s="5">
        <f t="shared" si="4"/>
        <v>22952.493039577039</v>
      </c>
      <c r="H65" s="2">
        <v>133</v>
      </c>
      <c r="I65" s="2">
        <v>86</v>
      </c>
      <c r="J65" s="5">
        <f t="shared" si="5"/>
        <v>219</v>
      </c>
      <c r="K65" s="2">
        <v>151</v>
      </c>
      <c r="L65" s="2">
        <v>196</v>
      </c>
      <c r="M65" s="5">
        <f t="shared" si="6"/>
        <v>347</v>
      </c>
      <c r="N65" s="27">
        <f t="shared" si="7"/>
        <v>0.18009585492250549</v>
      </c>
      <c r="O65" s="27">
        <f t="shared" si="0"/>
        <v>0.16424252417577573</v>
      </c>
      <c r="P65" s="28">
        <f t="shared" si="1"/>
        <v>0.17210927594163947</v>
      </c>
      <c r="R65" s="32">
        <f t="shared" si="8"/>
        <v>41.964870758280711</v>
      </c>
      <c r="S65" s="32">
        <f t="shared" si="9"/>
        <v>39.129325334132325</v>
      </c>
      <c r="T65" s="32">
        <f t="shared" si="10"/>
        <v>40.552107843775687</v>
      </c>
    </row>
    <row r="66" spans="2:20" x14ac:dyDescent="0.25">
      <c r="B66" s="12" t="str">
        <f>'Média Mensal'!B66</f>
        <v>Forum</v>
      </c>
      <c r="C66" s="12" t="str">
        <f>'Média Mensal'!C66</f>
        <v>Zona Industrial</v>
      </c>
      <c r="D66" s="15">
        <f>'Média Mensal'!D66</f>
        <v>1119.4000000000001</v>
      </c>
      <c r="E66" s="4">
        <v>5184.5870519955297</v>
      </c>
      <c r="F66" s="2">
        <v>5663.4289491296731</v>
      </c>
      <c r="G66" s="5">
        <f t="shared" si="4"/>
        <v>10848.016001125203</v>
      </c>
      <c r="H66" s="2">
        <v>91</v>
      </c>
      <c r="I66" s="2">
        <v>42</v>
      </c>
      <c r="J66" s="5">
        <f t="shared" si="5"/>
        <v>133</v>
      </c>
      <c r="K66" s="2">
        <v>61</v>
      </c>
      <c r="L66" s="2">
        <v>106</v>
      </c>
      <c r="M66" s="5">
        <f t="shared" si="6"/>
        <v>167</v>
      </c>
      <c r="N66" s="27">
        <f t="shared" si="7"/>
        <v>0.14905091570824314</v>
      </c>
      <c r="O66" s="27">
        <f t="shared" si="0"/>
        <v>0.1601648458464274</v>
      </c>
      <c r="P66" s="28">
        <f t="shared" si="1"/>
        <v>0.15465351278976394</v>
      </c>
      <c r="R66" s="32">
        <f t="shared" si="8"/>
        <v>34.109125342075856</v>
      </c>
      <c r="S66" s="32">
        <f t="shared" si="9"/>
        <v>38.266411818443736</v>
      </c>
      <c r="T66" s="32">
        <f t="shared" si="10"/>
        <v>36.160053337084008</v>
      </c>
    </row>
    <row r="67" spans="2:20" x14ac:dyDescent="0.25">
      <c r="B67" s="12" t="str">
        <f>'Média Mensal'!B67</f>
        <v>Zona Industrial</v>
      </c>
      <c r="C67" s="12" t="str">
        <f>'Média Mensal'!C67</f>
        <v>Mandim</v>
      </c>
      <c r="D67" s="15">
        <f>'Média Mensal'!D67</f>
        <v>1194.23</v>
      </c>
      <c r="E67" s="4">
        <v>5127.5988039154072</v>
      </c>
      <c r="F67" s="2">
        <v>4630.7125039131843</v>
      </c>
      <c r="G67" s="5">
        <f t="shared" si="4"/>
        <v>9758.3113078285915</v>
      </c>
      <c r="H67" s="2">
        <v>112</v>
      </c>
      <c r="I67" s="2">
        <v>42</v>
      </c>
      <c r="J67" s="5">
        <f t="shared" si="5"/>
        <v>154</v>
      </c>
      <c r="K67" s="2">
        <v>62</v>
      </c>
      <c r="L67" s="2">
        <v>106</v>
      </c>
      <c r="M67" s="5">
        <f t="shared" si="6"/>
        <v>168</v>
      </c>
      <c r="N67" s="27">
        <f t="shared" si="7"/>
        <v>0.12958953709854951</v>
      </c>
      <c r="O67" s="27">
        <f t="shared" si="0"/>
        <v>0.13095906402469412</v>
      </c>
      <c r="P67" s="28">
        <f t="shared" si="1"/>
        <v>0.13023584384780845</v>
      </c>
      <c r="R67" s="32">
        <f t="shared" si="8"/>
        <v>29.468958643191996</v>
      </c>
      <c r="S67" s="32">
        <f t="shared" si="9"/>
        <v>31.288597999413408</v>
      </c>
      <c r="T67" s="32">
        <f t="shared" si="10"/>
        <v>30.305314620585687</v>
      </c>
    </row>
    <row r="68" spans="2:20" x14ac:dyDescent="0.25">
      <c r="B68" s="12" t="str">
        <f>'Média Mensal'!B68</f>
        <v>Mandim</v>
      </c>
      <c r="C68" s="12" t="str">
        <f>'Média Mensal'!C68</f>
        <v>Castêlo da Maia</v>
      </c>
      <c r="D68" s="15">
        <f>'Média Mensal'!D68</f>
        <v>1468.1</v>
      </c>
      <c r="E68" s="4">
        <v>5042.5070536045505</v>
      </c>
      <c r="F68" s="2">
        <v>3259.875311764547</v>
      </c>
      <c r="G68" s="5">
        <f t="shared" si="4"/>
        <v>8302.3823653690979</v>
      </c>
      <c r="H68" s="2">
        <v>117</v>
      </c>
      <c r="I68" s="2">
        <v>85</v>
      </c>
      <c r="J68" s="5">
        <f t="shared" si="5"/>
        <v>202</v>
      </c>
      <c r="K68" s="2">
        <v>60</v>
      </c>
      <c r="L68" s="2">
        <v>62</v>
      </c>
      <c r="M68" s="5">
        <f t="shared" si="6"/>
        <v>122</v>
      </c>
      <c r="N68" s="27">
        <f t="shared" si="7"/>
        <v>0.12558545162394277</v>
      </c>
      <c r="O68" s="27">
        <f t="shared" si="0"/>
        <v>9.6628981259323773E-2</v>
      </c>
      <c r="P68" s="28">
        <f t="shared" si="1"/>
        <v>0.11236442135893647</v>
      </c>
      <c r="R68" s="32">
        <f t="shared" si="8"/>
        <v>28.488740415844919</v>
      </c>
      <c r="S68" s="32">
        <f t="shared" si="9"/>
        <v>22.176022529010524</v>
      </c>
      <c r="T68" s="32">
        <f t="shared" si="10"/>
        <v>25.624636930151535</v>
      </c>
    </row>
    <row r="69" spans="2:20" x14ac:dyDescent="0.25">
      <c r="B69" s="13" t="str">
        <f>'Média Mensal'!B69</f>
        <v>Castêlo da Maia</v>
      </c>
      <c r="C69" s="13" t="str">
        <f>'Média Mensal'!C69</f>
        <v>ISMAI</v>
      </c>
      <c r="D69" s="16">
        <f>'Média Mensal'!D69</f>
        <v>702.48</v>
      </c>
      <c r="E69" s="6">
        <v>2798.5632662269163</v>
      </c>
      <c r="F69" s="3">
        <v>2190.0000000000005</v>
      </c>
      <c r="G69" s="7">
        <f t="shared" si="4"/>
        <v>4988.5632662269163</v>
      </c>
      <c r="H69" s="6">
        <v>99</v>
      </c>
      <c r="I69" s="3">
        <v>85</v>
      </c>
      <c r="J69" s="7">
        <f t="shared" si="5"/>
        <v>184</v>
      </c>
      <c r="K69" s="6">
        <v>61</v>
      </c>
      <c r="L69" s="3">
        <v>62</v>
      </c>
      <c r="M69" s="7">
        <f t="shared" si="6"/>
        <v>123</v>
      </c>
      <c r="N69" s="27">
        <f t="shared" si="7"/>
        <v>7.6647766932156997E-2</v>
      </c>
      <c r="O69" s="27">
        <f t="shared" si="0"/>
        <v>6.4915816931467876E-2</v>
      </c>
      <c r="P69" s="28">
        <f t="shared" si="1"/>
        <v>7.1013598482902243E-2</v>
      </c>
      <c r="R69" s="32">
        <f t="shared" si="8"/>
        <v>17.491020413918228</v>
      </c>
      <c r="S69" s="32">
        <f t="shared" si="9"/>
        <v>14.897959183673473</v>
      </c>
      <c r="T69" s="32">
        <f t="shared" si="10"/>
        <v>16.249391746667481</v>
      </c>
    </row>
    <row r="70" spans="2:20" x14ac:dyDescent="0.25">
      <c r="B70" s="11" t="str">
        <f>'Média Mensal'!B70</f>
        <v>Santo Ovídio</v>
      </c>
      <c r="C70" s="11" t="str">
        <f>'Média Mensal'!C70</f>
        <v>D. João II</v>
      </c>
      <c r="D70" s="14">
        <f>'Média Mensal'!D70</f>
        <v>463.71</v>
      </c>
      <c r="E70" s="4">
        <v>7821.9999999999991</v>
      </c>
      <c r="F70" s="2">
        <v>18322.557179249128</v>
      </c>
      <c r="G70" s="10">
        <f t="shared" ref="G70:G86" si="14">+E70+F70</f>
        <v>26144.557179249128</v>
      </c>
      <c r="H70" s="2">
        <v>502</v>
      </c>
      <c r="I70" s="2">
        <v>504</v>
      </c>
      <c r="J70" s="10">
        <f t="shared" ref="J70:J86" si="15">+H70+I70</f>
        <v>1006</v>
      </c>
      <c r="K70" s="2">
        <v>0</v>
      </c>
      <c r="L70" s="2">
        <v>0</v>
      </c>
      <c r="M70" s="10">
        <f t="shared" ref="M70:M86" si="16">+K70+L70</f>
        <v>0</v>
      </c>
      <c r="N70" s="25">
        <f t="shared" ref="N70:P86" si="17">+E70/(H70*216+K70*248)</f>
        <v>7.2137376420244939E-2</v>
      </c>
      <c r="O70" s="25">
        <f t="shared" si="0"/>
        <v>0.16830685239610091</v>
      </c>
      <c r="P70" s="26">
        <f t="shared" si="1"/>
        <v>0.12031771030874534</v>
      </c>
      <c r="R70" s="32">
        <f t="shared" si="8"/>
        <v>15.581673306772906</v>
      </c>
      <c r="S70" s="32">
        <f t="shared" si="9"/>
        <v>36.354280117557792</v>
      </c>
      <c r="T70" s="32">
        <f t="shared" si="10"/>
        <v>25.988625426688994</v>
      </c>
    </row>
    <row r="71" spans="2:20" x14ac:dyDescent="0.25">
      <c r="B71" s="12" t="str">
        <f>'Média Mensal'!B71</f>
        <v>D. João II</v>
      </c>
      <c r="C71" s="12" t="str">
        <f>'Média Mensal'!C71</f>
        <v>João de Deus</v>
      </c>
      <c r="D71" s="15">
        <f>'Média Mensal'!D71</f>
        <v>716.25</v>
      </c>
      <c r="E71" s="4">
        <v>11644.846815715484</v>
      </c>
      <c r="F71" s="2">
        <v>27138.840704209888</v>
      </c>
      <c r="G71" s="5">
        <f t="shared" si="14"/>
        <v>38783.68751992537</v>
      </c>
      <c r="H71" s="2">
        <v>502</v>
      </c>
      <c r="I71" s="2">
        <v>494</v>
      </c>
      <c r="J71" s="5">
        <f t="shared" si="15"/>
        <v>996</v>
      </c>
      <c r="K71" s="2">
        <v>0</v>
      </c>
      <c r="L71" s="2">
        <v>0</v>
      </c>
      <c r="M71" s="5">
        <f t="shared" si="16"/>
        <v>0</v>
      </c>
      <c r="N71" s="27">
        <f t="shared" si="17"/>
        <v>0.1073930833675989</v>
      </c>
      <c r="O71" s="27">
        <f t="shared" si="0"/>
        <v>0.25433761343726463</v>
      </c>
      <c r="P71" s="28">
        <f t="shared" si="1"/>
        <v>0.1802752097274532</v>
      </c>
      <c r="R71" s="32">
        <f t="shared" ref="R71:R86" si="18">+E71/(H71+K71)</f>
        <v>23.196906007401363</v>
      </c>
      <c r="S71" s="32">
        <f t="shared" ref="S71:S86" si="19">+F71/(I71+L71)</f>
        <v>54.936924502449166</v>
      </c>
      <c r="T71" s="32">
        <f t="shared" ref="T71:T86" si="20">+G71/(J71+M71)</f>
        <v>38.939445301129886</v>
      </c>
    </row>
    <row r="72" spans="2:20" x14ac:dyDescent="0.25">
      <c r="B72" s="12" t="str">
        <f>'Média Mensal'!B72</f>
        <v>João de Deus</v>
      </c>
      <c r="C72" s="12" t="str">
        <f>'Média Mensal'!C72</f>
        <v>C.M.Gaia</v>
      </c>
      <c r="D72" s="15">
        <f>'Média Mensal'!D72</f>
        <v>405.01</v>
      </c>
      <c r="E72" s="4">
        <v>22574.192185336575</v>
      </c>
      <c r="F72" s="2">
        <v>41667.450625205871</v>
      </c>
      <c r="G72" s="5">
        <f t="shared" si="14"/>
        <v>64241.642810542442</v>
      </c>
      <c r="H72" s="2">
        <v>502</v>
      </c>
      <c r="I72" s="2">
        <v>503</v>
      </c>
      <c r="J72" s="5">
        <f t="shared" si="15"/>
        <v>1005</v>
      </c>
      <c r="K72" s="2">
        <v>0</v>
      </c>
      <c r="L72" s="2">
        <v>0</v>
      </c>
      <c r="M72" s="5">
        <f t="shared" si="16"/>
        <v>0</v>
      </c>
      <c r="N72" s="27">
        <f t="shared" si="17"/>
        <v>0.20818754782109133</v>
      </c>
      <c r="O72" s="27">
        <f t="shared" si="0"/>
        <v>0.38350867595543287</v>
      </c>
      <c r="P72" s="28">
        <f t="shared" si="1"/>
        <v>0.29593533633011998</v>
      </c>
      <c r="R72" s="32">
        <f t="shared" si="18"/>
        <v>44.968510329355723</v>
      </c>
      <c r="S72" s="32">
        <f t="shared" si="19"/>
        <v>82.837874006373497</v>
      </c>
      <c r="T72" s="32">
        <f t="shared" si="20"/>
        <v>63.922032647305912</v>
      </c>
    </row>
    <row r="73" spans="2:20" x14ac:dyDescent="0.25">
      <c r="B73" s="12" t="str">
        <f>'Média Mensal'!B73</f>
        <v>C.M.Gaia</v>
      </c>
      <c r="C73" s="12" t="str">
        <f>'Média Mensal'!C73</f>
        <v>General Torres</v>
      </c>
      <c r="D73" s="15">
        <f>'Média Mensal'!D73</f>
        <v>488.39</v>
      </c>
      <c r="E73" s="4">
        <v>26574.702727524684</v>
      </c>
      <c r="F73" s="2">
        <v>46889.333252976721</v>
      </c>
      <c r="G73" s="5">
        <f t="shared" si="14"/>
        <v>73464.035980501401</v>
      </c>
      <c r="H73" s="2">
        <v>503</v>
      </c>
      <c r="I73" s="2">
        <v>501</v>
      </c>
      <c r="J73" s="5">
        <f t="shared" si="15"/>
        <v>1004</v>
      </c>
      <c r="K73" s="2">
        <v>0</v>
      </c>
      <c r="L73" s="2">
        <v>0</v>
      </c>
      <c r="M73" s="5">
        <f t="shared" si="16"/>
        <v>0</v>
      </c>
      <c r="N73" s="27">
        <f t="shared" si="17"/>
        <v>0.24459449531997537</v>
      </c>
      <c r="O73" s="27">
        <f t="shared" si="0"/>
        <v>0.43329390527257267</v>
      </c>
      <c r="P73" s="28">
        <f t="shared" si="1"/>
        <v>0.33875625267679926</v>
      </c>
      <c r="R73" s="32">
        <f t="shared" si="18"/>
        <v>52.832410989114678</v>
      </c>
      <c r="S73" s="32">
        <f t="shared" si="19"/>
        <v>93.591483538875693</v>
      </c>
      <c r="T73" s="32">
        <f t="shared" si="20"/>
        <v>73.171350578188651</v>
      </c>
    </row>
    <row r="74" spans="2:20" x14ac:dyDescent="0.25">
      <c r="B74" s="12" t="str">
        <f>'Média Mensal'!B74</f>
        <v>General Torres</v>
      </c>
      <c r="C74" s="12" t="str">
        <f>'Média Mensal'!C74</f>
        <v>Jardim do Morro</v>
      </c>
      <c r="D74" s="15">
        <f>'Média Mensal'!D74</f>
        <v>419.98</v>
      </c>
      <c r="E74" s="4">
        <v>27628.344630715183</v>
      </c>
      <c r="F74" s="2">
        <v>52925.334341718262</v>
      </c>
      <c r="G74" s="5">
        <f t="shared" si="14"/>
        <v>80553.678972433438</v>
      </c>
      <c r="H74" s="2">
        <v>502</v>
      </c>
      <c r="I74" s="2">
        <v>504</v>
      </c>
      <c r="J74" s="5">
        <f t="shared" si="15"/>
        <v>1006</v>
      </c>
      <c r="K74" s="2">
        <v>0</v>
      </c>
      <c r="L74" s="2">
        <v>0</v>
      </c>
      <c r="M74" s="5">
        <f t="shared" si="16"/>
        <v>0</v>
      </c>
      <c r="N74" s="27">
        <f t="shared" si="17"/>
        <v>0.25479881059756515</v>
      </c>
      <c r="O74" s="27">
        <f t="shared" si="0"/>
        <v>0.48616011116363778</v>
      </c>
      <c r="P74" s="28">
        <f t="shared" si="1"/>
        <v>0.37070944229269492</v>
      </c>
      <c r="R74" s="32">
        <f t="shared" si="18"/>
        <v>55.036543089074065</v>
      </c>
      <c r="S74" s="32">
        <f t="shared" si="19"/>
        <v>105.01058401134576</v>
      </c>
      <c r="T74" s="32">
        <f t="shared" si="20"/>
        <v>80.0732395352221</v>
      </c>
    </row>
    <row r="75" spans="2:20" x14ac:dyDescent="0.25">
      <c r="B75" s="12" t="str">
        <f>'Média Mensal'!B75</f>
        <v>Jardim do Morro</v>
      </c>
      <c r="C75" s="12" t="str">
        <f>'Média Mensal'!C75</f>
        <v>São Bento</v>
      </c>
      <c r="D75" s="15">
        <f>'Média Mensal'!D75</f>
        <v>795.7</v>
      </c>
      <c r="E75" s="4">
        <v>29682.156557763148</v>
      </c>
      <c r="F75" s="2">
        <v>54764.161999916134</v>
      </c>
      <c r="G75" s="5">
        <f t="shared" si="14"/>
        <v>84446.318557679275</v>
      </c>
      <c r="H75" s="2">
        <v>500</v>
      </c>
      <c r="I75" s="2">
        <v>504</v>
      </c>
      <c r="J75" s="5">
        <f t="shared" si="15"/>
        <v>1004</v>
      </c>
      <c r="K75" s="2">
        <v>0</v>
      </c>
      <c r="L75" s="2">
        <v>0</v>
      </c>
      <c r="M75" s="5">
        <f t="shared" si="16"/>
        <v>0</v>
      </c>
      <c r="N75" s="27">
        <f t="shared" si="17"/>
        <v>0.27483478294225139</v>
      </c>
      <c r="O75" s="27">
        <f t="shared" si="0"/>
        <v>0.50305116475525546</v>
      </c>
      <c r="P75" s="28">
        <f t="shared" si="1"/>
        <v>0.3893975881551538</v>
      </c>
      <c r="R75" s="32">
        <f t="shared" si="18"/>
        <v>59.364313115526294</v>
      </c>
      <c r="S75" s="32">
        <f t="shared" si="19"/>
        <v>108.65905158713518</v>
      </c>
      <c r="T75" s="32">
        <f t="shared" si="20"/>
        <v>84.109879041513224</v>
      </c>
    </row>
    <row r="76" spans="2:20" x14ac:dyDescent="0.25">
      <c r="B76" s="12" t="str">
        <f>'Média Mensal'!B76</f>
        <v>São Bento</v>
      </c>
      <c r="C76" s="12" t="str">
        <f>'Média Mensal'!C76</f>
        <v>Aliados</v>
      </c>
      <c r="D76" s="15">
        <f>'Média Mensal'!D76</f>
        <v>443.38</v>
      </c>
      <c r="E76" s="4">
        <v>38985.849403098422</v>
      </c>
      <c r="F76" s="2">
        <v>60164.738948031656</v>
      </c>
      <c r="G76" s="5">
        <f t="shared" si="14"/>
        <v>99150.588351130078</v>
      </c>
      <c r="H76" s="2">
        <v>503</v>
      </c>
      <c r="I76" s="2">
        <v>504</v>
      </c>
      <c r="J76" s="5">
        <f t="shared" si="15"/>
        <v>1007</v>
      </c>
      <c r="K76" s="2">
        <v>0</v>
      </c>
      <c r="L76" s="2">
        <v>0</v>
      </c>
      <c r="M76" s="5">
        <f t="shared" si="16"/>
        <v>0</v>
      </c>
      <c r="N76" s="27">
        <f t="shared" si="17"/>
        <v>0.35882712431980729</v>
      </c>
      <c r="O76" s="27">
        <f t="shared" si="0"/>
        <v>0.55265963907289517</v>
      </c>
      <c r="P76" s="28">
        <f t="shared" si="1"/>
        <v>0.45583962425581154</v>
      </c>
      <c r="R76" s="32">
        <f t="shared" si="18"/>
        <v>77.506658853078378</v>
      </c>
      <c r="S76" s="32">
        <f t="shared" si="19"/>
        <v>119.37448203974535</v>
      </c>
      <c r="T76" s="32">
        <f t="shared" si="20"/>
        <v>98.461358839255297</v>
      </c>
    </row>
    <row r="77" spans="2:20" x14ac:dyDescent="0.25">
      <c r="B77" s="12" t="str">
        <f>'Média Mensal'!B77</f>
        <v>Aliados</v>
      </c>
      <c r="C77" s="12" t="str">
        <f>'Média Mensal'!C77</f>
        <v>Trindade S</v>
      </c>
      <c r="D77" s="15">
        <f>'Média Mensal'!D77</f>
        <v>450.27</v>
      </c>
      <c r="E77" s="4">
        <v>44935.969659609604</v>
      </c>
      <c r="F77" s="2">
        <v>60372.23595505776</v>
      </c>
      <c r="G77" s="5">
        <f t="shared" si="14"/>
        <v>105308.20561466736</v>
      </c>
      <c r="H77" s="2">
        <v>504</v>
      </c>
      <c r="I77" s="2">
        <v>504</v>
      </c>
      <c r="J77" s="5">
        <f t="shared" si="15"/>
        <v>1008</v>
      </c>
      <c r="K77" s="2">
        <v>0</v>
      </c>
      <c r="L77" s="2">
        <v>0</v>
      </c>
      <c r="M77" s="5">
        <f t="shared" si="16"/>
        <v>0</v>
      </c>
      <c r="N77" s="27">
        <f t="shared" si="17"/>
        <v>0.41277162018306884</v>
      </c>
      <c r="O77" s="27">
        <f t="shared" si="0"/>
        <v>0.55456565949310843</v>
      </c>
      <c r="P77" s="28">
        <f t="shared" si="1"/>
        <v>0.48366863983808861</v>
      </c>
      <c r="R77" s="32">
        <f t="shared" si="18"/>
        <v>89.158669959542863</v>
      </c>
      <c r="S77" s="32">
        <f t="shared" si="19"/>
        <v>119.78618245051143</v>
      </c>
      <c r="T77" s="32">
        <f t="shared" si="20"/>
        <v>104.47242620502713</v>
      </c>
    </row>
    <row r="78" spans="2:20" x14ac:dyDescent="0.25">
      <c r="B78" s="12" t="str">
        <f>'Média Mensal'!B78</f>
        <v>Trindade S</v>
      </c>
      <c r="C78" s="12" t="str">
        <f>'Média Mensal'!C78</f>
        <v>Faria Guimaraes</v>
      </c>
      <c r="D78" s="15">
        <f>'Média Mensal'!D78</f>
        <v>555.34</v>
      </c>
      <c r="E78" s="4">
        <v>40143.279108618481</v>
      </c>
      <c r="F78" s="2">
        <v>47659.640588625451</v>
      </c>
      <c r="G78" s="5">
        <f t="shared" si="14"/>
        <v>87802.919697243924</v>
      </c>
      <c r="H78" s="2">
        <v>498</v>
      </c>
      <c r="I78" s="2">
        <v>494</v>
      </c>
      <c r="J78" s="5">
        <f t="shared" si="15"/>
        <v>992</v>
      </c>
      <c r="K78" s="2">
        <v>0</v>
      </c>
      <c r="L78" s="2">
        <v>0</v>
      </c>
      <c r="M78" s="5">
        <f t="shared" si="16"/>
        <v>0</v>
      </c>
      <c r="N78" s="27">
        <f t="shared" si="17"/>
        <v>0.37318978793524543</v>
      </c>
      <c r="O78" s="27">
        <f t="shared" si="0"/>
        <v>0.4466528020376504</v>
      </c>
      <c r="P78" s="28">
        <f t="shared" si="1"/>
        <v>0.40977318407091884</v>
      </c>
      <c r="R78" s="32">
        <f t="shared" si="18"/>
        <v>80.608994194013007</v>
      </c>
      <c r="S78" s="32">
        <f t="shared" si="19"/>
        <v>96.477005240132485</v>
      </c>
      <c r="T78" s="32">
        <f t="shared" si="20"/>
        <v>88.511007759318474</v>
      </c>
    </row>
    <row r="79" spans="2:20" x14ac:dyDescent="0.25">
      <c r="B79" s="12" t="str">
        <f>'Média Mensal'!B79</f>
        <v>Faria Guimaraes</v>
      </c>
      <c r="C79" s="12" t="str">
        <f>'Média Mensal'!C79</f>
        <v>Marques</v>
      </c>
      <c r="D79" s="15">
        <f>'Média Mensal'!D79</f>
        <v>621.04</v>
      </c>
      <c r="E79" s="4">
        <v>38083.466169860978</v>
      </c>
      <c r="F79" s="2">
        <v>45180.845417570847</v>
      </c>
      <c r="G79" s="5">
        <f t="shared" si="14"/>
        <v>83264.311587431817</v>
      </c>
      <c r="H79" s="2">
        <v>504</v>
      </c>
      <c r="I79" s="2">
        <v>499</v>
      </c>
      <c r="J79" s="5">
        <f t="shared" si="15"/>
        <v>1003</v>
      </c>
      <c r="K79" s="2">
        <v>0</v>
      </c>
      <c r="L79" s="2">
        <v>0</v>
      </c>
      <c r="M79" s="5">
        <f t="shared" si="16"/>
        <v>0</v>
      </c>
      <c r="N79" s="27">
        <f t="shared" si="17"/>
        <v>0.34982607813290872</v>
      </c>
      <c r="O79" s="27">
        <f t="shared" si="0"/>
        <v>0.41917952031443301</v>
      </c>
      <c r="P79" s="28">
        <f t="shared" si="1"/>
        <v>0.38432993421324829</v>
      </c>
      <c r="R79" s="32">
        <f t="shared" si="18"/>
        <v>75.562432876708286</v>
      </c>
      <c r="S79" s="32">
        <f t="shared" si="19"/>
        <v>90.542776387917527</v>
      </c>
      <c r="T79" s="32">
        <f t="shared" si="20"/>
        <v>83.015265790061633</v>
      </c>
    </row>
    <row r="80" spans="2:20" x14ac:dyDescent="0.25">
      <c r="B80" s="12" t="str">
        <f>'Média Mensal'!B80</f>
        <v>Marques</v>
      </c>
      <c r="C80" s="12" t="str">
        <f>'Média Mensal'!C80</f>
        <v>Combatentes</v>
      </c>
      <c r="D80" s="15">
        <f>'Média Mensal'!D80</f>
        <v>702.75</v>
      </c>
      <c r="E80" s="4">
        <v>30363.528381131659</v>
      </c>
      <c r="F80" s="2">
        <v>33139.432316248276</v>
      </c>
      <c r="G80" s="5">
        <f t="shared" si="14"/>
        <v>63502.960697379938</v>
      </c>
      <c r="H80" s="2">
        <v>504</v>
      </c>
      <c r="I80" s="2">
        <v>504</v>
      </c>
      <c r="J80" s="5">
        <f t="shared" si="15"/>
        <v>1008</v>
      </c>
      <c r="K80" s="2">
        <v>0</v>
      </c>
      <c r="L80" s="2">
        <v>0</v>
      </c>
      <c r="M80" s="5">
        <f t="shared" si="16"/>
        <v>0</v>
      </c>
      <c r="N80" s="27">
        <f t="shared" si="17"/>
        <v>0.27891248145513353</v>
      </c>
      <c r="O80" s="27">
        <f t="shared" si="0"/>
        <v>0.30441130508017594</v>
      </c>
      <c r="P80" s="28">
        <f t="shared" si="1"/>
        <v>0.29166189326765479</v>
      </c>
      <c r="R80" s="32">
        <f t="shared" si="18"/>
        <v>60.245095994308848</v>
      </c>
      <c r="S80" s="32">
        <f t="shared" si="19"/>
        <v>65.752841897318007</v>
      </c>
      <c r="T80" s="32">
        <f t="shared" si="20"/>
        <v>62.998968945813431</v>
      </c>
    </row>
    <row r="81" spans="2:20" x14ac:dyDescent="0.25">
      <c r="B81" s="12" t="str">
        <f>'Média Mensal'!B81</f>
        <v>Combatentes</v>
      </c>
      <c r="C81" s="12" t="str">
        <f>'Média Mensal'!C81</f>
        <v>Salgueiros</v>
      </c>
      <c r="D81" s="15">
        <f>'Média Mensal'!D81</f>
        <v>471.25</v>
      </c>
      <c r="E81" s="4">
        <v>25397.033737279929</v>
      </c>
      <c r="F81" s="2">
        <v>28566.821453809935</v>
      </c>
      <c r="G81" s="5">
        <f t="shared" si="14"/>
        <v>53963.855191089868</v>
      </c>
      <c r="H81" s="2">
        <v>503</v>
      </c>
      <c r="I81" s="2">
        <v>504</v>
      </c>
      <c r="J81" s="5">
        <f t="shared" si="15"/>
        <v>1007</v>
      </c>
      <c r="K81" s="2">
        <v>0</v>
      </c>
      <c r="L81" s="2">
        <v>0</v>
      </c>
      <c r="M81" s="5">
        <f t="shared" si="16"/>
        <v>0</v>
      </c>
      <c r="N81" s="27">
        <f t="shared" si="17"/>
        <v>0.23375518865768288</v>
      </c>
      <c r="O81" s="27">
        <f t="shared" si="17"/>
        <v>0.26240833933908303</v>
      </c>
      <c r="P81" s="28">
        <f t="shared" si="17"/>
        <v>0.24809599098481863</v>
      </c>
      <c r="R81" s="32">
        <f t="shared" si="18"/>
        <v>50.491120750059501</v>
      </c>
      <c r="S81" s="32">
        <f t="shared" si="19"/>
        <v>56.680201297241936</v>
      </c>
      <c r="T81" s="32">
        <f t="shared" si="20"/>
        <v>53.588734052720824</v>
      </c>
    </row>
    <row r="82" spans="2:20" x14ac:dyDescent="0.25">
      <c r="B82" s="12" t="str">
        <f>'Média Mensal'!B82</f>
        <v>Salgueiros</v>
      </c>
      <c r="C82" s="12" t="str">
        <f>'Média Mensal'!C82</f>
        <v>Polo Universitario</v>
      </c>
      <c r="D82" s="15">
        <f>'Média Mensal'!D82</f>
        <v>775.36</v>
      </c>
      <c r="E82" s="4">
        <v>21980.571515111013</v>
      </c>
      <c r="F82" s="2">
        <v>25249.696659590372</v>
      </c>
      <c r="G82" s="5">
        <f t="shared" si="14"/>
        <v>47230.268174701385</v>
      </c>
      <c r="H82" s="2">
        <v>503</v>
      </c>
      <c r="I82" s="2">
        <v>500</v>
      </c>
      <c r="J82" s="5">
        <f t="shared" si="15"/>
        <v>1003</v>
      </c>
      <c r="K82" s="2">
        <v>0</v>
      </c>
      <c r="L82" s="2">
        <v>0</v>
      </c>
      <c r="M82" s="5">
        <f t="shared" si="16"/>
        <v>0</v>
      </c>
      <c r="N82" s="27">
        <f t="shared" si="17"/>
        <v>0.20230995062137372</v>
      </c>
      <c r="O82" s="27">
        <f t="shared" si="17"/>
        <v>0.23379348758879975</v>
      </c>
      <c r="P82" s="28">
        <f t="shared" si="17"/>
        <v>0.21800463505179546</v>
      </c>
      <c r="R82" s="32">
        <f t="shared" si="18"/>
        <v>43.698949334216728</v>
      </c>
      <c r="S82" s="32">
        <f t="shared" si="19"/>
        <v>50.499393319180747</v>
      </c>
      <c r="T82" s="32">
        <f t="shared" si="20"/>
        <v>47.089001171187824</v>
      </c>
    </row>
    <row r="83" spans="2:20" x14ac:dyDescent="0.25">
      <c r="B83" s="12" t="str">
        <f>'Média Mensal'!B83</f>
        <v>Polo Universitario</v>
      </c>
      <c r="C83" s="12" t="str">
        <f>'Média Mensal'!C83</f>
        <v>I.P.O.</v>
      </c>
      <c r="D83" s="15">
        <f>'Média Mensal'!D83</f>
        <v>827.64</v>
      </c>
      <c r="E83" s="4">
        <v>16967.57265340841</v>
      </c>
      <c r="F83" s="2">
        <v>18696.513389975946</v>
      </c>
      <c r="G83" s="5">
        <f t="shared" si="14"/>
        <v>35664.086043384355</v>
      </c>
      <c r="H83" s="2">
        <v>504</v>
      </c>
      <c r="I83" s="2">
        <v>506</v>
      </c>
      <c r="J83" s="5">
        <f t="shared" si="15"/>
        <v>1010</v>
      </c>
      <c r="K83" s="2">
        <v>0</v>
      </c>
      <c r="L83" s="2">
        <v>0</v>
      </c>
      <c r="M83" s="5">
        <f t="shared" si="16"/>
        <v>0</v>
      </c>
      <c r="N83" s="27">
        <f t="shared" si="17"/>
        <v>0.15586027202204961</v>
      </c>
      <c r="O83" s="27">
        <f t="shared" si="17"/>
        <v>0.17106310743280584</v>
      </c>
      <c r="P83" s="28">
        <f t="shared" si="17"/>
        <v>0.1634767420397156</v>
      </c>
      <c r="R83" s="32">
        <f t="shared" si="18"/>
        <v>33.665818756762718</v>
      </c>
      <c r="S83" s="32">
        <f t="shared" si="19"/>
        <v>36.949631205486057</v>
      </c>
      <c r="T83" s="32">
        <f t="shared" si="20"/>
        <v>35.310976280578572</v>
      </c>
    </row>
    <row r="84" spans="2:20" x14ac:dyDescent="0.25">
      <c r="B84" s="13" t="str">
        <f>'Média Mensal'!B84</f>
        <v>I.P.O.</v>
      </c>
      <c r="C84" s="13" t="str">
        <f>'Média Mensal'!C84</f>
        <v>Hospital São João</v>
      </c>
      <c r="D84" s="16">
        <f>'Média Mensal'!D84</f>
        <v>351.77</v>
      </c>
      <c r="E84" s="6">
        <v>9790.1520479760111</v>
      </c>
      <c r="F84" s="3">
        <v>8646.9999999999964</v>
      </c>
      <c r="G84" s="7">
        <f t="shared" si="14"/>
        <v>18437.152047976007</v>
      </c>
      <c r="H84" s="6">
        <v>503</v>
      </c>
      <c r="I84" s="3">
        <v>504</v>
      </c>
      <c r="J84" s="7">
        <f t="shared" si="15"/>
        <v>1007</v>
      </c>
      <c r="K84" s="6">
        <v>0</v>
      </c>
      <c r="L84" s="3">
        <v>0</v>
      </c>
      <c r="M84" s="7">
        <f t="shared" si="16"/>
        <v>0</v>
      </c>
      <c r="N84" s="27">
        <f t="shared" si="17"/>
        <v>9.0108902584272246E-2</v>
      </c>
      <c r="O84" s="27">
        <f t="shared" si="17"/>
        <v>7.9429379776601972E-2</v>
      </c>
      <c r="P84" s="28">
        <f t="shared" si="17"/>
        <v>8.4763838537533595E-2</v>
      </c>
      <c r="R84" s="32">
        <f t="shared" si="18"/>
        <v>19.463522958202805</v>
      </c>
      <c r="S84" s="32">
        <f t="shared" si="19"/>
        <v>17.156746031746025</v>
      </c>
      <c r="T84" s="32">
        <f t="shared" si="20"/>
        <v>18.308989124107256</v>
      </c>
    </row>
    <row r="85" spans="2:20" x14ac:dyDescent="0.25">
      <c r="B85" s="12" t="str">
        <f>'Média Mensal'!B85</f>
        <v xml:space="preserve">Verdes (E) </v>
      </c>
      <c r="C85" s="12" t="str">
        <f>'Média Mensal'!C85</f>
        <v>Botica</v>
      </c>
      <c r="D85" s="15">
        <f>'Média Mensal'!D85</f>
        <v>683.54</v>
      </c>
      <c r="E85" s="4">
        <v>3111.5770303053409</v>
      </c>
      <c r="F85" s="2">
        <v>4011.3920755668928</v>
      </c>
      <c r="G85" s="5">
        <f t="shared" si="14"/>
        <v>7122.9691058722337</v>
      </c>
      <c r="H85" s="2">
        <v>143</v>
      </c>
      <c r="I85" s="2">
        <v>144</v>
      </c>
      <c r="J85" s="5">
        <f t="shared" si="15"/>
        <v>287</v>
      </c>
      <c r="K85" s="2">
        <v>0</v>
      </c>
      <c r="L85" s="2">
        <v>0</v>
      </c>
      <c r="M85" s="5">
        <f t="shared" si="16"/>
        <v>0</v>
      </c>
      <c r="N85" s="25">
        <f t="shared" si="17"/>
        <v>0.10073740709354251</v>
      </c>
      <c r="O85" s="25">
        <f t="shared" si="17"/>
        <v>0.12896708061879156</v>
      </c>
      <c r="P85" s="26">
        <f t="shared" si="17"/>
        <v>0.11490142447206468</v>
      </c>
      <c r="R85" s="32">
        <f t="shared" si="18"/>
        <v>21.759279932205182</v>
      </c>
      <c r="S85" s="32">
        <f t="shared" si="19"/>
        <v>27.856889413658976</v>
      </c>
      <c r="T85" s="32">
        <f t="shared" si="20"/>
        <v>24.818707685965972</v>
      </c>
    </row>
    <row r="86" spans="2:20" x14ac:dyDescent="0.25">
      <c r="B86" s="13" t="str">
        <f>'Média Mensal'!B86</f>
        <v>Botica</v>
      </c>
      <c r="C86" s="13" t="str">
        <f>'Média Mensal'!C86</f>
        <v>Aeroporto</v>
      </c>
      <c r="D86" s="16">
        <f>'Média Mensal'!D86</f>
        <v>649.66</v>
      </c>
      <c r="E86" s="6">
        <v>2707.8262728304289</v>
      </c>
      <c r="F86" s="3">
        <v>3484.0000000000009</v>
      </c>
      <c r="G86" s="7">
        <f t="shared" si="14"/>
        <v>6191.8262728304298</v>
      </c>
      <c r="H86" s="6">
        <v>142</v>
      </c>
      <c r="I86" s="3">
        <v>144</v>
      </c>
      <c r="J86" s="7">
        <f t="shared" si="15"/>
        <v>286</v>
      </c>
      <c r="K86" s="6">
        <v>0</v>
      </c>
      <c r="L86" s="3">
        <v>0</v>
      </c>
      <c r="M86" s="7">
        <f t="shared" si="16"/>
        <v>0</v>
      </c>
      <c r="N86" s="27">
        <f t="shared" si="17"/>
        <v>8.8283329187220552E-2</v>
      </c>
      <c r="O86" s="27">
        <f t="shared" si="17"/>
        <v>0.11201131687242802</v>
      </c>
      <c r="P86" s="28">
        <f t="shared" si="17"/>
        <v>0.1002302880217306</v>
      </c>
      <c r="R86" s="32">
        <f t="shared" si="18"/>
        <v>19.06919910443964</v>
      </c>
      <c r="S86" s="32">
        <f t="shared" si="19"/>
        <v>24.19444444444445</v>
      </c>
      <c r="T86" s="32">
        <f t="shared" si="20"/>
        <v>21.649742212693809</v>
      </c>
    </row>
    <row r="87" spans="2:20" x14ac:dyDescent="0.25">
      <c r="B87" s="23" t="s">
        <v>85</v>
      </c>
      <c r="E87" s="41"/>
      <c r="F87" s="41"/>
      <c r="G87" s="41"/>
      <c r="H87" s="41"/>
      <c r="I87" s="41"/>
      <c r="J87" s="41"/>
      <c r="K87" s="41"/>
      <c r="L87" s="41"/>
      <c r="M87" s="41"/>
      <c r="N87" s="42"/>
      <c r="O87" s="42"/>
      <c r="P87" s="42"/>
    </row>
    <row r="88" spans="2:20" x14ac:dyDescent="0.25">
      <c r="B88" s="34"/>
    </row>
    <row r="89" spans="2:20" x14ac:dyDescent="0.25">
      <c r="C89" s="51" t="s">
        <v>106</v>
      </c>
      <c r="D89" s="52">
        <f>+SUMPRODUCT(D5:D86,G5:G86)/1000</f>
        <v>2521838.1830533664</v>
      </c>
    </row>
    <row r="90" spans="2:20" x14ac:dyDescent="0.25">
      <c r="C90" s="51" t="s">
        <v>108</v>
      </c>
      <c r="D90" s="52">
        <f>+(SUMPRODUCT($D$5:$D$86,$J$5:$J$86)+SUMPRODUCT($D$5:$D$86,$M$5:$M$86))/1000</f>
        <v>47225.203460000012</v>
      </c>
    </row>
    <row r="91" spans="2:20" x14ac:dyDescent="0.25">
      <c r="C91" s="51" t="s">
        <v>107</v>
      </c>
      <c r="D91" s="52">
        <f>+(SUMPRODUCT($D$5:$D$86,$J$5:$J$86)*216+SUMPRODUCT($D$5:$D$86,$M$5:$M$86)*248)/1000</f>
        <v>10793810.650400002</v>
      </c>
    </row>
    <row r="92" spans="2:20" x14ac:dyDescent="0.25">
      <c r="C92" s="51" t="s">
        <v>109</v>
      </c>
      <c r="D92" s="35">
        <f>+D89/D91</f>
        <v>0.23363743025822961</v>
      </c>
    </row>
    <row r="93" spans="2:20" x14ac:dyDescent="0.25">
      <c r="D93" s="53">
        <f>+D92-P2</f>
        <v>8.6042284408449632E-16</v>
      </c>
    </row>
  </sheetData>
  <mergeCells count="8">
    <mergeCell ref="B3:B4"/>
    <mergeCell ref="C3:C4"/>
    <mergeCell ref="K3:M3"/>
    <mergeCell ref="R3:T3"/>
    <mergeCell ref="H2:O2"/>
    <mergeCell ref="E3:G3"/>
    <mergeCell ref="H3:J3"/>
    <mergeCell ref="N3:P3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5">
    <tabColor theme="0" tint="-4.9989318521683403E-2"/>
  </sheetPr>
  <dimension ref="A1:T93"/>
  <sheetViews>
    <sheetView topLeftCell="A88" workbookViewId="0">
      <selection activeCell="P2" sqref="P2"/>
    </sheetView>
  </sheetViews>
  <sheetFormatPr defaultRowHeight="15" x14ac:dyDescent="0.25"/>
  <cols>
    <col min="2" max="2" width="17.42578125" bestFit="1" customWidth="1"/>
    <col min="3" max="3" width="17.42578125" customWidth="1"/>
    <col min="4" max="4" width="13.7109375" customWidth="1"/>
    <col min="5" max="16" width="10" customWidth="1"/>
  </cols>
  <sheetData>
    <row r="1" spans="1:20" ht="14.45" x14ac:dyDescent="0.3">
      <c r="P1" s="33"/>
    </row>
    <row r="2" spans="1:20" ht="17.25" x14ac:dyDescent="0.3">
      <c r="A2" s="1"/>
      <c r="H2" s="54" t="s">
        <v>84</v>
      </c>
      <c r="I2" s="55"/>
      <c r="J2" s="55"/>
      <c r="K2" s="55"/>
      <c r="L2" s="55"/>
      <c r="M2" s="55"/>
      <c r="N2" s="55"/>
      <c r="O2" s="56"/>
      <c r="P2" s="17">
        <v>0.2443667633066807</v>
      </c>
    </row>
    <row r="3" spans="1:20" ht="17.25" x14ac:dyDescent="0.25">
      <c r="B3" s="59" t="s">
        <v>3</v>
      </c>
      <c r="C3" s="61" t="s">
        <v>4</v>
      </c>
      <c r="D3" s="18" t="s">
        <v>82</v>
      </c>
      <c r="E3" s="64" t="s">
        <v>0</v>
      </c>
      <c r="F3" s="64"/>
      <c r="G3" s="65"/>
      <c r="H3" s="63" t="s">
        <v>86</v>
      </c>
      <c r="I3" s="64"/>
      <c r="J3" s="65"/>
      <c r="K3" s="63" t="s">
        <v>87</v>
      </c>
      <c r="L3" s="64"/>
      <c r="M3" s="65"/>
      <c r="N3" s="63" t="s">
        <v>1</v>
      </c>
      <c r="O3" s="64"/>
      <c r="P3" s="65"/>
      <c r="R3" s="63" t="s">
        <v>88</v>
      </c>
      <c r="S3" s="64"/>
      <c r="T3" s="65"/>
    </row>
    <row r="4" spans="1:20" x14ac:dyDescent="0.25">
      <c r="B4" s="60"/>
      <c r="C4" s="62"/>
      <c r="D4" s="19" t="s">
        <v>83</v>
      </c>
      <c r="E4" s="20" t="s">
        <v>5</v>
      </c>
      <c r="F4" s="21" t="s">
        <v>6</v>
      </c>
      <c r="G4" s="22" t="s">
        <v>2</v>
      </c>
      <c r="H4" s="20" t="s">
        <v>5</v>
      </c>
      <c r="I4" s="21" t="s">
        <v>6</v>
      </c>
      <c r="J4" s="22" t="s">
        <v>2</v>
      </c>
      <c r="K4" s="20" t="s">
        <v>5</v>
      </c>
      <c r="L4" s="21" t="s">
        <v>6</v>
      </c>
      <c r="M4" s="24" t="s">
        <v>2</v>
      </c>
      <c r="N4" s="20" t="s">
        <v>5</v>
      </c>
      <c r="O4" s="21" t="s">
        <v>6</v>
      </c>
      <c r="P4" s="22" t="s">
        <v>2</v>
      </c>
      <c r="R4" s="20" t="s">
        <v>5</v>
      </c>
      <c r="S4" s="21" t="s">
        <v>6</v>
      </c>
      <c r="T4" s="31" t="s">
        <v>2</v>
      </c>
    </row>
    <row r="5" spans="1:20" x14ac:dyDescent="0.25">
      <c r="B5" s="11" t="str">
        <f>'Média Mensal'!B5</f>
        <v>Fânzeres</v>
      </c>
      <c r="C5" s="11" t="str">
        <f>'Média Mensal'!C5</f>
        <v>Venda Nova</v>
      </c>
      <c r="D5" s="14">
        <f>'Média Mensal'!D5</f>
        <v>440.45</v>
      </c>
      <c r="E5" s="8">
        <v>466.00000000000017</v>
      </c>
      <c r="F5" s="9">
        <v>2825.7223899442292</v>
      </c>
      <c r="G5" s="10">
        <f>+E5+F5</f>
        <v>3291.7223899442292</v>
      </c>
      <c r="H5" s="9">
        <v>240</v>
      </c>
      <c r="I5" s="9">
        <v>240</v>
      </c>
      <c r="J5" s="10">
        <f>+H5+I5</f>
        <v>480</v>
      </c>
      <c r="K5" s="9">
        <v>0</v>
      </c>
      <c r="L5" s="9">
        <v>0</v>
      </c>
      <c r="M5" s="10">
        <f>+K5+L5</f>
        <v>0</v>
      </c>
      <c r="N5" s="27">
        <f>+E5/(H5*216+K5*248)</f>
        <v>8.9891975308642007E-3</v>
      </c>
      <c r="O5" s="27">
        <f t="shared" ref="O5:O80" si="0">+F5/(I5*216+L5*248)</f>
        <v>5.4508533756640228E-2</v>
      </c>
      <c r="P5" s="28">
        <f t="shared" ref="P5:P80" si="1">+G5/(J5*216+M5*248)</f>
        <v>3.1748865643752212E-2</v>
      </c>
      <c r="R5" s="32">
        <f>+E5/(H5+K5)</f>
        <v>1.9416666666666673</v>
      </c>
      <c r="S5" s="32">
        <f t="shared" ref="S5" si="2">+F5/(I5+L5)</f>
        <v>11.773843291434288</v>
      </c>
      <c r="T5" s="32">
        <f t="shared" ref="T5" si="3">+G5/(J5+M5)</f>
        <v>6.8577549790504779</v>
      </c>
    </row>
    <row r="6" spans="1:20" x14ac:dyDescent="0.25">
      <c r="B6" s="12" t="str">
        <f>'Média Mensal'!B6</f>
        <v>Venda Nova</v>
      </c>
      <c r="C6" s="12" t="str">
        <f>'Média Mensal'!C6</f>
        <v>Carreira</v>
      </c>
      <c r="D6" s="15">
        <f>'Média Mensal'!D6</f>
        <v>583.47</v>
      </c>
      <c r="E6" s="4">
        <v>854.52451886199617</v>
      </c>
      <c r="F6" s="2">
        <v>5326.4022866341083</v>
      </c>
      <c r="G6" s="5">
        <f t="shared" ref="G6:G69" si="4">+E6+F6</f>
        <v>6180.9268054961049</v>
      </c>
      <c r="H6" s="2">
        <v>240</v>
      </c>
      <c r="I6" s="2">
        <v>239</v>
      </c>
      <c r="J6" s="5">
        <f t="shared" ref="J6:J69" si="5">+H6+I6</f>
        <v>479</v>
      </c>
      <c r="K6" s="2">
        <v>0</v>
      </c>
      <c r="L6" s="2">
        <v>0</v>
      </c>
      <c r="M6" s="5">
        <f t="shared" ref="M6:M69" si="6">+K6+L6</f>
        <v>0</v>
      </c>
      <c r="N6" s="27">
        <f t="shared" ref="N6:N69" si="7">+E6/(H6*216+K6*248)</f>
        <v>1.6483883465702086E-2</v>
      </c>
      <c r="O6" s="27">
        <f t="shared" si="0"/>
        <v>0.103176861278361</v>
      </c>
      <c r="P6" s="28">
        <f t="shared" si="1"/>
        <v>5.9739878658239626E-2</v>
      </c>
      <c r="R6" s="32">
        <f t="shared" ref="R6:R70" si="8">+E6/(H6+K6)</f>
        <v>3.5605188285916509</v>
      </c>
      <c r="S6" s="32">
        <f t="shared" ref="S6:S70" si="9">+F6/(I6+L6)</f>
        <v>22.286202036125978</v>
      </c>
      <c r="T6" s="32">
        <f t="shared" ref="T6:T70" si="10">+G6/(J6+M6)</f>
        <v>12.903813790179759</v>
      </c>
    </row>
    <row r="7" spans="1:20" x14ac:dyDescent="0.25">
      <c r="B7" s="12" t="str">
        <f>'Média Mensal'!B7</f>
        <v>Carreira</v>
      </c>
      <c r="C7" s="12" t="str">
        <f>'Média Mensal'!C7</f>
        <v>Baguim</v>
      </c>
      <c r="D7" s="15">
        <f>'Média Mensal'!D7</f>
        <v>786.02</v>
      </c>
      <c r="E7" s="4">
        <v>1211.6887191433343</v>
      </c>
      <c r="F7" s="2">
        <v>7786.9325069270999</v>
      </c>
      <c r="G7" s="5">
        <f t="shared" si="4"/>
        <v>8998.6212260704342</v>
      </c>
      <c r="H7" s="2">
        <v>235</v>
      </c>
      <c r="I7" s="2">
        <v>232</v>
      </c>
      <c r="J7" s="5">
        <f t="shared" si="5"/>
        <v>467</v>
      </c>
      <c r="K7" s="2">
        <v>0</v>
      </c>
      <c r="L7" s="2">
        <v>0</v>
      </c>
      <c r="M7" s="5">
        <f t="shared" si="6"/>
        <v>0</v>
      </c>
      <c r="N7" s="27">
        <f t="shared" si="7"/>
        <v>2.3870936153335978E-2</v>
      </c>
      <c r="O7" s="27">
        <f t="shared" si="0"/>
        <v>0.15539057524998204</v>
      </c>
      <c r="P7" s="28">
        <f t="shared" si="1"/>
        <v>8.9208315747387121E-2</v>
      </c>
      <c r="R7" s="32">
        <f t="shared" si="8"/>
        <v>5.1561222091205714</v>
      </c>
      <c r="S7" s="32">
        <f t="shared" si="9"/>
        <v>33.564364253996118</v>
      </c>
      <c r="T7" s="32">
        <f t="shared" si="10"/>
        <v>19.26899620143562</v>
      </c>
    </row>
    <row r="8" spans="1:20" x14ac:dyDescent="0.25">
      <c r="B8" s="12" t="str">
        <f>'Média Mensal'!B8</f>
        <v>Baguim</v>
      </c>
      <c r="C8" s="12" t="str">
        <f>'Média Mensal'!C8</f>
        <v>Campainha</v>
      </c>
      <c r="D8" s="15">
        <f>'Média Mensal'!D8</f>
        <v>751.7</v>
      </c>
      <c r="E8" s="4">
        <v>1415.2536871720988</v>
      </c>
      <c r="F8" s="2">
        <v>9271.6581808064093</v>
      </c>
      <c r="G8" s="5">
        <f t="shared" si="4"/>
        <v>10686.911867978508</v>
      </c>
      <c r="H8" s="2">
        <v>227</v>
      </c>
      <c r="I8" s="2">
        <v>238</v>
      </c>
      <c r="J8" s="5">
        <f t="shared" si="5"/>
        <v>465</v>
      </c>
      <c r="K8" s="2">
        <v>0</v>
      </c>
      <c r="L8" s="2">
        <v>0</v>
      </c>
      <c r="M8" s="5">
        <f t="shared" si="6"/>
        <v>0</v>
      </c>
      <c r="N8" s="27">
        <f t="shared" si="7"/>
        <v>2.886387842984375E-2</v>
      </c>
      <c r="O8" s="27">
        <f t="shared" si="0"/>
        <v>0.18035438415823235</v>
      </c>
      <c r="P8" s="28">
        <f t="shared" si="1"/>
        <v>0.10640095448007277</v>
      </c>
      <c r="R8" s="32">
        <f t="shared" si="8"/>
        <v>6.2345977408462501</v>
      </c>
      <c r="S8" s="32">
        <f t="shared" si="9"/>
        <v>38.956546978178189</v>
      </c>
      <c r="T8" s="32">
        <f t="shared" si="10"/>
        <v>22.982606167695717</v>
      </c>
    </row>
    <row r="9" spans="1:20" x14ac:dyDescent="0.25">
      <c r="B9" s="12" t="str">
        <f>'Média Mensal'!B9</f>
        <v>Campainha</v>
      </c>
      <c r="C9" s="12" t="str">
        <f>'Média Mensal'!C9</f>
        <v>Rio Tinto</v>
      </c>
      <c r="D9" s="15">
        <f>'Média Mensal'!D9</f>
        <v>859.99</v>
      </c>
      <c r="E9" s="4">
        <v>1876.8691177995372</v>
      </c>
      <c r="F9" s="2">
        <v>11351.579339178224</v>
      </c>
      <c r="G9" s="5">
        <f t="shared" si="4"/>
        <v>13228.448456977761</v>
      </c>
      <c r="H9" s="2">
        <v>218</v>
      </c>
      <c r="I9" s="2">
        <v>238</v>
      </c>
      <c r="J9" s="5">
        <f t="shared" si="5"/>
        <v>456</v>
      </c>
      <c r="K9" s="2">
        <v>0</v>
      </c>
      <c r="L9" s="2">
        <v>0</v>
      </c>
      <c r="M9" s="5">
        <f t="shared" si="6"/>
        <v>0</v>
      </c>
      <c r="N9" s="27">
        <f t="shared" si="7"/>
        <v>3.9858756324319088E-2</v>
      </c>
      <c r="O9" s="27">
        <f t="shared" si="0"/>
        <v>0.22081347920903799</v>
      </c>
      <c r="P9" s="28">
        <f t="shared" si="1"/>
        <v>0.13430442309309781</v>
      </c>
      <c r="R9" s="32">
        <f t="shared" si="8"/>
        <v>8.6094913660529233</v>
      </c>
      <c r="S9" s="32">
        <f t="shared" si="9"/>
        <v>47.695711509152204</v>
      </c>
      <c r="T9" s="32">
        <f t="shared" si="10"/>
        <v>29.009755388109127</v>
      </c>
    </row>
    <row r="10" spans="1:20" x14ac:dyDescent="0.25">
      <c r="B10" s="12" t="str">
        <f>'Média Mensal'!B10</f>
        <v>Rio Tinto</v>
      </c>
      <c r="C10" s="12" t="str">
        <f>'Média Mensal'!C10</f>
        <v>Levada</v>
      </c>
      <c r="D10" s="15">
        <f>'Média Mensal'!D10</f>
        <v>452.83</v>
      </c>
      <c r="E10" s="4">
        <v>2157.7051413314912</v>
      </c>
      <c r="F10" s="2">
        <v>13205.47929828505</v>
      </c>
      <c r="G10" s="5">
        <f t="shared" si="4"/>
        <v>15363.184439616542</v>
      </c>
      <c r="H10" s="2">
        <v>218</v>
      </c>
      <c r="I10" s="2">
        <v>239</v>
      </c>
      <c r="J10" s="5">
        <f t="shared" si="5"/>
        <v>457</v>
      </c>
      <c r="K10" s="2">
        <v>0</v>
      </c>
      <c r="L10" s="2">
        <v>0</v>
      </c>
      <c r="M10" s="5">
        <f t="shared" si="6"/>
        <v>0</v>
      </c>
      <c r="N10" s="27">
        <f t="shared" si="7"/>
        <v>4.582282410235073E-2</v>
      </c>
      <c r="O10" s="27">
        <f t="shared" si="0"/>
        <v>0.25580116415397974</v>
      </c>
      <c r="P10" s="28">
        <f t="shared" si="1"/>
        <v>0.15563644176611294</v>
      </c>
      <c r="R10" s="32">
        <f t="shared" si="8"/>
        <v>9.8977300061077571</v>
      </c>
      <c r="S10" s="32">
        <f t="shared" si="9"/>
        <v>55.253051457259623</v>
      </c>
      <c r="T10" s="32">
        <f t="shared" si="10"/>
        <v>33.617471421480396</v>
      </c>
    </row>
    <row r="11" spans="1:20" x14ac:dyDescent="0.25">
      <c r="B11" s="12" t="str">
        <f>'Média Mensal'!B11</f>
        <v>Levada</v>
      </c>
      <c r="C11" s="12" t="str">
        <f>'Média Mensal'!C11</f>
        <v>Nau Vitória</v>
      </c>
      <c r="D11" s="15">
        <f>'Média Mensal'!D11</f>
        <v>1111.6199999999999</v>
      </c>
      <c r="E11" s="4">
        <v>3357.7334894173378</v>
      </c>
      <c r="F11" s="2">
        <v>16155.783199269936</v>
      </c>
      <c r="G11" s="5">
        <f t="shared" si="4"/>
        <v>19513.516688687272</v>
      </c>
      <c r="H11" s="2">
        <v>217</v>
      </c>
      <c r="I11" s="2">
        <v>240</v>
      </c>
      <c r="J11" s="5">
        <f t="shared" si="5"/>
        <v>457</v>
      </c>
      <c r="K11" s="2">
        <v>0</v>
      </c>
      <c r="L11" s="2">
        <v>0</v>
      </c>
      <c r="M11" s="5">
        <f t="shared" si="6"/>
        <v>0</v>
      </c>
      <c r="N11" s="27">
        <f t="shared" si="7"/>
        <v>7.1636232493116098E-2</v>
      </c>
      <c r="O11" s="27">
        <f t="shared" si="0"/>
        <v>0.31164705245505275</v>
      </c>
      <c r="P11" s="28">
        <f t="shared" si="1"/>
        <v>0.19768130205737167</v>
      </c>
      <c r="R11" s="32">
        <f t="shared" si="8"/>
        <v>15.473426218513078</v>
      </c>
      <c r="S11" s="32">
        <f t="shared" si="9"/>
        <v>67.315763330291404</v>
      </c>
      <c r="T11" s="32">
        <f t="shared" si="10"/>
        <v>42.699161244392279</v>
      </c>
    </row>
    <row r="12" spans="1:20" x14ac:dyDescent="0.25">
      <c r="B12" s="12" t="str">
        <f>'Média Mensal'!B12</f>
        <v>Nau Vitória</v>
      </c>
      <c r="C12" s="12" t="str">
        <f>'Média Mensal'!C12</f>
        <v>Nasoni</v>
      </c>
      <c r="D12" s="15">
        <f>'Média Mensal'!D12</f>
        <v>499.02</v>
      </c>
      <c r="E12" s="4">
        <v>3577.7851763178114</v>
      </c>
      <c r="F12" s="2">
        <v>16499.10804230814</v>
      </c>
      <c r="G12" s="5">
        <f t="shared" si="4"/>
        <v>20076.893218625952</v>
      </c>
      <c r="H12" s="2">
        <v>222</v>
      </c>
      <c r="I12" s="2">
        <v>242</v>
      </c>
      <c r="J12" s="5">
        <f t="shared" si="5"/>
        <v>464</v>
      </c>
      <c r="K12" s="2">
        <v>0</v>
      </c>
      <c r="L12" s="2">
        <v>0</v>
      </c>
      <c r="M12" s="5">
        <f t="shared" si="6"/>
        <v>0</v>
      </c>
      <c r="N12" s="27">
        <f t="shared" si="7"/>
        <v>7.4611802976264005E-2</v>
      </c>
      <c r="O12" s="27">
        <f t="shared" si="0"/>
        <v>0.31563950188070361</v>
      </c>
      <c r="P12" s="28">
        <f t="shared" si="1"/>
        <v>0.20032021490487259</v>
      </c>
      <c r="R12" s="32">
        <f t="shared" si="8"/>
        <v>16.116149442873024</v>
      </c>
      <c r="S12" s="32">
        <f t="shared" si="9"/>
        <v>68.178132406231981</v>
      </c>
      <c r="T12" s="32">
        <f t="shared" si="10"/>
        <v>43.269166419452482</v>
      </c>
    </row>
    <row r="13" spans="1:20" x14ac:dyDescent="0.25">
      <c r="B13" s="12" t="str">
        <f>'Média Mensal'!B13</f>
        <v>Nasoni</v>
      </c>
      <c r="C13" s="12" t="str">
        <f>'Média Mensal'!C13</f>
        <v>Contumil</v>
      </c>
      <c r="D13" s="15">
        <f>'Média Mensal'!D13</f>
        <v>650</v>
      </c>
      <c r="E13" s="4">
        <v>3700.6305092261532</v>
      </c>
      <c r="F13" s="2">
        <v>16783.357332925814</v>
      </c>
      <c r="G13" s="5">
        <f t="shared" si="4"/>
        <v>20483.987842151968</v>
      </c>
      <c r="H13" s="2">
        <v>234</v>
      </c>
      <c r="I13" s="2">
        <v>254</v>
      </c>
      <c r="J13" s="5">
        <f t="shared" si="5"/>
        <v>488</v>
      </c>
      <c r="K13" s="2">
        <v>0</v>
      </c>
      <c r="L13" s="2">
        <v>0</v>
      </c>
      <c r="M13" s="5">
        <f t="shared" si="6"/>
        <v>0</v>
      </c>
      <c r="N13" s="27">
        <f t="shared" si="7"/>
        <v>7.3216019888140096E-2</v>
      </c>
      <c r="O13" s="27">
        <f t="shared" si="0"/>
        <v>0.30590837950068922</v>
      </c>
      <c r="P13" s="28">
        <f t="shared" si="1"/>
        <v>0.19433048575204886</v>
      </c>
      <c r="R13" s="32">
        <f t="shared" si="8"/>
        <v>15.814660295838262</v>
      </c>
      <c r="S13" s="32">
        <f t="shared" si="9"/>
        <v>66.076209972148874</v>
      </c>
      <c r="T13" s="32">
        <f t="shared" si="10"/>
        <v>41.975384922442558</v>
      </c>
    </row>
    <row r="14" spans="1:20" x14ac:dyDescent="0.25">
      <c r="B14" s="12" t="str">
        <f>'Média Mensal'!B14</f>
        <v>Contumil</v>
      </c>
      <c r="C14" s="12" t="str">
        <f>'Média Mensal'!C14</f>
        <v>Estádio do Dragão</v>
      </c>
      <c r="D14" s="15">
        <f>'Média Mensal'!D14</f>
        <v>619.19000000000005</v>
      </c>
      <c r="E14" s="4">
        <v>3924.7875746478935</v>
      </c>
      <c r="F14" s="2">
        <v>18046.058407454853</v>
      </c>
      <c r="G14" s="5">
        <f t="shared" si="4"/>
        <v>21970.845982102746</v>
      </c>
      <c r="H14" s="2">
        <v>219</v>
      </c>
      <c r="I14" s="2">
        <v>252</v>
      </c>
      <c r="J14" s="5">
        <f t="shared" si="5"/>
        <v>471</v>
      </c>
      <c r="K14" s="2">
        <v>0</v>
      </c>
      <c r="L14" s="2">
        <v>0</v>
      </c>
      <c r="M14" s="5">
        <f t="shared" si="6"/>
        <v>0</v>
      </c>
      <c r="N14" s="27">
        <f t="shared" si="7"/>
        <v>8.2969465048365748E-2</v>
      </c>
      <c r="O14" s="27">
        <f t="shared" si="0"/>
        <v>0.33153399484595186</v>
      </c>
      <c r="P14" s="28">
        <f t="shared" si="1"/>
        <v>0.21595940455790227</v>
      </c>
      <c r="R14" s="32">
        <f t="shared" si="8"/>
        <v>17.921404450447003</v>
      </c>
      <c r="S14" s="32">
        <f t="shared" si="9"/>
        <v>71.611342886725609</v>
      </c>
      <c r="T14" s="32">
        <f t="shared" si="10"/>
        <v>46.647231384506895</v>
      </c>
    </row>
    <row r="15" spans="1:20" x14ac:dyDescent="0.25">
      <c r="B15" s="12" t="str">
        <f>'Média Mensal'!B15</f>
        <v>Estádio do Dragão</v>
      </c>
      <c r="C15" s="12" t="str">
        <f>'Média Mensal'!C15</f>
        <v>Campanhã</v>
      </c>
      <c r="D15" s="15">
        <f>'Média Mensal'!D15</f>
        <v>1166.02</v>
      </c>
      <c r="E15" s="4">
        <v>10543.705750463958</v>
      </c>
      <c r="F15" s="2">
        <v>27786.573067142508</v>
      </c>
      <c r="G15" s="5">
        <f t="shared" si="4"/>
        <v>38330.278817606464</v>
      </c>
      <c r="H15" s="2">
        <v>386</v>
      </c>
      <c r="I15" s="2">
        <v>410</v>
      </c>
      <c r="J15" s="5">
        <f t="shared" si="5"/>
        <v>796</v>
      </c>
      <c r="K15" s="2">
        <v>201</v>
      </c>
      <c r="L15" s="2">
        <v>193</v>
      </c>
      <c r="M15" s="5">
        <f t="shared" si="6"/>
        <v>394</v>
      </c>
      <c r="N15" s="27">
        <f t="shared" si="7"/>
        <v>7.914269013438989E-2</v>
      </c>
      <c r="O15" s="27">
        <f t="shared" si="0"/>
        <v>0.20367804101289003</v>
      </c>
      <c r="P15" s="28">
        <f t="shared" si="1"/>
        <v>0.14214931621078764</v>
      </c>
      <c r="R15" s="32">
        <f t="shared" si="8"/>
        <v>17.962020017826163</v>
      </c>
      <c r="S15" s="32">
        <f t="shared" si="9"/>
        <v>46.080552350153411</v>
      </c>
      <c r="T15" s="32">
        <f t="shared" si="10"/>
        <v>32.21031833412308</v>
      </c>
    </row>
    <row r="16" spans="1:20" x14ac:dyDescent="0.25">
      <c r="B16" s="12" t="str">
        <f>'Média Mensal'!B16</f>
        <v>Campanhã</v>
      </c>
      <c r="C16" s="12" t="str">
        <f>'Média Mensal'!C16</f>
        <v>Heroismo</v>
      </c>
      <c r="D16" s="15">
        <f>'Média Mensal'!D16</f>
        <v>950.92</v>
      </c>
      <c r="E16" s="4">
        <v>22084.621205441901</v>
      </c>
      <c r="F16" s="2">
        <v>55879.381546594959</v>
      </c>
      <c r="G16" s="5">
        <f t="shared" si="4"/>
        <v>77964.00275203686</v>
      </c>
      <c r="H16" s="2">
        <v>550</v>
      </c>
      <c r="I16" s="2">
        <v>591</v>
      </c>
      <c r="J16" s="5">
        <f t="shared" si="5"/>
        <v>1141</v>
      </c>
      <c r="K16" s="2">
        <v>303</v>
      </c>
      <c r="L16" s="2">
        <v>301</v>
      </c>
      <c r="M16" s="5">
        <f t="shared" si="6"/>
        <v>604</v>
      </c>
      <c r="N16" s="27">
        <f t="shared" si="7"/>
        <v>0.11387112365137309</v>
      </c>
      <c r="O16" s="27">
        <f t="shared" si="0"/>
        <v>0.27621491194734143</v>
      </c>
      <c r="P16" s="28">
        <f t="shared" si="1"/>
        <v>0.19675557416576706</v>
      </c>
      <c r="R16" s="32">
        <f t="shared" si="8"/>
        <v>25.890528963003401</v>
      </c>
      <c r="S16" s="32">
        <f t="shared" si="9"/>
        <v>62.645046576900178</v>
      </c>
      <c r="T16" s="32">
        <f t="shared" si="10"/>
        <v>44.67851160575178</v>
      </c>
    </row>
    <row r="17" spans="2:20" x14ac:dyDescent="0.25">
      <c r="B17" s="12" t="str">
        <f>'Média Mensal'!B17</f>
        <v>Heroismo</v>
      </c>
      <c r="C17" s="12" t="str">
        <f>'Média Mensal'!C17</f>
        <v>24 de Agosto</v>
      </c>
      <c r="D17" s="15">
        <f>'Média Mensal'!D17</f>
        <v>571.9</v>
      </c>
      <c r="E17" s="4">
        <v>24434.579066984079</v>
      </c>
      <c r="F17" s="2">
        <v>58531.179017792063</v>
      </c>
      <c r="G17" s="5">
        <f t="shared" si="4"/>
        <v>82965.758084776142</v>
      </c>
      <c r="H17" s="2">
        <v>551</v>
      </c>
      <c r="I17" s="2">
        <v>584</v>
      </c>
      <c r="J17" s="5">
        <f t="shared" si="5"/>
        <v>1135</v>
      </c>
      <c r="K17" s="2">
        <v>307</v>
      </c>
      <c r="L17" s="2">
        <v>301</v>
      </c>
      <c r="M17" s="5">
        <f t="shared" si="6"/>
        <v>608</v>
      </c>
      <c r="N17" s="27">
        <f t="shared" si="7"/>
        <v>0.1252079356961962</v>
      </c>
      <c r="O17" s="27">
        <f t="shared" si="0"/>
        <v>0.29150154895509811</v>
      </c>
      <c r="P17" s="28">
        <f t="shared" si="1"/>
        <v>0.20953912190808838</v>
      </c>
      <c r="R17" s="32">
        <f t="shared" si="8"/>
        <v>28.478530381100324</v>
      </c>
      <c r="S17" s="32">
        <f t="shared" si="9"/>
        <v>66.136925443832837</v>
      </c>
      <c r="T17" s="32">
        <f t="shared" si="10"/>
        <v>47.599402228787227</v>
      </c>
    </row>
    <row r="18" spans="2:20" x14ac:dyDescent="0.25">
      <c r="B18" s="12" t="str">
        <f>'Média Mensal'!B18</f>
        <v>24 de Agosto</v>
      </c>
      <c r="C18" s="12" t="str">
        <f>'Média Mensal'!C18</f>
        <v>Bolhão</v>
      </c>
      <c r="D18" s="15">
        <f>'Média Mensal'!D18</f>
        <v>680.44</v>
      </c>
      <c r="E18" s="4">
        <v>37313.025213731074</v>
      </c>
      <c r="F18" s="2">
        <v>65400.868206790685</v>
      </c>
      <c r="G18" s="5">
        <f t="shared" si="4"/>
        <v>102713.89342052175</v>
      </c>
      <c r="H18" s="2">
        <v>513</v>
      </c>
      <c r="I18" s="2">
        <v>580</v>
      </c>
      <c r="J18" s="5">
        <f t="shared" si="5"/>
        <v>1093</v>
      </c>
      <c r="K18" s="2">
        <v>340</v>
      </c>
      <c r="L18" s="2">
        <v>302</v>
      </c>
      <c r="M18" s="5">
        <f t="shared" si="6"/>
        <v>642</v>
      </c>
      <c r="N18" s="27">
        <f t="shared" si="7"/>
        <v>0.19122332629725655</v>
      </c>
      <c r="O18" s="27">
        <f t="shared" si="0"/>
        <v>0.32671683022335685</v>
      </c>
      <c r="P18" s="28">
        <f t="shared" si="1"/>
        <v>0.25983519878504074</v>
      </c>
      <c r="R18" s="32">
        <f t="shared" si="8"/>
        <v>43.743288644467846</v>
      </c>
      <c r="S18" s="32">
        <f t="shared" si="9"/>
        <v>74.150644225386259</v>
      </c>
      <c r="T18" s="32">
        <f t="shared" si="10"/>
        <v>59.201091308658071</v>
      </c>
    </row>
    <row r="19" spans="2:20" x14ac:dyDescent="0.25">
      <c r="B19" s="12" t="str">
        <f>'Média Mensal'!B19</f>
        <v>Bolhão</v>
      </c>
      <c r="C19" s="12" t="str">
        <f>'Média Mensal'!C19</f>
        <v>Trindade</v>
      </c>
      <c r="D19" s="15">
        <f>'Média Mensal'!D19</f>
        <v>451.8</v>
      </c>
      <c r="E19" s="4">
        <v>54798.842995011408</v>
      </c>
      <c r="F19" s="2">
        <v>70912.820126445848</v>
      </c>
      <c r="G19" s="5">
        <f t="shared" si="4"/>
        <v>125711.66312145726</v>
      </c>
      <c r="H19" s="2">
        <v>516</v>
      </c>
      <c r="I19" s="2">
        <v>578</v>
      </c>
      <c r="J19" s="5">
        <f t="shared" si="5"/>
        <v>1094</v>
      </c>
      <c r="K19" s="2">
        <v>340</v>
      </c>
      <c r="L19" s="2">
        <v>303</v>
      </c>
      <c r="M19" s="5">
        <f t="shared" si="6"/>
        <v>643</v>
      </c>
      <c r="N19" s="27">
        <f t="shared" si="7"/>
        <v>0.27990582602061237</v>
      </c>
      <c r="O19" s="27">
        <f t="shared" si="0"/>
        <v>0.3545782837635798</v>
      </c>
      <c r="P19" s="28">
        <f t="shared" si="1"/>
        <v>0.31763978674743099</v>
      </c>
      <c r="R19" s="32">
        <f t="shared" si="8"/>
        <v>64.017339947443233</v>
      </c>
      <c r="S19" s="32">
        <f t="shared" si="9"/>
        <v>80.49128277689654</v>
      </c>
      <c r="T19" s="32">
        <f t="shared" si="10"/>
        <v>72.37286305207671</v>
      </c>
    </row>
    <row r="20" spans="2:20" x14ac:dyDescent="0.25">
      <c r="B20" s="12" t="str">
        <f>'Média Mensal'!B20</f>
        <v>Trindade</v>
      </c>
      <c r="C20" s="12" t="str">
        <f>'Média Mensal'!C20</f>
        <v>Lapa</v>
      </c>
      <c r="D20" s="15">
        <f>'Média Mensal'!D20</f>
        <v>857.43000000000006</v>
      </c>
      <c r="E20" s="4">
        <v>73866.182647242778</v>
      </c>
      <c r="F20" s="2">
        <v>95346.114097848811</v>
      </c>
      <c r="G20" s="5">
        <f t="shared" si="4"/>
        <v>169212.29674509159</v>
      </c>
      <c r="H20" s="2">
        <v>529</v>
      </c>
      <c r="I20" s="2">
        <v>583</v>
      </c>
      <c r="J20" s="5">
        <f t="shared" si="5"/>
        <v>1112</v>
      </c>
      <c r="K20" s="2">
        <v>342</v>
      </c>
      <c r="L20" s="2">
        <v>309</v>
      </c>
      <c r="M20" s="5">
        <f t="shared" si="6"/>
        <v>651</v>
      </c>
      <c r="N20" s="27">
        <f t="shared" si="7"/>
        <v>0.37103768659454883</v>
      </c>
      <c r="O20" s="27">
        <f t="shared" si="0"/>
        <v>0.47070553958258693</v>
      </c>
      <c r="P20" s="28">
        <f t="shared" si="1"/>
        <v>0.42130339793121102</v>
      </c>
      <c r="R20" s="32">
        <f t="shared" si="8"/>
        <v>84.806179847580694</v>
      </c>
      <c r="S20" s="32">
        <f t="shared" si="9"/>
        <v>106.89026244153455</v>
      </c>
      <c r="T20" s="32">
        <f t="shared" si="10"/>
        <v>95.979748579178434</v>
      </c>
    </row>
    <row r="21" spans="2:20" x14ac:dyDescent="0.25">
      <c r="B21" s="12" t="str">
        <f>'Média Mensal'!B21</f>
        <v>Lapa</v>
      </c>
      <c r="C21" s="12" t="str">
        <f>'Média Mensal'!C21</f>
        <v>Carolina Michaelis</v>
      </c>
      <c r="D21" s="15">
        <f>'Média Mensal'!D21</f>
        <v>460.97</v>
      </c>
      <c r="E21" s="4">
        <v>73791.231751861342</v>
      </c>
      <c r="F21" s="2">
        <v>93997.025970764123</v>
      </c>
      <c r="G21" s="5">
        <f t="shared" si="4"/>
        <v>167788.25772262545</v>
      </c>
      <c r="H21" s="2">
        <v>514</v>
      </c>
      <c r="I21" s="2">
        <v>582</v>
      </c>
      <c r="J21" s="5">
        <f t="shared" si="5"/>
        <v>1096</v>
      </c>
      <c r="K21" s="2">
        <v>342</v>
      </c>
      <c r="L21" s="2">
        <v>316</v>
      </c>
      <c r="M21" s="5">
        <f t="shared" si="6"/>
        <v>658</v>
      </c>
      <c r="N21" s="27">
        <f t="shared" si="7"/>
        <v>0.37679346278523967</v>
      </c>
      <c r="O21" s="27">
        <f t="shared" si="0"/>
        <v>0.46058911196963997</v>
      </c>
      <c r="P21" s="28">
        <f t="shared" si="1"/>
        <v>0.41955455521760715</v>
      </c>
      <c r="R21" s="32">
        <f t="shared" si="8"/>
        <v>86.204709990492219</v>
      </c>
      <c r="S21" s="32">
        <f t="shared" si="9"/>
        <v>104.67374829706472</v>
      </c>
      <c r="T21" s="32">
        <f t="shared" si="10"/>
        <v>95.660352179375963</v>
      </c>
    </row>
    <row r="22" spans="2:20" x14ac:dyDescent="0.25">
      <c r="B22" s="12" t="str">
        <f>'Média Mensal'!B22</f>
        <v>Carolina Michaelis</v>
      </c>
      <c r="C22" s="12" t="str">
        <f>'Média Mensal'!C22</f>
        <v>Casa da Música</v>
      </c>
      <c r="D22" s="15">
        <f>'Média Mensal'!D22</f>
        <v>627.48</v>
      </c>
      <c r="E22" s="4">
        <v>72767.084022055831</v>
      </c>
      <c r="F22" s="2">
        <v>86491.392842664325</v>
      </c>
      <c r="G22" s="5">
        <f t="shared" si="4"/>
        <v>159258.47686472017</v>
      </c>
      <c r="H22" s="2">
        <v>516</v>
      </c>
      <c r="I22" s="2">
        <v>558</v>
      </c>
      <c r="J22" s="5">
        <f t="shared" si="5"/>
        <v>1074</v>
      </c>
      <c r="K22" s="2">
        <v>348</v>
      </c>
      <c r="L22" s="2">
        <v>348</v>
      </c>
      <c r="M22" s="5">
        <f t="shared" si="6"/>
        <v>696</v>
      </c>
      <c r="N22" s="27">
        <f t="shared" si="7"/>
        <v>0.36795653328304928</v>
      </c>
      <c r="O22" s="27">
        <f t="shared" si="0"/>
        <v>0.4181722017998391</v>
      </c>
      <c r="P22" s="28">
        <f t="shared" si="1"/>
        <v>0.39362735018171435</v>
      </c>
      <c r="R22" s="32">
        <f t="shared" si="8"/>
        <v>84.221162062564616</v>
      </c>
      <c r="S22" s="32">
        <f t="shared" si="9"/>
        <v>95.465113512874538</v>
      </c>
      <c r="T22" s="32">
        <f t="shared" si="10"/>
        <v>89.976540601536826</v>
      </c>
    </row>
    <row r="23" spans="2:20" x14ac:dyDescent="0.25">
      <c r="B23" s="12" t="str">
        <f>'Média Mensal'!B23</f>
        <v>Casa da Música</v>
      </c>
      <c r="C23" s="12" t="str">
        <f>'Média Mensal'!C23</f>
        <v>Francos</v>
      </c>
      <c r="D23" s="15">
        <f>'Média Mensal'!D23</f>
        <v>871.87</v>
      </c>
      <c r="E23" s="4">
        <v>74814.954758707143</v>
      </c>
      <c r="F23" s="2">
        <v>64626.25227578661</v>
      </c>
      <c r="G23" s="5">
        <f t="shared" si="4"/>
        <v>139441.20703449374</v>
      </c>
      <c r="H23" s="2">
        <v>496</v>
      </c>
      <c r="I23" s="2">
        <v>558</v>
      </c>
      <c r="J23" s="5">
        <f t="shared" si="5"/>
        <v>1054</v>
      </c>
      <c r="K23" s="2">
        <v>364</v>
      </c>
      <c r="L23" s="2">
        <v>352</v>
      </c>
      <c r="M23" s="5">
        <f t="shared" si="6"/>
        <v>716</v>
      </c>
      <c r="N23" s="27">
        <f t="shared" si="7"/>
        <v>0.37898643803040982</v>
      </c>
      <c r="O23" s="27">
        <f t="shared" si="0"/>
        <v>0.31096626123925347</v>
      </c>
      <c r="P23" s="28">
        <f t="shared" si="1"/>
        <v>0.34410216131621824</v>
      </c>
      <c r="R23" s="32">
        <f t="shared" si="8"/>
        <v>86.994133440357146</v>
      </c>
      <c r="S23" s="32">
        <f t="shared" si="9"/>
        <v>71.01785964372155</v>
      </c>
      <c r="T23" s="32">
        <f t="shared" si="10"/>
        <v>78.780342957341091</v>
      </c>
    </row>
    <row r="24" spans="2:20" x14ac:dyDescent="0.25">
      <c r="B24" s="12" t="str">
        <f>'Média Mensal'!B24</f>
        <v>Francos</v>
      </c>
      <c r="C24" s="12" t="str">
        <f>'Média Mensal'!C24</f>
        <v>Ramalde</v>
      </c>
      <c r="D24" s="15">
        <f>'Média Mensal'!D24</f>
        <v>965.03</v>
      </c>
      <c r="E24" s="4">
        <v>72395.262579162285</v>
      </c>
      <c r="F24" s="2">
        <v>55959.993046543277</v>
      </c>
      <c r="G24" s="5">
        <f t="shared" si="4"/>
        <v>128355.25562570555</v>
      </c>
      <c r="H24" s="2">
        <v>473</v>
      </c>
      <c r="I24" s="2">
        <v>562</v>
      </c>
      <c r="J24" s="5">
        <f t="shared" si="5"/>
        <v>1035</v>
      </c>
      <c r="K24" s="2">
        <v>386</v>
      </c>
      <c r="L24" s="2">
        <v>350</v>
      </c>
      <c r="M24" s="5">
        <f t="shared" si="6"/>
        <v>736</v>
      </c>
      <c r="N24" s="27">
        <f t="shared" si="7"/>
        <v>0.36582478968327953</v>
      </c>
      <c r="O24" s="27">
        <f t="shared" si="0"/>
        <v>0.2687903139724066</v>
      </c>
      <c r="P24" s="28">
        <f t="shared" si="1"/>
        <v>0.3160774404210554</v>
      </c>
      <c r="R24" s="32">
        <f t="shared" si="8"/>
        <v>84.278536180631292</v>
      </c>
      <c r="S24" s="32">
        <f t="shared" si="9"/>
        <v>61.359641498402716</v>
      </c>
      <c r="T24" s="32">
        <f t="shared" si="10"/>
        <v>72.476146598365645</v>
      </c>
    </row>
    <row r="25" spans="2:20" x14ac:dyDescent="0.25">
      <c r="B25" s="12" t="str">
        <f>'Média Mensal'!B25</f>
        <v>Ramalde</v>
      </c>
      <c r="C25" s="12" t="str">
        <f>'Média Mensal'!C25</f>
        <v>Viso</v>
      </c>
      <c r="D25" s="15">
        <f>'Média Mensal'!D25</f>
        <v>621.15</v>
      </c>
      <c r="E25" s="4">
        <v>68745.449478026931</v>
      </c>
      <c r="F25" s="2">
        <v>53547.65227837611</v>
      </c>
      <c r="G25" s="5">
        <f t="shared" si="4"/>
        <v>122293.10175640305</v>
      </c>
      <c r="H25" s="2">
        <v>483</v>
      </c>
      <c r="I25" s="2">
        <v>541</v>
      </c>
      <c r="J25" s="5">
        <f t="shared" si="5"/>
        <v>1024</v>
      </c>
      <c r="K25" s="2">
        <v>386</v>
      </c>
      <c r="L25" s="2">
        <v>352</v>
      </c>
      <c r="M25" s="5">
        <f t="shared" si="6"/>
        <v>738</v>
      </c>
      <c r="N25" s="27">
        <f t="shared" si="7"/>
        <v>0.34363103070153822</v>
      </c>
      <c r="O25" s="27">
        <f t="shared" si="0"/>
        <v>0.26229305751781079</v>
      </c>
      <c r="P25" s="28">
        <f t="shared" si="1"/>
        <v>0.3025499291364917</v>
      </c>
      <c r="R25" s="32">
        <f t="shared" si="8"/>
        <v>79.10868754663629</v>
      </c>
      <c r="S25" s="32">
        <f t="shared" si="9"/>
        <v>59.963776347565634</v>
      </c>
      <c r="T25" s="32">
        <f t="shared" si="10"/>
        <v>69.405846626789469</v>
      </c>
    </row>
    <row r="26" spans="2:20" x14ac:dyDescent="0.25">
      <c r="B26" s="12" t="str">
        <f>'Média Mensal'!B26</f>
        <v>Viso</v>
      </c>
      <c r="C26" s="12" t="str">
        <f>'Média Mensal'!C26</f>
        <v>Sete Bicas</v>
      </c>
      <c r="D26" s="15">
        <f>'Média Mensal'!D26</f>
        <v>743.81</v>
      </c>
      <c r="E26" s="4">
        <v>67382.531237378862</v>
      </c>
      <c r="F26" s="2">
        <v>48124.037508980211</v>
      </c>
      <c r="G26" s="5">
        <f t="shared" si="4"/>
        <v>115506.56874635907</v>
      </c>
      <c r="H26" s="2">
        <v>475</v>
      </c>
      <c r="I26" s="2">
        <v>539</v>
      </c>
      <c r="J26" s="5">
        <f t="shared" si="5"/>
        <v>1014</v>
      </c>
      <c r="K26" s="2">
        <v>388</v>
      </c>
      <c r="L26" s="2">
        <v>360</v>
      </c>
      <c r="M26" s="5">
        <f t="shared" si="6"/>
        <v>748</v>
      </c>
      <c r="N26" s="27">
        <f t="shared" si="7"/>
        <v>0.33890542005682844</v>
      </c>
      <c r="O26" s="27">
        <f t="shared" si="0"/>
        <v>0.23394799084597387</v>
      </c>
      <c r="P26" s="28">
        <f t="shared" si="1"/>
        <v>0.28553417500484285</v>
      </c>
      <c r="R26" s="32">
        <f t="shared" si="8"/>
        <v>78.079410472049673</v>
      </c>
      <c r="S26" s="32">
        <f t="shared" si="9"/>
        <v>53.530631266941278</v>
      </c>
      <c r="T26" s="32">
        <f t="shared" si="10"/>
        <v>65.55423878908006</v>
      </c>
    </row>
    <row r="27" spans="2:20" x14ac:dyDescent="0.25">
      <c r="B27" s="12" t="str">
        <f>'Média Mensal'!B27</f>
        <v>Sete Bicas</v>
      </c>
      <c r="C27" s="12" t="str">
        <f>'Média Mensal'!C27</f>
        <v>ASra da Hora</v>
      </c>
      <c r="D27" s="15">
        <f>'Média Mensal'!D27</f>
        <v>674.5</v>
      </c>
      <c r="E27" s="4">
        <v>61910.962075986303</v>
      </c>
      <c r="F27" s="2">
        <v>40223.005917262766</v>
      </c>
      <c r="G27" s="5">
        <f t="shared" si="4"/>
        <v>102133.96799324907</v>
      </c>
      <c r="H27" s="2">
        <v>470</v>
      </c>
      <c r="I27" s="2">
        <v>543</v>
      </c>
      <c r="J27" s="5">
        <f t="shared" si="5"/>
        <v>1013</v>
      </c>
      <c r="K27" s="2">
        <v>384</v>
      </c>
      <c r="L27" s="2">
        <v>350</v>
      </c>
      <c r="M27" s="5">
        <f t="shared" si="6"/>
        <v>734</v>
      </c>
      <c r="N27" s="27">
        <f t="shared" si="7"/>
        <v>0.31466496948435746</v>
      </c>
      <c r="O27" s="27">
        <f t="shared" si="0"/>
        <v>0.19708657989329489</v>
      </c>
      <c r="P27" s="28">
        <f t="shared" si="1"/>
        <v>0.25479984031845393</v>
      </c>
      <c r="R27" s="32">
        <f t="shared" si="8"/>
        <v>72.495271751740404</v>
      </c>
      <c r="S27" s="32">
        <f t="shared" si="9"/>
        <v>45.042559817763454</v>
      </c>
      <c r="T27" s="32">
        <f t="shared" si="10"/>
        <v>58.462488834143713</v>
      </c>
    </row>
    <row r="28" spans="2:20" x14ac:dyDescent="0.25">
      <c r="B28" s="12" t="str">
        <f>'Média Mensal'!B28</f>
        <v>ASra da Hora</v>
      </c>
      <c r="C28" s="12" t="str">
        <f>'Média Mensal'!C28</f>
        <v>Vasco da Gama</v>
      </c>
      <c r="D28" s="15">
        <f>'Média Mensal'!D28</f>
        <v>824.48</v>
      </c>
      <c r="E28" s="4">
        <v>15027.510981079418</v>
      </c>
      <c r="F28" s="2">
        <v>18283.693610429902</v>
      </c>
      <c r="G28" s="5">
        <f t="shared" si="4"/>
        <v>33311.204591509319</v>
      </c>
      <c r="H28" s="2">
        <v>246</v>
      </c>
      <c r="I28" s="2">
        <v>269</v>
      </c>
      <c r="J28" s="5">
        <f t="shared" si="5"/>
        <v>515</v>
      </c>
      <c r="K28" s="2">
        <v>0</v>
      </c>
      <c r="L28" s="2">
        <v>0</v>
      </c>
      <c r="M28" s="5">
        <f t="shared" si="6"/>
        <v>0</v>
      </c>
      <c r="N28" s="27">
        <f t="shared" si="7"/>
        <v>0.28281223616906465</v>
      </c>
      <c r="O28" s="27">
        <f t="shared" si="0"/>
        <v>0.31467185753872196</v>
      </c>
      <c r="P28" s="28">
        <f t="shared" si="1"/>
        <v>0.29945347529224486</v>
      </c>
      <c r="R28" s="32">
        <f t="shared" si="8"/>
        <v>61.087443012517959</v>
      </c>
      <c r="S28" s="32">
        <f t="shared" si="9"/>
        <v>67.969121228363946</v>
      </c>
      <c r="T28" s="32">
        <f t="shared" si="10"/>
        <v>64.681950663124894</v>
      </c>
    </row>
    <row r="29" spans="2:20" x14ac:dyDescent="0.25">
      <c r="B29" s="12" t="str">
        <f>'Média Mensal'!B29</f>
        <v>Vasco da Gama</v>
      </c>
      <c r="C29" s="12" t="str">
        <f>'Média Mensal'!C29</f>
        <v>Estádio do Mar</v>
      </c>
      <c r="D29" s="15">
        <f>'Média Mensal'!D29</f>
        <v>661.6</v>
      </c>
      <c r="E29" s="4">
        <v>12847.509960709196</v>
      </c>
      <c r="F29" s="2">
        <v>18852.64988939431</v>
      </c>
      <c r="G29" s="5">
        <f t="shared" si="4"/>
        <v>31700.159850103504</v>
      </c>
      <c r="H29" s="2">
        <v>242</v>
      </c>
      <c r="I29" s="2">
        <v>260</v>
      </c>
      <c r="J29" s="5">
        <f t="shared" si="5"/>
        <v>502</v>
      </c>
      <c r="K29" s="2">
        <v>0</v>
      </c>
      <c r="L29" s="2">
        <v>0</v>
      </c>
      <c r="M29" s="5">
        <f t="shared" si="6"/>
        <v>0</v>
      </c>
      <c r="N29" s="27">
        <f t="shared" si="7"/>
        <v>0.24578187099612023</v>
      </c>
      <c r="O29" s="27">
        <f t="shared" si="0"/>
        <v>0.33569533278836022</v>
      </c>
      <c r="P29" s="28">
        <f t="shared" si="1"/>
        <v>0.29235059622716086</v>
      </c>
      <c r="R29" s="32">
        <f t="shared" si="8"/>
        <v>53.088884135161969</v>
      </c>
      <c r="S29" s="32">
        <f t="shared" si="9"/>
        <v>72.51019188228581</v>
      </c>
      <c r="T29" s="32">
        <f t="shared" si="10"/>
        <v>63.147728785066739</v>
      </c>
    </row>
    <row r="30" spans="2:20" x14ac:dyDescent="0.25">
      <c r="B30" s="12" t="str">
        <f>'Média Mensal'!B30</f>
        <v>Estádio do Mar</v>
      </c>
      <c r="C30" s="12" t="str">
        <f>'Média Mensal'!C30</f>
        <v>Pedro Hispano</v>
      </c>
      <c r="D30" s="15">
        <f>'Média Mensal'!D30</f>
        <v>786.97</v>
      </c>
      <c r="E30" s="4">
        <v>12790.183959671793</v>
      </c>
      <c r="F30" s="2">
        <v>19298.457732268336</v>
      </c>
      <c r="G30" s="5">
        <f t="shared" si="4"/>
        <v>32088.641691940131</v>
      </c>
      <c r="H30" s="2">
        <v>244</v>
      </c>
      <c r="I30" s="2">
        <v>253</v>
      </c>
      <c r="J30" s="5">
        <f t="shared" si="5"/>
        <v>497</v>
      </c>
      <c r="K30" s="2">
        <v>0</v>
      </c>
      <c r="L30" s="2">
        <v>0</v>
      </c>
      <c r="M30" s="5">
        <f t="shared" si="6"/>
        <v>0</v>
      </c>
      <c r="N30" s="27">
        <f t="shared" si="7"/>
        <v>0.24267956814799244</v>
      </c>
      <c r="O30" s="27">
        <f t="shared" si="0"/>
        <v>0.35314115305717203</v>
      </c>
      <c r="P30" s="28">
        <f t="shared" si="1"/>
        <v>0.29891051579793698</v>
      </c>
      <c r="R30" s="32">
        <f t="shared" si="8"/>
        <v>52.418786719966363</v>
      </c>
      <c r="S30" s="32">
        <f t="shared" si="9"/>
        <v>76.278489060349159</v>
      </c>
      <c r="T30" s="32">
        <f t="shared" si="10"/>
        <v>64.564671412354386</v>
      </c>
    </row>
    <row r="31" spans="2:20" x14ac:dyDescent="0.25">
      <c r="B31" s="12" t="str">
        <f>'Média Mensal'!B31</f>
        <v>Pedro Hispano</v>
      </c>
      <c r="C31" s="12" t="str">
        <f>'Média Mensal'!C31</f>
        <v>Parque de Real</v>
      </c>
      <c r="D31" s="15">
        <f>'Média Mensal'!D31</f>
        <v>656.68</v>
      </c>
      <c r="E31" s="4">
        <v>11331.222896396353</v>
      </c>
      <c r="F31" s="2">
        <v>18749.247417166516</v>
      </c>
      <c r="G31" s="5">
        <f t="shared" si="4"/>
        <v>30080.47031356287</v>
      </c>
      <c r="H31" s="2">
        <v>248</v>
      </c>
      <c r="I31" s="2">
        <v>248</v>
      </c>
      <c r="J31" s="5">
        <f t="shared" si="5"/>
        <v>496</v>
      </c>
      <c r="K31" s="2">
        <v>0</v>
      </c>
      <c r="L31" s="2">
        <v>0</v>
      </c>
      <c r="M31" s="5">
        <f t="shared" si="6"/>
        <v>0</v>
      </c>
      <c r="N31" s="27">
        <f t="shared" si="7"/>
        <v>0.21152969863344448</v>
      </c>
      <c r="O31" s="27">
        <f t="shared" si="0"/>
        <v>0.35000835232165689</v>
      </c>
      <c r="P31" s="28">
        <f t="shared" si="1"/>
        <v>0.28076902547755067</v>
      </c>
      <c r="R31" s="32">
        <f t="shared" si="8"/>
        <v>45.690414904824003</v>
      </c>
      <c r="S31" s="32">
        <f t="shared" si="9"/>
        <v>75.601804101477882</v>
      </c>
      <c r="T31" s="32">
        <f t="shared" si="10"/>
        <v>60.646109503150946</v>
      </c>
    </row>
    <row r="32" spans="2:20" x14ac:dyDescent="0.25">
      <c r="B32" s="12" t="str">
        <f>'Média Mensal'!B32</f>
        <v>Parque de Real</v>
      </c>
      <c r="C32" s="12" t="str">
        <f>'Média Mensal'!C32</f>
        <v>C. Matosinhos</v>
      </c>
      <c r="D32" s="15">
        <f>'Média Mensal'!D32</f>
        <v>723.67</v>
      </c>
      <c r="E32" s="4">
        <v>10289.823863445345</v>
      </c>
      <c r="F32" s="2">
        <v>18184.54341587719</v>
      </c>
      <c r="G32" s="5">
        <f t="shared" si="4"/>
        <v>28474.367279322534</v>
      </c>
      <c r="H32" s="2">
        <v>249</v>
      </c>
      <c r="I32" s="2">
        <v>248</v>
      </c>
      <c r="J32" s="5">
        <f t="shared" si="5"/>
        <v>497</v>
      </c>
      <c r="K32" s="2">
        <v>0</v>
      </c>
      <c r="L32" s="2">
        <v>0</v>
      </c>
      <c r="M32" s="5">
        <f t="shared" si="6"/>
        <v>0</v>
      </c>
      <c r="N32" s="27">
        <f t="shared" si="7"/>
        <v>0.19131756402360078</v>
      </c>
      <c r="O32" s="27">
        <f t="shared" si="0"/>
        <v>0.33946653628802997</v>
      </c>
      <c r="P32" s="28">
        <f t="shared" si="1"/>
        <v>0.26524300692416103</v>
      </c>
      <c r="R32" s="32">
        <f t="shared" si="8"/>
        <v>41.324593829097772</v>
      </c>
      <c r="S32" s="32">
        <f t="shared" si="9"/>
        <v>73.324771838214474</v>
      </c>
      <c r="T32" s="32">
        <f t="shared" si="10"/>
        <v>57.292489495618781</v>
      </c>
    </row>
    <row r="33" spans="2:20" x14ac:dyDescent="0.25">
      <c r="B33" s="12" t="str">
        <f>'Média Mensal'!B33</f>
        <v>C. Matosinhos</v>
      </c>
      <c r="C33" s="12" t="str">
        <f>'Média Mensal'!C33</f>
        <v>Matosinhos Sul</v>
      </c>
      <c r="D33" s="15">
        <f>'Média Mensal'!D33</f>
        <v>616.61</v>
      </c>
      <c r="E33" s="4">
        <v>7256.6423934260711</v>
      </c>
      <c r="F33" s="2">
        <v>13188.459852770349</v>
      </c>
      <c r="G33" s="5">
        <f t="shared" si="4"/>
        <v>20445.10224619642</v>
      </c>
      <c r="H33" s="2">
        <v>249</v>
      </c>
      <c r="I33" s="2">
        <v>244</v>
      </c>
      <c r="J33" s="5">
        <f t="shared" si="5"/>
        <v>493</v>
      </c>
      <c r="K33" s="2">
        <v>0</v>
      </c>
      <c r="L33" s="2">
        <v>0</v>
      </c>
      <c r="M33" s="5">
        <f t="shared" si="6"/>
        <v>0</v>
      </c>
      <c r="N33" s="27">
        <f t="shared" si="7"/>
        <v>0.13492195436237675</v>
      </c>
      <c r="O33" s="27">
        <f t="shared" si="0"/>
        <v>0.2502364118998624</v>
      </c>
      <c r="P33" s="28">
        <f t="shared" si="1"/>
        <v>0.1919944242186577</v>
      </c>
      <c r="R33" s="32">
        <f t="shared" si="8"/>
        <v>29.143142142273376</v>
      </c>
      <c r="S33" s="32">
        <f t="shared" si="9"/>
        <v>54.051064970370284</v>
      </c>
      <c r="T33" s="32">
        <f t="shared" si="10"/>
        <v>41.470795631230061</v>
      </c>
    </row>
    <row r="34" spans="2:20" x14ac:dyDescent="0.25">
      <c r="B34" s="12" t="str">
        <f>'Média Mensal'!B34</f>
        <v>Matosinhos Sul</v>
      </c>
      <c r="C34" s="12" t="str">
        <f>'Média Mensal'!C34</f>
        <v>Brito Capelo</v>
      </c>
      <c r="D34" s="15">
        <f>'Média Mensal'!D34</f>
        <v>535.72</v>
      </c>
      <c r="E34" s="4">
        <v>3780.7432879750068</v>
      </c>
      <c r="F34" s="2">
        <v>5301.0922116497077</v>
      </c>
      <c r="G34" s="5">
        <f t="shared" si="4"/>
        <v>9081.8354996247144</v>
      </c>
      <c r="H34" s="2">
        <v>252</v>
      </c>
      <c r="I34" s="2">
        <v>249</v>
      </c>
      <c r="J34" s="5">
        <f t="shared" si="5"/>
        <v>501</v>
      </c>
      <c r="K34" s="2">
        <v>0</v>
      </c>
      <c r="L34" s="2">
        <v>0</v>
      </c>
      <c r="M34" s="5">
        <f t="shared" si="6"/>
        <v>0</v>
      </c>
      <c r="N34" s="27">
        <f t="shared" si="7"/>
        <v>6.9458099793779524E-2</v>
      </c>
      <c r="O34" s="27">
        <f t="shared" si="0"/>
        <v>9.8562624788965256E-2</v>
      </c>
      <c r="P34" s="28">
        <f t="shared" si="1"/>
        <v>8.3923222994979618E-2</v>
      </c>
      <c r="R34" s="32">
        <f t="shared" si="8"/>
        <v>15.002949555456375</v>
      </c>
      <c r="S34" s="32">
        <f t="shared" si="9"/>
        <v>21.289526954416498</v>
      </c>
      <c r="T34" s="32">
        <f t="shared" si="10"/>
        <v>18.127416166915598</v>
      </c>
    </row>
    <row r="35" spans="2:20" x14ac:dyDescent="0.25">
      <c r="B35" s="12" t="str">
        <f>'Média Mensal'!B35</f>
        <v>Brito Capelo</v>
      </c>
      <c r="C35" s="12" t="str">
        <f>'Média Mensal'!C35</f>
        <v>Mercado</v>
      </c>
      <c r="D35" s="15">
        <f>'Média Mensal'!D35</f>
        <v>487.53</v>
      </c>
      <c r="E35" s="4">
        <v>2177.4606784226298</v>
      </c>
      <c r="F35" s="2">
        <v>2700.8296815186463</v>
      </c>
      <c r="G35" s="5">
        <f t="shared" si="4"/>
        <v>4878.2903599412766</v>
      </c>
      <c r="H35" s="2">
        <v>247</v>
      </c>
      <c r="I35" s="2">
        <v>250</v>
      </c>
      <c r="J35" s="5">
        <f t="shared" si="5"/>
        <v>497</v>
      </c>
      <c r="K35" s="2">
        <v>0</v>
      </c>
      <c r="L35" s="2">
        <v>0</v>
      </c>
      <c r="M35" s="5">
        <f t="shared" si="6"/>
        <v>0</v>
      </c>
      <c r="N35" s="27">
        <f t="shared" si="7"/>
        <v>4.0813103134327296E-2</v>
      </c>
      <c r="O35" s="27">
        <f t="shared" si="0"/>
        <v>5.0015364472567526E-2</v>
      </c>
      <c r="P35" s="28">
        <f t="shared" si="1"/>
        <v>4.5442007228009507E-2</v>
      </c>
      <c r="R35" s="32">
        <f t="shared" si="8"/>
        <v>8.8156302770146961</v>
      </c>
      <c r="S35" s="32">
        <f t="shared" si="9"/>
        <v>10.803318726074586</v>
      </c>
      <c r="T35" s="32">
        <f t="shared" si="10"/>
        <v>9.8154735612500534</v>
      </c>
    </row>
    <row r="36" spans="2:20" x14ac:dyDescent="0.25">
      <c r="B36" s="13" t="str">
        <f>'Média Mensal'!B36</f>
        <v>Mercado</v>
      </c>
      <c r="C36" s="13" t="str">
        <f>'Média Mensal'!C36</f>
        <v>Sr. de Matosinhos</v>
      </c>
      <c r="D36" s="16">
        <f>'Média Mensal'!D36</f>
        <v>708.96</v>
      </c>
      <c r="E36" s="6">
        <v>494.62952059446218</v>
      </c>
      <c r="F36" s="3">
        <v>568.99999999999989</v>
      </c>
      <c r="G36" s="7">
        <f t="shared" si="4"/>
        <v>1063.6295205944621</v>
      </c>
      <c r="H36" s="3">
        <v>246</v>
      </c>
      <c r="I36" s="3">
        <v>250</v>
      </c>
      <c r="J36" s="7">
        <f t="shared" si="5"/>
        <v>496</v>
      </c>
      <c r="K36" s="3">
        <v>0</v>
      </c>
      <c r="L36" s="3">
        <v>0</v>
      </c>
      <c r="M36" s="7">
        <f t="shared" si="6"/>
        <v>0</v>
      </c>
      <c r="N36" s="27">
        <f t="shared" si="7"/>
        <v>9.3087458708683794E-3</v>
      </c>
      <c r="O36" s="27">
        <f t="shared" si="0"/>
        <v>1.0537037037037036E-2</v>
      </c>
      <c r="P36" s="28">
        <f t="shared" si="1"/>
        <v>9.9278442409130637E-3</v>
      </c>
      <c r="R36" s="32">
        <f t="shared" si="8"/>
        <v>2.0106891081075697</v>
      </c>
      <c r="S36" s="32">
        <f t="shared" si="9"/>
        <v>2.2759999999999994</v>
      </c>
      <c r="T36" s="32">
        <f t="shared" si="10"/>
        <v>2.1444143560372217</v>
      </c>
    </row>
    <row r="37" spans="2:20" x14ac:dyDescent="0.25">
      <c r="B37" s="11" t="str">
        <f>'Média Mensal'!B37</f>
        <v>BSra da Hora</v>
      </c>
      <c r="C37" s="11" t="str">
        <f>'Média Mensal'!C37</f>
        <v>BFonte do Cuco</v>
      </c>
      <c r="D37" s="14">
        <f>'Média Mensal'!D37</f>
        <v>687.03</v>
      </c>
      <c r="E37" s="8">
        <v>23495.998161362448</v>
      </c>
      <c r="F37" s="9">
        <v>14181.716683709672</v>
      </c>
      <c r="G37" s="10">
        <f t="shared" si="4"/>
        <v>37677.714845072122</v>
      </c>
      <c r="H37" s="9">
        <v>144</v>
      </c>
      <c r="I37" s="9">
        <v>144</v>
      </c>
      <c r="J37" s="10">
        <f t="shared" si="5"/>
        <v>288</v>
      </c>
      <c r="K37" s="9">
        <v>197</v>
      </c>
      <c r="L37" s="9">
        <v>204</v>
      </c>
      <c r="M37" s="10">
        <f t="shared" si="6"/>
        <v>401</v>
      </c>
      <c r="N37" s="25">
        <f t="shared" si="7"/>
        <v>0.29384690046726425</v>
      </c>
      <c r="O37" s="25">
        <f t="shared" si="0"/>
        <v>0.17359132250917636</v>
      </c>
      <c r="P37" s="26">
        <f t="shared" si="1"/>
        <v>0.23307340800880957</v>
      </c>
      <c r="R37" s="32">
        <f t="shared" si="8"/>
        <v>68.903220414552635</v>
      </c>
      <c r="S37" s="32">
        <f t="shared" si="9"/>
        <v>40.752059435947331</v>
      </c>
      <c r="T37" s="32">
        <f t="shared" si="10"/>
        <v>54.684636930438494</v>
      </c>
    </row>
    <row r="38" spans="2:20" x14ac:dyDescent="0.25">
      <c r="B38" s="12" t="str">
        <f>'Média Mensal'!B38</f>
        <v>BFonte do Cuco</v>
      </c>
      <c r="C38" s="12" t="str">
        <f>'Média Mensal'!C38</f>
        <v>Custoias</v>
      </c>
      <c r="D38" s="15">
        <f>'Média Mensal'!D38</f>
        <v>689.2</v>
      </c>
      <c r="E38" s="4">
        <v>22569.428824262384</v>
      </c>
      <c r="F38" s="2">
        <v>14214.450978080004</v>
      </c>
      <c r="G38" s="5">
        <f t="shared" si="4"/>
        <v>36783.879802342388</v>
      </c>
      <c r="H38" s="2">
        <v>144</v>
      </c>
      <c r="I38" s="2">
        <v>144</v>
      </c>
      <c r="J38" s="5">
        <f t="shared" si="5"/>
        <v>288</v>
      </c>
      <c r="K38" s="2">
        <v>197</v>
      </c>
      <c r="L38" s="2">
        <v>194</v>
      </c>
      <c r="M38" s="5">
        <f t="shared" si="6"/>
        <v>391</v>
      </c>
      <c r="N38" s="27">
        <f t="shared" si="7"/>
        <v>0.28225898979817887</v>
      </c>
      <c r="O38" s="27">
        <f t="shared" si="0"/>
        <v>0.17943914080589785</v>
      </c>
      <c r="P38" s="28">
        <f t="shared" si="1"/>
        <v>0.23108935896330093</v>
      </c>
      <c r="R38" s="32">
        <f t="shared" si="8"/>
        <v>66.186008282294381</v>
      </c>
      <c r="S38" s="32">
        <f t="shared" si="9"/>
        <v>42.054588692544392</v>
      </c>
      <c r="T38" s="32">
        <f t="shared" si="10"/>
        <v>54.173607956321632</v>
      </c>
    </row>
    <row r="39" spans="2:20" x14ac:dyDescent="0.25">
      <c r="B39" s="12" t="str">
        <f>'Média Mensal'!B39</f>
        <v>Custoias</v>
      </c>
      <c r="C39" s="12" t="str">
        <f>'Média Mensal'!C39</f>
        <v>Esposade</v>
      </c>
      <c r="D39" s="15">
        <f>'Média Mensal'!D39</f>
        <v>1779.24</v>
      </c>
      <c r="E39" s="4">
        <v>21953.734681393649</v>
      </c>
      <c r="F39" s="2">
        <v>13994.331151819144</v>
      </c>
      <c r="G39" s="5">
        <f t="shared" si="4"/>
        <v>35948.065833212793</v>
      </c>
      <c r="H39" s="2">
        <v>144</v>
      </c>
      <c r="I39" s="2">
        <v>144</v>
      </c>
      <c r="J39" s="5">
        <f t="shared" si="5"/>
        <v>288</v>
      </c>
      <c r="K39" s="2">
        <v>198</v>
      </c>
      <c r="L39" s="2">
        <v>194</v>
      </c>
      <c r="M39" s="5">
        <f t="shared" si="6"/>
        <v>392</v>
      </c>
      <c r="N39" s="27">
        <f t="shared" si="7"/>
        <v>0.27371003742012828</v>
      </c>
      <c r="O39" s="27">
        <f t="shared" si="0"/>
        <v>0.17666041142975086</v>
      </c>
      <c r="P39" s="28">
        <f t="shared" si="1"/>
        <v>0.22548716525248891</v>
      </c>
      <c r="R39" s="32">
        <f t="shared" si="8"/>
        <v>64.192206670741669</v>
      </c>
      <c r="S39" s="32">
        <f t="shared" si="9"/>
        <v>41.403346603015216</v>
      </c>
      <c r="T39" s="32">
        <f t="shared" si="10"/>
        <v>52.864802695901169</v>
      </c>
    </row>
    <row r="40" spans="2:20" x14ac:dyDescent="0.25">
      <c r="B40" s="12" t="str">
        <f>'Média Mensal'!B40</f>
        <v>Esposade</v>
      </c>
      <c r="C40" s="12" t="str">
        <f>'Média Mensal'!C40</f>
        <v>Crestins</v>
      </c>
      <c r="D40" s="15">
        <f>'Média Mensal'!D40</f>
        <v>2035.56</v>
      </c>
      <c r="E40" s="4">
        <v>21554.033748169371</v>
      </c>
      <c r="F40" s="2">
        <v>13846.194031709783</v>
      </c>
      <c r="G40" s="5">
        <f t="shared" si="4"/>
        <v>35400.227779879155</v>
      </c>
      <c r="H40" s="2">
        <v>144</v>
      </c>
      <c r="I40" s="2">
        <v>121</v>
      </c>
      <c r="J40" s="5">
        <f t="shared" si="5"/>
        <v>265</v>
      </c>
      <c r="K40" s="2">
        <v>198</v>
      </c>
      <c r="L40" s="2">
        <v>194</v>
      </c>
      <c r="M40" s="5">
        <f t="shared" si="6"/>
        <v>392</v>
      </c>
      <c r="N40" s="27">
        <f t="shared" si="7"/>
        <v>0.26872673234801231</v>
      </c>
      <c r="O40" s="27">
        <f t="shared" si="0"/>
        <v>0.18648575088500408</v>
      </c>
      <c r="P40" s="28">
        <f t="shared" si="1"/>
        <v>0.22919295967705466</v>
      </c>
      <c r="R40" s="32">
        <f t="shared" si="8"/>
        <v>63.023490491723308</v>
      </c>
      <c r="S40" s="32">
        <f t="shared" si="9"/>
        <v>43.956171529237409</v>
      </c>
      <c r="T40" s="32">
        <f t="shared" si="10"/>
        <v>53.881625235736919</v>
      </c>
    </row>
    <row r="41" spans="2:20" x14ac:dyDescent="0.25">
      <c r="B41" s="12" t="str">
        <f>'Média Mensal'!B41</f>
        <v>Crestins</v>
      </c>
      <c r="C41" s="12" t="str">
        <f>'Média Mensal'!C41</f>
        <v>Verdes (B)</v>
      </c>
      <c r="D41" s="15">
        <f>'Média Mensal'!D41</f>
        <v>591.81999999999994</v>
      </c>
      <c r="E41" s="4">
        <v>21182.622679150143</v>
      </c>
      <c r="F41" s="2">
        <v>13669.210156115858</v>
      </c>
      <c r="G41" s="5">
        <f t="shared" si="4"/>
        <v>34851.832835266003</v>
      </c>
      <c r="H41" s="2">
        <v>143</v>
      </c>
      <c r="I41" s="2">
        <v>122</v>
      </c>
      <c r="J41" s="5">
        <f t="shared" si="5"/>
        <v>265</v>
      </c>
      <c r="K41" s="2">
        <v>197</v>
      </c>
      <c r="L41" s="2">
        <v>196</v>
      </c>
      <c r="M41" s="5">
        <f t="shared" si="6"/>
        <v>393</v>
      </c>
      <c r="N41" s="27">
        <f t="shared" si="7"/>
        <v>0.26563280847650161</v>
      </c>
      <c r="O41" s="27">
        <f t="shared" si="0"/>
        <v>0.18235339055650823</v>
      </c>
      <c r="P41" s="28">
        <f t="shared" si="1"/>
        <v>0.22528074797850089</v>
      </c>
      <c r="R41" s="32">
        <f t="shared" si="8"/>
        <v>62.301831409265127</v>
      </c>
      <c r="S41" s="32">
        <f t="shared" si="9"/>
        <v>42.984937597848607</v>
      </c>
      <c r="T41" s="32">
        <f t="shared" si="10"/>
        <v>52.966311299796359</v>
      </c>
    </row>
    <row r="42" spans="2:20" x14ac:dyDescent="0.25">
      <c r="B42" s="12" t="str">
        <f>'Média Mensal'!B42</f>
        <v>Verdes (B)</v>
      </c>
      <c r="C42" s="12" t="str">
        <f>'Média Mensal'!C42</f>
        <v>Pedras Rubras</v>
      </c>
      <c r="D42" s="15">
        <f>'Média Mensal'!D42</f>
        <v>960.78</v>
      </c>
      <c r="E42" s="4">
        <v>18349.505582300775</v>
      </c>
      <c r="F42" s="2">
        <v>8891.1866327162188</v>
      </c>
      <c r="G42" s="5">
        <f t="shared" si="4"/>
        <v>27240.692215016992</v>
      </c>
      <c r="H42" s="2">
        <v>0</v>
      </c>
      <c r="I42" s="2">
        <v>0</v>
      </c>
      <c r="J42" s="5">
        <f t="shared" si="5"/>
        <v>0</v>
      </c>
      <c r="K42" s="2">
        <v>197</v>
      </c>
      <c r="L42" s="2">
        <v>196</v>
      </c>
      <c r="M42" s="5">
        <f t="shared" si="6"/>
        <v>393</v>
      </c>
      <c r="N42" s="27">
        <f t="shared" si="7"/>
        <v>0.37558346123916764</v>
      </c>
      <c r="O42" s="27">
        <f t="shared" si="0"/>
        <v>0.18291611736167337</v>
      </c>
      <c r="P42" s="28">
        <f t="shared" si="1"/>
        <v>0.27949491314759289</v>
      </c>
      <c r="R42" s="32">
        <f t="shared" si="8"/>
        <v>93.144698387313582</v>
      </c>
      <c r="S42" s="32">
        <f t="shared" si="9"/>
        <v>45.363197105694994</v>
      </c>
      <c r="T42" s="32">
        <f t="shared" si="10"/>
        <v>69.314738460603039</v>
      </c>
    </row>
    <row r="43" spans="2:20" x14ac:dyDescent="0.25">
      <c r="B43" s="12" t="str">
        <f>'Média Mensal'!B43</f>
        <v>Pedras Rubras</v>
      </c>
      <c r="C43" s="12" t="str">
        <f>'Média Mensal'!C43</f>
        <v>Lidador</v>
      </c>
      <c r="D43" s="15">
        <f>'Média Mensal'!D43</f>
        <v>1147.58</v>
      </c>
      <c r="E43" s="4">
        <v>16134.114817392214</v>
      </c>
      <c r="F43" s="2">
        <v>7911.8428494373802</v>
      </c>
      <c r="G43" s="5">
        <f t="shared" si="4"/>
        <v>24045.957666829592</v>
      </c>
      <c r="H43" s="2">
        <v>0</v>
      </c>
      <c r="I43" s="2">
        <v>0</v>
      </c>
      <c r="J43" s="5">
        <f t="shared" si="5"/>
        <v>0</v>
      </c>
      <c r="K43" s="2">
        <v>199</v>
      </c>
      <c r="L43" s="2">
        <v>196</v>
      </c>
      <c r="M43" s="5">
        <f t="shared" si="6"/>
        <v>395</v>
      </c>
      <c r="N43" s="27">
        <f t="shared" si="7"/>
        <v>0.32691916877517047</v>
      </c>
      <c r="O43" s="27">
        <f t="shared" si="0"/>
        <v>0.16276832721851095</v>
      </c>
      <c r="P43" s="28">
        <f t="shared" si="1"/>
        <v>0.24546710562300522</v>
      </c>
      <c r="R43" s="32">
        <f t="shared" si="8"/>
        <v>81.075953856242279</v>
      </c>
      <c r="S43" s="32">
        <f t="shared" si="9"/>
        <v>40.366545150190717</v>
      </c>
      <c r="T43" s="32">
        <f t="shared" si="10"/>
        <v>60.875842194505296</v>
      </c>
    </row>
    <row r="44" spans="2:20" x14ac:dyDescent="0.25">
      <c r="B44" s="12" t="str">
        <f>'Média Mensal'!B44</f>
        <v>Lidador</v>
      </c>
      <c r="C44" s="12" t="str">
        <f>'Média Mensal'!C44</f>
        <v>Vilar do Pinheiro</v>
      </c>
      <c r="D44" s="15">
        <f>'Média Mensal'!D44</f>
        <v>1987.51</v>
      </c>
      <c r="E44" s="4">
        <v>15480.974423816517</v>
      </c>
      <c r="F44" s="2">
        <v>7651.8595105621498</v>
      </c>
      <c r="G44" s="5">
        <f t="shared" si="4"/>
        <v>23132.833934378665</v>
      </c>
      <c r="H44" s="2">
        <v>0</v>
      </c>
      <c r="I44" s="2">
        <v>0</v>
      </c>
      <c r="J44" s="5">
        <f t="shared" si="5"/>
        <v>0</v>
      </c>
      <c r="K44" s="2">
        <v>199</v>
      </c>
      <c r="L44" s="2">
        <v>196</v>
      </c>
      <c r="M44" s="5">
        <f t="shared" si="6"/>
        <v>395</v>
      </c>
      <c r="N44" s="27">
        <f t="shared" si="7"/>
        <v>0.31368484405528685</v>
      </c>
      <c r="O44" s="27">
        <f t="shared" si="0"/>
        <v>0.15741975622453402</v>
      </c>
      <c r="P44" s="28">
        <f t="shared" si="1"/>
        <v>0.23614571186584998</v>
      </c>
      <c r="R44" s="32">
        <f t="shared" si="8"/>
        <v>77.793841325711142</v>
      </c>
      <c r="S44" s="32">
        <f t="shared" si="9"/>
        <v>39.040099543684441</v>
      </c>
      <c r="T44" s="32">
        <f t="shared" si="10"/>
        <v>58.5641365427308</v>
      </c>
    </row>
    <row r="45" spans="2:20" x14ac:dyDescent="0.25">
      <c r="B45" s="12" t="str">
        <f>'Média Mensal'!B45</f>
        <v>Vilar do Pinheiro</v>
      </c>
      <c r="C45" s="12" t="str">
        <f>'Média Mensal'!C45</f>
        <v>Modivas Sul</v>
      </c>
      <c r="D45" s="15">
        <f>'Média Mensal'!D45</f>
        <v>2037.38</v>
      </c>
      <c r="E45" s="4">
        <v>14741.461540151997</v>
      </c>
      <c r="F45" s="2">
        <v>7436.7426122548432</v>
      </c>
      <c r="G45" s="5">
        <f t="shared" si="4"/>
        <v>22178.204152406841</v>
      </c>
      <c r="H45" s="2">
        <v>0</v>
      </c>
      <c r="I45" s="2">
        <v>0</v>
      </c>
      <c r="J45" s="5">
        <f t="shared" si="5"/>
        <v>0</v>
      </c>
      <c r="K45" s="2">
        <v>197</v>
      </c>
      <c r="L45" s="2">
        <v>196</v>
      </c>
      <c r="M45" s="5">
        <f t="shared" si="6"/>
        <v>393</v>
      </c>
      <c r="N45" s="27">
        <f t="shared" si="7"/>
        <v>0.3017328790763058</v>
      </c>
      <c r="O45" s="27">
        <f t="shared" si="0"/>
        <v>0.15299421108160885</v>
      </c>
      <c r="P45" s="28">
        <f t="shared" si="1"/>
        <v>0.22755278002551549</v>
      </c>
      <c r="R45" s="32">
        <f t="shared" si="8"/>
        <v>74.829754010923835</v>
      </c>
      <c r="S45" s="32">
        <f t="shared" si="9"/>
        <v>37.942564348238996</v>
      </c>
      <c r="T45" s="32">
        <f t="shared" si="10"/>
        <v>56.433089446327841</v>
      </c>
    </row>
    <row r="46" spans="2:20" x14ac:dyDescent="0.25">
      <c r="B46" s="12" t="str">
        <f>'Média Mensal'!B46</f>
        <v>Modivas Sul</v>
      </c>
      <c r="C46" s="12" t="str">
        <f>'Média Mensal'!C46</f>
        <v>Modivas Centro</v>
      </c>
      <c r="D46" s="15">
        <f>'Média Mensal'!D46</f>
        <v>1051.08</v>
      </c>
      <c r="E46" s="4">
        <v>14546.635811099162</v>
      </c>
      <c r="F46" s="2">
        <v>7454.7866703905356</v>
      </c>
      <c r="G46" s="5">
        <f t="shared" si="4"/>
        <v>22001.422481489699</v>
      </c>
      <c r="H46" s="2">
        <v>0</v>
      </c>
      <c r="I46" s="2">
        <v>0</v>
      </c>
      <c r="J46" s="5">
        <f t="shared" si="5"/>
        <v>0</v>
      </c>
      <c r="K46" s="2">
        <v>199</v>
      </c>
      <c r="L46" s="2">
        <v>198</v>
      </c>
      <c r="M46" s="5">
        <f t="shared" si="6"/>
        <v>397</v>
      </c>
      <c r="N46" s="27">
        <f t="shared" si="7"/>
        <v>0.29475271136122472</v>
      </c>
      <c r="O46" s="27">
        <f t="shared" si="0"/>
        <v>0.15181628116631102</v>
      </c>
      <c r="P46" s="28">
        <f t="shared" si="1"/>
        <v>0.22346451695670858</v>
      </c>
      <c r="R46" s="32">
        <f t="shared" si="8"/>
        <v>73.098672417583728</v>
      </c>
      <c r="S46" s="32">
        <f t="shared" si="9"/>
        <v>37.650437729245127</v>
      </c>
      <c r="T46" s="32">
        <f t="shared" si="10"/>
        <v>55.419200205263728</v>
      </c>
    </row>
    <row r="47" spans="2:20" x14ac:dyDescent="0.25">
      <c r="B47" s="12" t="str">
        <f>'Média Mensal'!B47</f>
        <v>Modivas Centro</v>
      </c>
      <c r="C47" s="12" t="s">
        <v>102</v>
      </c>
      <c r="D47" s="15">
        <v>852.51</v>
      </c>
      <c r="E47" s="4">
        <v>14257.165516852465</v>
      </c>
      <c r="F47" s="2">
        <v>7513.3355437217078</v>
      </c>
      <c r="G47" s="5">
        <f t="shared" si="4"/>
        <v>21770.501060574174</v>
      </c>
      <c r="H47" s="2">
        <v>0</v>
      </c>
      <c r="I47" s="2">
        <v>0</v>
      </c>
      <c r="J47" s="5">
        <f t="shared" si="5"/>
        <v>0</v>
      </c>
      <c r="K47" s="2">
        <v>197</v>
      </c>
      <c r="L47" s="2">
        <v>206</v>
      </c>
      <c r="M47" s="5">
        <f t="shared" si="6"/>
        <v>403</v>
      </c>
      <c r="N47" s="27">
        <f t="shared" si="7"/>
        <v>0.29182015549476964</v>
      </c>
      <c r="O47" s="27">
        <f t="shared" si="0"/>
        <v>0.14706654290091034</v>
      </c>
      <c r="P47" s="28">
        <f t="shared" si="1"/>
        <v>0.21782699372222619</v>
      </c>
      <c r="R47" s="32">
        <f t="shared" ref="R47" si="11">+E47/(H47+K47)</f>
        <v>72.371398562702865</v>
      </c>
      <c r="S47" s="32">
        <f t="shared" ref="S47" si="12">+F47/(I47+L47)</f>
        <v>36.47250263942577</v>
      </c>
      <c r="T47" s="32">
        <f t="shared" ref="T47" si="13">+G47/(J47+M47)</f>
        <v>54.021094443112091</v>
      </c>
    </row>
    <row r="48" spans="2:20" x14ac:dyDescent="0.25">
      <c r="B48" s="12" t="s">
        <v>102</v>
      </c>
      <c r="C48" s="12" t="str">
        <f>'Média Mensal'!C48</f>
        <v>Mindelo</v>
      </c>
      <c r="D48" s="15">
        <v>1834.12</v>
      </c>
      <c r="E48" s="4">
        <v>13203.258850757753</v>
      </c>
      <c r="F48" s="2">
        <v>6257.2768317615637</v>
      </c>
      <c r="G48" s="5">
        <f t="shared" si="4"/>
        <v>19460.535682519316</v>
      </c>
      <c r="H48" s="2">
        <v>0</v>
      </c>
      <c r="I48" s="2">
        <v>0</v>
      </c>
      <c r="J48" s="5">
        <f t="shared" si="5"/>
        <v>0</v>
      </c>
      <c r="K48" s="2">
        <v>189</v>
      </c>
      <c r="L48" s="2">
        <v>198</v>
      </c>
      <c r="M48" s="5">
        <f t="shared" si="6"/>
        <v>387</v>
      </c>
      <c r="N48" s="27">
        <f t="shared" si="7"/>
        <v>0.28168755015270852</v>
      </c>
      <c r="O48" s="27">
        <f t="shared" si="0"/>
        <v>0.12742906548879041</v>
      </c>
      <c r="P48" s="28">
        <f t="shared" si="1"/>
        <v>0.20276460451070388</v>
      </c>
      <c r="R48" s="32">
        <f t="shared" si="8"/>
        <v>69.85851243787171</v>
      </c>
      <c r="S48" s="32">
        <f t="shared" si="9"/>
        <v>31.602408241220019</v>
      </c>
      <c r="T48" s="32">
        <f t="shared" si="10"/>
        <v>50.285621918654563</v>
      </c>
    </row>
    <row r="49" spans="2:20" x14ac:dyDescent="0.25">
      <c r="B49" s="12" t="str">
        <f>'Média Mensal'!B49</f>
        <v>Mindelo</v>
      </c>
      <c r="C49" s="12" t="str">
        <f>'Média Mensal'!C49</f>
        <v>Espaço Natureza</v>
      </c>
      <c r="D49" s="15">
        <f>'Média Mensal'!D49</f>
        <v>776.86</v>
      </c>
      <c r="E49" s="4">
        <v>12308.492973054821</v>
      </c>
      <c r="F49" s="2">
        <v>6278.4107616235842</v>
      </c>
      <c r="G49" s="5">
        <f t="shared" si="4"/>
        <v>18586.903734678406</v>
      </c>
      <c r="H49" s="2">
        <v>0</v>
      </c>
      <c r="I49" s="2">
        <v>0</v>
      </c>
      <c r="J49" s="5">
        <f t="shared" si="5"/>
        <v>0</v>
      </c>
      <c r="K49" s="2">
        <v>194</v>
      </c>
      <c r="L49" s="2">
        <v>198</v>
      </c>
      <c r="M49" s="5">
        <f t="shared" si="6"/>
        <v>392</v>
      </c>
      <c r="N49" s="27">
        <f t="shared" si="7"/>
        <v>0.25583000027134228</v>
      </c>
      <c r="O49" s="27">
        <f t="shared" si="0"/>
        <v>0.12785945669647247</v>
      </c>
      <c r="P49" s="28">
        <f t="shared" si="1"/>
        <v>0.19119181754730091</v>
      </c>
      <c r="R49" s="32">
        <f t="shared" si="8"/>
        <v>63.445840067292892</v>
      </c>
      <c r="S49" s="32">
        <f t="shared" si="9"/>
        <v>31.709145260725172</v>
      </c>
      <c r="T49" s="32">
        <f t="shared" si="10"/>
        <v>47.415570751730627</v>
      </c>
    </row>
    <row r="50" spans="2:20" x14ac:dyDescent="0.25">
      <c r="B50" s="12" t="str">
        <f>'Média Mensal'!B50</f>
        <v>Espaço Natureza</v>
      </c>
      <c r="C50" s="12" t="str">
        <f>'Média Mensal'!C50</f>
        <v>Varziela</v>
      </c>
      <c r="D50" s="15">
        <f>'Média Mensal'!D50</f>
        <v>1539</v>
      </c>
      <c r="E50" s="4">
        <v>12354.994695812644</v>
      </c>
      <c r="F50" s="2">
        <v>6074.979701946223</v>
      </c>
      <c r="G50" s="5">
        <f t="shared" si="4"/>
        <v>18429.974397758866</v>
      </c>
      <c r="H50" s="2">
        <v>0</v>
      </c>
      <c r="I50" s="2">
        <v>0</v>
      </c>
      <c r="J50" s="5">
        <f t="shared" si="5"/>
        <v>0</v>
      </c>
      <c r="K50" s="2">
        <v>196</v>
      </c>
      <c r="L50" s="2">
        <v>198</v>
      </c>
      <c r="M50" s="5">
        <f t="shared" si="6"/>
        <v>394</v>
      </c>
      <c r="N50" s="27">
        <f t="shared" si="7"/>
        <v>0.25417615815941086</v>
      </c>
      <c r="O50" s="27">
        <f t="shared" si="0"/>
        <v>0.12371659542901237</v>
      </c>
      <c r="P50" s="28">
        <f t="shared" si="1"/>
        <v>0.18861526115276389</v>
      </c>
      <c r="R50" s="32">
        <f t="shared" si="8"/>
        <v>63.035687223533898</v>
      </c>
      <c r="S50" s="32">
        <f t="shared" si="9"/>
        <v>30.681715666395064</v>
      </c>
      <c r="T50" s="32">
        <f t="shared" si="10"/>
        <v>46.776584765885445</v>
      </c>
    </row>
    <row r="51" spans="2:20" x14ac:dyDescent="0.25">
      <c r="B51" s="12" t="str">
        <f>'Média Mensal'!B51</f>
        <v>Varziela</v>
      </c>
      <c r="C51" s="12" t="str">
        <f>'Média Mensal'!C51</f>
        <v>Árvore</v>
      </c>
      <c r="D51" s="15">
        <f>'Média Mensal'!D51</f>
        <v>858.71</v>
      </c>
      <c r="E51" s="4">
        <v>11468.677987017654</v>
      </c>
      <c r="F51" s="2">
        <v>5720.8589043526799</v>
      </c>
      <c r="G51" s="5">
        <f t="shared" si="4"/>
        <v>17189.536891370335</v>
      </c>
      <c r="H51" s="2">
        <v>0</v>
      </c>
      <c r="I51" s="2">
        <v>0</v>
      </c>
      <c r="J51" s="5">
        <f t="shared" si="5"/>
        <v>0</v>
      </c>
      <c r="K51" s="2">
        <v>199</v>
      </c>
      <c r="L51" s="2">
        <v>198</v>
      </c>
      <c r="M51" s="5">
        <f t="shared" si="6"/>
        <v>397</v>
      </c>
      <c r="N51" s="27">
        <f t="shared" si="7"/>
        <v>0.23238527287683688</v>
      </c>
      <c r="O51" s="27">
        <f t="shared" si="0"/>
        <v>0.1165049467325</v>
      </c>
      <c r="P51" s="28">
        <f t="shared" si="1"/>
        <v>0.17459105479981246</v>
      </c>
      <c r="R51" s="32">
        <f t="shared" si="8"/>
        <v>57.63154767345555</v>
      </c>
      <c r="S51" s="32">
        <f t="shared" si="9"/>
        <v>28.893226789659998</v>
      </c>
      <c r="T51" s="32">
        <f t="shared" si="10"/>
        <v>43.298581590353486</v>
      </c>
    </row>
    <row r="52" spans="2:20" x14ac:dyDescent="0.25">
      <c r="B52" s="12" t="str">
        <f>'Média Mensal'!B52</f>
        <v>Árvore</v>
      </c>
      <c r="C52" s="12" t="str">
        <f>'Média Mensal'!C52</f>
        <v>Azurara</v>
      </c>
      <c r="D52" s="15">
        <f>'Média Mensal'!D52</f>
        <v>664.57</v>
      </c>
      <c r="E52" s="4">
        <v>11369.55014055416</v>
      </c>
      <c r="F52" s="2">
        <v>5754.7564839453344</v>
      </c>
      <c r="G52" s="5">
        <f t="shared" si="4"/>
        <v>17124.306624499495</v>
      </c>
      <c r="H52" s="2">
        <v>0</v>
      </c>
      <c r="I52" s="2">
        <v>0</v>
      </c>
      <c r="J52" s="5">
        <f t="shared" si="5"/>
        <v>0</v>
      </c>
      <c r="K52" s="2">
        <v>202</v>
      </c>
      <c r="L52" s="2">
        <v>197</v>
      </c>
      <c r="M52" s="5">
        <f t="shared" si="6"/>
        <v>399</v>
      </c>
      <c r="N52" s="27">
        <f t="shared" si="7"/>
        <v>0.22695524873351486</v>
      </c>
      <c r="O52" s="27">
        <f t="shared" si="0"/>
        <v>0.11779016873967034</v>
      </c>
      <c r="P52" s="28">
        <f t="shared" si="1"/>
        <v>0.17305670046587734</v>
      </c>
      <c r="R52" s="32">
        <f t="shared" si="8"/>
        <v>56.284901685911684</v>
      </c>
      <c r="S52" s="32">
        <f t="shared" si="9"/>
        <v>29.211961847438246</v>
      </c>
      <c r="T52" s="32">
        <f t="shared" si="10"/>
        <v>42.918061715537583</v>
      </c>
    </row>
    <row r="53" spans="2:20" x14ac:dyDescent="0.25">
      <c r="B53" s="12" t="str">
        <f>'Média Mensal'!B53</f>
        <v>Azurara</v>
      </c>
      <c r="C53" s="12" t="str">
        <f>'Média Mensal'!C53</f>
        <v>Santa Clara</v>
      </c>
      <c r="D53" s="15">
        <f>'Média Mensal'!D53</f>
        <v>1218.0899999999999</v>
      </c>
      <c r="E53" s="4">
        <v>11218.239540927223</v>
      </c>
      <c r="F53" s="2">
        <v>5773.7906059387778</v>
      </c>
      <c r="G53" s="5">
        <f t="shared" si="4"/>
        <v>16992.030146866</v>
      </c>
      <c r="H53" s="2">
        <v>0</v>
      </c>
      <c r="I53" s="2">
        <v>0</v>
      </c>
      <c r="J53" s="5">
        <f t="shared" si="5"/>
        <v>0</v>
      </c>
      <c r="K53" s="2">
        <v>199</v>
      </c>
      <c r="L53" s="2">
        <v>190</v>
      </c>
      <c r="M53" s="5">
        <f t="shared" si="6"/>
        <v>389</v>
      </c>
      <c r="N53" s="27">
        <f t="shared" si="7"/>
        <v>0.22731073798280158</v>
      </c>
      <c r="O53" s="27">
        <f t="shared" si="0"/>
        <v>0.12253375649275844</v>
      </c>
      <c r="P53" s="28">
        <f t="shared" si="1"/>
        <v>0.17613432028843604</v>
      </c>
      <c r="R53" s="32">
        <f t="shared" si="8"/>
        <v>56.373063019734786</v>
      </c>
      <c r="S53" s="32">
        <f t="shared" si="9"/>
        <v>30.388371610204093</v>
      </c>
      <c r="T53" s="32">
        <f t="shared" si="10"/>
        <v>43.681311431532137</v>
      </c>
    </row>
    <row r="54" spans="2:20" x14ac:dyDescent="0.25">
      <c r="B54" s="12" t="str">
        <f>'Média Mensal'!B54</f>
        <v>Santa Clara</v>
      </c>
      <c r="C54" s="12" t="str">
        <f>'Média Mensal'!C54</f>
        <v>Vila do Conde</v>
      </c>
      <c r="D54" s="15">
        <f>'Média Mensal'!D54</f>
        <v>670.57</v>
      </c>
      <c r="E54" s="4">
        <v>11325.808579158127</v>
      </c>
      <c r="F54" s="2">
        <v>5253.3536925648641</v>
      </c>
      <c r="G54" s="5">
        <f t="shared" si="4"/>
        <v>16579.162271722991</v>
      </c>
      <c r="H54" s="2">
        <v>0</v>
      </c>
      <c r="I54" s="2">
        <v>0</v>
      </c>
      <c r="J54" s="5">
        <f t="shared" si="5"/>
        <v>0</v>
      </c>
      <c r="K54" s="2">
        <v>212</v>
      </c>
      <c r="L54" s="2">
        <v>201</v>
      </c>
      <c r="M54" s="5">
        <f t="shared" si="6"/>
        <v>413</v>
      </c>
      <c r="N54" s="27">
        <f t="shared" si="7"/>
        <v>0.2154178442475298</v>
      </c>
      <c r="O54" s="27">
        <f t="shared" si="0"/>
        <v>0.1053874517044789</v>
      </c>
      <c r="P54" s="28">
        <f t="shared" si="1"/>
        <v>0.16186794376047597</v>
      </c>
      <c r="R54" s="32">
        <f t="shared" si="8"/>
        <v>53.423625373387395</v>
      </c>
      <c r="S54" s="32">
        <f t="shared" si="9"/>
        <v>26.136088022710766</v>
      </c>
      <c r="T54" s="32">
        <f t="shared" si="10"/>
        <v>40.143250052598042</v>
      </c>
    </row>
    <row r="55" spans="2:20" x14ac:dyDescent="0.25">
      <c r="B55" s="12" t="str">
        <f>'Média Mensal'!B55</f>
        <v>Vila do Conde</v>
      </c>
      <c r="C55" s="12" t="str">
        <f>'Média Mensal'!C55</f>
        <v>Alto de Pega</v>
      </c>
      <c r="D55" s="15">
        <f>'Média Mensal'!D55</f>
        <v>730.41</v>
      </c>
      <c r="E55" s="4">
        <v>8675.1375100160676</v>
      </c>
      <c r="F55" s="2">
        <v>3421.921606663489</v>
      </c>
      <c r="G55" s="5">
        <f t="shared" si="4"/>
        <v>12097.059116679557</v>
      </c>
      <c r="H55" s="2">
        <v>0</v>
      </c>
      <c r="I55" s="2">
        <v>0</v>
      </c>
      <c r="J55" s="5">
        <f t="shared" si="5"/>
        <v>0</v>
      </c>
      <c r="K55" s="2">
        <v>219</v>
      </c>
      <c r="L55" s="2">
        <v>200</v>
      </c>
      <c r="M55" s="5">
        <f t="shared" si="6"/>
        <v>419</v>
      </c>
      <c r="N55" s="27">
        <f t="shared" si="7"/>
        <v>0.15972782276506237</v>
      </c>
      <c r="O55" s="27">
        <f t="shared" si="0"/>
        <v>6.899035497305421E-2</v>
      </c>
      <c r="P55" s="28">
        <f t="shared" si="1"/>
        <v>0.11641638229155013</v>
      </c>
      <c r="R55" s="32">
        <f t="shared" si="8"/>
        <v>39.612500045735466</v>
      </c>
      <c r="S55" s="32">
        <f t="shared" si="9"/>
        <v>17.109608033317446</v>
      </c>
      <c r="T55" s="32">
        <f t="shared" si="10"/>
        <v>28.871262808304429</v>
      </c>
    </row>
    <row r="56" spans="2:20" x14ac:dyDescent="0.25">
      <c r="B56" s="12" t="str">
        <f>'Média Mensal'!B56</f>
        <v>Alto de Pega</v>
      </c>
      <c r="C56" s="12" t="str">
        <f>'Média Mensal'!C56</f>
        <v>Portas Fronhas</v>
      </c>
      <c r="D56" s="15">
        <f>'Média Mensal'!D56</f>
        <v>671.05</v>
      </c>
      <c r="E56" s="4">
        <v>8318.4100273609529</v>
      </c>
      <c r="F56" s="2">
        <v>3218.9375540391061</v>
      </c>
      <c r="G56" s="5">
        <f t="shared" si="4"/>
        <v>11537.347581400059</v>
      </c>
      <c r="H56" s="2">
        <v>0</v>
      </c>
      <c r="I56" s="2">
        <v>0</v>
      </c>
      <c r="J56" s="5">
        <f t="shared" si="5"/>
        <v>0</v>
      </c>
      <c r="K56" s="2">
        <v>207</v>
      </c>
      <c r="L56" s="2">
        <v>200</v>
      </c>
      <c r="M56" s="5">
        <f t="shared" si="6"/>
        <v>407</v>
      </c>
      <c r="N56" s="27">
        <f t="shared" si="7"/>
        <v>0.1620385309989277</v>
      </c>
      <c r="O56" s="27">
        <f t="shared" si="0"/>
        <v>6.4897934557240036E-2</v>
      </c>
      <c r="P56" s="28">
        <f t="shared" si="1"/>
        <v>0.11430359417254557</v>
      </c>
      <c r="R56" s="32">
        <f t="shared" si="8"/>
        <v>40.185555687734073</v>
      </c>
      <c r="S56" s="32">
        <f t="shared" si="9"/>
        <v>16.094687770195531</v>
      </c>
      <c r="T56" s="32">
        <f t="shared" si="10"/>
        <v>28.347291354791302</v>
      </c>
    </row>
    <row r="57" spans="2:20" x14ac:dyDescent="0.25">
      <c r="B57" s="12" t="str">
        <f>'Média Mensal'!B57</f>
        <v>Portas Fronhas</v>
      </c>
      <c r="C57" s="12" t="str">
        <f>'Média Mensal'!C57</f>
        <v>São Brás</v>
      </c>
      <c r="D57" s="15">
        <f>'Média Mensal'!D57</f>
        <v>562.21</v>
      </c>
      <c r="E57" s="4">
        <v>6006.8728592151028</v>
      </c>
      <c r="F57" s="2">
        <v>2900.6004157923126</v>
      </c>
      <c r="G57" s="5">
        <f t="shared" si="4"/>
        <v>8907.4732750074145</v>
      </c>
      <c r="H57" s="2">
        <v>0</v>
      </c>
      <c r="I57" s="2">
        <v>0</v>
      </c>
      <c r="J57" s="5">
        <f t="shared" si="5"/>
        <v>0</v>
      </c>
      <c r="K57" s="43">
        <v>203</v>
      </c>
      <c r="L57" s="2">
        <v>200</v>
      </c>
      <c r="M57" s="5">
        <f t="shared" si="6"/>
        <v>403</v>
      </c>
      <c r="N57" s="27">
        <f t="shared" si="7"/>
        <v>0.11931655925661654</v>
      </c>
      <c r="O57" s="27">
        <f t="shared" si="0"/>
        <v>5.8479847092586947E-2</v>
      </c>
      <c r="P57" s="28">
        <f t="shared" si="1"/>
        <v>8.9124642549902086E-2</v>
      </c>
      <c r="R57" s="32">
        <f t="shared" si="8"/>
        <v>29.590506695640901</v>
      </c>
      <c r="S57" s="32">
        <f t="shared" si="9"/>
        <v>14.503002078961563</v>
      </c>
      <c r="T57" s="32">
        <f t="shared" si="10"/>
        <v>22.102911352375717</v>
      </c>
    </row>
    <row r="58" spans="2:20" x14ac:dyDescent="0.25">
      <c r="B58" s="13" t="str">
        <f>'Média Mensal'!B58</f>
        <v>São Brás</v>
      </c>
      <c r="C58" s="13" t="str">
        <f>'Média Mensal'!C58</f>
        <v>Póvoa de Varzim</v>
      </c>
      <c r="D58" s="16">
        <f>'Média Mensal'!D58</f>
        <v>624.94000000000005</v>
      </c>
      <c r="E58" s="6">
        <v>5689.1826419508589</v>
      </c>
      <c r="F58" s="3">
        <v>2791.9999999999991</v>
      </c>
      <c r="G58" s="7">
        <f t="shared" si="4"/>
        <v>8481.1826419508579</v>
      </c>
      <c r="H58" s="6">
        <v>0</v>
      </c>
      <c r="I58" s="3">
        <v>0</v>
      </c>
      <c r="J58" s="7">
        <f t="shared" si="5"/>
        <v>0</v>
      </c>
      <c r="K58" s="44">
        <v>200</v>
      </c>
      <c r="L58" s="3">
        <v>200</v>
      </c>
      <c r="M58" s="7">
        <f t="shared" si="6"/>
        <v>400</v>
      </c>
      <c r="N58" s="27">
        <f t="shared" si="7"/>
        <v>0.11470126294255764</v>
      </c>
      <c r="O58" s="27">
        <f t="shared" si="0"/>
        <v>5.629032258064514E-2</v>
      </c>
      <c r="P58" s="28">
        <f t="shared" si="1"/>
        <v>8.5495792761601394E-2</v>
      </c>
      <c r="R58" s="32">
        <f t="shared" si="8"/>
        <v>28.445913209754295</v>
      </c>
      <c r="S58" s="32">
        <f t="shared" si="9"/>
        <v>13.959999999999996</v>
      </c>
      <c r="T58" s="32">
        <f t="shared" si="10"/>
        <v>21.202956604877144</v>
      </c>
    </row>
    <row r="59" spans="2:20" x14ac:dyDescent="0.25">
      <c r="B59" s="11" t="str">
        <f>'Média Mensal'!B59</f>
        <v>CSra da Hora</v>
      </c>
      <c r="C59" s="11" t="str">
        <f>'Média Mensal'!C59</f>
        <v>CFonte do Cuco</v>
      </c>
      <c r="D59" s="14">
        <f>'Média Mensal'!D59</f>
        <v>685.98</v>
      </c>
      <c r="E59" s="4">
        <v>20358.209385175054</v>
      </c>
      <c r="F59" s="2">
        <v>11305.318977796933</v>
      </c>
      <c r="G59" s="10">
        <f t="shared" si="4"/>
        <v>31663.528362971985</v>
      </c>
      <c r="H59" s="2">
        <v>88</v>
      </c>
      <c r="I59" s="2">
        <v>131</v>
      </c>
      <c r="J59" s="10">
        <f t="shared" si="5"/>
        <v>219</v>
      </c>
      <c r="K59" s="2">
        <v>191</v>
      </c>
      <c r="L59" s="2">
        <v>154</v>
      </c>
      <c r="M59" s="10">
        <f t="shared" si="6"/>
        <v>345</v>
      </c>
      <c r="N59" s="25">
        <f t="shared" si="7"/>
        <v>0.30671039811340023</v>
      </c>
      <c r="O59" s="25">
        <f t="shared" si="0"/>
        <v>0.1700354797526912</v>
      </c>
      <c r="P59" s="26">
        <f t="shared" si="1"/>
        <v>0.23831533269337055</v>
      </c>
      <c r="R59" s="32">
        <f t="shared" si="8"/>
        <v>72.968492419982269</v>
      </c>
      <c r="S59" s="32">
        <f t="shared" si="9"/>
        <v>39.667785887006779</v>
      </c>
      <c r="T59" s="32">
        <f t="shared" si="10"/>
        <v>56.141007735765932</v>
      </c>
    </row>
    <row r="60" spans="2:20" x14ac:dyDescent="0.25">
      <c r="B60" s="12" t="str">
        <f>'Média Mensal'!B60</f>
        <v>CFonte do Cuco</v>
      </c>
      <c r="C60" s="12" t="str">
        <f>'Média Mensal'!C60</f>
        <v>Cândido dos Reis</v>
      </c>
      <c r="D60" s="15">
        <f>'Média Mensal'!D60</f>
        <v>913.51</v>
      </c>
      <c r="E60" s="4">
        <v>19580.47221899555</v>
      </c>
      <c r="F60" s="2">
        <v>11440.854479501242</v>
      </c>
      <c r="G60" s="5">
        <f t="shared" si="4"/>
        <v>31021.326698496792</v>
      </c>
      <c r="H60" s="2">
        <v>87</v>
      </c>
      <c r="I60" s="2">
        <v>132</v>
      </c>
      <c r="J60" s="5">
        <f t="shared" si="5"/>
        <v>219</v>
      </c>
      <c r="K60" s="2">
        <v>190</v>
      </c>
      <c r="L60" s="2">
        <v>152</v>
      </c>
      <c r="M60" s="5">
        <f t="shared" si="6"/>
        <v>342</v>
      </c>
      <c r="N60" s="27">
        <f t="shared" si="7"/>
        <v>0.29706991471955868</v>
      </c>
      <c r="O60" s="27">
        <f t="shared" si="0"/>
        <v>0.1728016928392527</v>
      </c>
      <c r="P60" s="28">
        <f t="shared" si="1"/>
        <v>0.23479659929228575</v>
      </c>
      <c r="R60" s="32">
        <f t="shared" si="8"/>
        <v>70.687625339334119</v>
      </c>
      <c r="S60" s="32">
        <f t="shared" si="9"/>
        <v>40.284698871483251</v>
      </c>
      <c r="T60" s="32">
        <f t="shared" si="10"/>
        <v>55.29648252851478</v>
      </c>
    </row>
    <row r="61" spans="2:20" x14ac:dyDescent="0.25">
      <c r="B61" s="12" t="str">
        <f>'Média Mensal'!B61</f>
        <v>Cândido dos Reis</v>
      </c>
      <c r="C61" s="12" t="str">
        <f>'Média Mensal'!C61</f>
        <v>Pias</v>
      </c>
      <c r="D61" s="15">
        <f>'Média Mensal'!D61</f>
        <v>916.73</v>
      </c>
      <c r="E61" s="4">
        <v>18532.228256682756</v>
      </c>
      <c r="F61" s="2">
        <v>11033.417768907288</v>
      </c>
      <c r="G61" s="5">
        <f t="shared" si="4"/>
        <v>29565.646025590046</v>
      </c>
      <c r="H61" s="2">
        <v>89</v>
      </c>
      <c r="I61" s="2">
        <v>132</v>
      </c>
      <c r="J61" s="5">
        <f t="shared" si="5"/>
        <v>221</v>
      </c>
      <c r="K61" s="2">
        <v>189</v>
      </c>
      <c r="L61" s="2">
        <v>148</v>
      </c>
      <c r="M61" s="5">
        <f t="shared" si="6"/>
        <v>337</v>
      </c>
      <c r="N61" s="27">
        <f t="shared" si="7"/>
        <v>0.28038350666731354</v>
      </c>
      <c r="O61" s="27">
        <f t="shared" si="0"/>
        <v>0.16918268168712106</v>
      </c>
      <c r="P61" s="28">
        <f t="shared" si="1"/>
        <v>0.22515570569018861</v>
      </c>
      <c r="R61" s="32">
        <f t="shared" si="8"/>
        <v>66.662691570801286</v>
      </c>
      <c r="S61" s="32">
        <f t="shared" si="9"/>
        <v>39.405063460383168</v>
      </c>
      <c r="T61" s="32">
        <f t="shared" si="10"/>
        <v>52.985028719695421</v>
      </c>
    </row>
    <row r="62" spans="2:20" x14ac:dyDescent="0.25">
      <c r="B62" s="12" t="str">
        <f>'Média Mensal'!B62</f>
        <v>Pias</v>
      </c>
      <c r="C62" s="12" t="str">
        <f>'Média Mensal'!C62</f>
        <v>Araújo</v>
      </c>
      <c r="D62" s="15">
        <f>'Média Mensal'!D62</f>
        <v>1258.1300000000001</v>
      </c>
      <c r="E62" s="4">
        <v>17589.765142598</v>
      </c>
      <c r="F62" s="2">
        <v>10981.15669398815</v>
      </c>
      <c r="G62" s="5">
        <f t="shared" si="4"/>
        <v>28570.921836586152</v>
      </c>
      <c r="H62" s="2">
        <v>89</v>
      </c>
      <c r="I62" s="2">
        <v>132</v>
      </c>
      <c r="J62" s="5">
        <f t="shared" si="5"/>
        <v>221</v>
      </c>
      <c r="K62" s="2">
        <v>189</v>
      </c>
      <c r="L62" s="2">
        <v>148</v>
      </c>
      <c r="M62" s="5">
        <f t="shared" si="6"/>
        <v>337</v>
      </c>
      <c r="N62" s="27">
        <f t="shared" si="7"/>
        <v>0.26612450288365408</v>
      </c>
      <c r="O62" s="27">
        <f t="shared" si="0"/>
        <v>0.16838132810948464</v>
      </c>
      <c r="P62" s="28">
        <f t="shared" si="1"/>
        <v>0.21758043314081082</v>
      </c>
      <c r="R62" s="32">
        <f t="shared" si="8"/>
        <v>63.272536484165471</v>
      </c>
      <c r="S62" s="32">
        <f t="shared" si="9"/>
        <v>39.218416764243393</v>
      </c>
      <c r="T62" s="32">
        <f t="shared" si="10"/>
        <v>51.202368882770884</v>
      </c>
    </row>
    <row r="63" spans="2:20" x14ac:dyDescent="0.25">
      <c r="B63" s="12" t="str">
        <f>'Média Mensal'!B63</f>
        <v>Araújo</v>
      </c>
      <c r="C63" s="12" t="str">
        <f>'Média Mensal'!C63</f>
        <v>Custió</v>
      </c>
      <c r="D63" s="15">
        <f>'Média Mensal'!D63</f>
        <v>651.69000000000005</v>
      </c>
      <c r="E63" s="4">
        <v>16953.552591894146</v>
      </c>
      <c r="F63" s="2">
        <v>10763.690113133125</v>
      </c>
      <c r="G63" s="5">
        <f t="shared" si="4"/>
        <v>27717.242705027271</v>
      </c>
      <c r="H63" s="2">
        <v>95</v>
      </c>
      <c r="I63" s="2">
        <v>132</v>
      </c>
      <c r="J63" s="5">
        <f t="shared" si="5"/>
        <v>227</v>
      </c>
      <c r="K63" s="2">
        <v>185</v>
      </c>
      <c r="L63" s="2">
        <v>148</v>
      </c>
      <c r="M63" s="5">
        <f t="shared" si="6"/>
        <v>333</v>
      </c>
      <c r="N63" s="27">
        <f t="shared" si="7"/>
        <v>0.25532458722732149</v>
      </c>
      <c r="O63" s="27">
        <f t="shared" si="0"/>
        <v>0.16504676939912177</v>
      </c>
      <c r="P63" s="28">
        <f t="shared" si="1"/>
        <v>0.21059174192368155</v>
      </c>
      <c r="R63" s="32">
        <f t="shared" si="8"/>
        <v>60.548402113907663</v>
      </c>
      <c r="S63" s="32">
        <f t="shared" si="9"/>
        <v>38.441750404046878</v>
      </c>
      <c r="T63" s="32">
        <f t="shared" si="10"/>
        <v>49.495076258977271</v>
      </c>
    </row>
    <row r="64" spans="2:20" x14ac:dyDescent="0.25">
      <c r="B64" s="12" t="str">
        <f>'Média Mensal'!B64</f>
        <v>Custió</v>
      </c>
      <c r="C64" s="12" t="str">
        <f>'Média Mensal'!C64</f>
        <v>Parque de Maia</v>
      </c>
      <c r="D64" s="15">
        <f>'Média Mensal'!D64</f>
        <v>1418.51</v>
      </c>
      <c r="E64" s="4">
        <v>16166.900500001992</v>
      </c>
      <c r="F64" s="2">
        <v>10772.922538031116</v>
      </c>
      <c r="G64" s="5">
        <f t="shared" si="4"/>
        <v>26939.823038033108</v>
      </c>
      <c r="H64" s="2">
        <v>107</v>
      </c>
      <c r="I64" s="2">
        <v>169</v>
      </c>
      <c r="J64" s="5">
        <f t="shared" si="5"/>
        <v>276</v>
      </c>
      <c r="K64" s="2">
        <v>173</v>
      </c>
      <c r="L64" s="2">
        <v>104</v>
      </c>
      <c r="M64" s="5">
        <f t="shared" si="6"/>
        <v>277</v>
      </c>
      <c r="N64" s="27">
        <f t="shared" si="7"/>
        <v>0.24489366971646254</v>
      </c>
      <c r="O64" s="27">
        <f t="shared" si="0"/>
        <v>0.17293120807164369</v>
      </c>
      <c r="P64" s="28">
        <f t="shared" si="1"/>
        <v>0.20995560070790814</v>
      </c>
      <c r="R64" s="32">
        <f t="shared" si="8"/>
        <v>57.738930357149968</v>
      </c>
      <c r="S64" s="32">
        <f t="shared" si="9"/>
        <v>39.461254718062698</v>
      </c>
      <c r="T64" s="32">
        <f t="shared" si="10"/>
        <v>48.715774028992961</v>
      </c>
    </row>
    <row r="65" spans="2:20" x14ac:dyDescent="0.25">
      <c r="B65" s="12" t="str">
        <f>'Média Mensal'!B65</f>
        <v>Parque de Maia</v>
      </c>
      <c r="C65" s="12" t="str">
        <f>'Média Mensal'!C65</f>
        <v>Forum</v>
      </c>
      <c r="D65" s="15">
        <f>'Média Mensal'!D65</f>
        <v>824.81</v>
      </c>
      <c r="E65" s="4">
        <v>12601.258038176882</v>
      </c>
      <c r="F65" s="2">
        <v>9866.1822671963837</v>
      </c>
      <c r="G65" s="5">
        <f t="shared" si="4"/>
        <v>22467.440305373268</v>
      </c>
      <c r="H65" s="2">
        <v>131</v>
      </c>
      <c r="I65" s="2">
        <v>169</v>
      </c>
      <c r="J65" s="5">
        <f t="shared" si="5"/>
        <v>300</v>
      </c>
      <c r="K65" s="2">
        <v>147</v>
      </c>
      <c r="L65" s="2">
        <v>104</v>
      </c>
      <c r="M65" s="5">
        <f t="shared" si="6"/>
        <v>251</v>
      </c>
      <c r="N65" s="27">
        <f t="shared" si="7"/>
        <v>0.19460801269732028</v>
      </c>
      <c r="O65" s="27">
        <f t="shared" si="0"/>
        <v>0.15837585506607782</v>
      </c>
      <c r="P65" s="28">
        <f t="shared" si="1"/>
        <v>0.17684214080798807</v>
      </c>
      <c r="R65" s="32">
        <f t="shared" si="8"/>
        <v>45.328266324377275</v>
      </c>
      <c r="S65" s="32">
        <f t="shared" si="9"/>
        <v>36.139861784602139</v>
      </c>
      <c r="T65" s="32">
        <f t="shared" si="10"/>
        <v>40.775753730260014</v>
      </c>
    </row>
    <row r="66" spans="2:20" x14ac:dyDescent="0.25">
      <c r="B66" s="12" t="str">
        <f>'Média Mensal'!B66</f>
        <v>Forum</v>
      </c>
      <c r="C66" s="12" t="str">
        <f>'Média Mensal'!C66</f>
        <v>Zona Industrial</v>
      </c>
      <c r="D66" s="15">
        <f>'Média Mensal'!D66</f>
        <v>1119.4000000000001</v>
      </c>
      <c r="E66" s="4">
        <v>5335.6361688278566</v>
      </c>
      <c r="F66" s="2">
        <v>4592.2217820066726</v>
      </c>
      <c r="G66" s="5">
        <f t="shared" si="4"/>
        <v>9927.8579508345283</v>
      </c>
      <c r="H66" s="2">
        <v>50</v>
      </c>
      <c r="I66" s="2">
        <v>88</v>
      </c>
      <c r="J66" s="5">
        <f t="shared" si="5"/>
        <v>138</v>
      </c>
      <c r="K66" s="2">
        <v>99</v>
      </c>
      <c r="L66" s="2">
        <v>60</v>
      </c>
      <c r="M66" s="5">
        <f t="shared" si="6"/>
        <v>159</v>
      </c>
      <c r="N66" s="27">
        <f t="shared" si="7"/>
        <v>0.15092883482767189</v>
      </c>
      <c r="O66" s="27">
        <f t="shared" si="0"/>
        <v>0.13551173813759068</v>
      </c>
      <c r="P66" s="28">
        <f t="shared" si="1"/>
        <v>0.14338327485318497</v>
      </c>
      <c r="R66" s="32">
        <f t="shared" si="8"/>
        <v>35.80963871696548</v>
      </c>
      <c r="S66" s="32">
        <f t="shared" si="9"/>
        <v>31.02852555409914</v>
      </c>
      <c r="T66" s="32">
        <f t="shared" si="10"/>
        <v>33.427131147591005</v>
      </c>
    </row>
    <row r="67" spans="2:20" x14ac:dyDescent="0.25">
      <c r="B67" s="12" t="str">
        <f>'Média Mensal'!B67</f>
        <v>Zona Industrial</v>
      </c>
      <c r="C67" s="12" t="str">
        <f>'Média Mensal'!C67</f>
        <v>Mandim</v>
      </c>
      <c r="D67" s="15">
        <f>'Média Mensal'!D67</f>
        <v>1194.23</v>
      </c>
      <c r="E67" s="4">
        <v>5201.8837949723029</v>
      </c>
      <c r="F67" s="2">
        <v>3450.4182026531616</v>
      </c>
      <c r="G67" s="5">
        <f t="shared" si="4"/>
        <v>8652.3019976254654</v>
      </c>
      <c r="H67" s="2">
        <v>56</v>
      </c>
      <c r="I67" s="2">
        <v>88</v>
      </c>
      <c r="J67" s="5">
        <f t="shared" si="5"/>
        <v>144</v>
      </c>
      <c r="K67" s="2">
        <v>99</v>
      </c>
      <c r="L67" s="2">
        <v>60</v>
      </c>
      <c r="M67" s="5">
        <f t="shared" si="6"/>
        <v>159</v>
      </c>
      <c r="N67" s="27">
        <f t="shared" si="7"/>
        <v>0.1419418193345422</v>
      </c>
      <c r="O67" s="27">
        <f t="shared" si="0"/>
        <v>0.10181828973834872</v>
      </c>
      <c r="P67" s="28">
        <f t="shared" si="1"/>
        <v>0.12266505043701749</v>
      </c>
      <c r="R67" s="32">
        <f t="shared" si="8"/>
        <v>33.560540612724537</v>
      </c>
      <c r="S67" s="32">
        <f t="shared" si="9"/>
        <v>23.313636504413253</v>
      </c>
      <c r="T67" s="32">
        <f t="shared" si="10"/>
        <v>28.555452137377774</v>
      </c>
    </row>
    <row r="68" spans="2:20" x14ac:dyDescent="0.25">
      <c r="B68" s="12" t="str">
        <f>'Média Mensal'!B68</f>
        <v>Mandim</v>
      </c>
      <c r="C68" s="12" t="str">
        <f>'Média Mensal'!C68</f>
        <v>Castêlo da Maia</v>
      </c>
      <c r="D68" s="15">
        <f>'Média Mensal'!D68</f>
        <v>1468.1</v>
      </c>
      <c r="E68" s="4">
        <v>5111.4428083794137</v>
      </c>
      <c r="F68" s="2">
        <v>2440.9620455507188</v>
      </c>
      <c r="G68" s="5">
        <f t="shared" si="4"/>
        <v>7552.404853930133</v>
      </c>
      <c r="H68" s="2">
        <v>44</v>
      </c>
      <c r="I68" s="2">
        <v>48</v>
      </c>
      <c r="J68" s="5">
        <f t="shared" si="5"/>
        <v>92</v>
      </c>
      <c r="K68" s="2">
        <v>101</v>
      </c>
      <c r="L68" s="2">
        <v>97</v>
      </c>
      <c r="M68" s="5">
        <f t="shared" si="6"/>
        <v>198</v>
      </c>
      <c r="N68" s="27">
        <f t="shared" si="7"/>
        <v>0.14793478838792004</v>
      </c>
      <c r="O68" s="27">
        <f t="shared" si="0"/>
        <v>7.0908727793130344E-2</v>
      </c>
      <c r="P68" s="28">
        <f t="shared" si="1"/>
        <v>0.1094932274114204</v>
      </c>
      <c r="R68" s="32">
        <f t="shared" si="8"/>
        <v>35.251329712961471</v>
      </c>
      <c r="S68" s="32">
        <f t="shared" si="9"/>
        <v>16.83422100379806</v>
      </c>
      <c r="T68" s="32">
        <f t="shared" si="10"/>
        <v>26.042775358379767</v>
      </c>
    </row>
    <row r="69" spans="2:20" x14ac:dyDescent="0.25">
      <c r="B69" s="13" t="str">
        <f>'Média Mensal'!B69</f>
        <v>Castêlo da Maia</v>
      </c>
      <c r="C69" s="13" t="str">
        <f>'Média Mensal'!C69</f>
        <v>ISMAI</v>
      </c>
      <c r="D69" s="16">
        <f>'Média Mensal'!D69</f>
        <v>702.48</v>
      </c>
      <c r="E69" s="6">
        <v>2704.7754881696878</v>
      </c>
      <c r="F69" s="3">
        <v>1727</v>
      </c>
      <c r="G69" s="7">
        <f t="shared" si="4"/>
        <v>4431.7754881696874</v>
      </c>
      <c r="H69" s="6">
        <v>34</v>
      </c>
      <c r="I69" s="3">
        <v>48</v>
      </c>
      <c r="J69" s="7">
        <f t="shared" si="5"/>
        <v>82</v>
      </c>
      <c r="K69" s="6">
        <v>101</v>
      </c>
      <c r="L69" s="3">
        <v>97</v>
      </c>
      <c r="M69" s="7">
        <f t="shared" si="6"/>
        <v>198</v>
      </c>
      <c r="N69" s="27">
        <f t="shared" si="7"/>
        <v>8.3501342558955541E-2</v>
      </c>
      <c r="O69" s="27">
        <f t="shared" si="0"/>
        <v>5.0168487102021847E-2</v>
      </c>
      <c r="P69" s="28">
        <f t="shared" si="1"/>
        <v>6.6328057473803992E-2</v>
      </c>
      <c r="R69" s="32">
        <f t="shared" si="8"/>
        <v>20.035373986442131</v>
      </c>
      <c r="S69" s="32">
        <f t="shared" si="9"/>
        <v>11.910344827586206</v>
      </c>
      <c r="T69" s="32">
        <f t="shared" si="10"/>
        <v>15.827769600606027</v>
      </c>
    </row>
    <row r="70" spans="2:20" x14ac:dyDescent="0.25">
      <c r="B70" s="11" t="str">
        <f>'Média Mensal'!B70</f>
        <v>Santo Ovídio</v>
      </c>
      <c r="C70" s="11" t="str">
        <f>'Média Mensal'!C70</f>
        <v>D. João II</v>
      </c>
      <c r="D70" s="14">
        <f>'Média Mensal'!D70</f>
        <v>463.71</v>
      </c>
      <c r="E70" s="4">
        <v>6929</v>
      </c>
      <c r="F70" s="2">
        <v>20708.099392629796</v>
      </c>
      <c r="G70" s="10">
        <f t="shared" ref="G70:G86" si="14">+E70+F70</f>
        <v>27637.099392629796</v>
      </c>
      <c r="H70" s="2">
        <v>502</v>
      </c>
      <c r="I70" s="2">
        <v>502</v>
      </c>
      <c r="J70" s="10">
        <f t="shared" ref="J70:J86" si="15">+H70+I70</f>
        <v>1004</v>
      </c>
      <c r="K70" s="2">
        <v>0</v>
      </c>
      <c r="L70" s="2">
        <v>0</v>
      </c>
      <c r="M70" s="10">
        <f t="shared" ref="M70:M86" si="16">+K70+L70</f>
        <v>0</v>
      </c>
      <c r="N70" s="25">
        <f t="shared" ref="N70:P86" si="17">+E70/(H70*216+K70*248)</f>
        <v>6.390180020658108E-2</v>
      </c>
      <c r="O70" s="25">
        <f t="shared" si="0"/>
        <v>0.19097775004269768</v>
      </c>
      <c r="P70" s="26">
        <f t="shared" si="1"/>
        <v>0.12743977512463939</v>
      </c>
      <c r="R70" s="32">
        <f t="shared" si="8"/>
        <v>13.802788844621514</v>
      </c>
      <c r="S70" s="32">
        <f t="shared" si="9"/>
        <v>41.251194009222701</v>
      </c>
      <c r="T70" s="32">
        <f t="shared" si="10"/>
        <v>27.526991426922109</v>
      </c>
    </row>
    <row r="71" spans="2:20" x14ac:dyDescent="0.25">
      <c r="B71" s="12" t="str">
        <f>'Média Mensal'!B71</f>
        <v>D. João II</v>
      </c>
      <c r="C71" s="12" t="str">
        <f>'Média Mensal'!C71</f>
        <v>João de Deus</v>
      </c>
      <c r="D71" s="15">
        <f>'Média Mensal'!D71</f>
        <v>716.25</v>
      </c>
      <c r="E71" s="4">
        <v>10494.878662971138</v>
      </c>
      <c r="F71" s="2">
        <v>30511.493899516943</v>
      </c>
      <c r="G71" s="5">
        <f t="shared" si="14"/>
        <v>41006.372562488083</v>
      </c>
      <c r="H71" s="2">
        <v>501</v>
      </c>
      <c r="I71" s="2">
        <v>508</v>
      </c>
      <c r="J71" s="5">
        <f t="shared" si="15"/>
        <v>1009</v>
      </c>
      <c r="K71" s="2">
        <v>0</v>
      </c>
      <c r="L71" s="2">
        <v>0</v>
      </c>
      <c r="M71" s="5">
        <f t="shared" si="16"/>
        <v>0</v>
      </c>
      <c r="N71" s="27">
        <f t="shared" si="17"/>
        <v>9.6980840753411124E-2</v>
      </c>
      <c r="O71" s="27">
        <f t="shared" si="0"/>
        <v>0.27806479567217979</v>
      </c>
      <c r="P71" s="28">
        <f t="shared" si="1"/>
        <v>0.18815095878981794</v>
      </c>
      <c r="R71" s="32">
        <f t="shared" ref="R71:R86" si="18">+E71/(H71+K71)</f>
        <v>20.947861602736801</v>
      </c>
      <c r="S71" s="32">
        <f t="shared" ref="S71:S86" si="19">+F71/(I71+L71)</f>
        <v>60.061995865190831</v>
      </c>
      <c r="T71" s="32">
        <f t="shared" ref="T71:T86" si="20">+G71/(J71+M71)</f>
        <v>40.640607098600675</v>
      </c>
    </row>
    <row r="72" spans="2:20" x14ac:dyDescent="0.25">
      <c r="B72" s="12" t="str">
        <f>'Média Mensal'!B72</f>
        <v>João de Deus</v>
      </c>
      <c r="C72" s="12" t="str">
        <f>'Média Mensal'!C72</f>
        <v>C.M.Gaia</v>
      </c>
      <c r="D72" s="15">
        <f>'Média Mensal'!D72</f>
        <v>405.01</v>
      </c>
      <c r="E72" s="4">
        <v>20026.213041705476</v>
      </c>
      <c r="F72" s="2">
        <v>46070.738844824664</v>
      </c>
      <c r="G72" s="5">
        <f t="shared" si="14"/>
        <v>66096.951886530136</v>
      </c>
      <c r="H72" s="2">
        <v>497</v>
      </c>
      <c r="I72" s="2">
        <v>504</v>
      </c>
      <c r="J72" s="5">
        <f t="shared" si="15"/>
        <v>1001</v>
      </c>
      <c r="K72" s="2">
        <v>0</v>
      </c>
      <c r="L72" s="2">
        <v>0</v>
      </c>
      <c r="M72" s="5">
        <f t="shared" si="16"/>
        <v>0</v>
      </c>
      <c r="N72" s="27">
        <f t="shared" si="17"/>
        <v>0.18654718162405429</v>
      </c>
      <c r="O72" s="27">
        <f t="shared" si="0"/>
        <v>0.42319535241057343</v>
      </c>
      <c r="P72" s="28">
        <f t="shared" si="1"/>
        <v>0.30569870817391004</v>
      </c>
      <c r="R72" s="32">
        <f t="shared" si="18"/>
        <v>40.294191230795725</v>
      </c>
      <c r="S72" s="32">
        <f t="shared" si="19"/>
        <v>91.410196120683864</v>
      </c>
      <c r="T72" s="32">
        <f t="shared" si="20"/>
        <v>66.030920965564576</v>
      </c>
    </row>
    <row r="73" spans="2:20" x14ac:dyDescent="0.25">
      <c r="B73" s="12" t="str">
        <f>'Média Mensal'!B73</f>
        <v>C.M.Gaia</v>
      </c>
      <c r="C73" s="12" t="str">
        <f>'Média Mensal'!C73</f>
        <v>General Torres</v>
      </c>
      <c r="D73" s="15">
        <f>'Média Mensal'!D73</f>
        <v>488.39</v>
      </c>
      <c r="E73" s="4">
        <v>23048.37341226338</v>
      </c>
      <c r="F73" s="2">
        <v>52029.111286765343</v>
      </c>
      <c r="G73" s="5">
        <f t="shared" si="14"/>
        <v>75077.484699028719</v>
      </c>
      <c r="H73" s="2">
        <v>500</v>
      </c>
      <c r="I73" s="2">
        <v>502</v>
      </c>
      <c r="J73" s="5">
        <f t="shared" si="15"/>
        <v>1002</v>
      </c>
      <c r="K73" s="2">
        <v>0</v>
      </c>
      <c r="L73" s="2">
        <v>0</v>
      </c>
      <c r="M73" s="5">
        <f t="shared" si="16"/>
        <v>0</v>
      </c>
      <c r="N73" s="27">
        <f t="shared" si="17"/>
        <v>0.21341086492836461</v>
      </c>
      <c r="O73" s="27">
        <f t="shared" si="0"/>
        <v>0.47983170361853827</v>
      </c>
      <c r="P73" s="28">
        <f t="shared" si="1"/>
        <v>0.34688717333402047</v>
      </c>
      <c r="R73" s="32">
        <f t="shared" si="18"/>
        <v>46.096746824526761</v>
      </c>
      <c r="S73" s="32">
        <f t="shared" si="19"/>
        <v>103.64364798160427</v>
      </c>
      <c r="T73" s="32">
        <f t="shared" si="20"/>
        <v>74.927629440148422</v>
      </c>
    </row>
    <row r="74" spans="2:20" x14ac:dyDescent="0.25">
      <c r="B74" s="12" t="str">
        <f>'Média Mensal'!B74</f>
        <v>General Torres</v>
      </c>
      <c r="C74" s="12" t="str">
        <f>'Média Mensal'!C74</f>
        <v>Jardim do Morro</v>
      </c>
      <c r="D74" s="15">
        <f>'Média Mensal'!D74</f>
        <v>419.98</v>
      </c>
      <c r="E74" s="4">
        <v>24171.445666393458</v>
      </c>
      <c r="F74" s="2">
        <v>59091.789787160291</v>
      </c>
      <c r="G74" s="5">
        <f t="shared" si="14"/>
        <v>83263.235453553745</v>
      </c>
      <c r="H74" s="2">
        <v>498</v>
      </c>
      <c r="I74" s="2">
        <v>494</v>
      </c>
      <c r="J74" s="5">
        <f t="shared" si="15"/>
        <v>992</v>
      </c>
      <c r="K74" s="2">
        <v>0</v>
      </c>
      <c r="L74" s="2">
        <v>0</v>
      </c>
      <c r="M74" s="5">
        <f t="shared" si="16"/>
        <v>0</v>
      </c>
      <c r="N74" s="27">
        <f t="shared" si="17"/>
        <v>0.22470851616087925</v>
      </c>
      <c r="O74" s="27">
        <f t="shared" si="0"/>
        <v>0.55379170215887208</v>
      </c>
      <c r="P74" s="28">
        <f t="shared" si="1"/>
        <v>0.38858663499455715</v>
      </c>
      <c r="R74" s="32">
        <f t="shared" si="18"/>
        <v>48.537039490749919</v>
      </c>
      <c r="S74" s="32">
        <f t="shared" si="19"/>
        <v>119.61900766631638</v>
      </c>
      <c r="T74" s="32">
        <f t="shared" si="20"/>
        <v>83.934713158824337</v>
      </c>
    </row>
    <row r="75" spans="2:20" x14ac:dyDescent="0.25">
      <c r="B75" s="12" t="str">
        <f>'Média Mensal'!B75</f>
        <v>Jardim do Morro</v>
      </c>
      <c r="C75" s="12" t="str">
        <f>'Média Mensal'!C75</f>
        <v>São Bento</v>
      </c>
      <c r="D75" s="15">
        <f>'Média Mensal'!D75</f>
        <v>795.7</v>
      </c>
      <c r="E75" s="4">
        <v>25797.776128370831</v>
      </c>
      <c r="F75" s="2">
        <v>61299.861405520474</v>
      </c>
      <c r="G75" s="5">
        <f t="shared" si="14"/>
        <v>87097.637533891306</v>
      </c>
      <c r="H75" s="2">
        <v>494</v>
      </c>
      <c r="I75" s="2">
        <v>496</v>
      </c>
      <c r="J75" s="5">
        <f t="shared" si="15"/>
        <v>990</v>
      </c>
      <c r="K75" s="2">
        <v>0</v>
      </c>
      <c r="L75" s="2">
        <v>0</v>
      </c>
      <c r="M75" s="5">
        <f t="shared" si="16"/>
        <v>0</v>
      </c>
      <c r="N75" s="27">
        <f t="shared" si="17"/>
        <v>0.24176953186732297</v>
      </c>
      <c r="O75" s="27">
        <f t="shared" si="0"/>
        <v>0.57216865857900678</v>
      </c>
      <c r="P75" s="28">
        <f t="shared" si="1"/>
        <v>0.40730283171479287</v>
      </c>
      <c r="R75" s="32">
        <f t="shared" si="18"/>
        <v>52.222218883341768</v>
      </c>
      <c r="S75" s="32">
        <f t="shared" si="19"/>
        <v>123.58843025306547</v>
      </c>
      <c r="T75" s="32">
        <f t="shared" si="20"/>
        <v>87.977411650395254</v>
      </c>
    </row>
    <row r="76" spans="2:20" x14ac:dyDescent="0.25">
      <c r="B76" s="12" t="str">
        <f>'Média Mensal'!B76</f>
        <v>São Bento</v>
      </c>
      <c r="C76" s="12" t="str">
        <f>'Média Mensal'!C76</f>
        <v>Aliados</v>
      </c>
      <c r="D76" s="15">
        <f>'Média Mensal'!D76</f>
        <v>443.38</v>
      </c>
      <c r="E76" s="4">
        <v>35807.707009842699</v>
      </c>
      <c r="F76" s="2">
        <v>64737.842370326682</v>
      </c>
      <c r="G76" s="5">
        <f t="shared" si="14"/>
        <v>100545.54938016938</v>
      </c>
      <c r="H76" s="2">
        <v>501</v>
      </c>
      <c r="I76" s="2">
        <v>500</v>
      </c>
      <c r="J76" s="5">
        <f t="shared" si="15"/>
        <v>1001</v>
      </c>
      <c r="K76" s="2">
        <v>0</v>
      </c>
      <c r="L76" s="2">
        <v>0</v>
      </c>
      <c r="M76" s="5">
        <f t="shared" si="16"/>
        <v>0</v>
      </c>
      <c r="N76" s="27">
        <f t="shared" si="17"/>
        <v>0.33089106056260348</v>
      </c>
      <c r="O76" s="27">
        <f t="shared" si="0"/>
        <v>0.59942446639191371</v>
      </c>
      <c r="P76" s="28">
        <f t="shared" si="1"/>
        <v>0.46502363090691429</v>
      </c>
      <c r="R76" s="32">
        <f t="shared" si="18"/>
        <v>71.472469081522348</v>
      </c>
      <c r="S76" s="32">
        <f t="shared" si="19"/>
        <v>129.47568474065335</v>
      </c>
      <c r="T76" s="32">
        <f t="shared" si="20"/>
        <v>100.44510427589348</v>
      </c>
    </row>
    <row r="77" spans="2:20" x14ac:dyDescent="0.25">
      <c r="B77" s="12" t="str">
        <f>'Média Mensal'!B77</f>
        <v>Aliados</v>
      </c>
      <c r="C77" s="12" t="str">
        <f>'Média Mensal'!C77</f>
        <v>Trindade S</v>
      </c>
      <c r="D77" s="15">
        <f>'Média Mensal'!D77</f>
        <v>450.27</v>
      </c>
      <c r="E77" s="4">
        <v>42507.648035744132</v>
      </c>
      <c r="F77" s="2">
        <v>63632.946309914347</v>
      </c>
      <c r="G77" s="5">
        <f t="shared" si="14"/>
        <v>106140.59434565848</v>
      </c>
      <c r="H77" s="2">
        <v>500</v>
      </c>
      <c r="I77" s="2">
        <v>500</v>
      </c>
      <c r="J77" s="5">
        <f t="shared" si="15"/>
        <v>1000</v>
      </c>
      <c r="K77" s="2">
        <v>0</v>
      </c>
      <c r="L77" s="2">
        <v>0</v>
      </c>
      <c r="M77" s="5">
        <f t="shared" si="16"/>
        <v>0</v>
      </c>
      <c r="N77" s="27">
        <f t="shared" si="17"/>
        <v>0.39358933366429755</v>
      </c>
      <c r="O77" s="27">
        <f t="shared" si="0"/>
        <v>0.58919394731402175</v>
      </c>
      <c r="P77" s="28">
        <f t="shared" si="1"/>
        <v>0.49139164048915962</v>
      </c>
      <c r="R77" s="32">
        <f t="shared" si="18"/>
        <v>85.015296071488265</v>
      </c>
      <c r="S77" s="32">
        <f t="shared" si="19"/>
        <v>127.26589261982869</v>
      </c>
      <c r="T77" s="32">
        <f t="shared" si="20"/>
        <v>106.14059434565849</v>
      </c>
    </row>
    <row r="78" spans="2:20" x14ac:dyDescent="0.25">
      <c r="B78" s="12" t="str">
        <f>'Média Mensal'!B78</f>
        <v>Trindade S</v>
      </c>
      <c r="C78" s="12" t="str">
        <f>'Média Mensal'!C78</f>
        <v>Faria Guimaraes</v>
      </c>
      <c r="D78" s="15">
        <f>'Média Mensal'!D78</f>
        <v>555.34</v>
      </c>
      <c r="E78" s="4">
        <v>41086.504735912524</v>
      </c>
      <c r="F78" s="2">
        <v>43066.395344241988</v>
      </c>
      <c r="G78" s="5">
        <f t="shared" si="14"/>
        <v>84152.900080154504</v>
      </c>
      <c r="H78" s="2">
        <v>502</v>
      </c>
      <c r="I78" s="2">
        <v>502</v>
      </c>
      <c r="J78" s="5">
        <f t="shared" si="15"/>
        <v>1004</v>
      </c>
      <c r="K78" s="2">
        <v>0</v>
      </c>
      <c r="L78" s="2">
        <v>0</v>
      </c>
      <c r="M78" s="5">
        <f t="shared" si="16"/>
        <v>0</v>
      </c>
      <c r="N78" s="27">
        <f t="shared" si="17"/>
        <v>0.37891493964800543</v>
      </c>
      <c r="O78" s="27">
        <f t="shared" si="0"/>
        <v>0.39717422296224353</v>
      </c>
      <c r="P78" s="28">
        <f t="shared" si="1"/>
        <v>0.38804458130512443</v>
      </c>
      <c r="R78" s="32">
        <f t="shared" si="18"/>
        <v>81.845626963969167</v>
      </c>
      <c r="S78" s="32">
        <f t="shared" si="19"/>
        <v>85.789632159844601</v>
      </c>
      <c r="T78" s="32">
        <f t="shared" si="20"/>
        <v>83.817629561906884</v>
      </c>
    </row>
    <row r="79" spans="2:20" x14ac:dyDescent="0.25">
      <c r="B79" s="12" t="str">
        <f>'Média Mensal'!B79</f>
        <v>Faria Guimaraes</v>
      </c>
      <c r="C79" s="12" t="str">
        <f>'Média Mensal'!C79</f>
        <v>Marques</v>
      </c>
      <c r="D79" s="15">
        <f>'Média Mensal'!D79</f>
        <v>621.04</v>
      </c>
      <c r="E79" s="4">
        <v>39075.741827166137</v>
      </c>
      <c r="F79" s="2">
        <v>40601.600169353253</v>
      </c>
      <c r="G79" s="5">
        <f t="shared" si="14"/>
        <v>79677.34199651939</v>
      </c>
      <c r="H79" s="2">
        <v>499</v>
      </c>
      <c r="I79" s="2">
        <v>499</v>
      </c>
      <c r="J79" s="5">
        <f t="shared" si="15"/>
        <v>998</v>
      </c>
      <c r="K79" s="2">
        <v>0</v>
      </c>
      <c r="L79" s="2">
        <v>0</v>
      </c>
      <c r="M79" s="5">
        <f t="shared" si="16"/>
        <v>0</v>
      </c>
      <c r="N79" s="27">
        <f t="shared" si="17"/>
        <v>0.36253749932426088</v>
      </c>
      <c r="O79" s="27">
        <f t="shared" si="0"/>
        <v>0.37669413056996637</v>
      </c>
      <c r="P79" s="28">
        <f t="shared" si="1"/>
        <v>0.3696158149471136</v>
      </c>
      <c r="R79" s="32">
        <f t="shared" si="18"/>
        <v>78.30809985404035</v>
      </c>
      <c r="S79" s="32">
        <f t="shared" si="19"/>
        <v>81.365932203112735</v>
      </c>
      <c r="T79" s="32">
        <f t="shared" si="20"/>
        <v>79.837016028576542</v>
      </c>
    </row>
    <row r="80" spans="2:20" x14ac:dyDescent="0.25">
      <c r="B80" s="12" t="str">
        <f>'Média Mensal'!B80</f>
        <v>Marques</v>
      </c>
      <c r="C80" s="12" t="str">
        <f>'Média Mensal'!C80</f>
        <v>Combatentes</v>
      </c>
      <c r="D80" s="15">
        <f>'Média Mensal'!D80</f>
        <v>702.75</v>
      </c>
      <c r="E80" s="4">
        <v>31078.810590558413</v>
      </c>
      <c r="F80" s="2">
        <v>29273.464880607473</v>
      </c>
      <c r="G80" s="5">
        <f t="shared" si="14"/>
        <v>60352.275471165885</v>
      </c>
      <c r="H80" s="2">
        <v>496</v>
      </c>
      <c r="I80" s="2">
        <v>496</v>
      </c>
      <c r="J80" s="5">
        <f t="shared" si="15"/>
        <v>992</v>
      </c>
      <c r="K80" s="2">
        <v>0</v>
      </c>
      <c r="L80" s="2">
        <v>0</v>
      </c>
      <c r="M80" s="5">
        <f t="shared" si="16"/>
        <v>0</v>
      </c>
      <c r="N80" s="27">
        <f t="shared" si="17"/>
        <v>0.2900874644429362</v>
      </c>
      <c r="O80" s="27">
        <f t="shared" si="0"/>
        <v>0.27323649268786843</v>
      </c>
      <c r="P80" s="28">
        <f t="shared" si="1"/>
        <v>0.28166197856540232</v>
      </c>
      <c r="R80" s="32">
        <f t="shared" si="18"/>
        <v>62.658892319674216</v>
      </c>
      <c r="S80" s="32">
        <f t="shared" si="19"/>
        <v>59.019082420579579</v>
      </c>
      <c r="T80" s="32">
        <f t="shared" si="20"/>
        <v>60.838987370126901</v>
      </c>
    </row>
    <row r="81" spans="2:20" x14ac:dyDescent="0.25">
      <c r="B81" s="12" t="str">
        <f>'Média Mensal'!B81</f>
        <v>Combatentes</v>
      </c>
      <c r="C81" s="12" t="str">
        <f>'Média Mensal'!C81</f>
        <v>Salgueiros</v>
      </c>
      <c r="D81" s="15">
        <f>'Média Mensal'!D81</f>
        <v>471.25</v>
      </c>
      <c r="E81" s="4">
        <v>25409.874265869232</v>
      </c>
      <c r="F81" s="2">
        <v>24737.122737065187</v>
      </c>
      <c r="G81" s="5">
        <f t="shared" si="14"/>
        <v>50146.997002934419</v>
      </c>
      <c r="H81" s="2">
        <v>497</v>
      </c>
      <c r="I81" s="2">
        <v>498</v>
      </c>
      <c r="J81" s="5">
        <f t="shared" si="15"/>
        <v>995</v>
      </c>
      <c r="K81" s="2">
        <v>0</v>
      </c>
      <c r="L81" s="2">
        <v>0</v>
      </c>
      <c r="M81" s="5">
        <f t="shared" si="16"/>
        <v>0</v>
      </c>
      <c r="N81" s="27">
        <f t="shared" si="17"/>
        <v>0.23669679433889665</v>
      </c>
      <c r="O81" s="27">
        <f t="shared" si="17"/>
        <v>0.22996730195843734</v>
      </c>
      <c r="P81" s="28">
        <f t="shared" si="17"/>
        <v>0.23332866649420445</v>
      </c>
      <c r="R81" s="32">
        <f t="shared" si="18"/>
        <v>51.126507577201671</v>
      </c>
      <c r="S81" s="32">
        <f t="shared" si="19"/>
        <v>49.672937223022466</v>
      </c>
      <c r="T81" s="32">
        <f t="shared" si="20"/>
        <v>50.398991962748163</v>
      </c>
    </row>
    <row r="82" spans="2:20" x14ac:dyDescent="0.25">
      <c r="B82" s="12" t="str">
        <f>'Média Mensal'!B82</f>
        <v>Salgueiros</v>
      </c>
      <c r="C82" s="12" t="str">
        <f>'Média Mensal'!C82</f>
        <v>Polo Universitario</v>
      </c>
      <c r="D82" s="15">
        <f>'Média Mensal'!D82</f>
        <v>775.36</v>
      </c>
      <c r="E82" s="4">
        <v>21145.53859427536</v>
      </c>
      <c r="F82" s="2">
        <v>23043.102076325449</v>
      </c>
      <c r="G82" s="5">
        <f t="shared" si="14"/>
        <v>44188.640670600813</v>
      </c>
      <c r="H82" s="2">
        <v>498</v>
      </c>
      <c r="I82" s="2">
        <v>500</v>
      </c>
      <c r="J82" s="5">
        <f t="shared" si="15"/>
        <v>998</v>
      </c>
      <c r="K82" s="2">
        <v>0</v>
      </c>
      <c r="L82" s="2">
        <v>0</v>
      </c>
      <c r="M82" s="5">
        <f t="shared" si="16"/>
        <v>0</v>
      </c>
      <c r="N82" s="27">
        <f t="shared" si="17"/>
        <v>0.19657833737055036</v>
      </c>
      <c r="O82" s="27">
        <f t="shared" si="17"/>
        <v>0.21336205626227267</v>
      </c>
      <c r="P82" s="28">
        <f t="shared" si="17"/>
        <v>0.20498701417001045</v>
      </c>
      <c r="R82" s="32">
        <f t="shared" si="18"/>
        <v>42.460920872038876</v>
      </c>
      <c r="S82" s="32">
        <f t="shared" si="19"/>
        <v>46.0862041526509</v>
      </c>
      <c r="T82" s="32">
        <f t="shared" si="20"/>
        <v>44.277195060722256</v>
      </c>
    </row>
    <row r="83" spans="2:20" x14ac:dyDescent="0.25">
      <c r="B83" s="12" t="str">
        <f>'Média Mensal'!B83</f>
        <v>Polo Universitario</v>
      </c>
      <c r="C83" s="12" t="str">
        <f>'Média Mensal'!C83</f>
        <v>I.P.O.</v>
      </c>
      <c r="D83" s="15">
        <f>'Média Mensal'!D83</f>
        <v>827.64</v>
      </c>
      <c r="E83" s="4">
        <v>16336.54665308416</v>
      </c>
      <c r="F83" s="2">
        <v>16526.055772322012</v>
      </c>
      <c r="G83" s="5">
        <f t="shared" si="14"/>
        <v>32862.60242540617</v>
      </c>
      <c r="H83" s="2">
        <v>500</v>
      </c>
      <c r="I83" s="2">
        <v>497</v>
      </c>
      <c r="J83" s="5">
        <f t="shared" si="15"/>
        <v>997</v>
      </c>
      <c r="K83" s="2">
        <v>0</v>
      </c>
      <c r="L83" s="2">
        <v>0</v>
      </c>
      <c r="M83" s="5">
        <f t="shared" si="16"/>
        <v>0</v>
      </c>
      <c r="N83" s="27">
        <f t="shared" si="17"/>
        <v>0.15126432086189037</v>
      </c>
      <c r="O83" s="27">
        <f t="shared" si="17"/>
        <v>0.15394269107535968</v>
      </c>
      <c r="P83" s="28">
        <f t="shared" si="17"/>
        <v>0.15259947632437204</v>
      </c>
      <c r="R83" s="32">
        <f t="shared" si="18"/>
        <v>32.673093306168319</v>
      </c>
      <c r="S83" s="32">
        <f t="shared" si="19"/>
        <v>33.251621272277688</v>
      </c>
      <c r="T83" s="32">
        <f t="shared" si="20"/>
        <v>32.961486886064364</v>
      </c>
    </row>
    <row r="84" spans="2:20" x14ac:dyDescent="0.25">
      <c r="B84" s="13" t="str">
        <f>'Média Mensal'!B84</f>
        <v>I.P.O.</v>
      </c>
      <c r="C84" s="13" t="str">
        <f>'Média Mensal'!C84</f>
        <v>Hospital São João</v>
      </c>
      <c r="D84" s="16">
        <f>'Média Mensal'!D84</f>
        <v>351.77</v>
      </c>
      <c r="E84" s="6">
        <v>10000.070676473937</v>
      </c>
      <c r="F84" s="3">
        <v>8083.9999999999982</v>
      </c>
      <c r="G84" s="7">
        <f t="shared" si="14"/>
        <v>18084.070676473937</v>
      </c>
      <c r="H84" s="6">
        <v>499</v>
      </c>
      <c r="I84" s="3">
        <v>500</v>
      </c>
      <c r="J84" s="7">
        <f t="shared" si="15"/>
        <v>999</v>
      </c>
      <c r="K84" s="6">
        <v>0</v>
      </c>
      <c r="L84" s="3">
        <v>0</v>
      </c>
      <c r="M84" s="7">
        <f t="shared" si="16"/>
        <v>0</v>
      </c>
      <c r="N84" s="27">
        <f t="shared" si="17"/>
        <v>9.277880461361554E-2</v>
      </c>
      <c r="O84" s="27">
        <f t="shared" si="17"/>
        <v>7.4851851851851836E-2</v>
      </c>
      <c r="P84" s="28">
        <f t="shared" si="17"/>
        <v>8.3806355783903982E-2</v>
      </c>
      <c r="R84" s="32">
        <f t="shared" si="18"/>
        <v>20.040221796540955</v>
      </c>
      <c r="S84" s="32">
        <f t="shared" si="19"/>
        <v>16.167999999999996</v>
      </c>
      <c r="T84" s="32">
        <f t="shared" si="20"/>
        <v>18.10217284932326</v>
      </c>
    </row>
    <row r="85" spans="2:20" x14ac:dyDescent="0.25">
      <c r="B85" s="12" t="str">
        <f>'Média Mensal'!B85</f>
        <v xml:space="preserve">Verdes (E) </v>
      </c>
      <c r="C85" s="12" t="str">
        <f>'Média Mensal'!C85</f>
        <v>Botica</v>
      </c>
      <c r="D85" s="15">
        <f>'Média Mensal'!D85</f>
        <v>683.54</v>
      </c>
      <c r="E85" s="4">
        <v>2903.7084454676915</v>
      </c>
      <c r="F85" s="2">
        <v>4850.6787365035234</v>
      </c>
      <c r="G85" s="5">
        <f t="shared" si="14"/>
        <v>7754.3871819712149</v>
      </c>
      <c r="H85" s="2">
        <v>141</v>
      </c>
      <c r="I85" s="2">
        <v>122</v>
      </c>
      <c r="J85" s="5">
        <f t="shared" si="15"/>
        <v>263</v>
      </c>
      <c r="K85" s="2">
        <v>0</v>
      </c>
      <c r="L85" s="2">
        <v>0</v>
      </c>
      <c r="M85" s="5">
        <f t="shared" si="16"/>
        <v>0</v>
      </c>
      <c r="N85" s="25">
        <f t="shared" si="17"/>
        <v>9.5341096843567494E-2</v>
      </c>
      <c r="O85" s="25">
        <f t="shared" si="17"/>
        <v>0.18407250821582891</v>
      </c>
      <c r="P85" s="26">
        <f t="shared" si="17"/>
        <v>0.13650167550294351</v>
      </c>
      <c r="R85" s="32">
        <f t="shared" si="18"/>
        <v>20.593676918210576</v>
      </c>
      <c r="S85" s="32">
        <f t="shared" si="19"/>
        <v>39.759661774619047</v>
      </c>
      <c r="T85" s="32">
        <f t="shared" si="20"/>
        <v>29.484361908635798</v>
      </c>
    </row>
    <row r="86" spans="2:20" x14ac:dyDescent="0.25">
      <c r="B86" s="13" t="str">
        <f>'Média Mensal'!B86</f>
        <v>Botica</v>
      </c>
      <c r="C86" s="13" t="str">
        <f>'Média Mensal'!C86</f>
        <v>Aeroporto</v>
      </c>
      <c r="D86" s="16">
        <f>'Média Mensal'!D86</f>
        <v>649.66</v>
      </c>
      <c r="E86" s="6">
        <v>2442.4337829232709</v>
      </c>
      <c r="F86" s="3">
        <v>3988</v>
      </c>
      <c r="G86" s="7">
        <f t="shared" si="14"/>
        <v>6430.4337829232709</v>
      </c>
      <c r="H86" s="6">
        <v>143</v>
      </c>
      <c r="I86" s="3">
        <v>122</v>
      </c>
      <c r="J86" s="7">
        <f t="shared" si="15"/>
        <v>265</v>
      </c>
      <c r="K86" s="6">
        <v>0</v>
      </c>
      <c r="L86" s="3">
        <v>0</v>
      </c>
      <c r="M86" s="7">
        <f t="shared" si="16"/>
        <v>0</v>
      </c>
      <c r="N86" s="27">
        <f t="shared" si="17"/>
        <v>7.9073872796013689E-2</v>
      </c>
      <c r="O86" s="27">
        <f t="shared" si="17"/>
        <v>0.1513357619914997</v>
      </c>
      <c r="P86" s="28">
        <f t="shared" si="17"/>
        <v>0.11234161046336952</v>
      </c>
      <c r="R86" s="32">
        <f t="shared" si="18"/>
        <v>17.079956523938957</v>
      </c>
      <c r="S86" s="32">
        <f t="shared" si="19"/>
        <v>32.688524590163937</v>
      </c>
      <c r="T86" s="32">
        <f t="shared" si="20"/>
        <v>24.265787860087816</v>
      </c>
    </row>
    <row r="87" spans="2:20" x14ac:dyDescent="0.25">
      <c r="B87" s="23" t="s">
        <v>85</v>
      </c>
      <c r="E87" s="41"/>
      <c r="F87" s="41"/>
      <c r="G87" s="41"/>
      <c r="H87" s="41"/>
      <c r="I87" s="41"/>
      <c r="J87" s="41"/>
      <c r="K87" s="41"/>
      <c r="L87" s="41"/>
      <c r="M87" s="41"/>
      <c r="N87" s="42"/>
      <c r="O87" s="42"/>
      <c r="P87" s="42"/>
    </row>
    <row r="88" spans="2:20" x14ac:dyDescent="0.25">
      <c r="B88" s="34"/>
    </row>
    <row r="89" spans="2:20" x14ac:dyDescent="0.25">
      <c r="C89" s="51" t="s">
        <v>106</v>
      </c>
      <c r="D89" s="52">
        <f>+SUMPRODUCT(D5:D86,G5:G86)/1000</f>
        <v>2646545.8193221274</v>
      </c>
    </row>
    <row r="90" spans="2:20" x14ac:dyDescent="0.25">
      <c r="C90" s="51" t="s">
        <v>108</v>
      </c>
      <c r="D90" s="52">
        <f>+(SUMPRODUCT($D$5:$D$86,$J$5:$J$86)+SUMPRODUCT($D$5:$D$86,$M$5:$M$86))/1000</f>
        <v>47379.645849999994</v>
      </c>
    </row>
    <row r="91" spans="2:20" x14ac:dyDescent="0.25">
      <c r="C91" s="51" t="s">
        <v>107</v>
      </c>
      <c r="D91" s="52">
        <f>+(SUMPRODUCT($D$5:$D$86,$J$5:$J$86)*216+SUMPRODUCT($D$5:$D$86,$M$5:$M$86)*248)/1000</f>
        <v>10830220.049199997</v>
      </c>
    </row>
    <row r="92" spans="2:20" x14ac:dyDescent="0.25">
      <c r="C92" s="51" t="s">
        <v>109</v>
      </c>
      <c r="D92" s="35">
        <f>+D89/D91</f>
        <v>0.24436676330668108</v>
      </c>
    </row>
    <row r="93" spans="2:20" x14ac:dyDescent="0.25">
      <c r="D93" s="53">
        <f>+D92-P2</f>
        <v>3.8857805861880479E-16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6">
    <tabColor theme="0" tint="-4.9989318521683403E-2"/>
  </sheetPr>
  <dimension ref="A1:T93"/>
  <sheetViews>
    <sheetView workbookViewId="0">
      <selection activeCell="P2" sqref="P2"/>
    </sheetView>
  </sheetViews>
  <sheetFormatPr defaultRowHeight="15" x14ac:dyDescent="0.25"/>
  <cols>
    <col min="2" max="2" width="17.42578125" bestFit="1" customWidth="1"/>
    <col min="3" max="3" width="17.42578125" customWidth="1"/>
    <col min="4" max="4" width="13.7109375" customWidth="1"/>
    <col min="5" max="16" width="10" customWidth="1"/>
  </cols>
  <sheetData>
    <row r="1" spans="1:20" ht="14.45" x14ac:dyDescent="0.3">
      <c r="P1" s="33"/>
    </row>
    <row r="2" spans="1:20" ht="17.25" x14ac:dyDescent="0.3">
      <c r="A2" s="1"/>
      <c r="H2" s="54" t="s">
        <v>84</v>
      </c>
      <c r="I2" s="55"/>
      <c r="J2" s="55"/>
      <c r="K2" s="55"/>
      <c r="L2" s="55"/>
      <c r="M2" s="55"/>
      <c r="N2" s="55"/>
      <c r="O2" s="56"/>
      <c r="P2" s="17">
        <v>0.14677261429476449</v>
      </c>
    </row>
    <row r="3" spans="1:20" ht="17.25" x14ac:dyDescent="0.25">
      <c r="B3" s="59" t="s">
        <v>3</v>
      </c>
      <c r="C3" s="61" t="s">
        <v>4</v>
      </c>
      <c r="D3" s="18" t="s">
        <v>82</v>
      </c>
      <c r="E3" s="64" t="s">
        <v>0</v>
      </c>
      <c r="F3" s="64"/>
      <c r="G3" s="65"/>
      <c r="H3" s="63" t="s">
        <v>86</v>
      </c>
      <c r="I3" s="64"/>
      <c r="J3" s="65"/>
      <c r="K3" s="63" t="s">
        <v>87</v>
      </c>
      <c r="L3" s="64"/>
      <c r="M3" s="65"/>
      <c r="N3" s="63" t="s">
        <v>1</v>
      </c>
      <c r="O3" s="64"/>
      <c r="P3" s="65"/>
      <c r="R3" s="63" t="s">
        <v>88</v>
      </c>
      <c r="S3" s="64"/>
      <c r="T3" s="65"/>
    </row>
    <row r="4" spans="1:20" x14ac:dyDescent="0.25">
      <c r="B4" s="60"/>
      <c r="C4" s="62"/>
      <c r="D4" s="19" t="s">
        <v>83</v>
      </c>
      <c r="E4" s="20" t="s">
        <v>5</v>
      </c>
      <c r="F4" s="21" t="s">
        <v>6</v>
      </c>
      <c r="G4" s="22" t="s">
        <v>2</v>
      </c>
      <c r="H4" s="20" t="s">
        <v>5</v>
      </c>
      <c r="I4" s="21" t="s">
        <v>6</v>
      </c>
      <c r="J4" s="22" t="s">
        <v>2</v>
      </c>
      <c r="K4" s="20" t="s">
        <v>5</v>
      </c>
      <c r="L4" s="21" t="s">
        <v>6</v>
      </c>
      <c r="M4" s="24" t="s">
        <v>2</v>
      </c>
      <c r="N4" s="20" t="s">
        <v>5</v>
      </c>
      <c r="O4" s="21" t="s">
        <v>6</v>
      </c>
      <c r="P4" s="22" t="s">
        <v>2</v>
      </c>
      <c r="R4" s="20" t="s">
        <v>5</v>
      </c>
      <c r="S4" s="21" t="s">
        <v>6</v>
      </c>
      <c r="T4" s="31" t="s">
        <v>2</v>
      </c>
    </row>
    <row r="5" spans="1:20" x14ac:dyDescent="0.25">
      <c r="B5" s="11" t="str">
        <f>'Média Mensal'!B5</f>
        <v>Fânzeres</v>
      </c>
      <c r="C5" s="11" t="str">
        <f>'Média Mensal'!C5</f>
        <v>Venda Nova</v>
      </c>
      <c r="D5" s="14">
        <f>'Média Mensal'!D5</f>
        <v>440.45</v>
      </c>
      <c r="E5" s="8">
        <v>352.99999999999994</v>
      </c>
      <c r="F5" s="9">
        <v>1628.4566721610461</v>
      </c>
      <c r="G5" s="10">
        <f>+E5+F5</f>
        <v>1981.4566721610461</v>
      </c>
      <c r="H5" s="9">
        <v>224</v>
      </c>
      <c r="I5" s="9">
        <v>225</v>
      </c>
      <c r="J5" s="10">
        <f>+H5+I5</f>
        <v>449</v>
      </c>
      <c r="K5" s="9">
        <v>0</v>
      </c>
      <c r="L5" s="9">
        <v>0</v>
      </c>
      <c r="M5" s="10">
        <f>+K5+L5</f>
        <v>0</v>
      </c>
      <c r="N5" s="27">
        <f>+E5/(H5*216+K5*248)</f>
        <v>7.2958002645502635E-3</v>
      </c>
      <c r="O5" s="27">
        <f t="shared" ref="O5:O80" si="0">+F5/(I5*216+L5*248)</f>
        <v>3.3507338933354856E-2</v>
      </c>
      <c r="P5" s="28">
        <f t="shared" ref="P5:P80" si="1">+G5/(J5*216+M5*248)</f>
        <v>2.0430758394797556E-2</v>
      </c>
      <c r="R5" s="32">
        <f>+E5/(H5+K5)</f>
        <v>1.575892857142857</v>
      </c>
      <c r="S5" s="32">
        <f t="shared" ref="S5" si="2">+F5/(I5+L5)</f>
        <v>7.2375852096046494</v>
      </c>
      <c r="T5" s="32">
        <f t="shared" ref="T5" si="3">+G5/(J5+M5)</f>
        <v>4.4130438132762722</v>
      </c>
    </row>
    <row r="6" spans="1:20" x14ac:dyDescent="0.25">
      <c r="B6" s="12" t="str">
        <f>'Média Mensal'!B6</f>
        <v>Venda Nova</v>
      </c>
      <c r="C6" s="12" t="str">
        <f>'Média Mensal'!C6</f>
        <v>Carreira</v>
      </c>
      <c r="D6" s="15">
        <f>'Média Mensal'!D6</f>
        <v>583.47</v>
      </c>
      <c r="E6" s="4">
        <v>612.4561741150942</v>
      </c>
      <c r="F6" s="2">
        <v>3116.6224571193411</v>
      </c>
      <c r="G6" s="5">
        <f t="shared" ref="G6:G69" si="4">+E6+F6</f>
        <v>3729.0786312344353</v>
      </c>
      <c r="H6" s="2">
        <v>224</v>
      </c>
      <c r="I6" s="2">
        <v>227</v>
      </c>
      <c r="J6" s="5">
        <f t="shared" ref="J6:J69" si="5">+H6+I6</f>
        <v>451</v>
      </c>
      <c r="K6" s="2">
        <v>0</v>
      </c>
      <c r="L6" s="2">
        <v>0</v>
      </c>
      <c r="M6" s="5">
        <f t="shared" ref="M6:M69" si="6">+K6+L6</f>
        <v>0</v>
      </c>
      <c r="N6" s="27">
        <f t="shared" ref="N6:N69" si="7">+E6/(H6*216+K6*248)</f>
        <v>1.2658237725593052E-2</v>
      </c>
      <c r="O6" s="27">
        <f t="shared" si="0"/>
        <v>6.3563029391404416E-2</v>
      </c>
      <c r="P6" s="28">
        <f t="shared" si="1"/>
        <v>3.8279939960934914E-2</v>
      </c>
      <c r="R6" s="32">
        <f t="shared" ref="R6:R70" si="8">+E6/(H6+K6)</f>
        <v>2.734179348728099</v>
      </c>
      <c r="S6" s="32">
        <f t="shared" ref="S6:S70" si="9">+F6/(I6+L6)</f>
        <v>13.729614348543352</v>
      </c>
      <c r="T6" s="32">
        <f t="shared" ref="T6:T70" si="10">+G6/(J6+M6)</f>
        <v>8.26846703156194</v>
      </c>
    </row>
    <row r="7" spans="1:20" x14ac:dyDescent="0.25">
      <c r="B7" s="12" t="str">
        <f>'Média Mensal'!B7</f>
        <v>Carreira</v>
      </c>
      <c r="C7" s="12" t="str">
        <f>'Média Mensal'!C7</f>
        <v>Baguim</v>
      </c>
      <c r="D7" s="15">
        <f>'Média Mensal'!D7</f>
        <v>786.02</v>
      </c>
      <c r="E7" s="4">
        <v>833.77897651623528</v>
      </c>
      <c r="F7" s="2">
        <v>4637.5239090844816</v>
      </c>
      <c r="G7" s="5">
        <f t="shared" si="4"/>
        <v>5471.3028856007168</v>
      </c>
      <c r="H7" s="2">
        <v>229</v>
      </c>
      <c r="I7" s="2">
        <v>235</v>
      </c>
      <c r="J7" s="5">
        <f t="shared" si="5"/>
        <v>464</v>
      </c>
      <c r="K7" s="2">
        <v>0</v>
      </c>
      <c r="L7" s="2">
        <v>0</v>
      </c>
      <c r="M7" s="5">
        <f t="shared" si="6"/>
        <v>0</v>
      </c>
      <c r="N7" s="27">
        <f t="shared" si="7"/>
        <v>1.6856278839483974E-2</v>
      </c>
      <c r="O7" s="27">
        <f t="shared" si="0"/>
        <v>9.1361779138780172E-2</v>
      </c>
      <c r="P7" s="28">
        <f t="shared" si="1"/>
        <v>5.4590745585894766E-2</v>
      </c>
      <c r="R7" s="32">
        <f t="shared" si="8"/>
        <v>3.6409562293285385</v>
      </c>
      <c r="S7" s="32">
        <f t="shared" si="9"/>
        <v>19.734144293976517</v>
      </c>
      <c r="T7" s="32">
        <f t="shared" si="10"/>
        <v>11.79160104655327</v>
      </c>
    </row>
    <row r="8" spans="1:20" x14ac:dyDescent="0.25">
      <c r="B8" s="12" t="str">
        <f>'Média Mensal'!B8</f>
        <v>Baguim</v>
      </c>
      <c r="C8" s="12" t="str">
        <f>'Média Mensal'!C8</f>
        <v>Campainha</v>
      </c>
      <c r="D8" s="15">
        <f>'Média Mensal'!D8</f>
        <v>751.7</v>
      </c>
      <c r="E8" s="4">
        <v>987.43155204219443</v>
      </c>
      <c r="F8" s="2">
        <v>5531.0742280385975</v>
      </c>
      <c r="G8" s="5">
        <f t="shared" si="4"/>
        <v>6518.5057800807917</v>
      </c>
      <c r="H8" s="2">
        <v>237</v>
      </c>
      <c r="I8" s="2">
        <v>228</v>
      </c>
      <c r="J8" s="5">
        <f t="shared" si="5"/>
        <v>465</v>
      </c>
      <c r="K8" s="2">
        <v>0</v>
      </c>
      <c r="L8" s="2">
        <v>0</v>
      </c>
      <c r="M8" s="5">
        <f t="shared" si="6"/>
        <v>0</v>
      </c>
      <c r="N8" s="27">
        <f t="shared" si="7"/>
        <v>1.9288786373695001E-2</v>
      </c>
      <c r="O8" s="27">
        <f t="shared" si="0"/>
        <v>0.11231063653424703</v>
      </c>
      <c r="P8" s="28">
        <f t="shared" si="1"/>
        <v>6.4899500000804383E-2</v>
      </c>
      <c r="R8" s="32">
        <f t="shared" si="8"/>
        <v>4.1663778567181202</v>
      </c>
      <c r="S8" s="32">
        <f t="shared" si="9"/>
        <v>24.259097491397359</v>
      </c>
      <c r="T8" s="32">
        <f t="shared" si="10"/>
        <v>14.018292000173746</v>
      </c>
    </row>
    <row r="9" spans="1:20" x14ac:dyDescent="0.25">
      <c r="B9" s="12" t="str">
        <f>'Média Mensal'!B9</f>
        <v>Campainha</v>
      </c>
      <c r="C9" s="12" t="str">
        <f>'Média Mensal'!C9</f>
        <v>Rio Tinto</v>
      </c>
      <c r="D9" s="15">
        <f>'Média Mensal'!D9</f>
        <v>859.99</v>
      </c>
      <c r="E9" s="4">
        <v>1290.5197091048049</v>
      </c>
      <c r="F9" s="2">
        <v>6898.4666921275666</v>
      </c>
      <c r="G9" s="5">
        <f t="shared" si="4"/>
        <v>8188.9864012323715</v>
      </c>
      <c r="H9" s="2">
        <v>266</v>
      </c>
      <c r="I9" s="2">
        <v>224</v>
      </c>
      <c r="J9" s="5">
        <f t="shared" si="5"/>
        <v>490</v>
      </c>
      <c r="K9" s="2">
        <v>0</v>
      </c>
      <c r="L9" s="2">
        <v>0</v>
      </c>
      <c r="M9" s="5">
        <f t="shared" si="6"/>
        <v>0</v>
      </c>
      <c r="N9" s="27">
        <f t="shared" si="7"/>
        <v>2.2461008582303064E-2</v>
      </c>
      <c r="O9" s="27">
        <f t="shared" si="0"/>
        <v>0.14257743659324501</v>
      </c>
      <c r="P9" s="28">
        <f t="shared" si="1"/>
        <v>7.7371375673019382E-2</v>
      </c>
      <c r="R9" s="32">
        <f t="shared" si="8"/>
        <v>4.8515778537774619</v>
      </c>
      <c r="S9" s="32">
        <f t="shared" si="9"/>
        <v>30.796726304140922</v>
      </c>
      <c r="T9" s="32">
        <f t="shared" si="10"/>
        <v>16.712217145372186</v>
      </c>
    </row>
    <row r="10" spans="1:20" x14ac:dyDescent="0.25">
      <c r="B10" s="12" t="str">
        <f>'Média Mensal'!B10</f>
        <v>Rio Tinto</v>
      </c>
      <c r="C10" s="12" t="str">
        <f>'Média Mensal'!C10</f>
        <v>Levada</v>
      </c>
      <c r="D10" s="15">
        <f>'Média Mensal'!D10</f>
        <v>452.83</v>
      </c>
      <c r="E10" s="4">
        <v>1462.6896572244468</v>
      </c>
      <c r="F10" s="2">
        <v>8110.8929077659723</v>
      </c>
      <c r="G10" s="5">
        <f t="shared" si="4"/>
        <v>9573.5825649904182</v>
      </c>
      <c r="H10" s="2">
        <v>240</v>
      </c>
      <c r="I10" s="2">
        <v>223</v>
      </c>
      <c r="J10" s="5">
        <f t="shared" si="5"/>
        <v>463</v>
      </c>
      <c r="K10" s="2">
        <v>0</v>
      </c>
      <c r="L10" s="2">
        <v>0</v>
      </c>
      <c r="M10" s="5">
        <f t="shared" si="6"/>
        <v>0</v>
      </c>
      <c r="N10" s="27">
        <f t="shared" si="7"/>
        <v>2.8215464066829607E-2</v>
      </c>
      <c r="O10" s="27">
        <f t="shared" si="0"/>
        <v>0.16838757905177654</v>
      </c>
      <c r="P10" s="28">
        <f t="shared" si="1"/>
        <v>9.5728167396512465E-2</v>
      </c>
      <c r="R10" s="32">
        <f t="shared" si="8"/>
        <v>6.0945402384351954</v>
      </c>
      <c r="S10" s="32">
        <f t="shared" si="9"/>
        <v>36.371717075183732</v>
      </c>
      <c r="T10" s="32">
        <f t="shared" si="10"/>
        <v>20.677284157646692</v>
      </c>
    </row>
    <row r="11" spans="1:20" x14ac:dyDescent="0.25">
      <c r="B11" s="12" t="str">
        <f>'Média Mensal'!B11</f>
        <v>Levada</v>
      </c>
      <c r="C11" s="12" t="str">
        <f>'Média Mensal'!C11</f>
        <v>Nau Vitória</v>
      </c>
      <c r="D11" s="15">
        <f>'Média Mensal'!D11</f>
        <v>1111.6199999999999</v>
      </c>
      <c r="E11" s="4">
        <v>2249.3036221231737</v>
      </c>
      <c r="F11" s="2">
        <v>10175.644544634126</v>
      </c>
      <c r="G11" s="5">
        <f t="shared" si="4"/>
        <v>12424.9481667573</v>
      </c>
      <c r="H11" s="2">
        <v>238</v>
      </c>
      <c r="I11" s="2">
        <v>222</v>
      </c>
      <c r="J11" s="5">
        <f t="shared" si="5"/>
        <v>460</v>
      </c>
      <c r="K11" s="2">
        <v>0</v>
      </c>
      <c r="L11" s="2">
        <v>0</v>
      </c>
      <c r="M11" s="5">
        <f t="shared" si="6"/>
        <v>0</v>
      </c>
      <c r="N11" s="27">
        <f t="shared" si="7"/>
        <v>4.3753960903423081E-2</v>
      </c>
      <c r="O11" s="27">
        <f t="shared" si="0"/>
        <v>0.21220479947935697</v>
      </c>
      <c r="P11" s="28">
        <f t="shared" si="1"/>
        <v>0.12504980039006944</v>
      </c>
      <c r="R11" s="32">
        <f t="shared" si="8"/>
        <v>9.4508555551393858</v>
      </c>
      <c r="S11" s="32">
        <f t="shared" si="9"/>
        <v>45.83623668754111</v>
      </c>
      <c r="T11" s="32">
        <f t="shared" si="10"/>
        <v>27.010756884254999</v>
      </c>
    </row>
    <row r="12" spans="1:20" x14ac:dyDescent="0.25">
      <c r="B12" s="12" t="str">
        <f>'Média Mensal'!B12</f>
        <v>Nau Vitória</v>
      </c>
      <c r="C12" s="12" t="str">
        <f>'Média Mensal'!C12</f>
        <v>Nasoni</v>
      </c>
      <c r="D12" s="15">
        <f>'Média Mensal'!D12</f>
        <v>499.02</v>
      </c>
      <c r="E12" s="4">
        <v>2374.2587490535243</v>
      </c>
      <c r="F12" s="2">
        <v>10382.862412150529</v>
      </c>
      <c r="G12" s="5">
        <f t="shared" si="4"/>
        <v>12757.121161204053</v>
      </c>
      <c r="H12" s="2">
        <v>245</v>
      </c>
      <c r="I12" s="2">
        <v>225</v>
      </c>
      <c r="J12" s="5">
        <f t="shared" si="5"/>
        <v>470</v>
      </c>
      <c r="K12" s="2">
        <v>0</v>
      </c>
      <c r="L12" s="2">
        <v>0</v>
      </c>
      <c r="M12" s="5">
        <f t="shared" si="6"/>
        <v>0</v>
      </c>
      <c r="N12" s="27">
        <f t="shared" si="7"/>
        <v>4.4865055726635003E-2</v>
      </c>
      <c r="O12" s="27">
        <f t="shared" si="0"/>
        <v>0.21363914428293271</v>
      </c>
      <c r="P12" s="28">
        <f t="shared" si="1"/>
        <v>0.12566116195039453</v>
      </c>
      <c r="R12" s="32">
        <f t="shared" si="8"/>
        <v>9.6908520369531601</v>
      </c>
      <c r="S12" s="32">
        <f t="shared" si="9"/>
        <v>46.146055165113459</v>
      </c>
      <c r="T12" s="32">
        <f t="shared" si="10"/>
        <v>27.142810981285219</v>
      </c>
    </row>
    <row r="13" spans="1:20" x14ac:dyDescent="0.25">
      <c r="B13" s="12" t="str">
        <f>'Média Mensal'!B13</f>
        <v>Nasoni</v>
      </c>
      <c r="C13" s="12" t="str">
        <f>'Média Mensal'!C13</f>
        <v>Contumil</v>
      </c>
      <c r="D13" s="15">
        <f>'Média Mensal'!D13</f>
        <v>650</v>
      </c>
      <c r="E13" s="4">
        <v>2467.4301380032812</v>
      </c>
      <c r="F13" s="2">
        <v>10564.677916770552</v>
      </c>
      <c r="G13" s="5">
        <f t="shared" si="4"/>
        <v>13032.108054773833</v>
      </c>
      <c r="H13" s="2">
        <v>267</v>
      </c>
      <c r="I13" s="2">
        <v>227</v>
      </c>
      <c r="J13" s="5">
        <f t="shared" si="5"/>
        <v>494</v>
      </c>
      <c r="K13" s="2">
        <v>0</v>
      </c>
      <c r="L13" s="2">
        <v>0</v>
      </c>
      <c r="M13" s="5">
        <f t="shared" si="6"/>
        <v>0</v>
      </c>
      <c r="N13" s="27">
        <f t="shared" si="7"/>
        <v>4.2783848973562237E-2</v>
      </c>
      <c r="O13" s="27">
        <f t="shared" si="0"/>
        <v>0.21546495996024131</v>
      </c>
      <c r="P13" s="28">
        <f t="shared" si="1"/>
        <v>0.12213326637027509</v>
      </c>
      <c r="R13" s="32">
        <f t="shared" si="8"/>
        <v>9.241311378289442</v>
      </c>
      <c r="S13" s="32">
        <f t="shared" si="9"/>
        <v>46.540431351412124</v>
      </c>
      <c r="T13" s="32">
        <f t="shared" si="10"/>
        <v>26.38078553597942</v>
      </c>
    </row>
    <row r="14" spans="1:20" x14ac:dyDescent="0.25">
      <c r="B14" s="12" t="str">
        <f>'Média Mensal'!B14</f>
        <v>Contumil</v>
      </c>
      <c r="C14" s="12" t="str">
        <f>'Média Mensal'!C14</f>
        <v>Estádio do Dragão</v>
      </c>
      <c r="D14" s="15">
        <f>'Média Mensal'!D14</f>
        <v>619.19000000000005</v>
      </c>
      <c r="E14" s="4">
        <v>2639.2154907932832</v>
      </c>
      <c r="F14" s="2">
        <v>11214.858870333255</v>
      </c>
      <c r="G14" s="5">
        <f t="shared" si="4"/>
        <v>13854.074361126539</v>
      </c>
      <c r="H14" s="2">
        <v>275</v>
      </c>
      <c r="I14" s="2">
        <v>218</v>
      </c>
      <c r="J14" s="5">
        <f t="shared" si="5"/>
        <v>493</v>
      </c>
      <c r="K14" s="2">
        <v>0</v>
      </c>
      <c r="L14" s="2">
        <v>0</v>
      </c>
      <c r="M14" s="5">
        <f t="shared" si="6"/>
        <v>0</v>
      </c>
      <c r="N14" s="27">
        <f t="shared" si="7"/>
        <v>4.4431237218742141E-2</v>
      </c>
      <c r="O14" s="27">
        <f t="shared" si="0"/>
        <v>0.23816808678077758</v>
      </c>
      <c r="P14" s="28">
        <f t="shared" si="1"/>
        <v>0.13009986440844545</v>
      </c>
      <c r="R14" s="32">
        <f t="shared" si="8"/>
        <v>9.5971472392483026</v>
      </c>
      <c r="S14" s="32">
        <f t="shared" si="9"/>
        <v>51.44430674464796</v>
      </c>
      <c r="T14" s="32">
        <f t="shared" si="10"/>
        <v>28.101570712224216</v>
      </c>
    </row>
    <row r="15" spans="1:20" x14ac:dyDescent="0.25">
      <c r="B15" s="12" t="str">
        <f>'Média Mensal'!B15</f>
        <v>Estádio do Dragão</v>
      </c>
      <c r="C15" s="12" t="str">
        <f>'Média Mensal'!C15</f>
        <v>Campanhã</v>
      </c>
      <c r="D15" s="15">
        <f>'Média Mensal'!D15</f>
        <v>1166.02</v>
      </c>
      <c r="E15" s="4">
        <v>6670.7463644478739</v>
      </c>
      <c r="F15" s="2">
        <v>17853.351358927579</v>
      </c>
      <c r="G15" s="5">
        <f t="shared" si="4"/>
        <v>24524.097723375453</v>
      </c>
      <c r="H15" s="2">
        <v>413</v>
      </c>
      <c r="I15" s="2">
        <v>394</v>
      </c>
      <c r="J15" s="5">
        <f t="shared" si="5"/>
        <v>807</v>
      </c>
      <c r="K15" s="2">
        <v>196</v>
      </c>
      <c r="L15" s="2">
        <v>201</v>
      </c>
      <c r="M15" s="5">
        <f t="shared" si="6"/>
        <v>397</v>
      </c>
      <c r="N15" s="27">
        <f t="shared" si="7"/>
        <v>4.8403279477331182E-2</v>
      </c>
      <c r="O15" s="27">
        <f t="shared" si="0"/>
        <v>0.13229408500005616</v>
      </c>
      <c r="P15" s="28">
        <f t="shared" si="1"/>
        <v>8.9908265351417521E-2</v>
      </c>
      <c r="R15" s="32">
        <f t="shared" si="8"/>
        <v>10.953606509766624</v>
      </c>
      <c r="S15" s="32">
        <f t="shared" si="9"/>
        <v>30.005632536012737</v>
      </c>
      <c r="T15" s="32">
        <f t="shared" si="10"/>
        <v>20.368851929713831</v>
      </c>
    </row>
    <row r="16" spans="1:20" x14ac:dyDescent="0.25">
      <c r="B16" s="12" t="str">
        <f>'Média Mensal'!B16</f>
        <v>Campanhã</v>
      </c>
      <c r="C16" s="12" t="str">
        <f>'Média Mensal'!C16</f>
        <v>Heroismo</v>
      </c>
      <c r="D16" s="15">
        <f>'Média Mensal'!D16</f>
        <v>950.92</v>
      </c>
      <c r="E16" s="4">
        <v>14697.387660174889</v>
      </c>
      <c r="F16" s="2">
        <v>30585.255531767612</v>
      </c>
      <c r="G16" s="5">
        <f t="shared" si="4"/>
        <v>45282.643191942501</v>
      </c>
      <c r="H16" s="2">
        <v>479</v>
      </c>
      <c r="I16" s="2">
        <v>483</v>
      </c>
      <c r="J16" s="5">
        <f t="shared" si="5"/>
        <v>962</v>
      </c>
      <c r="K16" s="2">
        <v>386</v>
      </c>
      <c r="L16" s="2">
        <v>389</v>
      </c>
      <c r="M16" s="5">
        <f t="shared" si="6"/>
        <v>775</v>
      </c>
      <c r="N16" s="27">
        <f t="shared" si="7"/>
        <v>7.378502982135271E-2</v>
      </c>
      <c r="O16" s="27">
        <f t="shared" si="0"/>
        <v>0.15231700962035663</v>
      </c>
      <c r="P16" s="28">
        <f t="shared" si="1"/>
        <v>0.1132088721572994</v>
      </c>
      <c r="R16" s="32">
        <f t="shared" si="8"/>
        <v>16.991199607138601</v>
      </c>
      <c r="S16" s="32">
        <f t="shared" si="9"/>
        <v>35.074834325421577</v>
      </c>
      <c r="T16" s="32">
        <f t="shared" si="10"/>
        <v>26.06945491764105</v>
      </c>
    </row>
    <row r="17" spans="2:20" x14ac:dyDescent="0.25">
      <c r="B17" s="12" t="str">
        <f>'Média Mensal'!B17</f>
        <v>Heroismo</v>
      </c>
      <c r="C17" s="12" t="str">
        <f>'Média Mensal'!C17</f>
        <v>24 de Agosto</v>
      </c>
      <c r="D17" s="15">
        <f>'Média Mensal'!D17</f>
        <v>571.9</v>
      </c>
      <c r="E17" s="4">
        <v>16215.04447752275</v>
      </c>
      <c r="F17" s="2">
        <v>32099.318100521577</v>
      </c>
      <c r="G17" s="5">
        <f t="shared" si="4"/>
        <v>48314.362578044325</v>
      </c>
      <c r="H17" s="2">
        <v>477</v>
      </c>
      <c r="I17" s="2">
        <v>484</v>
      </c>
      <c r="J17" s="5">
        <f t="shared" si="5"/>
        <v>961</v>
      </c>
      <c r="K17" s="2">
        <v>344</v>
      </c>
      <c r="L17" s="2">
        <v>392</v>
      </c>
      <c r="M17" s="5">
        <f t="shared" si="6"/>
        <v>736</v>
      </c>
      <c r="N17" s="27">
        <f t="shared" si="7"/>
        <v>8.6092705249557991E-2</v>
      </c>
      <c r="O17" s="27">
        <f t="shared" si="0"/>
        <v>0.15909654094231551</v>
      </c>
      <c r="P17" s="28">
        <f t="shared" si="1"/>
        <v>0.12384995431486046</v>
      </c>
      <c r="R17" s="32">
        <f t="shared" si="8"/>
        <v>19.750358681513703</v>
      </c>
      <c r="S17" s="32">
        <f t="shared" si="9"/>
        <v>36.643057192376233</v>
      </c>
      <c r="T17" s="32">
        <f t="shared" si="10"/>
        <v>28.470455261075031</v>
      </c>
    </row>
    <row r="18" spans="2:20" x14ac:dyDescent="0.25">
      <c r="B18" s="12" t="str">
        <f>'Média Mensal'!B18</f>
        <v>24 de Agosto</v>
      </c>
      <c r="C18" s="12" t="str">
        <f>'Média Mensal'!C18</f>
        <v>Bolhão</v>
      </c>
      <c r="D18" s="15">
        <f>'Média Mensal'!D18</f>
        <v>680.44</v>
      </c>
      <c r="E18" s="4">
        <v>22652.791433307324</v>
      </c>
      <c r="F18" s="2">
        <v>36933.042694763411</v>
      </c>
      <c r="G18" s="5">
        <f t="shared" si="4"/>
        <v>59585.834128070739</v>
      </c>
      <c r="H18" s="2">
        <v>515</v>
      </c>
      <c r="I18" s="2">
        <v>494</v>
      </c>
      <c r="J18" s="5">
        <f t="shared" si="5"/>
        <v>1009</v>
      </c>
      <c r="K18" s="2">
        <v>344</v>
      </c>
      <c r="L18" s="2">
        <v>390</v>
      </c>
      <c r="M18" s="5">
        <f t="shared" si="6"/>
        <v>734</v>
      </c>
      <c r="N18" s="27">
        <f t="shared" si="7"/>
        <v>0.1152508823787462</v>
      </c>
      <c r="O18" s="27">
        <f t="shared" si="0"/>
        <v>0.18155695834691782</v>
      </c>
      <c r="P18" s="28">
        <f t="shared" si="1"/>
        <v>0.14897352373160075</v>
      </c>
      <c r="R18" s="32">
        <f t="shared" si="8"/>
        <v>26.371119247156372</v>
      </c>
      <c r="S18" s="32">
        <f t="shared" si="9"/>
        <v>41.779460061949564</v>
      </c>
      <c r="T18" s="32">
        <f t="shared" si="10"/>
        <v>34.18579123813582</v>
      </c>
    </row>
    <row r="19" spans="2:20" x14ac:dyDescent="0.25">
      <c r="B19" s="12" t="str">
        <f>'Média Mensal'!B19</f>
        <v>Bolhão</v>
      </c>
      <c r="C19" s="12" t="str">
        <f>'Média Mensal'!C19</f>
        <v>Trindade</v>
      </c>
      <c r="D19" s="15">
        <f>'Média Mensal'!D19</f>
        <v>451.8</v>
      </c>
      <c r="E19" s="4">
        <v>35019.930267690928</v>
      </c>
      <c r="F19" s="2">
        <v>39144.509704213779</v>
      </c>
      <c r="G19" s="5">
        <f t="shared" si="4"/>
        <v>74164.439971904707</v>
      </c>
      <c r="H19" s="2">
        <v>509</v>
      </c>
      <c r="I19" s="2">
        <v>493</v>
      </c>
      <c r="J19" s="5">
        <f t="shared" si="5"/>
        <v>1002</v>
      </c>
      <c r="K19" s="2">
        <v>344</v>
      </c>
      <c r="L19" s="2">
        <v>391</v>
      </c>
      <c r="M19" s="5">
        <f t="shared" si="6"/>
        <v>735</v>
      </c>
      <c r="N19" s="27">
        <f t="shared" si="7"/>
        <v>0.17935392647442808</v>
      </c>
      <c r="O19" s="27">
        <f t="shared" si="0"/>
        <v>0.19239791259148797</v>
      </c>
      <c r="P19" s="28">
        <f t="shared" si="1"/>
        <v>0.18601005229816184</v>
      </c>
      <c r="R19" s="32">
        <f t="shared" si="8"/>
        <v>41.055017898817034</v>
      </c>
      <c r="S19" s="32">
        <f t="shared" si="9"/>
        <v>44.281119574902462</v>
      </c>
      <c r="T19" s="32">
        <f t="shared" si="10"/>
        <v>42.696856633220904</v>
      </c>
    </row>
    <row r="20" spans="2:20" x14ac:dyDescent="0.25">
      <c r="B20" s="12" t="str">
        <f>'Média Mensal'!B20</f>
        <v>Trindade</v>
      </c>
      <c r="C20" s="12" t="str">
        <f>'Média Mensal'!C20</f>
        <v>Lapa</v>
      </c>
      <c r="D20" s="15">
        <f>'Média Mensal'!D20</f>
        <v>857.43000000000006</v>
      </c>
      <c r="E20" s="4">
        <v>44389.344149282922</v>
      </c>
      <c r="F20" s="2">
        <v>51387.028690687664</v>
      </c>
      <c r="G20" s="5">
        <f t="shared" si="4"/>
        <v>95776.372839970587</v>
      </c>
      <c r="H20" s="2">
        <v>521</v>
      </c>
      <c r="I20" s="2">
        <v>482</v>
      </c>
      <c r="J20" s="5">
        <f t="shared" si="5"/>
        <v>1003</v>
      </c>
      <c r="K20" s="2">
        <v>342</v>
      </c>
      <c r="L20" s="2">
        <v>377</v>
      </c>
      <c r="M20" s="5">
        <f t="shared" si="6"/>
        <v>719</v>
      </c>
      <c r="N20" s="27">
        <f t="shared" si="7"/>
        <v>0.22492472409341138</v>
      </c>
      <c r="O20" s="27">
        <f t="shared" si="0"/>
        <v>0.26004528506278929</v>
      </c>
      <c r="P20" s="28">
        <f t="shared" si="1"/>
        <v>0.24249638657071751</v>
      </c>
      <c r="R20" s="32">
        <f t="shared" si="8"/>
        <v>51.436088237871289</v>
      </c>
      <c r="S20" s="32">
        <f t="shared" si="9"/>
        <v>59.82191931395537</v>
      </c>
      <c r="T20" s="32">
        <f t="shared" si="10"/>
        <v>55.619264134709979</v>
      </c>
    </row>
    <row r="21" spans="2:20" x14ac:dyDescent="0.25">
      <c r="B21" s="12" t="str">
        <f>'Média Mensal'!B21</f>
        <v>Lapa</v>
      </c>
      <c r="C21" s="12" t="str">
        <f>'Média Mensal'!C21</f>
        <v>Carolina Michaelis</v>
      </c>
      <c r="D21" s="15">
        <f>'Média Mensal'!D21</f>
        <v>460.97</v>
      </c>
      <c r="E21" s="4">
        <v>44102.33302867983</v>
      </c>
      <c r="F21" s="2">
        <v>50535.983826115073</v>
      </c>
      <c r="G21" s="5">
        <f t="shared" si="4"/>
        <v>94638.316854794903</v>
      </c>
      <c r="H21" s="2">
        <v>524</v>
      </c>
      <c r="I21" s="2">
        <v>486</v>
      </c>
      <c r="J21" s="5">
        <f t="shared" si="5"/>
        <v>1010</v>
      </c>
      <c r="K21" s="2">
        <v>346</v>
      </c>
      <c r="L21" s="2">
        <v>362</v>
      </c>
      <c r="M21" s="5">
        <f t="shared" si="6"/>
        <v>708</v>
      </c>
      <c r="N21" s="27">
        <f t="shared" si="7"/>
        <v>0.2216286736586387</v>
      </c>
      <c r="O21" s="27">
        <f t="shared" si="0"/>
        <v>0.25948890807855668</v>
      </c>
      <c r="P21" s="28">
        <f t="shared" si="1"/>
        <v>0.24035494345258571</v>
      </c>
      <c r="R21" s="32">
        <f t="shared" si="8"/>
        <v>50.692336814574517</v>
      </c>
      <c r="S21" s="32">
        <f t="shared" si="9"/>
        <v>59.594320549663998</v>
      </c>
      <c r="T21" s="32">
        <f t="shared" si="10"/>
        <v>55.086331114548834</v>
      </c>
    </row>
    <row r="22" spans="2:20" x14ac:dyDescent="0.25">
      <c r="B22" s="12" t="str">
        <f>'Média Mensal'!B22</f>
        <v>Carolina Michaelis</v>
      </c>
      <c r="C22" s="12" t="str">
        <f>'Média Mensal'!C22</f>
        <v>Casa da Música</v>
      </c>
      <c r="D22" s="15">
        <f>'Média Mensal'!D22</f>
        <v>627.48</v>
      </c>
      <c r="E22" s="4">
        <v>42698.222301797869</v>
      </c>
      <c r="F22" s="2">
        <v>47372.691329429603</v>
      </c>
      <c r="G22" s="5">
        <f t="shared" si="4"/>
        <v>90070.913631227479</v>
      </c>
      <c r="H22" s="2">
        <v>522</v>
      </c>
      <c r="I22" s="2">
        <v>518</v>
      </c>
      <c r="J22" s="5">
        <f t="shared" si="5"/>
        <v>1040</v>
      </c>
      <c r="K22" s="2">
        <v>346</v>
      </c>
      <c r="L22" s="2">
        <v>338</v>
      </c>
      <c r="M22" s="5">
        <f t="shared" si="6"/>
        <v>684</v>
      </c>
      <c r="N22" s="27">
        <f t="shared" si="7"/>
        <v>0.21503939515409887</v>
      </c>
      <c r="O22" s="27">
        <f t="shared" si="0"/>
        <v>0.2420530745658396</v>
      </c>
      <c r="P22" s="28">
        <f t="shared" si="1"/>
        <v>0.22844866901841235</v>
      </c>
      <c r="R22" s="32">
        <f t="shared" si="8"/>
        <v>49.191500347693399</v>
      </c>
      <c r="S22" s="32">
        <f t="shared" si="9"/>
        <v>55.341929123165421</v>
      </c>
      <c r="T22" s="32">
        <f t="shared" si="10"/>
        <v>52.245309530874408</v>
      </c>
    </row>
    <row r="23" spans="2:20" x14ac:dyDescent="0.25">
      <c r="B23" s="12" t="str">
        <f>'Média Mensal'!B23</f>
        <v>Casa da Música</v>
      </c>
      <c r="C23" s="12" t="str">
        <f>'Média Mensal'!C23</f>
        <v>Francos</v>
      </c>
      <c r="D23" s="15">
        <f>'Média Mensal'!D23</f>
        <v>871.87</v>
      </c>
      <c r="E23" s="4">
        <v>43087.69978195602</v>
      </c>
      <c r="F23" s="2">
        <v>33651.070550647288</v>
      </c>
      <c r="G23" s="5">
        <f t="shared" si="4"/>
        <v>76738.770332603308</v>
      </c>
      <c r="H23" s="2">
        <v>538</v>
      </c>
      <c r="I23" s="2">
        <v>516</v>
      </c>
      <c r="J23" s="5">
        <f t="shared" si="5"/>
        <v>1054</v>
      </c>
      <c r="K23" s="2">
        <v>336</v>
      </c>
      <c r="L23" s="2">
        <v>326</v>
      </c>
      <c r="M23" s="5">
        <f t="shared" si="6"/>
        <v>662</v>
      </c>
      <c r="N23" s="27">
        <f t="shared" si="7"/>
        <v>0.21593947849989986</v>
      </c>
      <c r="O23" s="27">
        <f t="shared" si="0"/>
        <v>0.1749889266507576</v>
      </c>
      <c r="P23" s="28">
        <f t="shared" si="1"/>
        <v>0.19584210476879163</v>
      </c>
      <c r="R23" s="32">
        <f t="shared" si="8"/>
        <v>49.299427668141902</v>
      </c>
      <c r="S23" s="32">
        <f t="shared" si="9"/>
        <v>39.965641984141669</v>
      </c>
      <c r="T23" s="32">
        <f t="shared" si="10"/>
        <v>44.719563130887707</v>
      </c>
    </row>
    <row r="24" spans="2:20" x14ac:dyDescent="0.25">
      <c r="B24" s="12" t="str">
        <f>'Média Mensal'!B24</f>
        <v>Francos</v>
      </c>
      <c r="C24" s="12" t="str">
        <f>'Média Mensal'!C24</f>
        <v>Ramalde</v>
      </c>
      <c r="D24" s="15">
        <f>'Média Mensal'!D24</f>
        <v>965.03</v>
      </c>
      <c r="E24" s="4">
        <v>40588.502586799426</v>
      </c>
      <c r="F24" s="2">
        <v>29874.3850531885</v>
      </c>
      <c r="G24" s="5">
        <f t="shared" si="4"/>
        <v>70462.887639987923</v>
      </c>
      <c r="H24" s="2">
        <v>557</v>
      </c>
      <c r="I24" s="2">
        <v>502</v>
      </c>
      <c r="J24" s="5">
        <f t="shared" si="5"/>
        <v>1059</v>
      </c>
      <c r="K24" s="2">
        <v>303</v>
      </c>
      <c r="L24" s="2">
        <v>326</v>
      </c>
      <c r="M24" s="5">
        <f t="shared" si="6"/>
        <v>629</v>
      </c>
      <c r="N24" s="27">
        <f t="shared" si="7"/>
        <v>0.20766056087712542</v>
      </c>
      <c r="O24" s="27">
        <f t="shared" si="0"/>
        <v>0.15783170463434329</v>
      </c>
      <c r="P24" s="28">
        <f t="shared" si="1"/>
        <v>0.1831460732553957</v>
      </c>
      <c r="R24" s="32">
        <f t="shared" si="8"/>
        <v>47.195933240464448</v>
      </c>
      <c r="S24" s="32">
        <f t="shared" si="9"/>
        <v>36.080175185010269</v>
      </c>
      <c r="T24" s="32">
        <f t="shared" si="10"/>
        <v>41.743416848334078</v>
      </c>
    </row>
    <row r="25" spans="2:20" x14ac:dyDescent="0.25">
      <c r="B25" s="12" t="str">
        <f>'Média Mensal'!B25</f>
        <v>Ramalde</v>
      </c>
      <c r="C25" s="12" t="str">
        <f>'Média Mensal'!C25</f>
        <v>Viso</v>
      </c>
      <c r="D25" s="15">
        <f>'Média Mensal'!D25</f>
        <v>621.15</v>
      </c>
      <c r="E25" s="4">
        <v>37842.257880958408</v>
      </c>
      <c r="F25" s="2">
        <v>29172.165093708321</v>
      </c>
      <c r="G25" s="5">
        <f t="shared" si="4"/>
        <v>67014.422974666726</v>
      </c>
      <c r="H25" s="2">
        <v>551</v>
      </c>
      <c r="I25" s="2">
        <v>505</v>
      </c>
      <c r="J25" s="5">
        <f t="shared" si="5"/>
        <v>1056</v>
      </c>
      <c r="K25" s="2">
        <v>303</v>
      </c>
      <c r="L25" s="2">
        <v>324</v>
      </c>
      <c r="M25" s="5">
        <f t="shared" si="6"/>
        <v>627</v>
      </c>
      <c r="N25" s="27">
        <f t="shared" si="7"/>
        <v>0.1949024406724269</v>
      </c>
      <c r="O25" s="27">
        <f t="shared" si="0"/>
        <v>0.1539980842397711</v>
      </c>
      <c r="P25" s="28">
        <f t="shared" si="1"/>
        <v>0.17470234774100274</v>
      </c>
      <c r="R25" s="32">
        <f t="shared" si="8"/>
        <v>44.311777378171435</v>
      </c>
      <c r="S25" s="32">
        <f t="shared" si="9"/>
        <v>35.189583948984705</v>
      </c>
      <c r="T25" s="32">
        <f t="shared" si="10"/>
        <v>39.818433140027764</v>
      </c>
    </row>
    <row r="26" spans="2:20" x14ac:dyDescent="0.25">
      <c r="B26" s="12" t="str">
        <f>'Média Mensal'!B26</f>
        <v>Viso</v>
      </c>
      <c r="C26" s="12" t="str">
        <f>'Média Mensal'!C26</f>
        <v>Sete Bicas</v>
      </c>
      <c r="D26" s="15">
        <f>'Média Mensal'!D26</f>
        <v>743.81</v>
      </c>
      <c r="E26" s="4">
        <v>36721.661473256274</v>
      </c>
      <c r="F26" s="2">
        <v>26853.168097719084</v>
      </c>
      <c r="G26" s="5">
        <f t="shared" si="4"/>
        <v>63574.829570975358</v>
      </c>
      <c r="H26" s="2">
        <v>563</v>
      </c>
      <c r="I26" s="2">
        <v>497</v>
      </c>
      <c r="J26" s="5">
        <f t="shared" si="5"/>
        <v>1060</v>
      </c>
      <c r="K26" s="2">
        <v>303</v>
      </c>
      <c r="L26" s="2">
        <v>317</v>
      </c>
      <c r="M26" s="5">
        <f t="shared" si="6"/>
        <v>620</v>
      </c>
      <c r="N26" s="27">
        <f t="shared" si="7"/>
        <v>0.18663933008689251</v>
      </c>
      <c r="O26" s="27">
        <f t="shared" si="0"/>
        <v>0.14439671393852213</v>
      </c>
      <c r="P26" s="28">
        <f t="shared" si="1"/>
        <v>0.16611316254958025</v>
      </c>
      <c r="R26" s="32">
        <f t="shared" si="8"/>
        <v>42.403766135399856</v>
      </c>
      <c r="S26" s="32">
        <f t="shared" si="9"/>
        <v>32.989149997197892</v>
      </c>
      <c r="T26" s="32">
        <f t="shared" si="10"/>
        <v>37.842160458913902</v>
      </c>
    </row>
    <row r="27" spans="2:20" x14ac:dyDescent="0.25">
      <c r="B27" s="12" t="str">
        <f>'Média Mensal'!B27</f>
        <v>Sete Bicas</v>
      </c>
      <c r="C27" s="12" t="str">
        <f>'Média Mensal'!C27</f>
        <v>ASra da Hora</v>
      </c>
      <c r="D27" s="15">
        <f>'Média Mensal'!D27</f>
        <v>674.5</v>
      </c>
      <c r="E27" s="4">
        <v>34159.881822302974</v>
      </c>
      <c r="F27" s="2">
        <v>20750.031360579644</v>
      </c>
      <c r="G27" s="5">
        <f t="shared" si="4"/>
        <v>54909.913182882621</v>
      </c>
      <c r="H27" s="2">
        <v>581</v>
      </c>
      <c r="I27" s="2">
        <v>502</v>
      </c>
      <c r="J27" s="5">
        <f t="shared" si="5"/>
        <v>1083</v>
      </c>
      <c r="K27" s="2">
        <v>307</v>
      </c>
      <c r="L27" s="2">
        <v>310</v>
      </c>
      <c r="M27" s="5">
        <f t="shared" si="6"/>
        <v>617</v>
      </c>
      <c r="N27" s="27">
        <f t="shared" si="7"/>
        <v>0.16941696666354039</v>
      </c>
      <c r="O27" s="27">
        <f t="shared" si="0"/>
        <v>0.1119734899012457</v>
      </c>
      <c r="P27" s="28">
        <f t="shared" si="1"/>
        <v>0.1419066148664474</v>
      </c>
      <c r="R27" s="32">
        <f t="shared" si="8"/>
        <v>38.468335385476323</v>
      </c>
      <c r="S27" s="32">
        <f t="shared" si="9"/>
        <v>25.554225813521729</v>
      </c>
      <c r="T27" s="32">
        <f t="shared" si="10"/>
        <v>32.299948931107423</v>
      </c>
    </row>
    <row r="28" spans="2:20" x14ac:dyDescent="0.25">
      <c r="B28" s="12" t="str">
        <f>'Média Mensal'!B28</f>
        <v>ASra da Hora</v>
      </c>
      <c r="C28" s="12" t="str">
        <f>'Média Mensal'!C28</f>
        <v>Vasco da Gama</v>
      </c>
      <c r="D28" s="15">
        <f>'Média Mensal'!D28</f>
        <v>824.48</v>
      </c>
      <c r="E28" s="4">
        <v>9167.3582264672877</v>
      </c>
      <c r="F28" s="2">
        <v>8828.1217716981737</v>
      </c>
      <c r="G28" s="5">
        <f t="shared" si="4"/>
        <v>17995.479998165461</v>
      </c>
      <c r="H28" s="2">
        <v>272</v>
      </c>
      <c r="I28" s="2">
        <v>228</v>
      </c>
      <c r="J28" s="5">
        <f t="shared" si="5"/>
        <v>500</v>
      </c>
      <c r="K28" s="2">
        <v>0</v>
      </c>
      <c r="L28" s="2">
        <v>0</v>
      </c>
      <c r="M28" s="5">
        <f t="shared" si="6"/>
        <v>0</v>
      </c>
      <c r="N28" s="27">
        <f t="shared" si="7"/>
        <v>0.15603482820103634</v>
      </c>
      <c r="O28" s="27">
        <f t="shared" si="0"/>
        <v>0.17925848301856265</v>
      </c>
      <c r="P28" s="28">
        <f t="shared" si="1"/>
        <v>0.16662481479782834</v>
      </c>
      <c r="R28" s="32">
        <f t="shared" si="8"/>
        <v>33.703522891423852</v>
      </c>
      <c r="S28" s="32">
        <f t="shared" si="9"/>
        <v>38.719832332009531</v>
      </c>
      <c r="T28" s="32">
        <f t="shared" si="10"/>
        <v>35.990959996330922</v>
      </c>
    </row>
    <row r="29" spans="2:20" x14ac:dyDescent="0.25">
      <c r="B29" s="12" t="str">
        <f>'Média Mensal'!B29</f>
        <v>Vasco da Gama</v>
      </c>
      <c r="C29" s="12" t="str">
        <f>'Média Mensal'!C29</f>
        <v>Estádio do Mar</v>
      </c>
      <c r="D29" s="15">
        <f>'Média Mensal'!D29</f>
        <v>661.6</v>
      </c>
      <c r="E29" s="4">
        <v>7838.4146587939103</v>
      </c>
      <c r="F29" s="2">
        <v>9032.6650980684863</v>
      </c>
      <c r="G29" s="5">
        <f t="shared" si="4"/>
        <v>16871.079756862397</v>
      </c>
      <c r="H29" s="2">
        <v>267</v>
      </c>
      <c r="I29" s="2">
        <v>214</v>
      </c>
      <c r="J29" s="5">
        <f t="shared" si="5"/>
        <v>481</v>
      </c>
      <c r="K29" s="2">
        <v>0</v>
      </c>
      <c r="L29" s="2">
        <v>0</v>
      </c>
      <c r="M29" s="5">
        <f t="shared" si="6"/>
        <v>0</v>
      </c>
      <c r="N29" s="27">
        <f t="shared" si="7"/>
        <v>0.13591369570664985</v>
      </c>
      <c r="O29" s="27">
        <f t="shared" si="0"/>
        <v>0.19541071949784714</v>
      </c>
      <c r="P29" s="28">
        <f t="shared" si="1"/>
        <v>0.16238430504410561</v>
      </c>
      <c r="R29" s="32">
        <f t="shared" si="8"/>
        <v>29.357358272636368</v>
      </c>
      <c r="S29" s="32">
        <f t="shared" si="9"/>
        <v>42.208715411534982</v>
      </c>
      <c r="T29" s="32">
        <f t="shared" si="10"/>
        <v>35.075009889526811</v>
      </c>
    </row>
    <row r="30" spans="2:20" x14ac:dyDescent="0.25">
      <c r="B30" s="12" t="str">
        <f>'Média Mensal'!B30</f>
        <v>Estádio do Mar</v>
      </c>
      <c r="C30" s="12" t="str">
        <f>'Média Mensal'!C30</f>
        <v>Pedro Hispano</v>
      </c>
      <c r="D30" s="15">
        <f>'Média Mensal'!D30</f>
        <v>786.97</v>
      </c>
      <c r="E30" s="4">
        <v>7767.8833724997976</v>
      </c>
      <c r="F30" s="2">
        <v>9181.677402664176</v>
      </c>
      <c r="G30" s="5">
        <f t="shared" si="4"/>
        <v>16949.560775163973</v>
      </c>
      <c r="H30" s="2">
        <v>271</v>
      </c>
      <c r="I30" s="2">
        <v>225</v>
      </c>
      <c r="J30" s="5">
        <f t="shared" si="5"/>
        <v>496</v>
      </c>
      <c r="K30" s="2">
        <v>0</v>
      </c>
      <c r="L30" s="2">
        <v>0</v>
      </c>
      <c r="M30" s="5">
        <f t="shared" si="6"/>
        <v>0</v>
      </c>
      <c r="N30" s="27">
        <f t="shared" si="7"/>
        <v>0.13270266797355129</v>
      </c>
      <c r="O30" s="27">
        <f t="shared" si="0"/>
        <v>0.1889234033469995</v>
      </c>
      <c r="P30" s="28">
        <f t="shared" si="1"/>
        <v>0.15820602575384532</v>
      </c>
      <c r="R30" s="32">
        <f t="shared" si="8"/>
        <v>28.663776282287078</v>
      </c>
      <c r="S30" s="32">
        <f t="shared" si="9"/>
        <v>40.807455122951893</v>
      </c>
      <c r="T30" s="32">
        <f t="shared" si="10"/>
        <v>34.17250156283059</v>
      </c>
    </row>
    <row r="31" spans="2:20" x14ac:dyDescent="0.25">
      <c r="B31" s="12" t="str">
        <f>'Média Mensal'!B31</f>
        <v>Pedro Hispano</v>
      </c>
      <c r="C31" s="12" t="str">
        <f>'Média Mensal'!C31</f>
        <v>Parque de Real</v>
      </c>
      <c r="D31" s="15">
        <f>'Média Mensal'!D31</f>
        <v>656.68</v>
      </c>
      <c r="E31" s="4">
        <v>6987.1003279562265</v>
      </c>
      <c r="F31" s="2">
        <v>8790.531487307986</v>
      </c>
      <c r="G31" s="5">
        <f t="shared" si="4"/>
        <v>15777.631815264212</v>
      </c>
      <c r="H31" s="2">
        <v>270</v>
      </c>
      <c r="I31" s="2">
        <v>221</v>
      </c>
      <c r="J31" s="5">
        <f t="shared" si="5"/>
        <v>491</v>
      </c>
      <c r="K31" s="2">
        <v>0</v>
      </c>
      <c r="L31" s="2">
        <v>0</v>
      </c>
      <c r="M31" s="5">
        <f t="shared" si="6"/>
        <v>0</v>
      </c>
      <c r="N31" s="27">
        <f t="shared" si="7"/>
        <v>0.11980624705000388</v>
      </c>
      <c r="O31" s="27">
        <f t="shared" si="0"/>
        <v>0.18414889155580663</v>
      </c>
      <c r="P31" s="28">
        <f t="shared" si="1"/>
        <v>0.14876698928173995</v>
      </c>
      <c r="R31" s="32">
        <f t="shared" si="8"/>
        <v>25.878149362800837</v>
      </c>
      <c r="S31" s="32">
        <f t="shared" si="9"/>
        <v>39.776160576054238</v>
      </c>
      <c r="T31" s="32">
        <f t="shared" si="10"/>
        <v>32.133669684855832</v>
      </c>
    </row>
    <row r="32" spans="2:20" x14ac:dyDescent="0.25">
      <c r="B32" s="12" t="str">
        <f>'Média Mensal'!B32</f>
        <v>Parque de Real</v>
      </c>
      <c r="C32" s="12" t="str">
        <f>'Média Mensal'!C32</f>
        <v>C. Matosinhos</v>
      </c>
      <c r="D32" s="15">
        <f>'Média Mensal'!D32</f>
        <v>723.67</v>
      </c>
      <c r="E32" s="4">
        <v>6312.4560783147244</v>
      </c>
      <c r="F32" s="2">
        <v>8561.3007441398495</v>
      </c>
      <c r="G32" s="5">
        <f t="shared" si="4"/>
        <v>14873.756822454574</v>
      </c>
      <c r="H32" s="2">
        <v>272</v>
      </c>
      <c r="I32" s="2">
        <v>229</v>
      </c>
      <c r="J32" s="5">
        <f t="shared" si="5"/>
        <v>501</v>
      </c>
      <c r="K32" s="2">
        <v>0</v>
      </c>
      <c r="L32" s="2">
        <v>0</v>
      </c>
      <c r="M32" s="5">
        <f t="shared" si="6"/>
        <v>0</v>
      </c>
      <c r="N32" s="27">
        <f t="shared" si="7"/>
        <v>0.10744240329375553</v>
      </c>
      <c r="O32" s="27">
        <f t="shared" si="0"/>
        <v>0.17308144800541503</v>
      </c>
      <c r="P32" s="28">
        <f t="shared" si="1"/>
        <v>0.13744508041744818</v>
      </c>
      <c r="R32" s="32">
        <f t="shared" si="8"/>
        <v>23.207559111451193</v>
      </c>
      <c r="S32" s="32">
        <f t="shared" si="9"/>
        <v>37.385592769169648</v>
      </c>
      <c r="T32" s="32">
        <f t="shared" si="10"/>
        <v>29.68813737016881</v>
      </c>
    </row>
    <row r="33" spans="2:20" x14ac:dyDescent="0.25">
      <c r="B33" s="12" t="str">
        <f>'Média Mensal'!B33</f>
        <v>C. Matosinhos</v>
      </c>
      <c r="C33" s="12" t="str">
        <f>'Média Mensal'!C33</f>
        <v>Matosinhos Sul</v>
      </c>
      <c r="D33" s="15">
        <f>'Média Mensal'!D33</f>
        <v>616.61</v>
      </c>
      <c r="E33" s="4">
        <v>4506.566768968074</v>
      </c>
      <c r="F33" s="2">
        <v>6197.9071054760152</v>
      </c>
      <c r="G33" s="5">
        <f t="shared" si="4"/>
        <v>10704.473874444089</v>
      </c>
      <c r="H33" s="2">
        <v>273</v>
      </c>
      <c r="I33" s="2">
        <v>228</v>
      </c>
      <c r="J33" s="5">
        <f t="shared" si="5"/>
        <v>501</v>
      </c>
      <c r="K33" s="2">
        <v>0</v>
      </c>
      <c r="L33" s="2">
        <v>0</v>
      </c>
      <c r="M33" s="5">
        <f t="shared" si="6"/>
        <v>0</v>
      </c>
      <c r="N33" s="27">
        <f t="shared" si="7"/>
        <v>7.6423937881021475E-2</v>
      </c>
      <c r="O33" s="27">
        <f t="shared" si="0"/>
        <v>0.12585094025089374</v>
      </c>
      <c r="P33" s="28">
        <f t="shared" si="1"/>
        <v>9.8917663510424428E-2</v>
      </c>
      <c r="R33" s="32">
        <f t="shared" si="8"/>
        <v>16.507570582300637</v>
      </c>
      <c r="S33" s="32">
        <f t="shared" si="9"/>
        <v>27.183803094193049</v>
      </c>
      <c r="T33" s="32">
        <f t="shared" si="10"/>
        <v>21.366215318251676</v>
      </c>
    </row>
    <row r="34" spans="2:20" x14ac:dyDescent="0.25">
      <c r="B34" s="12" t="str">
        <f>'Média Mensal'!B34</f>
        <v>Matosinhos Sul</v>
      </c>
      <c r="C34" s="12" t="str">
        <f>'Média Mensal'!C34</f>
        <v>Brito Capelo</v>
      </c>
      <c r="D34" s="15">
        <f>'Média Mensal'!D34</f>
        <v>535.72</v>
      </c>
      <c r="E34" s="4">
        <v>2314.0693293959794</v>
      </c>
      <c r="F34" s="2">
        <v>2780.5723977107004</v>
      </c>
      <c r="G34" s="5">
        <f t="shared" si="4"/>
        <v>5094.6417271066803</v>
      </c>
      <c r="H34" s="2">
        <v>270</v>
      </c>
      <c r="I34" s="2">
        <v>183</v>
      </c>
      <c r="J34" s="5">
        <f t="shared" si="5"/>
        <v>453</v>
      </c>
      <c r="K34" s="2">
        <v>0</v>
      </c>
      <c r="L34" s="2">
        <v>0</v>
      </c>
      <c r="M34" s="5">
        <f t="shared" si="6"/>
        <v>0</v>
      </c>
      <c r="N34" s="27">
        <f t="shared" si="7"/>
        <v>3.9678829379217753E-2</v>
      </c>
      <c r="O34" s="27">
        <f t="shared" si="0"/>
        <v>7.0344373550665362E-2</v>
      </c>
      <c r="P34" s="28">
        <f t="shared" si="1"/>
        <v>5.2066896892186659E-2</v>
      </c>
      <c r="R34" s="32">
        <f t="shared" si="8"/>
        <v>8.5706271459110344</v>
      </c>
      <c r="S34" s="32">
        <f t="shared" si="9"/>
        <v>15.194384686943719</v>
      </c>
      <c r="T34" s="32">
        <f t="shared" si="10"/>
        <v>11.246449728712319</v>
      </c>
    </row>
    <row r="35" spans="2:20" x14ac:dyDescent="0.25">
      <c r="B35" s="12" t="str">
        <f>'Média Mensal'!B35</f>
        <v>Brito Capelo</v>
      </c>
      <c r="C35" s="12" t="str">
        <f>'Média Mensal'!C35</f>
        <v>Mercado</v>
      </c>
      <c r="D35" s="15">
        <f>'Média Mensal'!D35</f>
        <v>487.53</v>
      </c>
      <c r="E35" s="4">
        <v>1312.8284741035395</v>
      </c>
      <c r="F35" s="2">
        <v>1411.1303653922485</v>
      </c>
      <c r="G35" s="5">
        <f t="shared" si="4"/>
        <v>2723.9588394957882</v>
      </c>
      <c r="H35" s="2">
        <v>270</v>
      </c>
      <c r="I35" s="2">
        <v>176</v>
      </c>
      <c r="J35" s="5">
        <f t="shared" si="5"/>
        <v>446</v>
      </c>
      <c r="K35" s="2">
        <v>0</v>
      </c>
      <c r="L35" s="2">
        <v>0</v>
      </c>
      <c r="M35" s="5">
        <f t="shared" si="6"/>
        <v>0</v>
      </c>
      <c r="N35" s="27">
        <f t="shared" si="7"/>
        <v>2.2510776304930376E-2</v>
      </c>
      <c r="O35" s="27">
        <f t="shared" si="0"/>
        <v>3.7119380402784313E-2</v>
      </c>
      <c r="P35" s="28">
        <f t="shared" si="1"/>
        <v>2.8275606621572292E-2</v>
      </c>
      <c r="R35" s="32">
        <f t="shared" si="8"/>
        <v>4.8623276818649614</v>
      </c>
      <c r="S35" s="32">
        <f t="shared" si="9"/>
        <v>8.017786167001411</v>
      </c>
      <c r="T35" s="32">
        <f t="shared" si="10"/>
        <v>6.1075310302596151</v>
      </c>
    </row>
    <row r="36" spans="2:20" x14ac:dyDescent="0.25">
      <c r="B36" s="13" t="str">
        <f>'Média Mensal'!B36</f>
        <v>Mercado</v>
      </c>
      <c r="C36" s="13" t="str">
        <f>'Média Mensal'!C36</f>
        <v>Sr. de Matosinhos</v>
      </c>
      <c r="D36" s="16">
        <f>'Média Mensal'!D36</f>
        <v>708.96</v>
      </c>
      <c r="E36" s="6">
        <v>317.80292978335797</v>
      </c>
      <c r="F36" s="3">
        <v>238.00000000000003</v>
      </c>
      <c r="G36" s="7">
        <f t="shared" si="4"/>
        <v>555.80292978335797</v>
      </c>
      <c r="H36" s="3">
        <v>267</v>
      </c>
      <c r="I36" s="3">
        <v>172</v>
      </c>
      <c r="J36" s="7">
        <f t="shared" si="5"/>
        <v>439</v>
      </c>
      <c r="K36" s="3">
        <v>0</v>
      </c>
      <c r="L36" s="3">
        <v>0</v>
      </c>
      <c r="M36" s="7">
        <f t="shared" si="6"/>
        <v>0</v>
      </c>
      <c r="N36" s="27">
        <f t="shared" si="7"/>
        <v>5.5105238206297332E-3</v>
      </c>
      <c r="O36" s="27">
        <f t="shared" si="0"/>
        <v>6.4061154177433256E-3</v>
      </c>
      <c r="P36" s="28">
        <f t="shared" si="1"/>
        <v>5.8614162003644433E-3</v>
      </c>
      <c r="R36" s="32">
        <f t="shared" si="8"/>
        <v>1.1902731452560225</v>
      </c>
      <c r="S36" s="32">
        <f t="shared" si="9"/>
        <v>1.3837209302325584</v>
      </c>
      <c r="T36" s="32">
        <f t="shared" si="10"/>
        <v>1.2660658992787197</v>
      </c>
    </row>
    <row r="37" spans="2:20" x14ac:dyDescent="0.25">
      <c r="B37" s="11" t="str">
        <f>'Média Mensal'!B37</f>
        <v>BSra da Hora</v>
      </c>
      <c r="C37" s="11" t="str">
        <f>'Média Mensal'!C37</f>
        <v>BFonte do Cuco</v>
      </c>
      <c r="D37" s="14">
        <f>'Média Mensal'!D37</f>
        <v>687.03</v>
      </c>
      <c r="E37" s="8">
        <v>12027.523028778805</v>
      </c>
      <c r="F37" s="9">
        <v>8633.2933998307381</v>
      </c>
      <c r="G37" s="10">
        <f t="shared" si="4"/>
        <v>20660.816428609542</v>
      </c>
      <c r="H37" s="9">
        <v>144</v>
      </c>
      <c r="I37" s="9">
        <v>144</v>
      </c>
      <c r="J37" s="10">
        <f t="shared" si="5"/>
        <v>288</v>
      </c>
      <c r="K37" s="9">
        <v>198</v>
      </c>
      <c r="L37" s="9">
        <v>165</v>
      </c>
      <c r="M37" s="10">
        <f t="shared" si="6"/>
        <v>363</v>
      </c>
      <c r="N37" s="25">
        <f t="shared" si="7"/>
        <v>0.14995415705140142</v>
      </c>
      <c r="O37" s="25">
        <f t="shared" si="0"/>
        <v>0.11986689714304591</v>
      </c>
      <c r="P37" s="26">
        <f t="shared" si="1"/>
        <v>0.13571927340250106</v>
      </c>
      <c r="R37" s="32">
        <f t="shared" si="8"/>
        <v>35.168195990581303</v>
      </c>
      <c r="S37" s="32">
        <f t="shared" si="9"/>
        <v>27.939460840876176</v>
      </c>
      <c r="T37" s="32">
        <f t="shared" si="10"/>
        <v>31.73704520523739</v>
      </c>
    </row>
    <row r="38" spans="2:20" x14ac:dyDescent="0.25">
      <c r="B38" s="12" t="str">
        <f>'Média Mensal'!B38</f>
        <v>BFonte do Cuco</v>
      </c>
      <c r="C38" s="12" t="str">
        <f>'Média Mensal'!C38</f>
        <v>Custoias</v>
      </c>
      <c r="D38" s="15">
        <f>'Média Mensal'!D38</f>
        <v>689.2</v>
      </c>
      <c r="E38" s="4">
        <v>11499.82582821148</v>
      </c>
      <c r="F38" s="2">
        <v>8650.0807390869068</v>
      </c>
      <c r="G38" s="5">
        <f t="shared" si="4"/>
        <v>20149.906567298385</v>
      </c>
      <c r="H38" s="2">
        <v>144</v>
      </c>
      <c r="I38" s="2">
        <v>144</v>
      </c>
      <c r="J38" s="5">
        <f t="shared" si="5"/>
        <v>288</v>
      </c>
      <c r="K38" s="2">
        <v>200</v>
      </c>
      <c r="L38" s="2">
        <v>159</v>
      </c>
      <c r="M38" s="5">
        <f t="shared" si="6"/>
        <v>359</v>
      </c>
      <c r="N38" s="27">
        <f t="shared" si="7"/>
        <v>0.14249387673735478</v>
      </c>
      <c r="O38" s="27">
        <f t="shared" si="0"/>
        <v>0.12263355930428302</v>
      </c>
      <c r="P38" s="28">
        <f t="shared" si="1"/>
        <v>0.13323133144206814</v>
      </c>
      <c r="R38" s="32">
        <f t="shared" si="8"/>
        <v>33.429726244800811</v>
      </c>
      <c r="S38" s="32">
        <f t="shared" si="9"/>
        <v>28.548121251111905</v>
      </c>
      <c r="T38" s="32">
        <f t="shared" si="10"/>
        <v>31.143595930909406</v>
      </c>
    </row>
    <row r="39" spans="2:20" x14ac:dyDescent="0.25">
      <c r="B39" s="12" t="str">
        <f>'Média Mensal'!B39</f>
        <v>Custoias</v>
      </c>
      <c r="C39" s="12" t="str">
        <f>'Média Mensal'!C39</f>
        <v>Esposade</v>
      </c>
      <c r="D39" s="15">
        <f>'Média Mensal'!D39</f>
        <v>1779.24</v>
      </c>
      <c r="E39" s="4">
        <v>11242.94875712865</v>
      </c>
      <c r="F39" s="2">
        <v>8535.1757685332414</v>
      </c>
      <c r="G39" s="5">
        <f t="shared" si="4"/>
        <v>19778.124525661893</v>
      </c>
      <c r="H39" s="2">
        <v>144</v>
      </c>
      <c r="I39" s="2">
        <v>144</v>
      </c>
      <c r="J39" s="5">
        <f t="shared" si="5"/>
        <v>288</v>
      </c>
      <c r="K39" s="2">
        <v>199</v>
      </c>
      <c r="L39" s="2">
        <v>159</v>
      </c>
      <c r="M39" s="5">
        <f t="shared" si="6"/>
        <v>358</v>
      </c>
      <c r="N39" s="27">
        <f t="shared" si="7"/>
        <v>0.139740339528794</v>
      </c>
      <c r="O39" s="27">
        <f t="shared" si="0"/>
        <v>0.12100453340894354</v>
      </c>
      <c r="P39" s="28">
        <f t="shared" si="1"/>
        <v>0.13098789687971477</v>
      </c>
      <c r="R39" s="32">
        <f t="shared" si="8"/>
        <v>32.778276259850294</v>
      </c>
      <c r="S39" s="32">
        <f t="shared" si="9"/>
        <v>28.16889692585228</v>
      </c>
      <c r="T39" s="32">
        <f t="shared" si="10"/>
        <v>30.616291835389926</v>
      </c>
    </row>
    <row r="40" spans="2:20" x14ac:dyDescent="0.25">
      <c r="B40" s="12" t="str">
        <f>'Média Mensal'!B40</f>
        <v>Esposade</v>
      </c>
      <c r="C40" s="12" t="str">
        <f>'Média Mensal'!C40</f>
        <v>Crestins</v>
      </c>
      <c r="D40" s="15">
        <f>'Média Mensal'!D40</f>
        <v>2035.56</v>
      </c>
      <c r="E40" s="4">
        <v>11031.159912820996</v>
      </c>
      <c r="F40" s="2">
        <v>8453.4076549336223</v>
      </c>
      <c r="G40" s="5">
        <f t="shared" si="4"/>
        <v>19484.567567754617</v>
      </c>
      <c r="H40" s="2">
        <v>144</v>
      </c>
      <c r="I40" s="2">
        <v>145</v>
      </c>
      <c r="J40" s="5">
        <f t="shared" si="5"/>
        <v>289</v>
      </c>
      <c r="K40" s="2">
        <v>192</v>
      </c>
      <c r="L40" s="2">
        <v>159</v>
      </c>
      <c r="M40" s="5">
        <f t="shared" si="6"/>
        <v>351</v>
      </c>
      <c r="N40" s="27">
        <f t="shared" si="7"/>
        <v>0.14013160458360005</v>
      </c>
      <c r="O40" s="27">
        <f t="shared" si="0"/>
        <v>0.11947941619931059</v>
      </c>
      <c r="P40" s="28">
        <f t="shared" si="1"/>
        <v>0.13035597013323311</v>
      </c>
      <c r="R40" s="32">
        <f t="shared" si="8"/>
        <v>32.830833073872014</v>
      </c>
      <c r="S40" s="32">
        <f t="shared" si="9"/>
        <v>27.807262022807969</v>
      </c>
      <c r="T40" s="32">
        <f t="shared" si="10"/>
        <v>30.444636824616587</v>
      </c>
    </row>
    <row r="41" spans="2:20" x14ac:dyDescent="0.25">
      <c r="B41" s="12" t="str">
        <f>'Média Mensal'!B41</f>
        <v>Crestins</v>
      </c>
      <c r="C41" s="12" t="str">
        <f>'Média Mensal'!C41</f>
        <v>Verdes (B)</v>
      </c>
      <c r="D41" s="15">
        <f>'Média Mensal'!D41</f>
        <v>591.81999999999994</v>
      </c>
      <c r="E41" s="4">
        <v>10857.279487812091</v>
      </c>
      <c r="F41" s="2">
        <v>8333.0447675448304</v>
      </c>
      <c r="G41" s="5">
        <f t="shared" si="4"/>
        <v>19190.324255356922</v>
      </c>
      <c r="H41" s="2">
        <v>146</v>
      </c>
      <c r="I41" s="2">
        <v>144</v>
      </c>
      <c r="J41" s="5">
        <f t="shared" si="5"/>
        <v>290</v>
      </c>
      <c r="K41" s="2">
        <v>199</v>
      </c>
      <c r="L41" s="2">
        <v>157</v>
      </c>
      <c r="M41" s="5">
        <f t="shared" si="6"/>
        <v>356</v>
      </c>
      <c r="N41" s="27">
        <f t="shared" si="7"/>
        <v>0.13422608406453482</v>
      </c>
      <c r="O41" s="27">
        <f t="shared" si="0"/>
        <v>0.11897551067311295</v>
      </c>
      <c r="P41" s="28">
        <f t="shared" si="1"/>
        <v>0.12714886737621198</v>
      </c>
      <c r="R41" s="32">
        <f t="shared" si="8"/>
        <v>31.470375326991569</v>
      </c>
      <c r="S41" s="32">
        <f t="shared" si="9"/>
        <v>27.68453411144462</v>
      </c>
      <c r="T41" s="32">
        <f t="shared" si="10"/>
        <v>29.706384296218143</v>
      </c>
    </row>
    <row r="42" spans="2:20" x14ac:dyDescent="0.25">
      <c r="B42" s="12" t="str">
        <f>'Média Mensal'!B42</f>
        <v>Verdes (B)</v>
      </c>
      <c r="C42" s="12" t="str">
        <f>'Média Mensal'!C42</f>
        <v>Pedras Rubras</v>
      </c>
      <c r="D42" s="15">
        <f>'Média Mensal'!D42</f>
        <v>960.78</v>
      </c>
      <c r="E42" s="4">
        <v>9192.1428351032082</v>
      </c>
      <c r="F42" s="2">
        <v>5066.9507152155029</v>
      </c>
      <c r="G42" s="5">
        <f t="shared" si="4"/>
        <v>14259.09355031871</v>
      </c>
      <c r="H42" s="2">
        <v>0</v>
      </c>
      <c r="I42" s="2">
        <v>0</v>
      </c>
      <c r="J42" s="5">
        <f t="shared" si="5"/>
        <v>0</v>
      </c>
      <c r="K42" s="2">
        <v>198</v>
      </c>
      <c r="L42" s="2">
        <v>157</v>
      </c>
      <c r="M42" s="5">
        <f t="shared" si="6"/>
        <v>355</v>
      </c>
      <c r="N42" s="27">
        <f t="shared" si="7"/>
        <v>0.18719743473247002</v>
      </c>
      <c r="O42" s="27">
        <f t="shared" si="0"/>
        <v>0.13013536868747438</v>
      </c>
      <c r="P42" s="28">
        <f t="shared" si="1"/>
        <v>0.16196153510130293</v>
      </c>
      <c r="R42" s="32">
        <f t="shared" si="8"/>
        <v>46.424963813652568</v>
      </c>
      <c r="S42" s="32">
        <f t="shared" si="9"/>
        <v>32.273571434493647</v>
      </c>
      <c r="T42" s="32">
        <f t="shared" si="10"/>
        <v>40.166460705123129</v>
      </c>
    </row>
    <row r="43" spans="2:20" x14ac:dyDescent="0.25">
      <c r="B43" s="12" t="str">
        <f>'Média Mensal'!B43</f>
        <v>Pedras Rubras</v>
      </c>
      <c r="C43" s="12" t="str">
        <f>'Média Mensal'!C43</f>
        <v>Lidador</v>
      </c>
      <c r="D43" s="15">
        <f>'Média Mensal'!D43</f>
        <v>1147.58</v>
      </c>
      <c r="E43" s="4">
        <v>7890.5159024104496</v>
      </c>
      <c r="F43" s="2">
        <v>4693.822517593434</v>
      </c>
      <c r="G43" s="5">
        <f t="shared" si="4"/>
        <v>12584.338420003884</v>
      </c>
      <c r="H43" s="2">
        <v>0</v>
      </c>
      <c r="I43" s="2">
        <v>0</v>
      </c>
      <c r="J43" s="5">
        <f t="shared" si="5"/>
        <v>0</v>
      </c>
      <c r="K43" s="2">
        <v>198</v>
      </c>
      <c r="L43" s="2">
        <v>157</v>
      </c>
      <c r="M43" s="5">
        <f t="shared" si="6"/>
        <v>355</v>
      </c>
      <c r="N43" s="27">
        <f t="shared" si="7"/>
        <v>0.16068988071054191</v>
      </c>
      <c r="O43" s="27">
        <f t="shared" si="0"/>
        <v>0.12055225286607341</v>
      </c>
      <c r="P43" s="28">
        <f t="shared" si="1"/>
        <v>0.14293887346665021</v>
      </c>
      <c r="R43" s="32">
        <f t="shared" si="8"/>
        <v>39.85109041621439</v>
      </c>
      <c r="S43" s="32">
        <f t="shared" si="9"/>
        <v>29.896958710786205</v>
      </c>
      <c r="T43" s="32">
        <f t="shared" si="10"/>
        <v>35.448840619729246</v>
      </c>
    </row>
    <row r="44" spans="2:20" x14ac:dyDescent="0.25">
      <c r="B44" s="12" t="str">
        <f>'Média Mensal'!B44</f>
        <v>Lidador</v>
      </c>
      <c r="C44" s="12" t="str">
        <f>'Média Mensal'!C44</f>
        <v>Vilar do Pinheiro</v>
      </c>
      <c r="D44" s="15">
        <f>'Média Mensal'!D44</f>
        <v>1987.51</v>
      </c>
      <c r="E44" s="4">
        <v>7520.7439833166727</v>
      </c>
      <c r="F44" s="2">
        <v>4585.8741931207578</v>
      </c>
      <c r="G44" s="5">
        <f t="shared" si="4"/>
        <v>12106.618176437431</v>
      </c>
      <c r="H44" s="2">
        <v>0</v>
      </c>
      <c r="I44" s="2">
        <v>0</v>
      </c>
      <c r="J44" s="5">
        <f t="shared" si="5"/>
        <v>0</v>
      </c>
      <c r="K44" s="2">
        <v>198</v>
      </c>
      <c r="L44" s="2">
        <v>157</v>
      </c>
      <c r="M44" s="5">
        <f t="shared" si="6"/>
        <v>355</v>
      </c>
      <c r="N44" s="27">
        <f t="shared" si="7"/>
        <v>0.15315949786813035</v>
      </c>
      <c r="O44" s="27">
        <f t="shared" si="0"/>
        <v>0.11777979743992084</v>
      </c>
      <c r="P44" s="28">
        <f t="shared" si="1"/>
        <v>0.13751270077734473</v>
      </c>
      <c r="R44" s="32">
        <f t="shared" si="8"/>
        <v>37.983555471296327</v>
      </c>
      <c r="S44" s="32">
        <f t="shared" si="9"/>
        <v>29.209389765100369</v>
      </c>
      <c r="T44" s="32">
        <f t="shared" si="10"/>
        <v>34.103149792781494</v>
      </c>
    </row>
    <row r="45" spans="2:20" x14ac:dyDescent="0.25">
      <c r="B45" s="12" t="str">
        <f>'Média Mensal'!B45</f>
        <v>Vilar do Pinheiro</v>
      </c>
      <c r="C45" s="12" t="str">
        <f>'Média Mensal'!C45</f>
        <v>Modivas Sul</v>
      </c>
      <c r="D45" s="15">
        <f>'Média Mensal'!D45</f>
        <v>2037.38</v>
      </c>
      <c r="E45" s="4">
        <v>7223.0941433839171</v>
      </c>
      <c r="F45" s="2">
        <v>4590.4874802968734</v>
      </c>
      <c r="G45" s="5">
        <f t="shared" si="4"/>
        <v>11813.581623680791</v>
      </c>
      <c r="H45" s="2">
        <v>0</v>
      </c>
      <c r="I45" s="2">
        <v>0</v>
      </c>
      <c r="J45" s="5">
        <f t="shared" si="5"/>
        <v>0</v>
      </c>
      <c r="K45" s="2">
        <v>200</v>
      </c>
      <c r="L45" s="2">
        <v>157</v>
      </c>
      <c r="M45" s="5">
        <f t="shared" si="6"/>
        <v>357</v>
      </c>
      <c r="N45" s="27">
        <f t="shared" si="7"/>
        <v>0.14562689805209511</v>
      </c>
      <c r="O45" s="27">
        <f t="shared" si="0"/>
        <v>0.11789828128972861</v>
      </c>
      <c r="P45" s="28">
        <f t="shared" si="1"/>
        <v>0.13343252037228689</v>
      </c>
      <c r="R45" s="32">
        <f t="shared" si="8"/>
        <v>36.115470716919589</v>
      </c>
      <c r="S45" s="32">
        <f t="shared" si="9"/>
        <v>29.238773759852698</v>
      </c>
      <c r="T45" s="32">
        <f t="shared" si="10"/>
        <v>33.091265052327145</v>
      </c>
    </row>
    <row r="46" spans="2:20" x14ac:dyDescent="0.25">
      <c r="B46" s="12" t="str">
        <f>'Média Mensal'!B46</f>
        <v>Modivas Sul</v>
      </c>
      <c r="C46" s="12" t="str">
        <f>'Média Mensal'!C46</f>
        <v>Modivas Centro</v>
      </c>
      <c r="D46" s="15">
        <f>'Média Mensal'!D46</f>
        <v>1051.08</v>
      </c>
      <c r="E46" s="4">
        <v>7186.3423817213943</v>
      </c>
      <c r="F46" s="2">
        <v>4595.7816173720094</v>
      </c>
      <c r="G46" s="5">
        <f t="shared" si="4"/>
        <v>11782.123999093405</v>
      </c>
      <c r="H46" s="2">
        <v>0</v>
      </c>
      <c r="I46" s="2">
        <v>0</v>
      </c>
      <c r="J46" s="5">
        <f t="shared" si="5"/>
        <v>0</v>
      </c>
      <c r="K46" s="2">
        <v>202</v>
      </c>
      <c r="L46" s="2">
        <v>163</v>
      </c>
      <c r="M46" s="5">
        <f t="shared" si="6"/>
        <v>365</v>
      </c>
      <c r="N46" s="27">
        <f t="shared" si="7"/>
        <v>0.14345142090628782</v>
      </c>
      <c r="O46" s="27">
        <f t="shared" si="0"/>
        <v>0.11368943245032677</v>
      </c>
      <c r="P46" s="28">
        <f t="shared" si="1"/>
        <v>0.13016045071910523</v>
      </c>
      <c r="R46" s="32">
        <f t="shared" si="8"/>
        <v>35.575952384759375</v>
      </c>
      <c r="S46" s="32">
        <f t="shared" si="9"/>
        <v>28.19497924768104</v>
      </c>
      <c r="T46" s="32">
        <f t="shared" si="10"/>
        <v>32.279791778338094</v>
      </c>
    </row>
    <row r="47" spans="2:20" x14ac:dyDescent="0.25">
      <c r="B47" s="12" t="str">
        <f>'Média Mensal'!B47</f>
        <v>Modivas Centro</v>
      </c>
      <c r="C47" s="12" t="s">
        <v>102</v>
      </c>
      <c r="D47" s="15">
        <v>852.51</v>
      </c>
      <c r="E47" s="4">
        <v>7094.1771172711051</v>
      </c>
      <c r="F47" s="2">
        <v>4599.9100150339546</v>
      </c>
      <c r="G47" s="5">
        <f t="shared" si="4"/>
        <v>11694.08713230506</v>
      </c>
      <c r="H47" s="2">
        <v>0</v>
      </c>
      <c r="I47" s="2">
        <v>0</v>
      </c>
      <c r="J47" s="5">
        <f t="shared" si="5"/>
        <v>0</v>
      </c>
      <c r="K47" s="2">
        <v>204</v>
      </c>
      <c r="L47" s="2">
        <v>163</v>
      </c>
      <c r="M47" s="5">
        <f t="shared" si="6"/>
        <v>367</v>
      </c>
      <c r="N47" s="27">
        <f t="shared" si="7"/>
        <v>0.14022329849128529</v>
      </c>
      <c r="O47" s="27">
        <f t="shared" si="0"/>
        <v>0.11379155984152867</v>
      </c>
      <c r="P47" s="28">
        <f t="shared" si="1"/>
        <v>0.1284838614343089</v>
      </c>
      <c r="R47" s="32">
        <f t="shared" ref="R47" si="11">+E47/(H47+K47)</f>
        <v>34.775378025838748</v>
      </c>
      <c r="S47" s="32">
        <f t="shared" ref="S47" si="12">+F47/(I47+L47)</f>
        <v>28.220306840699109</v>
      </c>
      <c r="T47" s="32">
        <f t="shared" ref="T47" si="13">+G47/(J47+M47)</f>
        <v>31.863997635708611</v>
      </c>
    </row>
    <row r="48" spans="2:20" x14ac:dyDescent="0.25">
      <c r="B48" s="12" t="s">
        <v>102</v>
      </c>
      <c r="C48" s="12" t="str">
        <f>'Média Mensal'!C48</f>
        <v>Mindelo</v>
      </c>
      <c r="D48" s="15">
        <v>1834.12</v>
      </c>
      <c r="E48" s="4">
        <v>6635.2098420784232</v>
      </c>
      <c r="F48" s="2">
        <v>3661.9047532822833</v>
      </c>
      <c r="G48" s="5">
        <f t="shared" si="4"/>
        <v>10297.114595360707</v>
      </c>
      <c r="H48" s="2">
        <v>0</v>
      </c>
      <c r="I48" s="2">
        <v>0</v>
      </c>
      <c r="J48" s="5">
        <f t="shared" si="5"/>
        <v>0</v>
      </c>
      <c r="K48" s="2">
        <v>206</v>
      </c>
      <c r="L48" s="2">
        <v>137</v>
      </c>
      <c r="M48" s="5">
        <f t="shared" si="6"/>
        <v>343</v>
      </c>
      <c r="N48" s="27">
        <f t="shared" si="7"/>
        <v>0.12987805046348308</v>
      </c>
      <c r="O48" s="27">
        <f t="shared" si="0"/>
        <v>0.10777916038622214</v>
      </c>
      <c r="P48" s="28">
        <f t="shared" si="1"/>
        <v>0.12105138008276953</v>
      </c>
      <c r="R48" s="32">
        <f t="shared" si="8"/>
        <v>32.209756514943805</v>
      </c>
      <c r="S48" s="32">
        <f t="shared" si="9"/>
        <v>26.729231775783092</v>
      </c>
      <c r="T48" s="32">
        <f t="shared" si="10"/>
        <v>30.020742260526841</v>
      </c>
    </row>
    <row r="49" spans="2:20" x14ac:dyDescent="0.25">
      <c r="B49" s="12" t="str">
        <f>'Média Mensal'!B49</f>
        <v>Mindelo</v>
      </c>
      <c r="C49" s="12" t="str">
        <f>'Média Mensal'!C49</f>
        <v>Espaço Natureza</v>
      </c>
      <c r="D49" s="15">
        <f>'Média Mensal'!D49</f>
        <v>776.86</v>
      </c>
      <c r="E49" s="4">
        <v>6289.7055461630598</v>
      </c>
      <c r="F49" s="2">
        <v>3604.2776038296115</v>
      </c>
      <c r="G49" s="5">
        <f t="shared" si="4"/>
        <v>9893.9831499926713</v>
      </c>
      <c r="H49" s="2">
        <v>0</v>
      </c>
      <c r="I49" s="2">
        <v>0</v>
      </c>
      <c r="J49" s="5">
        <f t="shared" si="5"/>
        <v>0</v>
      </c>
      <c r="K49" s="2">
        <v>211</v>
      </c>
      <c r="L49" s="2">
        <v>137</v>
      </c>
      <c r="M49" s="5">
        <f t="shared" si="6"/>
        <v>348</v>
      </c>
      <c r="N49" s="27">
        <f t="shared" si="7"/>
        <v>0.12019770574382854</v>
      </c>
      <c r="O49" s="27">
        <f t="shared" si="0"/>
        <v>0.10608304696931986</v>
      </c>
      <c r="P49" s="28">
        <f t="shared" si="1"/>
        <v>0.1146410728354731</v>
      </c>
      <c r="R49" s="32">
        <f t="shared" si="8"/>
        <v>29.809031024469476</v>
      </c>
      <c r="S49" s="32">
        <f t="shared" si="9"/>
        <v>26.308595648391325</v>
      </c>
      <c r="T49" s="32">
        <f t="shared" si="10"/>
        <v>28.430986063197331</v>
      </c>
    </row>
    <row r="50" spans="2:20" x14ac:dyDescent="0.25">
      <c r="B50" s="12" t="str">
        <f>'Média Mensal'!B50</f>
        <v>Espaço Natureza</v>
      </c>
      <c r="C50" s="12" t="str">
        <f>'Média Mensal'!C50</f>
        <v>Varziela</v>
      </c>
      <c r="D50" s="15">
        <f>'Média Mensal'!D50</f>
        <v>1539</v>
      </c>
      <c r="E50" s="4">
        <v>6392.395412018127</v>
      </c>
      <c r="F50" s="2">
        <v>3312.0153135502605</v>
      </c>
      <c r="G50" s="5">
        <f t="shared" si="4"/>
        <v>9704.4107255683884</v>
      </c>
      <c r="H50" s="2">
        <v>0</v>
      </c>
      <c r="I50" s="2">
        <v>0</v>
      </c>
      <c r="J50" s="5">
        <f t="shared" si="5"/>
        <v>0</v>
      </c>
      <c r="K50" s="2">
        <v>201</v>
      </c>
      <c r="L50" s="2">
        <v>137</v>
      </c>
      <c r="M50" s="5">
        <f t="shared" si="6"/>
        <v>338</v>
      </c>
      <c r="N50" s="27">
        <f t="shared" si="7"/>
        <v>0.12823775100341292</v>
      </c>
      <c r="O50" s="27">
        <f t="shared" si="0"/>
        <v>9.7481025239882876E-2</v>
      </c>
      <c r="P50" s="28">
        <f t="shared" si="1"/>
        <v>0.1157712674838756</v>
      </c>
      <c r="R50" s="32">
        <f t="shared" si="8"/>
        <v>31.802962248846402</v>
      </c>
      <c r="S50" s="32">
        <f t="shared" si="9"/>
        <v>24.175294259490954</v>
      </c>
      <c r="T50" s="32">
        <f t="shared" si="10"/>
        <v>28.71127433600115</v>
      </c>
    </row>
    <row r="51" spans="2:20" x14ac:dyDescent="0.25">
      <c r="B51" s="12" t="str">
        <f>'Média Mensal'!B51</f>
        <v>Varziela</v>
      </c>
      <c r="C51" s="12" t="str">
        <f>'Média Mensal'!C51</f>
        <v>Árvore</v>
      </c>
      <c r="D51" s="15">
        <f>'Média Mensal'!D51</f>
        <v>858.71</v>
      </c>
      <c r="E51" s="4">
        <v>5980.3478365535802</v>
      </c>
      <c r="F51" s="2">
        <v>2896.3897916724777</v>
      </c>
      <c r="G51" s="5">
        <f t="shared" si="4"/>
        <v>8876.7376282260575</v>
      </c>
      <c r="H51" s="2">
        <v>0</v>
      </c>
      <c r="I51" s="2">
        <v>0</v>
      </c>
      <c r="J51" s="5">
        <f t="shared" si="5"/>
        <v>0</v>
      </c>
      <c r="K51" s="2">
        <v>197</v>
      </c>
      <c r="L51" s="2">
        <v>137</v>
      </c>
      <c r="M51" s="5">
        <f t="shared" si="6"/>
        <v>334</v>
      </c>
      <c r="N51" s="27">
        <f t="shared" si="7"/>
        <v>0.12240764361702923</v>
      </c>
      <c r="O51" s="27">
        <f t="shared" si="0"/>
        <v>8.5248110185792259E-2</v>
      </c>
      <c r="P51" s="28">
        <f t="shared" si="1"/>
        <v>0.10716555954493502</v>
      </c>
      <c r="R51" s="32">
        <f t="shared" si="8"/>
        <v>30.357095617023251</v>
      </c>
      <c r="S51" s="32">
        <f t="shared" si="9"/>
        <v>21.141531326076478</v>
      </c>
      <c r="T51" s="32">
        <f t="shared" si="10"/>
        <v>26.577058767143885</v>
      </c>
    </row>
    <row r="52" spans="2:20" x14ac:dyDescent="0.25">
      <c r="B52" s="12" t="str">
        <f>'Média Mensal'!B52</f>
        <v>Árvore</v>
      </c>
      <c r="C52" s="12" t="str">
        <f>'Média Mensal'!C52</f>
        <v>Azurara</v>
      </c>
      <c r="D52" s="15">
        <f>'Média Mensal'!D52</f>
        <v>664.57</v>
      </c>
      <c r="E52" s="4">
        <v>5909.0433234160992</v>
      </c>
      <c r="F52" s="2">
        <v>2898.5422691263102</v>
      </c>
      <c r="G52" s="5">
        <f t="shared" si="4"/>
        <v>8807.5855925424094</v>
      </c>
      <c r="H52" s="2">
        <v>0</v>
      </c>
      <c r="I52" s="2">
        <v>0</v>
      </c>
      <c r="J52" s="5">
        <f t="shared" si="5"/>
        <v>0</v>
      </c>
      <c r="K52" s="2">
        <v>197</v>
      </c>
      <c r="L52" s="2">
        <v>137</v>
      </c>
      <c r="M52" s="5">
        <f t="shared" si="6"/>
        <v>334</v>
      </c>
      <c r="N52" s="27">
        <f t="shared" si="7"/>
        <v>0.12094816037776525</v>
      </c>
      <c r="O52" s="27">
        <f t="shared" si="0"/>
        <v>8.5311463065879153E-2</v>
      </c>
      <c r="P52" s="28">
        <f t="shared" si="1"/>
        <v>0.10633071267797964</v>
      </c>
      <c r="R52" s="32">
        <f t="shared" si="8"/>
        <v>29.995143773685783</v>
      </c>
      <c r="S52" s="32">
        <f t="shared" si="9"/>
        <v>21.157242840338032</v>
      </c>
      <c r="T52" s="32">
        <f t="shared" si="10"/>
        <v>26.370016744138951</v>
      </c>
    </row>
    <row r="53" spans="2:20" x14ac:dyDescent="0.25">
      <c r="B53" s="12" t="str">
        <f>'Média Mensal'!B53</f>
        <v>Azurara</v>
      </c>
      <c r="C53" s="12" t="str">
        <f>'Média Mensal'!C53</f>
        <v>Santa Clara</v>
      </c>
      <c r="D53" s="15">
        <f>'Média Mensal'!D53</f>
        <v>1218.0899999999999</v>
      </c>
      <c r="E53" s="4">
        <v>5827.635625442208</v>
      </c>
      <c r="F53" s="2">
        <v>2890.7811206806709</v>
      </c>
      <c r="G53" s="5">
        <f t="shared" si="4"/>
        <v>8718.416746122879</v>
      </c>
      <c r="H53" s="2">
        <v>0</v>
      </c>
      <c r="I53" s="2">
        <v>0</v>
      </c>
      <c r="J53" s="5">
        <f t="shared" si="5"/>
        <v>0</v>
      </c>
      <c r="K53" s="2">
        <v>199</v>
      </c>
      <c r="L53" s="2">
        <v>125</v>
      </c>
      <c r="M53" s="5">
        <f t="shared" si="6"/>
        <v>324</v>
      </c>
      <c r="N53" s="27">
        <f t="shared" si="7"/>
        <v>0.11808306908417507</v>
      </c>
      <c r="O53" s="27">
        <f t="shared" si="0"/>
        <v>9.3251003892924872E-2</v>
      </c>
      <c r="P53" s="28">
        <f t="shared" si="1"/>
        <v>0.10850279701964953</v>
      </c>
      <c r="R53" s="32">
        <f t="shared" si="8"/>
        <v>29.284601132875416</v>
      </c>
      <c r="S53" s="32">
        <f t="shared" si="9"/>
        <v>23.126248965445367</v>
      </c>
      <c r="T53" s="32">
        <f t="shared" si="10"/>
        <v>26.908693660873084</v>
      </c>
    </row>
    <row r="54" spans="2:20" x14ac:dyDescent="0.25">
      <c r="B54" s="12" t="str">
        <f>'Média Mensal'!B54</f>
        <v>Santa Clara</v>
      </c>
      <c r="C54" s="12" t="str">
        <f>'Média Mensal'!C54</f>
        <v>Vila do Conde</v>
      </c>
      <c r="D54" s="15">
        <f>'Média Mensal'!D54</f>
        <v>670.57</v>
      </c>
      <c r="E54" s="4">
        <v>5650.4755165778679</v>
      </c>
      <c r="F54" s="2">
        <v>2791.2709500798401</v>
      </c>
      <c r="G54" s="5">
        <f t="shared" si="4"/>
        <v>8441.7464666577071</v>
      </c>
      <c r="H54" s="2">
        <v>0</v>
      </c>
      <c r="I54" s="2">
        <v>0</v>
      </c>
      <c r="J54" s="5">
        <f t="shared" si="5"/>
        <v>0</v>
      </c>
      <c r="K54" s="2">
        <v>199</v>
      </c>
      <c r="L54" s="2">
        <v>115</v>
      </c>
      <c r="M54" s="5">
        <f t="shared" si="6"/>
        <v>314</v>
      </c>
      <c r="N54" s="27">
        <f t="shared" si="7"/>
        <v>0.11449334407071381</v>
      </c>
      <c r="O54" s="27">
        <f t="shared" si="0"/>
        <v>9.7870650423556804E-2</v>
      </c>
      <c r="P54" s="28">
        <f t="shared" si="1"/>
        <v>0.10840541486872954</v>
      </c>
      <c r="R54" s="32">
        <f t="shared" si="8"/>
        <v>28.394349329537025</v>
      </c>
      <c r="S54" s="32">
        <f t="shared" si="9"/>
        <v>24.271921305042088</v>
      </c>
      <c r="T54" s="32">
        <f t="shared" si="10"/>
        <v>26.884542887444926</v>
      </c>
    </row>
    <row r="55" spans="2:20" x14ac:dyDescent="0.25">
      <c r="B55" s="12" t="str">
        <f>'Média Mensal'!B55</f>
        <v>Vila do Conde</v>
      </c>
      <c r="C55" s="12" t="str">
        <f>'Média Mensal'!C55</f>
        <v>Alto de Pega</v>
      </c>
      <c r="D55" s="15">
        <f>'Média Mensal'!D55</f>
        <v>730.41</v>
      </c>
      <c r="E55" s="4">
        <v>4151.4795560010989</v>
      </c>
      <c r="F55" s="2">
        <v>1976.5890387890684</v>
      </c>
      <c r="G55" s="5">
        <f t="shared" si="4"/>
        <v>6128.0685947901675</v>
      </c>
      <c r="H55" s="2">
        <v>0</v>
      </c>
      <c r="I55" s="2">
        <v>0</v>
      </c>
      <c r="J55" s="5">
        <f t="shared" si="5"/>
        <v>0</v>
      </c>
      <c r="K55" s="2">
        <v>199</v>
      </c>
      <c r="L55" s="2">
        <v>115</v>
      </c>
      <c r="M55" s="5">
        <f t="shared" si="6"/>
        <v>314</v>
      </c>
      <c r="N55" s="27">
        <f t="shared" si="7"/>
        <v>8.411978351436819E-2</v>
      </c>
      <c r="O55" s="27">
        <f t="shared" si="0"/>
        <v>6.9305366016447004E-2</v>
      </c>
      <c r="P55" s="28">
        <f t="shared" si="1"/>
        <v>7.8694121054938462E-2</v>
      </c>
      <c r="R55" s="32">
        <f t="shared" si="8"/>
        <v>20.86170631156331</v>
      </c>
      <c r="S55" s="32">
        <f t="shared" si="9"/>
        <v>17.187730772078854</v>
      </c>
      <c r="T55" s="32">
        <f t="shared" si="10"/>
        <v>19.516142021624738</v>
      </c>
    </row>
    <row r="56" spans="2:20" x14ac:dyDescent="0.25">
      <c r="B56" s="12" t="str">
        <f>'Média Mensal'!B56</f>
        <v>Alto de Pega</v>
      </c>
      <c r="C56" s="12" t="str">
        <f>'Média Mensal'!C56</f>
        <v>Portas Fronhas</v>
      </c>
      <c r="D56" s="15">
        <f>'Média Mensal'!D56</f>
        <v>671.05</v>
      </c>
      <c r="E56" s="4">
        <v>4017.6618693563978</v>
      </c>
      <c r="F56" s="2">
        <v>1892.8379622227162</v>
      </c>
      <c r="G56" s="5">
        <f t="shared" si="4"/>
        <v>5910.4998315791145</v>
      </c>
      <c r="H56" s="2">
        <v>0</v>
      </c>
      <c r="I56" s="2">
        <v>0</v>
      </c>
      <c r="J56" s="5">
        <f t="shared" si="5"/>
        <v>0</v>
      </c>
      <c r="K56" s="2">
        <v>219</v>
      </c>
      <c r="L56" s="2">
        <v>115</v>
      </c>
      <c r="M56" s="5">
        <f t="shared" si="6"/>
        <v>334</v>
      </c>
      <c r="N56" s="27">
        <f t="shared" si="7"/>
        <v>7.397374188680951E-2</v>
      </c>
      <c r="O56" s="27">
        <f t="shared" si="0"/>
        <v>6.6368792504302818E-2</v>
      </c>
      <c r="P56" s="28">
        <f t="shared" si="1"/>
        <v>7.1355271291036249E-2</v>
      </c>
      <c r="R56" s="32">
        <f t="shared" si="8"/>
        <v>18.345487987928756</v>
      </c>
      <c r="S56" s="32">
        <f t="shared" si="9"/>
        <v>16.459460541067099</v>
      </c>
      <c r="T56" s="32">
        <f t="shared" si="10"/>
        <v>17.696107280176989</v>
      </c>
    </row>
    <row r="57" spans="2:20" x14ac:dyDescent="0.25">
      <c r="B57" s="12" t="str">
        <f>'Média Mensal'!B57</f>
        <v>Portas Fronhas</v>
      </c>
      <c r="C57" s="12" t="str">
        <f>'Média Mensal'!C57</f>
        <v>São Brás</v>
      </c>
      <c r="D57" s="15">
        <f>'Média Mensal'!D57</f>
        <v>562.21</v>
      </c>
      <c r="E57" s="4">
        <v>2987.7327200299005</v>
      </c>
      <c r="F57" s="2">
        <v>1622.7915273703927</v>
      </c>
      <c r="G57" s="5">
        <f t="shared" si="4"/>
        <v>4610.5242474002935</v>
      </c>
      <c r="H57" s="2">
        <v>0</v>
      </c>
      <c r="I57" s="2">
        <v>0</v>
      </c>
      <c r="J57" s="5">
        <f t="shared" si="5"/>
        <v>0</v>
      </c>
      <c r="K57" s="43">
        <v>199</v>
      </c>
      <c r="L57" s="2">
        <v>114</v>
      </c>
      <c r="M57" s="5">
        <f t="shared" si="6"/>
        <v>313</v>
      </c>
      <c r="N57" s="27">
        <f t="shared" si="7"/>
        <v>6.0539242989745105E-2</v>
      </c>
      <c r="O57" s="27">
        <f t="shared" si="0"/>
        <v>5.7399247572523793E-2</v>
      </c>
      <c r="P57" s="28">
        <f t="shared" si="1"/>
        <v>5.939560248634821E-2</v>
      </c>
      <c r="R57" s="32">
        <f t="shared" si="8"/>
        <v>15.013732261456786</v>
      </c>
      <c r="S57" s="32">
        <f t="shared" si="9"/>
        <v>14.235013397985901</v>
      </c>
      <c r="T57" s="32">
        <f t="shared" si="10"/>
        <v>14.730109416614356</v>
      </c>
    </row>
    <row r="58" spans="2:20" x14ac:dyDescent="0.25">
      <c r="B58" s="13" t="str">
        <f>'Média Mensal'!B58</f>
        <v>São Brás</v>
      </c>
      <c r="C58" s="13" t="str">
        <f>'Média Mensal'!C58</f>
        <v>Póvoa de Varzim</v>
      </c>
      <c r="D58" s="16">
        <f>'Média Mensal'!D58</f>
        <v>624.94000000000005</v>
      </c>
      <c r="E58" s="6">
        <v>2846.3646582010397</v>
      </c>
      <c r="F58" s="3">
        <v>1565.0000000000005</v>
      </c>
      <c r="G58" s="7">
        <f t="shared" si="4"/>
        <v>4411.3646582010406</v>
      </c>
      <c r="H58" s="6">
        <v>0</v>
      </c>
      <c r="I58" s="3">
        <v>0</v>
      </c>
      <c r="J58" s="7">
        <f t="shared" si="5"/>
        <v>0</v>
      </c>
      <c r="K58" s="44">
        <v>197</v>
      </c>
      <c r="L58" s="3">
        <v>114</v>
      </c>
      <c r="M58" s="7">
        <f t="shared" si="6"/>
        <v>311</v>
      </c>
      <c r="N58" s="27">
        <f t="shared" si="7"/>
        <v>5.8260288566420494E-2</v>
      </c>
      <c r="O58" s="27">
        <f t="shared" si="0"/>
        <v>5.5355121675155647E-2</v>
      </c>
      <c r="P58" s="28">
        <f t="shared" si="1"/>
        <v>5.7195372085378081E-2</v>
      </c>
      <c r="R58" s="32">
        <f t="shared" si="8"/>
        <v>14.448551564472282</v>
      </c>
      <c r="S58" s="32">
        <f t="shared" si="9"/>
        <v>13.728070175438601</v>
      </c>
      <c r="T58" s="32">
        <f t="shared" si="10"/>
        <v>14.184452277173763</v>
      </c>
    </row>
    <row r="59" spans="2:20" x14ac:dyDescent="0.25">
      <c r="B59" s="11" t="str">
        <f>'Média Mensal'!B59</f>
        <v>CSra da Hora</v>
      </c>
      <c r="C59" s="11" t="str">
        <f>'Média Mensal'!C59</f>
        <v>CFonte do Cuco</v>
      </c>
      <c r="D59" s="14">
        <f>'Média Mensal'!D59</f>
        <v>685.98</v>
      </c>
      <c r="E59" s="4">
        <v>10637.306963024146</v>
      </c>
      <c r="F59" s="2">
        <v>4578.5749389336333</v>
      </c>
      <c r="G59" s="10">
        <f t="shared" si="4"/>
        <v>15215.881901957779</v>
      </c>
      <c r="H59" s="2">
        <v>145</v>
      </c>
      <c r="I59" s="2">
        <v>130</v>
      </c>
      <c r="J59" s="10">
        <f t="shared" si="5"/>
        <v>275</v>
      </c>
      <c r="K59" s="2">
        <v>127</v>
      </c>
      <c r="L59" s="2">
        <v>124</v>
      </c>
      <c r="M59" s="10">
        <f t="shared" si="6"/>
        <v>251</v>
      </c>
      <c r="N59" s="25">
        <f t="shared" si="7"/>
        <v>0.16934072470428149</v>
      </c>
      <c r="O59" s="25">
        <f t="shared" si="0"/>
        <v>7.7824567224191482E-2</v>
      </c>
      <c r="P59" s="26">
        <f t="shared" si="1"/>
        <v>0.12508123357521519</v>
      </c>
      <c r="R59" s="32">
        <f t="shared" si="8"/>
        <v>39.107746187588774</v>
      </c>
      <c r="S59" s="32">
        <f t="shared" si="9"/>
        <v>18.025885586352889</v>
      </c>
      <c r="T59" s="32">
        <f t="shared" si="10"/>
        <v>28.92753213299958</v>
      </c>
    </row>
    <row r="60" spans="2:20" x14ac:dyDescent="0.25">
      <c r="B60" s="12" t="str">
        <f>'Média Mensal'!B60</f>
        <v>CFonte do Cuco</v>
      </c>
      <c r="C60" s="12" t="str">
        <f>'Média Mensal'!C60</f>
        <v>Cândido dos Reis</v>
      </c>
      <c r="D60" s="15">
        <f>'Média Mensal'!D60</f>
        <v>913.51</v>
      </c>
      <c r="E60" s="4">
        <v>10364.734833765768</v>
      </c>
      <c r="F60" s="2">
        <v>4587.2480332492232</v>
      </c>
      <c r="G60" s="5">
        <f t="shared" si="4"/>
        <v>14951.982867014991</v>
      </c>
      <c r="H60" s="2">
        <v>128</v>
      </c>
      <c r="I60" s="2">
        <v>127</v>
      </c>
      <c r="J60" s="5">
        <f t="shared" si="5"/>
        <v>255</v>
      </c>
      <c r="K60" s="2">
        <v>150</v>
      </c>
      <c r="L60" s="2">
        <v>123</v>
      </c>
      <c r="M60" s="5">
        <f t="shared" si="6"/>
        <v>273</v>
      </c>
      <c r="N60" s="27">
        <f t="shared" si="7"/>
        <v>0.15983121813727127</v>
      </c>
      <c r="O60" s="27">
        <f t="shared" si="0"/>
        <v>7.9177851996154777E-2</v>
      </c>
      <c r="P60" s="28">
        <f t="shared" si="1"/>
        <v>0.12177468454371083</v>
      </c>
      <c r="R60" s="32">
        <f t="shared" si="8"/>
        <v>37.28321882649557</v>
      </c>
      <c r="S60" s="32">
        <f t="shared" si="9"/>
        <v>18.348992132996894</v>
      </c>
      <c r="T60" s="32">
        <f t="shared" si="10"/>
        <v>28.318149369346575</v>
      </c>
    </row>
    <row r="61" spans="2:20" x14ac:dyDescent="0.25">
      <c r="B61" s="12" t="str">
        <f>'Média Mensal'!B61</f>
        <v>Cândido dos Reis</v>
      </c>
      <c r="C61" s="12" t="str">
        <f>'Média Mensal'!C61</f>
        <v>Pias</v>
      </c>
      <c r="D61" s="15">
        <f>'Média Mensal'!D61</f>
        <v>916.73</v>
      </c>
      <c r="E61" s="4">
        <v>9735.8999199806021</v>
      </c>
      <c r="F61" s="2">
        <v>4452.4044744013881</v>
      </c>
      <c r="G61" s="5">
        <f t="shared" si="4"/>
        <v>14188.30439438199</v>
      </c>
      <c r="H61" s="2">
        <v>128</v>
      </c>
      <c r="I61" s="2">
        <v>127</v>
      </c>
      <c r="J61" s="5">
        <f t="shared" si="5"/>
        <v>255</v>
      </c>
      <c r="K61" s="2">
        <v>149</v>
      </c>
      <c r="L61" s="2">
        <v>123</v>
      </c>
      <c r="M61" s="5">
        <f t="shared" si="6"/>
        <v>272</v>
      </c>
      <c r="N61" s="27">
        <f t="shared" si="7"/>
        <v>0.15071052507709912</v>
      </c>
      <c r="O61" s="27">
        <f t="shared" si="0"/>
        <v>7.6850394821896373E-2</v>
      </c>
      <c r="P61" s="28">
        <f t="shared" si="1"/>
        <v>0.11578886526720303</v>
      </c>
      <c r="R61" s="32">
        <f t="shared" si="8"/>
        <v>35.147653140724195</v>
      </c>
      <c r="S61" s="32">
        <f t="shared" si="9"/>
        <v>17.809617897605552</v>
      </c>
      <c r="T61" s="32">
        <f t="shared" si="10"/>
        <v>26.922778736967725</v>
      </c>
    </row>
    <row r="62" spans="2:20" x14ac:dyDescent="0.25">
      <c r="B62" s="12" t="str">
        <f>'Média Mensal'!B62</f>
        <v>Pias</v>
      </c>
      <c r="C62" s="12" t="str">
        <f>'Média Mensal'!C62</f>
        <v>Araújo</v>
      </c>
      <c r="D62" s="15">
        <f>'Média Mensal'!D62</f>
        <v>1258.1300000000001</v>
      </c>
      <c r="E62" s="4">
        <v>9257.6270078202688</v>
      </c>
      <c r="F62" s="2">
        <v>4430.4231934224554</v>
      </c>
      <c r="G62" s="5">
        <f t="shared" si="4"/>
        <v>13688.050201242724</v>
      </c>
      <c r="H62" s="2">
        <v>128</v>
      </c>
      <c r="I62" s="2">
        <v>127</v>
      </c>
      <c r="J62" s="5">
        <f t="shared" si="5"/>
        <v>255</v>
      </c>
      <c r="K62" s="2">
        <v>148</v>
      </c>
      <c r="L62" s="2">
        <v>123</v>
      </c>
      <c r="M62" s="5">
        <f t="shared" si="6"/>
        <v>271</v>
      </c>
      <c r="N62" s="27">
        <f t="shared" si="7"/>
        <v>0.14385919641689876</v>
      </c>
      <c r="O62" s="27">
        <f t="shared" si="0"/>
        <v>7.6470988563629785E-2</v>
      </c>
      <c r="P62" s="28">
        <f t="shared" si="1"/>
        <v>0.11193289775973705</v>
      </c>
      <c r="R62" s="32">
        <f t="shared" si="8"/>
        <v>33.542126839928507</v>
      </c>
      <c r="S62" s="32">
        <f t="shared" si="9"/>
        <v>17.721692773689821</v>
      </c>
      <c r="T62" s="32">
        <f t="shared" si="10"/>
        <v>26.022909127837877</v>
      </c>
    </row>
    <row r="63" spans="2:20" x14ac:dyDescent="0.25">
      <c r="B63" s="12" t="str">
        <f>'Média Mensal'!B63</f>
        <v>Araújo</v>
      </c>
      <c r="C63" s="12" t="str">
        <f>'Média Mensal'!C63</f>
        <v>Custió</v>
      </c>
      <c r="D63" s="15">
        <f>'Média Mensal'!D63</f>
        <v>651.69000000000005</v>
      </c>
      <c r="E63" s="4">
        <v>8901.2210743055821</v>
      </c>
      <c r="F63" s="2">
        <v>4351.5557908963228</v>
      </c>
      <c r="G63" s="5">
        <f t="shared" si="4"/>
        <v>13252.776865201904</v>
      </c>
      <c r="H63" s="2">
        <v>128</v>
      </c>
      <c r="I63" s="2">
        <v>127</v>
      </c>
      <c r="J63" s="5">
        <f t="shared" si="5"/>
        <v>255</v>
      </c>
      <c r="K63" s="2">
        <v>152</v>
      </c>
      <c r="L63" s="2">
        <v>123</v>
      </c>
      <c r="M63" s="5">
        <f t="shared" si="6"/>
        <v>275</v>
      </c>
      <c r="N63" s="27">
        <f t="shared" si="7"/>
        <v>0.1362209395553621</v>
      </c>
      <c r="O63" s="27">
        <f t="shared" si="0"/>
        <v>7.510970365396856E-2</v>
      </c>
      <c r="P63" s="28">
        <f t="shared" si="1"/>
        <v>0.10750143466257223</v>
      </c>
      <c r="R63" s="32">
        <f t="shared" si="8"/>
        <v>31.79007526537708</v>
      </c>
      <c r="S63" s="32">
        <f t="shared" si="9"/>
        <v>17.406223163585292</v>
      </c>
      <c r="T63" s="32">
        <f t="shared" si="10"/>
        <v>25.005239368305478</v>
      </c>
    </row>
    <row r="64" spans="2:20" x14ac:dyDescent="0.25">
      <c r="B64" s="12" t="str">
        <f>'Média Mensal'!B64</f>
        <v>Custió</v>
      </c>
      <c r="C64" s="12" t="str">
        <f>'Média Mensal'!C64</f>
        <v>Parque de Maia</v>
      </c>
      <c r="D64" s="15">
        <f>'Média Mensal'!D64</f>
        <v>1418.51</v>
      </c>
      <c r="E64" s="4">
        <v>8369.4120458762718</v>
      </c>
      <c r="F64" s="2">
        <v>4362.5365578851261</v>
      </c>
      <c r="G64" s="5">
        <f t="shared" si="4"/>
        <v>12731.948603761397</v>
      </c>
      <c r="H64" s="2">
        <v>128</v>
      </c>
      <c r="I64" s="2">
        <v>128</v>
      </c>
      <c r="J64" s="5">
        <f t="shared" si="5"/>
        <v>256</v>
      </c>
      <c r="K64" s="2">
        <v>154</v>
      </c>
      <c r="L64" s="2">
        <v>123</v>
      </c>
      <c r="M64" s="5">
        <f t="shared" si="6"/>
        <v>277</v>
      </c>
      <c r="N64" s="27">
        <f t="shared" si="7"/>
        <v>0.1271174369057757</v>
      </c>
      <c r="O64" s="27">
        <f t="shared" si="0"/>
        <v>7.5019544605260793E-2</v>
      </c>
      <c r="P64" s="28">
        <f t="shared" si="1"/>
        <v>0.10268362961934155</v>
      </c>
      <c r="R64" s="32">
        <f t="shared" si="8"/>
        <v>29.678766120128625</v>
      </c>
      <c r="S64" s="32">
        <f t="shared" si="9"/>
        <v>17.380623736594128</v>
      </c>
      <c r="T64" s="32">
        <f t="shared" si="10"/>
        <v>23.887333215312189</v>
      </c>
    </row>
    <row r="65" spans="2:20" x14ac:dyDescent="0.25">
      <c r="B65" s="12" t="str">
        <f>'Média Mensal'!B65</f>
        <v>Parque de Maia</v>
      </c>
      <c r="C65" s="12" t="str">
        <f>'Média Mensal'!C65</f>
        <v>Forum</v>
      </c>
      <c r="D65" s="15">
        <f>'Média Mensal'!D65</f>
        <v>824.81</v>
      </c>
      <c r="E65" s="4">
        <v>6650.7393939006733</v>
      </c>
      <c r="F65" s="2">
        <v>3924.1772870137033</v>
      </c>
      <c r="G65" s="5">
        <f t="shared" si="4"/>
        <v>10574.916680914377</v>
      </c>
      <c r="H65" s="2">
        <v>127</v>
      </c>
      <c r="I65" s="2">
        <v>132</v>
      </c>
      <c r="J65" s="5">
        <f t="shared" si="5"/>
        <v>259</v>
      </c>
      <c r="K65" s="2">
        <v>152</v>
      </c>
      <c r="L65" s="2">
        <v>123</v>
      </c>
      <c r="M65" s="5">
        <f t="shared" si="6"/>
        <v>275</v>
      </c>
      <c r="N65" s="27">
        <f t="shared" si="7"/>
        <v>0.1021179737424867</v>
      </c>
      <c r="O65" s="27">
        <f t="shared" si="0"/>
        <v>6.6493447319603216E-2</v>
      </c>
      <c r="P65" s="28">
        <f t="shared" si="1"/>
        <v>8.5182664332665109E-2</v>
      </c>
      <c r="R65" s="32">
        <f t="shared" si="8"/>
        <v>23.837775605378759</v>
      </c>
      <c r="S65" s="32">
        <f t="shared" si="9"/>
        <v>15.38893053730864</v>
      </c>
      <c r="T65" s="32">
        <f t="shared" si="10"/>
        <v>19.803214758266623</v>
      </c>
    </row>
    <row r="66" spans="2:20" x14ac:dyDescent="0.25">
      <c r="B66" s="12" t="str">
        <f>'Média Mensal'!B66</f>
        <v>Forum</v>
      </c>
      <c r="C66" s="12" t="str">
        <f>'Média Mensal'!C66</f>
        <v>Zona Industrial</v>
      </c>
      <c r="D66" s="15">
        <f>'Média Mensal'!D66</f>
        <v>1119.4000000000001</v>
      </c>
      <c r="E66" s="4">
        <v>2978.4390915891659</v>
      </c>
      <c r="F66" s="2">
        <v>1463.2853891385059</v>
      </c>
      <c r="G66" s="5">
        <f t="shared" si="4"/>
        <v>4441.724480727672</v>
      </c>
      <c r="H66" s="2">
        <v>44</v>
      </c>
      <c r="I66" s="2">
        <v>47</v>
      </c>
      <c r="J66" s="5">
        <f t="shared" si="5"/>
        <v>91</v>
      </c>
      <c r="K66" s="2">
        <v>104</v>
      </c>
      <c r="L66" s="2">
        <v>79</v>
      </c>
      <c r="M66" s="5">
        <f t="shared" si="6"/>
        <v>183</v>
      </c>
      <c r="N66" s="27">
        <f t="shared" si="7"/>
        <v>8.4384607082648624E-2</v>
      </c>
      <c r="O66" s="27">
        <f t="shared" si="0"/>
        <v>4.9195985379858323E-2</v>
      </c>
      <c r="P66" s="28">
        <f t="shared" si="1"/>
        <v>6.8292196813156084E-2</v>
      </c>
      <c r="R66" s="32">
        <f t="shared" si="8"/>
        <v>20.124588456683554</v>
      </c>
      <c r="S66" s="32">
        <f t="shared" si="9"/>
        <v>11.613376104273856</v>
      </c>
      <c r="T66" s="32">
        <f t="shared" si="10"/>
        <v>16.210673287327271</v>
      </c>
    </row>
    <row r="67" spans="2:20" x14ac:dyDescent="0.25">
      <c r="B67" s="12" t="str">
        <f>'Média Mensal'!B67</f>
        <v>Zona Industrial</v>
      </c>
      <c r="C67" s="12" t="str">
        <f>'Média Mensal'!C67</f>
        <v>Mandim</v>
      </c>
      <c r="D67" s="15">
        <f>'Média Mensal'!D67</f>
        <v>1194.23</v>
      </c>
      <c r="E67" s="4">
        <v>2888.9332416477491</v>
      </c>
      <c r="F67" s="2">
        <v>1263.9249953404046</v>
      </c>
      <c r="G67" s="5">
        <f t="shared" si="4"/>
        <v>4152.8582369881533</v>
      </c>
      <c r="H67" s="2">
        <v>44</v>
      </c>
      <c r="I67" s="2">
        <v>47</v>
      </c>
      <c r="J67" s="5">
        <f t="shared" si="5"/>
        <v>91</v>
      </c>
      <c r="K67" s="2">
        <v>104</v>
      </c>
      <c r="L67" s="2">
        <v>79</v>
      </c>
      <c r="M67" s="5">
        <f t="shared" si="6"/>
        <v>183</v>
      </c>
      <c r="N67" s="27">
        <f t="shared" si="7"/>
        <v>8.1848743247046385E-2</v>
      </c>
      <c r="O67" s="27">
        <f t="shared" si="0"/>
        <v>4.2493443899287407E-2</v>
      </c>
      <c r="P67" s="28">
        <f t="shared" si="1"/>
        <v>6.3850833902031875E-2</v>
      </c>
      <c r="R67" s="32">
        <f t="shared" si="8"/>
        <v>19.51981920032263</v>
      </c>
      <c r="S67" s="32">
        <f t="shared" si="9"/>
        <v>10.031150756669877</v>
      </c>
      <c r="T67" s="32">
        <f t="shared" si="10"/>
        <v>15.156416923314428</v>
      </c>
    </row>
    <row r="68" spans="2:20" x14ac:dyDescent="0.25">
      <c r="B68" s="12" t="str">
        <f>'Média Mensal'!B68</f>
        <v>Mandim</v>
      </c>
      <c r="C68" s="12" t="str">
        <f>'Média Mensal'!C68</f>
        <v>Castêlo da Maia</v>
      </c>
      <c r="D68" s="15">
        <f>'Média Mensal'!D68</f>
        <v>1468.1</v>
      </c>
      <c r="E68" s="4">
        <v>2847.2862368118117</v>
      </c>
      <c r="F68" s="2">
        <v>1118.3969749585051</v>
      </c>
      <c r="G68" s="5">
        <f t="shared" si="4"/>
        <v>3965.683211770317</v>
      </c>
      <c r="H68" s="2">
        <v>58</v>
      </c>
      <c r="I68" s="2">
        <v>44</v>
      </c>
      <c r="J68" s="5">
        <f t="shared" si="5"/>
        <v>102</v>
      </c>
      <c r="K68" s="2">
        <v>104</v>
      </c>
      <c r="L68" s="2">
        <v>33</v>
      </c>
      <c r="M68" s="5">
        <f t="shared" si="6"/>
        <v>137</v>
      </c>
      <c r="N68" s="27">
        <f t="shared" si="7"/>
        <v>7.4302876743523275E-2</v>
      </c>
      <c r="O68" s="27">
        <f t="shared" si="0"/>
        <v>6.3229136983180972E-2</v>
      </c>
      <c r="P68" s="28">
        <f t="shared" si="1"/>
        <v>7.0805656544963527E-2</v>
      </c>
      <c r="R68" s="32">
        <f t="shared" si="8"/>
        <v>17.575840967974145</v>
      </c>
      <c r="S68" s="32">
        <f t="shared" si="9"/>
        <v>14.524636038422145</v>
      </c>
      <c r="T68" s="32">
        <f t="shared" si="10"/>
        <v>16.592816785649863</v>
      </c>
    </row>
    <row r="69" spans="2:20" x14ac:dyDescent="0.25">
      <c r="B69" s="13" t="str">
        <f>'Média Mensal'!B69</f>
        <v>Castêlo da Maia</v>
      </c>
      <c r="C69" s="13" t="str">
        <f>'Média Mensal'!C69</f>
        <v>ISMAI</v>
      </c>
      <c r="D69" s="16">
        <f>'Média Mensal'!D69</f>
        <v>702.48</v>
      </c>
      <c r="E69" s="6">
        <v>1477.3314819209481</v>
      </c>
      <c r="F69" s="3">
        <v>778.00000000000011</v>
      </c>
      <c r="G69" s="7">
        <f t="shared" si="4"/>
        <v>2255.3314819209481</v>
      </c>
      <c r="H69" s="6">
        <v>86</v>
      </c>
      <c r="I69" s="3">
        <v>44</v>
      </c>
      <c r="J69" s="7">
        <f t="shared" si="5"/>
        <v>130</v>
      </c>
      <c r="K69" s="6">
        <v>96</v>
      </c>
      <c r="L69" s="3">
        <v>31</v>
      </c>
      <c r="M69" s="7">
        <f t="shared" si="6"/>
        <v>127</v>
      </c>
      <c r="N69" s="27">
        <f t="shared" si="7"/>
        <v>3.4855876791264347E-2</v>
      </c>
      <c r="O69" s="27">
        <f t="shared" si="0"/>
        <v>4.5253606328524904E-2</v>
      </c>
      <c r="P69" s="28">
        <f t="shared" si="1"/>
        <v>3.7856376425422118E-2</v>
      </c>
      <c r="R69" s="32">
        <f t="shared" si="8"/>
        <v>8.1172059446205935</v>
      </c>
      <c r="S69" s="32">
        <f t="shared" si="9"/>
        <v>10.373333333333335</v>
      </c>
      <c r="T69" s="32">
        <f t="shared" si="10"/>
        <v>8.7756088790698374</v>
      </c>
    </row>
    <row r="70" spans="2:20" x14ac:dyDescent="0.25">
      <c r="B70" s="11" t="str">
        <f>'Média Mensal'!B70</f>
        <v>Santo Ovídio</v>
      </c>
      <c r="C70" s="11" t="str">
        <f>'Média Mensal'!C70</f>
        <v>D. João II</v>
      </c>
      <c r="D70" s="14">
        <f>'Média Mensal'!D70</f>
        <v>463.71</v>
      </c>
      <c r="E70" s="4">
        <v>4068.0000000000009</v>
      </c>
      <c r="F70" s="2">
        <v>12862.511769050299</v>
      </c>
      <c r="G70" s="10">
        <f t="shared" ref="G70:G86" si="14">+E70+F70</f>
        <v>16930.511769050299</v>
      </c>
      <c r="H70" s="2">
        <v>349</v>
      </c>
      <c r="I70" s="2">
        <v>491</v>
      </c>
      <c r="J70" s="10">
        <f t="shared" ref="J70:J86" si="15">+H70+I70</f>
        <v>840</v>
      </c>
      <c r="K70" s="2">
        <v>0</v>
      </c>
      <c r="L70" s="2">
        <v>0</v>
      </c>
      <c r="M70" s="10">
        <f t="shared" ref="M70:M86" si="16">+K70+L70</f>
        <v>0</v>
      </c>
      <c r="N70" s="25">
        <f t="shared" ref="N70:P86" si="17">+E70/(H70*216+K70*248)</f>
        <v>5.3963705826170022E-2</v>
      </c>
      <c r="O70" s="25">
        <f t="shared" si="0"/>
        <v>0.1212803779988902</v>
      </c>
      <c r="P70" s="26">
        <f t="shared" si="1"/>
        <v>9.3311903489033843E-2</v>
      </c>
      <c r="R70" s="32">
        <f t="shared" si="8"/>
        <v>11.656160458452725</v>
      </c>
      <c r="S70" s="32">
        <f t="shared" si="9"/>
        <v>26.196561647760284</v>
      </c>
      <c r="T70" s="32">
        <f t="shared" si="10"/>
        <v>20.155371153631307</v>
      </c>
    </row>
    <row r="71" spans="2:20" x14ac:dyDescent="0.25">
      <c r="B71" s="12" t="str">
        <f>'Média Mensal'!B71</f>
        <v>D. João II</v>
      </c>
      <c r="C71" s="12" t="str">
        <f>'Média Mensal'!C71</f>
        <v>João de Deus</v>
      </c>
      <c r="D71" s="15">
        <f>'Média Mensal'!D71</f>
        <v>716.25</v>
      </c>
      <c r="E71" s="4">
        <v>5815.9780204266608</v>
      </c>
      <c r="F71" s="2">
        <v>18624.734349336926</v>
      </c>
      <c r="G71" s="5">
        <f t="shared" si="14"/>
        <v>24440.712369763587</v>
      </c>
      <c r="H71" s="2">
        <v>350</v>
      </c>
      <c r="I71" s="2">
        <v>484</v>
      </c>
      <c r="J71" s="5">
        <f t="shared" si="15"/>
        <v>834</v>
      </c>
      <c r="K71" s="2">
        <v>0</v>
      </c>
      <c r="L71" s="2">
        <v>0</v>
      </c>
      <c r="M71" s="5">
        <f t="shared" si="16"/>
        <v>0</v>
      </c>
      <c r="N71" s="27">
        <f t="shared" si="17"/>
        <v>7.6930926196119853E-2</v>
      </c>
      <c r="O71" s="27">
        <f t="shared" si="0"/>
        <v>0.1781521115447747</v>
      </c>
      <c r="P71" s="28">
        <f t="shared" si="1"/>
        <v>0.13567319683011139</v>
      </c>
      <c r="R71" s="32">
        <f t="shared" ref="R71:R86" si="18">+E71/(H71+K71)</f>
        <v>16.617080058361889</v>
      </c>
      <c r="S71" s="32">
        <f t="shared" ref="S71:S86" si="19">+F71/(I71+L71)</f>
        <v>38.480856093671335</v>
      </c>
      <c r="T71" s="32">
        <f t="shared" ref="T71:T86" si="20">+G71/(J71+M71)</f>
        <v>29.305410515304061</v>
      </c>
    </row>
    <row r="72" spans="2:20" x14ac:dyDescent="0.25">
      <c r="B72" s="12" t="str">
        <f>'Média Mensal'!B72</f>
        <v>João de Deus</v>
      </c>
      <c r="C72" s="12" t="str">
        <f>'Média Mensal'!C72</f>
        <v>C.M.Gaia</v>
      </c>
      <c r="D72" s="15">
        <f>'Média Mensal'!D72</f>
        <v>405.01</v>
      </c>
      <c r="E72" s="4">
        <v>12580.699192699256</v>
      </c>
      <c r="F72" s="2">
        <v>27610.958719212886</v>
      </c>
      <c r="G72" s="5">
        <f t="shared" si="14"/>
        <v>40191.657911912145</v>
      </c>
      <c r="H72" s="2">
        <v>396</v>
      </c>
      <c r="I72" s="2">
        <v>457</v>
      </c>
      <c r="J72" s="5">
        <f t="shared" si="15"/>
        <v>853</v>
      </c>
      <c r="K72" s="2">
        <v>0</v>
      </c>
      <c r="L72" s="2">
        <v>0</v>
      </c>
      <c r="M72" s="5">
        <f t="shared" si="16"/>
        <v>0</v>
      </c>
      <c r="N72" s="27">
        <f t="shared" si="17"/>
        <v>0.14708075187873243</v>
      </c>
      <c r="O72" s="27">
        <f t="shared" si="0"/>
        <v>0.27971228137625503</v>
      </c>
      <c r="P72" s="28">
        <f t="shared" si="1"/>
        <v>0.21813891012066425</v>
      </c>
      <c r="R72" s="32">
        <f t="shared" si="18"/>
        <v>31.769442405806203</v>
      </c>
      <c r="S72" s="32">
        <f t="shared" si="19"/>
        <v>60.417852777271086</v>
      </c>
      <c r="T72" s="32">
        <f t="shared" si="20"/>
        <v>47.118004586063478</v>
      </c>
    </row>
    <row r="73" spans="2:20" x14ac:dyDescent="0.25">
      <c r="B73" s="12" t="str">
        <f>'Média Mensal'!B73</f>
        <v>C.M.Gaia</v>
      </c>
      <c r="C73" s="12" t="str">
        <f>'Média Mensal'!C73</f>
        <v>General Torres</v>
      </c>
      <c r="D73" s="15">
        <f>'Média Mensal'!D73</f>
        <v>488.39</v>
      </c>
      <c r="E73" s="4">
        <v>14402.205869804508</v>
      </c>
      <c r="F73" s="2">
        <v>31391.474938325089</v>
      </c>
      <c r="G73" s="5">
        <f t="shared" si="14"/>
        <v>45793.680808129597</v>
      </c>
      <c r="H73" s="2">
        <v>398</v>
      </c>
      <c r="I73" s="2">
        <v>469</v>
      </c>
      <c r="J73" s="5">
        <f t="shared" si="15"/>
        <v>867</v>
      </c>
      <c r="K73" s="2">
        <v>0</v>
      </c>
      <c r="L73" s="2">
        <v>0</v>
      </c>
      <c r="M73" s="5">
        <f t="shared" si="16"/>
        <v>0</v>
      </c>
      <c r="N73" s="27">
        <f t="shared" si="17"/>
        <v>0.16752984680118774</v>
      </c>
      <c r="O73" s="27">
        <f t="shared" si="0"/>
        <v>0.30987399252077991</v>
      </c>
      <c r="P73" s="28">
        <f t="shared" si="1"/>
        <v>0.24453031317084026</v>
      </c>
      <c r="R73" s="32">
        <f t="shared" si="18"/>
        <v>36.186446909056549</v>
      </c>
      <c r="S73" s="32">
        <f t="shared" si="19"/>
        <v>66.932782384488462</v>
      </c>
      <c r="T73" s="32">
        <f t="shared" si="20"/>
        <v>52.818547644901493</v>
      </c>
    </row>
    <row r="74" spans="2:20" x14ac:dyDescent="0.25">
      <c r="B74" s="12" t="str">
        <f>'Média Mensal'!B74</f>
        <v>General Torres</v>
      </c>
      <c r="C74" s="12" t="str">
        <f>'Média Mensal'!C74</f>
        <v>Jardim do Morro</v>
      </c>
      <c r="D74" s="15">
        <f>'Média Mensal'!D74</f>
        <v>419.98</v>
      </c>
      <c r="E74" s="4">
        <v>15012.851411008642</v>
      </c>
      <c r="F74" s="2">
        <v>35457.48955442493</v>
      </c>
      <c r="G74" s="5">
        <f t="shared" si="14"/>
        <v>50470.34096543357</v>
      </c>
      <c r="H74" s="2">
        <v>400</v>
      </c>
      <c r="I74" s="2">
        <v>495</v>
      </c>
      <c r="J74" s="5">
        <f t="shared" si="15"/>
        <v>895</v>
      </c>
      <c r="K74" s="2">
        <v>0</v>
      </c>
      <c r="L74" s="2">
        <v>0</v>
      </c>
      <c r="M74" s="5">
        <f t="shared" si="16"/>
        <v>0</v>
      </c>
      <c r="N74" s="27">
        <f t="shared" si="17"/>
        <v>0.1737598542940815</v>
      </c>
      <c r="O74" s="27">
        <f t="shared" si="0"/>
        <v>0.33162635198676516</v>
      </c>
      <c r="P74" s="28">
        <f t="shared" si="1"/>
        <v>0.26107149268277247</v>
      </c>
      <c r="R74" s="32">
        <f t="shared" si="18"/>
        <v>37.532128527521607</v>
      </c>
      <c r="S74" s="32">
        <f t="shared" si="19"/>
        <v>71.631292029141278</v>
      </c>
      <c r="T74" s="32">
        <f t="shared" si="20"/>
        <v>56.39144241947885</v>
      </c>
    </row>
    <row r="75" spans="2:20" x14ac:dyDescent="0.25">
      <c r="B75" s="12" t="str">
        <f>'Média Mensal'!B75</f>
        <v>Jardim do Morro</v>
      </c>
      <c r="C75" s="12" t="str">
        <f>'Média Mensal'!C75</f>
        <v>São Bento</v>
      </c>
      <c r="D75" s="15">
        <f>'Média Mensal'!D75</f>
        <v>795.7</v>
      </c>
      <c r="E75" s="4">
        <v>15745.083160373984</v>
      </c>
      <c r="F75" s="2">
        <v>36909.841604480622</v>
      </c>
      <c r="G75" s="5">
        <f t="shared" si="14"/>
        <v>52654.924764854608</v>
      </c>
      <c r="H75" s="2">
        <v>402</v>
      </c>
      <c r="I75" s="2">
        <v>453</v>
      </c>
      <c r="J75" s="5">
        <f t="shared" si="15"/>
        <v>855</v>
      </c>
      <c r="K75" s="2">
        <v>0</v>
      </c>
      <c r="L75" s="2">
        <v>0</v>
      </c>
      <c r="M75" s="5">
        <f t="shared" si="16"/>
        <v>0</v>
      </c>
      <c r="N75" s="27">
        <f t="shared" si="17"/>
        <v>0.18132811820957692</v>
      </c>
      <c r="O75" s="27">
        <f t="shared" si="0"/>
        <v>0.37721610666013228</v>
      </c>
      <c r="P75" s="28">
        <f t="shared" si="1"/>
        <v>0.28511438577460801</v>
      </c>
      <c r="R75" s="32">
        <f t="shared" si="18"/>
        <v>39.166873533268621</v>
      </c>
      <c r="S75" s="32">
        <f t="shared" si="19"/>
        <v>81.478679038588567</v>
      </c>
      <c r="T75" s="32">
        <f t="shared" si="20"/>
        <v>61.584707327315328</v>
      </c>
    </row>
    <row r="76" spans="2:20" x14ac:dyDescent="0.25">
      <c r="B76" s="12" t="str">
        <f>'Média Mensal'!B76</f>
        <v>São Bento</v>
      </c>
      <c r="C76" s="12" t="str">
        <f>'Média Mensal'!C76</f>
        <v>Aliados</v>
      </c>
      <c r="D76" s="15">
        <f>'Média Mensal'!D76</f>
        <v>443.38</v>
      </c>
      <c r="E76" s="4">
        <v>21593.487095042532</v>
      </c>
      <c r="F76" s="2">
        <v>37891.151820766994</v>
      </c>
      <c r="G76" s="5">
        <f t="shared" si="14"/>
        <v>59484.638915809526</v>
      </c>
      <c r="H76" s="2">
        <v>397</v>
      </c>
      <c r="I76" s="2">
        <v>446</v>
      </c>
      <c r="J76" s="5">
        <f t="shared" si="15"/>
        <v>843</v>
      </c>
      <c r="K76" s="2">
        <v>0</v>
      </c>
      <c r="L76" s="2">
        <v>0</v>
      </c>
      <c r="M76" s="5">
        <f t="shared" si="16"/>
        <v>0</v>
      </c>
      <c r="N76" s="27">
        <f t="shared" si="17"/>
        <v>0.25181321829278069</v>
      </c>
      <c r="O76" s="27">
        <f t="shared" si="0"/>
        <v>0.39332286809465822</v>
      </c>
      <c r="P76" s="28">
        <f t="shared" si="1"/>
        <v>0.32668071984869695</v>
      </c>
      <c r="R76" s="32">
        <f t="shared" si="18"/>
        <v>54.391655151240634</v>
      </c>
      <c r="S76" s="32">
        <f t="shared" si="19"/>
        <v>84.957739508446181</v>
      </c>
      <c r="T76" s="32">
        <f t="shared" si="20"/>
        <v>70.56303548731853</v>
      </c>
    </row>
    <row r="77" spans="2:20" x14ac:dyDescent="0.25">
      <c r="B77" s="12" t="str">
        <f>'Média Mensal'!B77</f>
        <v>Aliados</v>
      </c>
      <c r="C77" s="12" t="str">
        <f>'Média Mensal'!C77</f>
        <v>Trindade S</v>
      </c>
      <c r="D77" s="15">
        <f>'Média Mensal'!D77</f>
        <v>450.27</v>
      </c>
      <c r="E77" s="4">
        <v>25891.877300782133</v>
      </c>
      <c r="F77" s="2">
        <v>37168.742356054507</v>
      </c>
      <c r="G77" s="5">
        <f t="shared" si="14"/>
        <v>63060.619656836643</v>
      </c>
      <c r="H77" s="2">
        <v>399</v>
      </c>
      <c r="I77" s="2">
        <v>452</v>
      </c>
      <c r="J77" s="5">
        <f t="shared" si="15"/>
        <v>851</v>
      </c>
      <c r="K77" s="2">
        <v>0</v>
      </c>
      <c r="L77" s="2">
        <v>0</v>
      </c>
      <c r="M77" s="5">
        <f t="shared" si="16"/>
        <v>0</v>
      </c>
      <c r="N77" s="27">
        <f t="shared" si="17"/>
        <v>0.30042556972039047</v>
      </c>
      <c r="O77" s="27">
        <f t="shared" si="0"/>
        <v>0.3807024577603092</v>
      </c>
      <c r="P77" s="28">
        <f t="shared" si="1"/>
        <v>0.34306382282737435</v>
      </c>
      <c r="R77" s="32">
        <f t="shared" si="18"/>
        <v>64.891923059604338</v>
      </c>
      <c r="S77" s="32">
        <f t="shared" si="19"/>
        <v>82.231730876226791</v>
      </c>
      <c r="T77" s="32">
        <f t="shared" si="20"/>
        <v>74.101785730712862</v>
      </c>
    </row>
    <row r="78" spans="2:20" x14ac:dyDescent="0.25">
      <c r="B78" s="12" t="str">
        <f>'Média Mensal'!B78</f>
        <v>Trindade S</v>
      </c>
      <c r="C78" s="12" t="str">
        <f>'Média Mensal'!C78</f>
        <v>Faria Guimaraes</v>
      </c>
      <c r="D78" s="15">
        <f>'Média Mensal'!D78</f>
        <v>555.34</v>
      </c>
      <c r="E78" s="4">
        <v>25926.550698720665</v>
      </c>
      <c r="F78" s="2">
        <v>25685.881982986899</v>
      </c>
      <c r="G78" s="5">
        <f t="shared" si="14"/>
        <v>51612.432681707563</v>
      </c>
      <c r="H78" s="2">
        <v>403</v>
      </c>
      <c r="I78" s="2">
        <v>429</v>
      </c>
      <c r="J78" s="5">
        <f t="shared" si="15"/>
        <v>832</v>
      </c>
      <c r="K78" s="2">
        <v>0</v>
      </c>
      <c r="L78" s="2">
        <v>0</v>
      </c>
      <c r="M78" s="5">
        <f t="shared" si="16"/>
        <v>0</v>
      </c>
      <c r="N78" s="27">
        <f t="shared" si="17"/>
        <v>0.29784200324787086</v>
      </c>
      <c r="O78" s="27">
        <f t="shared" si="0"/>
        <v>0.27719375359348719</v>
      </c>
      <c r="P78" s="28">
        <f t="shared" si="1"/>
        <v>0.28719524951982928</v>
      </c>
      <c r="R78" s="32">
        <f t="shared" si="18"/>
        <v>64.333872701540116</v>
      </c>
      <c r="S78" s="32">
        <f t="shared" si="19"/>
        <v>59.873850776193237</v>
      </c>
      <c r="T78" s="32">
        <f t="shared" si="20"/>
        <v>62.034173896283129</v>
      </c>
    </row>
    <row r="79" spans="2:20" x14ac:dyDescent="0.25">
      <c r="B79" s="12" t="str">
        <f>'Média Mensal'!B79</f>
        <v>Faria Guimaraes</v>
      </c>
      <c r="C79" s="12" t="str">
        <f>'Média Mensal'!C79</f>
        <v>Marques</v>
      </c>
      <c r="D79" s="15">
        <f>'Média Mensal'!D79</f>
        <v>621.04</v>
      </c>
      <c r="E79" s="4">
        <v>24582.022520580205</v>
      </c>
      <c r="F79" s="2">
        <v>24387.549340988327</v>
      </c>
      <c r="G79" s="5">
        <f t="shared" si="14"/>
        <v>48969.571861568533</v>
      </c>
      <c r="H79" s="2">
        <v>443</v>
      </c>
      <c r="I79" s="2">
        <v>449</v>
      </c>
      <c r="J79" s="5">
        <f t="shared" si="15"/>
        <v>892</v>
      </c>
      <c r="K79" s="2">
        <v>0</v>
      </c>
      <c r="L79" s="2">
        <v>0</v>
      </c>
      <c r="M79" s="5">
        <f t="shared" si="16"/>
        <v>0</v>
      </c>
      <c r="N79" s="27">
        <f t="shared" si="17"/>
        <v>0.25689765195824144</v>
      </c>
      <c r="O79" s="27">
        <f t="shared" si="0"/>
        <v>0.25145951230087776</v>
      </c>
      <c r="P79" s="28">
        <f t="shared" si="1"/>
        <v>0.25416029242219179</v>
      </c>
      <c r="R79" s="32">
        <f t="shared" si="18"/>
        <v>55.489892822980146</v>
      </c>
      <c r="S79" s="32">
        <f t="shared" si="19"/>
        <v>54.315254656989595</v>
      </c>
      <c r="T79" s="32">
        <f t="shared" si="20"/>
        <v>54.89862316319342</v>
      </c>
    </row>
    <row r="80" spans="2:20" x14ac:dyDescent="0.25">
      <c r="B80" s="12" t="str">
        <f>'Média Mensal'!B80</f>
        <v>Marques</v>
      </c>
      <c r="C80" s="12" t="str">
        <f>'Média Mensal'!C80</f>
        <v>Combatentes</v>
      </c>
      <c r="D80" s="15">
        <f>'Média Mensal'!D80</f>
        <v>702.75</v>
      </c>
      <c r="E80" s="4">
        <v>19085.900861491002</v>
      </c>
      <c r="F80" s="2">
        <v>18846.035447476785</v>
      </c>
      <c r="G80" s="5">
        <f t="shared" si="14"/>
        <v>37931.936308967786</v>
      </c>
      <c r="H80" s="2">
        <v>446</v>
      </c>
      <c r="I80" s="2">
        <v>451</v>
      </c>
      <c r="J80" s="5">
        <f t="shared" si="15"/>
        <v>897</v>
      </c>
      <c r="K80" s="2">
        <v>0</v>
      </c>
      <c r="L80" s="2">
        <v>0</v>
      </c>
      <c r="M80" s="5">
        <f t="shared" si="16"/>
        <v>0</v>
      </c>
      <c r="N80" s="27">
        <f t="shared" si="17"/>
        <v>0.19811805411778569</v>
      </c>
      <c r="O80" s="27">
        <f t="shared" si="0"/>
        <v>0.19345934392170469</v>
      </c>
      <c r="P80" s="28">
        <f t="shared" si="1"/>
        <v>0.19577571487761564</v>
      </c>
      <c r="R80" s="32">
        <f t="shared" si="18"/>
        <v>42.79349968944171</v>
      </c>
      <c r="S80" s="32">
        <f t="shared" si="19"/>
        <v>41.787218287088216</v>
      </c>
      <c r="T80" s="32">
        <f t="shared" si="20"/>
        <v>42.287554413564976</v>
      </c>
    </row>
    <row r="81" spans="2:20" x14ac:dyDescent="0.25">
      <c r="B81" s="12" t="str">
        <f>'Média Mensal'!B81</f>
        <v>Combatentes</v>
      </c>
      <c r="C81" s="12" t="str">
        <f>'Média Mensal'!C81</f>
        <v>Salgueiros</v>
      </c>
      <c r="D81" s="15">
        <f>'Média Mensal'!D81</f>
        <v>471.25</v>
      </c>
      <c r="E81" s="4">
        <v>15528.083393046169</v>
      </c>
      <c r="F81" s="2">
        <v>16343.712110203092</v>
      </c>
      <c r="G81" s="5">
        <f t="shared" si="14"/>
        <v>31871.795503249261</v>
      </c>
      <c r="H81" s="2">
        <v>447</v>
      </c>
      <c r="I81" s="2">
        <v>449</v>
      </c>
      <c r="J81" s="5">
        <f t="shared" si="15"/>
        <v>896</v>
      </c>
      <c r="K81" s="2">
        <v>0</v>
      </c>
      <c r="L81" s="2">
        <v>0</v>
      </c>
      <c r="M81" s="5">
        <f t="shared" si="16"/>
        <v>0</v>
      </c>
      <c r="N81" s="27">
        <f t="shared" si="17"/>
        <v>0.16082611849621103</v>
      </c>
      <c r="O81" s="27">
        <f t="shared" si="17"/>
        <v>0.16851967448448293</v>
      </c>
      <c r="P81" s="28">
        <f t="shared" si="17"/>
        <v>0.1646814830483696</v>
      </c>
      <c r="R81" s="32">
        <f t="shared" si="18"/>
        <v>34.738441595181584</v>
      </c>
      <c r="S81" s="32">
        <f t="shared" si="19"/>
        <v>36.400249688648316</v>
      </c>
      <c r="T81" s="32">
        <f t="shared" si="20"/>
        <v>35.571200338447838</v>
      </c>
    </row>
    <row r="82" spans="2:20" x14ac:dyDescent="0.25">
      <c r="B82" s="12" t="str">
        <f>'Média Mensal'!B82</f>
        <v>Salgueiros</v>
      </c>
      <c r="C82" s="12" t="str">
        <f>'Média Mensal'!C82</f>
        <v>Polo Universitario</v>
      </c>
      <c r="D82" s="15">
        <f>'Média Mensal'!D82</f>
        <v>775.36</v>
      </c>
      <c r="E82" s="4">
        <v>12811.528199035292</v>
      </c>
      <c r="F82" s="2">
        <v>15228.270634217812</v>
      </c>
      <c r="G82" s="5">
        <f t="shared" si="14"/>
        <v>28039.798833253102</v>
      </c>
      <c r="H82" s="2">
        <v>449</v>
      </c>
      <c r="I82" s="2">
        <v>420</v>
      </c>
      <c r="J82" s="5">
        <f t="shared" si="15"/>
        <v>869</v>
      </c>
      <c r="K82" s="2">
        <v>0</v>
      </c>
      <c r="L82" s="2">
        <v>0</v>
      </c>
      <c r="M82" s="5">
        <f t="shared" si="16"/>
        <v>0</v>
      </c>
      <c r="N82" s="27">
        <f t="shared" si="17"/>
        <v>0.13209939989106753</v>
      </c>
      <c r="O82" s="27">
        <f t="shared" si="17"/>
        <v>0.16786012603855613</v>
      </c>
      <c r="P82" s="28">
        <f t="shared" si="17"/>
        <v>0.14938306500262702</v>
      </c>
      <c r="R82" s="32">
        <f t="shared" si="18"/>
        <v>28.533470376470586</v>
      </c>
      <c r="S82" s="32">
        <f t="shared" si="19"/>
        <v>36.257787224328126</v>
      </c>
      <c r="T82" s="32">
        <f t="shared" si="20"/>
        <v>32.266742040567436</v>
      </c>
    </row>
    <row r="83" spans="2:20" x14ac:dyDescent="0.25">
      <c r="B83" s="12" t="str">
        <f>'Média Mensal'!B83</f>
        <v>Polo Universitario</v>
      </c>
      <c r="C83" s="12" t="str">
        <f>'Média Mensal'!C83</f>
        <v>I.P.O.</v>
      </c>
      <c r="D83" s="15">
        <f>'Média Mensal'!D83</f>
        <v>827.64</v>
      </c>
      <c r="E83" s="4">
        <v>9813.1627768160852</v>
      </c>
      <c r="F83" s="2">
        <v>10946.63370017068</v>
      </c>
      <c r="G83" s="5">
        <f t="shared" si="14"/>
        <v>20759.796476986765</v>
      </c>
      <c r="H83" s="2">
        <v>444</v>
      </c>
      <c r="I83" s="2">
        <v>401</v>
      </c>
      <c r="J83" s="5">
        <f t="shared" si="15"/>
        <v>845</v>
      </c>
      <c r="K83" s="2">
        <v>0</v>
      </c>
      <c r="L83" s="2">
        <v>0</v>
      </c>
      <c r="M83" s="5">
        <f t="shared" si="16"/>
        <v>0</v>
      </c>
      <c r="N83" s="27">
        <f t="shared" si="17"/>
        <v>0.10232276836019441</v>
      </c>
      <c r="O83" s="27">
        <f t="shared" si="17"/>
        <v>0.12638119631673916</v>
      </c>
      <c r="P83" s="28">
        <f t="shared" si="17"/>
        <v>0.1137398448224127</v>
      </c>
      <c r="R83" s="32">
        <f t="shared" si="18"/>
        <v>22.101717965801992</v>
      </c>
      <c r="S83" s="32">
        <f t="shared" si="19"/>
        <v>27.298338404415659</v>
      </c>
      <c r="T83" s="32">
        <f t="shared" si="20"/>
        <v>24.567806481641142</v>
      </c>
    </row>
    <row r="84" spans="2:20" x14ac:dyDescent="0.25">
      <c r="B84" s="13" t="str">
        <f>'Média Mensal'!B84</f>
        <v>I.P.O.</v>
      </c>
      <c r="C84" s="13" t="str">
        <f>'Média Mensal'!C84</f>
        <v>Hospital São João</v>
      </c>
      <c r="D84" s="16">
        <f>'Média Mensal'!D84</f>
        <v>351.77</v>
      </c>
      <c r="E84" s="6">
        <v>5995.5519114345452</v>
      </c>
      <c r="F84" s="3">
        <v>5095.0000000000009</v>
      </c>
      <c r="G84" s="7">
        <f t="shared" si="14"/>
        <v>11090.551911434546</v>
      </c>
      <c r="H84" s="6">
        <v>445</v>
      </c>
      <c r="I84" s="3">
        <v>404</v>
      </c>
      <c r="J84" s="7">
        <f t="shared" si="15"/>
        <v>849</v>
      </c>
      <c r="K84" s="6">
        <v>0</v>
      </c>
      <c r="L84" s="3">
        <v>0</v>
      </c>
      <c r="M84" s="7">
        <f t="shared" si="16"/>
        <v>0</v>
      </c>
      <c r="N84" s="27">
        <f t="shared" si="17"/>
        <v>6.2375696123954903E-2</v>
      </c>
      <c r="O84" s="27">
        <f t="shared" si="17"/>
        <v>5.8386046938027146E-2</v>
      </c>
      <c r="P84" s="28">
        <f t="shared" si="17"/>
        <v>6.0477205816399177E-2</v>
      </c>
      <c r="R84" s="32">
        <f t="shared" si="18"/>
        <v>13.473150362774259</v>
      </c>
      <c r="S84" s="32">
        <f t="shared" si="19"/>
        <v>12.611386138613863</v>
      </c>
      <c r="T84" s="32">
        <f t="shared" si="20"/>
        <v>13.063076456342221</v>
      </c>
    </row>
    <row r="85" spans="2:20" x14ac:dyDescent="0.25">
      <c r="B85" s="12" t="str">
        <f>'Média Mensal'!B85</f>
        <v xml:space="preserve">Verdes (E) </v>
      </c>
      <c r="C85" s="12" t="str">
        <f>'Média Mensal'!C85</f>
        <v>Botica</v>
      </c>
      <c r="D85" s="15">
        <f>'Média Mensal'!D85</f>
        <v>683.54</v>
      </c>
      <c r="E85" s="4">
        <v>1673.352375507367</v>
      </c>
      <c r="F85" s="2">
        <v>3366.2199124023564</v>
      </c>
      <c r="G85" s="5">
        <f t="shared" si="14"/>
        <v>5039.5722879097229</v>
      </c>
      <c r="H85" s="2">
        <v>148</v>
      </c>
      <c r="I85" s="2">
        <v>144</v>
      </c>
      <c r="J85" s="5">
        <f t="shared" si="15"/>
        <v>292</v>
      </c>
      <c r="K85" s="2">
        <v>0</v>
      </c>
      <c r="L85" s="2">
        <v>0</v>
      </c>
      <c r="M85" s="5">
        <f t="shared" si="16"/>
        <v>0</v>
      </c>
      <c r="N85" s="25">
        <f t="shared" si="17"/>
        <v>5.2344606340946162E-2</v>
      </c>
      <c r="O85" s="25">
        <f t="shared" si="17"/>
        <v>0.10822466282157782</v>
      </c>
      <c r="P85" s="26">
        <f t="shared" si="17"/>
        <v>7.9901894468380946E-2</v>
      </c>
      <c r="R85" s="32">
        <f t="shared" si="18"/>
        <v>11.306434969644371</v>
      </c>
      <c r="S85" s="32">
        <f t="shared" si="19"/>
        <v>23.376527169460807</v>
      </c>
      <c r="T85" s="32">
        <f t="shared" si="20"/>
        <v>17.258809205170284</v>
      </c>
    </row>
    <row r="86" spans="2:20" x14ac:dyDescent="0.25">
      <c r="B86" s="13" t="str">
        <f>'Média Mensal'!B86</f>
        <v>Botica</v>
      </c>
      <c r="C86" s="13" t="str">
        <f>'Média Mensal'!C86</f>
        <v>Aeroporto</v>
      </c>
      <c r="D86" s="16">
        <f>'Média Mensal'!D86</f>
        <v>649.66</v>
      </c>
      <c r="E86" s="6">
        <v>1427.9183583740148</v>
      </c>
      <c r="F86" s="3">
        <v>3127</v>
      </c>
      <c r="G86" s="7">
        <f t="shared" si="14"/>
        <v>4554.918358374015</v>
      </c>
      <c r="H86" s="6">
        <v>142</v>
      </c>
      <c r="I86" s="3">
        <v>144</v>
      </c>
      <c r="J86" s="7">
        <f t="shared" si="15"/>
        <v>286</v>
      </c>
      <c r="K86" s="6">
        <v>0</v>
      </c>
      <c r="L86" s="3">
        <v>0</v>
      </c>
      <c r="M86" s="7">
        <f t="shared" si="16"/>
        <v>0</v>
      </c>
      <c r="N86" s="27">
        <f t="shared" si="17"/>
        <v>4.6554458736763657E-2</v>
      </c>
      <c r="O86" s="27">
        <f t="shared" si="17"/>
        <v>0.10053369341563786</v>
      </c>
      <c r="P86" s="28">
        <f t="shared" si="17"/>
        <v>7.3732814658994034E-2</v>
      </c>
      <c r="R86" s="32">
        <f t="shared" si="18"/>
        <v>10.055763087140949</v>
      </c>
      <c r="S86" s="32">
        <f t="shared" si="19"/>
        <v>21.715277777777779</v>
      </c>
      <c r="T86" s="32">
        <f t="shared" si="20"/>
        <v>15.926287966342709</v>
      </c>
    </row>
    <row r="87" spans="2:20" x14ac:dyDescent="0.25">
      <c r="B87" s="23" t="s">
        <v>85</v>
      </c>
      <c r="E87" s="41"/>
      <c r="F87" s="41"/>
      <c r="G87" s="41"/>
      <c r="H87" s="41"/>
      <c r="I87" s="41"/>
      <c r="J87" s="41"/>
      <c r="K87" s="41"/>
      <c r="L87" s="41"/>
      <c r="M87" s="41"/>
      <c r="N87" s="42"/>
      <c r="O87" s="42"/>
      <c r="P87" s="42"/>
    </row>
    <row r="88" spans="2:20" x14ac:dyDescent="0.25">
      <c r="B88" s="34"/>
    </row>
    <row r="89" spans="2:20" x14ac:dyDescent="0.25">
      <c r="C89" s="51" t="s">
        <v>106</v>
      </c>
      <c r="D89" s="52">
        <f>+SUMPRODUCT(D5:D86,G5:G86)/1000</f>
        <v>1485721.2371318806</v>
      </c>
    </row>
    <row r="90" spans="2:20" x14ac:dyDescent="0.25">
      <c r="C90" s="51" t="s">
        <v>108</v>
      </c>
      <c r="D90" s="52">
        <f>+(SUMPRODUCT($D$5:$D$86,$J$5:$J$86)+SUMPRODUCT($D$5:$D$86,$M$5:$M$86))/1000</f>
        <v>44331.440279999988</v>
      </c>
    </row>
    <row r="91" spans="2:20" x14ac:dyDescent="0.25">
      <c r="C91" s="51" t="s">
        <v>107</v>
      </c>
      <c r="D91" s="52">
        <f>+(SUMPRODUCT($D$5:$D$86,$J$5:$J$86)*216+SUMPRODUCT($D$5:$D$86,$M$5:$M$86)*248)/1000</f>
        <v>10122605.257599998</v>
      </c>
    </row>
    <row r="92" spans="2:20" x14ac:dyDescent="0.25">
      <c r="C92" s="51" t="s">
        <v>109</v>
      </c>
      <c r="D92" s="35">
        <f>+D89/D91</f>
        <v>0.14677261429476457</v>
      </c>
    </row>
    <row r="93" spans="2:20" x14ac:dyDescent="0.25">
      <c r="D93" s="53">
        <f>+D92-P2</f>
        <v>0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7">
    <tabColor theme="0" tint="-4.9989318521683403E-2"/>
  </sheetPr>
  <dimension ref="A1:T93"/>
  <sheetViews>
    <sheetView topLeftCell="A79" workbookViewId="0">
      <selection activeCell="P2" sqref="P2"/>
    </sheetView>
  </sheetViews>
  <sheetFormatPr defaultRowHeight="15" x14ac:dyDescent="0.25"/>
  <cols>
    <col min="2" max="2" width="17.42578125" bestFit="1" customWidth="1"/>
    <col min="3" max="3" width="17.42578125" customWidth="1"/>
    <col min="4" max="4" width="13.7109375" customWidth="1"/>
    <col min="5" max="16" width="10" customWidth="1"/>
  </cols>
  <sheetData>
    <row r="1" spans="1:20" ht="14.45" x14ac:dyDescent="0.3">
      <c r="P1" s="33"/>
    </row>
    <row r="2" spans="1:20" ht="17.25" x14ac:dyDescent="0.3">
      <c r="A2" s="1"/>
      <c r="H2" s="54" t="s">
        <v>84</v>
      </c>
      <c r="I2" s="55"/>
      <c r="J2" s="55"/>
      <c r="K2" s="55"/>
      <c r="L2" s="55"/>
      <c r="M2" s="55"/>
      <c r="N2" s="55"/>
      <c r="O2" s="56"/>
      <c r="P2" s="17">
        <v>0.11952202014084438</v>
      </c>
    </row>
    <row r="3" spans="1:20" ht="17.25" x14ac:dyDescent="0.25">
      <c r="B3" s="59" t="s">
        <v>3</v>
      </c>
      <c r="C3" s="61" t="s">
        <v>4</v>
      </c>
      <c r="D3" s="18" t="s">
        <v>82</v>
      </c>
      <c r="E3" s="64" t="s">
        <v>0</v>
      </c>
      <c r="F3" s="64"/>
      <c r="G3" s="65"/>
      <c r="H3" s="63" t="s">
        <v>86</v>
      </c>
      <c r="I3" s="64"/>
      <c r="J3" s="65"/>
      <c r="K3" s="63" t="s">
        <v>87</v>
      </c>
      <c r="L3" s="64"/>
      <c r="M3" s="65"/>
      <c r="N3" s="63" t="s">
        <v>1</v>
      </c>
      <c r="O3" s="64"/>
      <c r="P3" s="65"/>
      <c r="R3" s="63" t="s">
        <v>88</v>
      </c>
      <c r="S3" s="64"/>
      <c r="T3" s="65"/>
    </row>
    <row r="4" spans="1:20" x14ac:dyDescent="0.25">
      <c r="B4" s="60"/>
      <c r="C4" s="62"/>
      <c r="D4" s="19" t="s">
        <v>83</v>
      </c>
      <c r="E4" s="20" t="s">
        <v>5</v>
      </c>
      <c r="F4" s="21" t="s">
        <v>6</v>
      </c>
      <c r="G4" s="22" t="s">
        <v>2</v>
      </c>
      <c r="H4" s="20" t="s">
        <v>5</v>
      </c>
      <c r="I4" s="21" t="s">
        <v>6</v>
      </c>
      <c r="J4" s="22" t="s">
        <v>2</v>
      </c>
      <c r="K4" s="20" t="s">
        <v>5</v>
      </c>
      <c r="L4" s="21" t="s">
        <v>6</v>
      </c>
      <c r="M4" s="24" t="s">
        <v>2</v>
      </c>
      <c r="N4" s="20" t="s">
        <v>5</v>
      </c>
      <c r="O4" s="21" t="s">
        <v>6</v>
      </c>
      <c r="P4" s="22" t="s">
        <v>2</v>
      </c>
      <c r="R4" s="20" t="s">
        <v>5</v>
      </c>
      <c r="S4" s="21" t="s">
        <v>6</v>
      </c>
      <c r="T4" s="31" t="s">
        <v>2</v>
      </c>
    </row>
    <row r="5" spans="1:20" x14ac:dyDescent="0.25">
      <c r="B5" s="11" t="str">
        <f>'Média Mensal'!B5</f>
        <v>Fânzeres</v>
      </c>
      <c r="C5" s="11" t="str">
        <f>'Média Mensal'!C5</f>
        <v>Venda Nova</v>
      </c>
      <c r="D5" s="14">
        <f>'Média Mensal'!D5</f>
        <v>440.45</v>
      </c>
      <c r="E5" s="8">
        <v>230.99999999999991</v>
      </c>
      <c r="F5" s="9">
        <v>838.21202420892689</v>
      </c>
      <c r="G5" s="10">
        <f>+E5+F5</f>
        <v>1069.2120242089268</v>
      </c>
      <c r="H5" s="9">
        <v>106</v>
      </c>
      <c r="I5" s="9">
        <v>153</v>
      </c>
      <c r="J5" s="10">
        <f>+H5+I5</f>
        <v>259</v>
      </c>
      <c r="K5" s="9">
        <v>0</v>
      </c>
      <c r="L5" s="9">
        <v>0</v>
      </c>
      <c r="M5" s="10">
        <f>+K5+L5</f>
        <v>0</v>
      </c>
      <c r="N5" s="27">
        <f>+E5/(H5*216+K5*248)</f>
        <v>1.0089098532494754E-2</v>
      </c>
      <c r="O5" s="27">
        <f t="shared" ref="O5:O80" si="0">+F5/(I5*216+L5*248)</f>
        <v>2.5363472046990042E-2</v>
      </c>
      <c r="P5" s="28">
        <f t="shared" ref="P5:P80" si="1">+G5/(J5*216+M5*248)</f>
        <v>1.9112184044918611E-2</v>
      </c>
      <c r="R5" s="32">
        <f>+E5/(H5+K5)</f>
        <v>2.1792452830188673</v>
      </c>
      <c r="S5" s="32">
        <f t="shared" ref="S5" si="2">+F5/(I5+L5)</f>
        <v>5.4785099621498485</v>
      </c>
      <c r="T5" s="32">
        <f t="shared" ref="T5" si="3">+G5/(J5+M5)</f>
        <v>4.12823175370242</v>
      </c>
    </row>
    <row r="6" spans="1:20" x14ac:dyDescent="0.25">
      <c r="B6" s="12" t="str">
        <f>'Média Mensal'!B6</f>
        <v>Venda Nova</v>
      </c>
      <c r="C6" s="12" t="str">
        <f>'Média Mensal'!C6</f>
        <v>Carreira</v>
      </c>
      <c r="D6" s="15">
        <f>'Média Mensal'!D6</f>
        <v>583.47</v>
      </c>
      <c r="E6" s="4">
        <v>370.85726749596057</v>
      </c>
      <c r="F6" s="2">
        <v>1506.6491055879171</v>
      </c>
      <c r="G6" s="5">
        <f t="shared" ref="G6:G69" si="4">+E6+F6</f>
        <v>1877.5063730838776</v>
      </c>
      <c r="H6" s="2">
        <v>106</v>
      </c>
      <c r="I6" s="2">
        <v>170</v>
      </c>
      <c r="J6" s="5">
        <f t="shared" ref="J6:J69" si="5">+H6+I6</f>
        <v>276</v>
      </c>
      <c r="K6" s="2">
        <v>0</v>
      </c>
      <c r="L6" s="2">
        <v>0</v>
      </c>
      <c r="M6" s="5">
        <f t="shared" ref="M6:M69" si="6">+K6+L6</f>
        <v>0</v>
      </c>
      <c r="N6" s="27">
        <f t="shared" ref="N6:N69" si="7">+E6/(H6*216+K6*248)</f>
        <v>1.6197469754365854E-2</v>
      </c>
      <c r="O6" s="27">
        <f t="shared" si="0"/>
        <v>4.1030749062851771E-2</v>
      </c>
      <c r="P6" s="28">
        <f t="shared" si="1"/>
        <v>3.1493330197998486E-2</v>
      </c>
      <c r="R6" s="32">
        <f t="shared" ref="R6:R70" si="8">+E6/(H6+K6)</f>
        <v>3.4986534669430243</v>
      </c>
      <c r="S6" s="32">
        <f t="shared" ref="S6:S70" si="9">+F6/(I6+L6)</f>
        <v>8.8626417975759839</v>
      </c>
      <c r="T6" s="32">
        <f t="shared" ref="T6:T70" si="10">+G6/(J6+M6)</f>
        <v>6.8025593227676726</v>
      </c>
    </row>
    <row r="7" spans="1:20" x14ac:dyDescent="0.25">
      <c r="B7" s="12" t="str">
        <f>'Média Mensal'!B7</f>
        <v>Carreira</v>
      </c>
      <c r="C7" s="12" t="str">
        <f>'Média Mensal'!C7</f>
        <v>Baguim</v>
      </c>
      <c r="D7" s="15">
        <f>'Média Mensal'!D7</f>
        <v>786.02</v>
      </c>
      <c r="E7" s="4">
        <v>507.32717376702738</v>
      </c>
      <c r="F7" s="2">
        <v>2051.5518394294827</v>
      </c>
      <c r="G7" s="5">
        <f t="shared" si="4"/>
        <v>2558.8790131965102</v>
      </c>
      <c r="H7" s="2">
        <v>106</v>
      </c>
      <c r="I7" s="2">
        <v>162</v>
      </c>
      <c r="J7" s="5">
        <f t="shared" si="5"/>
        <v>268</v>
      </c>
      <c r="K7" s="2">
        <v>0</v>
      </c>
      <c r="L7" s="2">
        <v>0</v>
      </c>
      <c r="M7" s="5">
        <f t="shared" si="6"/>
        <v>0</v>
      </c>
      <c r="N7" s="27">
        <f t="shared" si="7"/>
        <v>2.2157895430076319E-2</v>
      </c>
      <c r="O7" s="27">
        <f t="shared" si="0"/>
        <v>5.8629167793480874E-2</v>
      </c>
      <c r="P7" s="28">
        <f t="shared" si="1"/>
        <v>4.4203963052731311E-2</v>
      </c>
      <c r="R7" s="32">
        <f t="shared" si="8"/>
        <v>4.7861054128964851</v>
      </c>
      <c r="S7" s="32">
        <f t="shared" si="9"/>
        <v>12.663900243391868</v>
      </c>
      <c r="T7" s="32">
        <f t="shared" si="10"/>
        <v>9.5480560193899642</v>
      </c>
    </row>
    <row r="8" spans="1:20" x14ac:dyDescent="0.25">
      <c r="B8" s="12" t="str">
        <f>'Média Mensal'!B8</f>
        <v>Baguim</v>
      </c>
      <c r="C8" s="12" t="str">
        <f>'Média Mensal'!C8</f>
        <v>Campainha</v>
      </c>
      <c r="D8" s="15">
        <f>'Média Mensal'!D8</f>
        <v>751.7</v>
      </c>
      <c r="E8" s="4">
        <v>622.67944510225323</v>
      </c>
      <c r="F8" s="2">
        <v>2344.4492367288194</v>
      </c>
      <c r="G8" s="5">
        <f t="shared" si="4"/>
        <v>2967.1286818310728</v>
      </c>
      <c r="H8" s="2">
        <v>84</v>
      </c>
      <c r="I8" s="2">
        <v>157</v>
      </c>
      <c r="J8" s="5">
        <f t="shared" si="5"/>
        <v>241</v>
      </c>
      <c r="K8" s="2">
        <v>0</v>
      </c>
      <c r="L8" s="2">
        <v>0</v>
      </c>
      <c r="M8" s="5">
        <f t="shared" si="6"/>
        <v>0</v>
      </c>
      <c r="N8" s="27">
        <f t="shared" si="7"/>
        <v>3.4318752485794378E-2</v>
      </c>
      <c r="O8" s="27">
        <f t="shared" si="0"/>
        <v>6.9133322621161217E-2</v>
      </c>
      <c r="P8" s="28">
        <f t="shared" si="1"/>
        <v>5.6998783652817596E-2</v>
      </c>
      <c r="R8" s="32">
        <f t="shared" si="8"/>
        <v>7.412850536931586</v>
      </c>
      <c r="S8" s="32">
        <f t="shared" si="9"/>
        <v>14.932797686170824</v>
      </c>
      <c r="T8" s="32">
        <f t="shared" si="10"/>
        <v>12.311737269008601</v>
      </c>
    </row>
    <row r="9" spans="1:20" x14ac:dyDescent="0.25">
      <c r="B9" s="12" t="str">
        <f>'Média Mensal'!B9</f>
        <v>Campainha</v>
      </c>
      <c r="C9" s="12" t="str">
        <f>'Média Mensal'!C9</f>
        <v>Rio Tinto</v>
      </c>
      <c r="D9" s="15">
        <f>'Média Mensal'!D9</f>
        <v>859.99</v>
      </c>
      <c r="E9" s="4">
        <v>826.39604867560695</v>
      </c>
      <c r="F9" s="2">
        <v>2983.6434795093078</v>
      </c>
      <c r="G9" s="5">
        <f t="shared" si="4"/>
        <v>3810.0395281849146</v>
      </c>
      <c r="H9" s="2">
        <v>85</v>
      </c>
      <c r="I9" s="2">
        <v>158</v>
      </c>
      <c r="J9" s="5">
        <f t="shared" si="5"/>
        <v>243</v>
      </c>
      <c r="K9" s="2">
        <v>0</v>
      </c>
      <c r="L9" s="2">
        <v>0</v>
      </c>
      <c r="M9" s="5">
        <f t="shared" si="6"/>
        <v>0</v>
      </c>
      <c r="N9" s="27">
        <f t="shared" si="7"/>
        <v>4.5010678032440465E-2</v>
      </c>
      <c r="O9" s="27">
        <f t="shared" si="0"/>
        <v>8.7425090234098335E-2</v>
      </c>
      <c r="P9" s="28">
        <f t="shared" si="1"/>
        <v>7.2588773208827062E-2</v>
      </c>
      <c r="R9" s="32">
        <f t="shared" si="8"/>
        <v>9.722306455007141</v>
      </c>
      <c r="S9" s="32">
        <f t="shared" si="9"/>
        <v>18.883819490565241</v>
      </c>
      <c r="T9" s="32">
        <f t="shared" si="10"/>
        <v>15.679175013106644</v>
      </c>
    </row>
    <row r="10" spans="1:20" x14ac:dyDescent="0.25">
      <c r="B10" s="12" t="str">
        <f>'Média Mensal'!B10</f>
        <v>Rio Tinto</v>
      </c>
      <c r="C10" s="12" t="str">
        <f>'Média Mensal'!C10</f>
        <v>Levada</v>
      </c>
      <c r="D10" s="15">
        <f>'Média Mensal'!D10</f>
        <v>452.83</v>
      </c>
      <c r="E10" s="4">
        <v>934.39761460437182</v>
      </c>
      <c r="F10" s="2">
        <v>3468.7213201783193</v>
      </c>
      <c r="G10" s="5">
        <f t="shared" si="4"/>
        <v>4403.1189347826912</v>
      </c>
      <c r="H10" s="2">
        <v>111</v>
      </c>
      <c r="I10" s="2">
        <v>158</v>
      </c>
      <c r="J10" s="5">
        <f t="shared" si="5"/>
        <v>269</v>
      </c>
      <c r="K10" s="2">
        <v>0</v>
      </c>
      <c r="L10" s="2">
        <v>0</v>
      </c>
      <c r="M10" s="5">
        <f t="shared" si="6"/>
        <v>0</v>
      </c>
      <c r="N10" s="27">
        <f t="shared" si="7"/>
        <v>3.8972206147996825E-2</v>
      </c>
      <c r="O10" s="27">
        <f t="shared" si="0"/>
        <v>0.10163857595459211</v>
      </c>
      <c r="P10" s="28">
        <f t="shared" si="1"/>
        <v>7.5779962391275837E-2</v>
      </c>
      <c r="R10" s="32">
        <f t="shared" si="8"/>
        <v>8.417996527967313</v>
      </c>
      <c r="S10" s="32">
        <f t="shared" si="9"/>
        <v>21.953932406191893</v>
      </c>
      <c r="T10" s="32">
        <f t="shared" si="10"/>
        <v>16.368471876515581</v>
      </c>
    </row>
    <row r="11" spans="1:20" x14ac:dyDescent="0.25">
      <c r="B11" s="12" t="str">
        <f>'Média Mensal'!B11</f>
        <v>Levada</v>
      </c>
      <c r="C11" s="12" t="str">
        <f>'Média Mensal'!C11</f>
        <v>Nau Vitória</v>
      </c>
      <c r="D11" s="15">
        <f>'Média Mensal'!D11</f>
        <v>1111.6199999999999</v>
      </c>
      <c r="E11" s="4">
        <v>1659.5783322726909</v>
      </c>
      <c r="F11" s="2">
        <v>4096.4252625932195</v>
      </c>
      <c r="G11" s="5">
        <f t="shared" si="4"/>
        <v>5756.0035948659106</v>
      </c>
      <c r="H11" s="2">
        <v>114</v>
      </c>
      <c r="I11" s="2">
        <v>158</v>
      </c>
      <c r="J11" s="5">
        <f t="shared" si="5"/>
        <v>272</v>
      </c>
      <c r="K11" s="2">
        <v>0</v>
      </c>
      <c r="L11" s="2">
        <v>0</v>
      </c>
      <c r="M11" s="5">
        <f t="shared" si="6"/>
        <v>0</v>
      </c>
      <c r="N11" s="27">
        <f t="shared" si="7"/>
        <v>6.739678087527172E-2</v>
      </c>
      <c r="O11" s="27">
        <f t="shared" si="0"/>
        <v>0.12003121374218294</v>
      </c>
      <c r="P11" s="28">
        <f t="shared" si="1"/>
        <v>9.7971194084727514E-2</v>
      </c>
      <c r="R11" s="32">
        <f t="shared" si="8"/>
        <v>14.557704669058692</v>
      </c>
      <c r="S11" s="32">
        <f t="shared" si="9"/>
        <v>25.926742168311517</v>
      </c>
      <c r="T11" s="32">
        <f t="shared" si="10"/>
        <v>21.161777922301141</v>
      </c>
    </row>
    <row r="12" spans="1:20" x14ac:dyDescent="0.25">
      <c r="B12" s="12" t="str">
        <f>'Média Mensal'!B12</f>
        <v>Nau Vitória</v>
      </c>
      <c r="C12" s="12" t="str">
        <f>'Média Mensal'!C12</f>
        <v>Nasoni</v>
      </c>
      <c r="D12" s="15">
        <f>'Média Mensal'!D12</f>
        <v>499.02</v>
      </c>
      <c r="E12" s="4">
        <v>1725.8501266175497</v>
      </c>
      <c r="F12" s="2">
        <v>4176.437724267289</v>
      </c>
      <c r="G12" s="5">
        <f t="shared" si="4"/>
        <v>5902.2878508848389</v>
      </c>
      <c r="H12" s="2">
        <v>114</v>
      </c>
      <c r="I12" s="2">
        <v>153</v>
      </c>
      <c r="J12" s="5">
        <f t="shared" si="5"/>
        <v>267</v>
      </c>
      <c r="K12" s="2">
        <v>0</v>
      </c>
      <c r="L12" s="2">
        <v>0</v>
      </c>
      <c r="M12" s="5">
        <f t="shared" si="6"/>
        <v>0</v>
      </c>
      <c r="N12" s="27">
        <f t="shared" si="7"/>
        <v>7.008813054814611E-2</v>
      </c>
      <c r="O12" s="27">
        <f t="shared" si="0"/>
        <v>0.12637490087954759</v>
      </c>
      <c r="P12" s="28">
        <f t="shared" si="1"/>
        <v>0.10234234725490426</v>
      </c>
      <c r="R12" s="32">
        <f t="shared" si="8"/>
        <v>15.139036198399559</v>
      </c>
      <c r="S12" s="32">
        <f t="shared" si="9"/>
        <v>27.296978589982281</v>
      </c>
      <c r="T12" s="32">
        <f t="shared" si="10"/>
        <v>22.105947007059321</v>
      </c>
    </row>
    <row r="13" spans="1:20" x14ac:dyDescent="0.25">
      <c r="B13" s="12" t="str">
        <f>'Média Mensal'!B13</f>
        <v>Nasoni</v>
      </c>
      <c r="C13" s="12" t="str">
        <f>'Média Mensal'!C13</f>
        <v>Contumil</v>
      </c>
      <c r="D13" s="15">
        <f>'Média Mensal'!D13</f>
        <v>650</v>
      </c>
      <c r="E13" s="4">
        <v>1829.5913997204775</v>
      </c>
      <c r="F13" s="2">
        <v>4272.8462393268337</v>
      </c>
      <c r="G13" s="5">
        <f t="shared" si="4"/>
        <v>6102.4376390473117</v>
      </c>
      <c r="H13" s="2">
        <v>114</v>
      </c>
      <c r="I13" s="2">
        <v>149</v>
      </c>
      <c r="J13" s="5">
        <f t="shared" si="5"/>
        <v>263</v>
      </c>
      <c r="K13" s="2">
        <v>0</v>
      </c>
      <c r="L13" s="2">
        <v>0</v>
      </c>
      <c r="M13" s="5">
        <f t="shared" si="6"/>
        <v>0</v>
      </c>
      <c r="N13" s="27">
        <f t="shared" si="7"/>
        <v>7.4301145212819913E-2</v>
      </c>
      <c r="O13" s="27">
        <f t="shared" si="0"/>
        <v>0.13276305739891978</v>
      </c>
      <c r="P13" s="28">
        <f t="shared" si="1"/>
        <v>0.10742215249696015</v>
      </c>
      <c r="R13" s="32">
        <f t="shared" si="8"/>
        <v>16.049047365969102</v>
      </c>
      <c r="S13" s="32">
        <f t="shared" si="9"/>
        <v>28.676820398166669</v>
      </c>
      <c r="T13" s="32">
        <f t="shared" si="10"/>
        <v>23.203184939343391</v>
      </c>
    </row>
    <row r="14" spans="1:20" x14ac:dyDescent="0.25">
      <c r="B14" s="12" t="str">
        <f>'Média Mensal'!B14</f>
        <v>Contumil</v>
      </c>
      <c r="C14" s="12" t="str">
        <f>'Média Mensal'!C14</f>
        <v>Estádio do Dragão</v>
      </c>
      <c r="D14" s="15">
        <f>'Média Mensal'!D14</f>
        <v>619.19000000000005</v>
      </c>
      <c r="E14" s="4">
        <v>1930.9916150059457</v>
      </c>
      <c r="F14" s="2">
        <v>4663.4301232460448</v>
      </c>
      <c r="G14" s="5">
        <f t="shared" si="4"/>
        <v>6594.421738251991</v>
      </c>
      <c r="H14" s="2">
        <v>125</v>
      </c>
      <c r="I14" s="2">
        <v>142</v>
      </c>
      <c r="J14" s="5">
        <f t="shared" si="5"/>
        <v>267</v>
      </c>
      <c r="K14" s="2">
        <v>0</v>
      </c>
      <c r="L14" s="2">
        <v>0</v>
      </c>
      <c r="M14" s="5">
        <f t="shared" si="6"/>
        <v>0</v>
      </c>
      <c r="N14" s="27">
        <f t="shared" si="7"/>
        <v>7.1518207963183172E-2</v>
      </c>
      <c r="O14" s="27">
        <f t="shared" si="0"/>
        <v>0.15204193150906511</v>
      </c>
      <c r="P14" s="28">
        <f t="shared" si="1"/>
        <v>0.11434355906249118</v>
      </c>
      <c r="R14" s="32">
        <f t="shared" si="8"/>
        <v>15.447932920047565</v>
      </c>
      <c r="S14" s="32">
        <f t="shared" si="9"/>
        <v>32.841057205958059</v>
      </c>
      <c r="T14" s="32">
        <f t="shared" si="10"/>
        <v>24.698208757498094</v>
      </c>
    </row>
    <row r="15" spans="1:20" x14ac:dyDescent="0.25">
      <c r="B15" s="12" t="str">
        <f>'Média Mensal'!B15</f>
        <v>Estádio do Dragão</v>
      </c>
      <c r="C15" s="12" t="str">
        <f>'Média Mensal'!C15</f>
        <v>Campanhã</v>
      </c>
      <c r="D15" s="15">
        <f>'Média Mensal'!D15</f>
        <v>1166.02</v>
      </c>
      <c r="E15" s="4">
        <v>3836.7240583046969</v>
      </c>
      <c r="F15" s="2">
        <v>10638.897939257618</v>
      </c>
      <c r="G15" s="5">
        <f t="shared" si="4"/>
        <v>14475.621997562315</v>
      </c>
      <c r="H15" s="2">
        <v>283</v>
      </c>
      <c r="I15" s="2">
        <v>298</v>
      </c>
      <c r="J15" s="5">
        <f t="shared" si="5"/>
        <v>581</v>
      </c>
      <c r="K15" s="2">
        <v>109</v>
      </c>
      <c r="L15" s="2">
        <v>117</v>
      </c>
      <c r="M15" s="5">
        <f t="shared" si="6"/>
        <v>226</v>
      </c>
      <c r="N15" s="27">
        <f t="shared" si="7"/>
        <v>4.3520009735761082E-2</v>
      </c>
      <c r="O15" s="27">
        <f t="shared" si="0"/>
        <v>0.11392634647538784</v>
      </c>
      <c r="P15" s="28">
        <f t="shared" si="1"/>
        <v>7.973616312057856E-2</v>
      </c>
      <c r="R15" s="32">
        <f t="shared" si="8"/>
        <v>9.7875613732262678</v>
      </c>
      <c r="S15" s="32">
        <f t="shared" si="9"/>
        <v>25.635898648813537</v>
      </c>
      <c r="T15" s="32">
        <f t="shared" si="10"/>
        <v>17.937573726843016</v>
      </c>
    </row>
    <row r="16" spans="1:20" x14ac:dyDescent="0.25">
      <c r="B16" s="12" t="str">
        <f>'Média Mensal'!B16</f>
        <v>Campanhã</v>
      </c>
      <c r="C16" s="12" t="str">
        <f>'Média Mensal'!C16</f>
        <v>Heroismo</v>
      </c>
      <c r="D16" s="15">
        <f>'Média Mensal'!D16</f>
        <v>950.92</v>
      </c>
      <c r="E16" s="4">
        <v>8203.4520599478437</v>
      </c>
      <c r="F16" s="2">
        <v>16417.127456997878</v>
      </c>
      <c r="G16" s="5">
        <f t="shared" si="4"/>
        <v>24620.57951694572</v>
      </c>
      <c r="H16" s="2">
        <v>295</v>
      </c>
      <c r="I16" s="2">
        <v>368</v>
      </c>
      <c r="J16" s="5">
        <f t="shared" si="5"/>
        <v>663</v>
      </c>
      <c r="K16" s="2">
        <v>195</v>
      </c>
      <c r="L16" s="2">
        <v>179</v>
      </c>
      <c r="M16" s="5">
        <f t="shared" si="6"/>
        <v>374</v>
      </c>
      <c r="N16" s="27">
        <f t="shared" si="7"/>
        <v>7.319282708732909E-2</v>
      </c>
      <c r="O16" s="27">
        <f t="shared" si="0"/>
        <v>0.13252443862607263</v>
      </c>
      <c r="P16" s="28">
        <f t="shared" si="1"/>
        <v>0.10434217459292135</v>
      </c>
      <c r="R16" s="32">
        <f t="shared" si="8"/>
        <v>16.741738897852741</v>
      </c>
      <c r="S16" s="32">
        <f t="shared" si="9"/>
        <v>30.013030085919336</v>
      </c>
      <c r="T16" s="32">
        <f t="shared" si="10"/>
        <v>23.742121038520462</v>
      </c>
    </row>
    <row r="17" spans="2:20" x14ac:dyDescent="0.25">
      <c r="B17" s="12" t="str">
        <f>'Média Mensal'!B17</f>
        <v>Heroismo</v>
      </c>
      <c r="C17" s="12" t="str">
        <f>'Média Mensal'!C17</f>
        <v>24 de Agosto</v>
      </c>
      <c r="D17" s="15">
        <f>'Média Mensal'!D17</f>
        <v>571.9</v>
      </c>
      <c r="E17" s="4">
        <v>8972.5278238008214</v>
      </c>
      <c r="F17" s="2">
        <v>17403.033586623405</v>
      </c>
      <c r="G17" s="5">
        <f t="shared" si="4"/>
        <v>26375.561410424227</v>
      </c>
      <c r="H17" s="2">
        <v>300</v>
      </c>
      <c r="I17" s="2">
        <v>360</v>
      </c>
      <c r="J17" s="5">
        <f t="shared" si="5"/>
        <v>660</v>
      </c>
      <c r="K17" s="2">
        <v>232</v>
      </c>
      <c r="L17" s="2">
        <v>184</v>
      </c>
      <c r="M17" s="5">
        <f t="shared" si="6"/>
        <v>416</v>
      </c>
      <c r="N17" s="27">
        <f t="shared" si="7"/>
        <v>7.334331532664809E-2</v>
      </c>
      <c r="O17" s="27">
        <f t="shared" si="0"/>
        <v>0.14103858910321096</v>
      </c>
      <c r="P17" s="28">
        <f t="shared" si="1"/>
        <v>0.10733641021952821</v>
      </c>
      <c r="R17" s="32">
        <f t="shared" si="8"/>
        <v>16.865653804136883</v>
      </c>
      <c r="S17" s="32">
        <f t="shared" si="9"/>
        <v>31.990870563645966</v>
      </c>
      <c r="T17" s="32">
        <f t="shared" si="10"/>
        <v>24.512603541286456</v>
      </c>
    </row>
    <row r="18" spans="2:20" x14ac:dyDescent="0.25">
      <c r="B18" s="12" t="str">
        <f>'Média Mensal'!B18</f>
        <v>24 de Agosto</v>
      </c>
      <c r="C18" s="12" t="str">
        <f>'Média Mensal'!C18</f>
        <v>Bolhão</v>
      </c>
      <c r="D18" s="15">
        <f>'Média Mensal'!D18</f>
        <v>680.44</v>
      </c>
      <c r="E18" s="4">
        <v>12596.316980051346</v>
      </c>
      <c r="F18" s="2">
        <v>20209.250680582001</v>
      </c>
      <c r="G18" s="5">
        <f t="shared" si="4"/>
        <v>32805.567660633344</v>
      </c>
      <c r="H18" s="2">
        <v>309</v>
      </c>
      <c r="I18" s="2">
        <v>337</v>
      </c>
      <c r="J18" s="5">
        <f t="shared" si="5"/>
        <v>646</v>
      </c>
      <c r="K18" s="2">
        <v>216</v>
      </c>
      <c r="L18" s="2">
        <v>204</v>
      </c>
      <c r="M18" s="5">
        <f t="shared" si="6"/>
        <v>420</v>
      </c>
      <c r="N18" s="27">
        <f t="shared" si="7"/>
        <v>0.10469709571822716</v>
      </c>
      <c r="O18" s="27">
        <f t="shared" si="0"/>
        <v>0.16379150198228296</v>
      </c>
      <c r="P18" s="28">
        <f t="shared" si="1"/>
        <v>0.13461676704021955</v>
      </c>
      <c r="R18" s="32">
        <f t="shared" si="8"/>
        <v>23.992984723907327</v>
      </c>
      <c r="S18" s="32">
        <f t="shared" si="9"/>
        <v>37.355361701630315</v>
      </c>
      <c r="T18" s="32">
        <f t="shared" si="10"/>
        <v>30.774453715415895</v>
      </c>
    </row>
    <row r="19" spans="2:20" x14ac:dyDescent="0.25">
      <c r="B19" s="12" t="str">
        <f>'Média Mensal'!B19</f>
        <v>Bolhão</v>
      </c>
      <c r="C19" s="12" t="str">
        <f>'Média Mensal'!C19</f>
        <v>Trindade</v>
      </c>
      <c r="D19" s="15">
        <f>'Média Mensal'!D19</f>
        <v>451.8</v>
      </c>
      <c r="E19" s="4">
        <v>17987.576081061106</v>
      </c>
      <c r="F19" s="2">
        <v>22062.208088309577</v>
      </c>
      <c r="G19" s="5">
        <f t="shared" si="4"/>
        <v>40049.784169370687</v>
      </c>
      <c r="H19" s="2">
        <v>284</v>
      </c>
      <c r="I19" s="2">
        <v>319</v>
      </c>
      <c r="J19" s="5">
        <f t="shared" si="5"/>
        <v>603</v>
      </c>
      <c r="K19" s="2">
        <v>216</v>
      </c>
      <c r="L19" s="2">
        <v>217</v>
      </c>
      <c r="M19" s="5">
        <f t="shared" si="6"/>
        <v>433</v>
      </c>
      <c r="N19" s="27">
        <f t="shared" si="7"/>
        <v>0.1565334871994318</v>
      </c>
      <c r="O19" s="27">
        <f t="shared" si="0"/>
        <v>0.17977679341842875</v>
      </c>
      <c r="P19" s="28">
        <f t="shared" si="1"/>
        <v>0.16853699909679962</v>
      </c>
      <c r="R19" s="32">
        <f t="shared" si="8"/>
        <v>35.975152162122214</v>
      </c>
      <c r="S19" s="32">
        <f t="shared" si="9"/>
        <v>41.160835985652199</v>
      </c>
      <c r="T19" s="32">
        <f t="shared" si="10"/>
        <v>38.658092827577882</v>
      </c>
    </row>
    <row r="20" spans="2:20" x14ac:dyDescent="0.25">
      <c r="B20" s="12" t="str">
        <f>'Média Mensal'!B20</f>
        <v>Trindade</v>
      </c>
      <c r="C20" s="12" t="str">
        <f>'Média Mensal'!C20</f>
        <v>Lapa</v>
      </c>
      <c r="D20" s="15">
        <f>'Média Mensal'!D20</f>
        <v>857.43000000000006</v>
      </c>
      <c r="E20" s="4">
        <v>22875.25061876938</v>
      </c>
      <c r="F20" s="2">
        <v>29142.689842182877</v>
      </c>
      <c r="G20" s="5">
        <f t="shared" si="4"/>
        <v>52017.940460952261</v>
      </c>
      <c r="H20" s="2">
        <v>282</v>
      </c>
      <c r="I20" s="2">
        <v>315</v>
      </c>
      <c r="J20" s="5">
        <f t="shared" si="5"/>
        <v>597</v>
      </c>
      <c r="K20" s="2">
        <v>218</v>
      </c>
      <c r="L20" s="2">
        <v>211</v>
      </c>
      <c r="M20" s="5">
        <f t="shared" si="6"/>
        <v>429</v>
      </c>
      <c r="N20" s="27">
        <f t="shared" si="7"/>
        <v>0.19895674417938858</v>
      </c>
      <c r="O20" s="27">
        <f t="shared" si="0"/>
        <v>0.24211326799633523</v>
      </c>
      <c r="P20" s="28">
        <f t="shared" si="1"/>
        <v>0.22102938872863664</v>
      </c>
      <c r="R20" s="32">
        <f t="shared" si="8"/>
        <v>45.750501237538757</v>
      </c>
      <c r="S20" s="32">
        <f t="shared" si="9"/>
        <v>55.404353312134745</v>
      </c>
      <c r="T20" s="32">
        <f t="shared" si="10"/>
        <v>50.699747037965167</v>
      </c>
    </row>
    <row r="21" spans="2:20" x14ac:dyDescent="0.25">
      <c r="B21" s="12" t="str">
        <f>'Média Mensal'!B21</f>
        <v>Lapa</v>
      </c>
      <c r="C21" s="12" t="str">
        <f>'Média Mensal'!C21</f>
        <v>Carolina Michaelis</v>
      </c>
      <c r="D21" s="15">
        <f>'Média Mensal'!D21</f>
        <v>460.97</v>
      </c>
      <c r="E21" s="4">
        <v>22508.447002551598</v>
      </c>
      <c r="F21" s="2">
        <v>28994.942640373592</v>
      </c>
      <c r="G21" s="5">
        <f t="shared" si="4"/>
        <v>51503.389642925191</v>
      </c>
      <c r="H21" s="2">
        <v>290</v>
      </c>
      <c r="I21" s="2">
        <v>312</v>
      </c>
      <c r="J21" s="5">
        <f t="shared" si="5"/>
        <v>602</v>
      </c>
      <c r="K21" s="2">
        <v>234</v>
      </c>
      <c r="L21" s="2">
        <v>213</v>
      </c>
      <c r="M21" s="5">
        <f t="shared" si="6"/>
        <v>447</v>
      </c>
      <c r="N21" s="27">
        <f t="shared" si="7"/>
        <v>0.18652584694503777</v>
      </c>
      <c r="O21" s="27">
        <f t="shared" si="0"/>
        <v>0.24119037932033666</v>
      </c>
      <c r="P21" s="28">
        <f t="shared" si="1"/>
        <v>0.21380637326444318</v>
      </c>
      <c r="R21" s="32">
        <f t="shared" si="8"/>
        <v>42.955051531587017</v>
      </c>
      <c r="S21" s="32">
        <f t="shared" si="9"/>
        <v>55.228462172140176</v>
      </c>
      <c r="T21" s="32">
        <f t="shared" si="10"/>
        <v>49.0976069045998</v>
      </c>
    </row>
    <row r="22" spans="2:20" x14ac:dyDescent="0.25">
      <c r="B22" s="12" t="str">
        <f>'Média Mensal'!B22</f>
        <v>Carolina Michaelis</v>
      </c>
      <c r="C22" s="12" t="str">
        <f>'Média Mensal'!C22</f>
        <v>Casa da Música</v>
      </c>
      <c r="D22" s="15">
        <f>'Média Mensal'!D22</f>
        <v>627.48</v>
      </c>
      <c r="E22" s="4">
        <v>21612.154838199614</v>
      </c>
      <c r="F22" s="2">
        <v>27046.842560680037</v>
      </c>
      <c r="G22" s="5">
        <f t="shared" si="4"/>
        <v>48658.997398879656</v>
      </c>
      <c r="H22" s="2">
        <v>291</v>
      </c>
      <c r="I22" s="2">
        <v>295</v>
      </c>
      <c r="J22" s="5">
        <f t="shared" si="5"/>
        <v>586</v>
      </c>
      <c r="K22" s="2">
        <v>259</v>
      </c>
      <c r="L22" s="2">
        <v>204</v>
      </c>
      <c r="M22" s="5">
        <f t="shared" si="6"/>
        <v>463</v>
      </c>
      <c r="N22" s="27">
        <f t="shared" si="7"/>
        <v>0.17005661304135414</v>
      </c>
      <c r="O22" s="27">
        <f t="shared" si="0"/>
        <v>0.23660545315172543</v>
      </c>
      <c r="P22" s="28">
        <f t="shared" si="1"/>
        <v>0.20156999750985774</v>
      </c>
      <c r="R22" s="32">
        <f t="shared" si="8"/>
        <v>39.294826978544755</v>
      </c>
      <c r="S22" s="32">
        <f t="shared" si="9"/>
        <v>54.202089299959994</v>
      </c>
      <c r="T22" s="32">
        <f t="shared" si="10"/>
        <v>46.386079503221787</v>
      </c>
    </row>
    <row r="23" spans="2:20" x14ac:dyDescent="0.25">
      <c r="B23" s="12" t="str">
        <f>'Média Mensal'!B23</f>
        <v>Casa da Música</v>
      </c>
      <c r="C23" s="12" t="str">
        <f>'Média Mensal'!C23</f>
        <v>Francos</v>
      </c>
      <c r="D23" s="15">
        <f>'Média Mensal'!D23</f>
        <v>871.87</v>
      </c>
      <c r="E23" s="4">
        <v>21325.954822459516</v>
      </c>
      <c r="F23" s="2">
        <v>20437.649196651102</v>
      </c>
      <c r="G23" s="5">
        <f t="shared" si="4"/>
        <v>41763.604019110615</v>
      </c>
      <c r="H23" s="2">
        <v>297</v>
      </c>
      <c r="I23" s="2">
        <v>293</v>
      </c>
      <c r="J23" s="5">
        <f t="shared" si="5"/>
        <v>590</v>
      </c>
      <c r="K23" s="2">
        <v>247</v>
      </c>
      <c r="L23" s="2">
        <v>203</v>
      </c>
      <c r="M23" s="5">
        <f t="shared" si="6"/>
        <v>450</v>
      </c>
      <c r="N23" s="27">
        <f t="shared" si="7"/>
        <v>0.17005258693591729</v>
      </c>
      <c r="O23" s="27">
        <f t="shared" si="0"/>
        <v>0.17985821948615796</v>
      </c>
      <c r="P23" s="28">
        <f t="shared" si="1"/>
        <v>0.17471387223523516</v>
      </c>
      <c r="R23" s="32">
        <f t="shared" si="8"/>
        <v>39.202122835403522</v>
      </c>
      <c r="S23" s="32">
        <f t="shared" si="9"/>
        <v>41.204937896473993</v>
      </c>
      <c r="T23" s="32">
        <f t="shared" si="10"/>
        <v>40.157311556837129</v>
      </c>
    </row>
    <row r="24" spans="2:20" x14ac:dyDescent="0.25">
      <c r="B24" s="12" t="str">
        <f>'Média Mensal'!B24</f>
        <v>Francos</v>
      </c>
      <c r="C24" s="12" t="str">
        <f>'Média Mensal'!C24</f>
        <v>Ramalde</v>
      </c>
      <c r="D24" s="15">
        <f>'Média Mensal'!D24</f>
        <v>965.03</v>
      </c>
      <c r="E24" s="4">
        <v>19898.107640632017</v>
      </c>
      <c r="F24" s="2">
        <v>18595.208521191678</v>
      </c>
      <c r="G24" s="5">
        <f t="shared" si="4"/>
        <v>38493.316161823692</v>
      </c>
      <c r="H24" s="2">
        <v>310</v>
      </c>
      <c r="I24" s="2">
        <v>269</v>
      </c>
      <c r="J24" s="5">
        <f t="shared" si="5"/>
        <v>579</v>
      </c>
      <c r="K24" s="2">
        <v>277</v>
      </c>
      <c r="L24" s="2">
        <v>203</v>
      </c>
      <c r="M24" s="5">
        <f t="shared" si="6"/>
        <v>480</v>
      </c>
      <c r="N24" s="27">
        <f t="shared" si="7"/>
        <v>0.14668063071763887</v>
      </c>
      <c r="O24" s="27">
        <f t="shared" si="0"/>
        <v>0.17146658786876362</v>
      </c>
      <c r="P24" s="28">
        <f t="shared" si="1"/>
        <v>0.15769227936381089</v>
      </c>
      <c r="R24" s="32">
        <f t="shared" si="8"/>
        <v>33.897968723393554</v>
      </c>
      <c r="S24" s="32">
        <f t="shared" si="9"/>
        <v>39.396628222863725</v>
      </c>
      <c r="T24" s="32">
        <f t="shared" si="10"/>
        <v>36.348740473865618</v>
      </c>
    </row>
    <row r="25" spans="2:20" x14ac:dyDescent="0.25">
      <c r="B25" s="12" t="str">
        <f>'Média Mensal'!B25</f>
        <v>Ramalde</v>
      </c>
      <c r="C25" s="12" t="str">
        <f>'Média Mensal'!C25</f>
        <v>Viso</v>
      </c>
      <c r="D25" s="15">
        <f>'Média Mensal'!D25</f>
        <v>621.15</v>
      </c>
      <c r="E25" s="4">
        <v>18640.868305508349</v>
      </c>
      <c r="F25" s="2">
        <v>18051.674850954401</v>
      </c>
      <c r="G25" s="5">
        <f t="shared" si="4"/>
        <v>36692.543156462751</v>
      </c>
      <c r="H25" s="2">
        <v>336</v>
      </c>
      <c r="I25" s="2">
        <v>274</v>
      </c>
      <c r="J25" s="5">
        <f t="shared" si="5"/>
        <v>610</v>
      </c>
      <c r="K25" s="2">
        <v>277</v>
      </c>
      <c r="L25" s="2">
        <v>203</v>
      </c>
      <c r="M25" s="5">
        <f t="shared" si="6"/>
        <v>480</v>
      </c>
      <c r="N25" s="27">
        <f t="shared" si="7"/>
        <v>0.13195019753035528</v>
      </c>
      <c r="O25" s="27">
        <f t="shared" si="0"/>
        <v>0.16481333404202031</v>
      </c>
      <c r="P25" s="28">
        <f t="shared" si="1"/>
        <v>0.14630200620599182</v>
      </c>
      <c r="R25" s="32">
        <f t="shared" si="8"/>
        <v>30.409246827909215</v>
      </c>
      <c r="S25" s="32">
        <f t="shared" si="9"/>
        <v>37.844182077472539</v>
      </c>
      <c r="T25" s="32">
        <f t="shared" si="10"/>
        <v>33.662883629782343</v>
      </c>
    </row>
    <row r="26" spans="2:20" x14ac:dyDescent="0.25">
      <c r="B26" s="12" t="str">
        <f>'Média Mensal'!B26</f>
        <v>Viso</v>
      </c>
      <c r="C26" s="12" t="str">
        <f>'Média Mensal'!C26</f>
        <v>Sete Bicas</v>
      </c>
      <c r="D26" s="15">
        <f>'Média Mensal'!D26</f>
        <v>743.81</v>
      </c>
      <c r="E26" s="4">
        <v>17999.500613804361</v>
      </c>
      <c r="F26" s="2">
        <v>16585.726509420463</v>
      </c>
      <c r="G26" s="5">
        <f t="shared" si="4"/>
        <v>34585.227123224824</v>
      </c>
      <c r="H26" s="2">
        <v>318</v>
      </c>
      <c r="I26" s="2">
        <v>285</v>
      </c>
      <c r="J26" s="5">
        <f t="shared" si="5"/>
        <v>603</v>
      </c>
      <c r="K26" s="2">
        <v>277</v>
      </c>
      <c r="L26" s="2">
        <v>211</v>
      </c>
      <c r="M26" s="5">
        <f t="shared" si="6"/>
        <v>488</v>
      </c>
      <c r="N26" s="27">
        <f t="shared" si="7"/>
        <v>0.13101598886190793</v>
      </c>
      <c r="O26" s="27">
        <f t="shared" si="0"/>
        <v>0.1456319059902752</v>
      </c>
      <c r="P26" s="28">
        <f t="shared" si="1"/>
        <v>0.13764059315492702</v>
      </c>
      <c r="R26" s="32">
        <f t="shared" si="8"/>
        <v>30.25126153580565</v>
      </c>
      <c r="S26" s="32">
        <f t="shared" si="9"/>
        <v>33.438964736734803</v>
      </c>
      <c r="T26" s="32">
        <f t="shared" si="10"/>
        <v>31.700483156026419</v>
      </c>
    </row>
    <row r="27" spans="2:20" x14ac:dyDescent="0.25">
      <c r="B27" s="12" t="str">
        <f>'Média Mensal'!B27</f>
        <v>Sete Bicas</v>
      </c>
      <c r="C27" s="12" t="str">
        <f>'Média Mensal'!C27</f>
        <v>ASra da Hora</v>
      </c>
      <c r="D27" s="15">
        <f>'Média Mensal'!D27</f>
        <v>674.5</v>
      </c>
      <c r="E27" s="4">
        <v>16811.189388967134</v>
      </c>
      <c r="F27" s="2">
        <v>12110.820310772418</v>
      </c>
      <c r="G27" s="5">
        <f t="shared" si="4"/>
        <v>28922.009699739552</v>
      </c>
      <c r="H27" s="2">
        <v>334</v>
      </c>
      <c r="I27" s="2">
        <v>277</v>
      </c>
      <c r="J27" s="5">
        <f t="shared" si="5"/>
        <v>611</v>
      </c>
      <c r="K27" s="2">
        <v>277</v>
      </c>
      <c r="L27" s="2">
        <v>214</v>
      </c>
      <c r="M27" s="5">
        <f t="shared" si="6"/>
        <v>491</v>
      </c>
      <c r="N27" s="27">
        <f t="shared" si="7"/>
        <v>0.11936374175636988</v>
      </c>
      <c r="O27" s="27">
        <f t="shared" si="0"/>
        <v>0.1072665300677781</v>
      </c>
      <c r="P27" s="28">
        <f t="shared" si="1"/>
        <v>0.11398105846735115</v>
      </c>
      <c r="R27" s="32">
        <f t="shared" si="8"/>
        <v>27.514221585870924</v>
      </c>
      <c r="S27" s="32">
        <f t="shared" si="9"/>
        <v>24.665621814200446</v>
      </c>
      <c r="T27" s="32">
        <f t="shared" si="10"/>
        <v>26.245017876351682</v>
      </c>
    </row>
    <row r="28" spans="2:20" x14ac:dyDescent="0.25">
      <c r="B28" s="12" t="str">
        <f>'Média Mensal'!B28</f>
        <v>ASra da Hora</v>
      </c>
      <c r="C28" s="12" t="str">
        <f>'Média Mensal'!C28</f>
        <v>Vasco da Gama</v>
      </c>
      <c r="D28" s="15">
        <f>'Média Mensal'!D28</f>
        <v>824.48</v>
      </c>
      <c r="E28" s="4">
        <v>4478.3627013025662</v>
      </c>
      <c r="F28" s="2">
        <v>4380.5927431919145</v>
      </c>
      <c r="G28" s="5">
        <f t="shared" si="4"/>
        <v>8858.9554444944806</v>
      </c>
      <c r="H28" s="2">
        <v>148</v>
      </c>
      <c r="I28" s="2">
        <v>127</v>
      </c>
      <c r="J28" s="5">
        <f t="shared" si="5"/>
        <v>275</v>
      </c>
      <c r="K28" s="2">
        <v>0</v>
      </c>
      <c r="L28" s="2">
        <v>0</v>
      </c>
      <c r="M28" s="5">
        <f t="shared" si="6"/>
        <v>0</v>
      </c>
      <c r="N28" s="27">
        <f t="shared" si="7"/>
        <v>0.14008892333904424</v>
      </c>
      <c r="O28" s="27">
        <f t="shared" si="0"/>
        <v>0.15968914928521122</v>
      </c>
      <c r="P28" s="28">
        <f t="shared" si="1"/>
        <v>0.14914066404872864</v>
      </c>
      <c r="R28" s="32">
        <f t="shared" si="8"/>
        <v>30.259207441233556</v>
      </c>
      <c r="S28" s="32">
        <f t="shared" si="9"/>
        <v>34.492856245605623</v>
      </c>
      <c r="T28" s="32">
        <f t="shared" si="10"/>
        <v>32.214383434525381</v>
      </c>
    </row>
    <row r="29" spans="2:20" x14ac:dyDescent="0.25">
      <c r="B29" s="12" t="str">
        <f>'Média Mensal'!B29</f>
        <v>Vasco da Gama</v>
      </c>
      <c r="C29" s="12" t="str">
        <f>'Média Mensal'!C29</f>
        <v>Estádio do Mar</v>
      </c>
      <c r="D29" s="15">
        <f>'Média Mensal'!D29</f>
        <v>661.6</v>
      </c>
      <c r="E29" s="4">
        <v>3872.0717473560271</v>
      </c>
      <c r="F29" s="2">
        <v>4438.9388118363086</v>
      </c>
      <c r="G29" s="5">
        <f t="shared" si="4"/>
        <v>8311.0105591923348</v>
      </c>
      <c r="H29" s="2">
        <v>168</v>
      </c>
      <c r="I29" s="2">
        <v>124</v>
      </c>
      <c r="J29" s="5">
        <f t="shared" si="5"/>
        <v>292</v>
      </c>
      <c r="K29" s="2">
        <v>0</v>
      </c>
      <c r="L29" s="2">
        <v>0</v>
      </c>
      <c r="M29" s="5">
        <f t="shared" si="6"/>
        <v>0</v>
      </c>
      <c r="N29" s="27">
        <f t="shared" si="7"/>
        <v>0.10670391720006689</v>
      </c>
      <c r="O29" s="27">
        <f t="shared" si="0"/>
        <v>0.16573098909185741</v>
      </c>
      <c r="P29" s="28">
        <f t="shared" si="1"/>
        <v>0.13177020800342998</v>
      </c>
      <c r="R29" s="32">
        <f t="shared" si="8"/>
        <v>23.048046115214447</v>
      </c>
      <c r="S29" s="32">
        <f t="shared" si="9"/>
        <v>35.797893643841199</v>
      </c>
      <c r="T29" s="32">
        <f t="shared" si="10"/>
        <v>28.462364928740872</v>
      </c>
    </row>
    <row r="30" spans="2:20" x14ac:dyDescent="0.25">
      <c r="B30" s="12" t="str">
        <f>'Média Mensal'!B30</f>
        <v>Estádio do Mar</v>
      </c>
      <c r="C30" s="12" t="str">
        <f>'Média Mensal'!C30</f>
        <v>Pedro Hispano</v>
      </c>
      <c r="D30" s="15">
        <f>'Média Mensal'!D30</f>
        <v>786.97</v>
      </c>
      <c r="E30" s="4">
        <v>3879.4491538197631</v>
      </c>
      <c r="F30" s="2">
        <v>4506.516603457495</v>
      </c>
      <c r="G30" s="5">
        <f t="shared" si="4"/>
        <v>8385.9657572772576</v>
      </c>
      <c r="H30" s="2">
        <v>175</v>
      </c>
      <c r="I30" s="2">
        <v>134</v>
      </c>
      <c r="J30" s="5">
        <f t="shared" si="5"/>
        <v>309</v>
      </c>
      <c r="K30" s="2">
        <v>0</v>
      </c>
      <c r="L30" s="2">
        <v>0</v>
      </c>
      <c r="M30" s="5">
        <f t="shared" si="6"/>
        <v>0</v>
      </c>
      <c r="N30" s="27">
        <f t="shared" si="7"/>
        <v>0.10263092999523182</v>
      </c>
      <c r="O30" s="27">
        <f t="shared" si="0"/>
        <v>0.15569778204316939</v>
      </c>
      <c r="P30" s="28">
        <f t="shared" si="1"/>
        <v>0.12564373962119826</v>
      </c>
      <c r="R30" s="32">
        <f t="shared" si="8"/>
        <v>22.168280878970073</v>
      </c>
      <c r="S30" s="32">
        <f t="shared" si="9"/>
        <v>33.630720921324588</v>
      </c>
      <c r="T30" s="32">
        <f t="shared" si="10"/>
        <v>27.139047758178826</v>
      </c>
    </row>
    <row r="31" spans="2:20" x14ac:dyDescent="0.25">
      <c r="B31" s="12" t="str">
        <f>'Média Mensal'!B31</f>
        <v>Pedro Hispano</v>
      </c>
      <c r="C31" s="12" t="str">
        <f>'Média Mensal'!C31</f>
        <v>Parque de Real</v>
      </c>
      <c r="D31" s="15">
        <f>'Média Mensal'!D31</f>
        <v>656.68</v>
      </c>
      <c r="E31" s="4">
        <v>3427.9746089824821</v>
      </c>
      <c r="F31" s="2">
        <v>4009.5831987039096</v>
      </c>
      <c r="G31" s="5">
        <f t="shared" si="4"/>
        <v>7437.5578076863912</v>
      </c>
      <c r="H31" s="2">
        <v>176</v>
      </c>
      <c r="I31" s="2">
        <v>135</v>
      </c>
      <c r="J31" s="5">
        <f t="shared" si="5"/>
        <v>311</v>
      </c>
      <c r="K31" s="2">
        <v>0</v>
      </c>
      <c r="L31" s="2">
        <v>0</v>
      </c>
      <c r="M31" s="5">
        <f t="shared" si="6"/>
        <v>0</v>
      </c>
      <c r="N31" s="27">
        <f t="shared" si="7"/>
        <v>9.0171891019109898E-2</v>
      </c>
      <c r="O31" s="27">
        <f t="shared" si="0"/>
        <v>0.13750285317914643</v>
      </c>
      <c r="P31" s="28">
        <f t="shared" si="1"/>
        <v>0.11071748552587816</v>
      </c>
      <c r="R31" s="32">
        <f t="shared" si="8"/>
        <v>19.477128460127741</v>
      </c>
      <c r="S31" s="32">
        <f t="shared" si="9"/>
        <v>29.700616286695627</v>
      </c>
      <c r="T31" s="32">
        <f t="shared" si="10"/>
        <v>23.914976873589683</v>
      </c>
    </row>
    <row r="32" spans="2:20" x14ac:dyDescent="0.25">
      <c r="B32" s="12" t="str">
        <f>'Média Mensal'!B32</f>
        <v>Parque de Real</v>
      </c>
      <c r="C32" s="12" t="str">
        <f>'Média Mensal'!C32</f>
        <v>C. Matosinhos</v>
      </c>
      <c r="D32" s="15">
        <f>'Média Mensal'!D32</f>
        <v>723.67</v>
      </c>
      <c r="E32" s="4">
        <v>3090.6549074438039</v>
      </c>
      <c r="F32" s="2">
        <v>3793.4982827771132</v>
      </c>
      <c r="G32" s="5">
        <f t="shared" si="4"/>
        <v>6884.1531902209172</v>
      </c>
      <c r="H32" s="2">
        <v>177</v>
      </c>
      <c r="I32" s="2">
        <v>127</v>
      </c>
      <c r="J32" s="5">
        <f t="shared" si="5"/>
        <v>304</v>
      </c>
      <c r="K32" s="2">
        <v>0</v>
      </c>
      <c r="L32" s="2">
        <v>0</v>
      </c>
      <c r="M32" s="5">
        <f t="shared" si="6"/>
        <v>0</v>
      </c>
      <c r="N32" s="27">
        <f t="shared" si="7"/>
        <v>8.0839477595830822E-2</v>
      </c>
      <c r="O32" s="27">
        <f t="shared" si="0"/>
        <v>0.13828733897554366</v>
      </c>
      <c r="P32" s="28">
        <f t="shared" si="1"/>
        <v>0.10483907758011875</v>
      </c>
      <c r="R32" s="32">
        <f t="shared" si="8"/>
        <v>17.461327160699458</v>
      </c>
      <c r="S32" s="32">
        <f t="shared" si="9"/>
        <v>29.870065218717428</v>
      </c>
      <c r="T32" s="32">
        <f t="shared" si="10"/>
        <v>22.645240757305647</v>
      </c>
    </row>
    <row r="33" spans="2:20" x14ac:dyDescent="0.25">
      <c r="B33" s="12" t="str">
        <f>'Média Mensal'!B33</f>
        <v>C. Matosinhos</v>
      </c>
      <c r="C33" s="12" t="str">
        <f>'Média Mensal'!C33</f>
        <v>Matosinhos Sul</v>
      </c>
      <c r="D33" s="15">
        <f>'Média Mensal'!D33</f>
        <v>616.61</v>
      </c>
      <c r="E33" s="4">
        <v>2242.8978421365491</v>
      </c>
      <c r="F33" s="2">
        <v>2563.4738472076265</v>
      </c>
      <c r="G33" s="5">
        <f t="shared" si="4"/>
        <v>4806.371689344176</v>
      </c>
      <c r="H33" s="2">
        <v>179</v>
      </c>
      <c r="I33" s="2">
        <v>126</v>
      </c>
      <c r="J33" s="5">
        <f t="shared" si="5"/>
        <v>305</v>
      </c>
      <c r="K33" s="2">
        <v>0</v>
      </c>
      <c r="L33" s="2">
        <v>0</v>
      </c>
      <c r="M33" s="5">
        <f t="shared" si="6"/>
        <v>0</v>
      </c>
      <c r="N33" s="27">
        <f t="shared" si="7"/>
        <v>5.8009979364177247E-2</v>
      </c>
      <c r="O33" s="27">
        <f t="shared" si="0"/>
        <v>9.4189956173119732E-2</v>
      </c>
      <c r="P33" s="28">
        <f t="shared" si="1"/>
        <v>7.2956461586887913E-2</v>
      </c>
      <c r="R33" s="32">
        <f t="shared" si="8"/>
        <v>12.530155542662285</v>
      </c>
      <c r="S33" s="32">
        <f t="shared" si="9"/>
        <v>20.34503053339386</v>
      </c>
      <c r="T33" s="32">
        <f t="shared" si="10"/>
        <v>15.75859570276779</v>
      </c>
    </row>
    <row r="34" spans="2:20" x14ac:dyDescent="0.25">
      <c r="B34" s="12" t="str">
        <f>'Média Mensal'!B34</f>
        <v>Matosinhos Sul</v>
      </c>
      <c r="C34" s="12" t="str">
        <f>'Média Mensal'!C34</f>
        <v>Brito Capelo</v>
      </c>
      <c r="D34" s="15">
        <f>'Média Mensal'!D34</f>
        <v>535.72</v>
      </c>
      <c r="E34" s="4">
        <v>1125.1155922833977</v>
      </c>
      <c r="F34" s="2">
        <v>998.37841480460543</v>
      </c>
      <c r="G34" s="5">
        <f t="shared" si="4"/>
        <v>2123.4940070880029</v>
      </c>
      <c r="H34" s="2">
        <v>191</v>
      </c>
      <c r="I34" s="2">
        <v>128</v>
      </c>
      <c r="J34" s="5">
        <f t="shared" si="5"/>
        <v>319</v>
      </c>
      <c r="K34" s="2">
        <v>0</v>
      </c>
      <c r="L34" s="2">
        <v>0</v>
      </c>
      <c r="M34" s="5">
        <f t="shared" si="6"/>
        <v>0</v>
      </c>
      <c r="N34" s="27">
        <f t="shared" si="7"/>
        <v>2.7271562737138787E-2</v>
      </c>
      <c r="O34" s="27">
        <f t="shared" si="0"/>
        <v>3.6110330396578613E-2</v>
      </c>
      <c r="P34" s="28">
        <f t="shared" si="1"/>
        <v>3.0818152895158525E-2</v>
      </c>
      <c r="R34" s="32">
        <f t="shared" si="8"/>
        <v>5.8906575512219774</v>
      </c>
      <c r="S34" s="32">
        <f t="shared" si="9"/>
        <v>7.7998313656609799</v>
      </c>
      <c r="T34" s="32">
        <f t="shared" si="10"/>
        <v>6.6567210253542415</v>
      </c>
    </row>
    <row r="35" spans="2:20" x14ac:dyDescent="0.25">
      <c r="B35" s="12" t="str">
        <f>'Média Mensal'!B35</f>
        <v>Brito Capelo</v>
      </c>
      <c r="C35" s="12" t="str">
        <f>'Média Mensal'!C35</f>
        <v>Mercado</v>
      </c>
      <c r="D35" s="15">
        <f>'Média Mensal'!D35</f>
        <v>487.53</v>
      </c>
      <c r="E35" s="4">
        <v>643.54121609331878</v>
      </c>
      <c r="F35" s="2">
        <v>550.44644080789226</v>
      </c>
      <c r="G35" s="5">
        <f t="shared" si="4"/>
        <v>1193.987656901211</v>
      </c>
      <c r="H35" s="2">
        <v>196</v>
      </c>
      <c r="I35" s="2">
        <v>127</v>
      </c>
      <c r="J35" s="5">
        <f t="shared" si="5"/>
        <v>323</v>
      </c>
      <c r="K35" s="2">
        <v>0</v>
      </c>
      <c r="L35" s="2">
        <v>0</v>
      </c>
      <c r="M35" s="5">
        <f t="shared" si="6"/>
        <v>0</v>
      </c>
      <c r="N35" s="27">
        <f t="shared" si="7"/>
        <v>1.5200803479150576E-2</v>
      </c>
      <c r="O35" s="27">
        <f t="shared" si="0"/>
        <v>2.0065851589672362E-2</v>
      </c>
      <c r="P35" s="28">
        <f t="shared" si="1"/>
        <v>1.7113686172761308E-2</v>
      </c>
      <c r="R35" s="32">
        <f t="shared" si="8"/>
        <v>3.2833735514965245</v>
      </c>
      <c r="S35" s="32">
        <f t="shared" si="9"/>
        <v>4.3342239433692304</v>
      </c>
      <c r="T35" s="32">
        <f t="shared" si="10"/>
        <v>3.6965562133164429</v>
      </c>
    </row>
    <row r="36" spans="2:20" x14ac:dyDescent="0.25">
      <c r="B36" s="13" t="str">
        <f>'Média Mensal'!B36</f>
        <v>Mercado</v>
      </c>
      <c r="C36" s="13" t="str">
        <f>'Média Mensal'!C36</f>
        <v>Sr. de Matosinhos</v>
      </c>
      <c r="D36" s="16">
        <f>'Média Mensal'!D36</f>
        <v>708.96</v>
      </c>
      <c r="E36" s="6">
        <v>117.13464374997834</v>
      </c>
      <c r="F36" s="3">
        <v>83.000000000000014</v>
      </c>
      <c r="G36" s="7">
        <f t="shared" si="4"/>
        <v>200.13464374997835</v>
      </c>
      <c r="H36" s="3">
        <v>195</v>
      </c>
      <c r="I36" s="3">
        <v>127</v>
      </c>
      <c r="J36" s="7">
        <f t="shared" si="5"/>
        <v>322</v>
      </c>
      <c r="K36" s="3">
        <v>0</v>
      </c>
      <c r="L36" s="3">
        <v>0</v>
      </c>
      <c r="M36" s="7">
        <f t="shared" si="6"/>
        <v>0</v>
      </c>
      <c r="N36" s="27">
        <f t="shared" si="7"/>
        <v>2.7809744480051836E-3</v>
      </c>
      <c r="O36" s="27">
        <f t="shared" si="0"/>
        <v>3.0256634587343253E-3</v>
      </c>
      <c r="P36" s="28">
        <f t="shared" si="1"/>
        <v>2.8774822255287894E-3</v>
      </c>
      <c r="R36" s="32">
        <f t="shared" si="8"/>
        <v>0.60069048076911968</v>
      </c>
      <c r="S36" s="32">
        <f t="shared" si="9"/>
        <v>0.65354330708661423</v>
      </c>
      <c r="T36" s="32">
        <f t="shared" si="10"/>
        <v>0.62153616071421847</v>
      </c>
    </row>
    <row r="37" spans="2:20" x14ac:dyDescent="0.25">
      <c r="B37" s="11" t="str">
        <f>'Média Mensal'!B37</f>
        <v>BSra da Hora</v>
      </c>
      <c r="C37" s="11" t="str">
        <f>'Média Mensal'!C37</f>
        <v>BFonte do Cuco</v>
      </c>
      <c r="D37" s="14">
        <f>'Média Mensal'!D37</f>
        <v>687.03</v>
      </c>
      <c r="E37" s="8">
        <v>6316.5726898212015</v>
      </c>
      <c r="F37" s="9">
        <v>5327.2478588806307</v>
      </c>
      <c r="G37" s="10">
        <f t="shared" si="4"/>
        <v>11643.820548701831</v>
      </c>
      <c r="H37" s="9">
        <v>144</v>
      </c>
      <c r="I37" s="9">
        <v>105</v>
      </c>
      <c r="J37" s="10">
        <f t="shared" si="5"/>
        <v>249</v>
      </c>
      <c r="K37" s="9">
        <v>131</v>
      </c>
      <c r="L37" s="9">
        <v>108</v>
      </c>
      <c r="M37" s="10">
        <f t="shared" si="6"/>
        <v>239</v>
      </c>
      <c r="N37" s="25">
        <f t="shared" si="7"/>
        <v>9.9329674956302696E-2</v>
      </c>
      <c r="O37" s="25">
        <f t="shared" si="0"/>
        <v>0.10769949577229158</v>
      </c>
      <c r="P37" s="26">
        <f t="shared" si="1"/>
        <v>0.10299161962834198</v>
      </c>
      <c r="R37" s="32">
        <f t="shared" si="8"/>
        <v>22.969355235713461</v>
      </c>
      <c r="S37" s="32">
        <f t="shared" si="9"/>
        <v>25.010553328078078</v>
      </c>
      <c r="T37" s="32">
        <f t="shared" si="10"/>
        <v>23.8602880096349</v>
      </c>
    </row>
    <row r="38" spans="2:20" x14ac:dyDescent="0.25">
      <c r="B38" s="12" t="str">
        <f>'Média Mensal'!B38</f>
        <v>BFonte do Cuco</v>
      </c>
      <c r="C38" s="12" t="str">
        <f>'Média Mensal'!C38</f>
        <v>Custoias</v>
      </c>
      <c r="D38" s="15">
        <f>'Média Mensal'!D38</f>
        <v>689.2</v>
      </c>
      <c r="E38" s="4">
        <v>5985.124824320179</v>
      </c>
      <c r="F38" s="2">
        <v>5279.4481597900067</v>
      </c>
      <c r="G38" s="5">
        <f t="shared" si="4"/>
        <v>11264.572984110186</v>
      </c>
      <c r="H38" s="2">
        <v>144</v>
      </c>
      <c r="I38" s="2">
        <v>105</v>
      </c>
      <c r="J38" s="5">
        <f t="shared" si="5"/>
        <v>249</v>
      </c>
      <c r="K38" s="2">
        <v>123</v>
      </c>
      <c r="L38" s="2">
        <v>111</v>
      </c>
      <c r="M38" s="5">
        <f t="shared" si="6"/>
        <v>234</v>
      </c>
      <c r="N38" s="27">
        <f t="shared" si="7"/>
        <v>9.7148500589536738E-2</v>
      </c>
      <c r="O38" s="27">
        <f t="shared" si="0"/>
        <v>0.10515153281927196</v>
      </c>
      <c r="P38" s="28">
        <f t="shared" si="1"/>
        <v>0.10074204929625623</v>
      </c>
      <c r="R38" s="32">
        <f t="shared" si="8"/>
        <v>22.416197843895802</v>
      </c>
      <c r="S38" s="32">
        <f t="shared" si="9"/>
        <v>24.441889628657439</v>
      </c>
      <c r="T38" s="32">
        <f t="shared" si="10"/>
        <v>23.322097275590448</v>
      </c>
    </row>
    <row r="39" spans="2:20" x14ac:dyDescent="0.25">
      <c r="B39" s="12" t="str">
        <f>'Média Mensal'!B39</f>
        <v>Custoias</v>
      </c>
      <c r="C39" s="12" t="str">
        <f>'Média Mensal'!C39</f>
        <v>Esposade</v>
      </c>
      <c r="D39" s="15">
        <f>'Média Mensal'!D39</f>
        <v>1779.24</v>
      </c>
      <c r="E39" s="4">
        <v>5795.4137166093924</v>
      </c>
      <c r="F39" s="2">
        <v>5227.532831875782</v>
      </c>
      <c r="G39" s="5">
        <f t="shared" si="4"/>
        <v>11022.946548485175</v>
      </c>
      <c r="H39" s="2">
        <v>144</v>
      </c>
      <c r="I39" s="2">
        <v>105</v>
      </c>
      <c r="J39" s="5">
        <f t="shared" si="5"/>
        <v>249</v>
      </c>
      <c r="K39" s="2">
        <v>112</v>
      </c>
      <c r="L39" s="2">
        <v>110</v>
      </c>
      <c r="M39" s="5">
        <f t="shared" si="6"/>
        <v>222</v>
      </c>
      <c r="N39" s="27">
        <f t="shared" si="7"/>
        <v>9.8427542741327992E-2</v>
      </c>
      <c r="O39" s="27">
        <f t="shared" si="0"/>
        <v>0.1046343641288187</v>
      </c>
      <c r="P39" s="28">
        <f t="shared" si="1"/>
        <v>0.10127661290412693</v>
      </c>
      <c r="R39" s="32">
        <f t="shared" si="8"/>
        <v>22.638334830505439</v>
      </c>
      <c r="S39" s="32">
        <f t="shared" si="9"/>
        <v>24.314106194771078</v>
      </c>
      <c r="T39" s="32">
        <f t="shared" si="10"/>
        <v>23.403283542431371</v>
      </c>
    </row>
    <row r="40" spans="2:20" x14ac:dyDescent="0.25">
      <c r="B40" s="12" t="str">
        <f>'Média Mensal'!B40</f>
        <v>Esposade</v>
      </c>
      <c r="C40" s="12" t="str">
        <f>'Média Mensal'!C40</f>
        <v>Crestins</v>
      </c>
      <c r="D40" s="15">
        <f>'Média Mensal'!D40</f>
        <v>2035.56</v>
      </c>
      <c r="E40" s="4">
        <v>5691.5641962082236</v>
      </c>
      <c r="F40" s="2">
        <v>5203.3378344520224</v>
      </c>
      <c r="G40" s="5">
        <f t="shared" si="4"/>
        <v>10894.902030660247</v>
      </c>
      <c r="H40" s="2">
        <v>144</v>
      </c>
      <c r="I40" s="2">
        <v>83</v>
      </c>
      <c r="J40" s="5">
        <f t="shared" si="5"/>
        <v>227</v>
      </c>
      <c r="K40" s="2">
        <v>118</v>
      </c>
      <c r="L40" s="2">
        <v>110</v>
      </c>
      <c r="M40" s="5">
        <f t="shared" si="6"/>
        <v>228</v>
      </c>
      <c r="N40" s="27">
        <f t="shared" si="7"/>
        <v>9.4281145577263178E-2</v>
      </c>
      <c r="O40" s="27">
        <f t="shared" si="0"/>
        <v>0.11509772240426523</v>
      </c>
      <c r="P40" s="28">
        <f t="shared" si="1"/>
        <v>0.10319487412537175</v>
      </c>
      <c r="R40" s="32">
        <f t="shared" si="8"/>
        <v>21.723527466443603</v>
      </c>
      <c r="S40" s="32">
        <f t="shared" si="9"/>
        <v>26.960299660373174</v>
      </c>
      <c r="T40" s="32">
        <f t="shared" si="10"/>
        <v>23.94483962782472</v>
      </c>
    </row>
    <row r="41" spans="2:20" x14ac:dyDescent="0.25">
      <c r="B41" s="12" t="str">
        <f>'Média Mensal'!B41</f>
        <v>Crestins</v>
      </c>
      <c r="C41" s="12" t="str">
        <f>'Média Mensal'!C41</f>
        <v>Verdes (B)</v>
      </c>
      <c r="D41" s="15">
        <f>'Média Mensal'!D41</f>
        <v>591.81999999999994</v>
      </c>
      <c r="E41" s="4">
        <v>5612.0599257564054</v>
      </c>
      <c r="F41" s="2">
        <v>5150.1894316645694</v>
      </c>
      <c r="G41" s="5">
        <f t="shared" si="4"/>
        <v>10762.249357420975</v>
      </c>
      <c r="H41" s="2">
        <v>144</v>
      </c>
      <c r="I41" s="2">
        <v>83</v>
      </c>
      <c r="J41" s="5">
        <f t="shared" si="5"/>
        <v>227</v>
      </c>
      <c r="K41" s="2">
        <v>153</v>
      </c>
      <c r="L41" s="2">
        <v>110</v>
      </c>
      <c r="M41" s="5">
        <f t="shared" si="6"/>
        <v>263</v>
      </c>
      <c r="N41" s="27">
        <f t="shared" si="7"/>
        <v>8.1277660841101926E-2</v>
      </c>
      <c r="O41" s="27">
        <f t="shared" si="0"/>
        <v>0.11392208086322264</v>
      </c>
      <c r="P41" s="28">
        <f t="shared" si="1"/>
        <v>9.4194172362247711E-2</v>
      </c>
      <c r="R41" s="32">
        <f t="shared" si="8"/>
        <v>18.895824665846483</v>
      </c>
      <c r="S41" s="32">
        <f t="shared" si="9"/>
        <v>26.684919335049582</v>
      </c>
      <c r="T41" s="32">
        <f t="shared" si="10"/>
        <v>21.963774198818317</v>
      </c>
    </row>
    <row r="42" spans="2:20" x14ac:dyDescent="0.25">
      <c r="B42" s="12" t="str">
        <f>'Média Mensal'!B42</f>
        <v>Verdes (B)</v>
      </c>
      <c r="C42" s="12" t="str">
        <f>'Média Mensal'!C42</f>
        <v>Pedras Rubras</v>
      </c>
      <c r="D42" s="15">
        <f>'Média Mensal'!D42</f>
        <v>960.78</v>
      </c>
      <c r="E42" s="4">
        <v>4662.5899708777688</v>
      </c>
      <c r="F42" s="2">
        <v>2238.1258213501765</v>
      </c>
      <c r="G42" s="5">
        <f t="shared" si="4"/>
        <v>6900.7157922279457</v>
      </c>
      <c r="H42" s="2">
        <v>0</v>
      </c>
      <c r="I42" s="2">
        <v>0</v>
      </c>
      <c r="J42" s="5">
        <f t="shared" si="5"/>
        <v>0</v>
      </c>
      <c r="K42" s="2">
        <v>154</v>
      </c>
      <c r="L42" s="2">
        <v>110</v>
      </c>
      <c r="M42" s="5">
        <f t="shared" si="6"/>
        <v>264</v>
      </c>
      <c r="N42" s="27">
        <f t="shared" si="7"/>
        <v>0.12208289617924614</v>
      </c>
      <c r="O42" s="27">
        <f t="shared" si="0"/>
        <v>8.2042735386736676E-2</v>
      </c>
      <c r="P42" s="28">
        <f t="shared" si="1"/>
        <v>0.10539949584903387</v>
      </c>
      <c r="R42" s="32">
        <f t="shared" si="8"/>
        <v>30.276558252453043</v>
      </c>
      <c r="S42" s="32">
        <f t="shared" si="9"/>
        <v>20.346598375910695</v>
      </c>
      <c r="T42" s="32">
        <f t="shared" si="10"/>
        <v>26.139074970560401</v>
      </c>
    </row>
    <row r="43" spans="2:20" x14ac:dyDescent="0.25">
      <c r="B43" s="12" t="str">
        <f>'Média Mensal'!B43</f>
        <v>Pedras Rubras</v>
      </c>
      <c r="C43" s="12" t="str">
        <f>'Média Mensal'!C43</f>
        <v>Lidador</v>
      </c>
      <c r="D43" s="15">
        <f>'Média Mensal'!D43</f>
        <v>1147.58</v>
      </c>
      <c r="E43" s="4">
        <v>4213.0692509608143</v>
      </c>
      <c r="F43" s="2">
        <v>1986.2465810313852</v>
      </c>
      <c r="G43" s="5">
        <f t="shared" si="4"/>
        <v>6199.3158319921995</v>
      </c>
      <c r="H43" s="2">
        <v>0</v>
      </c>
      <c r="I43" s="2">
        <v>0</v>
      </c>
      <c r="J43" s="5">
        <f t="shared" si="5"/>
        <v>0</v>
      </c>
      <c r="K43" s="2">
        <v>153</v>
      </c>
      <c r="L43" s="2">
        <v>110</v>
      </c>
      <c r="M43" s="5">
        <f t="shared" si="6"/>
        <v>263</v>
      </c>
      <c r="N43" s="27">
        <f t="shared" si="7"/>
        <v>0.11103387231079523</v>
      </c>
      <c r="O43" s="27">
        <f t="shared" si="0"/>
        <v>7.2809625404376285E-2</v>
      </c>
      <c r="P43" s="28">
        <f t="shared" si="1"/>
        <v>9.504654470735005E-2</v>
      </c>
      <c r="R43" s="32">
        <f t="shared" si="8"/>
        <v>27.536400333077218</v>
      </c>
      <c r="S43" s="32">
        <f t="shared" si="9"/>
        <v>18.05678710028532</v>
      </c>
      <c r="T43" s="32">
        <f t="shared" si="10"/>
        <v>23.57154308742281</v>
      </c>
    </row>
    <row r="44" spans="2:20" x14ac:dyDescent="0.25">
      <c r="B44" s="12" t="str">
        <f>'Média Mensal'!B44</f>
        <v>Lidador</v>
      </c>
      <c r="C44" s="12" t="str">
        <f>'Média Mensal'!C44</f>
        <v>Vilar do Pinheiro</v>
      </c>
      <c r="D44" s="15">
        <f>'Média Mensal'!D44</f>
        <v>1987.51</v>
      </c>
      <c r="E44" s="4">
        <v>4063.7146003050975</v>
      </c>
      <c r="F44" s="2">
        <v>1946.4481734543529</v>
      </c>
      <c r="G44" s="5">
        <f t="shared" si="4"/>
        <v>6010.1627737594499</v>
      </c>
      <c r="H44" s="2">
        <v>0</v>
      </c>
      <c r="I44" s="2">
        <v>0</v>
      </c>
      <c r="J44" s="5">
        <f t="shared" si="5"/>
        <v>0</v>
      </c>
      <c r="K44" s="2">
        <v>153</v>
      </c>
      <c r="L44" s="2">
        <v>128</v>
      </c>
      <c r="M44" s="5">
        <f t="shared" si="6"/>
        <v>281</v>
      </c>
      <c r="N44" s="27">
        <f t="shared" si="7"/>
        <v>0.10709768607171351</v>
      </c>
      <c r="O44" s="27">
        <f t="shared" si="0"/>
        <v>6.1317041754484401E-2</v>
      </c>
      <c r="P44" s="28">
        <f t="shared" si="1"/>
        <v>8.6243869443224805E-2</v>
      </c>
      <c r="R44" s="32">
        <f t="shared" si="8"/>
        <v>26.560226145784952</v>
      </c>
      <c r="S44" s="32">
        <f t="shared" si="9"/>
        <v>15.206626355112132</v>
      </c>
      <c r="T44" s="32">
        <f t="shared" si="10"/>
        <v>21.38847962191975</v>
      </c>
    </row>
    <row r="45" spans="2:20" x14ac:dyDescent="0.25">
      <c r="B45" s="12" t="str">
        <f>'Média Mensal'!B45</f>
        <v>Vilar do Pinheiro</v>
      </c>
      <c r="C45" s="12" t="str">
        <f>'Média Mensal'!C45</f>
        <v>Modivas Sul</v>
      </c>
      <c r="D45" s="15">
        <f>'Média Mensal'!D45</f>
        <v>2037.38</v>
      </c>
      <c r="E45" s="4">
        <v>3919.6863665247042</v>
      </c>
      <c r="F45" s="2">
        <v>1961.1951997090507</v>
      </c>
      <c r="G45" s="5">
        <f t="shared" si="4"/>
        <v>5880.8815662337547</v>
      </c>
      <c r="H45" s="2">
        <v>0</v>
      </c>
      <c r="I45" s="2">
        <v>0</v>
      </c>
      <c r="J45" s="5">
        <f t="shared" si="5"/>
        <v>0</v>
      </c>
      <c r="K45" s="2">
        <v>153</v>
      </c>
      <c r="L45" s="2">
        <v>132</v>
      </c>
      <c r="M45" s="5">
        <f t="shared" si="6"/>
        <v>285</v>
      </c>
      <c r="N45" s="27">
        <f t="shared" si="7"/>
        <v>0.10330187556727558</v>
      </c>
      <c r="O45" s="27">
        <f t="shared" si="0"/>
        <v>5.9909433031190451E-2</v>
      </c>
      <c r="P45" s="28">
        <f t="shared" si="1"/>
        <v>8.3204323234772989E-2</v>
      </c>
      <c r="R45" s="32">
        <f t="shared" si="8"/>
        <v>25.618865140684342</v>
      </c>
      <c r="S45" s="32">
        <f t="shared" si="9"/>
        <v>14.857539391735232</v>
      </c>
      <c r="T45" s="32">
        <f t="shared" si="10"/>
        <v>20.634672162223701</v>
      </c>
    </row>
    <row r="46" spans="2:20" x14ac:dyDescent="0.25">
      <c r="B46" s="12" t="str">
        <f>'Média Mensal'!B46</f>
        <v>Modivas Sul</v>
      </c>
      <c r="C46" s="12" t="str">
        <f>'Média Mensal'!C46</f>
        <v>Modivas Centro</v>
      </c>
      <c r="D46" s="15">
        <f>'Média Mensal'!D46</f>
        <v>1051.08</v>
      </c>
      <c r="E46" s="4">
        <v>3869.9566598356741</v>
      </c>
      <c r="F46" s="2">
        <v>1970.8169053142342</v>
      </c>
      <c r="G46" s="5">
        <f t="shared" si="4"/>
        <v>5840.7735651499079</v>
      </c>
      <c r="H46" s="2">
        <v>0</v>
      </c>
      <c r="I46" s="2">
        <v>0</v>
      </c>
      <c r="J46" s="5">
        <f t="shared" si="5"/>
        <v>0</v>
      </c>
      <c r="K46" s="2">
        <v>153</v>
      </c>
      <c r="L46" s="2">
        <v>124</v>
      </c>
      <c r="M46" s="5">
        <f t="shared" si="6"/>
        <v>277</v>
      </c>
      <c r="N46" s="27">
        <f t="shared" si="7"/>
        <v>0.10199126765326993</v>
      </c>
      <c r="O46" s="27">
        <f t="shared" si="0"/>
        <v>6.4087438388210002E-2</v>
      </c>
      <c r="P46" s="28">
        <f t="shared" si="1"/>
        <v>8.5023488487683527E-2</v>
      </c>
      <c r="R46" s="32">
        <f t="shared" si="8"/>
        <v>25.293834378010942</v>
      </c>
      <c r="S46" s="32">
        <f t="shared" si="9"/>
        <v>15.893684720276083</v>
      </c>
      <c r="T46" s="32">
        <f t="shared" si="10"/>
        <v>21.085825144945517</v>
      </c>
    </row>
    <row r="47" spans="2:20" x14ac:dyDescent="0.25">
      <c r="B47" s="12" t="str">
        <f>'Média Mensal'!B47</f>
        <v>Modivas Centro</v>
      </c>
      <c r="C47" s="12" t="s">
        <v>102</v>
      </c>
      <c r="D47" s="15">
        <v>852.51</v>
      </c>
      <c r="E47" s="4">
        <v>3839.4865085945571</v>
      </c>
      <c r="F47" s="2">
        <v>1990.3798630890574</v>
      </c>
      <c r="G47" s="5">
        <f t="shared" si="4"/>
        <v>5829.8663716836145</v>
      </c>
      <c r="H47" s="2">
        <v>0</v>
      </c>
      <c r="I47" s="2">
        <v>0</v>
      </c>
      <c r="J47" s="5">
        <f t="shared" si="5"/>
        <v>0</v>
      </c>
      <c r="K47" s="2">
        <v>153</v>
      </c>
      <c r="L47" s="2">
        <v>112</v>
      </c>
      <c r="M47" s="5">
        <f t="shared" si="6"/>
        <v>265</v>
      </c>
      <c r="N47" s="27">
        <f t="shared" si="7"/>
        <v>0.10118823815608678</v>
      </c>
      <c r="O47" s="27">
        <f t="shared" si="0"/>
        <v>7.1658261199922857E-2</v>
      </c>
      <c r="P47" s="28">
        <f t="shared" si="1"/>
        <v>8.8707644121783544E-2</v>
      </c>
      <c r="R47" s="32">
        <f t="shared" ref="R47" si="11">+E47/(H47+K47)</f>
        <v>25.094683062709525</v>
      </c>
      <c r="S47" s="32">
        <f t="shared" ref="S47" si="12">+F47/(I47+L47)</f>
        <v>17.771248777580869</v>
      </c>
      <c r="T47" s="32">
        <f t="shared" ref="T47" si="13">+G47/(J47+M47)</f>
        <v>21.999495742202321</v>
      </c>
    </row>
    <row r="48" spans="2:20" x14ac:dyDescent="0.25">
      <c r="B48" s="12" t="s">
        <v>102</v>
      </c>
      <c r="C48" s="12" t="str">
        <f>'Média Mensal'!C48</f>
        <v>Mindelo</v>
      </c>
      <c r="D48" s="15">
        <v>1834.12</v>
      </c>
      <c r="E48" s="4">
        <v>3562.750611846684</v>
      </c>
      <c r="F48" s="2">
        <v>1550.6804344475254</v>
      </c>
      <c r="G48" s="5">
        <f t="shared" si="4"/>
        <v>5113.4310462942094</v>
      </c>
      <c r="H48" s="2">
        <v>0</v>
      </c>
      <c r="I48" s="2">
        <v>0</v>
      </c>
      <c r="J48" s="5">
        <f t="shared" si="5"/>
        <v>0</v>
      </c>
      <c r="K48" s="2">
        <v>158</v>
      </c>
      <c r="L48" s="2">
        <v>110</v>
      </c>
      <c r="M48" s="5">
        <f t="shared" si="6"/>
        <v>268</v>
      </c>
      <c r="N48" s="27">
        <f t="shared" si="7"/>
        <v>9.0923606876446614E-2</v>
      </c>
      <c r="O48" s="27">
        <f t="shared" si="0"/>
        <v>5.6843124429894629E-2</v>
      </c>
      <c r="P48" s="28">
        <f t="shared" si="1"/>
        <v>7.6935349155846919E-2</v>
      </c>
      <c r="R48" s="32">
        <f t="shared" si="8"/>
        <v>22.549054505358761</v>
      </c>
      <c r="S48" s="32">
        <f t="shared" si="9"/>
        <v>14.097094858613866</v>
      </c>
      <c r="T48" s="32">
        <f t="shared" si="10"/>
        <v>19.079966590650034</v>
      </c>
    </row>
    <row r="49" spans="2:20" x14ac:dyDescent="0.25">
      <c r="B49" s="12" t="str">
        <f>'Média Mensal'!B49</f>
        <v>Mindelo</v>
      </c>
      <c r="C49" s="12" t="str">
        <f>'Média Mensal'!C49</f>
        <v>Espaço Natureza</v>
      </c>
      <c r="D49" s="15">
        <f>'Média Mensal'!D49</f>
        <v>776.86</v>
      </c>
      <c r="E49" s="4">
        <v>3382.850962558492</v>
      </c>
      <c r="F49" s="2">
        <v>1526.6392638937004</v>
      </c>
      <c r="G49" s="5">
        <f t="shared" si="4"/>
        <v>4909.4902264521925</v>
      </c>
      <c r="H49" s="2">
        <v>0</v>
      </c>
      <c r="I49" s="2">
        <v>0</v>
      </c>
      <c r="J49" s="5">
        <f t="shared" si="5"/>
        <v>0</v>
      </c>
      <c r="K49" s="2">
        <v>178</v>
      </c>
      <c r="L49" s="2">
        <v>110</v>
      </c>
      <c r="M49" s="5">
        <f t="shared" si="6"/>
        <v>288</v>
      </c>
      <c r="N49" s="27">
        <f t="shared" si="7"/>
        <v>7.6632180195688931E-2</v>
      </c>
      <c r="O49" s="27">
        <f t="shared" si="0"/>
        <v>5.5961849849475824E-2</v>
      </c>
      <c r="P49" s="28">
        <f t="shared" si="1"/>
        <v>6.8737262355121426E-2</v>
      </c>
      <c r="R49" s="32">
        <f t="shared" si="8"/>
        <v>19.004780688530854</v>
      </c>
      <c r="S49" s="32">
        <f t="shared" si="9"/>
        <v>13.878538762670004</v>
      </c>
      <c r="T49" s="32">
        <f t="shared" si="10"/>
        <v>17.046841064070112</v>
      </c>
    </row>
    <row r="50" spans="2:20" x14ac:dyDescent="0.25">
      <c r="B50" s="12" t="str">
        <f>'Média Mensal'!B50</f>
        <v>Espaço Natureza</v>
      </c>
      <c r="C50" s="12" t="str">
        <f>'Média Mensal'!C50</f>
        <v>Varziela</v>
      </c>
      <c r="D50" s="15">
        <f>'Média Mensal'!D50</f>
        <v>1539</v>
      </c>
      <c r="E50" s="4">
        <v>3350.2900571538567</v>
      </c>
      <c r="F50" s="2">
        <v>1490.9112312241107</v>
      </c>
      <c r="G50" s="5">
        <f t="shared" si="4"/>
        <v>4841.2012883779671</v>
      </c>
      <c r="H50" s="2">
        <v>0</v>
      </c>
      <c r="I50" s="2">
        <v>0</v>
      </c>
      <c r="J50" s="5">
        <f t="shared" si="5"/>
        <v>0</v>
      </c>
      <c r="K50" s="2">
        <v>182</v>
      </c>
      <c r="L50" s="2">
        <v>110</v>
      </c>
      <c r="M50" s="5">
        <f t="shared" si="6"/>
        <v>292</v>
      </c>
      <c r="N50" s="27">
        <f t="shared" si="7"/>
        <v>7.4226560996850779E-2</v>
      </c>
      <c r="O50" s="27">
        <f t="shared" si="0"/>
        <v>5.4652171232555377E-2</v>
      </c>
      <c r="P50" s="28">
        <f t="shared" si="1"/>
        <v>6.6852647044547714E-2</v>
      </c>
      <c r="R50" s="32">
        <f t="shared" si="8"/>
        <v>18.408187127218994</v>
      </c>
      <c r="S50" s="32">
        <f t="shared" si="9"/>
        <v>13.553738465673733</v>
      </c>
      <c r="T50" s="32">
        <f t="shared" si="10"/>
        <v>16.579456467047834</v>
      </c>
    </row>
    <row r="51" spans="2:20" x14ac:dyDescent="0.25">
      <c r="B51" s="12" t="str">
        <f>'Média Mensal'!B51</f>
        <v>Varziela</v>
      </c>
      <c r="C51" s="12" t="str">
        <f>'Média Mensal'!C51</f>
        <v>Árvore</v>
      </c>
      <c r="D51" s="15">
        <f>'Média Mensal'!D51</f>
        <v>858.71</v>
      </c>
      <c r="E51" s="4">
        <v>3106.1294539409055</v>
      </c>
      <c r="F51" s="2">
        <v>1444.3230591845834</v>
      </c>
      <c r="G51" s="5">
        <f t="shared" si="4"/>
        <v>4550.4525131254886</v>
      </c>
      <c r="H51" s="2">
        <v>0</v>
      </c>
      <c r="I51" s="2">
        <v>0</v>
      </c>
      <c r="J51" s="5">
        <f t="shared" si="5"/>
        <v>0</v>
      </c>
      <c r="K51" s="2">
        <v>172</v>
      </c>
      <c r="L51" s="2">
        <v>110</v>
      </c>
      <c r="M51" s="5">
        <f t="shared" si="6"/>
        <v>282</v>
      </c>
      <c r="N51" s="27">
        <f t="shared" si="7"/>
        <v>7.281811360514126E-2</v>
      </c>
      <c r="O51" s="27">
        <f t="shared" si="0"/>
        <v>5.2944393665124025E-2</v>
      </c>
      <c r="P51" s="28">
        <f t="shared" si="1"/>
        <v>6.5065953344850838E-2</v>
      </c>
      <c r="R51" s="32">
        <f t="shared" si="8"/>
        <v>18.05889217407503</v>
      </c>
      <c r="S51" s="32">
        <f t="shared" si="9"/>
        <v>13.130209628950757</v>
      </c>
      <c r="T51" s="32">
        <f t="shared" si="10"/>
        <v>16.136356429523008</v>
      </c>
    </row>
    <row r="52" spans="2:20" x14ac:dyDescent="0.25">
      <c r="B52" s="12" t="str">
        <f>'Média Mensal'!B52</f>
        <v>Árvore</v>
      </c>
      <c r="C52" s="12" t="str">
        <f>'Média Mensal'!C52</f>
        <v>Azurara</v>
      </c>
      <c r="D52" s="15">
        <f>'Média Mensal'!D52</f>
        <v>664.57</v>
      </c>
      <c r="E52" s="4">
        <v>3090.5030299256277</v>
      </c>
      <c r="F52" s="2">
        <v>1441.5294227004129</v>
      </c>
      <c r="G52" s="5">
        <f t="shared" si="4"/>
        <v>4532.032452626041</v>
      </c>
      <c r="H52" s="2">
        <v>0</v>
      </c>
      <c r="I52" s="2">
        <v>0</v>
      </c>
      <c r="J52" s="5">
        <f t="shared" si="5"/>
        <v>0</v>
      </c>
      <c r="K52" s="2">
        <v>171</v>
      </c>
      <c r="L52" s="2">
        <v>110</v>
      </c>
      <c r="M52" s="5">
        <f t="shared" si="6"/>
        <v>281</v>
      </c>
      <c r="N52" s="27">
        <f t="shared" si="7"/>
        <v>7.2875472314790316E-2</v>
      </c>
      <c r="O52" s="27">
        <f t="shared" si="0"/>
        <v>5.2841987635645633E-2</v>
      </c>
      <c r="P52" s="28">
        <f t="shared" si="1"/>
        <v>6.5033182938612683E-2</v>
      </c>
      <c r="R52" s="32">
        <f t="shared" si="8"/>
        <v>18.073117134067999</v>
      </c>
      <c r="S52" s="32">
        <f t="shared" si="9"/>
        <v>13.104812933640117</v>
      </c>
      <c r="T52" s="32">
        <f t="shared" si="10"/>
        <v>16.128229368775948</v>
      </c>
    </row>
    <row r="53" spans="2:20" x14ac:dyDescent="0.25">
      <c r="B53" s="12" t="str">
        <f>'Média Mensal'!B53</f>
        <v>Azurara</v>
      </c>
      <c r="C53" s="12" t="str">
        <f>'Média Mensal'!C53</f>
        <v>Santa Clara</v>
      </c>
      <c r="D53" s="15">
        <f>'Média Mensal'!D53</f>
        <v>1218.0899999999999</v>
      </c>
      <c r="E53" s="4">
        <v>3052.7979474231602</v>
      </c>
      <c r="F53" s="2">
        <v>1432.9337546682839</v>
      </c>
      <c r="G53" s="5">
        <f t="shared" si="4"/>
        <v>4485.7317020914443</v>
      </c>
      <c r="H53" s="2">
        <v>0</v>
      </c>
      <c r="I53" s="2">
        <v>0</v>
      </c>
      <c r="J53" s="5">
        <f t="shared" si="5"/>
        <v>0</v>
      </c>
      <c r="K53" s="2">
        <v>170</v>
      </c>
      <c r="L53" s="2">
        <v>98</v>
      </c>
      <c r="M53" s="5">
        <f t="shared" si="6"/>
        <v>268</v>
      </c>
      <c r="N53" s="27">
        <f t="shared" si="7"/>
        <v>7.2409818487266603E-2</v>
      </c>
      <c r="O53" s="27">
        <f t="shared" si="0"/>
        <v>5.8958762124271064E-2</v>
      </c>
      <c r="P53" s="28">
        <f t="shared" si="1"/>
        <v>6.7491148623186156E-2</v>
      </c>
      <c r="R53" s="32">
        <f t="shared" si="8"/>
        <v>17.95763498484212</v>
      </c>
      <c r="S53" s="32">
        <f t="shared" si="9"/>
        <v>14.621773006819224</v>
      </c>
      <c r="T53" s="32">
        <f t="shared" si="10"/>
        <v>16.737804858550167</v>
      </c>
    </row>
    <row r="54" spans="2:20" x14ac:dyDescent="0.25">
      <c r="B54" s="12" t="str">
        <f>'Média Mensal'!B54</f>
        <v>Santa Clara</v>
      </c>
      <c r="C54" s="12" t="str">
        <f>'Média Mensal'!C54</f>
        <v>Vila do Conde</v>
      </c>
      <c r="D54" s="15">
        <f>'Média Mensal'!D54</f>
        <v>670.57</v>
      </c>
      <c r="E54" s="4">
        <v>2959.5779093447059</v>
      </c>
      <c r="F54" s="2">
        <v>1421.128244415004</v>
      </c>
      <c r="G54" s="5">
        <f t="shared" si="4"/>
        <v>4380.7061537597101</v>
      </c>
      <c r="H54" s="2">
        <v>0</v>
      </c>
      <c r="I54" s="2">
        <v>0</v>
      </c>
      <c r="J54" s="5">
        <f t="shared" si="5"/>
        <v>0</v>
      </c>
      <c r="K54" s="2">
        <v>160</v>
      </c>
      <c r="L54" s="2">
        <v>110</v>
      </c>
      <c r="M54" s="5">
        <f t="shared" si="6"/>
        <v>270</v>
      </c>
      <c r="N54" s="27">
        <f t="shared" si="7"/>
        <v>7.4586136828243596E-2</v>
      </c>
      <c r="O54" s="27">
        <f t="shared" si="0"/>
        <v>5.2094143856854985E-2</v>
      </c>
      <c r="P54" s="28">
        <f t="shared" si="1"/>
        <v>6.5422732284344531E-2</v>
      </c>
      <c r="R54" s="32">
        <f t="shared" si="8"/>
        <v>18.497361933404413</v>
      </c>
      <c r="S54" s="32">
        <f t="shared" si="9"/>
        <v>12.919347676500037</v>
      </c>
      <c r="T54" s="32">
        <f t="shared" si="10"/>
        <v>16.224837606517443</v>
      </c>
    </row>
    <row r="55" spans="2:20" x14ac:dyDescent="0.25">
      <c r="B55" s="12" t="str">
        <f>'Média Mensal'!B55</f>
        <v>Vila do Conde</v>
      </c>
      <c r="C55" s="12" t="str">
        <f>'Média Mensal'!C55</f>
        <v>Alto de Pega</v>
      </c>
      <c r="D55" s="15">
        <f>'Média Mensal'!D55</f>
        <v>730.41</v>
      </c>
      <c r="E55" s="4">
        <v>2239.004374377354</v>
      </c>
      <c r="F55" s="2">
        <v>939.14245272976621</v>
      </c>
      <c r="G55" s="5">
        <f t="shared" si="4"/>
        <v>3178.1468271071203</v>
      </c>
      <c r="H55" s="2">
        <v>0</v>
      </c>
      <c r="I55" s="2">
        <v>0</v>
      </c>
      <c r="J55" s="5">
        <f t="shared" si="5"/>
        <v>0</v>
      </c>
      <c r="K55" s="2">
        <v>159</v>
      </c>
      <c r="L55" s="2">
        <v>110</v>
      </c>
      <c r="M55" s="5">
        <f t="shared" si="6"/>
        <v>269</v>
      </c>
      <c r="N55" s="27">
        <f t="shared" si="7"/>
        <v>5.6781405314905511E-2</v>
      </c>
      <c r="O55" s="27">
        <f t="shared" si="0"/>
        <v>3.4426042988627795E-2</v>
      </c>
      <c r="P55" s="28">
        <f t="shared" si="1"/>
        <v>4.7639807337617225E-2</v>
      </c>
      <c r="R55" s="32">
        <f t="shared" si="8"/>
        <v>14.081788518096566</v>
      </c>
      <c r="S55" s="32">
        <f t="shared" si="9"/>
        <v>8.5376586611796927</v>
      </c>
      <c r="T55" s="32">
        <f t="shared" si="10"/>
        <v>11.814672219729072</v>
      </c>
    </row>
    <row r="56" spans="2:20" x14ac:dyDescent="0.25">
      <c r="B56" s="12" t="str">
        <f>'Média Mensal'!B56</f>
        <v>Alto de Pega</v>
      </c>
      <c r="C56" s="12" t="str">
        <f>'Média Mensal'!C56</f>
        <v>Portas Fronhas</v>
      </c>
      <c r="D56" s="15">
        <f>'Média Mensal'!D56</f>
        <v>671.05</v>
      </c>
      <c r="E56" s="4">
        <v>2196.2753493967348</v>
      </c>
      <c r="F56" s="2">
        <v>902.5824968188889</v>
      </c>
      <c r="G56" s="5">
        <f t="shared" si="4"/>
        <v>3098.8578462156238</v>
      </c>
      <c r="H56" s="2">
        <v>0</v>
      </c>
      <c r="I56" s="2">
        <v>0</v>
      </c>
      <c r="J56" s="5">
        <f t="shared" si="5"/>
        <v>0</v>
      </c>
      <c r="K56" s="2">
        <v>161</v>
      </c>
      <c r="L56" s="2">
        <v>110</v>
      </c>
      <c r="M56" s="5">
        <f t="shared" si="6"/>
        <v>271</v>
      </c>
      <c r="N56" s="27">
        <f t="shared" si="7"/>
        <v>5.5005894344738897E-2</v>
      </c>
      <c r="O56" s="27">
        <f t="shared" si="0"/>
        <v>3.3085868651718801E-2</v>
      </c>
      <c r="P56" s="28">
        <f t="shared" si="1"/>
        <v>4.6108466941668015E-2</v>
      </c>
      <c r="R56" s="32">
        <f t="shared" si="8"/>
        <v>13.641461797495246</v>
      </c>
      <c r="S56" s="32">
        <f t="shared" si="9"/>
        <v>8.2052954256262627</v>
      </c>
      <c r="T56" s="32">
        <f t="shared" si="10"/>
        <v>11.434899801533668</v>
      </c>
    </row>
    <row r="57" spans="2:20" x14ac:dyDescent="0.25">
      <c r="B57" s="12" t="str">
        <f>'Média Mensal'!B57</f>
        <v>Portas Fronhas</v>
      </c>
      <c r="C57" s="12" t="str">
        <f>'Média Mensal'!C57</f>
        <v>São Brás</v>
      </c>
      <c r="D57" s="15">
        <f>'Média Mensal'!D57</f>
        <v>562.21</v>
      </c>
      <c r="E57" s="4">
        <v>1668.9581135172673</v>
      </c>
      <c r="F57" s="2">
        <v>766.77506008765738</v>
      </c>
      <c r="G57" s="5">
        <f t="shared" si="4"/>
        <v>2435.7331736049246</v>
      </c>
      <c r="H57" s="2">
        <v>0</v>
      </c>
      <c r="I57" s="2">
        <v>0</v>
      </c>
      <c r="J57" s="5">
        <f t="shared" si="5"/>
        <v>0</v>
      </c>
      <c r="K57" s="43">
        <v>195</v>
      </c>
      <c r="L57" s="2">
        <v>110</v>
      </c>
      <c r="M57" s="5">
        <f t="shared" si="6"/>
        <v>305</v>
      </c>
      <c r="N57" s="27">
        <f t="shared" si="7"/>
        <v>3.4511127243946803E-2</v>
      </c>
      <c r="O57" s="27">
        <f t="shared" si="0"/>
        <v>2.8107590179166326E-2</v>
      </c>
      <c r="P57" s="28">
        <f t="shared" si="1"/>
        <v>3.2201654859927611E-2</v>
      </c>
      <c r="R57" s="32">
        <f t="shared" si="8"/>
        <v>8.5587595564988064</v>
      </c>
      <c r="S57" s="32">
        <f t="shared" si="9"/>
        <v>6.970682364433249</v>
      </c>
      <c r="T57" s="32">
        <f t="shared" si="10"/>
        <v>7.9860104052620473</v>
      </c>
    </row>
    <row r="58" spans="2:20" x14ac:dyDescent="0.25">
      <c r="B58" s="13" t="str">
        <f>'Média Mensal'!B58</f>
        <v>São Brás</v>
      </c>
      <c r="C58" s="13" t="str">
        <f>'Média Mensal'!C58</f>
        <v>Póvoa de Varzim</v>
      </c>
      <c r="D58" s="16">
        <f>'Média Mensal'!D58</f>
        <v>624.94000000000005</v>
      </c>
      <c r="E58" s="6">
        <v>1597.0087113598165</v>
      </c>
      <c r="F58" s="3">
        <v>750.00000000000023</v>
      </c>
      <c r="G58" s="7">
        <f t="shared" si="4"/>
        <v>2347.0087113598165</v>
      </c>
      <c r="H58" s="6">
        <v>0</v>
      </c>
      <c r="I58" s="3">
        <v>0</v>
      </c>
      <c r="J58" s="7">
        <f t="shared" si="5"/>
        <v>0</v>
      </c>
      <c r="K58" s="44">
        <v>200</v>
      </c>
      <c r="L58" s="3">
        <v>110</v>
      </c>
      <c r="M58" s="7">
        <f t="shared" si="6"/>
        <v>310</v>
      </c>
      <c r="N58" s="27">
        <f t="shared" si="7"/>
        <v>3.2197756277415654E-2</v>
      </c>
      <c r="O58" s="27">
        <f t="shared" si="0"/>
        <v>2.7492668621700887E-2</v>
      </c>
      <c r="P58" s="28">
        <f t="shared" si="1"/>
        <v>3.0528209044742672E-2</v>
      </c>
      <c r="R58" s="32">
        <f t="shared" si="8"/>
        <v>7.9850435567990825</v>
      </c>
      <c r="S58" s="32">
        <f t="shared" si="9"/>
        <v>6.8181818181818201</v>
      </c>
      <c r="T58" s="32">
        <f t="shared" si="10"/>
        <v>7.5709958430961821</v>
      </c>
    </row>
    <row r="59" spans="2:20" x14ac:dyDescent="0.25">
      <c r="B59" s="11" t="str">
        <f>'Média Mensal'!B59</f>
        <v>CSra da Hora</v>
      </c>
      <c r="C59" s="11" t="str">
        <f>'Média Mensal'!C59</f>
        <v>CFonte do Cuco</v>
      </c>
      <c r="D59" s="14">
        <f>'Média Mensal'!D59</f>
        <v>685.98</v>
      </c>
      <c r="E59" s="4">
        <v>4716.1592341865389</v>
      </c>
      <c r="F59" s="2">
        <v>2347.8108339204618</v>
      </c>
      <c r="G59" s="10">
        <f t="shared" si="4"/>
        <v>7063.9700681070008</v>
      </c>
      <c r="H59" s="2">
        <v>27</v>
      </c>
      <c r="I59" s="2">
        <v>45</v>
      </c>
      <c r="J59" s="10">
        <f t="shared" si="5"/>
        <v>72</v>
      </c>
      <c r="K59" s="2">
        <v>145</v>
      </c>
      <c r="L59" s="2">
        <v>101</v>
      </c>
      <c r="M59" s="10">
        <f t="shared" si="6"/>
        <v>246</v>
      </c>
      <c r="N59" s="25">
        <f t="shared" si="7"/>
        <v>0.11284837371235018</v>
      </c>
      <c r="O59" s="25">
        <f t="shared" si="0"/>
        <v>6.7527923202958515E-2</v>
      </c>
      <c r="P59" s="26">
        <f t="shared" si="1"/>
        <v>9.2267111652390293E-2</v>
      </c>
      <c r="R59" s="32">
        <f t="shared" si="8"/>
        <v>27.419530431317085</v>
      </c>
      <c r="S59" s="32">
        <f t="shared" si="9"/>
        <v>16.080896122742889</v>
      </c>
      <c r="T59" s="32">
        <f t="shared" si="10"/>
        <v>22.213742352537739</v>
      </c>
    </row>
    <row r="60" spans="2:20" x14ac:dyDescent="0.25">
      <c r="B60" s="12" t="str">
        <f>'Média Mensal'!B60</f>
        <v>CFonte do Cuco</v>
      </c>
      <c r="C60" s="12" t="str">
        <f>'Média Mensal'!C60</f>
        <v>Cândido dos Reis</v>
      </c>
      <c r="D60" s="15">
        <f>'Média Mensal'!D60</f>
        <v>913.51</v>
      </c>
      <c r="E60" s="4">
        <v>4535.6561909131851</v>
      </c>
      <c r="F60" s="2">
        <v>2343.5762293154476</v>
      </c>
      <c r="G60" s="5">
        <f t="shared" si="4"/>
        <v>6879.2324202286327</v>
      </c>
      <c r="H60" s="2">
        <v>44</v>
      </c>
      <c r="I60" s="2">
        <v>45</v>
      </c>
      <c r="J60" s="5">
        <f t="shared" si="5"/>
        <v>89</v>
      </c>
      <c r="K60" s="2">
        <v>146</v>
      </c>
      <c r="L60" s="2">
        <v>101</v>
      </c>
      <c r="M60" s="5">
        <f t="shared" si="6"/>
        <v>247</v>
      </c>
      <c r="N60" s="27">
        <f t="shared" si="7"/>
        <v>9.922244029824083E-2</v>
      </c>
      <c r="O60" s="27">
        <f t="shared" si="0"/>
        <v>6.740612716622893E-2</v>
      </c>
      <c r="P60" s="28">
        <f t="shared" si="1"/>
        <v>8.5477540012781225E-2</v>
      </c>
      <c r="R60" s="32">
        <f t="shared" si="8"/>
        <v>23.871874689016764</v>
      </c>
      <c r="S60" s="32">
        <f t="shared" si="9"/>
        <v>16.051891981612656</v>
      </c>
      <c r="T60" s="32">
        <f t="shared" si="10"/>
        <v>20.473906012585218</v>
      </c>
    </row>
    <row r="61" spans="2:20" x14ac:dyDescent="0.25">
      <c r="B61" s="12" t="str">
        <f>'Média Mensal'!B61</f>
        <v>Cândido dos Reis</v>
      </c>
      <c r="C61" s="12" t="str">
        <f>'Média Mensal'!C61</f>
        <v>Pias</v>
      </c>
      <c r="D61" s="15">
        <f>'Média Mensal'!D61</f>
        <v>916.73</v>
      </c>
      <c r="E61" s="4">
        <v>4274.4032473654488</v>
      </c>
      <c r="F61" s="2">
        <v>2290.2061744751181</v>
      </c>
      <c r="G61" s="5">
        <f t="shared" si="4"/>
        <v>6564.6094218405669</v>
      </c>
      <c r="H61" s="2">
        <v>44</v>
      </c>
      <c r="I61" s="2">
        <v>45</v>
      </c>
      <c r="J61" s="5">
        <f t="shared" si="5"/>
        <v>89</v>
      </c>
      <c r="K61" s="2">
        <v>148</v>
      </c>
      <c r="L61" s="2">
        <v>101</v>
      </c>
      <c r="M61" s="5">
        <f t="shared" si="6"/>
        <v>249</v>
      </c>
      <c r="N61" s="27">
        <f t="shared" si="7"/>
        <v>9.2503532881004352E-2</v>
      </c>
      <c r="O61" s="27">
        <f t="shared" si="0"/>
        <v>6.5871093375377304E-2</v>
      </c>
      <c r="P61" s="28">
        <f t="shared" si="1"/>
        <v>8.106858108378491E-2</v>
      </c>
      <c r="R61" s="32">
        <f t="shared" si="8"/>
        <v>22.262516913361711</v>
      </c>
      <c r="S61" s="32">
        <f t="shared" si="9"/>
        <v>15.686343660788481</v>
      </c>
      <c r="T61" s="32">
        <f t="shared" si="10"/>
        <v>19.421921366392208</v>
      </c>
    </row>
    <row r="62" spans="2:20" x14ac:dyDescent="0.25">
      <c r="B62" s="12" t="str">
        <f>'Média Mensal'!B62</f>
        <v>Pias</v>
      </c>
      <c r="C62" s="12" t="str">
        <f>'Média Mensal'!C62</f>
        <v>Araújo</v>
      </c>
      <c r="D62" s="15">
        <f>'Média Mensal'!D62</f>
        <v>1258.1300000000001</v>
      </c>
      <c r="E62" s="4">
        <v>4086.2503119869507</v>
      </c>
      <c r="F62" s="2">
        <v>2259.7678836118648</v>
      </c>
      <c r="G62" s="5">
        <f t="shared" si="4"/>
        <v>6346.0181955988155</v>
      </c>
      <c r="H62" s="2">
        <v>44</v>
      </c>
      <c r="I62" s="2">
        <v>45</v>
      </c>
      <c r="J62" s="5">
        <f t="shared" si="5"/>
        <v>89</v>
      </c>
      <c r="K62" s="2">
        <v>152</v>
      </c>
      <c r="L62" s="2">
        <v>101</v>
      </c>
      <c r="M62" s="5">
        <f t="shared" si="6"/>
        <v>253</v>
      </c>
      <c r="N62" s="27">
        <f t="shared" si="7"/>
        <v>8.6573099830232009E-2</v>
      </c>
      <c r="O62" s="27">
        <f t="shared" si="0"/>
        <v>6.4995624816263947E-2</v>
      </c>
      <c r="P62" s="28">
        <f t="shared" si="1"/>
        <v>7.7420678747789573E-2</v>
      </c>
      <c r="R62" s="32">
        <f t="shared" si="8"/>
        <v>20.848215877484442</v>
      </c>
      <c r="S62" s="32">
        <f t="shared" si="9"/>
        <v>15.477862216519622</v>
      </c>
      <c r="T62" s="32">
        <f t="shared" si="10"/>
        <v>18.555608759060863</v>
      </c>
    </row>
    <row r="63" spans="2:20" x14ac:dyDescent="0.25">
      <c r="B63" s="12" t="str">
        <f>'Média Mensal'!B63</f>
        <v>Araújo</v>
      </c>
      <c r="C63" s="12" t="str">
        <f>'Média Mensal'!C63</f>
        <v>Custió</v>
      </c>
      <c r="D63" s="15">
        <f>'Média Mensal'!D63</f>
        <v>651.69000000000005</v>
      </c>
      <c r="E63" s="4">
        <v>3933.5199903137986</v>
      </c>
      <c r="F63" s="2">
        <v>2242.6155710608846</v>
      </c>
      <c r="G63" s="5">
        <f t="shared" si="4"/>
        <v>6176.1355613746837</v>
      </c>
      <c r="H63" s="2">
        <v>44</v>
      </c>
      <c r="I63" s="2">
        <v>45</v>
      </c>
      <c r="J63" s="5">
        <f t="shared" si="5"/>
        <v>89</v>
      </c>
      <c r="K63" s="2">
        <v>150</v>
      </c>
      <c r="L63" s="2">
        <v>101</v>
      </c>
      <c r="M63" s="5">
        <f t="shared" si="6"/>
        <v>251</v>
      </c>
      <c r="N63" s="27">
        <f t="shared" si="7"/>
        <v>8.4222336209185483E-2</v>
      </c>
      <c r="O63" s="27">
        <f t="shared" si="0"/>
        <v>6.4502288629224705E-2</v>
      </c>
      <c r="P63" s="28">
        <f t="shared" si="1"/>
        <v>7.5806848504697114E-2</v>
      </c>
      <c r="R63" s="32">
        <f t="shared" si="8"/>
        <v>20.27587623873092</v>
      </c>
      <c r="S63" s="32">
        <f t="shared" si="9"/>
        <v>15.360380623704689</v>
      </c>
      <c r="T63" s="32">
        <f t="shared" si="10"/>
        <v>18.165104592278482</v>
      </c>
    </row>
    <row r="64" spans="2:20" x14ac:dyDescent="0.25">
      <c r="B64" s="12" t="str">
        <f>'Média Mensal'!B64</f>
        <v>Custió</v>
      </c>
      <c r="C64" s="12" t="str">
        <f>'Média Mensal'!C64</f>
        <v>Parque de Maia</v>
      </c>
      <c r="D64" s="15">
        <f>'Média Mensal'!D64</f>
        <v>1418.51</v>
      </c>
      <c r="E64" s="4">
        <v>3690.3598531030707</v>
      </c>
      <c r="F64" s="2">
        <v>2221.5898603923652</v>
      </c>
      <c r="G64" s="5">
        <f t="shared" si="4"/>
        <v>5911.9497134954363</v>
      </c>
      <c r="H64" s="2">
        <v>44</v>
      </c>
      <c r="I64" s="2">
        <v>7</v>
      </c>
      <c r="J64" s="5">
        <f t="shared" si="5"/>
        <v>51</v>
      </c>
      <c r="K64" s="2">
        <v>151</v>
      </c>
      <c r="L64" s="2">
        <v>101</v>
      </c>
      <c r="M64" s="5">
        <f t="shared" si="6"/>
        <v>252</v>
      </c>
      <c r="N64" s="27">
        <f t="shared" si="7"/>
        <v>7.859856562240311E-2</v>
      </c>
      <c r="O64" s="27">
        <f t="shared" si="0"/>
        <v>8.3644196550917357E-2</v>
      </c>
      <c r="P64" s="28">
        <f t="shared" si="1"/>
        <v>8.0421559928929104E-2</v>
      </c>
      <c r="R64" s="32">
        <f t="shared" si="8"/>
        <v>18.92492232360549</v>
      </c>
      <c r="S64" s="32">
        <f t="shared" si="9"/>
        <v>20.570276485114491</v>
      </c>
      <c r="T64" s="32">
        <f t="shared" si="10"/>
        <v>19.511385193054245</v>
      </c>
    </row>
    <row r="65" spans="2:20" x14ac:dyDescent="0.25">
      <c r="B65" s="12" t="str">
        <f>'Média Mensal'!B65</f>
        <v>Parque de Maia</v>
      </c>
      <c r="C65" s="12" t="str">
        <f>'Média Mensal'!C65</f>
        <v>Forum</v>
      </c>
      <c r="D65" s="15">
        <f>'Média Mensal'!D65</f>
        <v>824.81</v>
      </c>
      <c r="E65" s="4">
        <v>3149.5306697232072</v>
      </c>
      <c r="F65" s="2">
        <v>2059.732653117705</v>
      </c>
      <c r="G65" s="5">
        <f t="shared" si="4"/>
        <v>5209.2633228409122</v>
      </c>
      <c r="H65" s="2">
        <v>45</v>
      </c>
      <c r="I65" s="2">
        <v>3</v>
      </c>
      <c r="J65" s="5">
        <f t="shared" si="5"/>
        <v>48</v>
      </c>
      <c r="K65" s="2">
        <v>164</v>
      </c>
      <c r="L65" s="2">
        <v>101</v>
      </c>
      <c r="M65" s="5">
        <f t="shared" si="6"/>
        <v>265</v>
      </c>
      <c r="N65" s="27">
        <f t="shared" si="7"/>
        <v>6.2500608622860915E-2</v>
      </c>
      <c r="O65" s="27">
        <f t="shared" si="0"/>
        <v>8.0157715329923135E-2</v>
      </c>
      <c r="P65" s="28">
        <f t="shared" si="1"/>
        <v>6.8463664741364103E-2</v>
      </c>
      <c r="R65" s="32">
        <f t="shared" si="8"/>
        <v>15.069524735517739</v>
      </c>
      <c r="S65" s="32">
        <f t="shared" si="9"/>
        <v>19.805121664593319</v>
      </c>
      <c r="T65" s="32">
        <f t="shared" si="10"/>
        <v>16.643013810993331</v>
      </c>
    </row>
    <row r="66" spans="2:20" x14ac:dyDescent="0.25">
      <c r="B66" s="12" t="str">
        <f>'Média Mensal'!B66</f>
        <v>Forum</v>
      </c>
      <c r="C66" s="12" t="str">
        <f>'Média Mensal'!C66</f>
        <v>Zona Industrial</v>
      </c>
      <c r="D66" s="15">
        <f>'Média Mensal'!D66</f>
        <v>1119.4000000000001</v>
      </c>
      <c r="E66" s="4">
        <v>1405.8104994481528</v>
      </c>
      <c r="F66" s="2">
        <v>863.967028721112</v>
      </c>
      <c r="G66" s="5">
        <f t="shared" si="4"/>
        <v>2269.7775281692648</v>
      </c>
      <c r="H66" s="2">
        <v>41</v>
      </c>
      <c r="I66" s="2">
        <v>0</v>
      </c>
      <c r="J66" s="5">
        <f t="shared" si="5"/>
        <v>41</v>
      </c>
      <c r="K66" s="2">
        <v>65</v>
      </c>
      <c r="L66" s="2">
        <v>62</v>
      </c>
      <c r="M66" s="5">
        <f t="shared" si="6"/>
        <v>127</v>
      </c>
      <c r="N66" s="27">
        <f t="shared" si="7"/>
        <v>5.6286454974701826E-2</v>
      </c>
      <c r="O66" s="27">
        <f t="shared" si="0"/>
        <v>5.6189322887689387E-2</v>
      </c>
      <c r="P66" s="28">
        <f t="shared" si="1"/>
        <v>5.6249443104908425E-2</v>
      </c>
      <c r="R66" s="32">
        <f t="shared" si="8"/>
        <v>13.262363202341064</v>
      </c>
      <c r="S66" s="32">
        <f t="shared" si="9"/>
        <v>13.934952076146967</v>
      </c>
      <c r="T66" s="32">
        <f t="shared" si="10"/>
        <v>13.510580524817053</v>
      </c>
    </row>
    <row r="67" spans="2:20" x14ac:dyDescent="0.25">
      <c r="B67" s="12" t="str">
        <f>'Média Mensal'!B67</f>
        <v>Zona Industrial</v>
      </c>
      <c r="C67" s="12" t="str">
        <f>'Média Mensal'!C67</f>
        <v>Mandim</v>
      </c>
      <c r="D67" s="15">
        <f>'Média Mensal'!D67</f>
        <v>1194.23</v>
      </c>
      <c r="E67" s="4">
        <v>1324.6295616052137</v>
      </c>
      <c r="F67" s="2">
        <v>676.92556778548396</v>
      </c>
      <c r="G67" s="5">
        <f t="shared" si="4"/>
        <v>2001.5551293906976</v>
      </c>
      <c r="H67" s="2">
        <v>41</v>
      </c>
      <c r="I67" s="2">
        <v>0</v>
      </c>
      <c r="J67" s="5">
        <f t="shared" si="5"/>
        <v>41</v>
      </c>
      <c r="K67" s="2">
        <v>65</v>
      </c>
      <c r="L67" s="2">
        <v>62</v>
      </c>
      <c r="M67" s="5">
        <f t="shared" si="6"/>
        <v>127</v>
      </c>
      <c r="N67" s="27">
        <f t="shared" si="7"/>
        <v>5.303609711744129E-2</v>
      </c>
      <c r="O67" s="27">
        <f t="shared" si="0"/>
        <v>4.4024815802906084E-2</v>
      </c>
      <c r="P67" s="28">
        <f t="shared" si="1"/>
        <v>4.9602377314400717E-2</v>
      </c>
      <c r="R67" s="32">
        <f t="shared" si="8"/>
        <v>12.496505298162393</v>
      </c>
      <c r="S67" s="32">
        <f t="shared" si="9"/>
        <v>10.91815431912071</v>
      </c>
      <c r="T67" s="32">
        <f t="shared" si="10"/>
        <v>11.91401862732558</v>
      </c>
    </row>
    <row r="68" spans="2:20" x14ac:dyDescent="0.25">
      <c r="B68" s="12" t="str">
        <f>'Média Mensal'!B68</f>
        <v>Mandim</v>
      </c>
      <c r="C68" s="12" t="str">
        <f>'Média Mensal'!C68</f>
        <v>Castêlo da Maia</v>
      </c>
      <c r="D68" s="15">
        <f>'Média Mensal'!D68</f>
        <v>1468.1</v>
      </c>
      <c r="E68" s="4">
        <v>1293.9774255812467</v>
      </c>
      <c r="F68" s="2">
        <v>626.1580809671425</v>
      </c>
      <c r="G68" s="5">
        <f t="shared" si="4"/>
        <v>1920.1355065483892</v>
      </c>
      <c r="H68" s="2">
        <v>41</v>
      </c>
      <c r="I68" s="2">
        <v>0</v>
      </c>
      <c r="J68" s="5">
        <f t="shared" si="5"/>
        <v>41</v>
      </c>
      <c r="K68" s="2">
        <v>65</v>
      </c>
      <c r="L68" s="2">
        <v>62</v>
      </c>
      <c r="M68" s="5">
        <f t="shared" si="6"/>
        <v>127</v>
      </c>
      <c r="N68" s="27">
        <f t="shared" si="7"/>
        <v>5.1808833503413143E-2</v>
      </c>
      <c r="O68" s="27">
        <f t="shared" si="0"/>
        <v>4.0723080187769413E-2</v>
      </c>
      <c r="P68" s="28">
        <f t="shared" si="1"/>
        <v>4.7584642807008061E-2</v>
      </c>
      <c r="R68" s="32">
        <f t="shared" si="8"/>
        <v>12.207334203596668</v>
      </c>
      <c r="S68" s="32">
        <f t="shared" si="9"/>
        <v>10.099323886566815</v>
      </c>
      <c r="T68" s="32">
        <f t="shared" si="10"/>
        <v>11.429378015168984</v>
      </c>
    </row>
    <row r="69" spans="2:20" x14ac:dyDescent="0.25">
      <c r="B69" s="13" t="str">
        <f>'Média Mensal'!B69</f>
        <v>Castêlo da Maia</v>
      </c>
      <c r="C69" s="13" t="str">
        <f>'Média Mensal'!C69</f>
        <v>ISMAI</v>
      </c>
      <c r="D69" s="16">
        <f>'Média Mensal'!D69</f>
        <v>702.48</v>
      </c>
      <c r="E69" s="6">
        <v>603.18960020390568</v>
      </c>
      <c r="F69" s="3">
        <v>435.99999999999983</v>
      </c>
      <c r="G69" s="7">
        <f t="shared" si="4"/>
        <v>1039.1896002039055</v>
      </c>
      <c r="H69" s="6">
        <v>41</v>
      </c>
      <c r="I69" s="3">
        <v>0</v>
      </c>
      <c r="J69" s="7">
        <f t="shared" si="5"/>
        <v>41</v>
      </c>
      <c r="K69" s="6">
        <v>75</v>
      </c>
      <c r="L69" s="3">
        <v>62</v>
      </c>
      <c r="M69" s="7">
        <f t="shared" si="6"/>
        <v>137</v>
      </c>
      <c r="N69" s="27">
        <f t="shared" si="7"/>
        <v>2.1969318189244816E-2</v>
      </c>
      <c r="O69" s="27">
        <f t="shared" si="0"/>
        <v>2.8355879292403734E-2</v>
      </c>
      <c r="P69" s="28">
        <f t="shared" si="1"/>
        <v>2.4261991039500969E-2</v>
      </c>
      <c r="R69" s="32">
        <f t="shared" si="8"/>
        <v>5.1999103465853942</v>
      </c>
      <c r="S69" s="32">
        <f t="shared" si="9"/>
        <v>7.0322580645161263</v>
      </c>
      <c r="T69" s="32">
        <f t="shared" si="10"/>
        <v>5.838143821370255</v>
      </c>
    </row>
    <row r="70" spans="2:20" x14ac:dyDescent="0.25">
      <c r="B70" s="11" t="str">
        <f>'Média Mensal'!B70</f>
        <v>Santo Ovídio</v>
      </c>
      <c r="C70" s="11" t="str">
        <f>'Média Mensal'!C70</f>
        <v>D. João II</v>
      </c>
      <c r="D70" s="14">
        <f>'Média Mensal'!D70</f>
        <v>463.71</v>
      </c>
      <c r="E70" s="4">
        <v>2466</v>
      </c>
      <c r="F70" s="2">
        <v>5929.4024808701997</v>
      </c>
      <c r="G70" s="10">
        <f t="shared" ref="G70:G86" si="14">+E70+F70</f>
        <v>8395.4024808701997</v>
      </c>
      <c r="H70" s="2">
        <v>191</v>
      </c>
      <c r="I70" s="2">
        <v>308</v>
      </c>
      <c r="J70" s="10">
        <f t="shared" ref="J70:J86" si="15">+H70+I70</f>
        <v>499</v>
      </c>
      <c r="K70" s="2">
        <v>0</v>
      </c>
      <c r="L70" s="2">
        <v>0</v>
      </c>
      <c r="M70" s="10">
        <f t="shared" ref="M70:M86" si="16">+K70+L70</f>
        <v>0</v>
      </c>
      <c r="N70" s="25">
        <f t="shared" ref="N70:P86" si="17">+E70/(H70*216+K70*248)</f>
        <v>5.9773123909249562E-2</v>
      </c>
      <c r="O70" s="25">
        <f t="shared" si="0"/>
        <v>8.9126420167000356E-2</v>
      </c>
      <c r="P70" s="26">
        <f t="shared" si="1"/>
        <v>7.7890990136478516E-2</v>
      </c>
      <c r="R70" s="32">
        <f t="shared" si="8"/>
        <v>12.910994764397905</v>
      </c>
      <c r="S70" s="32">
        <f t="shared" si="9"/>
        <v>19.251306756072076</v>
      </c>
      <c r="T70" s="32">
        <f t="shared" si="10"/>
        <v>16.82445386947936</v>
      </c>
    </row>
    <row r="71" spans="2:20" x14ac:dyDescent="0.25">
      <c r="B71" s="12" t="str">
        <f>'Média Mensal'!B71</f>
        <v>D. João II</v>
      </c>
      <c r="C71" s="12" t="str">
        <f>'Média Mensal'!C71</f>
        <v>João de Deus</v>
      </c>
      <c r="D71" s="15">
        <f>'Média Mensal'!D71</f>
        <v>716.25</v>
      </c>
      <c r="E71" s="4">
        <v>3572.1209221241206</v>
      </c>
      <c r="F71" s="2">
        <v>8733.1015501216625</v>
      </c>
      <c r="G71" s="5">
        <f t="shared" si="14"/>
        <v>12305.222472245783</v>
      </c>
      <c r="H71" s="2">
        <v>190</v>
      </c>
      <c r="I71" s="2">
        <v>305</v>
      </c>
      <c r="J71" s="5">
        <f t="shared" si="15"/>
        <v>495</v>
      </c>
      <c r="K71" s="2">
        <v>0</v>
      </c>
      <c r="L71" s="2">
        <v>0</v>
      </c>
      <c r="M71" s="5">
        <f t="shared" si="16"/>
        <v>0</v>
      </c>
      <c r="N71" s="27">
        <f t="shared" si="17"/>
        <v>8.7039983482556552E-2</v>
      </c>
      <c r="O71" s="27">
        <f t="shared" si="0"/>
        <v>0.1325607399836318</v>
      </c>
      <c r="P71" s="28">
        <f t="shared" si="1"/>
        <v>0.11508812637715847</v>
      </c>
      <c r="R71" s="32">
        <f t="shared" ref="R71:R86" si="18">+E71/(H71+K71)</f>
        <v>18.800636432232213</v>
      </c>
      <c r="S71" s="32">
        <f t="shared" ref="S71:S86" si="19">+F71/(I71+L71)</f>
        <v>28.633119836464466</v>
      </c>
      <c r="T71" s="32">
        <f t="shared" ref="T71:T86" si="20">+G71/(J71+M71)</f>
        <v>24.859035297466228</v>
      </c>
    </row>
    <row r="72" spans="2:20" x14ac:dyDescent="0.25">
      <c r="B72" s="12" t="str">
        <f>'Média Mensal'!B72</f>
        <v>João de Deus</v>
      </c>
      <c r="C72" s="12" t="str">
        <f>'Média Mensal'!C72</f>
        <v>C.M.Gaia</v>
      </c>
      <c r="D72" s="15">
        <f>'Média Mensal'!D72</f>
        <v>405.01</v>
      </c>
      <c r="E72" s="4">
        <v>7052.8871371530313</v>
      </c>
      <c r="F72" s="2">
        <v>12886.849069414569</v>
      </c>
      <c r="G72" s="5">
        <f t="shared" si="14"/>
        <v>19939.736206567599</v>
      </c>
      <c r="H72" s="2">
        <v>190</v>
      </c>
      <c r="I72" s="2">
        <v>300</v>
      </c>
      <c r="J72" s="5">
        <f t="shared" si="15"/>
        <v>490</v>
      </c>
      <c r="K72" s="2">
        <v>0</v>
      </c>
      <c r="L72" s="2">
        <v>0</v>
      </c>
      <c r="M72" s="5">
        <f t="shared" si="16"/>
        <v>0</v>
      </c>
      <c r="N72" s="27">
        <f t="shared" si="17"/>
        <v>0.17185397507682826</v>
      </c>
      <c r="O72" s="27">
        <f t="shared" si="0"/>
        <v>0.19887112761442235</v>
      </c>
      <c r="P72" s="28">
        <f t="shared" si="1"/>
        <v>0.18839508887535525</v>
      </c>
      <c r="R72" s="32">
        <f t="shared" si="18"/>
        <v>37.120458616594902</v>
      </c>
      <c r="S72" s="32">
        <f t="shared" si="19"/>
        <v>42.956163564715233</v>
      </c>
      <c r="T72" s="32">
        <f t="shared" si="20"/>
        <v>40.693339197076732</v>
      </c>
    </row>
    <row r="73" spans="2:20" x14ac:dyDescent="0.25">
      <c r="B73" s="12" t="str">
        <f>'Média Mensal'!B73</f>
        <v>C.M.Gaia</v>
      </c>
      <c r="C73" s="12" t="str">
        <f>'Média Mensal'!C73</f>
        <v>General Torres</v>
      </c>
      <c r="D73" s="15">
        <f>'Média Mensal'!D73</f>
        <v>488.39</v>
      </c>
      <c r="E73" s="4">
        <v>7964.9572110735899</v>
      </c>
      <c r="F73" s="2">
        <v>14606.412492400947</v>
      </c>
      <c r="G73" s="5">
        <f t="shared" si="14"/>
        <v>22571.369703474535</v>
      </c>
      <c r="H73" s="2">
        <v>190</v>
      </c>
      <c r="I73" s="2">
        <v>283</v>
      </c>
      <c r="J73" s="5">
        <f t="shared" si="15"/>
        <v>473</v>
      </c>
      <c r="K73" s="2">
        <v>0</v>
      </c>
      <c r="L73" s="2">
        <v>0</v>
      </c>
      <c r="M73" s="5">
        <f t="shared" si="16"/>
        <v>0</v>
      </c>
      <c r="N73" s="27">
        <f t="shared" si="17"/>
        <v>0.19407790475325512</v>
      </c>
      <c r="O73" s="27">
        <f t="shared" si="0"/>
        <v>0.23894798606859291</v>
      </c>
      <c r="P73" s="28">
        <f t="shared" si="1"/>
        <v>0.22092406334150158</v>
      </c>
      <c r="R73" s="32">
        <f t="shared" si="18"/>
        <v>41.920827426703106</v>
      </c>
      <c r="S73" s="32">
        <f t="shared" si="19"/>
        <v>51.612764990816068</v>
      </c>
      <c r="T73" s="32">
        <f t="shared" si="20"/>
        <v>47.719597681764341</v>
      </c>
    </row>
    <row r="74" spans="2:20" x14ac:dyDescent="0.25">
      <c r="B74" s="12" t="str">
        <f>'Média Mensal'!B74</f>
        <v>General Torres</v>
      </c>
      <c r="C74" s="12" t="str">
        <f>'Média Mensal'!C74</f>
        <v>Jardim do Morro</v>
      </c>
      <c r="D74" s="15">
        <f>'Média Mensal'!D74</f>
        <v>419.98</v>
      </c>
      <c r="E74" s="4">
        <v>8526.5789023515736</v>
      </c>
      <c r="F74" s="2">
        <v>16476.274711912272</v>
      </c>
      <c r="G74" s="5">
        <f t="shared" si="14"/>
        <v>25002.853614263848</v>
      </c>
      <c r="H74" s="2">
        <v>192</v>
      </c>
      <c r="I74" s="2">
        <v>257</v>
      </c>
      <c r="J74" s="5">
        <f t="shared" si="15"/>
        <v>449</v>
      </c>
      <c r="K74" s="2">
        <v>0</v>
      </c>
      <c r="L74" s="2">
        <v>0</v>
      </c>
      <c r="M74" s="5">
        <f t="shared" si="16"/>
        <v>0</v>
      </c>
      <c r="N74" s="27">
        <f t="shared" si="17"/>
        <v>0.20559844961302984</v>
      </c>
      <c r="O74" s="27">
        <f t="shared" si="0"/>
        <v>0.29680564043652313</v>
      </c>
      <c r="P74" s="28">
        <f t="shared" si="1"/>
        <v>0.25780390182157725</v>
      </c>
      <c r="R74" s="32">
        <f t="shared" si="18"/>
        <v>44.409265116414446</v>
      </c>
      <c r="S74" s="32">
        <f t="shared" si="19"/>
        <v>64.110018334288995</v>
      </c>
      <c r="T74" s="32">
        <f t="shared" si="20"/>
        <v>55.685642793460687</v>
      </c>
    </row>
    <row r="75" spans="2:20" x14ac:dyDescent="0.25">
      <c r="B75" s="12" t="str">
        <f>'Média Mensal'!B75</f>
        <v>Jardim do Morro</v>
      </c>
      <c r="C75" s="12" t="str">
        <f>'Média Mensal'!C75</f>
        <v>São Bento</v>
      </c>
      <c r="D75" s="15">
        <f>'Média Mensal'!D75</f>
        <v>795.7</v>
      </c>
      <c r="E75" s="4">
        <v>9106.7929509391834</v>
      </c>
      <c r="F75" s="2">
        <v>17333.633695308708</v>
      </c>
      <c r="G75" s="5">
        <f t="shared" si="14"/>
        <v>26440.426646247892</v>
      </c>
      <c r="H75" s="2">
        <v>200</v>
      </c>
      <c r="I75" s="2">
        <v>257</v>
      </c>
      <c r="J75" s="5">
        <f t="shared" si="15"/>
        <v>457</v>
      </c>
      <c r="K75" s="2">
        <v>0</v>
      </c>
      <c r="L75" s="2">
        <v>0</v>
      </c>
      <c r="M75" s="5">
        <f t="shared" si="16"/>
        <v>0</v>
      </c>
      <c r="N75" s="27">
        <f t="shared" si="17"/>
        <v>0.21080539238285145</v>
      </c>
      <c r="O75" s="27">
        <f t="shared" si="0"/>
        <v>0.31225021068073044</v>
      </c>
      <c r="P75" s="28">
        <f t="shared" si="1"/>
        <v>0.26785422893111166</v>
      </c>
      <c r="R75" s="32">
        <f t="shared" si="18"/>
        <v>45.533964754695916</v>
      </c>
      <c r="S75" s="32">
        <f t="shared" si="19"/>
        <v>67.44604550703778</v>
      </c>
      <c r="T75" s="32">
        <f t="shared" si="20"/>
        <v>57.856513449120115</v>
      </c>
    </row>
    <row r="76" spans="2:20" x14ac:dyDescent="0.25">
      <c r="B76" s="12" t="str">
        <f>'Média Mensal'!B76</f>
        <v>São Bento</v>
      </c>
      <c r="C76" s="12" t="str">
        <f>'Média Mensal'!C76</f>
        <v>Aliados</v>
      </c>
      <c r="D76" s="15">
        <f>'Média Mensal'!D76</f>
        <v>443.38</v>
      </c>
      <c r="E76" s="4">
        <v>12187.756499442821</v>
      </c>
      <c r="F76" s="2">
        <v>18805.914183669094</v>
      </c>
      <c r="G76" s="5">
        <f t="shared" si="14"/>
        <v>30993.670683111915</v>
      </c>
      <c r="H76" s="2">
        <v>239</v>
      </c>
      <c r="I76" s="2">
        <v>285</v>
      </c>
      <c r="J76" s="5">
        <f t="shared" si="15"/>
        <v>524</v>
      </c>
      <c r="K76" s="2">
        <v>0</v>
      </c>
      <c r="L76" s="2">
        <v>0</v>
      </c>
      <c r="M76" s="5">
        <f t="shared" si="16"/>
        <v>0</v>
      </c>
      <c r="N76" s="27">
        <f t="shared" si="17"/>
        <v>0.23608702346665933</v>
      </c>
      <c r="O76" s="27">
        <f t="shared" si="0"/>
        <v>0.30548918427012822</v>
      </c>
      <c r="P76" s="28">
        <f t="shared" si="1"/>
        <v>0.27383438191892773</v>
      </c>
      <c r="R76" s="32">
        <f t="shared" si="18"/>
        <v>50.994797068798412</v>
      </c>
      <c r="S76" s="32">
        <f t="shared" si="19"/>
        <v>65.985663802347702</v>
      </c>
      <c r="T76" s="32">
        <f t="shared" si="20"/>
        <v>59.148226494488391</v>
      </c>
    </row>
    <row r="77" spans="2:20" x14ac:dyDescent="0.25">
      <c r="B77" s="12" t="str">
        <f>'Média Mensal'!B77</f>
        <v>Aliados</v>
      </c>
      <c r="C77" s="12" t="str">
        <f>'Média Mensal'!C77</f>
        <v>Trindade S</v>
      </c>
      <c r="D77" s="15">
        <f>'Média Mensal'!D77</f>
        <v>450.27</v>
      </c>
      <c r="E77" s="4">
        <v>14278.160638111516</v>
      </c>
      <c r="F77" s="2">
        <v>19458.282532238689</v>
      </c>
      <c r="G77" s="5">
        <f t="shared" si="14"/>
        <v>33736.443170350205</v>
      </c>
      <c r="H77" s="2">
        <v>241</v>
      </c>
      <c r="I77" s="2">
        <v>281</v>
      </c>
      <c r="J77" s="5">
        <f t="shared" si="15"/>
        <v>522</v>
      </c>
      <c r="K77" s="2">
        <v>0</v>
      </c>
      <c r="L77" s="2">
        <v>0</v>
      </c>
      <c r="M77" s="5">
        <f t="shared" si="16"/>
        <v>0</v>
      </c>
      <c r="N77" s="27">
        <f t="shared" si="17"/>
        <v>0.27428462882494842</v>
      </c>
      <c r="O77" s="27">
        <f t="shared" si="0"/>
        <v>0.32058591228810285</v>
      </c>
      <c r="P77" s="28">
        <f t="shared" si="1"/>
        <v>0.29920926609151238</v>
      </c>
      <c r="R77" s="32">
        <f t="shared" si="18"/>
        <v>59.245479826188863</v>
      </c>
      <c r="S77" s="32">
        <f t="shared" si="19"/>
        <v>69.246557054230209</v>
      </c>
      <c r="T77" s="32">
        <f t="shared" si="20"/>
        <v>64.629201475766678</v>
      </c>
    </row>
    <row r="78" spans="2:20" x14ac:dyDescent="0.25">
      <c r="B78" s="12" t="str">
        <f>'Média Mensal'!B78</f>
        <v>Trindade S</v>
      </c>
      <c r="C78" s="12" t="str">
        <f>'Média Mensal'!C78</f>
        <v>Faria Guimaraes</v>
      </c>
      <c r="D78" s="15">
        <f>'Média Mensal'!D78</f>
        <v>555.34</v>
      </c>
      <c r="E78" s="4">
        <v>14449.58193785655</v>
      </c>
      <c r="F78" s="2">
        <v>14483.42129910648</v>
      </c>
      <c r="G78" s="5">
        <f t="shared" si="14"/>
        <v>28933.003236963028</v>
      </c>
      <c r="H78" s="2">
        <v>211</v>
      </c>
      <c r="I78" s="2">
        <v>279</v>
      </c>
      <c r="J78" s="5">
        <f t="shared" si="15"/>
        <v>490</v>
      </c>
      <c r="K78" s="2">
        <v>0</v>
      </c>
      <c r="L78" s="2">
        <v>0</v>
      </c>
      <c r="M78" s="5">
        <f t="shared" si="16"/>
        <v>0</v>
      </c>
      <c r="N78" s="27">
        <f t="shared" si="17"/>
        <v>0.31704366196806544</v>
      </c>
      <c r="O78" s="27">
        <f t="shared" si="0"/>
        <v>0.24033289026792912</v>
      </c>
      <c r="P78" s="28">
        <f t="shared" si="1"/>
        <v>0.27336548787757964</v>
      </c>
      <c r="R78" s="32">
        <f t="shared" si="18"/>
        <v>68.481430985102136</v>
      </c>
      <c r="S78" s="32">
        <f t="shared" si="19"/>
        <v>51.911904297872688</v>
      </c>
      <c r="T78" s="32">
        <f t="shared" si="20"/>
        <v>59.046945381557201</v>
      </c>
    </row>
    <row r="79" spans="2:20" x14ac:dyDescent="0.25">
      <c r="B79" s="12" t="str">
        <f>'Média Mensal'!B79</f>
        <v>Faria Guimaraes</v>
      </c>
      <c r="C79" s="12" t="str">
        <f>'Média Mensal'!C79</f>
        <v>Marques</v>
      </c>
      <c r="D79" s="15">
        <f>'Média Mensal'!D79</f>
        <v>621.04</v>
      </c>
      <c r="E79" s="4">
        <v>13549.139045607666</v>
      </c>
      <c r="F79" s="2">
        <v>14041.942531929442</v>
      </c>
      <c r="G79" s="5">
        <f t="shared" si="14"/>
        <v>27591.081577537108</v>
      </c>
      <c r="H79" s="2">
        <v>212</v>
      </c>
      <c r="I79" s="2">
        <v>239</v>
      </c>
      <c r="J79" s="5">
        <f t="shared" si="15"/>
        <v>451</v>
      </c>
      <c r="K79" s="2">
        <v>0</v>
      </c>
      <c r="L79" s="2">
        <v>0</v>
      </c>
      <c r="M79" s="5">
        <f t="shared" si="16"/>
        <v>0</v>
      </c>
      <c r="N79" s="27">
        <f t="shared" si="17"/>
        <v>0.29588441312036307</v>
      </c>
      <c r="O79" s="27">
        <f t="shared" si="0"/>
        <v>0.27200415566266545</v>
      </c>
      <c r="P79" s="28">
        <f t="shared" si="1"/>
        <v>0.28322946515497566</v>
      </c>
      <c r="R79" s="32">
        <f t="shared" si="18"/>
        <v>63.911033233998424</v>
      </c>
      <c r="S79" s="32">
        <f t="shared" si="19"/>
        <v>58.752897623135745</v>
      </c>
      <c r="T79" s="32">
        <f t="shared" si="20"/>
        <v>61.177564473474739</v>
      </c>
    </row>
    <row r="80" spans="2:20" x14ac:dyDescent="0.25">
      <c r="B80" s="12" t="str">
        <f>'Média Mensal'!B80</f>
        <v>Marques</v>
      </c>
      <c r="C80" s="12" t="str">
        <f>'Média Mensal'!C80</f>
        <v>Combatentes</v>
      </c>
      <c r="D80" s="15">
        <f>'Média Mensal'!D80</f>
        <v>702.75</v>
      </c>
      <c r="E80" s="4">
        <v>10524.028619250881</v>
      </c>
      <c r="F80" s="2">
        <v>11344.745124408388</v>
      </c>
      <c r="G80" s="5">
        <f t="shared" si="14"/>
        <v>21868.773743659269</v>
      </c>
      <c r="H80" s="2">
        <v>212</v>
      </c>
      <c r="I80" s="2">
        <v>235</v>
      </c>
      <c r="J80" s="5">
        <f t="shared" si="15"/>
        <v>447</v>
      </c>
      <c r="K80" s="2">
        <v>0</v>
      </c>
      <c r="L80" s="2">
        <v>0</v>
      </c>
      <c r="M80" s="5">
        <f t="shared" si="16"/>
        <v>0</v>
      </c>
      <c r="N80" s="27">
        <f t="shared" si="17"/>
        <v>0.22982242791865132</v>
      </c>
      <c r="O80" s="27">
        <f t="shared" si="0"/>
        <v>0.22349773688747809</v>
      </c>
      <c r="P80" s="28">
        <f t="shared" si="1"/>
        <v>0.2264973666382806</v>
      </c>
      <c r="R80" s="32">
        <f t="shared" si="18"/>
        <v>49.641644430428684</v>
      </c>
      <c r="S80" s="32">
        <f t="shared" si="19"/>
        <v>48.275511167695264</v>
      </c>
      <c r="T80" s="32">
        <f t="shared" si="20"/>
        <v>48.923431193868609</v>
      </c>
    </row>
    <row r="81" spans="2:20" x14ac:dyDescent="0.25">
      <c r="B81" s="12" t="str">
        <f>'Média Mensal'!B81</f>
        <v>Combatentes</v>
      </c>
      <c r="C81" s="12" t="str">
        <f>'Média Mensal'!C81</f>
        <v>Salgueiros</v>
      </c>
      <c r="D81" s="15">
        <f>'Média Mensal'!D81</f>
        <v>471.25</v>
      </c>
      <c r="E81" s="4">
        <v>8719.8275767307277</v>
      </c>
      <c r="F81" s="2">
        <v>10237.001694249648</v>
      </c>
      <c r="G81" s="5">
        <f t="shared" si="14"/>
        <v>18956.829270980375</v>
      </c>
      <c r="H81" s="2">
        <v>212</v>
      </c>
      <c r="I81" s="2">
        <v>235</v>
      </c>
      <c r="J81" s="5">
        <f t="shared" si="15"/>
        <v>447</v>
      </c>
      <c r="K81" s="2">
        <v>0</v>
      </c>
      <c r="L81" s="2">
        <v>0</v>
      </c>
      <c r="M81" s="5">
        <f t="shared" si="16"/>
        <v>0</v>
      </c>
      <c r="N81" s="27">
        <f t="shared" si="17"/>
        <v>0.19042250997402882</v>
      </c>
      <c r="O81" s="27">
        <f t="shared" si="17"/>
        <v>0.20167458026496549</v>
      </c>
      <c r="P81" s="28">
        <f t="shared" si="17"/>
        <v>0.19633802791221699</v>
      </c>
      <c r="R81" s="32">
        <f t="shared" si="18"/>
        <v>41.131262154390228</v>
      </c>
      <c r="S81" s="32">
        <f t="shared" si="19"/>
        <v>43.561709337232543</v>
      </c>
      <c r="T81" s="32">
        <f t="shared" si="20"/>
        <v>42.409014029038872</v>
      </c>
    </row>
    <row r="82" spans="2:20" x14ac:dyDescent="0.25">
      <c r="B82" s="12" t="str">
        <f>'Média Mensal'!B82</f>
        <v>Salgueiros</v>
      </c>
      <c r="C82" s="12" t="str">
        <f>'Média Mensal'!C82</f>
        <v>Polo Universitario</v>
      </c>
      <c r="D82" s="15">
        <f>'Média Mensal'!D82</f>
        <v>775.36</v>
      </c>
      <c r="E82" s="4">
        <v>7274.5336587447828</v>
      </c>
      <c r="F82" s="2">
        <v>9730.0250851461278</v>
      </c>
      <c r="G82" s="5">
        <f t="shared" si="14"/>
        <v>17004.55874389091</v>
      </c>
      <c r="H82" s="2">
        <v>216</v>
      </c>
      <c r="I82" s="2">
        <v>235</v>
      </c>
      <c r="J82" s="5">
        <f t="shared" si="15"/>
        <v>451</v>
      </c>
      <c r="K82" s="2">
        <v>0</v>
      </c>
      <c r="L82" s="2">
        <v>0</v>
      </c>
      <c r="M82" s="5">
        <f t="shared" si="16"/>
        <v>0</v>
      </c>
      <c r="N82" s="27">
        <f t="shared" si="17"/>
        <v>0.15591850263084669</v>
      </c>
      <c r="O82" s="27">
        <f t="shared" si="17"/>
        <v>0.19168686140949817</v>
      </c>
      <c r="P82" s="28">
        <f t="shared" si="17"/>
        <v>0.17455611751550987</v>
      </c>
      <c r="R82" s="32">
        <f t="shared" si="18"/>
        <v>33.678396568262883</v>
      </c>
      <c r="S82" s="32">
        <f t="shared" si="19"/>
        <v>41.404362064451611</v>
      </c>
      <c r="T82" s="32">
        <f t="shared" si="20"/>
        <v>37.704121383350135</v>
      </c>
    </row>
    <row r="83" spans="2:20" x14ac:dyDescent="0.25">
      <c r="B83" s="12" t="str">
        <f>'Média Mensal'!B83</f>
        <v>Polo Universitario</v>
      </c>
      <c r="C83" s="12" t="str">
        <f>'Média Mensal'!C83</f>
        <v>I.P.O.</v>
      </c>
      <c r="D83" s="15">
        <f>'Média Mensal'!D83</f>
        <v>827.64</v>
      </c>
      <c r="E83" s="4">
        <v>5678.5857561416933</v>
      </c>
      <c r="F83" s="2">
        <v>7412.7658989403226</v>
      </c>
      <c r="G83" s="5">
        <f t="shared" si="14"/>
        <v>13091.351655082017</v>
      </c>
      <c r="H83" s="2">
        <v>263</v>
      </c>
      <c r="I83" s="2">
        <v>235</v>
      </c>
      <c r="J83" s="5">
        <f t="shared" si="15"/>
        <v>498</v>
      </c>
      <c r="K83" s="2">
        <v>0</v>
      </c>
      <c r="L83" s="2">
        <v>0</v>
      </c>
      <c r="M83" s="5">
        <f t="shared" si="16"/>
        <v>0</v>
      </c>
      <c r="N83" s="27">
        <f t="shared" si="17"/>
        <v>9.9961022323294138E-2</v>
      </c>
      <c r="O83" s="27">
        <f t="shared" si="17"/>
        <v>0.14603557720528609</v>
      </c>
      <c r="P83" s="28">
        <f t="shared" si="17"/>
        <v>0.12170303115314979</v>
      </c>
      <c r="R83" s="32">
        <f t="shared" si="18"/>
        <v>21.591580821831535</v>
      </c>
      <c r="S83" s="32">
        <f t="shared" si="19"/>
        <v>31.543684676341798</v>
      </c>
      <c r="T83" s="32">
        <f t="shared" si="20"/>
        <v>26.287854729080355</v>
      </c>
    </row>
    <row r="84" spans="2:20" x14ac:dyDescent="0.25">
      <c r="B84" s="13" t="str">
        <f>'Média Mensal'!B84</f>
        <v>I.P.O.</v>
      </c>
      <c r="C84" s="13" t="str">
        <f>'Média Mensal'!C84</f>
        <v>Hospital São João</v>
      </c>
      <c r="D84" s="16">
        <f>'Média Mensal'!D84</f>
        <v>351.77</v>
      </c>
      <c r="E84" s="6">
        <v>3554.0469661426978</v>
      </c>
      <c r="F84" s="3">
        <v>3911.9999999999995</v>
      </c>
      <c r="G84" s="7">
        <f t="shared" si="14"/>
        <v>7466.0469661426978</v>
      </c>
      <c r="H84" s="6">
        <v>255</v>
      </c>
      <c r="I84" s="3">
        <v>230</v>
      </c>
      <c r="J84" s="7">
        <f t="shared" si="15"/>
        <v>485</v>
      </c>
      <c r="K84" s="6">
        <v>0</v>
      </c>
      <c r="L84" s="3">
        <v>0</v>
      </c>
      <c r="M84" s="7">
        <f t="shared" si="16"/>
        <v>0</v>
      </c>
      <c r="N84" s="27">
        <f t="shared" si="17"/>
        <v>6.4525180939409912E-2</v>
      </c>
      <c r="O84" s="27">
        <f t="shared" si="17"/>
        <v>7.8743961352657002E-2</v>
      </c>
      <c r="P84" s="28">
        <f t="shared" si="17"/>
        <v>7.1268107733320901E-2</v>
      </c>
      <c r="R84" s="32">
        <f t="shared" si="18"/>
        <v>13.93743908291254</v>
      </c>
      <c r="S84" s="32">
        <f t="shared" si="19"/>
        <v>17.008695652173913</v>
      </c>
      <c r="T84" s="32">
        <f t="shared" si="20"/>
        <v>15.393911270397314</v>
      </c>
    </row>
    <row r="85" spans="2:20" x14ac:dyDescent="0.25">
      <c r="B85" s="12" t="str">
        <f>'Média Mensal'!B85</f>
        <v xml:space="preserve">Verdes (E) </v>
      </c>
      <c r="C85" s="12" t="str">
        <f>'Média Mensal'!C85</f>
        <v>Botica</v>
      </c>
      <c r="D85" s="15">
        <f>'Média Mensal'!D85</f>
        <v>683.54</v>
      </c>
      <c r="E85" s="4">
        <v>968.20460715051547</v>
      </c>
      <c r="F85" s="2">
        <v>3009.4244232811766</v>
      </c>
      <c r="G85" s="5">
        <f t="shared" si="14"/>
        <v>3977.6290304316922</v>
      </c>
      <c r="H85" s="2">
        <v>144</v>
      </c>
      <c r="I85" s="2">
        <v>84</v>
      </c>
      <c r="J85" s="5">
        <f t="shared" si="15"/>
        <v>228</v>
      </c>
      <c r="K85" s="2">
        <v>0</v>
      </c>
      <c r="L85" s="2">
        <v>0</v>
      </c>
      <c r="M85" s="5">
        <f t="shared" si="16"/>
        <v>0</v>
      </c>
      <c r="N85" s="25">
        <f t="shared" si="17"/>
        <v>3.1127977338944041E-2</v>
      </c>
      <c r="O85" s="25">
        <f t="shared" si="17"/>
        <v>0.16586333902563805</v>
      </c>
      <c r="P85" s="26">
        <f t="shared" si="17"/>
        <v>8.0767321118252355E-2</v>
      </c>
      <c r="R85" s="32">
        <f t="shared" si="18"/>
        <v>6.723643105211913</v>
      </c>
      <c r="S85" s="32">
        <f t="shared" si="19"/>
        <v>35.826481229537819</v>
      </c>
      <c r="T85" s="32">
        <f t="shared" si="20"/>
        <v>17.44574136154251</v>
      </c>
    </row>
    <row r="86" spans="2:20" x14ac:dyDescent="0.25">
      <c r="B86" s="13" t="str">
        <f>'Média Mensal'!B86</f>
        <v>Botica</v>
      </c>
      <c r="C86" s="13" t="str">
        <f>'Média Mensal'!C86</f>
        <v>Aeroporto</v>
      </c>
      <c r="D86" s="16">
        <f>'Média Mensal'!D86</f>
        <v>649.66</v>
      </c>
      <c r="E86" s="44">
        <v>823.85613812528868</v>
      </c>
      <c r="F86" s="45">
        <v>2855.0000000000005</v>
      </c>
      <c r="G86" s="46">
        <f t="shared" si="14"/>
        <v>3678.8561381252894</v>
      </c>
      <c r="H86" s="44">
        <v>150</v>
      </c>
      <c r="I86" s="45">
        <v>84</v>
      </c>
      <c r="J86" s="46">
        <f t="shared" si="15"/>
        <v>234</v>
      </c>
      <c r="K86" s="44">
        <v>0</v>
      </c>
      <c r="L86" s="45">
        <v>0</v>
      </c>
      <c r="M86" s="46">
        <f t="shared" si="16"/>
        <v>0</v>
      </c>
      <c r="N86" s="47">
        <f t="shared" si="17"/>
        <v>2.542765858411385E-2</v>
      </c>
      <c r="O86" s="47">
        <f t="shared" si="17"/>
        <v>0.15735229276895946</v>
      </c>
      <c r="P86" s="48">
        <f t="shared" si="17"/>
        <v>7.2785219573545612E-2</v>
      </c>
      <c r="R86" s="32">
        <f t="shared" si="18"/>
        <v>5.4923742541685909</v>
      </c>
      <c r="S86" s="32">
        <f t="shared" si="19"/>
        <v>33.988095238095241</v>
      </c>
      <c r="T86" s="32">
        <f t="shared" si="20"/>
        <v>15.721607427885852</v>
      </c>
    </row>
    <row r="87" spans="2:20" x14ac:dyDescent="0.25">
      <c r="B87" s="23" t="s">
        <v>85</v>
      </c>
      <c r="E87" s="41"/>
      <c r="F87" s="41"/>
      <c r="G87" s="41"/>
      <c r="H87" s="41"/>
      <c r="I87" s="41"/>
      <c r="J87" s="41"/>
      <c r="K87" s="41"/>
      <c r="L87" s="41"/>
      <c r="M87" s="41"/>
      <c r="N87" s="42"/>
      <c r="O87" s="42"/>
      <c r="P87" s="42"/>
    </row>
    <row r="88" spans="2:20" x14ac:dyDescent="0.25">
      <c r="B88" s="34"/>
    </row>
    <row r="89" spans="2:20" x14ac:dyDescent="0.25">
      <c r="C89" s="51" t="s">
        <v>106</v>
      </c>
      <c r="D89" s="52">
        <f>+SUMPRODUCT(D5:D86,G5:G86)/1000</f>
        <v>786577.96293575666</v>
      </c>
    </row>
    <row r="90" spans="2:20" x14ac:dyDescent="0.25">
      <c r="C90" s="51" t="s">
        <v>108</v>
      </c>
      <c r="D90" s="52">
        <f>+(SUMPRODUCT($D$5:$D$86,$J$5:$J$86)+SUMPRODUCT($D$5:$D$86,$M$5:$M$86))/1000</f>
        <v>28585.602299999999</v>
      </c>
    </row>
    <row r="91" spans="2:20" x14ac:dyDescent="0.25">
      <c r="C91" s="51" t="s">
        <v>107</v>
      </c>
      <c r="D91" s="52">
        <f>+(SUMPRODUCT($D$5:$D$86,$J$5:$J$86)*216+SUMPRODUCT($D$5:$D$86,$M$5:$M$86)*248)/1000</f>
        <v>6581029.6881599994</v>
      </c>
    </row>
    <row r="92" spans="2:20" x14ac:dyDescent="0.25">
      <c r="C92" s="51" t="s">
        <v>109</v>
      </c>
      <c r="D92" s="35">
        <f>+D89/D91</f>
        <v>0.11952202014084475</v>
      </c>
    </row>
    <row r="93" spans="2:20" x14ac:dyDescent="0.25">
      <c r="D93" s="53">
        <f>+D92-P2</f>
        <v>3.6082248300317588E-16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8">
    <tabColor theme="0" tint="-4.9989318521683403E-2"/>
  </sheetPr>
  <dimension ref="A1:T93"/>
  <sheetViews>
    <sheetView workbookViewId="0">
      <selection activeCell="P2" sqref="P2"/>
    </sheetView>
  </sheetViews>
  <sheetFormatPr defaultRowHeight="15" x14ac:dyDescent="0.25"/>
  <cols>
    <col min="2" max="2" width="17.42578125" bestFit="1" customWidth="1"/>
    <col min="3" max="3" width="17.42578125" customWidth="1"/>
    <col min="4" max="4" width="13.7109375" customWidth="1"/>
    <col min="5" max="16" width="10" customWidth="1"/>
  </cols>
  <sheetData>
    <row r="1" spans="1:20" ht="14.45" x14ac:dyDescent="0.3">
      <c r="P1" s="33"/>
    </row>
    <row r="2" spans="1:20" ht="17.25" x14ac:dyDescent="0.3">
      <c r="A2" s="1"/>
      <c r="H2" s="54" t="s">
        <v>84</v>
      </c>
      <c r="I2" s="55"/>
      <c r="J2" s="55"/>
      <c r="K2" s="55"/>
      <c r="L2" s="55"/>
      <c r="M2" s="55"/>
      <c r="N2" s="55"/>
      <c r="O2" s="56"/>
      <c r="P2" s="17">
        <v>0.10752081057677007</v>
      </c>
    </row>
    <row r="3" spans="1:20" ht="17.25" x14ac:dyDescent="0.25">
      <c r="B3" s="59" t="s">
        <v>3</v>
      </c>
      <c r="C3" s="61" t="s">
        <v>4</v>
      </c>
      <c r="D3" s="18" t="s">
        <v>82</v>
      </c>
      <c r="E3" s="64" t="s">
        <v>0</v>
      </c>
      <c r="F3" s="64"/>
      <c r="G3" s="65"/>
      <c r="H3" s="63" t="s">
        <v>86</v>
      </c>
      <c r="I3" s="64"/>
      <c r="J3" s="65"/>
      <c r="K3" s="63" t="s">
        <v>87</v>
      </c>
      <c r="L3" s="64"/>
      <c r="M3" s="65"/>
      <c r="N3" s="63" t="s">
        <v>1</v>
      </c>
      <c r="O3" s="64"/>
      <c r="P3" s="65"/>
      <c r="R3" s="63" t="s">
        <v>88</v>
      </c>
      <c r="S3" s="64"/>
      <c r="T3" s="65"/>
    </row>
    <row r="4" spans="1:20" x14ac:dyDescent="0.25">
      <c r="B4" s="60"/>
      <c r="C4" s="62"/>
      <c r="D4" s="19" t="s">
        <v>83</v>
      </c>
      <c r="E4" s="20" t="s">
        <v>5</v>
      </c>
      <c r="F4" s="21" t="s">
        <v>6</v>
      </c>
      <c r="G4" s="22" t="s">
        <v>2</v>
      </c>
      <c r="H4" s="20" t="s">
        <v>5</v>
      </c>
      <c r="I4" s="21" t="s">
        <v>6</v>
      </c>
      <c r="J4" s="22" t="s">
        <v>2</v>
      </c>
      <c r="K4" s="20" t="s">
        <v>5</v>
      </c>
      <c r="L4" s="21" t="s">
        <v>6</v>
      </c>
      <c r="M4" s="24" t="s">
        <v>2</v>
      </c>
      <c r="N4" s="20" t="s">
        <v>5</v>
      </c>
      <c r="O4" s="21" t="s">
        <v>6</v>
      </c>
      <c r="P4" s="22" t="s">
        <v>2</v>
      </c>
      <c r="R4" s="20" t="s">
        <v>5</v>
      </c>
      <c r="S4" s="21" t="s">
        <v>6</v>
      </c>
      <c r="T4" s="31" t="s">
        <v>2</v>
      </c>
    </row>
    <row r="5" spans="1:20" x14ac:dyDescent="0.25">
      <c r="B5" s="11" t="str">
        <f>'Média Mensal'!B5</f>
        <v>Fânzeres</v>
      </c>
      <c r="C5" s="11" t="str">
        <f>'Média Mensal'!C5</f>
        <v>Venda Nova</v>
      </c>
      <c r="D5" s="14">
        <f>'Média Mensal'!D5</f>
        <v>440.45</v>
      </c>
      <c r="E5" s="8">
        <v>126.99999999999999</v>
      </c>
      <c r="F5" s="9">
        <v>435.16727773589236</v>
      </c>
      <c r="G5" s="10">
        <f>+E5+F5</f>
        <v>562.1672777358923</v>
      </c>
      <c r="H5" s="9">
        <v>61</v>
      </c>
      <c r="I5" s="9">
        <v>114</v>
      </c>
      <c r="J5" s="10">
        <f>+H5+I5</f>
        <v>175</v>
      </c>
      <c r="K5" s="9">
        <v>0</v>
      </c>
      <c r="L5" s="9">
        <v>0</v>
      </c>
      <c r="M5" s="10">
        <f>+K5+L5</f>
        <v>0</v>
      </c>
      <c r="N5" s="27">
        <f>+E5/(H5*216+K5*248)</f>
        <v>9.6387370977534907E-3</v>
      </c>
      <c r="O5" s="27">
        <f t="shared" ref="O5:O80" si="0">+F5/(I5*216+L5*248)</f>
        <v>1.7672485288169767E-2</v>
      </c>
      <c r="P5" s="28">
        <f t="shared" ref="P5:P80" si="1">+G5/(J5*216+M5*248)</f>
        <v>1.4872150204653236E-2</v>
      </c>
      <c r="R5" s="32">
        <f>+E5/(H5+K5)</f>
        <v>2.081967213114754</v>
      </c>
      <c r="S5" s="32">
        <f t="shared" ref="S5" si="2">+F5/(I5+L5)</f>
        <v>3.8172568222446697</v>
      </c>
      <c r="T5" s="32">
        <f t="shared" ref="T5" si="3">+G5/(J5+M5)</f>
        <v>3.2123844442050991</v>
      </c>
    </row>
    <row r="6" spans="1:20" x14ac:dyDescent="0.25">
      <c r="B6" s="12" t="str">
        <f>'Média Mensal'!B6</f>
        <v>Venda Nova</v>
      </c>
      <c r="C6" s="12" t="str">
        <f>'Média Mensal'!C6</f>
        <v>Carreira</v>
      </c>
      <c r="D6" s="15">
        <f>'Média Mensal'!D6</f>
        <v>583.47</v>
      </c>
      <c r="E6" s="4">
        <v>157.2600631224864</v>
      </c>
      <c r="F6" s="2">
        <v>783.40614748755343</v>
      </c>
      <c r="G6" s="5">
        <f t="shared" ref="G6:G69" si="4">+E6+F6</f>
        <v>940.6662106100398</v>
      </c>
      <c r="H6" s="2">
        <v>62</v>
      </c>
      <c r="I6" s="2">
        <v>94</v>
      </c>
      <c r="J6" s="5">
        <f t="shared" ref="J6:J69" si="5">+H6+I6</f>
        <v>156</v>
      </c>
      <c r="K6" s="2">
        <v>0</v>
      </c>
      <c r="L6" s="2">
        <v>0</v>
      </c>
      <c r="M6" s="5">
        <f t="shared" ref="M6:M69" si="6">+K6+L6</f>
        <v>0</v>
      </c>
      <c r="N6" s="27">
        <f t="shared" ref="N6:N69" si="7">+E6/(H6*216+K6*248)</f>
        <v>1.1742836254665949E-2</v>
      </c>
      <c r="O6" s="27">
        <f t="shared" si="0"/>
        <v>3.8583833111089115E-2</v>
      </c>
      <c r="P6" s="28">
        <f t="shared" si="1"/>
        <v>2.7916257437382474E-2</v>
      </c>
      <c r="R6" s="32">
        <f t="shared" ref="R6:R70" si="8">+E6/(H6+K6)</f>
        <v>2.5364526310078452</v>
      </c>
      <c r="S6" s="32">
        <f t="shared" ref="S6:S70" si="9">+F6/(I6+L6)</f>
        <v>8.3341079519952483</v>
      </c>
      <c r="T6" s="32">
        <f t="shared" ref="T6:T70" si="10">+G6/(J6+M6)</f>
        <v>6.0299116064746139</v>
      </c>
    </row>
    <row r="7" spans="1:20" x14ac:dyDescent="0.25">
      <c r="B7" s="12" t="str">
        <f>'Média Mensal'!B7</f>
        <v>Carreira</v>
      </c>
      <c r="C7" s="12" t="str">
        <f>'Média Mensal'!C7</f>
        <v>Baguim</v>
      </c>
      <c r="D7" s="15">
        <f>'Média Mensal'!D7</f>
        <v>786.02</v>
      </c>
      <c r="E7" s="4">
        <v>199.0177085442661</v>
      </c>
      <c r="F7" s="2">
        <v>1068.571784113705</v>
      </c>
      <c r="G7" s="5">
        <f t="shared" si="4"/>
        <v>1267.589492657971</v>
      </c>
      <c r="H7" s="2">
        <v>62</v>
      </c>
      <c r="I7" s="2">
        <v>89</v>
      </c>
      <c r="J7" s="5">
        <f t="shared" si="5"/>
        <v>151</v>
      </c>
      <c r="K7" s="2">
        <v>0</v>
      </c>
      <c r="L7" s="2">
        <v>0</v>
      </c>
      <c r="M7" s="5">
        <f t="shared" si="6"/>
        <v>0</v>
      </c>
      <c r="N7" s="27">
        <f t="shared" si="7"/>
        <v>1.4860940004798843E-2</v>
      </c>
      <c r="O7" s="27">
        <f t="shared" si="0"/>
        <v>5.5585298799089938E-2</v>
      </c>
      <c r="P7" s="28">
        <f t="shared" si="1"/>
        <v>3.8864038896798229E-2</v>
      </c>
      <c r="R7" s="32">
        <f t="shared" si="8"/>
        <v>3.2099630410365498</v>
      </c>
      <c r="S7" s="32">
        <f t="shared" si="9"/>
        <v>12.006424540603428</v>
      </c>
      <c r="T7" s="32">
        <f t="shared" si="10"/>
        <v>8.3946324017084173</v>
      </c>
    </row>
    <row r="8" spans="1:20" x14ac:dyDescent="0.25">
      <c r="B8" s="12" t="str">
        <f>'Média Mensal'!B8</f>
        <v>Baguim</v>
      </c>
      <c r="C8" s="12" t="str">
        <f>'Média Mensal'!C8</f>
        <v>Campainha</v>
      </c>
      <c r="D8" s="15">
        <f>'Média Mensal'!D8</f>
        <v>751.7</v>
      </c>
      <c r="E8" s="4">
        <v>246.60198289280996</v>
      </c>
      <c r="F8" s="2">
        <v>1221.6458820084436</v>
      </c>
      <c r="G8" s="5">
        <f t="shared" si="4"/>
        <v>1468.2478649012535</v>
      </c>
      <c r="H8" s="2">
        <v>84</v>
      </c>
      <c r="I8" s="2">
        <v>89</v>
      </c>
      <c r="J8" s="5">
        <f t="shared" si="5"/>
        <v>173</v>
      </c>
      <c r="K8" s="2">
        <v>0</v>
      </c>
      <c r="L8" s="2">
        <v>0</v>
      </c>
      <c r="M8" s="5">
        <f t="shared" si="6"/>
        <v>0</v>
      </c>
      <c r="N8" s="27">
        <f t="shared" si="7"/>
        <v>1.3591379127690144E-2</v>
      </c>
      <c r="O8" s="27">
        <f t="shared" si="0"/>
        <v>6.3547954744509139E-2</v>
      </c>
      <c r="P8" s="28">
        <f t="shared" si="1"/>
        <v>3.9291582768712627E-2</v>
      </c>
      <c r="R8" s="32">
        <f t="shared" si="8"/>
        <v>2.9357378915810708</v>
      </c>
      <c r="S8" s="32">
        <f t="shared" si="9"/>
        <v>13.726358224813973</v>
      </c>
      <c r="T8" s="32">
        <f t="shared" si="10"/>
        <v>8.4869818780419273</v>
      </c>
    </row>
    <row r="9" spans="1:20" x14ac:dyDescent="0.25">
      <c r="B9" s="12" t="str">
        <f>'Média Mensal'!B9</f>
        <v>Campainha</v>
      </c>
      <c r="C9" s="12" t="str">
        <f>'Média Mensal'!C9</f>
        <v>Rio Tinto</v>
      </c>
      <c r="D9" s="15">
        <f>'Média Mensal'!D9</f>
        <v>859.99</v>
      </c>
      <c r="E9" s="4">
        <v>302.68923293985125</v>
      </c>
      <c r="F9" s="2">
        <v>1552.9776190590226</v>
      </c>
      <c r="G9" s="5">
        <f t="shared" si="4"/>
        <v>1855.6668519988739</v>
      </c>
      <c r="H9" s="2">
        <v>84</v>
      </c>
      <c r="I9" s="2">
        <v>88</v>
      </c>
      <c r="J9" s="5">
        <f t="shared" si="5"/>
        <v>172</v>
      </c>
      <c r="K9" s="2">
        <v>0</v>
      </c>
      <c r="L9" s="2">
        <v>0</v>
      </c>
      <c r="M9" s="5">
        <f t="shared" si="6"/>
        <v>0</v>
      </c>
      <c r="N9" s="27">
        <f t="shared" si="7"/>
        <v>1.6682607635573811E-2</v>
      </c>
      <c r="O9" s="27">
        <f t="shared" si="0"/>
        <v>8.1701263628946891E-2</v>
      </c>
      <c r="P9" s="28">
        <f t="shared" si="1"/>
        <v>4.9947966515904225E-2</v>
      </c>
      <c r="R9" s="32">
        <f t="shared" si="8"/>
        <v>3.6034432492839437</v>
      </c>
      <c r="S9" s="32">
        <f t="shared" si="9"/>
        <v>17.647472943852531</v>
      </c>
      <c r="T9" s="32">
        <f t="shared" si="10"/>
        <v>10.788760767435313</v>
      </c>
    </row>
    <row r="10" spans="1:20" x14ac:dyDescent="0.25">
      <c r="B10" s="12" t="str">
        <f>'Média Mensal'!B10</f>
        <v>Rio Tinto</v>
      </c>
      <c r="C10" s="12" t="str">
        <f>'Média Mensal'!C10</f>
        <v>Levada</v>
      </c>
      <c r="D10" s="15">
        <f>'Média Mensal'!D10</f>
        <v>452.83</v>
      </c>
      <c r="E10" s="4">
        <v>363.50408719703233</v>
      </c>
      <c r="F10" s="2">
        <v>1816.1529789544138</v>
      </c>
      <c r="G10" s="5">
        <f t="shared" si="4"/>
        <v>2179.6570661514461</v>
      </c>
      <c r="H10" s="2">
        <v>84</v>
      </c>
      <c r="I10" s="2">
        <v>88</v>
      </c>
      <c r="J10" s="5">
        <f t="shared" si="5"/>
        <v>172</v>
      </c>
      <c r="K10" s="2">
        <v>0</v>
      </c>
      <c r="L10" s="2">
        <v>0</v>
      </c>
      <c r="M10" s="5">
        <f t="shared" si="6"/>
        <v>0</v>
      </c>
      <c r="N10" s="27">
        <f t="shared" si="7"/>
        <v>2.0034396340224445E-2</v>
      </c>
      <c r="O10" s="27">
        <f t="shared" si="0"/>
        <v>9.554676867394854E-2</v>
      </c>
      <c r="P10" s="28">
        <f t="shared" si="1"/>
        <v>5.8668633348176305E-2</v>
      </c>
      <c r="R10" s="32">
        <f t="shared" si="8"/>
        <v>4.3274296094884805</v>
      </c>
      <c r="S10" s="32">
        <f t="shared" si="9"/>
        <v>20.638102033572885</v>
      </c>
      <c r="T10" s="32">
        <f t="shared" si="10"/>
        <v>12.672424803206082</v>
      </c>
    </row>
    <row r="11" spans="1:20" x14ac:dyDescent="0.25">
      <c r="B11" s="12" t="str">
        <f>'Média Mensal'!B11</f>
        <v>Levada</v>
      </c>
      <c r="C11" s="12" t="str">
        <f>'Média Mensal'!C11</f>
        <v>Nau Vitória</v>
      </c>
      <c r="D11" s="15">
        <f>'Média Mensal'!D11</f>
        <v>1111.6199999999999</v>
      </c>
      <c r="E11" s="4">
        <v>743.65635211203778</v>
      </c>
      <c r="F11" s="2">
        <v>2130.1772007213267</v>
      </c>
      <c r="G11" s="5">
        <f t="shared" si="4"/>
        <v>2873.8335528333646</v>
      </c>
      <c r="H11" s="2">
        <v>84</v>
      </c>
      <c r="I11" s="2">
        <v>88</v>
      </c>
      <c r="J11" s="5">
        <f t="shared" si="5"/>
        <v>172</v>
      </c>
      <c r="K11" s="2">
        <v>0</v>
      </c>
      <c r="L11" s="2">
        <v>0</v>
      </c>
      <c r="M11" s="5">
        <f t="shared" si="6"/>
        <v>0</v>
      </c>
      <c r="N11" s="27">
        <f t="shared" si="7"/>
        <v>4.0986350976192555E-2</v>
      </c>
      <c r="O11" s="27">
        <f t="shared" si="0"/>
        <v>0.11206740323660179</v>
      </c>
      <c r="P11" s="28">
        <f t="shared" si="1"/>
        <v>7.735340096989031E-2</v>
      </c>
      <c r="R11" s="32">
        <f t="shared" si="8"/>
        <v>8.8530518108575933</v>
      </c>
      <c r="S11" s="32">
        <f t="shared" si="9"/>
        <v>24.206559099105984</v>
      </c>
      <c r="T11" s="32">
        <f t="shared" si="10"/>
        <v>16.708334609496305</v>
      </c>
    </row>
    <row r="12" spans="1:20" x14ac:dyDescent="0.25">
      <c r="B12" s="12" t="str">
        <f>'Média Mensal'!B12</f>
        <v>Nau Vitória</v>
      </c>
      <c r="C12" s="12" t="str">
        <f>'Média Mensal'!C12</f>
        <v>Nasoni</v>
      </c>
      <c r="D12" s="15">
        <f>'Média Mensal'!D12</f>
        <v>499.02</v>
      </c>
      <c r="E12" s="4">
        <v>775.1884975546277</v>
      </c>
      <c r="F12" s="2">
        <v>2181.7841693047922</v>
      </c>
      <c r="G12" s="5">
        <f t="shared" si="4"/>
        <v>2956.9726668594199</v>
      </c>
      <c r="H12" s="2">
        <v>84</v>
      </c>
      <c r="I12" s="2">
        <v>88</v>
      </c>
      <c r="J12" s="5">
        <f t="shared" si="5"/>
        <v>172</v>
      </c>
      <c r="K12" s="2">
        <v>0</v>
      </c>
      <c r="L12" s="2">
        <v>0</v>
      </c>
      <c r="M12" s="5">
        <f t="shared" si="6"/>
        <v>0</v>
      </c>
      <c r="N12" s="27">
        <f t="shared" si="7"/>
        <v>4.2724233771749762E-2</v>
      </c>
      <c r="O12" s="27">
        <f t="shared" si="0"/>
        <v>0.11478241631443561</v>
      </c>
      <c r="P12" s="28">
        <f t="shared" si="1"/>
        <v>7.9591210886612293E-2</v>
      </c>
      <c r="R12" s="32">
        <f t="shared" si="8"/>
        <v>9.2284344946979484</v>
      </c>
      <c r="S12" s="32">
        <f t="shared" si="9"/>
        <v>24.793001923918094</v>
      </c>
      <c r="T12" s="32">
        <f t="shared" si="10"/>
        <v>17.191701551508256</v>
      </c>
    </row>
    <row r="13" spans="1:20" x14ac:dyDescent="0.25">
      <c r="B13" s="12" t="str">
        <f>'Média Mensal'!B13</f>
        <v>Nasoni</v>
      </c>
      <c r="C13" s="12" t="str">
        <f>'Média Mensal'!C13</f>
        <v>Contumil</v>
      </c>
      <c r="D13" s="15">
        <f>'Média Mensal'!D13</f>
        <v>650</v>
      </c>
      <c r="E13" s="4">
        <v>820.77685376055547</v>
      </c>
      <c r="F13" s="2">
        <v>2231.4672958077231</v>
      </c>
      <c r="G13" s="5">
        <f t="shared" si="4"/>
        <v>3052.2441495682788</v>
      </c>
      <c r="H13" s="2">
        <v>84</v>
      </c>
      <c r="I13" s="2">
        <v>74</v>
      </c>
      <c r="J13" s="5">
        <f t="shared" si="5"/>
        <v>158</v>
      </c>
      <c r="K13" s="2">
        <v>0</v>
      </c>
      <c r="L13" s="2">
        <v>0</v>
      </c>
      <c r="M13" s="5">
        <f t="shared" si="6"/>
        <v>0</v>
      </c>
      <c r="N13" s="27">
        <f t="shared" si="7"/>
        <v>4.5236819541476819E-2</v>
      </c>
      <c r="O13" s="27">
        <f t="shared" si="0"/>
        <v>0.13960631230028298</v>
      </c>
      <c r="P13" s="28">
        <f t="shared" si="1"/>
        <v>8.9435189567753134E-2</v>
      </c>
      <c r="R13" s="32">
        <f t="shared" si="8"/>
        <v>9.7711530209589945</v>
      </c>
      <c r="S13" s="32">
        <f t="shared" si="9"/>
        <v>30.154963456861122</v>
      </c>
      <c r="T13" s="32">
        <f t="shared" si="10"/>
        <v>19.318000946634676</v>
      </c>
    </row>
    <row r="14" spans="1:20" x14ac:dyDescent="0.25">
      <c r="B14" s="12" t="str">
        <f>'Média Mensal'!B14</f>
        <v>Contumil</v>
      </c>
      <c r="C14" s="12" t="str">
        <f>'Média Mensal'!C14</f>
        <v>Estádio do Dragão</v>
      </c>
      <c r="D14" s="15">
        <f>'Média Mensal'!D14</f>
        <v>619.19000000000005</v>
      </c>
      <c r="E14" s="4">
        <v>838.89343999293703</v>
      </c>
      <c r="F14" s="2">
        <v>2463.8736951194792</v>
      </c>
      <c r="G14" s="5">
        <f t="shared" si="4"/>
        <v>3302.7671351124163</v>
      </c>
      <c r="H14" s="2">
        <v>84</v>
      </c>
      <c r="I14" s="2">
        <v>69</v>
      </c>
      <c r="J14" s="5">
        <f t="shared" si="5"/>
        <v>153</v>
      </c>
      <c r="K14" s="2">
        <v>0</v>
      </c>
      <c r="L14" s="2">
        <v>0</v>
      </c>
      <c r="M14" s="5">
        <f t="shared" si="6"/>
        <v>0</v>
      </c>
      <c r="N14" s="27">
        <f t="shared" si="7"/>
        <v>4.6235308641586037E-2</v>
      </c>
      <c r="O14" s="27">
        <f t="shared" si="0"/>
        <v>0.16531627047232147</v>
      </c>
      <c r="P14" s="28">
        <f t="shared" si="1"/>
        <v>9.9938487506427504E-2</v>
      </c>
      <c r="R14" s="32">
        <f t="shared" si="8"/>
        <v>9.9868266665825836</v>
      </c>
      <c r="S14" s="32">
        <f t="shared" si="9"/>
        <v>35.708314422021438</v>
      </c>
      <c r="T14" s="32">
        <f t="shared" si="10"/>
        <v>21.586713301388343</v>
      </c>
    </row>
    <row r="15" spans="1:20" x14ac:dyDescent="0.25">
      <c r="B15" s="12" t="str">
        <f>'Média Mensal'!B15</f>
        <v>Estádio do Dragão</v>
      </c>
      <c r="C15" s="12" t="str">
        <f>'Média Mensal'!C15</f>
        <v>Campanhã</v>
      </c>
      <c r="D15" s="15">
        <f>'Média Mensal'!D15</f>
        <v>1166.02</v>
      </c>
      <c r="E15" s="4">
        <v>2468.8790759937274</v>
      </c>
      <c r="F15" s="2">
        <v>4129.6561054096328</v>
      </c>
      <c r="G15" s="5">
        <f t="shared" si="4"/>
        <v>6598.5351814033602</v>
      </c>
      <c r="H15" s="2">
        <v>123</v>
      </c>
      <c r="I15" s="2">
        <v>157</v>
      </c>
      <c r="J15" s="5">
        <f t="shared" si="5"/>
        <v>280</v>
      </c>
      <c r="K15" s="2">
        <v>66</v>
      </c>
      <c r="L15" s="2">
        <v>115</v>
      </c>
      <c r="M15" s="5">
        <f t="shared" si="6"/>
        <v>181</v>
      </c>
      <c r="N15" s="27">
        <f t="shared" si="7"/>
        <v>5.7501375908182585E-2</v>
      </c>
      <c r="O15" s="27">
        <f t="shared" si="0"/>
        <v>6.6146465040518215E-2</v>
      </c>
      <c r="P15" s="28">
        <f t="shared" si="1"/>
        <v>6.2623711007168778E-2</v>
      </c>
      <c r="R15" s="32">
        <f t="shared" si="8"/>
        <v>13.062852253935066</v>
      </c>
      <c r="S15" s="32">
        <f t="shared" si="9"/>
        <v>15.182559211064827</v>
      </c>
      <c r="T15" s="32">
        <f t="shared" si="10"/>
        <v>14.313525339269761</v>
      </c>
    </row>
    <row r="16" spans="1:20" x14ac:dyDescent="0.25">
      <c r="B16" s="12" t="str">
        <f>'Média Mensal'!B16</f>
        <v>Campanhã</v>
      </c>
      <c r="C16" s="12" t="str">
        <f>'Média Mensal'!C16</f>
        <v>Heroismo</v>
      </c>
      <c r="D16" s="15">
        <f>'Média Mensal'!D16</f>
        <v>950.92</v>
      </c>
      <c r="E16" s="4">
        <v>5531.293835555789</v>
      </c>
      <c r="F16" s="2">
        <v>7094.5115044448048</v>
      </c>
      <c r="G16" s="5">
        <f t="shared" si="4"/>
        <v>12625.805340000594</v>
      </c>
      <c r="H16" s="2">
        <v>154</v>
      </c>
      <c r="I16" s="2">
        <v>159</v>
      </c>
      <c r="J16" s="5">
        <f t="shared" si="5"/>
        <v>313</v>
      </c>
      <c r="K16" s="2">
        <v>135</v>
      </c>
      <c r="L16" s="2">
        <v>208</v>
      </c>
      <c r="M16" s="5">
        <f t="shared" si="6"/>
        <v>343</v>
      </c>
      <c r="N16" s="27">
        <f t="shared" si="7"/>
        <v>8.2873274534876376E-2</v>
      </c>
      <c r="O16" s="27">
        <f t="shared" si="0"/>
        <v>8.2563442701387268E-2</v>
      </c>
      <c r="P16" s="28">
        <f t="shared" si="1"/>
        <v>8.2698892658775641E-2</v>
      </c>
      <c r="R16" s="32">
        <f t="shared" si="8"/>
        <v>19.139425036525221</v>
      </c>
      <c r="S16" s="32">
        <f t="shared" si="9"/>
        <v>19.331094017560776</v>
      </c>
      <c r="T16" s="32">
        <f t="shared" si="10"/>
        <v>19.246654481708223</v>
      </c>
    </row>
    <row r="17" spans="2:20" x14ac:dyDescent="0.25">
      <c r="B17" s="12" t="str">
        <f>'Média Mensal'!B17</f>
        <v>Heroismo</v>
      </c>
      <c r="C17" s="12" t="str">
        <f>'Média Mensal'!C17</f>
        <v>24 de Agosto</v>
      </c>
      <c r="D17" s="15">
        <f>'Média Mensal'!D17</f>
        <v>571.9</v>
      </c>
      <c r="E17" s="4">
        <v>5840.5589033001997</v>
      </c>
      <c r="F17" s="2">
        <v>7648.2989668350101</v>
      </c>
      <c r="G17" s="5">
        <f t="shared" si="4"/>
        <v>13488.857870135209</v>
      </c>
      <c r="H17" s="2">
        <v>154</v>
      </c>
      <c r="I17" s="2">
        <v>156</v>
      </c>
      <c r="J17" s="5">
        <f t="shared" si="5"/>
        <v>310</v>
      </c>
      <c r="K17" s="2">
        <v>112</v>
      </c>
      <c r="L17" s="2">
        <v>199</v>
      </c>
      <c r="M17" s="5">
        <f t="shared" si="6"/>
        <v>311</v>
      </c>
      <c r="N17" s="27">
        <f t="shared" si="7"/>
        <v>9.5684123579623193E-2</v>
      </c>
      <c r="O17" s="27">
        <f t="shared" si="0"/>
        <v>9.209492061018941E-2</v>
      </c>
      <c r="P17" s="28">
        <f t="shared" si="1"/>
        <v>9.3615414678080128E-2</v>
      </c>
      <c r="R17" s="32">
        <f t="shared" si="8"/>
        <v>21.956988358271428</v>
      </c>
      <c r="S17" s="32">
        <f t="shared" si="9"/>
        <v>21.544504131929607</v>
      </c>
      <c r="T17" s="32">
        <f t="shared" si="10"/>
        <v>21.721188196675055</v>
      </c>
    </row>
    <row r="18" spans="2:20" x14ac:dyDescent="0.25">
      <c r="B18" s="12" t="str">
        <f>'Média Mensal'!B18</f>
        <v>24 de Agosto</v>
      </c>
      <c r="C18" s="12" t="str">
        <f>'Média Mensal'!C18</f>
        <v>Bolhão</v>
      </c>
      <c r="D18" s="15">
        <f>'Média Mensal'!D18</f>
        <v>680.44</v>
      </c>
      <c r="E18" s="4">
        <v>8260.8038537279081</v>
      </c>
      <c r="F18" s="2">
        <v>9368.568130146472</v>
      </c>
      <c r="G18" s="5">
        <f t="shared" si="4"/>
        <v>17629.371983874378</v>
      </c>
      <c r="H18" s="2">
        <v>154</v>
      </c>
      <c r="I18" s="2">
        <v>157</v>
      </c>
      <c r="J18" s="5">
        <f t="shared" si="5"/>
        <v>311</v>
      </c>
      <c r="K18" s="2">
        <v>128</v>
      </c>
      <c r="L18" s="2">
        <v>175</v>
      </c>
      <c r="M18" s="5">
        <f t="shared" si="6"/>
        <v>303</v>
      </c>
      <c r="N18" s="27">
        <f t="shared" si="7"/>
        <v>0.12707365022347877</v>
      </c>
      <c r="O18" s="27">
        <f t="shared" si="0"/>
        <v>0.12117870615359158</v>
      </c>
      <c r="P18" s="28">
        <f t="shared" si="1"/>
        <v>0.12387136020147821</v>
      </c>
      <c r="R18" s="32">
        <f t="shared" si="8"/>
        <v>29.293630686978396</v>
      </c>
      <c r="S18" s="32">
        <f t="shared" si="9"/>
        <v>28.218578705260459</v>
      </c>
      <c r="T18" s="32">
        <f t="shared" si="10"/>
        <v>28.712332221293774</v>
      </c>
    </row>
    <row r="19" spans="2:20" x14ac:dyDescent="0.25">
      <c r="B19" s="12" t="str">
        <f>'Média Mensal'!B19</f>
        <v>Bolhão</v>
      </c>
      <c r="C19" s="12" t="str">
        <f>'Média Mensal'!C19</f>
        <v>Trindade</v>
      </c>
      <c r="D19" s="15">
        <f>'Média Mensal'!D19</f>
        <v>451.8</v>
      </c>
      <c r="E19" s="4">
        <v>11574.403607318813</v>
      </c>
      <c r="F19" s="2">
        <v>10741.63623495192</v>
      </c>
      <c r="G19" s="5">
        <f t="shared" si="4"/>
        <v>22316.039842270733</v>
      </c>
      <c r="H19" s="2">
        <v>193</v>
      </c>
      <c r="I19" s="2">
        <v>170</v>
      </c>
      <c r="J19" s="5">
        <f t="shared" si="5"/>
        <v>363</v>
      </c>
      <c r="K19" s="2">
        <v>128</v>
      </c>
      <c r="L19" s="2">
        <v>160</v>
      </c>
      <c r="M19" s="5">
        <f t="shared" si="6"/>
        <v>288</v>
      </c>
      <c r="N19" s="27">
        <f t="shared" si="7"/>
        <v>0.15762070496947941</v>
      </c>
      <c r="O19" s="27">
        <f t="shared" si="0"/>
        <v>0.14059733291821885</v>
      </c>
      <c r="P19" s="28">
        <f t="shared" si="1"/>
        <v>0.14894041221014692</v>
      </c>
      <c r="R19" s="32">
        <f t="shared" si="8"/>
        <v>36.057332110027453</v>
      </c>
      <c r="S19" s="32">
        <f t="shared" si="9"/>
        <v>32.550412833187636</v>
      </c>
      <c r="T19" s="32">
        <f t="shared" si="10"/>
        <v>34.279631094117867</v>
      </c>
    </row>
    <row r="20" spans="2:20" x14ac:dyDescent="0.25">
      <c r="B20" s="12" t="str">
        <f>'Média Mensal'!B20</f>
        <v>Trindade</v>
      </c>
      <c r="C20" s="12" t="str">
        <f>'Média Mensal'!C20</f>
        <v>Lapa</v>
      </c>
      <c r="D20" s="15">
        <f>'Média Mensal'!D20</f>
        <v>857.43000000000006</v>
      </c>
      <c r="E20" s="4">
        <v>14257.364275747863</v>
      </c>
      <c r="F20" s="2">
        <v>15017.610252366494</v>
      </c>
      <c r="G20" s="5">
        <f t="shared" si="4"/>
        <v>29274.974528114355</v>
      </c>
      <c r="H20" s="2">
        <v>219</v>
      </c>
      <c r="I20" s="2">
        <v>209</v>
      </c>
      <c r="J20" s="5">
        <f t="shared" si="5"/>
        <v>428</v>
      </c>
      <c r="K20" s="2">
        <v>128</v>
      </c>
      <c r="L20" s="2">
        <v>151</v>
      </c>
      <c r="M20" s="5">
        <f t="shared" si="6"/>
        <v>279</v>
      </c>
      <c r="N20" s="27">
        <f t="shared" si="7"/>
        <v>0.18036337764077348</v>
      </c>
      <c r="O20" s="27">
        <f t="shared" si="0"/>
        <v>0.18182887267975706</v>
      </c>
      <c r="P20" s="28">
        <f t="shared" si="1"/>
        <v>0.18111219084455801</v>
      </c>
      <c r="R20" s="32">
        <f t="shared" si="8"/>
        <v>41.087505117428996</v>
      </c>
      <c r="S20" s="32">
        <f t="shared" si="9"/>
        <v>41.715584034351373</v>
      </c>
      <c r="T20" s="32">
        <f t="shared" si="10"/>
        <v>41.407318993089611</v>
      </c>
    </row>
    <row r="21" spans="2:20" x14ac:dyDescent="0.25">
      <c r="B21" s="12" t="str">
        <f>'Média Mensal'!B21</f>
        <v>Lapa</v>
      </c>
      <c r="C21" s="12" t="str">
        <f>'Média Mensal'!C21</f>
        <v>Carolina Michaelis</v>
      </c>
      <c r="D21" s="15">
        <f>'Média Mensal'!D21</f>
        <v>460.97</v>
      </c>
      <c r="E21" s="4">
        <v>14051.930668780316</v>
      </c>
      <c r="F21" s="2">
        <v>14931.285370023239</v>
      </c>
      <c r="G21" s="5">
        <f t="shared" si="4"/>
        <v>28983.216038803555</v>
      </c>
      <c r="H21" s="2">
        <v>205</v>
      </c>
      <c r="I21" s="2">
        <v>207</v>
      </c>
      <c r="J21" s="5">
        <f t="shared" si="5"/>
        <v>412</v>
      </c>
      <c r="K21" s="2">
        <v>128</v>
      </c>
      <c r="L21" s="2">
        <v>149</v>
      </c>
      <c r="M21" s="5">
        <f t="shared" si="6"/>
        <v>277</v>
      </c>
      <c r="N21" s="27">
        <f t="shared" si="7"/>
        <v>0.18483545549800479</v>
      </c>
      <c r="O21" s="27">
        <f t="shared" si="0"/>
        <v>0.18283803597696952</v>
      </c>
      <c r="P21" s="28">
        <f t="shared" si="1"/>
        <v>0.18380102505456061</v>
      </c>
      <c r="R21" s="32">
        <f t="shared" si="8"/>
        <v>42.197989996337284</v>
      </c>
      <c r="S21" s="32">
        <f t="shared" si="9"/>
        <v>41.941812837143928</v>
      </c>
      <c r="T21" s="32">
        <f t="shared" si="10"/>
        <v>42.065625600585712</v>
      </c>
    </row>
    <row r="22" spans="2:20" x14ac:dyDescent="0.25">
      <c r="B22" s="12" t="str">
        <f>'Média Mensal'!B22</f>
        <v>Carolina Michaelis</v>
      </c>
      <c r="C22" s="12" t="str">
        <f>'Média Mensal'!C22</f>
        <v>Casa da Música</v>
      </c>
      <c r="D22" s="15">
        <f>'Média Mensal'!D22</f>
        <v>627.48</v>
      </c>
      <c r="E22" s="4">
        <v>13464.394249445651</v>
      </c>
      <c r="F22" s="2">
        <v>13967.591791586379</v>
      </c>
      <c r="G22" s="5">
        <f t="shared" si="4"/>
        <v>27431.986041032033</v>
      </c>
      <c r="H22" s="2">
        <v>207</v>
      </c>
      <c r="I22" s="2">
        <v>212</v>
      </c>
      <c r="J22" s="5">
        <f t="shared" si="5"/>
        <v>419</v>
      </c>
      <c r="K22" s="2">
        <v>129</v>
      </c>
      <c r="L22" s="2">
        <v>149</v>
      </c>
      <c r="M22" s="5">
        <f t="shared" si="6"/>
        <v>278</v>
      </c>
      <c r="N22" s="27">
        <f t="shared" si="7"/>
        <v>0.17553705477479209</v>
      </c>
      <c r="O22" s="27">
        <f t="shared" si="0"/>
        <v>0.16880488967884535</v>
      </c>
      <c r="P22" s="28">
        <f t="shared" si="1"/>
        <v>0.17204346270277476</v>
      </c>
      <c r="R22" s="32">
        <f t="shared" si="8"/>
        <v>40.072601932873965</v>
      </c>
      <c r="S22" s="32">
        <f t="shared" si="9"/>
        <v>38.6913900043944</v>
      </c>
      <c r="T22" s="32">
        <f t="shared" si="10"/>
        <v>39.357225309945527</v>
      </c>
    </row>
    <row r="23" spans="2:20" x14ac:dyDescent="0.25">
      <c r="B23" s="12" t="str">
        <f>'Média Mensal'!B23</f>
        <v>Casa da Música</v>
      </c>
      <c r="C23" s="12" t="str">
        <f>'Média Mensal'!C23</f>
        <v>Francos</v>
      </c>
      <c r="D23" s="15">
        <f>'Média Mensal'!D23</f>
        <v>871.87</v>
      </c>
      <c r="E23" s="4">
        <v>12736.919793317795</v>
      </c>
      <c r="F23" s="2">
        <v>10817.803747164411</v>
      </c>
      <c r="G23" s="5">
        <f t="shared" si="4"/>
        <v>23554.723540482206</v>
      </c>
      <c r="H23" s="2">
        <v>207</v>
      </c>
      <c r="I23" s="2">
        <v>208</v>
      </c>
      <c r="J23" s="5">
        <f t="shared" si="5"/>
        <v>415</v>
      </c>
      <c r="K23" s="2">
        <v>147</v>
      </c>
      <c r="L23" s="2">
        <v>149</v>
      </c>
      <c r="M23" s="5">
        <f t="shared" si="6"/>
        <v>296</v>
      </c>
      <c r="N23" s="27">
        <f t="shared" si="7"/>
        <v>0.15692045871917251</v>
      </c>
      <c r="O23" s="27">
        <f t="shared" si="0"/>
        <v>0.13211777903229618</v>
      </c>
      <c r="P23" s="28">
        <f t="shared" si="1"/>
        <v>0.14446496455327393</v>
      </c>
      <c r="R23" s="32">
        <f t="shared" si="8"/>
        <v>35.979999416151962</v>
      </c>
      <c r="S23" s="32">
        <f t="shared" si="9"/>
        <v>30.30197128057258</v>
      </c>
      <c r="T23" s="32">
        <f t="shared" si="10"/>
        <v>33.129006386050925</v>
      </c>
    </row>
    <row r="24" spans="2:20" x14ac:dyDescent="0.25">
      <c r="B24" s="12" t="str">
        <f>'Média Mensal'!B24</f>
        <v>Francos</v>
      </c>
      <c r="C24" s="12" t="str">
        <f>'Média Mensal'!C24</f>
        <v>Ramalde</v>
      </c>
      <c r="D24" s="15">
        <f>'Média Mensal'!D24</f>
        <v>965.03</v>
      </c>
      <c r="E24" s="4">
        <v>11710.586983812565</v>
      </c>
      <c r="F24" s="2">
        <v>9960.3131667904054</v>
      </c>
      <c r="G24" s="5">
        <f t="shared" si="4"/>
        <v>21670.900150602971</v>
      </c>
      <c r="H24" s="2">
        <v>176</v>
      </c>
      <c r="I24" s="2">
        <v>208</v>
      </c>
      <c r="J24" s="5">
        <f t="shared" si="5"/>
        <v>384</v>
      </c>
      <c r="K24" s="2">
        <v>150</v>
      </c>
      <c r="L24" s="2">
        <v>150</v>
      </c>
      <c r="M24" s="5">
        <f t="shared" si="6"/>
        <v>300</v>
      </c>
      <c r="N24" s="27">
        <f t="shared" si="7"/>
        <v>0.15569276462205603</v>
      </c>
      <c r="O24" s="27">
        <f t="shared" si="0"/>
        <v>0.12127792186331586</v>
      </c>
      <c r="P24" s="28">
        <f t="shared" si="1"/>
        <v>0.13772943455487957</v>
      </c>
      <c r="R24" s="32">
        <f t="shared" si="8"/>
        <v>35.922045962615229</v>
      </c>
      <c r="S24" s="32">
        <f t="shared" si="9"/>
        <v>27.822103817850294</v>
      </c>
      <c r="T24" s="32">
        <f t="shared" si="10"/>
        <v>31.682602559361069</v>
      </c>
    </row>
    <row r="25" spans="2:20" x14ac:dyDescent="0.25">
      <c r="B25" s="12" t="str">
        <f>'Média Mensal'!B25</f>
        <v>Ramalde</v>
      </c>
      <c r="C25" s="12" t="str">
        <f>'Média Mensal'!C25</f>
        <v>Viso</v>
      </c>
      <c r="D25" s="15">
        <f>'Média Mensal'!D25</f>
        <v>621.15</v>
      </c>
      <c r="E25" s="4">
        <v>10879.538911454207</v>
      </c>
      <c r="F25" s="2">
        <v>9843.3703122586121</v>
      </c>
      <c r="G25" s="5">
        <f t="shared" si="4"/>
        <v>20722.909223712821</v>
      </c>
      <c r="H25" s="2">
        <v>183</v>
      </c>
      <c r="I25" s="2">
        <v>198</v>
      </c>
      <c r="J25" s="5">
        <f t="shared" si="5"/>
        <v>381</v>
      </c>
      <c r="K25" s="2">
        <v>150</v>
      </c>
      <c r="L25" s="2">
        <v>150</v>
      </c>
      <c r="M25" s="5">
        <f t="shared" si="6"/>
        <v>300</v>
      </c>
      <c r="N25" s="27">
        <f t="shared" si="7"/>
        <v>0.14179359440431402</v>
      </c>
      <c r="O25" s="27">
        <f t="shared" si="0"/>
        <v>0.12309136544941242</v>
      </c>
      <c r="P25" s="28">
        <f t="shared" si="1"/>
        <v>0.13224912712330131</v>
      </c>
      <c r="R25" s="32">
        <f t="shared" si="8"/>
        <v>32.671288022385006</v>
      </c>
      <c r="S25" s="32">
        <f t="shared" si="9"/>
        <v>28.285546874306355</v>
      </c>
      <c r="T25" s="32">
        <f t="shared" si="10"/>
        <v>30.43011633438006</v>
      </c>
    </row>
    <row r="26" spans="2:20" x14ac:dyDescent="0.25">
      <c r="B26" s="12" t="str">
        <f>'Média Mensal'!B26</f>
        <v>Viso</v>
      </c>
      <c r="C26" s="12" t="str">
        <f>'Média Mensal'!C26</f>
        <v>Sete Bicas</v>
      </c>
      <c r="D26" s="15">
        <f>'Média Mensal'!D26</f>
        <v>743.81</v>
      </c>
      <c r="E26" s="4">
        <v>10412.584960018128</v>
      </c>
      <c r="F26" s="2">
        <v>9515.9134956460366</v>
      </c>
      <c r="G26" s="5">
        <f t="shared" si="4"/>
        <v>19928.498455664165</v>
      </c>
      <c r="H26" s="2">
        <v>205</v>
      </c>
      <c r="I26" s="2">
        <v>187</v>
      </c>
      <c r="J26" s="5">
        <f t="shared" si="5"/>
        <v>392</v>
      </c>
      <c r="K26" s="2">
        <v>150</v>
      </c>
      <c r="L26" s="2">
        <v>142</v>
      </c>
      <c r="M26" s="5">
        <f t="shared" si="6"/>
        <v>292</v>
      </c>
      <c r="N26" s="27">
        <f t="shared" si="7"/>
        <v>0.1277931389300212</v>
      </c>
      <c r="O26" s="27">
        <f t="shared" si="0"/>
        <v>0.12585855327010417</v>
      </c>
      <c r="P26" s="28">
        <f t="shared" si="1"/>
        <v>0.12686200381737731</v>
      </c>
      <c r="R26" s="32">
        <f t="shared" si="8"/>
        <v>29.331225239487686</v>
      </c>
      <c r="S26" s="32">
        <f t="shared" si="9"/>
        <v>28.923749226887651</v>
      </c>
      <c r="T26" s="32">
        <f t="shared" si="10"/>
        <v>29.135231660327726</v>
      </c>
    </row>
    <row r="27" spans="2:20" x14ac:dyDescent="0.25">
      <c r="B27" s="12" t="str">
        <f>'Média Mensal'!B27</f>
        <v>Sete Bicas</v>
      </c>
      <c r="C27" s="12" t="str">
        <f>'Média Mensal'!C27</f>
        <v>ASra da Hora</v>
      </c>
      <c r="D27" s="15">
        <f>'Média Mensal'!D27</f>
        <v>674.5</v>
      </c>
      <c r="E27" s="4">
        <v>9701.2124574423142</v>
      </c>
      <c r="F27" s="2">
        <v>6803.4787781407194</v>
      </c>
      <c r="G27" s="5">
        <f t="shared" si="4"/>
        <v>16504.691235583035</v>
      </c>
      <c r="H27" s="2">
        <v>207</v>
      </c>
      <c r="I27" s="2">
        <v>186</v>
      </c>
      <c r="J27" s="5">
        <f t="shared" si="5"/>
        <v>393</v>
      </c>
      <c r="K27" s="2">
        <v>150</v>
      </c>
      <c r="L27" s="2">
        <v>150</v>
      </c>
      <c r="M27" s="5">
        <f t="shared" si="6"/>
        <v>300</v>
      </c>
      <c r="N27" s="27">
        <f t="shared" si="7"/>
        <v>0.11843456950681602</v>
      </c>
      <c r="O27" s="27">
        <f t="shared" si="0"/>
        <v>8.7927506954879026E-2</v>
      </c>
      <c r="P27" s="28">
        <f t="shared" si="1"/>
        <v>0.10361540879151622</v>
      </c>
      <c r="R27" s="32">
        <f t="shared" si="8"/>
        <v>27.17426458667315</v>
      </c>
      <c r="S27" s="32">
        <f t="shared" si="9"/>
        <v>20.248448744466426</v>
      </c>
      <c r="T27" s="32">
        <f t="shared" si="10"/>
        <v>23.816293269239591</v>
      </c>
    </row>
    <row r="28" spans="2:20" x14ac:dyDescent="0.25">
      <c r="B28" s="12" t="str">
        <f>'Média Mensal'!B28</f>
        <v>ASra da Hora</v>
      </c>
      <c r="C28" s="12" t="str">
        <f>'Média Mensal'!C28</f>
        <v>Vasco da Gama</v>
      </c>
      <c r="D28" s="15">
        <f>'Média Mensal'!D28</f>
        <v>824.48</v>
      </c>
      <c r="E28" s="4">
        <v>2573.3643962167675</v>
      </c>
      <c r="F28" s="2">
        <v>2157.5376811910064</v>
      </c>
      <c r="G28" s="5">
        <f t="shared" si="4"/>
        <v>4730.9020774077744</v>
      </c>
      <c r="H28" s="2">
        <v>124</v>
      </c>
      <c r="I28" s="2">
        <v>124</v>
      </c>
      <c r="J28" s="5">
        <f t="shared" si="5"/>
        <v>248</v>
      </c>
      <c r="K28" s="2">
        <v>0</v>
      </c>
      <c r="L28" s="2">
        <v>0</v>
      </c>
      <c r="M28" s="5">
        <f t="shared" si="6"/>
        <v>0</v>
      </c>
      <c r="N28" s="27">
        <f t="shared" si="7"/>
        <v>9.6078419810960561E-2</v>
      </c>
      <c r="O28" s="27">
        <f t="shared" si="0"/>
        <v>8.0553228837776519E-2</v>
      </c>
      <c r="P28" s="28">
        <f t="shared" si="1"/>
        <v>8.8315824324368547E-2</v>
      </c>
      <c r="R28" s="32">
        <f t="shared" si="8"/>
        <v>20.752938679167482</v>
      </c>
      <c r="S28" s="32">
        <f t="shared" si="9"/>
        <v>17.39949742895973</v>
      </c>
      <c r="T28" s="32">
        <f t="shared" si="10"/>
        <v>19.076218054063606</v>
      </c>
    </row>
    <row r="29" spans="2:20" x14ac:dyDescent="0.25">
      <c r="B29" s="12" t="str">
        <f>'Média Mensal'!B29</f>
        <v>Vasco da Gama</v>
      </c>
      <c r="C29" s="12" t="str">
        <f>'Média Mensal'!C29</f>
        <v>Estádio do Mar</v>
      </c>
      <c r="D29" s="15">
        <f>'Média Mensal'!D29</f>
        <v>661.6</v>
      </c>
      <c r="E29" s="4">
        <v>2244.5790908650365</v>
      </c>
      <c r="F29" s="2">
        <v>2196.2721583695484</v>
      </c>
      <c r="G29" s="5">
        <f t="shared" si="4"/>
        <v>4440.8512492345853</v>
      </c>
      <c r="H29" s="2">
        <v>124</v>
      </c>
      <c r="I29" s="2">
        <v>125</v>
      </c>
      <c r="J29" s="5">
        <f t="shared" si="5"/>
        <v>249</v>
      </c>
      <c r="K29" s="2">
        <v>0</v>
      </c>
      <c r="L29" s="2">
        <v>0</v>
      </c>
      <c r="M29" s="5">
        <f t="shared" si="6"/>
        <v>0</v>
      </c>
      <c r="N29" s="27">
        <f t="shared" si="7"/>
        <v>8.3802982783192814E-2</v>
      </c>
      <c r="O29" s="27">
        <f t="shared" si="0"/>
        <v>8.1343413272946238E-2</v>
      </c>
      <c r="P29" s="28">
        <f t="shared" si="1"/>
        <v>8.2568259133470642E-2</v>
      </c>
      <c r="R29" s="32">
        <f t="shared" si="8"/>
        <v>18.101444281169648</v>
      </c>
      <c r="S29" s="32">
        <f t="shared" si="9"/>
        <v>17.570177266956389</v>
      </c>
      <c r="T29" s="32">
        <f t="shared" si="10"/>
        <v>17.83474397282966</v>
      </c>
    </row>
    <row r="30" spans="2:20" x14ac:dyDescent="0.25">
      <c r="B30" s="12" t="str">
        <f>'Média Mensal'!B30</f>
        <v>Estádio do Mar</v>
      </c>
      <c r="C30" s="12" t="str">
        <f>'Média Mensal'!C30</f>
        <v>Pedro Hispano</v>
      </c>
      <c r="D30" s="15">
        <f>'Média Mensal'!D30</f>
        <v>786.97</v>
      </c>
      <c r="E30" s="4">
        <v>2280.5016471512117</v>
      </c>
      <c r="F30" s="2">
        <v>2234.8941752472147</v>
      </c>
      <c r="G30" s="5">
        <f t="shared" si="4"/>
        <v>4515.3958223984264</v>
      </c>
      <c r="H30" s="2">
        <v>122</v>
      </c>
      <c r="I30" s="2">
        <v>126</v>
      </c>
      <c r="J30" s="5">
        <f t="shared" si="5"/>
        <v>248</v>
      </c>
      <c r="K30" s="2">
        <v>0</v>
      </c>
      <c r="L30" s="2">
        <v>0</v>
      </c>
      <c r="M30" s="5">
        <f t="shared" si="6"/>
        <v>0</v>
      </c>
      <c r="N30" s="27">
        <f t="shared" si="7"/>
        <v>8.6539983574347737E-2</v>
      </c>
      <c r="O30" s="27">
        <f t="shared" si="0"/>
        <v>8.211692295881888E-2</v>
      </c>
      <c r="P30" s="28">
        <f t="shared" si="1"/>
        <v>8.429278342290969E-2</v>
      </c>
      <c r="R30" s="32">
        <f t="shared" si="8"/>
        <v>18.692636452059112</v>
      </c>
      <c r="S30" s="32">
        <f t="shared" si="9"/>
        <v>17.737255359104878</v>
      </c>
      <c r="T30" s="32">
        <f t="shared" si="10"/>
        <v>18.207241219348493</v>
      </c>
    </row>
    <row r="31" spans="2:20" x14ac:dyDescent="0.25">
      <c r="B31" s="12" t="str">
        <f>'Média Mensal'!B31</f>
        <v>Pedro Hispano</v>
      </c>
      <c r="C31" s="12" t="str">
        <f>'Média Mensal'!C31</f>
        <v>Parque de Real</v>
      </c>
      <c r="D31" s="15">
        <f>'Média Mensal'!D31</f>
        <v>656.68</v>
      </c>
      <c r="E31" s="4">
        <v>2103.4326279982602</v>
      </c>
      <c r="F31" s="2">
        <v>2136.0824307325292</v>
      </c>
      <c r="G31" s="5">
        <f t="shared" si="4"/>
        <v>4239.515058730789</v>
      </c>
      <c r="H31" s="2">
        <v>122</v>
      </c>
      <c r="I31" s="2">
        <v>124</v>
      </c>
      <c r="J31" s="5">
        <f t="shared" si="5"/>
        <v>246</v>
      </c>
      <c r="K31" s="2">
        <v>0</v>
      </c>
      <c r="L31" s="2">
        <v>0</v>
      </c>
      <c r="M31" s="5">
        <f t="shared" si="6"/>
        <v>0</v>
      </c>
      <c r="N31" s="27">
        <f t="shared" si="7"/>
        <v>7.9820606709102168E-2</v>
      </c>
      <c r="O31" s="27">
        <f t="shared" si="0"/>
        <v>7.9752181553633852E-2</v>
      </c>
      <c r="P31" s="28">
        <f t="shared" si="1"/>
        <v>7.9786115980329517E-2</v>
      </c>
      <c r="R31" s="32">
        <f t="shared" si="8"/>
        <v>17.241251049166067</v>
      </c>
      <c r="S31" s="32">
        <f t="shared" si="9"/>
        <v>17.226471215584912</v>
      </c>
      <c r="T31" s="32">
        <f t="shared" si="10"/>
        <v>17.233801051751175</v>
      </c>
    </row>
    <row r="32" spans="2:20" x14ac:dyDescent="0.25">
      <c r="B32" s="12" t="str">
        <f>'Média Mensal'!B32</f>
        <v>Parque de Real</v>
      </c>
      <c r="C32" s="12" t="str">
        <f>'Média Mensal'!C32</f>
        <v>C. Matosinhos</v>
      </c>
      <c r="D32" s="15">
        <f>'Média Mensal'!D32</f>
        <v>723.67</v>
      </c>
      <c r="E32" s="4">
        <v>1895.0999735228891</v>
      </c>
      <c r="F32" s="2">
        <v>2015.3156347192937</v>
      </c>
      <c r="G32" s="5">
        <f t="shared" si="4"/>
        <v>3910.4156082421828</v>
      </c>
      <c r="H32" s="2">
        <v>100</v>
      </c>
      <c r="I32" s="2">
        <v>124</v>
      </c>
      <c r="J32" s="5">
        <f t="shared" si="5"/>
        <v>224</v>
      </c>
      <c r="K32" s="2">
        <v>0</v>
      </c>
      <c r="L32" s="2">
        <v>0</v>
      </c>
      <c r="M32" s="5">
        <f t="shared" si="6"/>
        <v>0</v>
      </c>
      <c r="N32" s="27">
        <f t="shared" si="7"/>
        <v>8.7736109885318936E-2</v>
      </c>
      <c r="O32" s="27">
        <f t="shared" si="0"/>
        <v>7.5243265931873277E-2</v>
      </c>
      <c r="P32" s="28">
        <f t="shared" si="1"/>
        <v>8.0820428411090092E-2</v>
      </c>
      <c r="R32" s="32">
        <f t="shared" si="8"/>
        <v>18.950999735228891</v>
      </c>
      <c r="S32" s="32">
        <f t="shared" si="9"/>
        <v>16.252545441284628</v>
      </c>
      <c r="T32" s="32">
        <f t="shared" si="10"/>
        <v>17.45721253679546</v>
      </c>
    </row>
    <row r="33" spans="2:20" x14ac:dyDescent="0.25">
      <c r="B33" s="12" t="str">
        <f>'Média Mensal'!B33</f>
        <v>C. Matosinhos</v>
      </c>
      <c r="C33" s="12" t="str">
        <f>'Média Mensal'!C33</f>
        <v>Matosinhos Sul</v>
      </c>
      <c r="D33" s="15">
        <f>'Média Mensal'!D33</f>
        <v>616.61</v>
      </c>
      <c r="E33" s="4">
        <v>1395.6320416847411</v>
      </c>
      <c r="F33" s="2">
        <v>1431.6760021948651</v>
      </c>
      <c r="G33" s="5">
        <f t="shared" si="4"/>
        <v>2827.308043879606</v>
      </c>
      <c r="H33" s="2">
        <v>107</v>
      </c>
      <c r="I33" s="2">
        <v>122</v>
      </c>
      <c r="J33" s="5">
        <f t="shared" si="5"/>
        <v>229</v>
      </c>
      <c r="K33" s="2">
        <v>0</v>
      </c>
      <c r="L33" s="2">
        <v>0</v>
      </c>
      <c r="M33" s="5">
        <f t="shared" si="6"/>
        <v>0</v>
      </c>
      <c r="N33" s="27">
        <f t="shared" si="7"/>
        <v>6.0385602357422165E-2</v>
      </c>
      <c r="O33" s="27">
        <f t="shared" si="0"/>
        <v>5.4328931473697065E-2</v>
      </c>
      <c r="P33" s="28">
        <f t="shared" si="1"/>
        <v>5.7158904332031496E-2</v>
      </c>
      <c r="R33" s="32">
        <f t="shared" si="8"/>
        <v>13.043290109203188</v>
      </c>
      <c r="S33" s="32">
        <f t="shared" si="9"/>
        <v>11.735049198318567</v>
      </c>
      <c r="T33" s="32">
        <f t="shared" si="10"/>
        <v>12.346323335718804</v>
      </c>
    </row>
    <row r="34" spans="2:20" x14ac:dyDescent="0.25">
      <c r="B34" s="12" t="str">
        <f>'Média Mensal'!B34</f>
        <v>Matosinhos Sul</v>
      </c>
      <c r="C34" s="12" t="str">
        <f>'Média Mensal'!C34</f>
        <v>Brito Capelo</v>
      </c>
      <c r="D34" s="15">
        <f>'Média Mensal'!D34</f>
        <v>535.72</v>
      </c>
      <c r="E34" s="4">
        <v>721.51472652679081</v>
      </c>
      <c r="F34" s="2">
        <v>560.22818245386486</v>
      </c>
      <c r="G34" s="5">
        <f t="shared" si="4"/>
        <v>1281.7429089806556</v>
      </c>
      <c r="H34" s="2">
        <v>122</v>
      </c>
      <c r="I34" s="2">
        <v>122</v>
      </c>
      <c r="J34" s="5">
        <f t="shared" si="5"/>
        <v>244</v>
      </c>
      <c r="K34" s="2">
        <v>0</v>
      </c>
      <c r="L34" s="2">
        <v>0</v>
      </c>
      <c r="M34" s="5">
        <f t="shared" si="6"/>
        <v>0</v>
      </c>
      <c r="N34" s="27">
        <f t="shared" si="7"/>
        <v>2.7379884886414345E-2</v>
      </c>
      <c r="O34" s="27">
        <f t="shared" si="0"/>
        <v>2.1259417974114483E-2</v>
      </c>
      <c r="P34" s="28">
        <f t="shared" si="1"/>
        <v>2.4319651430264412E-2</v>
      </c>
      <c r="R34" s="32">
        <f t="shared" si="8"/>
        <v>5.9140551354654987</v>
      </c>
      <c r="S34" s="32">
        <f t="shared" si="9"/>
        <v>4.5920342824087284</v>
      </c>
      <c r="T34" s="32">
        <f t="shared" si="10"/>
        <v>5.2530447089371126</v>
      </c>
    </row>
    <row r="35" spans="2:20" x14ac:dyDescent="0.25">
      <c r="B35" s="12" t="str">
        <f>'Média Mensal'!B35</f>
        <v>Brito Capelo</v>
      </c>
      <c r="C35" s="12" t="str">
        <f>'Média Mensal'!C35</f>
        <v>Mercado</v>
      </c>
      <c r="D35" s="15">
        <f>'Média Mensal'!D35</f>
        <v>487.53</v>
      </c>
      <c r="E35" s="4">
        <v>425.985374852213</v>
      </c>
      <c r="F35" s="2">
        <v>325.38861686908075</v>
      </c>
      <c r="G35" s="5">
        <f t="shared" si="4"/>
        <v>751.37399172129381</v>
      </c>
      <c r="H35" s="2">
        <v>122</v>
      </c>
      <c r="I35" s="2">
        <v>122</v>
      </c>
      <c r="J35" s="5">
        <f t="shared" si="5"/>
        <v>244</v>
      </c>
      <c r="K35" s="2">
        <v>0</v>
      </c>
      <c r="L35" s="2">
        <v>0</v>
      </c>
      <c r="M35" s="5">
        <f t="shared" si="6"/>
        <v>0</v>
      </c>
      <c r="N35" s="27">
        <f t="shared" si="7"/>
        <v>1.6165200927907294E-2</v>
      </c>
      <c r="O35" s="27">
        <f t="shared" si="0"/>
        <v>1.2347776900010654E-2</v>
      </c>
      <c r="P35" s="28">
        <f t="shared" si="1"/>
        <v>1.4256488913958974E-2</v>
      </c>
      <c r="R35" s="32">
        <f t="shared" si="8"/>
        <v>3.4916834004279753</v>
      </c>
      <c r="S35" s="32">
        <f t="shared" si="9"/>
        <v>2.6671198104023013</v>
      </c>
      <c r="T35" s="32">
        <f t="shared" si="10"/>
        <v>3.0794016054151387</v>
      </c>
    </row>
    <row r="36" spans="2:20" x14ac:dyDescent="0.25">
      <c r="B36" s="13" t="str">
        <f>'Média Mensal'!B36</f>
        <v>Mercado</v>
      </c>
      <c r="C36" s="13" t="str">
        <f>'Média Mensal'!C36</f>
        <v>Sr. de Matosinhos</v>
      </c>
      <c r="D36" s="16">
        <f>'Média Mensal'!D36</f>
        <v>708.96</v>
      </c>
      <c r="E36" s="6">
        <v>81.695989496108126</v>
      </c>
      <c r="F36" s="3">
        <v>41.999999999999993</v>
      </c>
      <c r="G36" s="7">
        <f t="shared" si="4"/>
        <v>123.69598949610813</v>
      </c>
      <c r="H36" s="3">
        <v>120</v>
      </c>
      <c r="I36" s="3">
        <v>121</v>
      </c>
      <c r="J36" s="7">
        <f t="shared" si="5"/>
        <v>241</v>
      </c>
      <c r="K36" s="3">
        <v>0</v>
      </c>
      <c r="L36" s="3">
        <v>0</v>
      </c>
      <c r="M36" s="7">
        <f t="shared" si="6"/>
        <v>0</v>
      </c>
      <c r="N36" s="27">
        <f t="shared" si="7"/>
        <v>3.1518514466091097E-3</v>
      </c>
      <c r="O36" s="27">
        <f t="shared" si="0"/>
        <v>1.6069788797061521E-3</v>
      </c>
      <c r="P36" s="28">
        <f t="shared" si="1"/>
        <v>2.3762100333507784E-3</v>
      </c>
      <c r="R36" s="32">
        <f t="shared" si="8"/>
        <v>0.68079991246756777</v>
      </c>
      <c r="S36" s="32">
        <f t="shared" si="9"/>
        <v>0.34710743801652888</v>
      </c>
      <c r="T36" s="32">
        <f t="shared" si="10"/>
        <v>0.51326136720376814</v>
      </c>
    </row>
    <row r="37" spans="2:20" x14ac:dyDescent="0.25">
      <c r="B37" s="11" t="str">
        <f>'Média Mensal'!B37</f>
        <v>BSra da Hora</v>
      </c>
      <c r="C37" s="11" t="str">
        <f>'Média Mensal'!C37</f>
        <v>BFonte do Cuco</v>
      </c>
      <c r="D37" s="14">
        <f>'Média Mensal'!D37</f>
        <v>687.03</v>
      </c>
      <c r="E37" s="8">
        <v>3768.7630531867349</v>
      </c>
      <c r="F37" s="9">
        <v>3653.1979706838983</v>
      </c>
      <c r="G37" s="10">
        <f t="shared" si="4"/>
        <v>7421.9610238706337</v>
      </c>
      <c r="H37" s="9">
        <v>84</v>
      </c>
      <c r="I37" s="9">
        <v>62</v>
      </c>
      <c r="J37" s="10">
        <f t="shared" si="5"/>
        <v>146</v>
      </c>
      <c r="K37" s="9">
        <v>89</v>
      </c>
      <c r="L37" s="9">
        <v>94</v>
      </c>
      <c r="M37" s="10">
        <f t="shared" si="6"/>
        <v>183</v>
      </c>
      <c r="N37" s="25">
        <f t="shared" si="7"/>
        <v>9.3713025989326015E-2</v>
      </c>
      <c r="O37" s="25">
        <f t="shared" si="0"/>
        <v>9.9531330936243959E-2</v>
      </c>
      <c r="P37" s="26">
        <f t="shared" si="1"/>
        <v>9.648935288443361E-2</v>
      </c>
      <c r="R37" s="32">
        <f t="shared" si="8"/>
        <v>21.7847575328713</v>
      </c>
      <c r="S37" s="32">
        <f t="shared" si="9"/>
        <v>23.417935709512168</v>
      </c>
      <c r="T37" s="32">
        <f t="shared" si="10"/>
        <v>22.559152048239007</v>
      </c>
    </row>
    <row r="38" spans="2:20" x14ac:dyDescent="0.25">
      <c r="B38" s="12" t="str">
        <f>'Média Mensal'!B38</f>
        <v>BFonte do Cuco</v>
      </c>
      <c r="C38" s="12" t="str">
        <f>'Média Mensal'!C38</f>
        <v>Custoias</v>
      </c>
      <c r="D38" s="15">
        <f>'Média Mensal'!D38</f>
        <v>689.2</v>
      </c>
      <c r="E38" s="4">
        <v>3594.615756724098</v>
      </c>
      <c r="F38" s="2">
        <v>3660.2257228107342</v>
      </c>
      <c r="G38" s="5">
        <f t="shared" si="4"/>
        <v>7254.8414795348326</v>
      </c>
      <c r="H38" s="2">
        <v>84</v>
      </c>
      <c r="I38" s="2">
        <v>62</v>
      </c>
      <c r="J38" s="5">
        <f t="shared" si="5"/>
        <v>146</v>
      </c>
      <c r="K38" s="2">
        <v>91</v>
      </c>
      <c r="L38" s="2">
        <v>93</v>
      </c>
      <c r="M38" s="5">
        <f t="shared" si="6"/>
        <v>184</v>
      </c>
      <c r="N38" s="27">
        <f t="shared" si="7"/>
        <v>8.8293764902832042E-2</v>
      </c>
      <c r="O38" s="27">
        <f t="shared" si="0"/>
        <v>0.10040118835886368</v>
      </c>
      <c r="P38" s="28">
        <f t="shared" si="1"/>
        <v>9.4013599931770067E-2</v>
      </c>
      <c r="R38" s="32">
        <f t="shared" si="8"/>
        <v>20.540661466994845</v>
      </c>
      <c r="S38" s="32">
        <f t="shared" si="9"/>
        <v>23.614359502004735</v>
      </c>
      <c r="T38" s="32">
        <f t="shared" si="10"/>
        <v>21.984368119802522</v>
      </c>
    </row>
    <row r="39" spans="2:20" x14ac:dyDescent="0.25">
      <c r="B39" s="12" t="str">
        <f>'Média Mensal'!B39</f>
        <v>Custoias</v>
      </c>
      <c r="C39" s="12" t="str">
        <f>'Média Mensal'!C39</f>
        <v>Esposade</v>
      </c>
      <c r="D39" s="15">
        <f>'Média Mensal'!D39</f>
        <v>1779.24</v>
      </c>
      <c r="E39" s="4">
        <v>3483.6773770146624</v>
      </c>
      <c r="F39" s="2">
        <v>3607.3944754028616</v>
      </c>
      <c r="G39" s="5">
        <f t="shared" si="4"/>
        <v>7091.0718524175245</v>
      </c>
      <c r="H39" s="2">
        <v>84</v>
      </c>
      <c r="I39" s="2">
        <v>62</v>
      </c>
      <c r="J39" s="5">
        <f t="shared" si="5"/>
        <v>146</v>
      </c>
      <c r="K39" s="2">
        <v>82</v>
      </c>
      <c r="L39" s="2">
        <v>88</v>
      </c>
      <c r="M39" s="5">
        <f t="shared" si="6"/>
        <v>170</v>
      </c>
      <c r="N39" s="27">
        <f t="shared" si="7"/>
        <v>9.0532156367324909E-2</v>
      </c>
      <c r="O39" s="27">
        <f t="shared" si="0"/>
        <v>0.10243623567136705</v>
      </c>
      <c r="P39" s="28">
        <f t="shared" si="1"/>
        <v>9.6220579847176566E-2</v>
      </c>
      <c r="R39" s="32">
        <f t="shared" si="8"/>
        <v>20.986008295269052</v>
      </c>
      <c r="S39" s="32">
        <f t="shared" si="9"/>
        <v>24.049296502685745</v>
      </c>
      <c r="T39" s="32">
        <f t="shared" si="10"/>
        <v>22.440100798789633</v>
      </c>
    </row>
    <row r="40" spans="2:20" x14ac:dyDescent="0.25">
      <c r="B40" s="12" t="str">
        <f>'Média Mensal'!B40</f>
        <v>Esposade</v>
      </c>
      <c r="C40" s="12" t="str">
        <f>'Média Mensal'!C40</f>
        <v>Crestins</v>
      </c>
      <c r="D40" s="15">
        <f>'Média Mensal'!D40</f>
        <v>2035.56</v>
      </c>
      <c r="E40" s="4">
        <v>3448.0875942730518</v>
      </c>
      <c r="F40" s="2">
        <v>3584.1269202250573</v>
      </c>
      <c r="G40" s="5">
        <f t="shared" si="4"/>
        <v>7032.2145144981096</v>
      </c>
      <c r="H40" s="2">
        <v>84</v>
      </c>
      <c r="I40" s="2">
        <v>62</v>
      </c>
      <c r="J40" s="5">
        <f t="shared" si="5"/>
        <v>146</v>
      </c>
      <c r="K40" s="2">
        <v>88</v>
      </c>
      <c r="L40" s="2">
        <v>88</v>
      </c>
      <c r="M40" s="5">
        <f t="shared" si="6"/>
        <v>176</v>
      </c>
      <c r="N40" s="27">
        <f t="shared" si="7"/>
        <v>8.6271206822284119E-2</v>
      </c>
      <c r="O40" s="27">
        <f t="shared" si="0"/>
        <v>0.10177552590371017</v>
      </c>
      <c r="P40" s="28">
        <f t="shared" si="1"/>
        <v>9.3533391605901656E-2</v>
      </c>
      <c r="R40" s="32">
        <f t="shared" si="8"/>
        <v>20.047020896936349</v>
      </c>
      <c r="S40" s="32">
        <f t="shared" si="9"/>
        <v>23.894179468167049</v>
      </c>
      <c r="T40" s="32">
        <f t="shared" si="10"/>
        <v>21.839175510863694</v>
      </c>
    </row>
    <row r="41" spans="2:20" x14ac:dyDescent="0.25">
      <c r="B41" s="12" t="str">
        <f>'Média Mensal'!B41</f>
        <v>Crestins</v>
      </c>
      <c r="C41" s="12" t="str">
        <f>'Média Mensal'!C41</f>
        <v>Verdes (B)</v>
      </c>
      <c r="D41" s="15">
        <f>'Média Mensal'!D41</f>
        <v>591.81999999999994</v>
      </c>
      <c r="E41" s="4">
        <v>3388.8955026568633</v>
      </c>
      <c r="F41" s="2">
        <v>3560.5539952655722</v>
      </c>
      <c r="G41" s="5">
        <f t="shared" si="4"/>
        <v>6949.4494979224355</v>
      </c>
      <c r="H41" s="2">
        <v>84</v>
      </c>
      <c r="I41" s="2">
        <v>62</v>
      </c>
      <c r="J41" s="5">
        <f t="shared" si="5"/>
        <v>146</v>
      </c>
      <c r="K41" s="2">
        <v>88</v>
      </c>
      <c r="L41" s="2">
        <v>88</v>
      </c>
      <c r="M41" s="5">
        <f t="shared" si="6"/>
        <v>176</v>
      </c>
      <c r="N41" s="27">
        <f t="shared" si="7"/>
        <v>8.4790219742215359E-2</v>
      </c>
      <c r="O41" s="27">
        <f t="shared" si="0"/>
        <v>0.10110614479968118</v>
      </c>
      <c r="P41" s="28">
        <f t="shared" si="1"/>
        <v>9.2432558761470995E-2</v>
      </c>
      <c r="R41" s="32">
        <f t="shared" si="8"/>
        <v>19.702880829400367</v>
      </c>
      <c r="S41" s="32">
        <f t="shared" si="9"/>
        <v>23.737026635103813</v>
      </c>
      <c r="T41" s="32">
        <f t="shared" si="10"/>
        <v>21.582141297895763</v>
      </c>
    </row>
    <row r="42" spans="2:20" x14ac:dyDescent="0.25">
      <c r="B42" s="12" t="str">
        <f>'Média Mensal'!B42</f>
        <v>Verdes (B)</v>
      </c>
      <c r="C42" s="12" t="str">
        <f>'Média Mensal'!C42</f>
        <v>Pedras Rubras</v>
      </c>
      <c r="D42" s="15">
        <f>'Média Mensal'!D42</f>
        <v>960.78</v>
      </c>
      <c r="E42" s="4">
        <v>2616.8034743936655</v>
      </c>
      <c r="F42" s="2">
        <v>1252.4224240969997</v>
      </c>
      <c r="G42" s="5">
        <f t="shared" si="4"/>
        <v>3869.2258984906653</v>
      </c>
      <c r="H42" s="2">
        <v>0</v>
      </c>
      <c r="I42" s="2">
        <v>0</v>
      </c>
      <c r="J42" s="5">
        <f t="shared" si="5"/>
        <v>0</v>
      </c>
      <c r="K42" s="2">
        <v>88</v>
      </c>
      <c r="L42" s="2">
        <v>88</v>
      </c>
      <c r="M42" s="5">
        <f t="shared" si="6"/>
        <v>176</v>
      </c>
      <c r="N42" s="27">
        <f t="shared" si="7"/>
        <v>0.11990485128270095</v>
      </c>
      <c r="O42" s="27">
        <f t="shared" si="0"/>
        <v>5.7387391133476892E-2</v>
      </c>
      <c r="P42" s="28">
        <f t="shared" si="1"/>
        <v>8.8646121208088915E-2</v>
      </c>
      <c r="R42" s="32">
        <f t="shared" si="8"/>
        <v>29.736403118109834</v>
      </c>
      <c r="S42" s="32">
        <f t="shared" si="9"/>
        <v>14.23207300110227</v>
      </c>
      <c r="T42" s="32">
        <f t="shared" si="10"/>
        <v>21.984238059606053</v>
      </c>
    </row>
    <row r="43" spans="2:20" x14ac:dyDescent="0.25">
      <c r="B43" s="12" t="str">
        <f>'Média Mensal'!B43</f>
        <v>Pedras Rubras</v>
      </c>
      <c r="C43" s="12" t="str">
        <f>'Média Mensal'!C43</f>
        <v>Lidador</v>
      </c>
      <c r="D43" s="15">
        <f>'Média Mensal'!D43</f>
        <v>1147.58</v>
      </c>
      <c r="E43" s="4">
        <v>2373.3691702846327</v>
      </c>
      <c r="F43" s="2">
        <v>1166.6593609302749</v>
      </c>
      <c r="G43" s="5">
        <f t="shared" si="4"/>
        <v>3540.0285312149076</v>
      </c>
      <c r="H43" s="2">
        <v>0</v>
      </c>
      <c r="I43" s="2">
        <v>0</v>
      </c>
      <c r="J43" s="5">
        <f t="shared" si="5"/>
        <v>0</v>
      </c>
      <c r="K43" s="2">
        <v>89</v>
      </c>
      <c r="L43" s="2">
        <v>88</v>
      </c>
      <c r="M43" s="5">
        <f t="shared" si="6"/>
        <v>177</v>
      </c>
      <c r="N43" s="27">
        <f t="shared" si="7"/>
        <v>0.10752850535903555</v>
      </c>
      <c r="O43" s="27">
        <f t="shared" si="0"/>
        <v>5.345763200743562E-2</v>
      </c>
      <c r="P43" s="28">
        <f t="shared" si="1"/>
        <v>8.0645811263324846E-2</v>
      </c>
      <c r="R43" s="32">
        <f t="shared" si="8"/>
        <v>26.667069329040817</v>
      </c>
      <c r="S43" s="32">
        <f t="shared" si="9"/>
        <v>13.257492737844034</v>
      </c>
      <c r="T43" s="32">
        <f t="shared" si="10"/>
        <v>20.000161193304564</v>
      </c>
    </row>
    <row r="44" spans="2:20" x14ac:dyDescent="0.25">
      <c r="B44" s="12" t="str">
        <f>'Média Mensal'!B44</f>
        <v>Lidador</v>
      </c>
      <c r="C44" s="12" t="str">
        <f>'Média Mensal'!C44</f>
        <v>Vilar do Pinheiro</v>
      </c>
      <c r="D44" s="15">
        <f>'Média Mensal'!D44</f>
        <v>1987.51</v>
      </c>
      <c r="E44" s="4">
        <v>2307.9320820638177</v>
      </c>
      <c r="F44" s="2">
        <v>1132.5770795484916</v>
      </c>
      <c r="G44" s="5">
        <f t="shared" si="4"/>
        <v>3440.5091616123091</v>
      </c>
      <c r="H44" s="2">
        <v>0</v>
      </c>
      <c r="I44" s="2">
        <v>0</v>
      </c>
      <c r="J44" s="5">
        <f t="shared" si="5"/>
        <v>0</v>
      </c>
      <c r="K44" s="2">
        <v>89</v>
      </c>
      <c r="L44" s="2">
        <v>70</v>
      </c>
      <c r="M44" s="5">
        <f t="shared" si="6"/>
        <v>159</v>
      </c>
      <c r="N44" s="27">
        <f t="shared" si="7"/>
        <v>0.10456379494671157</v>
      </c>
      <c r="O44" s="27">
        <f t="shared" si="0"/>
        <v>6.5240615181364731E-2</v>
      </c>
      <c r="P44" s="28">
        <f t="shared" si="1"/>
        <v>8.725170322611861E-2</v>
      </c>
      <c r="R44" s="32">
        <f t="shared" si="8"/>
        <v>25.931821146784468</v>
      </c>
      <c r="S44" s="32">
        <f t="shared" si="9"/>
        <v>16.17967256497845</v>
      </c>
      <c r="T44" s="32">
        <f t="shared" si="10"/>
        <v>21.638422400077417</v>
      </c>
    </row>
    <row r="45" spans="2:20" x14ac:dyDescent="0.25">
      <c r="B45" s="12" t="str">
        <f>'Média Mensal'!B45</f>
        <v>Vilar do Pinheiro</v>
      </c>
      <c r="C45" s="12" t="str">
        <f>'Média Mensal'!C45</f>
        <v>Modivas Sul</v>
      </c>
      <c r="D45" s="15">
        <f>'Média Mensal'!D45</f>
        <v>2037.38</v>
      </c>
      <c r="E45" s="4">
        <v>2246.743221353036</v>
      </c>
      <c r="F45" s="2">
        <v>1134.9509741062548</v>
      </c>
      <c r="G45" s="5">
        <f t="shared" si="4"/>
        <v>3381.6941954592908</v>
      </c>
      <c r="H45" s="2">
        <v>0</v>
      </c>
      <c r="I45" s="2">
        <v>0</v>
      </c>
      <c r="J45" s="5">
        <f t="shared" si="5"/>
        <v>0</v>
      </c>
      <c r="K45" s="2">
        <v>89</v>
      </c>
      <c r="L45" s="2">
        <v>66</v>
      </c>
      <c r="M45" s="5">
        <f t="shared" si="6"/>
        <v>155</v>
      </c>
      <c r="N45" s="27">
        <f t="shared" si="7"/>
        <v>0.10179155587862614</v>
      </c>
      <c r="O45" s="27">
        <f t="shared" si="0"/>
        <v>6.9339624517733067E-2</v>
      </c>
      <c r="P45" s="28">
        <f t="shared" si="1"/>
        <v>8.7973314137858763E-2</v>
      </c>
      <c r="R45" s="32">
        <f t="shared" si="8"/>
        <v>25.244305857899281</v>
      </c>
      <c r="S45" s="32">
        <f t="shared" si="9"/>
        <v>17.196226880397798</v>
      </c>
      <c r="T45" s="32">
        <f t="shared" si="10"/>
        <v>21.817381906188974</v>
      </c>
    </row>
    <row r="46" spans="2:20" x14ac:dyDescent="0.25">
      <c r="B46" s="12" t="str">
        <f>'Média Mensal'!B46</f>
        <v>Modivas Sul</v>
      </c>
      <c r="C46" s="12" t="str">
        <f>'Média Mensal'!C46</f>
        <v>Modivas Centro</v>
      </c>
      <c r="D46" s="15">
        <f>'Média Mensal'!D46</f>
        <v>1051.08</v>
      </c>
      <c r="E46" s="4">
        <v>2206.3297073867811</v>
      </c>
      <c r="F46" s="2">
        <v>1156.3811397319039</v>
      </c>
      <c r="G46" s="5">
        <f t="shared" si="4"/>
        <v>3362.7108471186848</v>
      </c>
      <c r="H46" s="2">
        <v>0</v>
      </c>
      <c r="I46" s="2">
        <v>0</v>
      </c>
      <c r="J46" s="5">
        <f t="shared" si="5"/>
        <v>0</v>
      </c>
      <c r="K46" s="2">
        <v>89</v>
      </c>
      <c r="L46" s="2">
        <v>66</v>
      </c>
      <c r="M46" s="5">
        <f t="shared" si="6"/>
        <v>155</v>
      </c>
      <c r="N46" s="27">
        <f t="shared" si="7"/>
        <v>9.9960570287548983E-2</v>
      </c>
      <c r="O46" s="27">
        <f t="shared" si="0"/>
        <v>7.0648896611186701E-2</v>
      </c>
      <c r="P46" s="28">
        <f t="shared" si="1"/>
        <v>8.7479470528581807E-2</v>
      </c>
      <c r="R46" s="32">
        <f t="shared" si="8"/>
        <v>24.790221431312148</v>
      </c>
      <c r="S46" s="32">
        <f t="shared" si="9"/>
        <v>17.5209263595743</v>
      </c>
      <c r="T46" s="32">
        <f t="shared" si="10"/>
        <v>21.69490869108829</v>
      </c>
    </row>
    <row r="47" spans="2:20" x14ac:dyDescent="0.25">
      <c r="B47" s="12" t="str">
        <f>'Média Mensal'!B47</f>
        <v>Modivas Centro</v>
      </c>
      <c r="C47" s="12" t="s">
        <v>102</v>
      </c>
      <c r="D47" s="15">
        <v>852.51</v>
      </c>
      <c r="E47" s="4">
        <v>2154.343765669345</v>
      </c>
      <c r="F47" s="2">
        <v>1162.5112953115856</v>
      </c>
      <c r="G47" s="5">
        <f t="shared" si="4"/>
        <v>3316.8550609809308</v>
      </c>
      <c r="H47" s="2">
        <v>0</v>
      </c>
      <c r="I47" s="2">
        <v>0</v>
      </c>
      <c r="J47" s="5">
        <f t="shared" si="5"/>
        <v>0</v>
      </c>
      <c r="K47" s="2">
        <v>89</v>
      </c>
      <c r="L47" s="2">
        <v>66</v>
      </c>
      <c r="M47" s="5">
        <f t="shared" si="6"/>
        <v>155</v>
      </c>
      <c r="N47" s="27">
        <f t="shared" si="7"/>
        <v>9.7605281155733276E-2</v>
      </c>
      <c r="O47" s="27">
        <f t="shared" si="0"/>
        <v>7.1023417357745949E-2</v>
      </c>
      <c r="P47" s="28">
        <f t="shared" si="1"/>
        <v>8.6286552054654811E-2</v>
      </c>
      <c r="R47" s="32">
        <f t="shared" ref="R47" si="11">+E47/(H47+K47)</f>
        <v>24.206109726621854</v>
      </c>
      <c r="S47" s="32">
        <f t="shared" ref="S47" si="12">+F47/(I47+L47)</f>
        <v>17.613807504720995</v>
      </c>
      <c r="T47" s="32">
        <f t="shared" ref="T47" si="13">+G47/(J47+M47)</f>
        <v>21.399064909554394</v>
      </c>
    </row>
    <row r="48" spans="2:20" x14ac:dyDescent="0.25">
      <c r="B48" s="12" t="s">
        <v>102</v>
      </c>
      <c r="C48" s="12" t="str">
        <f>'Média Mensal'!C48</f>
        <v>Mindelo</v>
      </c>
      <c r="D48" s="15">
        <v>1834.12</v>
      </c>
      <c r="E48" s="4">
        <v>2011.6859075135721</v>
      </c>
      <c r="F48" s="2">
        <v>798.52286417240146</v>
      </c>
      <c r="G48" s="5">
        <f t="shared" si="4"/>
        <v>2810.2087716859737</v>
      </c>
      <c r="H48" s="2">
        <v>0</v>
      </c>
      <c r="I48" s="2">
        <v>0</v>
      </c>
      <c r="J48" s="5">
        <f t="shared" si="5"/>
        <v>0</v>
      </c>
      <c r="K48" s="2">
        <v>90</v>
      </c>
      <c r="L48" s="2">
        <v>66</v>
      </c>
      <c r="M48" s="5">
        <f t="shared" si="6"/>
        <v>156</v>
      </c>
      <c r="N48" s="27">
        <f t="shared" si="7"/>
        <v>9.012929693161166E-2</v>
      </c>
      <c r="O48" s="27">
        <f t="shared" si="0"/>
        <v>4.8785609981207324E-2</v>
      </c>
      <c r="P48" s="28">
        <f t="shared" si="1"/>
        <v>7.2637737067979061E-2</v>
      </c>
      <c r="R48" s="32">
        <f t="shared" si="8"/>
        <v>22.35206563903969</v>
      </c>
      <c r="S48" s="32">
        <f t="shared" si="9"/>
        <v>12.098831275339416</v>
      </c>
      <c r="T48" s="32">
        <f t="shared" si="10"/>
        <v>18.014158792858805</v>
      </c>
    </row>
    <row r="49" spans="2:20" x14ac:dyDescent="0.25">
      <c r="B49" s="12" t="str">
        <f>'Média Mensal'!B49</f>
        <v>Mindelo</v>
      </c>
      <c r="C49" s="12" t="str">
        <f>'Média Mensal'!C49</f>
        <v>Espaço Natureza</v>
      </c>
      <c r="D49" s="15">
        <f>'Média Mensal'!D49</f>
        <v>776.86</v>
      </c>
      <c r="E49" s="4">
        <v>1867.8382036460237</v>
      </c>
      <c r="F49" s="2">
        <v>833.6397348077237</v>
      </c>
      <c r="G49" s="5">
        <f t="shared" si="4"/>
        <v>2701.4779384537474</v>
      </c>
      <c r="H49" s="2">
        <v>0</v>
      </c>
      <c r="I49" s="2">
        <v>0</v>
      </c>
      <c r="J49" s="5">
        <f t="shared" si="5"/>
        <v>0</v>
      </c>
      <c r="K49" s="2">
        <v>92</v>
      </c>
      <c r="L49" s="2">
        <v>66</v>
      </c>
      <c r="M49" s="5">
        <f t="shared" si="6"/>
        <v>158</v>
      </c>
      <c r="N49" s="27">
        <f t="shared" si="7"/>
        <v>8.1865278911554332E-2</v>
      </c>
      <c r="O49" s="27">
        <f t="shared" si="0"/>
        <v>5.0931068842114104E-2</v>
      </c>
      <c r="P49" s="28">
        <f t="shared" si="1"/>
        <v>6.8943393692674243E-2</v>
      </c>
      <c r="R49" s="32">
        <f t="shared" si="8"/>
        <v>20.302589170065474</v>
      </c>
      <c r="S49" s="32">
        <f t="shared" si="9"/>
        <v>12.630905072844298</v>
      </c>
      <c r="T49" s="32">
        <f t="shared" si="10"/>
        <v>17.097961635783211</v>
      </c>
    </row>
    <row r="50" spans="2:20" x14ac:dyDescent="0.25">
      <c r="B50" s="12" t="str">
        <f>'Média Mensal'!B50</f>
        <v>Espaço Natureza</v>
      </c>
      <c r="C50" s="12" t="str">
        <f>'Média Mensal'!C50</f>
        <v>Varziela</v>
      </c>
      <c r="D50" s="15">
        <f>'Média Mensal'!D50</f>
        <v>1539</v>
      </c>
      <c r="E50" s="4">
        <v>1846.3999698301634</v>
      </c>
      <c r="F50" s="2">
        <v>826.78124698376814</v>
      </c>
      <c r="G50" s="5">
        <f t="shared" si="4"/>
        <v>2673.1812168139313</v>
      </c>
      <c r="H50" s="2">
        <v>0</v>
      </c>
      <c r="I50" s="2">
        <v>0</v>
      </c>
      <c r="J50" s="5">
        <f t="shared" si="5"/>
        <v>0</v>
      </c>
      <c r="K50" s="2">
        <v>100</v>
      </c>
      <c r="L50" s="2">
        <v>66</v>
      </c>
      <c r="M50" s="5">
        <f t="shared" si="6"/>
        <v>166</v>
      </c>
      <c r="N50" s="27">
        <f t="shared" si="7"/>
        <v>7.4451611686700142E-2</v>
      </c>
      <c r="O50" s="27">
        <f t="shared" si="0"/>
        <v>5.0512050768803038E-2</v>
      </c>
      <c r="P50" s="28">
        <f t="shared" si="1"/>
        <v>6.4933473008500081E-2</v>
      </c>
      <c r="R50" s="32">
        <f t="shared" si="8"/>
        <v>18.463999698301635</v>
      </c>
      <c r="S50" s="32">
        <f t="shared" si="9"/>
        <v>12.526988590663153</v>
      </c>
      <c r="T50" s="32">
        <f t="shared" si="10"/>
        <v>16.103501306108019</v>
      </c>
    </row>
    <row r="51" spans="2:20" x14ac:dyDescent="0.25">
      <c r="B51" s="12" t="str">
        <f>'Média Mensal'!B51</f>
        <v>Varziela</v>
      </c>
      <c r="C51" s="12" t="str">
        <f>'Média Mensal'!C51</f>
        <v>Árvore</v>
      </c>
      <c r="D51" s="15">
        <f>'Média Mensal'!D51</f>
        <v>858.71</v>
      </c>
      <c r="E51" s="4">
        <v>1682.8219119330029</v>
      </c>
      <c r="F51" s="2">
        <v>802.56453973908015</v>
      </c>
      <c r="G51" s="5">
        <f t="shared" si="4"/>
        <v>2485.3864516720832</v>
      </c>
      <c r="H51" s="2">
        <v>0</v>
      </c>
      <c r="I51" s="2">
        <v>0</v>
      </c>
      <c r="J51" s="5">
        <f t="shared" si="5"/>
        <v>0</v>
      </c>
      <c r="K51" s="2">
        <v>110</v>
      </c>
      <c r="L51" s="2">
        <v>66</v>
      </c>
      <c r="M51" s="5">
        <f t="shared" si="6"/>
        <v>176</v>
      </c>
      <c r="N51" s="27">
        <f t="shared" si="7"/>
        <v>6.1687020232148199E-2</v>
      </c>
      <c r="O51" s="27">
        <f t="shared" si="0"/>
        <v>4.9032535419054259E-2</v>
      </c>
      <c r="P51" s="28">
        <f t="shared" si="1"/>
        <v>5.6941588427237975E-2</v>
      </c>
      <c r="R51" s="32">
        <f t="shared" si="8"/>
        <v>15.298381017572753</v>
      </c>
      <c r="S51" s="32">
        <f t="shared" si="9"/>
        <v>12.160068783925457</v>
      </c>
      <c r="T51" s="32">
        <f t="shared" si="10"/>
        <v>14.121513929955018</v>
      </c>
    </row>
    <row r="52" spans="2:20" x14ac:dyDescent="0.25">
      <c r="B52" s="12" t="str">
        <f>'Média Mensal'!B52</f>
        <v>Árvore</v>
      </c>
      <c r="C52" s="12" t="str">
        <f>'Média Mensal'!C52</f>
        <v>Azurara</v>
      </c>
      <c r="D52" s="15">
        <f>'Média Mensal'!D52</f>
        <v>664.57</v>
      </c>
      <c r="E52" s="4">
        <v>1675.1560546531873</v>
      </c>
      <c r="F52" s="2">
        <v>788.85315574408423</v>
      </c>
      <c r="G52" s="5">
        <f t="shared" si="4"/>
        <v>2464.0092103972715</v>
      </c>
      <c r="H52" s="2">
        <v>0</v>
      </c>
      <c r="I52" s="2">
        <v>0</v>
      </c>
      <c r="J52" s="5">
        <f t="shared" si="5"/>
        <v>0</v>
      </c>
      <c r="K52" s="2">
        <v>111</v>
      </c>
      <c r="L52" s="2">
        <v>66</v>
      </c>
      <c r="M52" s="5">
        <f t="shared" si="6"/>
        <v>177</v>
      </c>
      <c r="N52" s="27">
        <f t="shared" si="7"/>
        <v>6.0852806402687712E-2</v>
      </c>
      <c r="O52" s="27">
        <f t="shared" si="0"/>
        <v>4.8194840893455784E-2</v>
      </c>
      <c r="P52" s="28">
        <f t="shared" si="1"/>
        <v>5.6132887060262246E-2</v>
      </c>
      <c r="R52" s="32">
        <f t="shared" si="8"/>
        <v>15.091495987866553</v>
      </c>
      <c r="S52" s="32">
        <f t="shared" si="9"/>
        <v>11.952320541577034</v>
      </c>
      <c r="T52" s="32">
        <f t="shared" si="10"/>
        <v>13.920955990945037</v>
      </c>
    </row>
    <row r="53" spans="2:20" x14ac:dyDescent="0.25">
      <c r="B53" s="12" t="str">
        <f>'Média Mensal'!B53</f>
        <v>Azurara</v>
      </c>
      <c r="C53" s="12" t="str">
        <f>'Média Mensal'!C53</f>
        <v>Santa Clara</v>
      </c>
      <c r="D53" s="15">
        <f>'Média Mensal'!D53</f>
        <v>1218.0899999999999</v>
      </c>
      <c r="E53" s="4">
        <v>1637.8053324857613</v>
      </c>
      <c r="F53" s="2">
        <v>787.42274761259876</v>
      </c>
      <c r="G53" s="5">
        <f t="shared" si="4"/>
        <v>2425.2280800983599</v>
      </c>
      <c r="H53" s="2">
        <v>0</v>
      </c>
      <c r="I53" s="2">
        <v>0</v>
      </c>
      <c r="J53" s="5">
        <f t="shared" si="5"/>
        <v>0</v>
      </c>
      <c r="K53" s="2">
        <v>112</v>
      </c>
      <c r="L53" s="2">
        <v>82</v>
      </c>
      <c r="M53" s="5">
        <f t="shared" si="6"/>
        <v>194</v>
      </c>
      <c r="N53" s="27">
        <f t="shared" si="7"/>
        <v>5.8964765714493134E-2</v>
      </c>
      <c r="O53" s="27">
        <f t="shared" si="0"/>
        <v>3.8720630783467679E-2</v>
      </c>
      <c r="P53" s="28">
        <f t="shared" si="1"/>
        <v>5.0407966413750414E-2</v>
      </c>
      <c r="R53" s="32">
        <f t="shared" si="8"/>
        <v>14.623261897194297</v>
      </c>
      <c r="S53" s="32">
        <f t="shared" si="9"/>
        <v>9.6027164342999853</v>
      </c>
      <c r="T53" s="32">
        <f t="shared" si="10"/>
        <v>12.501175670610102</v>
      </c>
    </row>
    <row r="54" spans="2:20" x14ac:dyDescent="0.25">
      <c r="B54" s="12" t="str">
        <f>'Média Mensal'!B54</f>
        <v>Santa Clara</v>
      </c>
      <c r="C54" s="12" t="str">
        <f>'Média Mensal'!C54</f>
        <v>Vila do Conde</v>
      </c>
      <c r="D54" s="15">
        <f>'Média Mensal'!D54</f>
        <v>670.57</v>
      </c>
      <c r="E54" s="4">
        <v>1588.8250207692879</v>
      </c>
      <c r="F54" s="2">
        <v>774.30546099909441</v>
      </c>
      <c r="G54" s="5">
        <f t="shared" si="4"/>
        <v>2363.1304817683822</v>
      </c>
      <c r="H54" s="2">
        <v>0</v>
      </c>
      <c r="I54" s="2">
        <v>0</v>
      </c>
      <c r="J54" s="5">
        <f t="shared" si="5"/>
        <v>0</v>
      </c>
      <c r="K54" s="2">
        <v>121</v>
      </c>
      <c r="L54" s="2">
        <v>66</v>
      </c>
      <c r="M54" s="5">
        <f t="shared" si="6"/>
        <v>187</v>
      </c>
      <c r="N54" s="27">
        <f t="shared" si="7"/>
        <v>5.2946714901669155E-2</v>
      </c>
      <c r="O54" s="27">
        <f t="shared" si="0"/>
        <v>4.7306052113825416E-2</v>
      </c>
      <c r="P54" s="28">
        <f t="shared" si="1"/>
        <v>5.0955892741253714E-2</v>
      </c>
      <c r="R54" s="32">
        <f t="shared" si="8"/>
        <v>13.130785295613949</v>
      </c>
      <c r="S54" s="32">
        <f t="shared" si="9"/>
        <v>11.731900924228704</v>
      </c>
      <c r="T54" s="32">
        <f t="shared" si="10"/>
        <v>12.637061399830921</v>
      </c>
    </row>
    <row r="55" spans="2:20" x14ac:dyDescent="0.25">
      <c r="B55" s="12" t="str">
        <f>'Média Mensal'!B55</f>
        <v>Vila do Conde</v>
      </c>
      <c r="C55" s="12" t="str">
        <f>'Média Mensal'!C55</f>
        <v>Alto de Pega</v>
      </c>
      <c r="D55" s="15">
        <f>'Média Mensal'!D55</f>
        <v>730.41</v>
      </c>
      <c r="E55" s="4">
        <v>1200.5247317663293</v>
      </c>
      <c r="F55" s="2">
        <v>546.11699913077609</v>
      </c>
      <c r="G55" s="5">
        <f t="shared" si="4"/>
        <v>1746.6417308971054</v>
      </c>
      <c r="H55" s="2">
        <v>0</v>
      </c>
      <c r="I55" s="2">
        <v>0</v>
      </c>
      <c r="J55" s="5">
        <f t="shared" si="5"/>
        <v>0</v>
      </c>
      <c r="K55" s="2">
        <v>108</v>
      </c>
      <c r="L55" s="2">
        <v>66</v>
      </c>
      <c r="M55" s="5">
        <f t="shared" si="6"/>
        <v>174</v>
      </c>
      <c r="N55" s="27">
        <f t="shared" si="7"/>
        <v>4.4822458623294849E-2</v>
      </c>
      <c r="O55" s="27">
        <f t="shared" si="0"/>
        <v>3.3364919301733631E-2</v>
      </c>
      <c r="P55" s="28">
        <f t="shared" si="1"/>
        <v>4.0476495432357838E-2</v>
      </c>
      <c r="R55" s="32">
        <f t="shared" si="8"/>
        <v>11.115969738577123</v>
      </c>
      <c r="S55" s="32">
        <f t="shared" si="9"/>
        <v>8.2744999868299409</v>
      </c>
      <c r="T55" s="32">
        <f t="shared" si="10"/>
        <v>10.038170867224744</v>
      </c>
    </row>
    <row r="56" spans="2:20" x14ac:dyDescent="0.25">
      <c r="B56" s="12" t="str">
        <f>'Média Mensal'!B56</f>
        <v>Alto de Pega</v>
      </c>
      <c r="C56" s="12" t="str">
        <f>'Média Mensal'!C56</f>
        <v>Portas Fronhas</v>
      </c>
      <c r="D56" s="15">
        <f>'Média Mensal'!D56</f>
        <v>671.05</v>
      </c>
      <c r="E56" s="4">
        <v>1151.4769674433633</v>
      </c>
      <c r="F56" s="2">
        <v>466.63422132716425</v>
      </c>
      <c r="G56" s="5">
        <f t="shared" si="4"/>
        <v>1618.1111887705274</v>
      </c>
      <c r="H56" s="2">
        <v>0</v>
      </c>
      <c r="I56" s="2">
        <v>0</v>
      </c>
      <c r="J56" s="5">
        <f t="shared" si="5"/>
        <v>0</v>
      </c>
      <c r="K56" s="2">
        <v>110</v>
      </c>
      <c r="L56" s="2">
        <v>66</v>
      </c>
      <c r="M56" s="5">
        <f t="shared" si="6"/>
        <v>176</v>
      </c>
      <c r="N56" s="27">
        <f t="shared" si="7"/>
        <v>4.2209566255255251E-2</v>
      </c>
      <c r="O56" s="27">
        <f t="shared" si="0"/>
        <v>2.8508933365540338E-2</v>
      </c>
      <c r="P56" s="28">
        <f t="shared" si="1"/>
        <v>3.7071828921612156E-2</v>
      </c>
      <c r="R56" s="32">
        <f t="shared" si="8"/>
        <v>10.467972431303302</v>
      </c>
      <c r="S56" s="32">
        <f t="shared" si="9"/>
        <v>7.0702154746540042</v>
      </c>
      <c r="T56" s="32">
        <f t="shared" si="10"/>
        <v>9.1938135725598151</v>
      </c>
    </row>
    <row r="57" spans="2:20" x14ac:dyDescent="0.25">
      <c r="B57" s="12" t="str">
        <f>'Média Mensal'!B57</f>
        <v>Portas Fronhas</v>
      </c>
      <c r="C57" s="12" t="str">
        <f>'Média Mensal'!C57</f>
        <v>São Brás</v>
      </c>
      <c r="D57" s="15">
        <f>'Média Mensal'!D57</f>
        <v>562.21</v>
      </c>
      <c r="E57" s="4">
        <v>820.69092668913333</v>
      </c>
      <c r="F57" s="2">
        <v>388.75375617708283</v>
      </c>
      <c r="G57" s="5">
        <f t="shared" si="4"/>
        <v>1209.4446828662162</v>
      </c>
      <c r="H57" s="2">
        <v>0</v>
      </c>
      <c r="I57" s="2">
        <v>0</v>
      </c>
      <c r="J57" s="5">
        <f t="shared" si="5"/>
        <v>0</v>
      </c>
      <c r="K57" s="43">
        <v>110</v>
      </c>
      <c r="L57" s="2">
        <v>66</v>
      </c>
      <c r="M57" s="5">
        <f t="shared" si="6"/>
        <v>176</v>
      </c>
      <c r="N57" s="27">
        <f t="shared" si="7"/>
        <v>3.0083978251067938E-2</v>
      </c>
      <c r="O57" s="27">
        <f t="shared" si="0"/>
        <v>2.37508404311512E-2</v>
      </c>
      <c r="P57" s="28">
        <f t="shared" si="1"/>
        <v>2.7709051568599163E-2</v>
      </c>
      <c r="R57" s="32">
        <f t="shared" si="8"/>
        <v>7.4608266062648481</v>
      </c>
      <c r="S57" s="32">
        <f t="shared" si="9"/>
        <v>5.8902084269254971</v>
      </c>
      <c r="T57" s="32">
        <f t="shared" si="10"/>
        <v>6.8718447890125924</v>
      </c>
    </row>
    <row r="58" spans="2:20" x14ac:dyDescent="0.25">
      <c r="B58" s="13" t="str">
        <f>'Média Mensal'!B58</f>
        <v>São Brás</v>
      </c>
      <c r="C58" s="13" t="str">
        <f>'Média Mensal'!C58</f>
        <v>Póvoa de Varzim</v>
      </c>
      <c r="D58" s="16">
        <f>'Média Mensal'!D58</f>
        <v>624.94000000000005</v>
      </c>
      <c r="E58" s="6">
        <v>790.30081596548462</v>
      </c>
      <c r="F58" s="3">
        <v>377.00000000000011</v>
      </c>
      <c r="G58" s="7">
        <f t="shared" si="4"/>
        <v>1167.3008159654846</v>
      </c>
      <c r="H58" s="6">
        <v>0</v>
      </c>
      <c r="I58" s="3">
        <v>0</v>
      </c>
      <c r="J58" s="7">
        <f t="shared" si="5"/>
        <v>0</v>
      </c>
      <c r="K58" s="44">
        <v>109</v>
      </c>
      <c r="L58" s="3">
        <v>66</v>
      </c>
      <c r="M58" s="7">
        <f t="shared" si="6"/>
        <v>175</v>
      </c>
      <c r="N58" s="27">
        <f t="shared" si="7"/>
        <v>2.9235750812573416E-2</v>
      </c>
      <c r="O58" s="27">
        <f t="shared" si="0"/>
        <v>2.3032746823069411E-2</v>
      </c>
      <c r="P58" s="28">
        <f t="shared" si="1"/>
        <v>2.6896332165103332E-2</v>
      </c>
      <c r="R58" s="32">
        <f t="shared" si="8"/>
        <v>7.2504662015182078</v>
      </c>
      <c r="S58" s="32">
        <f t="shared" si="9"/>
        <v>5.7121212121212137</v>
      </c>
      <c r="T58" s="32">
        <f t="shared" si="10"/>
        <v>6.6702903769456263</v>
      </c>
    </row>
    <row r="59" spans="2:20" x14ac:dyDescent="0.25">
      <c r="B59" s="11" t="str">
        <f>'Média Mensal'!B59</f>
        <v>CSra da Hora</v>
      </c>
      <c r="C59" s="11" t="str">
        <f>'Média Mensal'!C59</f>
        <v>CFonte do Cuco</v>
      </c>
      <c r="D59" s="14">
        <f>'Média Mensal'!D59</f>
        <v>685.98</v>
      </c>
      <c r="E59" s="4">
        <v>2501.9949895473269</v>
      </c>
      <c r="F59" s="2">
        <v>1247.797658402274</v>
      </c>
      <c r="G59" s="10">
        <f t="shared" si="4"/>
        <v>3749.7926479496009</v>
      </c>
      <c r="H59" s="2">
        <v>0</v>
      </c>
      <c r="I59" s="2">
        <v>0</v>
      </c>
      <c r="J59" s="10">
        <f t="shared" si="5"/>
        <v>0</v>
      </c>
      <c r="K59" s="2">
        <v>62</v>
      </c>
      <c r="L59" s="2">
        <v>62</v>
      </c>
      <c r="M59" s="10">
        <f t="shared" si="6"/>
        <v>124</v>
      </c>
      <c r="N59" s="25">
        <f t="shared" si="7"/>
        <v>0.16272079796743802</v>
      </c>
      <c r="O59" s="25">
        <f t="shared" si="0"/>
        <v>8.1152293080272761E-2</v>
      </c>
      <c r="P59" s="26">
        <f t="shared" si="1"/>
        <v>0.12193654552385538</v>
      </c>
      <c r="R59" s="32">
        <f t="shared" si="8"/>
        <v>40.354757895924628</v>
      </c>
      <c r="S59" s="32">
        <f t="shared" si="9"/>
        <v>20.125768683907644</v>
      </c>
      <c r="T59" s="32">
        <f t="shared" si="10"/>
        <v>30.240263289916136</v>
      </c>
    </row>
    <row r="60" spans="2:20" x14ac:dyDescent="0.25">
      <c r="B60" s="12" t="str">
        <f>'Média Mensal'!B60</f>
        <v>CFonte do Cuco</v>
      </c>
      <c r="C60" s="12" t="str">
        <f>'Média Mensal'!C60</f>
        <v>Cândido dos Reis</v>
      </c>
      <c r="D60" s="15">
        <f>'Média Mensal'!D60</f>
        <v>913.51</v>
      </c>
      <c r="E60" s="4">
        <v>2362.1955489424072</v>
      </c>
      <c r="F60" s="2">
        <v>1219.7515212798789</v>
      </c>
      <c r="G60" s="5">
        <f t="shared" si="4"/>
        <v>3581.9470702222861</v>
      </c>
      <c r="H60" s="2">
        <v>0</v>
      </c>
      <c r="I60" s="2">
        <v>0</v>
      </c>
      <c r="J60" s="5">
        <f t="shared" si="5"/>
        <v>0</v>
      </c>
      <c r="K60" s="2">
        <v>62</v>
      </c>
      <c r="L60" s="2">
        <v>62</v>
      </c>
      <c r="M60" s="5">
        <f t="shared" si="6"/>
        <v>124</v>
      </c>
      <c r="N60" s="27">
        <f t="shared" si="7"/>
        <v>0.1536287427772117</v>
      </c>
      <c r="O60" s="27">
        <f t="shared" si="0"/>
        <v>7.9328272715913042E-2</v>
      </c>
      <c r="P60" s="28">
        <f t="shared" si="1"/>
        <v>0.11647850774656238</v>
      </c>
      <c r="R60" s="32">
        <f t="shared" si="8"/>
        <v>38.099928208748501</v>
      </c>
      <c r="S60" s="32">
        <f t="shared" si="9"/>
        <v>19.673411633546433</v>
      </c>
      <c r="T60" s="32">
        <f t="shared" si="10"/>
        <v>28.886669921147469</v>
      </c>
    </row>
    <row r="61" spans="2:20" x14ac:dyDescent="0.25">
      <c r="B61" s="12" t="str">
        <f>'Média Mensal'!B61</f>
        <v>Cândido dos Reis</v>
      </c>
      <c r="C61" s="12" t="str">
        <f>'Média Mensal'!C61</f>
        <v>Pias</v>
      </c>
      <c r="D61" s="15">
        <f>'Média Mensal'!D61</f>
        <v>916.73</v>
      </c>
      <c r="E61" s="4">
        <v>2220.4001064895306</v>
      </c>
      <c r="F61" s="2">
        <v>1196.3629642080098</v>
      </c>
      <c r="G61" s="5">
        <f t="shared" si="4"/>
        <v>3416.7630706975406</v>
      </c>
      <c r="H61" s="2">
        <v>0</v>
      </c>
      <c r="I61" s="2">
        <v>0</v>
      </c>
      <c r="J61" s="5">
        <f t="shared" si="5"/>
        <v>0</v>
      </c>
      <c r="K61" s="2">
        <v>62</v>
      </c>
      <c r="L61" s="2">
        <v>62</v>
      </c>
      <c r="M61" s="5">
        <f t="shared" si="6"/>
        <v>124</v>
      </c>
      <c r="N61" s="27">
        <f t="shared" si="7"/>
        <v>0.14440687477169165</v>
      </c>
      <c r="O61" s="27">
        <f t="shared" si="0"/>
        <v>7.7807164685744654E-2</v>
      </c>
      <c r="P61" s="28">
        <f t="shared" si="1"/>
        <v>0.11110701972871816</v>
      </c>
      <c r="R61" s="32">
        <f t="shared" si="8"/>
        <v>35.812904943379529</v>
      </c>
      <c r="S61" s="32">
        <f t="shared" si="9"/>
        <v>19.296176842064675</v>
      </c>
      <c r="T61" s="32">
        <f t="shared" si="10"/>
        <v>27.554540892722102</v>
      </c>
    </row>
    <row r="62" spans="2:20" x14ac:dyDescent="0.25">
      <c r="B62" s="12" t="str">
        <f>'Média Mensal'!B62</f>
        <v>Pias</v>
      </c>
      <c r="C62" s="12" t="str">
        <f>'Média Mensal'!C62</f>
        <v>Araújo</v>
      </c>
      <c r="D62" s="15">
        <f>'Média Mensal'!D62</f>
        <v>1258.1300000000001</v>
      </c>
      <c r="E62" s="4">
        <v>2121.7058540665289</v>
      </c>
      <c r="F62" s="2">
        <v>1145.7473100720815</v>
      </c>
      <c r="G62" s="5">
        <f t="shared" si="4"/>
        <v>3267.4531641386102</v>
      </c>
      <c r="H62" s="2">
        <v>0</v>
      </c>
      <c r="I62" s="2">
        <v>0</v>
      </c>
      <c r="J62" s="5">
        <f t="shared" si="5"/>
        <v>0</v>
      </c>
      <c r="K62" s="2">
        <v>62</v>
      </c>
      <c r="L62" s="2">
        <v>62</v>
      </c>
      <c r="M62" s="5">
        <f t="shared" si="6"/>
        <v>124</v>
      </c>
      <c r="N62" s="27">
        <f t="shared" si="7"/>
        <v>0.13798815388049746</v>
      </c>
      <c r="O62" s="27">
        <f t="shared" si="0"/>
        <v>7.4515303724771165E-2</v>
      </c>
      <c r="P62" s="28">
        <f t="shared" si="1"/>
        <v>0.10625172880263431</v>
      </c>
      <c r="R62" s="32">
        <f t="shared" si="8"/>
        <v>34.221062162363367</v>
      </c>
      <c r="S62" s="32">
        <f t="shared" si="9"/>
        <v>18.47979532374325</v>
      </c>
      <c r="T62" s="32">
        <f t="shared" si="10"/>
        <v>26.350428743053307</v>
      </c>
    </row>
    <row r="63" spans="2:20" x14ac:dyDescent="0.25">
      <c r="B63" s="12" t="str">
        <f>'Média Mensal'!B63</f>
        <v>Araújo</v>
      </c>
      <c r="C63" s="12" t="str">
        <f>'Média Mensal'!C63</f>
        <v>Custió</v>
      </c>
      <c r="D63" s="15">
        <f>'Média Mensal'!D63</f>
        <v>651.69000000000005</v>
      </c>
      <c r="E63" s="4">
        <v>2036.7600990708556</v>
      </c>
      <c r="F63" s="2">
        <v>1098.3007963296577</v>
      </c>
      <c r="G63" s="5">
        <f t="shared" si="4"/>
        <v>3135.0608954005133</v>
      </c>
      <c r="H63" s="2">
        <v>0</v>
      </c>
      <c r="I63" s="2">
        <v>0</v>
      </c>
      <c r="J63" s="5">
        <f t="shared" si="5"/>
        <v>0</v>
      </c>
      <c r="K63" s="2">
        <v>64</v>
      </c>
      <c r="L63" s="2">
        <v>62</v>
      </c>
      <c r="M63" s="5">
        <f t="shared" si="6"/>
        <v>126</v>
      </c>
      <c r="N63" s="27">
        <f t="shared" si="7"/>
        <v>0.12832409898379887</v>
      </c>
      <c r="O63" s="27">
        <f t="shared" si="0"/>
        <v>7.1429552310721761E-2</v>
      </c>
      <c r="P63" s="28">
        <f t="shared" si="1"/>
        <v>0.10032836966847521</v>
      </c>
      <c r="R63" s="32">
        <f t="shared" si="8"/>
        <v>31.824376547982119</v>
      </c>
      <c r="S63" s="32">
        <f t="shared" si="9"/>
        <v>17.714528973058997</v>
      </c>
      <c r="T63" s="32">
        <f t="shared" si="10"/>
        <v>24.881435677781852</v>
      </c>
    </row>
    <row r="64" spans="2:20" x14ac:dyDescent="0.25">
      <c r="B64" s="12" t="str">
        <f>'Média Mensal'!B64</f>
        <v>Custió</v>
      </c>
      <c r="C64" s="12" t="str">
        <f>'Média Mensal'!C64</f>
        <v>Parque de Maia</v>
      </c>
      <c r="D64" s="15">
        <f>'Média Mensal'!D64</f>
        <v>1418.51</v>
      </c>
      <c r="E64" s="4">
        <v>1936.8966315937014</v>
      </c>
      <c r="F64" s="2">
        <v>1074.0035182009469</v>
      </c>
      <c r="G64" s="5">
        <f t="shared" si="4"/>
        <v>3010.9001497946483</v>
      </c>
      <c r="H64" s="2">
        <v>0</v>
      </c>
      <c r="I64" s="2">
        <v>0</v>
      </c>
      <c r="J64" s="5">
        <f t="shared" si="5"/>
        <v>0</v>
      </c>
      <c r="K64" s="2">
        <v>73</v>
      </c>
      <c r="L64" s="2">
        <v>62</v>
      </c>
      <c r="M64" s="5">
        <f t="shared" si="6"/>
        <v>135</v>
      </c>
      <c r="N64" s="27">
        <f t="shared" si="7"/>
        <v>0.10698722003942231</v>
      </c>
      <c r="O64" s="27">
        <f t="shared" si="0"/>
        <v>6.9849344315878442E-2</v>
      </c>
      <c r="P64" s="28">
        <f t="shared" si="1"/>
        <v>8.9931306744165121E-2</v>
      </c>
      <c r="R64" s="32">
        <f t="shared" si="8"/>
        <v>26.532830569776731</v>
      </c>
      <c r="S64" s="32">
        <f t="shared" si="9"/>
        <v>17.322637390337853</v>
      </c>
      <c r="T64" s="32">
        <f t="shared" si="10"/>
        <v>22.30296407255295</v>
      </c>
    </row>
    <row r="65" spans="2:20" x14ac:dyDescent="0.25">
      <c r="B65" s="12" t="str">
        <f>'Média Mensal'!B65</f>
        <v>Parque de Maia</v>
      </c>
      <c r="C65" s="12" t="str">
        <f>'Média Mensal'!C65</f>
        <v>Forum</v>
      </c>
      <c r="D65" s="15">
        <f>'Média Mensal'!D65</f>
        <v>824.81</v>
      </c>
      <c r="E65" s="4">
        <v>1678.7258273719829</v>
      </c>
      <c r="F65" s="2">
        <v>994.33398250978155</v>
      </c>
      <c r="G65" s="5">
        <f t="shared" si="4"/>
        <v>2673.0598098817645</v>
      </c>
      <c r="H65" s="2">
        <v>0</v>
      </c>
      <c r="I65" s="2">
        <v>0</v>
      </c>
      <c r="J65" s="5">
        <f t="shared" si="5"/>
        <v>0</v>
      </c>
      <c r="K65" s="2">
        <v>87</v>
      </c>
      <c r="L65" s="2">
        <v>62</v>
      </c>
      <c r="M65" s="5">
        <f t="shared" si="6"/>
        <v>149</v>
      </c>
      <c r="N65" s="27">
        <f t="shared" si="7"/>
        <v>7.7805238569335508E-2</v>
      </c>
      <c r="O65" s="27">
        <f t="shared" si="0"/>
        <v>6.4667922899959776E-2</v>
      </c>
      <c r="P65" s="28">
        <f t="shared" si="1"/>
        <v>7.2338704532414061E-2</v>
      </c>
      <c r="R65" s="32">
        <f t="shared" si="8"/>
        <v>19.295699165195206</v>
      </c>
      <c r="S65" s="32">
        <f t="shared" si="9"/>
        <v>16.037644879190026</v>
      </c>
      <c r="T65" s="32">
        <f t="shared" si="10"/>
        <v>17.939998724038688</v>
      </c>
    </row>
    <row r="66" spans="2:20" x14ac:dyDescent="0.25">
      <c r="B66" s="12" t="str">
        <f>'Média Mensal'!B66</f>
        <v>Forum</v>
      </c>
      <c r="C66" s="12" t="str">
        <f>'Média Mensal'!C66</f>
        <v>Zona Industrial</v>
      </c>
      <c r="D66" s="15">
        <f>'Média Mensal'!D66</f>
        <v>1119.4000000000001</v>
      </c>
      <c r="E66" s="4">
        <v>815.2767604813431</v>
      </c>
      <c r="F66" s="2">
        <v>472.33126101662555</v>
      </c>
      <c r="G66" s="5">
        <f t="shared" si="4"/>
        <v>1287.6080214979686</v>
      </c>
      <c r="H66" s="2">
        <v>0</v>
      </c>
      <c r="I66" s="2">
        <v>0</v>
      </c>
      <c r="J66" s="5">
        <f t="shared" si="5"/>
        <v>0</v>
      </c>
      <c r="K66" s="2">
        <v>62</v>
      </c>
      <c r="L66" s="2">
        <v>62</v>
      </c>
      <c r="M66" s="5">
        <f t="shared" si="6"/>
        <v>124</v>
      </c>
      <c r="N66" s="27">
        <f t="shared" si="7"/>
        <v>5.3022682133281943E-2</v>
      </c>
      <c r="O66" s="27">
        <f t="shared" si="0"/>
        <v>3.071873445737679E-2</v>
      </c>
      <c r="P66" s="28">
        <f t="shared" si="1"/>
        <v>4.1870708295329365E-2</v>
      </c>
      <c r="R66" s="32">
        <f t="shared" si="8"/>
        <v>13.149625169053921</v>
      </c>
      <c r="S66" s="32">
        <f t="shared" si="9"/>
        <v>7.6182461454294446</v>
      </c>
      <c r="T66" s="32">
        <f t="shared" si="10"/>
        <v>10.383935657241683</v>
      </c>
    </row>
    <row r="67" spans="2:20" x14ac:dyDescent="0.25">
      <c r="B67" s="12" t="str">
        <f>'Média Mensal'!B67</f>
        <v>Zona Industrial</v>
      </c>
      <c r="C67" s="12" t="str">
        <f>'Média Mensal'!C67</f>
        <v>Mandim</v>
      </c>
      <c r="D67" s="15">
        <f>'Média Mensal'!D67</f>
        <v>1194.23</v>
      </c>
      <c r="E67" s="4">
        <v>799.18848797227179</v>
      </c>
      <c r="F67" s="2">
        <v>421.66421407422871</v>
      </c>
      <c r="G67" s="5">
        <f t="shared" si="4"/>
        <v>1220.8527020465006</v>
      </c>
      <c r="H67" s="2">
        <v>0</v>
      </c>
      <c r="I67" s="2">
        <v>0</v>
      </c>
      <c r="J67" s="5">
        <f t="shared" si="5"/>
        <v>0</v>
      </c>
      <c r="K67" s="2">
        <v>62</v>
      </c>
      <c r="L67" s="2">
        <v>62</v>
      </c>
      <c r="M67" s="5">
        <f t="shared" si="6"/>
        <v>124</v>
      </c>
      <c r="N67" s="27">
        <f t="shared" si="7"/>
        <v>5.1976358478945876E-2</v>
      </c>
      <c r="O67" s="27">
        <f t="shared" si="0"/>
        <v>2.7423531092236518E-2</v>
      </c>
      <c r="P67" s="28">
        <f t="shared" si="1"/>
        <v>3.9699944785591197E-2</v>
      </c>
      <c r="R67" s="32">
        <f t="shared" si="8"/>
        <v>12.890136902778577</v>
      </c>
      <c r="S67" s="32">
        <f t="shared" si="9"/>
        <v>6.8010357108746566</v>
      </c>
      <c r="T67" s="32">
        <f t="shared" si="10"/>
        <v>9.8455863068266165</v>
      </c>
    </row>
    <row r="68" spans="2:20" x14ac:dyDescent="0.25">
      <c r="B68" s="12" t="str">
        <f>'Média Mensal'!B68</f>
        <v>Mandim</v>
      </c>
      <c r="C68" s="12" t="str">
        <f>'Média Mensal'!C68</f>
        <v>Castêlo da Maia</v>
      </c>
      <c r="D68" s="15">
        <f>'Média Mensal'!D68</f>
        <v>1468.1</v>
      </c>
      <c r="E68" s="4">
        <v>774.03712675800034</v>
      </c>
      <c r="F68" s="2">
        <v>392.73913750179111</v>
      </c>
      <c r="G68" s="5">
        <f t="shared" si="4"/>
        <v>1166.7762642597913</v>
      </c>
      <c r="H68" s="2">
        <v>0</v>
      </c>
      <c r="I68" s="2">
        <v>0</v>
      </c>
      <c r="J68" s="5">
        <f t="shared" si="5"/>
        <v>0</v>
      </c>
      <c r="K68" s="2">
        <v>62</v>
      </c>
      <c r="L68" s="2">
        <v>62</v>
      </c>
      <c r="M68" s="5">
        <f t="shared" si="6"/>
        <v>124</v>
      </c>
      <c r="N68" s="27">
        <f t="shared" si="7"/>
        <v>5.0340603977497421E-2</v>
      </c>
      <c r="O68" s="27">
        <f t="shared" si="0"/>
        <v>2.5542347652301709E-2</v>
      </c>
      <c r="P68" s="28">
        <f t="shared" si="1"/>
        <v>3.794147581489956E-2</v>
      </c>
      <c r="R68" s="32">
        <f t="shared" si="8"/>
        <v>12.484469786419361</v>
      </c>
      <c r="S68" s="32">
        <f t="shared" si="9"/>
        <v>6.3345022177708241</v>
      </c>
      <c r="T68" s="32">
        <f t="shared" si="10"/>
        <v>9.4094860020950915</v>
      </c>
    </row>
    <row r="69" spans="2:20" x14ac:dyDescent="0.25">
      <c r="B69" s="13" t="str">
        <f>'Média Mensal'!B69</f>
        <v>Castêlo da Maia</v>
      </c>
      <c r="C69" s="13" t="str">
        <f>'Média Mensal'!C69</f>
        <v>ISMAI</v>
      </c>
      <c r="D69" s="16">
        <f>'Média Mensal'!D69</f>
        <v>702.48</v>
      </c>
      <c r="E69" s="6">
        <v>330.38335062004251</v>
      </c>
      <c r="F69" s="3">
        <v>280.99999999999983</v>
      </c>
      <c r="G69" s="7">
        <f t="shared" si="4"/>
        <v>611.38335062004239</v>
      </c>
      <c r="H69" s="6">
        <v>0</v>
      </c>
      <c r="I69" s="3">
        <v>0</v>
      </c>
      <c r="J69" s="7">
        <f t="shared" si="5"/>
        <v>0</v>
      </c>
      <c r="K69" s="6">
        <v>62</v>
      </c>
      <c r="L69" s="3">
        <v>62</v>
      </c>
      <c r="M69" s="7">
        <f t="shared" si="6"/>
        <v>124</v>
      </c>
      <c r="N69" s="27">
        <f t="shared" si="7"/>
        <v>2.1486950482573004E-2</v>
      </c>
      <c r="O69" s="27">
        <f t="shared" si="0"/>
        <v>1.8275234131113413E-2</v>
      </c>
      <c r="P69" s="28">
        <f t="shared" si="1"/>
        <v>1.988109230684321E-2</v>
      </c>
      <c r="R69" s="32">
        <f t="shared" si="8"/>
        <v>5.328763719678105</v>
      </c>
      <c r="S69" s="32">
        <f t="shared" si="9"/>
        <v>4.5322580645161263</v>
      </c>
      <c r="T69" s="32">
        <f t="shared" si="10"/>
        <v>4.9305108920971161</v>
      </c>
    </row>
    <row r="70" spans="2:20" x14ac:dyDescent="0.25">
      <c r="B70" s="11" t="str">
        <f>'Média Mensal'!B70</f>
        <v>Santo Ovídio</v>
      </c>
      <c r="C70" s="11" t="str">
        <f>'Média Mensal'!C70</f>
        <v>D. João II</v>
      </c>
      <c r="D70" s="14">
        <f>'Média Mensal'!D70</f>
        <v>463.71</v>
      </c>
      <c r="E70" s="4">
        <v>1201</v>
      </c>
      <c r="F70" s="2">
        <v>2914.9057170544047</v>
      </c>
      <c r="G70" s="10">
        <f t="shared" ref="G70:G86" si="14">+E70+F70</f>
        <v>4115.9057170544047</v>
      </c>
      <c r="H70" s="2">
        <v>124</v>
      </c>
      <c r="I70" s="2">
        <v>125</v>
      </c>
      <c r="J70" s="10">
        <f t="shared" ref="J70:J86" si="15">+H70+I70</f>
        <v>249</v>
      </c>
      <c r="K70" s="2">
        <v>0</v>
      </c>
      <c r="L70" s="2">
        <v>0</v>
      </c>
      <c r="M70" s="10">
        <f t="shared" ref="M70:M86" si="16">+K70+L70</f>
        <v>0</v>
      </c>
      <c r="N70" s="25">
        <f t="shared" ref="N70:P86" si="17">+E70/(H70*216+K70*248)</f>
        <v>4.484020310633214E-2</v>
      </c>
      <c r="O70" s="25">
        <f t="shared" si="0"/>
        <v>0.10795947100201499</v>
      </c>
      <c r="P70" s="26">
        <f t="shared" si="1"/>
        <v>7.6526582572036386E-2</v>
      </c>
      <c r="R70" s="32">
        <f t="shared" si="8"/>
        <v>9.685483870967742</v>
      </c>
      <c r="S70" s="32">
        <f t="shared" si="9"/>
        <v>23.319245736435239</v>
      </c>
      <c r="T70" s="32">
        <f t="shared" si="10"/>
        <v>16.529741835559857</v>
      </c>
    </row>
    <row r="71" spans="2:20" x14ac:dyDescent="0.25">
      <c r="B71" s="12" t="str">
        <f>'Média Mensal'!B71</f>
        <v>D. João II</v>
      </c>
      <c r="C71" s="12" t="str">
        <f>'Média Mensal'!C71</f>
        <v>João de Deus</v>
      </c>
      <c r="D71" s="15">
        <f>'Média Mensal'!D71</f>
        <v>716.25</v>
      </c>
      <c r="E71" s="4">
        <v>1686.2023653561544</v>
      </c>
      <c r="F71" s="2">
        <v>4186.6617720325075</v>
      </c>
      <c r="G71" s="5">
        <f t="shared" si="14"/>
        <v>5872.8641373886621</v>
      </c>
      <c r="H71" s="2">
        <v>124</v>
      </c>
      <c r="I71" s="2">
        <v>124</v>
      </c>
      <c r="J71" s="5">
        <f t="shared" si="15"/>
        <v>248</v>
      </c>
      <c r="K71" s="2">
        <v>0</v>
      </c>
      <c r="L71" s="2">
        <v>0</v>
      </c>
      <c r="M71" s="5">
        <f t="shared" si="16"/>
        <v>0</v>
      </c>
      <c r="N71" s="27">
        <f t="shared" si="17"/>
        <v>6.2955584130680795E-2</v>
      </c>
      <c r="O71" s="27">
        <f t="shared" si="0"/>
        <v>0.15631204345999505</v>
      </c>
      <c r="P71" s="28">
        <f t="shared" si="1"/>
        <v>0.10963381379533793</v>
      </c>
      <c r="R71" s="32">
        <f t="shared" ref="R71:R86" si="18">+E71/(H71+K71)</f>
        <v>13.598406172227051</v>
      </c>
      <c r="S71" s="32">
        <f t="shared" ref="S71:S86" si="19">+F71/(I71+L71)</f>
        <v>33.763401387358932</v>
      </c>
      <c r="T71" s="32">
        <f t="shared" ref="T71:T86" si="20">+G71/(J71+M71)</f>
        <v>23.680903779792992</v>
      </c>
    </row>
    <row r="72" spans="2:20" x14ac:dyDescent="0.25">
      <c r="B72" s="12" t="str">
        <f>'Média Mensal'!B72</f>
        <v>João de Deus</v>
      </c>
      <c r="C72" s="12" t="str">
        <f>'Média Mensal'!C72</f>
        <v>C.M.Gaia</v>
      </c>
      <c r="D72" s="15">
        <f>'Média Mensal'!D72</f>
        <v>405.01</v>
      </c>
      <c r="E72" s="4">
        <v>3472.2044326628388</v>
      </c>
      <c r="F72" s="2">
        <v>6443.854709247038</v>
      </c>
      <c r="G72" s="5">
        <f t="shared" si="14"/>
        <v>9916.0591419098764</v>
      </c>
      <c r="H72" s="2">
        <v>124</v>
      </c>
      <c r="I72" s="2">
        <v>124</v>
      </c>
      <c r="J72" s="5">
        <f t="shared" si="15"/>
        <v>248</v>
      </c>
      <c r="K72" s="2">
        <v>0</v>
      </c>
      <c r="L72" s="2">
        <v>0</v>
      </c>
      <c r="M72" s="5">
        <f t="shared" si="16"/>
        <v>0</v>
      </c>
      <c r="N72" s="27">
        <f t="shared" si="17"/>
        <v>0.12963726227086464</v>
      </c>
      <c r="O72" s="27">
        <f t="shared" si="0"/>
        <v>0.24058597331418152</v>
      </c>
      <c r="P72" s="28">
        <f t="shared" si="1"/>
        <v>0.18511161779252308</v>
      </c>
      <c r="R72" s="32">
        <f t="shared" si="18"/>
        <v>28.001648650506766</v>
      </c>
      <c r="S72" s="32">
        <f t="shared" si="19"/>
        <v>51.966570235863209</v>
      </c>
      <c r="T72" s="32">
        <f t="shared" si="20"/>
        <v>39.984109443184984</v>
      </c>
    </row>
    <row r="73" spans="2:20" x14ac:dyDescent="0.25">
      <c r="B73" s="12" t="str">
        <f>'Média Mensal'!B73</f>
        <v>C.M.Gaia</v>
      </c>
      <c r="C73" s="12" t="str">
        <f>'Média Mensal'!C73</f>
        <v>General Torres</v>
      </c>
      <c r="D73" s="15">
        <f>'Média Mensal'!D73</f>
        <v>488.39</v>
      </c>
      <c r="E73" s="4">
        <v>3924.8238019938553</v>
      </c>
      <c r="F73" s="2">
        <v>7449.3200264132502</v>
      </c>
      <c r="G73" s="5">
        <f t="shared" si="14"/>
        <v>11374.143828407105</v>
      </c>
      <c r="H73" s="2">
        <v>124</v>
      </c>
      <c r="I73" s="2">
        <v>124</v>
      </c>
      <c r="J73" s="5">
        <f t="shared" si="15"/>
        <v>248</v>
      </c>
      <c r="K73" s="2">
        <v>0</v>
      </c>
      <c r="L73" s="2">
        <v>0</v>
      </c>
      <c r="M73" s="5">
        <f t="shared" si="16"/>
        <v>0</v>
      </c>
      <c r="N73" s="27">
        <f t="shared" si="17"/>
        <v>0.14653613358698683</v>
      </c>
      <c r="O73" s="27">
        <f t="shared" si="0"/>
        <v>0.27812574770061416</v>
      </c>
      <c r="P73" s="28">
        <f t="shared" si="1"/>
        <v>0.21233094064380048</v>
      </c>
      <c r="R73" s="32">
        <f t="shared" si="18"/>
        <v>31.651804854789155</v>
      </c>
      <c r="S73" s="32">
        <f t="shared" si="19"/>
        <v>60.075161503332666</v>
      </c>
      <c r="T73" s="32">
        <f t="shared" si="20"/>
        <v>45.863483179060907</v>
      </c>
    </row>
    <row r="74" spans="2:20" x14ac:dyDescent="0.25">
      <c r="B74" s="12" t="str">
        <f>'Média Mensal'!B74</f>
        <v>General Torres</v>
      </c>
      <c r="C74" s="12" t="str">
        <f>'Média Mensal'!C74</f>
        <v>Jardim do Morro</v>
      </c>
      <c r="D74" s="15">
        <f>'Média Mensal'!D74</f>
        <v>419.98</v>
      </c>
      <c r="E74" s="4">
        <v>4133.3187564867567</v>
      </c>
      <c r="F74" s="2">
        <v>8387.7563589784459</v>
      </c>
      <c r="G74" s="5">
        <f t="shared" si="14"/>
        <v>12521.075115465203</v>
      </c>
      <c r="H74" s="2">
        <v>124</v>
      </c>
      <c r="I74" s="2">
        <v>124</v>
      </c>
      <c r="J74" s="5">
        <f t="shared" si="15"/>
        <v>248</v>
      </c>
      <c r="K74" s="2">
        <v>0</v>
      </c>
      <c r="L74" s="2">
        <v>0</v>
      </c>
      <c r="M74" s="5">
        <f t="shared" si="16"/>
        <v>0</v>
      </c>
      <c r="N74" s="27">
        <f t="shared" si="17"/>
        <v>0.15432044341721762</v>
      </c>
      <c r="O74" s="27">
        <f t="shared" si="0"/>
        <v>0.31316294649710447</v>
      </c>
      <c r="P74" s="28">
        <f t="shared" si="1"/>
        <v>0.23374169495716104</v>
      </c>
      <c r="R74" s="32">
        <f t="shared" si="18"/>
        <v>33.333215778119005</v>
      </c>
      <c r="S74" s="32">
        <f t="shared" si="19"/>
        <v>67.643196443374563</v>
      </c>
      <c r="T74" s="32">
        <f t="shared" si="20"/>
        <v>50.488206110746788</v>
      </c>
    </row>
    <row r="75" spans="2:20" x14ac:dyDescent="0.25">
      <c r="B75" s="12" t="str">
        <f>'Média Mensal'!B75</f>
        <v>Jardim do Morro</v>
      </c>
      <c r="C75" s="12" t="str">
        <f>'Média Mensal'!C75</f>
        <v>São Bento</v>
      </c>
      <c r="D75" s="15">
        <f>'Média Mensal'!D75</f>
        <v>795.7</v>
      </c>
      <c r="E75" s="4">
        <v>4511.7910800627851</v>
      </c>
      <c r="F75" s="2">
        <v>8835.1257081668555</v>
      </c>
      <c r="G75" s="5">
        <f t="shared" si="14"/>
        <v>13346.916788229641</v>
      </c>
      <c r="H75" s="2">
        <v>124</v>
      </c>
      <c r="I75" s="2">
        <v>124</v>
      </c>
      <c r="J75" s="5">
        <f t="shared" si="15"/>
        <v>248</v>
      </c>
      <c r="K75" s="2">
        <v>0</v>
      </c>
      <c r="L75" s="2">
        <v>0</v>
      </c>
      <c r="M75" s="5">
        <f t="shared" si="16"/>
        <v>0</v>
      </c>
      <c r="N75" s="27">
        <f t="shared" si="17"/>
        <v>0.16845098118513982</v>
      </c>
      <c r="O75" s="27">
        <f t="shared" si="0"/>
        <v>0.32986580451638498</v>
      </c>
      <c r="P75" s="28">
        <f t="shared" si="1"/>
        <v>0.24915839285076241</v>
      </c>
      <c r="R75" s="32">
        <f t="shared" si="18"/>
        <v>36.385411935990206</v>
      </c>
      <c r="S75" s="32">
        <f t="shared" si="19"/>
        <v>71.251013775539164</v>
      </c>
      <c r="T75" s="32">
        <f t="shared" si="20"/>
        <v>53.818212855764678</v>
      </c>
    </row>
    <row r="76" spans="2:20" x14ac:dyDescent="0.25">
      <c r="B76" s="12" t="str">
        <f>'Média Mensal'!B76</f>
        <v>São Bento</v>
      </c>
      <c r="C76" s="12" t="str">
        <f>'Média Mensal'!C76</f>
        <v>Aliados</v>
      </c>
      <c r="D76" s="15">
        <f>'Média Mensal'!D76</f>
        <v>443.38</v>
      </c>
      <c r="E76" s="4">
        <v>6562.8097389869899</v>
      </c>
      <c r="F76" s="2">
        <v>9887.3855625282122</v>
      </c>
      <c r="G76" s="5">
        <f t="shared" si="14"/>
        <v>16450.195301515203</v>
      </c>
      <c r="H76" s="2">
        <v>124</v>
      </c>
      <c r="I76" s="2">
        <v>123</v>
      </c>
      <c r="J76" s="5">
        <f t="shared" si="15"/>
        <v>247</v>
      </c>
      <c r="K76" s="2">
        <v>0</v>
      </c>
      <c r="L76" s="2">
        <v>0</v>
      </c>
      <c r="M76" s="5">
        <f t="shared" si="16"/>
        <v>0</v>
      </c>
      <c r="N76" s="27">
        <f t="shared" si="17"/>
        <v>0.24502724533254891</v>
      </c>
      <c r="O76" s="27">
        <f t="shared" si="0"/>
        <v>0.37215392812888481</v>
      </c>
      <c r="P76" s="28">
        <f t="shared" si="1"/>
        <v>0.30833324526756639</v>
      </c>
      <c r="R76" s="32">
        <f t="shared" si="18"/>
        <v>52.925884991830564</v>
      </c>
      <c r="S76" s="32">
        <f t="shared" si="19"/>
        <v>80.38524847583912</v>
      </c>
      <c r="T76" s="32">
        <f t="shared" si="20"/>
        <v>66.599980977794345</v>
      </c>
    </row>
    <row r="77" spans="2:20" x14ac:dyDescent="0.25">
      <c r="B77" s="12" t="str">
        <f>'Média Mensal'!B77</f>
        <v>Aliados</v>
      </c>
      <c r="C77" s="12" t="str">
        <f>'Média Mensal'!C77</f>
        <v>Trindade S</v>
      </c>
      <c r="D77" s="15">
        <f>'Média Mensal'!D77</f>
        <v>450.27</v>
      </c>
      <c r="E77" s="4">
        <v>7989.0047911569654</v>
      </c>
      <c r="F77" s="2">
        <v>10197.940428640404</v>
      </c>
      <c r="G77" s="5">
        <f t="shared" si="14"/>
        <v>18186.94521979737</v>
      </c>
      <c r="H77" s="2">
        <v>125</v>
      </c>
      <c r="I77" s="2">
        <v>124</v>
      </c>
      <c r="J77" s="5">
        <f t="shared" si="15"/>
        <v>249</v>
      </c>
      <c r="K77" s="2">
        <v>0</v>
      </c>
      <c r="L77" s="2">
        <v>0</v>
      </c>
      <c r="M77" s="5">
        <f t="shared" si="16"/>
        <v>0</v>
      </c>
      <c r="N77" s="27">
        <f t="shared" si="17"/>
        <v>0.29588906633914686</v>
      </c>
      <c r="O77" s="27">
        <f t="shared" si="0"/>
        <v>0.38074747717444757</v>
      </c>
      <c r="P77" s="28">
        <f t="shared" si="1"/>
        <v>0.33814787334146529</v>
      </c>
      <c r="R77" s="32">
        <f t="shared" si="18"/>
        <v>63.912038329255722</v>
      </c>
      <c r="S77" s="32">
        <f t="shared" si="19"/>
        <v>82.241455069680683</v>
      </c>
      <c r="T77" s="32">
        <f t="shared" si="20"/>
        <v>73.039940641756502</v>
      </c>
    </row>
    <row r="78" spans="2:20" x14ac:dyDescent="0.25">
      <c r="B78" s="12" t="str">
        <f>'Média Mensal'!B78</f>
        <v>Trindade S</v>
      </c>
      <c r="C78" s="12" t="str">
        <f>'Média Mensal'!C78</f>
        <v>Faria Guimaraes</v>
      </c>
      <c r="D78" s="15">
        <f>'Média Mensal'!D78</f>
        <v>555.34</v>
      </c>
      <c r="E78" s="4">
        <v>8547.9738064640078</v>
      </c>
      <c r="F78" s="2">
        <v>7069.8907627942235</v>
      </c>
      <c r="G78" s="5">
        <f t="shared" si="14"/>
        <v>15617.864569258232</v>
      </c>
      <c r="H78" s="2">
        <v>124</v>
      </c>
      <c r="I78" s="2">
        <v>124</v>
      </c>
      <c r="J78" s="5">
        <f t="shared" si="15"/>
        <v>248</v>
      </c>
      <c r="K78" s="2">
        <v>0</v>
      </c>
      <c r="L78" s="2">
        <v>0</v>
      </c>
      <c r="M78" s="5">
        <f t="shared" si="16"/>
        <v>0</v>
      </c>
      <c r="N78" s="27">
        <f t="shared" si="17"/>
        <v>0.31914478070728824</v>
      </c>
      <c r="O78" s="27">
        <f t="shared" si="0"/>
        <v>0.26395948188449164</v>
      </c>
      <c r="P78" s="28">
        <f t="shared" si="1"/>
        <v>0.29155213129588992</v>
      </c>
      <c r="R78" s="32">
        <f t="shared" si="18"/>
        <v>68.935272632774257</v>
      </c>
      <c r="S78" s="32">
        <f t="shared" si="19"/>
        <v>57.015248087050189</v>
      </c>
      <c r="T78" s="32">
        <f t="shared" si="20"/>
        <v>62.975260359912227</v>
      </c>
    </row>
    <row r="79" spans="2:20" x14ac:dyDescent="0.25">
      <c r="B79" s="12" t="str">
        <f>'Média Mensal'!B79</f>
        <v>Faria Guimaraes</v>
      </c>
      <c r="C79" s="12" t="str">
        <f>'Média Mensal'!C79</f>
        <v>Marques</v>
      </c>
      <c r="D79" s="15">
        <f>'Média Mensal'!D79</f>
        <v>621.04</v>
      </c>
      <c r="E79" s="4">
        <v>7906.2872721920594</v>
      </c>
      <c r="F79" s="2">
        <v>6948.6313842106274</v>
      </c>
      <c r="G79" s="5">
        <f t="shared" si="14"/>
        <v>14854.918656402686</v>
      </c>
      <c r="H79" s="2">
        <v>123</v>
      </c>
      <c r="I79" s="2">
        <v>124</v>
      </c>
      <c r="J79" s="5">
        <f t="shared" si="15"/>
        <v>247</v>
      </c>
      <c r="K79" s="2">
        <v>0</v>
      </c>
      <c r="L79" s="2">
        <v>0</v>
      </c>
      <c r="M79" s="5">
        <f t="shared" si="16"/>
        <v>0</v>
      </c>
      <c r="N79" s="27">
        <f t="shared" si="17"/>
        <v>0.29758684403011365</v>
      </c>
      <c r="O79" s="27">
        <f t="shared" si="0"/>
        <v>0.25943217533641827</v>
      </c>
      <c r="P79" s="28">
        <f t="shared" si="1"/>
        <v>0.2784322735118212</v>
      </c>
      <c r="R79" s="32">
        <f t="shared" si="18"/>
        <v>64.278758310504543</v>
      </c>
      <c r="S79" s="32">
        <f t="shared" si="19"/>
        <v>56.037349872666347</v>
      </c>
      <c r="T79" s="32">
        <f t="shared" si="20"/>
        <v>60.141371078553384</v>
      </c>
    </row>
    <row r="80" spans="2:20" x14ac:dyDescent="0.25">
      <c r="B80" s="12" t="str">
        <f>'Média Mensal'!B80</f>
        <v>Marques</v>
      </c>
      <c r="C80" s="12" t="str">
        <f>'Média Mensal'!C80</f>
        <v>Combatentes</v>
      </c>
      <c r="D80" s="15">
        <f>'Média Mensal'!D80</f>
        <v>702.75</v>
      </c>
      <c r="E80" s="4">
        <v>6052.3246940953077</v>
      </c>
      <c r="F80" s="2">
        <v>5605.6497090966677</v>
      </c>
      <c r="G80" s="5">
        <f t="shared" si="14"/>
        <v>11657.974403191976</v>
      </c>
      <c r="H80" s="2">
        <v>123</v>
      </c>
      <c r="I80" s="2">
        <v>124</v>
      </c>
      <c r="J80" s="5">
        <f t="shared" si="15"/>
        <v>247</v>
      </c>
      <c r="K80" s="2">
        <v>0</v>
      </c>
      <c r="L80" s="2">
        <v>0</v>
      </c>
      <c r="M80" s="5">
        <f t="shared" si="16"/>
        <v>0</v>
      </c>
      <c r="N80" s="27">
        <f t="shared" si="17"/>
        <v>0.22780505473107904</v>
      </c>
      <c r="O80" s="27">
        <f t="shared" si="0"/>
        <v>0.20929098376256974</v>
      </c>
      <c r="P80" s="28">
        <f t="shared" si="1"/>
        <v>0.21851054137036993</v>
      </c>
      <c r="R80" s="32">
        <f t="shared" si="18"/>
        <v>49.20589182191307</v>
      </c>
      <c r="S80" s="32">
        <f t="shared" si="19"/>
        <v>45.206852492715065</v>
      </c>
      <c r="T80" s="32">
        <f t="shared" si="20"/>
        <v>47.198276935999907</v>
      </c>
    </row>
    <row r="81" spans="2:20" x14ac:dyDescent="0.25">
      <c r="B81" s="12" t="str">
        <f>'Média Mensal'!B81</f>
        <v>Combatentes</v>
      </c>
      <c r="C81" s="12" t="str">
        <f>'Média Mensal'!C81</f>
        <v>Salgueiros</v>
      </c>
      <c r="D81" s="15">
        <f>'Média Mensal'!D81</f>
        <v>471.25</v>
      </c>
      <c r="E81" s="4">
        <v>5009.6067083654407</v>
      </c>
      <c r="F81" s="2">
        <v>5039.6886918752025</v>
      </c>
      <c r="G81" s="5">
        <f t="shared" si="14"/>
        <v>10049.295400240644</v>
      </c>
      <c r="H81" s="2">
        <v>123</v>
      </c>
      <c r="I81" s="2">
        <v>124</v>
      </c>
      <c r="J81" s="5">
        <f t="shared" si="15"/>
        <v>247</v>
      </c>
      <c r="K81" s="2">
        <v>0</v>
      </c>
      <c r="L81" s="2">
        <v>0</v>
      </c>
      <c r="M81" s="5">
        <f t="shared" si="16"/>
        <v>0</v>
      </c>
      <c r="N81" s="27">
        <f t="shared" si="17"/>
        <v>0.18855791585235776</v>
      </c>
      <c r="O81" s="27">
        <f t="shared" si="17"/>
        <v>0.18816042009689377</v>
      </c>
      <c r="P81" s="28">
        <f t="shared" si="17"/>
        <v>0.18835836332734751</v>
      </c>
      <c r="R81" s="32">
        <f t="shared" si="18"/>
        <v>40.728509824109274</v>
      </c>
      <c r="S81" s="32">
        <f t="shared" si="19"/>
        <v>40.642650740929049</v>
      </c>
      <c r="T81" s="32">
        <f t="shared" si="20"/>
        <v>40.685406478707058</v>
      </c>
    </row>
    <row r="82" spans="2:20" x14ac:dyDescent="0.25">
      <c r="B82" s="12" t="str">
        <f>'Média Mensal'!B82</f>
        <v>Salgueiros</v>
      </c>
      <c r="C82" s="12" t="str">
        <f>'Média Mensal'!C82</f>
        <v>Polo Universitario</v>
      </c>
      <c r="D82" s="15">
        <f>'Média Mensal'!D82</f>
        <v>775.36</v>
      </c>
      <c r="E82" s="4">
        <v>4100.2122469903916</v>
      </c>
      <c r="F82" s="2">
        <v>4724.5925903043208</v>
      </c>
      <c r="G82" s="5">
        <f t="shared" si="14"/>
        <v>8824.8048372947123</v>
      </c>
      <c r="H82" s="2">
        <v>123</v>
      </c>
      <c r="I82" s="2">
        <v>124</v>
      </c>
      <c r="J82" s="5">
        <f t="shared" si="15"/>
        <v>247</v>
      </c>
      <c r="K82" s="2">
        <v>0</v>
      </c>
      <c r="L82" s="2">
        <v>0</v>
      </c>
      <c r="M82" s="5">
        <f t="shared" si="16"/>
        <v>0</v>
      </c>
      <c r="N82" s="27">
        <f t="shared" si="17"/>
        <v>0.15432897647509755</v>
      </c>
      <c r="O82" s="27">
        <f t="shared" si="17"/>
        <v>0.17639607938710875</v>
      </c>
      <c r="P82" s="28">
        <f t="shared" si="17"/>
        <v>0.1654071981799129</v>
      </c>
      <c r="R82" s="32">
        <f t="shared" si="18"/>
        <v>33.335058918621073</v>
      </c>
      <c r="S82" s="32">
        <f t="shared" si="19"/>
        <v>38.101553147615491</v>
      </c>
      <c r="T82" s="32">
        <f t="shared" si="20"/>
        <v>35.727954806861185</v>
      </c>
    </row>
    <row r="83" spans="2:20" x14ac:dyDescent="0.25">
      <c r="B83" s="12" t="str">
        <f>'Média Mensal'!B83</f>
        <v>Polo Universitario</v>
      </c>
      <c r="C83" s="12" t="str">
        <f>'Média Mensal'!C83</f>
        <v>I.P.O.</v>
      </c>
      <c r="D83" s="15">
        <f>'Média Mensal'!D83</f>
        <v>827.64</v>
      </c>
      <c r="E83" s="4">
        <v>3098.8746704608961</v>
      </c>
      <c r="F83" s="2">
        <v>4017.7313122731298</v>
      </c>
      <c r="G83" s="5">
        <f t="shared" si="14"/>
        <v>7116.6059827340259</v>
      </c>
      <c r="H83" s="2">
        <v>123</v>
      </c>
      <c r="I83" s="2">
        <v>123</v>
      </c>
      <c r="J83" s="5">
        <f t="shared" si="15"/>
        <v>246</v>
      </c>
      <c r="K83" s="2">
        <v>0</v>
      </c>
      <c r="L83" s="2">
        <v>0</v>
      </c>
      <c r="M83" s="5">
        <f t="shared" si="16"/>
        <v>0</v>
      </c>
      <c r="N83" s="27">
        <f t="shared" si="17"/>
        <v>0.1166393657957278</v>
      </c>
      <c r="O83" s="27">
        <f t="shared" si="17"/>
        <v>0.15122445469260501</v>
      </c>
      <c r="P83" s="28">
        <f t="shared" si="17"/>
        <v>0.1339319102441664</v>
      </c>
      <c r="R83" s="32">
        <f t="shared" si="18"/>
        <v>25.194103011877203</v>
      </c>
      <c r="S83" s="32">
        <f t="shared" si="19"/>
        <v>32.664482213602682</v>
      </c>
      <c r="T83" s="32">
        <f t="shared" si="20"/>
        <v>28.929292612739943</v>
      </c>
    </row>
    <row r="84" spans="2:20" x14ac:dyDescent="0.25">
      <c r="B84" s="13" t="str">
        <f>'Média Mensal'!B84</f>
        <v>I.P.O.</v>
      </c>
      <c r="C84" s="13" t="str">
        <f>'Média Mensal'!C84</f>
        <v>Hospital São João</v>
      </c>
      <c r="D84" s="16">
        <f>'Média Mensal'!D84</f>
        <v>351.77</v>
      </c>
      <c r="E84" s="6">
        <v>1953.1761130389416</v>
      </c>
      <c r="F84" s="3">
        <v>2388.9999999999995</v>
      </c>
      <c r="G84" s="7">
        <f t="shared" si="14"/>
        <v>4342.1761130389414</v>
      </c>
      <c r="H84" s="6">
        <v>133</v>
      </c>
      <c r="I84" s="3">
        <v>123</v>
      </c>
      <c r="J84" s="7">
        <f t="shared" si="15"/>
        <v>256</v>
      </c>
      <c r="K84" s="6">
        <v>0</v>
      </c>
      <c r="L84" s="3">
        <v>0</v>
      </c>
      <c r="M84" s="7">
        <f t="shared" si="16"/>
        <v>0</v>
      </c>
      <c r="N84" s="27">
        <f t="shared" si="17"/>
        <v>6.7988586502330181E-2</v>
      </c>
      <c r="O84" s="27">
        <f t="shared" si="17"/>
        <v>8.9920204757603109E-2</v>
      </c>
      <c r="P84" s="28">
        <f t="shared" si="17"/>
        <v>7.8526043710918356E-2</v>
      </c>
      <c r="R84" s="32">
        <f t="shared" si="18"/>
        <v>14.68553468450332</v>
      </c>
      <c r="S84" s="32">
        <f t="shared" si="19"/>
        <v>19.422764227642272</v>
      </c>
      <c r="T84" s="32">
        <f t="shared" si="20"/>
        <v>16.961625441558365</v>
      </c>
    </row>
    <row r="85" spans="2:20" x14ac:dyDescent="0.25">
      <c r="B85" s="12" t="str">
        <f>'Média Mensal'!B85</f>
        <v xml:space="preserve">Verdes (E) </v>
      </c>
      <c r="C85" s="12" t="str">
        <f>'Média Mensal'!C85</f>
        <v>Botica</v>
      </c>
      <c r="D85" s="15">
        <f>'Média Mensal'!D85</f>
        <v>683.54</v>
      </c>
      <c r="E85" s="4">
        <v>810.87523700996383</v>
      </c>
      <c r="F85" s="2">
        <v>2382.6680243763285</v>
      </c>
      <c r="G85" s="5">
        <f t="shared" si="14"/>
        <v>3193.5432613862922</v>
      </c>
      <c r="H85" s="2">
        <v>84</v>
      </c>
      <c r="I85" s="2">
        <v>62</v>
      </c>
      <c r="J85" s="5">
        <f t="shared" si="15"/>
        <v>146</v>
      </c>
      <c r="K85" s="2">
        <v>0</v>
      </c>
      <c r="L85" s="2">
        <v>0</v>
      </c>
      <c r="M85" s="5">
        <f t="shared" si="16"/>
        <v>0</v>
      </c>
      <c r="N85" s="25">
        <f t="shared" si="17"/>
        <v>4.4691095514217585E-2</v>
      </c>
      <c r="O85" s="25">
        <f t="shared" si="17"/>
        <v>0.17791726585844747</v>
      </c>
      <c r="P85" s="26">
        <f t="shared" si="17"/>
        <v>0.10126659250971247</v>
      </c>
      <c r="R85" s="32">
        <f t="shared" si="18"/>
        <v>9.6532766310709981</v>
      </c>
      <c r="S85" s="32">
        <f t="shared" si="19"/>
        <v>38.430129425424653</v>
      </c>
      <c r="T85" s="32">
        <f t="shared" si="20"/>
        <v>21.873583982097891</v>
      </c>
    </row>
    <row r="86" spans="2:20" x14ac:dyDescent="0.25">
      <c r="B86" s="13" t="str">
        <f>'Média Mensal'!B86</f>
        <v>Botica</v>
      </c>
      <c r="C86" s="13" t="str">
        <f>'Média Mensal'!C86</f>
        <v>Aeroporto</v>
      </c>
      <c r="D86" s="16">
        <f>'Média Mensal'!D86</f>
        <v>649.66</v>
      </c>
      <c r="E86" s="44">
        <v>707.19020939648181</v>
      </c>
      <c r="F86" s="45">
        <v>2332.0000000000009</v>
      </c>
      <c r="G86" s="46">
        <f t="shared" si="14"/>
        <v>3039.1902093964827</v>
      </c>
      <c r="H86" s="44">
        <v>84</v>
      </c>
      <c r="I86" s="45">
        <v>62</v>
      </c>
      <c r="J86" s="46">
        <f t="shared" si="15"/>
        <v>146</v>
      </c>
      <c r="K86" s="44">
        <v>0</v>
      </c>
      <c r="L86" s="45">
        <v>0</v>
      </c>
      <c r="M86" s="46">
        <f t="shared" si="16"/>
        <v>0</v>
      </c>
      <c r="N86" s="47">
        <f t="shared" si="17"/>
        <v>3.8976532704832548E-2</v>
      </c>
      <c r="O86" s="47">
        <f t="shared" si="17"/>
        <v>0.17413381123058549</v>
      </c>
      <c r="P86" s="48">
        <f t="shared" si="17"/>
        <v>9.6372089339056402E-2</v>
      </c>
      <c r="R86" s="32">
        <f t="shared" si="18"/>
        <v>8.4189310642438304</v>
      </c>
      <c r="S86" s="32">
        <f t="shared" si="19"/>
        <v>37.61290322580647</v>
      </c>
      <c r="T86" s="32">
        <f t="shared" si="20"/>
        <v>20.816371297236184</v>
      </c>
    </row>
    <row r="87" spans="2:20" x14ac:dyDescent="0.25">
      <c r="B87" s="23" t="s">
        <v>85</v>
      </c>
      <c r="E87" s="41"/>
      <c r="F87" s="41"/>
      <c r="G87" s="41"/>
      <c r="H87" s="41"/>
      <c r="I87" s="41"/>
      <c r="J87" s="41"/>
      <c r="K87" s="41"/>
      <c r="L87" s="41"/>
      <c r="M87" s="41"/>
      <c r="N87" s="42"/>
      <c r="O87" s="42"/>
      <c r="P87" s="42"/>
    </row>
    <row r="88" spans="2:20" x14ac:dyDescent="0.25">
      <c r="B88" s="34"/>
    </row>
    <row r="89" spans="2:20" x14ac:dyDescent="0.25">
      <c r="C89" s="51" t="s">
        <v>106</v>
      </c>
      <c r="D89" s="52">
        <f>+SUMPRODUCT(D5:D86,G5:G86)/1000</f>
        <v>433914.59501988802</v>
      </c>
    </row>
    <row r="90" spans="2:20" x14ac:dyDescent="0.25">
      <c r="C90" s="51" t="s">
        <v>108</v>
      </c>
      <c r="D90" s="52">
        <f>+(SUMPRODUCT($D$5:$D$86,$J$5:$J$86)+SUMPRODUCT($D$5:$D$86,$M$5:$M$86))/1000</f>
        <v>17463.994139999995</v>
      </c>
    </row>
    <row r="91" spans="2:20" x14ac:dyDescent="0.25">
      <c r="C91" s="51" t="s">
        <v>107</v>
      </c>
      <c r="D91" s="52">
        <f>+(SUMPRODUCT($D$5:$D$86,$J$5:$J$86)*216+SUMPRODUCT($D$5:$D$86,$M$5:$M$86)*248)/1000</f>
        <v>4035633.5921599995</v>
      </c>
    </row>
    <row r="92" spans="2:20" x14ac:dyDescent="0.25">
      <c r="C92" s="51" t="s">
        <v>109</v>
      </c>
      <c r="D92" s="35">
        <f>+D89/D91</f>
        <v>0.1075208105767707</v>
      </c>
    </row>
    <row r="93" spans="2:20" x14ac:dyDescent="0.25">
      <c r="D93" s="53">
        <f>+D92-P2</f>
        <v>6.2450045135165055E-16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">
    <tabColor theme="0"/>
  </sheetPr>
  <dimension ref="A1:W93"/>
  <sheetViews>
    <sheetView tabSelected="1" workbookViewId="0">
      <pane xSplit="4" ySplit="4" topLeftCell="G86" activePane="bottomRight" state="frozen"/>
      <selection activeCell="O98" sqref="O98"/>
      <selection pane="topRight" activeCell="O98" sqref="O98"/>
      <selection pane="bottomLeft" activeCell="O98" sqref="O98"/>
      <selection pane="bottomRight" activeCell="H90" sqref="H90"/>
    </sheetView>
  </sheetViews>
  <sheetFormatPr defaultRowHeight="15" x14ac:dyDescent="0.25"/>
  <cols>
    <col min="1" max="1" width="12" bestFit="1" customWidth="1"/>
    <col min="2" max="2" width="17.42578125" bestFit="1" customWidth="1"/>
    <col min="3" max="3" width="17.42578125" customWidth="1"/>
    <col min="4" max="4" width="15.7109375" bestFit="1" customWidth="1"/>
    <col min="5" max="6" width="10" customWidth="1"/>
    <col min="7" max="7" width="13.85546875" bestFit="1" customWidth="1"/>
    <col min="8" max="9" width="10" customWidth="1"/>
    <col min="10" max="10" width="13.85546875" bestFit="1" customWidth="1"/>
    <col min="11" max="12" width="10" customWidth="1"/>
    <col min="13" max="13" width="13.85546875" bestFit="1" customWidth="1"/>
    <col min="14" max="14" width="10" customWidth="1"/>
    <col min="15" max="15" width="14" customWidth="1"/>
    <col min="16" max="16" width="10" customWidth="1"/>
    <col min="17" max="17" width="16.28515625" customWidth="1"/>
    <col min="21" max="21" width="12.42578125" bestFit="1" customWidth="1"/>
    <col min="23" max="23" width="15.7109375" bestFit="1" customWidth="1"/>
  </cols>
  <sheetData>
    <row r="1" spans="1:23" ht="14.45" x14ac:dyDescent="0.3">
      <c r="A1" s="36" t="s">
        <v>101</v>
      </c>
      <c r="D1" s="1"/>
      <c r="E1" s="1"/>
      <c r="F1" s="35"/>
      <c r="G1" s="1"/>
      <c r="H1" s="1"/>
      <c r="I1" s="1"/>
      <c r="J1" s="1"/>
      <c r="K1" s="1"/>
      <c r="L1" s="1"/>
      <c r="M1" s="1"/>
      <c r="P1" s="33"/>
    </row>
    <row r="2" spans="1:23" ht="17.25" x14ac:dyDescent="0.3">
      <c r="A2" s="1"/>
      <c r="H2" s="54" t="s">
        <v>84</v>
      </c>
      <c r="I2" s="55"/>
      <c r="J2" s="55"/>
      <c r="K2" s="55"/>
      <c r="L2" s="55"/>
      <c r="M2" s="55"/>
      <c r="N2" s="55"/>
      <c r="O2" s="56"/>
      <c r="P2" s="17">
        <v>0.18256375048347423</v>
      </c>
      <c r="U2">
        <v>8</v>
      </c>
    </row>
    <row r="3" spans="1:23" ht="17.25" x14ac:dyDescent="0.25">
      <c r="B3" s="59" t="s">
        <v>3</v>
      </c>
      <c r="C3" s="61" t="s">
        <v>4</v>
      </c>
      <c r="D3" s="18" t="s">
        <v>82</v>
      </c>
      <c r="E3" s="64" t="s">
        <v>0</v>
      </c>
      <c r="F3" s="64"/>
      <c r="G3" s="65"/>
      <c r="H3" s="63" t="s">
        <v>86</v>
      </c>
      <c r="I3" s="64"/>
      <c r="J3" s="65"/>
      <c r="K3" s="63" t="s">
        <v>87</v>
      </c>
      <c r="L3" s="64"/>
      <c r="M3" s="65"/>
      <c r="N3" s="63" t="s">
        <v>1</v>
      </c>
      <c r="O3" s="64"/>
      <c r="P3" s="65"/>
      <c r="R3" s="63" t="s">
        <v>88</v>
      </c>
      <c r="S3" s="64"/>
      <c r="T3" s="65"/>
      <c r="U3" s="57" t="s">
        <v>89</v>
      </c>
      <c r="V3" s="58"/>
    </row>
    <row r="4" spans="1:23" x14ac:dyDescent="0.25">
      <c r="B4" s="60"/>
      <c r="C4" s="62"/>
      <c r="D4" s="19" t="s">
        <v>83</v>
      </c>
      <c r="E4" s="20" t="s">
        <v>5</v>
      </c>
      <c r="F4" s="21" t="s">
        <v>6</v>
      </c>
      <c r="G4" s="22" t="s">
        <v>2</v>
      </c>
      <c r="H4" s="20" t="s">
        <v>5</v>
      </c>
      <c r="I4" s="21" t="s">
        <v>6</v>
      </c>
      <c r="J4" s="22" t="s">
        <v>2</v>
      </c>
      <c r="K4" s="20" t="s">
        <v>5</v>
      </c>
      <c r="L4" s="21" t="s">
        <v>6</v>
      </c>
      <c r="M4" s="24" t="s">
        <v>2</v>
      </c>
      <c r="N4" s="20" t="s">
        <v>5</v>
      </c>
      <c r="O4" s="21" t="s">
        <v>6</v>
      </c>
      <c r="P4" s="22" t="s">
        <v>2</v>
      </c>
      <c r="Q4" s="39"/>
      <c r="R4" s="20" t="s">
        <v>5</v>
      </c>
      <c r="S4" s="21" t="s">
        <v>6</v>
      </c>
      <c r="T4" s="31" t="s">
        <v>2</v>
      </c>
      <c r="U4" s="20" t="s">
        <v>5</v>
      </c>
      <c r="V4" s="21" t="s">
        <v>6</v>
      </c>
      <c r="W4" s="40"/>
    </row>
    <row r="5" spans="1:23" x14ac:dyDescent="0.25">
      <c r="B5" s="12" t="s">
        <v>90</v>
      </c>
      <c r="C5" s="12" t="s">
        <v>91</v>
      </c>
      <c r="D5" s="15">
        <v>440.45</v>
      </c>
      <c r="E5" s="4">
        <v>12945.000000000002</v>
      </c>
      <c r="F5" s="4">
        <v>18065.007355611215</v>
      </c>
      <c r="G5" s="5">
        <f>+E5+F5</f>
        <v>31010.007355611218</v>
      </c>
      <c r="H5" s="9">
        <v>2678</v>
      </c>
      <c r="I5" s="9">
        <v>2618</v>
      </c>
      <c r="J5" s="10">
        <f>+H5+I5</f>
        <v>5296</v>
      </c>
      <c r="K5" s="9">
        <v>0</v>
      </c>
      <c r="L5" s="9">
        <v>0</v>
      </c>
      <c r="M5" s="10">
        <f>+K5+L5</f>
        <v>0</v>
      </c>
      <c r="N5" s="27">
        <f>+E5/(H5*216+K5*248)</f>
        <v>2.2378848228362794E-2</v>
      </c>
      <c r="O5" s="27">
        <f t="shared" ref="O5:O80" si="0">+F5/(I5*216+L5*248)</f>
        <v>3.1945872159287576E-2</v>
      </c>
      <c r="P5" s="28">
        <f>+G5/(J5*216+M5*248)</f>
        <v>2.710816632714699E-2</v>
      </c>
      <c r="Q5" s="38"/>
      <c r="R5" s="32">
        <f>+E5/(H5+K5)</f>
        <v>4.833831217326364</v>
      </c>
      <c r="S5" s="32">
        <f t="shared" ref="S5:S70" si="1">+F5/(I5+L5)</f>
        <v>6.9003083864061168</v>
      </c>
      <c r="T5" s="32">
        <f t="shared" ref="T5:T70" si="2">+G5/(J5+M5)</f>
        <v>5.8553639266637498</v>
      </c>
      <c r="U5">
        <f>+IF('Média 24h-6h'!R5&lt;'Média Mensal'!$U$2,1,0)+IF('Média 6h-7h'!R5&lt;'Média Mensal'!$U$2,1,0)+IF('Média 7h-8h'!R5&lt;'Média Mensal'!$U$2,1,0)+IF('Média 8h-9h'!R5&lt;'Média Mensal'!$U$2,1,0)+IF('Média 9h-10h'!R5&lt;'Média Mensal'!$U$2,1,0)+IF('Média 10h-11h'!R5&lt;'Média Mensal'!$U$2,1,0)+IF('Média 11h-12h'!R5&lt;'Média Mensal'!$U$2,1,0)+IF('Média 12h-13h'!R5&lt;'Média Mensal'!$U$2,1,0)+IF('Média 13h-14h'!R5&lt;'Média Mensal'!$U$2,1,0)+IF('Média 14h-15h'!R5&lt;'Média Mensal'!$U$2,1,0)+IF('Média 15h-16h'!R5&lt;'Média Mensal'!$U$2,1,0)+IF('Média 16h-17h'!R5&lt;'Média Mensal'!$U$2,1,0)+IF('Média 17h-18h'!R5&lt;'Média Mensal'!$U$2,1,0)+IF('Média 18h-19h'!R5&lt;'Média Mensal'!$U$2,1,0)+IF('Média 19h-20h'!R5&lt;'Média Mensal'!$U$2,1,0)+IF('Média 20h-21h'!R5&lt;'Média Mensal'!$U$2,1,0)+IF('Média 21h-22h'!R5&lt;'Média Mensal'!$U$2,1,0)+IF('Média 22h-23h'!R5&lt;'Média Mensal'!$U$2,1,0)+IF('Média 23h-0h'!R5&lt;'Média Mensal'!$U$2,1,0)</f>
        <v>17</v>
      </c>
      <c r="V5">
        <f>+IF('Média 24h-6h'!S5&lt;'Média Mensal'!$U$2,1,0)+IF('Média 6h-7h'!S5&lt;'Média Mensal'!$U$2,1,0)+IF('Média 7h-8h'!S5&lt;'Média Mensal'!$U$2,1,0)+IF('Média 8h-9h'!S5&lt;'Média Mensal'!$U$2,1,0)+IF('Média 9h-10h'!S5&lt;'Média Mensal'!$U$2,1,0)+IF('Média 10h-11h'!S5&lt;'Média Mensal'!$U$2,1,0)+IF('Média 11h-12h'!S5&lt;'Média Mensal'!$U$2,1,0)+IF('Média 12h-13h'!S5&lt;'Média Mensal'!$U$2,1,0)+IF('Média 13h-14h'!S5&lt;'Média Mensal'!$U$2,1,0)+IF('Média 14h-15h'!S5&lt;'Média Mensal'!$U$2,1,0)+IF('Média 15h-16h'!S5&lt;'Média Mensal'!$U$2,1,0)+IF('Média 16h-17h'!S5&lt;'Média Mensal'!$U$2,1,0)+IF('Média 17h-18h'!S5&lt;'Média Mensal'!$U$2,1,0)+IF('Média 18h-19h'!S5&lt;'Média Mensal'!$U$2,1,0)+IF('Média 19h-20h'!S5&lt;'Média Mensal'!$U$2,1,0)+IF('Média 20h-21h'!S5&lt;'Média Mensal'!$U$2,1,0)+IF('Média 21h-22h'!S5&lt;'Média Mensal'!$U$2,1,0)+IF('Média 22h-23h'!S5&lt;'Média Mensal'!$U$2,1,0)+IF('Média 23h-0h'!S5&lt;'Média Mensal'!$U$2,1,0)</f>
        <v>12</v>
      </c>
    </row>
    <row r="6" spans="1:23" x14ac:dyDescent="0.25">
      <c r="B6" s="12" t="s">
        <v>91</v>
      </c>
      <c r="C6" s="12" t="s">
        <v>92</v>
      </c>
      <c r="D6" s="15">
        <v>583.47</v>
      </c>
      <c r="E6" s="4">
        <v>23313.780316414293</v>
      </c>
      <c r="F6" s="4">
        <v>32878.937212011922</v>
      </c>
      <c r="G6" s="5">
        <f t="shared" ref="G6:G69" si="3">+E6+F6</f>
        <v>56192.717528426219</v>
      </c>
      <c r="H6" s="2">
        <v>2679</v>
      </c>
      <c r="I6" s="2">
        <v>2618</v>
      </c>
      <c r="J6" s="5">
        <f t="shared" ref="J6:J69" si="4">+H6+I6</f>
        <v>5297</v>
      </c>
      <c r="K6" s="2">
        <v>0</v>
      </c>
      <c r="L6" s="2">
        <v>0</v>
      </c>
      <c r="M6" s="5">
        <f t="shared" ref="M6:M69" si="5">+K6+L6</f>
        <v>0</v>
      </c>
      <c r="N6" s="27">
        <f t="shared" ref="N6:N69" si="6">+E6/(H6*216+K6*248)</f>
        <v>4.0288976532865867E-2</v>
      </c>
      <c r="O6" s="27">
        <f t="shared" si="0"/>
        <v>5.8142590491773338E-2</v>
      </c>
      <c r="P6" s="28">
        <f t="shared" ref="P6:P69" si="7">+G6/(J6*216+M6*248)</f>
        <v>4.9112982827829013E-2</v>
      </c>
      <c r="Q6" s="38"/>
      <c r="R6" s="32">
        <f t="shared" ref="R6:R69" si="8">+E6/(H6+K6)</f>
        <v>8.702418931099027</v>
      </c>
      <c r="S6" s="32">
        <f t="shared" si="1"/>
        <v>12.558799546223041</v>
      </c>
      <c r="T6" s="32">
        <f t="shared" ref="T6:T16" si="9">+G6/(J6+M6)</f>
        <v>10.608404290811066</v>
      </c>
      <c r="U6">
        <f>+IF('Média 24h-6h'!R6&lt;'Média Mensal'!$U$2,1,0)+IF('Média 6h-7h'!R6&lt;'Média Mensal'!$U$2,1,0)+IF('Média 7h-8h'!R6&lt;'Média Mensal'!$U$2,1,0)+IF('Média 8h-9h'!R6&lt;'Média Mensal'!$U$2,1,0)+IF('Média 9h-10h'!R6&lt;'Média Mensal'!$U$2,1,0)+IF('Média 10h-11h'!R6&lt;'Média Mensal'!$U$2,1,0)+IF('Média 11h-12h'!R6&lt;'Média Mensal'!$U$2,1,0)+IF('Média 12h-13h'!R6&lt;'Média Mensal'!$U$2,1,0)+IF('Média 13h-14h'!R6&lt;'Média Mensal'!$U$2,1,0)+IF('Média 14h-15h'!R6&lt;'Média Mensal'!$U$2,1,0)+IF('Média 15h-16h'!R6&lt;'Média Mensal'!$U$2,1,0)+IF('Média 16h-17h'!R6&lt;'Média Mensal'!$U$2,1,0)+IF('Média 17h-18h'!R6&lt;'Média Mensal'!$U$2,1,0)+IF('Média 18h-19h'!R6&lt;'Média Mensal'!$U$2,1,0)+IF('Média 19h-20h'!R6&lt;'Média Mensal'!$U$2,1,0)+IF('Média 20h-21h'!R6&lt;'Média Mensal'!$U$2,1,0)+IF('Média 21h-22h'!R6&lt;'Média Mensal'!$U$2,1,0)+IF('Média 22h-23h'!R6&lt;'Média Mensal'!$U$2,1,0)+IF('Média 23h-0h'!R6&lt;'Média Mensal'!$U$2,1,0)</f>
        <v>10</v>
      </c>
      <c r="V6">
        <f>+IF('Média 24h-6h'!S6&lt;'Média Mensal'!$U$2,1,0)+IF('Média 6h-7h'!S6&lt;'Média Mensal'!$U$2,1,0)+IF('Média 7h-8h'!S6&lt;'Média Mensal'!$U$2,1,0)+IF('Média 8h-9h'!S6&lt;'Média Mensal'!$U$2,1,0)+IF('Média 9h-10h'!S6&lt;'Média Mensal'!$U$2,1,0)+IF('Média 10h-11h'!S6&lt;'Média Mensal'!$U$2,1,0)+IF('Média 11h-12h'!S6&lt;'Média Mensal'!$U$2,1,0)+IF('Média 12h-13h'!S6&lt;'Média Mensal'!$U$2,1,0)+IF('Média 13h-14h'!S6&lt;'Média Mensal'!$U$2,1,0)+IF('Média 14h-15h'!S6&lt;'Média Mensal'!$U$2,1,0)+IF('Média 15h-16h'!S6&lt;'Média Mensal'!$U$2,1,0)+IF('Média 16h-17h'!S6&lt;'Média Mensal'!$U$2,1,0)+IF('Média 17h-18h'!S6&lt;'Média Mensal'!$U$2,1,0)+IF('Média 18h-19h'!S6&lt;'Média Mensal'!$U$2,1,0)+IF('Média 19h-20h'!S6&lt;'Média Mensal'!$U$2,1,0)+IF('Média 20h-21h'!S6&lt;'Média Mensal'!$U$2,1,0)+IF('Média 21h-22h'!S6&lt;'Média Mensal'!$U$2,1,0)+IF('Média 22h-23h'!S6&lt;'Média Mensal'!$U$2,1,0)+IF('Média 23h-0h'!S6&lt;'Média Mensal'!$U$2,1,0)</f>
        <v>3</v>
      </c>
    </row>
    <row r="7" spans="1:23" x14ac:dyDescent="0.25">
      <c r="B7" s="12" t="s">
        <v>92</v>
      </c>
      <c r="C7" s="12" t="s">
        <v>93</v>
      </c>
      <c r="D7" s="15">
        <v>786.02</v>
      </c>
      <c r="E7" s="4">
        <v>34978.719041090502</v>
      </c>
      <c r="F7" s="4">
        <v>44946.523870166944</v>
      </c>
      <c r="G7" s="5">
        <f t="shared" si="3"/>
        <v>79925.242911257446</v>
      </c>
      <c r="H7" s="2">
        <v>2679</v>
      </c>
      <c r="I7" s="2">
        <v>2618</v>
      </c>
      <c r="J7" s="5">
        <f t="shared" si="4"/>
        <v>5297</v>
      </c>
      <c r="K7" s="2">
        <v>0</v>
      </c>
      <c r="L7" s="2">
        <v>0</v>
      </c>
      <c r="M7" s="5">
        <f t="shared" si="5"/>
        <v>0</v>
      </c>
      <c r="N7" s="27">
        <f t="shared" si="6"/>
        <v>6.044737367641758E-2</v>
      </c>
      <c r="O7" s="27">
        <f t="shared" si="0"/>
        <v>7.9482719120771692E-2</v>
      </c>
      <c r="P7" s="28">
        <f t="shared" si="7"/>
        <v>6.9855441332320745E-2</v>
      </c>
      <c r="Q7" s="38"/>
      <c r="R7" s="32">
        <f t="shared" si="8"/>
        <v>13.056632714106197</v>
      </c>
      <c r="S7" s="32">
        <f t="shared" si="1"/>
        <v>17.168267330086685</v>
      </c>
      <c r="T7" s="32">
        <f t="shared" si="9"/>
        <v>15.088775327781281</v>
      </c>
      <c r="U7">
        <f>+IF('Média 24h-6h'!R7&lt;'Média Mensal'!$U$2,1,0)+IF('Média 6h-7h'!R7&lt;'Média Mensal'!$U$2,1,0)+IF('Média 7h-8h'!R7&lt;'Média Mensal'!$U$2,1,0)+IF('Média 8h-9h'!R7&lt;'Média Mensal'!$U$2,1,0)+IF('Média 9h-10h'!R7&lt;'Média Mensal'!$U$2,1,0)+IF('Média 10h-11h'!R7&lt;'Média Mensal'!$U$2,1,0)+IF('Média 11h-12h'!R7&lt;'Média Mensal'!$U$2,1,0)+IF('Média 12h-13h'!R7&lt;'Média Mensal'!$U$2,1,0)+IF('Média 13h-14h'!R7&lt;'Média Mensal'!$U$2,1,0)+IF('Média 14h-15h'!R7&lt;'Média Mensal'!$U$2,1,0)+IF('Média 15h-16h'!R7&lt;'Média Mensal'!$U$2,1,0)+IF('Média 16h-17h'!R7&lt;'Média Mensal'!$U$2,1,0)+IF('Média 17h-18h'!R7&lt;'Média Mensal'!$U$2,1,0)+IF('Média 18h-19h'!R7&lt;'Média Mensal'!$U$2,1,0)+IF('Média 19h-20h'!R7&lt;'Média Mensal'!$U$2,1,0)+IF('Média 20h-21h'!R7&lt;'Média Mensal'!$U$2,1,0)+IF('Média 21h-22h'!R7&lt;'Média Mensal'!$U$2,1,0)+IF('Média 22h-23h'!R7&lt;'Média Mensal'!$U$2,1,0)+IF('Média 23h-0h'!R7&lt;'Média Mensal'!$U$2,1,0)</f>
        <v>8</v>
      </c>
      <c r="V7">
        <f>+IF('Média 24h-6h'!S7&lt;'Média Mensal'!$U$2,1,0)+IF('Média 6h-7h'!S7&lt;'Média Mensal'!$U$2,1,0)+IF('Média 7h-8h'!S7&lt;'Média Mensal'!$U$2,1,0)+IF('Média 8h-9h'!S7&lt;'Média Mensal'!$U$2,1,0)+IF('Média 9h-10h'!S7&lt;'Média Mensal'!$U$2,1,0)+IF('Média 10h-11h'!S7&lt;'Média Mensal'!$U$2,1,0)+IF('Média 11h-12h'!S7&lt;'Média Mensal'!$U$2,1,0)+IF('Média 12h-13h'!S7&lt;'Média Mensal'!$U$2,1,0)+IF('Média 13h-14h'!S7&lt;'Média Mensal'!$U$2,1,0)+IF('Média 14h-15h'!S7&lt;'Média Mensal'!$U$2,1,0)+IF('Média 15h-16h'!S7&lt;'Média Mensal'!$U$2,1,0)+IF('Média 16h-17h'!S7&lt;'Média Mensal'!$U$2,1,0)+IF('Média 17h-18h'!S7&lt;'Média Mensal'!$U$2,1,0)+IF('Média 18h-19h'!S7&lt;'Média Mensal'!$U$2,1,0)+IF('Média 19h-20h'!S7&lt;'Média Mensal'!$U$2,1,0)+IF('Média 20h-21h'!S7&lt;'Média Mensal'!$U$2,1,0)+IF('Média 21h-22h'!S7&lt;'Média Mensal'!$U$2,1,0)+IF('Média 22h-23h'!S7&lt;'Média Mensal'!$U$2,1,0)+IF('Média 23h-0h'!S7&lt;'Média Mensal'!$U$2,1,0)</f>
        <v>2</v>
      </c>
    </row>
    <row r="8" spans="1:23" x14ac:dyDescent="0.25">
      <c r="B8" s="12" t="s">
        <v>93</v>
      </c>
      <c r="C8" s="12" t="s">
        <v>94</v>
      </c>
      <c r="D8" s="15">
        <v>751.7</v>
      </c>
      <c r="E8" s="4">
        <v>44199.219723557224</v>
      </c>
      <c r="F8" s="4">
        <v>51402.805692781083</v>
      </c>
      <c r="G8" s="5">
        <f t="shared" si="3"/>
        <v>95602.025416338307</v>
      </c>
      <c r="H8" s="2">
        <v>2679</v>
      </c>
      <c r="I8" s="2">
        <v>2618</v>
      </c>
      <c r="J8" s="5">
        <f t="shared" si="4"/>
        <v>5297</v>
      </c>
      <c r="K8" s="2">
        <v>0</v>
      </c>
      <c r="L8" s="2">
        <v>0</v>
      </c>
      <c r="M8" s="5">
        <f t="shared" si="5"/>
        <v>0</v>
      </c>
      <c r="N8" s="27">
        <f t="shared" si="6"/>
        <v>7.638149206371439E-2</v>
      </c>
      <c r="O8" s="27">
        <f t="shared" si="0"/>
        <v>9.0899905378683685E-2</v>
      </c>
      <c r="P8" s="28">
        <f t="shared" si="7"/>
        <v>8.3557102042681658E-2</v>
      </c>
      <c r="Q8" s="38"/>
      <c r="R8" s="32">
        <f t="shared" si="8"/>
        <v>16.498402285762307</v>
      </c>
      <c r="S8" s="32">
        <f t="shared" si="1"/>
        <v>19.634379561795676</v>
      </c>
      <c r="T8" s="32">
        <f t="shared" si="9"/>
        <v>18.048334041219238</v>
      </c>
      <c r="U8">
        <f>+IF('Média 24h-6h'!R8&lt;'Média Mensal'!$U$2,1,0)+IF('Média 6h-7h'!R8&lt;'Média Mensal'!$U$2,1,0)+IF('Média 7h-8h'!R8&lt;'Média Mensal'!$U$2,1,0)+IF('Média 8h-9h'!R8&lt;'Média Mensal'!$U$2,1,0)+IF('Média 9h-10h'!R8&lt;'Média Mensal'!$U$2,1,0)+IF('Média 10h-11h'!R8&lt;'Média Mensal'!$U$2,1,0)+IF('Média 11h-12h'!R8&lt;'Média Mensal'!$U$2,1,0)+IF('Média 12h-13h'!R8&lt;'Média Mensal'!$U$2,1,0)+IF('Média 13h-14h'!R8&lt;'Média Mensal'!$U$2,1,0)+IF('Média 14h-15h'!R8&lt;'Média Mensal'!$U$2,1,0)+IF('Média 15h-16h'!R8&lt;'Média Mensal'!$U$2,1,0)+IF('Média 16h-17h'!R8&lt;'Média Mensal'!$U$2,1,0)+IF('Média 17h-18h'!R8&lt;'Média Mensal'!$U$2,1,0)+IF('Média 18h-19h'!R8&lt;'Média Mensal'!$U$2,1,0)+IF('Média 19h-20h'!R8&lt;'Média Mensal'!$U$2,1,0)+IF('Média 20h-21h'!R8&lt;'Média Mensal'!$U$2,1,0)+IF('Média 21h-22h'!R8&lt;'Média Mensal'!$U$2,1,0)+IF('Média 22h-23h'!R8&lt;'Média Mensal'!$U$2,1,0)+IF('Média 23h-0h'!R8&lt;'Média Mensal'!$U$2,1,0)</f>
        <v>8</v>
      </c>
      <c r="V8">
        <f>+IF('Média 24h-6h'!S8&lt;'Média Mensal'!$U$2,1,0)+IF('Média 6h-7h'!S8&lt;'Média Mensal'!$U$2,1,0)+IF('Média 7h-8h'!S8&lt;'Média Mensal'!$U$2,1,0)+IF('Média 8h-9h'!S8&lt;'Média Mensal'!$U$2,1,0)+IF('Média 9h-10h'!S8&lt;'Média Mensal'!$U$2,1,0)+IF('Média 10h-11h'!S8&lt;'Média Mensal'!$U$2,1,0)+IF('Média 11h-12h'!S8&lt;'Média Mensal'!$U$2,1,0)+IF('Média 12h-13h'!S8&lt;'Média Mensal'!$U$2,1,0)+IF('Média 13h-14h'!S8&lt;'Média Mensal'!$U$2,1,0)+IF('Média 14h-15h'!S8&lt;'Média Mensal'!$U$2,1,0)+IF('Média 15h-16h'!S8&lt;'Média Mensal'!$U$2,1,0)+IF('Média 16h-17h'!S8&lt;'Média Mensal'!$U$2,1,0)+IF('Média 17h-18h'!S8&lt;'Média Mensal'!$U$2,1,0)+IF('Média 18h-19h'!S8&lt;'Média Mensal'!$U$2,1,0)+IF('Média 19h-20h'!S8&lt;'Média Mensal'!$U$2,1,0)+IF('Média 20h-21h'!S8&lt;'Média Mensal'!$U$2,1,0)+IF('Média 21h-22h'!S8&lt;'Média Mensal'!$U$2,1,0)+IF('Média 22h-23h'!S8&lt;'Média Mensal'!$U$2,1,0)+IF('Média 23h-0h'!S8&lt;'Média Mensal'!$U$2,1,0)</f>
        <v>2</v>
      </c>
    </row>
    <row r="9" spans="1:23" x14ac:dyDescent="0.25">
      <c r="B9" s="12" t="s">
        <v>94</v>
      </c>
      <c r="C9" s="12" t="s">
        <v>95</v>
      </c>
      <c r="D9" s="15">
        <v>859.99</v>
      </c>
      <c r="E9" s="4">
        <v>57945.384529250594</v>
      </c>
      <c r="F9" s="4">
        <v>64054.793683135395</v>
      </c>
      <c r="G9" s="5">
        <f t="shared" si="3"/>
        <v>122000.17821238599</v>
      </c>
      <c r="H9" s="2">
        <v>2681</v>
      </c>
      <c r="I9" s="2">
        <v>2618</v>
      </c>
      <c r="J9" s="5">
        <f t="shared" si="4"/>
        <v>5299</v>
      </c>
      <c r="K9" s="2">
        <v>0</v>
      </c>
      <c r="L9" s="2">
        <v>0</v>
      </c>
      <c r="M9" s="5">
        <f t="shared" si="5"/>
        <v>0</v>
      </c>
      <c r="N9" s="27">
        <f t="shared" si="6"/>
        <v>0.10006179377728493</v>
      </c>
      <c r="O9" s="27">
        <f t="shared" si="0"/>
        <v>0.11327348004402463</v>
      </c>
      <c r="P9" s="28">
        <f t="shared" si="7"/>
        <v>0.10658909980603083</v>
      </c>
      <c r="Q9" s="38"/>
      <c r="R9" s="32">
        <f t="shared" si="8"/>
        <v>21.613347455893546</v>
      </c>
      <c r="S9" s="32">
        <f t="shared" si="1"/>
        <v>24.467071689509318</v>
      </c>
      <c r="T9" s="32">
        <f t="shared" si="9"/>
        <v>23.023245558102658</v>
      </c>
      <c r="U9">
        <f>+IF('Média 24h-6h'!R9&lt;'Média Mensal'!$U$2,1,0)+IF('Média 6h-7h'!R9&lt;'Média Mensal'!$U$2,1,0)+IF('Média 7h-8h'!R9&lt;'Média Mensal'!$U$2,1,0)+IF('Média 8h-9h'!R9&lt;'Média Mensal'!$U$2,1,0)+IF('Média 9h-10h'!R9&lt;'Média Mensal'!$U$2,1,0)+IF('Média 10h-11h'!R9&lt;'Média Mensal'!$U$2,1,0)+IF('Média 11h-12h'!R9&lt;'Média Mensal'!$U$2,1,0)+IF('Média 12h-13h'!R9&lt;'Média Mensal'!$U$2,1,0)+IF('Média 13h-14h'!R9&lt;'Média Mensal'!$U$2,1,0)+IF('Média 14h-15h'!R9&lt;'Média Mensal'!$U$2,1,0)+IF('Média 15h-16h'!R9&lt;'Média Mensal'!$U$2,1,0)+IF('Média 16h-17h'!R9&lt;'Média Mensal'!$U$2,1,0)+IF('Média 17h-18h'!R9&lt;'Média Mensal'!$U$2,1,0)+IF('Média 18h-19h'!R9&lt;'Média Mensal'!$U$2,1,0)+IF('Média 19h-20h'!R9&lt;'Média Mensal'!$U$2,1,0)+IF('Média 20h-21h'!R9&lt;'Média Mensal'!$U$2,1,0)+IF('Média 21h-22h'!R9&lt;'Média Mensal'!$U$2,1,0)+IF('Média 22h-23h'!R9&lt;'Média Mensal'!$U$2,1,0)+IF('Média 23h-0h'!R9&lt;'Média Mensal'!$U$2,1,0)</f>
        <v>4</v>
      </c>
      <c r="V9">
        <f>+IF('Média 24h-6h'!S9&lt;'Média Mensal'!$U$2,1,0)+IF('Média 6h-7h'!S9&lt;'Média Mensal'!$U$2,1,0)+IF('Média 7h-8h'!S9&lt;'Média Mensal'!$U$2,1,0)+IF('Média 8h-9h'!S9&lt;'Média Mensal'!$U$2,1,0)+IF('Média 9h-10h'!S9&lt;'Média Mensal'!$U$2,1,0)+IF('Média 10h-11h'!S9&lt;'Média Mensal'!$U$2,1,0)+IF('Média 11h-12h'!S9&lt;'Média Mensal'!$U$2,1,0)+IF('Média 12h-13h'!S9&lt;'Média Mensal'!$U$2,1,0)+IF('Média 13h-14h'!S9&lt;'Média Mensal'!$U$2,1,0)+IF('Média 14h-15h'!S9&lt;'Média Mensal'!$U$2,1,0)+IF('Média 15h-16h'!S9&lt;'Média Mensal'!$U$2,1,0)+IF('Média 16h-17h'!S9&lt;'Média Mensal'!$U$2,1,0)+IF('Média 17h-18h'!S9&lt;'Média Mensal'!$U$2,1,0)+IF('Média 18h-19h'!S9&lt;'Média Mensal'!$U$2,1,0)+IF('Média 19h-20h'!S9&lt;'Média Mensal'!$U$2,1,0)+IF('Média 20h-21h'!S9&lt;'Média Mensal'!$U$2,1,0)+IF('Média 21h-22h'!S9&lt;'Média Mensal'!$U$2,1,0)+IF('Média 22h-23h'!S9&lt;'Média Mensal'!$U$2,1,0)+IF('Média 23h-0h'!S9&lt;'Média Mensal'!$U$2,1,0)</f>
        <v>0</v>
      </c>
    </row>
    <row r="10" spans="1:23" x14ac:dyDescent="0.25">
      <c r="B10" s="12" t="s">
        <v>95</v>
      </c>
      <c r="C10" s="12" t="s">
        <v>96</v>
      </c>
      <c r="D10" s="15">
        <v>452.83</v>
      </c>
      <c r="E10" s="4">
        <v>66320.434264524985</v>
      </c>
      <c r="F10" s="4">
        <v>74678.797332580347</v>
      </c>
      <c r="G10" s="5">
        <f t="shared" si="3"/>
        <v>140999.23159710533</v>
      </c>
      <c r="H10" s="2">
        <v>2681</v>
      </c>
      <c r="I10" s="2">
        <v>2618</v>
      </c>
      <c r="J10" s="5">
        <f t="shared" si="4"/>
        <v>5299</v>
      </c>
      <c r="K10" s="2">
        <v>0</v>
      </c>
      <c r="L10" s="2">
        <v>0</v>
      </c>
      <c r="M10" s="5">
        <f t="shared" si="5"/>
        <v>0</v>
      </c>
      <c r="N10" s="27">
        <f t="shared" si="6"/>
        <v>0.11452407591232712</v>
      </c>
      <c r="O10" s="27">
        <f t="shared" si="0"/>
        <v>0.13206079940260509</v>
      </c>
      <c r="P10" s="28">
        <f t="shared" si="7"/>
        <v>0.12318819029193605</v>
      </c>
      <c r="Q10" s="38"/>
      <c r="R10" s="32">
        <f t="shared" si="8"/>
        <v>24.737200397062658</v>
      </c>
      <c r="S10" s="32">
        <f t="shared" si="1"/>
        <v>28.525132670962698</v>
      </c>
      <c r="T10" s="32">
        <f t="shared" si="9"/>
        <v>26.608649103058188</v>
      </c>
      <c r="U10">
        <f>+IF('Média 24h-6h'!R10&lt;'Média Mensal'!$U$2,1,0)+IF('Média 6h-7h'!R10&lt;'Média Mensal'!$U$2,1,0)+IF('Média 7h-8h'!R10&lt;'Média Mensal'!$U$2,1,0)+IF('Média 8h-9h'!R10&lt;'Média Mensal'!$U$2,1,0)+IF('Média 9h-10h'!R10&lt;'Média Mensal'!$U$2,1,0)+IF('Média 10h-11h'!R10&lt;'Média Mensal'!$U$2,1,0)+IF('Média 11h-12h'!R10&lt;'Média Mensal'!$U$2,1,0)+IF('Média 12h-13h'!R10&lt;'Média Mensal'!$U$2,1,0)+IF('Média 13h-14h'!R10&lt;'Média Mensal'!$U$2,1,0)+IF('Média 14h-15h'!R10&lt;'Média Mensal'!$U$2,1,0)+IF('Média 15h-16h'!R10&lt;'Média Mensal'!$U$2,1,0)+IF('Média 16h-17h'!R10&lt;'Média Mensal'!$U$2,1,0)+IF('Média 17h-18h'!R10&lt;'Média Mensal'!$U$2,1,0)+IF('Média 18h-19h'!R10&lt;'Média Mensal'!$U$2,1,0)+IF('Média 19h-20h'!R10&lt;'Média Mensal'!$U$2,1,0)+IF('Média 20h-21h'!R10&lt;'Média Mensal'!$U$2,1,0)+IF('Média 21h-22h'!R10&lt;'Média Mensal'!$U$2,1,0)+IF('Média 22h-23h'!R10&lt;'Média Mensal'!$U$2,1,0)+IF('Média 23h-0h'!R10&lt;'Média Mensal'!$U$2,1,0)</f>
        <v>4</v>
      </c>
      <c r="V10">
        <f>+IF('Média 24h-6h'!S10&lt;'Média Mensal'!$U$2,1,0)+IF('Média 6h-7h'!S10&lt;'Média Mensal'!$U$2,1,0)+IF('Média 7h-8h'!S10&lt;'Média Mensal'!$U$2,1,0)+IF('Média 8h-9h'!S10&lt;'Média Mensal'!$U$2,1,0)+IF('Média 9h-10h'!S10&lt;'Média Mensal'!$U$2,1,0)+IF('Média 10h-11h'!S10&lt;'Média Mensal'!$U$2,1,0)+IF('Média 11h-12h'!S10&lt;'Média Mensal'!$U$2,1,0)+IF('Média 12h-13h'!S10&lt;'Média Mensal'!$U$2,1,0)+IF('Média 13h-14h'!S10&lt;'Média Mensal'!$U$2,1,0)+IF('Média 14h-15h'!S10&lt;'Média Mensal'!$U$2,1,0)+IF('Média 15h-16h'!S10&lt;'Média Mensal'!$U$2,1,0)+IF('Média 16h-17h'!S10&lt;'Média Mensal'!$U$2,1,0)+IF('Média 17h-18h'!S10&lt;'Média Mensal'!$U$2,1,0)+IF('Média 18h-19h'!S10&lt;'Média Mensal'!$U$2,1,0)+IF('Média 19h-20h'!S10&lt;'Média Mensal'!$U$2,1,0)+IF('Média 20h-21h'!S10&lt;'Média Mensal'!$U$2,1,0)+IF('Média 21h-22h'!S10&lt;'Média Mensal'!$U$2,1,0)+IF('Média 22h-23h'!S10&lt;'Média Mensal'!$U$2,1,0)+IF('Média 23h-0h'!S10&lt;'Média Mensal'!$U$2,1,0)</f>
        <v>0</v>
      </c>
    </row>
    <row r="11" spans="1:23" x14ac:dyDescent="0.25">
      <c r="B11" s="12" t="s">
        <v>96</v>
      </c>
      <c r="C11" s="12" t="s">
        <v>97</v>
      </c>
      <c r="D11" s="15">
        <v>1111.6199999999999</v>
      </c>
      <c r="E11" s="4">
        <v>86952.336281766169</v>
      </c>
      <c r="F11" s="4">
        <v>94209.731070013004</v>
      </c>
      <c r="G11" s="5">
        <f t="shared" si="3"/>
        <v>181162.06735177917</v>
      </c>
      <c r="H11" s="2">
        <v>2681</v>
      </c>
      <c r="I11" s="2">
        <v>2618</v>
      </c>
      <c r="J11" s="5">
        <f t="shared" si="4"/>
        <v>5299</v>
      </c>
      <c r="K11" s="2">
        <v>0</v>
      </c>
      <c r="L11" s="2">
        <v>0</v>
      </c>
      <c r="M11" s="5">
        <f t="shared" si="5"/>
        <v>0</v>
      </c>
      <c r="N11" s="27">
        <f t="shared" si="6"/>
        <v>0.15015185095695044</v>
      </c>
      <c r="O11" s="27">
        <f t="shared" si="0"/>
        <v>0.16659899249853755</v>
      </c>
      <c r="P11" s="28">
        <f t="shared" si="7"/>
        <v>0.15827765140153904</v>
      </c>
      <c r="Q11" s="38"/>
      <c r="R11" s="32">
        <f t="shared" si="8"/>
        <v>32.432799806701297</v>
      </c>
      <c r="S11" s="32">
        <f t="shared" si="1"/>
        <v>35.985382379684111</v>
      </c>
      <c r="T11" s="32">
        <f t="shared" si="9"/>
        <v>34.187972702732438</v>
      </c>
      <c r="U11">
        <f>+IF('Média 24h-6h'!R11&lt;'Média Mensal'!$U$2,1,0)+IF('Média 6h-7h'!R11&lt;'Média Mensal'!$U$2,1,0)+IF('Média 7h-8h'!R11&lt;'Média Mensal'!$U$2,1,0)+IF('Média 8h-9h'!R11&lt;'Média Mensal'!$U$2,1,0)+IF('Média 9h-10h'!R11&lt;'Média Mensal'!$U$2,1,0)+IF('Média 10h-11h'!R11&lt;'Média Mensal'!$U$2,1,0)+IF('Média 11h-12h'!R11&lt;'Média Mensal'!$U$2,1,0)+IF('Média 12h-13h'!R11&lt;'Média Mensal'!$U$2,1,0)+IF('Média 13h-14h'!R11&lt;'Média Mensal'!$U$2,1,0)+IF('Média 14h-15h'!R11&lt;'Média Mensal'!$U$2,1,0)+IF('Média 15h-16h'!R11&lt;'Média Mensal'!$U$2,1,0)+IF('Média 16h-17h'!R11&lt;'Média Mensal'!$U$2,1,0)+IF('Média 17h-18h'!R11&lt;'Média Mensal'!$U$2,1,0)+IF('Média 18h-19h'!R11&lt;'Média Mensal'!$U$2,1,0)+IF('Média 19h-20h'!R11&lt;'Média Mensal'!$U$2,1,0)+IF('Média 20h-21h'!R11&lt;'Média Mensal'!$U$2,1,0)+IF('Média 21h-22h'!R11&lt;'Média Mensal'!$U$2,1,0)+IF('Média 22h-23h'!R11&lt;'Média Mensal'!$U$2,1,0)+IF('Média 23h-0h'!R11&lt;'Média Mensal'!$U$2,1,0)</f>
        <v>0</v>
      </c>
      <c r="V11">
        <f>+IF('Média 24h-6h'!S11&lt;'Média Mensal'!$U$2,1,0)+IF('Média 6h-7h'!S11&lt;'Média Mensal'!$U$2,1,0)+IF('Média 7h-8h'!S11&lt;'Média Mensal'!$U$2,1,0)+IF('Média 8h-9h'!S11&lt;'Média Mensal'!$U$2,1,0)+IF('Média 9h-10h'!S11&lt;'Média Mensal'!$U$2,1,0)+IF('Média 10h-11h'!S11&lt;'Média Mensal'!$U$2,1,0)+IF('Média 11h-12h'!S11&lt;'Média Mensal'!$U$2,1,0)+IF('Média 12h-13h'!S11&lt;'Média Mensal'!$U$2,1,0)+IF('Média 13h-14h'!S11&lt;'Média Mensal'!$U$2,1,0)+IF('Média 14h-15h'!S11&lt;'Média Mensal'!$U$2,1,0)+IF('Média 15h-16h'!S11&lt;'Média Mensal'!$U$2,1,0)+IF('Média 16h-17h'!S11&lt;'Média Mensal'!$U$2,1,0)+IF('Média 17h-18h'!S11&lt;'Média Mensal'!$U$2,1,0)+IF('Média 18h-19h'!S11&lt;'Média Mensal'!$U$2,1,0)+IF('Média 19h-20h'!S11&lt;'Média Mensal'!$U$2,1,0)+IF('Média 20h-21h'!S11&lt;'Média Mensal'!$U$2,1,0)+IF('Média 21h-22h'!S11&lt;'Média Mensal'!$U$2,1,0)+IF('Média 22h-23h'!S11&lt;'Média Mensal'!$U$2,1,0)+IF('Média 23h-0h'!S11&lt;'Média Mensal'!$U$2,1,0)</f>
        <v>0</v>
      </c>
    </row>
    <row r="12" spans="1:23" x14ac:dyDescent="0.25">
      <c r="B12" s="12" t="s">
        <v>97</v>
      </c>
      <c r="C12" s="12" t="s">
        <v>98</v>
      </c>
      <c r="D12" s="15">
        <v>499.02</v>
      </c>
      <c r="E12" s="4">
        <v>91082.688528849132</v>
      </c>
      <c r="F12" s="4">
        <v>96631.685147080163</v>
      </c>
      <c r="G12" s="5">
        <f t="shared" si="3"/>
        <v>187714.3736759293</v>
      </c>
      <c r="H12" s="2">
        <v>2681</v>
      </c>
      <c r="I12" s="2">
        <v>2618</v>
      </c>
      <c r="J12" s="5">
        <f t="shared" si="4"/>
        <v>5299</v>
      </c>
      <c r="K12" s="2">
        <v>0</v>
      </c>
      <c r="L12" s="2">
        <v>0</v>
      </c>
      <c r="M12" s="5">
        <f t="shared" si="5"/>
        <v>0</v>
      </c>
      <c r="N12" s="27">
        <f t="shared" si="6"/>
        <v>0.15728426466224793</v>
      </c>
      <c r="O12" s="27">
        <f t="shared" si="0"/>
        <v>0.17088193763100218</v>
      </c>
      <c r="P12" s="28">
        <f t="shared" si="7"/>
        <v>0.16400226953716748</v>
      </c>
      <c r="Q12" s="38"/>
      <c r="R12" s="32">
        <f t="shared" si="8"/>
        <v>33.973401167045552</v>
      </c>
      <c r="S12" s="32">
        <f t="shared" si="1"/>
        <v>36.910498528296472</v>
      </c>
      <c r="T12" s="32">
        <f t="shared" si="9"/>
        <v>35.424490220028176</v>
      </c>
      <c r="U12">
        <f>+IF('Média 24h-6h'!R12&lt;'Média Mensal'!$U$2,1,0)+IF('Média 6h-7h'!R12&lt;'Média Mensal'!$U$2,1,0)+IF('Média 7h-8h'!R12&lt;'Média Mensal'!$U$2,1,0)+IF('Média 8h-9h'!R12&lt;'Média Mensal'!$U$2,1,0)+IF('Média 9h-10h'!R12&lt;'Média Mensal'!$U$2,1,0)+IF('Média 10h-11h'!R12&lt;'Média Mensal'!$U$2,1,0)+IF('Média 11h-12h'!R12&lt;'Média Mensal'!$U$2,1,0)+IF('Média 12h-13h'!R12&lt;'Média Mensal'!$U$2,1,0)+IF('Média 13h-14h'!R12&lt;'Média Mensal'!$U$2,1,0)+IF('Média 14h-15h'!R12&lt;'Média Mensal'!$U$2,1,0)+IF('Média 15h-16h'!R12&lt;'Média Mensal'!$U$2,1,0)+IF('Média 16h-17h'!R12&lt;'Média Mensal'!$U$2,1,0)+IF('Média 17h-18h'!R12&lt;'Média Mensal'!$U$2,1,0)+IF('Média 18h-19h'!R12&lt;'Média Mensal'!$U$2,1,0)+IF('Média 19h-20h'!R12&lt;'Média Mensal'!$U$2,1,0)+IF('Média 20h-21h'!R12&lt;'Média Mensal'!$U$2,1,0)+IF('Média 21h-22h'!R12&lt;'Média Mensal'!$U$2,1,0)+IF('Média 22h-23h'!R12&lt;'Média Mensal'!$U$2,1,0)+IF('Média 23h-0h'!R12&lt;'Média Mensal'!$U$2,1,0)</f>
        <v>0</v>
      </c>
      <c r="V12">
        <f>+IF('Média 24h-6h'!S12&lt;'Média Mensal'!$U$2,1,0)+IF('Média 6h-7h'!S12&lt;'Média Mensal'!$U$2,1,0)+IF('Média 7h-8h'!S12&lt;'Média Mensal'!$U$2,1,0)+IF('Média 8h-9h'!S12&lt;'Média Mensal'!$U$2,1,0)+IF('Média 9h-10h'!S12&lt;'Média Mensal'!$U$2,1,0)+IF('Média 10h-11h'!S12&lt;'Média Mensal'!$U$2,1,0)+IF('Média 11h-12h'!S12&lt;'Média Mensal'!$U$2,1,0)+IF('Média 12h-13h'!S12&lt;'Média Mensal'!$U$2,1,0)+IF('Média 13h-14h'!S12&lt;'Média Mensal'!$U$2,1,0)+IF('Média 14h-15h'!S12&lt;'Média Mensal'!$U$2,1,0)+IF('Média 15h-16h'!S12&lt;'Média Mensal'!$U$2,1,0)+IF('Média 16h-17h'!S12&lt;'Média Mensal'!$U$2,1,0)+IF('Média 17h-18h'!S12&lt;'Média Mensal'!$U$2,1,0)+IF('Média 18h-19h'!S12&lt;'Média Mensal'!$U$2,1,0)+IF('Média 19h-20h'!S12&lt;'Média Mensal'!$U$2,1,0)+IF('Média 20h-21h'!S12&lt;'Média Mensal'!$U$2,1,0)+IF('Média 21h-22h'!S12&lt;'Média Mensal'!$U$2,1,0)+IF('Média 22h-23h'!S12&lt;'Média Mensal'!$U$2,1,0)+IF('Média 23h-0h'!S12&lt;'Média Mensal'!$U$2,1,0)</f>
        <v>0</v>
      </c>
    </row>
    <row r="13" spans="1:23" x14ac:dyDescent="0.25">
      <c r="B13" s="12" t="s">
        <v>98</v>
      </c>
      <c r="C13" s="12" t="s">
        <v>99</v>
      </c>
      <c r="D13" s="15">
        <v>650</v>
      </c>
      <c r="E13" s="4">
        <v>93956.676317721896</v>
      </c>
      <c r="F13" s="4">
        <v>98396.642145154721</v>
      </c>
      <c r="G13" s="5">
        <f t="shared" si="3"/>
        <v>192353.3184628766</v>
      </c>
      <c r="H13" s="2">
        <v>2682</v>
      </c>
      <c r="I13" s="2">
        <v>2618</v>
      </c>
      <c r="J13" s="5">
        <f t="shared" si="4"/>
        <v>5300</v>
      </c>
      <c r="K13" s="2">
        <v>0</v>
      </c>
      <c r="L13" s="2">
        <v>0</v>
      </c>
      <c r="M13" s="5">
        <f t="shared" si="5"/>
        <v>0</v>
      </c>
      <c r="N13" s="27">
        <f t="shared" si="6"/>
        <v>0.16218665644371583</v>
      </c>
      <c r="O13" s="27">
        <f t="shared" si="0"/>
        <v>0.1740030595612192</v>
      </c>
      <c r="P13" s="28">
        <f t="shared" si="7"/>
        <v>0.16802351368175805</v>
      </c>
      <c r="Q13" s="38"/>
      <c r="R13" s="32">
        <f t="shared" si="8"/>
        <v>35.032317791842615</v>
      </c>
      <c r="S13" s="32">
        <f t="shared" si="1"/>
        <v>37.584660865223348</v>
      </c>
      <c r="T13" s="32">
        <f t="shared" si="9"/>
        <v>36.293078955259737</v>
      </c>
      <c r="U13">
        <f>+IF('Média 24h-6h'!R13&lt;'Média Mensal'!$U$2,1,0)+IF('Média 6h-7h'!R13&lt;'Média Mensal'!$U$2,1,0)+IF('Média 7h-8h'!R13&lt;'Média Mensal'!$U$2,1,0)+IF('Média 8h-9h'!R13&lt;'Média Mensal'!$U$2,1,0)+IF('Média 9h-10h'!R13&lt;'Média Mensal'!$U$2,1,0)+IF('Média 10h-11h'!R13&lt;'Média Mensal'!$U$2,1,0)+IF('Média 11h-12h'!R13&lt;'Média Mensal'!$U$2,1,0)+IF('Média 12h-13h'!R13&lt;'Média Mensal'!$U$2,1,0)+IF('Média 13h-14h'!R13&lt;'Média Mensal'!$U$2,1,0)+IF('Média 14h-15h'!R13&lt;'Média Mensal'!$U$2,1,0)+IF('Média 15h-16h'!R13&lt;'Média Mensal'!$U$2,1,0)+IF('Média 16h-17h'!R13&lt;'Média Mensal'!$U$2,1,0)+IF('Média 17h-18h'!R13&lt;'Média Mensal'!$U$2,1,0)+IF('Média 18h-19h'!R13&lt;'Média Mensal'!$U$2,1,0)+IF('Média 19h-20h'!R13&lt;'Média Mensal'!$U$2,1,0)+IF('Média 20h-21h'!R13&lt;'Média Mensal'!$U$2,1,0)+IF('Média 21h-22h'!R13&lt;'Média Mensal'!$U$2,1,0)+IF('Média 22h-23h'!R13&lt;'Média Mensal'!$U$2,1,0)+IF('Média 23h-0h'!R13&lt;'Média Mensal'!$U$2,1,0)</f>
        <v>0</v>
      </c>
      <c r="V13">
        <f>+IF('Média 24h-6h'!S13&lt;'Média Mensal'!$U$2,1,0)+IF('Média 6h-7h'!S13&lt;'Média Mensal'!$U$2,1,0)+IF('Média 7h-8h'!S13&lt;'Média Mensal'!$U$2,1,0)+IF('Média 8h-9h'!S13&lt;'Média Mensal'!$U$2,1,0)+IF('Média 9h-10h'!S13&lt;'Média Mensal'!$U$2,1,0)+IF('Média 10h-11h'!S13&lt;'Média Mensal'!$U$2,1,0)+IF('Média 11h-12h'!S13&lt;'Média Mensal'!$U$2,1,0)+IF('Média 12h-13h'!S13&lt;'Média Mensal'!$U$2,1,0)+IF('Média 13h-14h'!S13&lt;'Média Mensal'!$U$2,1,0)+IF('Média 14h-15h'!S13&lt;'Média Mensal'!$U$2,1,0)+IF('Média 15h-16h'!S13&lt;'Média Mensal'!$U$2,1,0)+IF('Média 16h-17h'!S13&lt;'Média Mensal'!$U$2,1,0)+IF('Média 17h-18h'!S13&lt;'Média Mensal'!$U$2,1,0)+IF('Média 18h-19h'!S13&lt;'Média Mensal'!$U$2,1,0)+IF('Média 19h-20h'!S13&lt;'Média Mensal'!$U$2,1,0)+IF('Média 20h-21h'!S13&lt;'Média Mensal'!$U$2,1,0)+IF('Média 21h-22h'!S13&lt;'Média Mensal'!$U$2,1,0)+IF('Média 22h-23h'!S13&lt;'Média Mensal'!$U$2,1,0)+IF('Média 23h-0h'!S13&lt;'Média Mensal'!$U$2,1,0)</f>
        <v>0</v>
      </c>
    </row>
    <row r="14" spans="1:23" x14ac:dyDescent="0.25">
      <c r="B14" s="12" t="s">
        <v>99</v>
      </c>
      <c r="C14" s="12" t="s">
        <v>7</v>
      </c>
      <c r="D14" s="15">
        <v>619.19000000000005</v>
      </c>
      <c r="E14" s="4">
        <v>99716.600165606433</v>
      </c>
      <c r="F14" s="4">
        <v>108570.56196353622</v>
      </c>
      <c r="G14" s="5">
        <f t="shared" si="3"/>
        <v>208287.16212914267</v>
      </c>
      <c r="H14" s="2">
        <v>2680</v>
      </c>
      <c r="I14" s="2">
        <v>2616</v>
      </c>
      <c r="J14" s="5">
        <f t="shared" si="4"/>
        <v>5296</v>
      </c>
      <c r="K14" s="2">
        <v>0</v>
      </c>
      <c r="L14" s="2">
        <v>0</v>
      </c>
      <c r="M14" s="5">
        <f t="shared" si="5"/>
        <v>0</v>
      </c>
      <c r="N14" s="27">
        <f t="shared" si="6"/>
        <v>0.17225780846739641</v>
      </c>
      <c r="O14" s="27">
        <f t="shared" si="0"/>
        <v>0.19214124257336657</v>
      </c>
      <c r="P14" s="28">
        <f t="shared" si="7"/>
        <v>0.18207938392457504</v>
      </c>
      <c r="Q14" s="38"/>
      <c r="R14" s="32">
        <f t="shared" si="8"/>
        <v>37.207686628957624</v>
      </c>
      <c r="S14" s="32">
        <f t="shared" si="1"/>
        <v>41.50250839584718</v>
      </c>
      <c r="T14" s="32">
        <f t="shared" si="9"/>
        <v>39.329146927708209</v>
      </c>
      <c r="U14">
        <f>+IF('Média 24h-6h'!R14&lt;'Média Mensal'!$U$2,1,0)+IF('Média 6h-7h'!R14&lt;'Média Mensal'!$U$2,1,0)+IF('Média 7h-8h'!R14&lt;'Média Mensal'!$U$2,1,0)+IF('Média 8h-9h'!R14&lt;'Média Mensal'!$U$2,1,0)+IF('Média 9h-10h'!R14&lt;'Média Mensal'!$U$2,1,0)+IF('Média 10h-11h'!R14&lt;'Média Mensal'!$U$2,1,0)+IF('Média 11h-12h'!R14&lt;'Média Mensal'!$U$2,1,0)+IF('Média 12h-13h'!R14&lt;'Média Mensal'!$U$2,1,0)+IF('Média 13h-14h'!R14&lt;'Média Mensal'!$U$2,1,0)+IF('Média 14h-15h'!R14&lt;'Média Mensal'!$U$2,1,0)+IF('Média 15h-16h'!R14&lt;'Média Mensal'!$U$2,1,0)+IF('Média 16h-17h'!R14&lt;'Média Mensal'!$U$2,1,0)+IF('Média 17h-18h'!R14&lt;'Média Mensal'!$U$2,1,0)+IF('Média 18h-19h'!R14&lt;'Média Mensal'!$U$2,1,0)+IF('Média 19h-20h'!R14&lt;'Média Mensal'!$U$2,1,0)+IF('Média 20h-21h'!R14&lt;'Média Mensal'!$U$2,1,0)+IF('Média 21h-22h'!R14&lt;'Média Mensal'!$U$2,1,0)+IF('Média 22h-23h'!R14&lt;'Média Mensal'!$U$2,1,0)+IF('Média 23h-0h'!R14&lt;'Média Mensal'!$U$2,1,0)</f>
        <v>0</v>
      </c>
      <c r="V14">
        <f>+IF('Média 24h-6h'!S14&lt;'Média Mensal'!$U$2,1,0)+IF('Média 6h-7h'!S14&lt;'Média Mensal'!$U$2,1,0)+IF('Média 7h-8h'!S14&lt;'Média Mensal'!$U$2,1,0)+IF('Média 8h-9h'!S14&lt;'Média Mensal'!$U$2,1,0)+IF('Média 9h-10h'!S14&lt;'Média Mensal'!$U$2,1,0)+IF('Média 10h-11h'!S14&lt;'Média Mensal'!$U$2,1,0)+IF('Média 11h-12h'!S14&lt;'Média Mensal'!$U$2,1,0)+IF('Média 12h-13h'!S14&lt;'Média Mensal'!$U$2,1,0)+IF('Média 13h-14h'!S14&lt;'Média Mensal'!$U$2,1,0)+IF('Média 14h-15h'!S14&lt;'Média Mensal'!$U$2,1,0)+IF('Média 15h-16h'!S14&lt;'Média Mensal'!$U$2,1,0)+IF('Média 16h-17h'!S14&lt;'Média Mensal'!$U$2,1,0)+IF('Média 17h-18h'!S14&lt;'Média Mensal'!$U$2,1,0)+IF('Média 18h-19h'!S14&lt;'Média Mensal'!$U$2,1,0)+IF('Média 19h-20h'!S14&lt;'Média Mensal'!$U$2,1,0)+IF('Média 20h-21h'!S14&lt;'Média Mensal'!$U$2,1,0)+IF('Média 21h-22h'!S14&lt;'Média Mensal'!$U$2,1,0)+IF('Média 22h-23h'!S14&lt;'Média Mensal'!$U$2,1,0)+IF('Média 23h-0h'!S14&lt;'Média Mensal'!$U$2,1,0)</f>
        <v>0</v>
      </c>
    </row>
    <row r="15" spans="1:23" x14ac:dyDescent="0.25">
      <c r="B15" s="12" t="s">
        <v>7</v>
      </c>
      <c r="C15" s="12" t="s">
        <v>8</v>
      </c>
      <c r="D15" s="15">
        <v>1166.02</v>
      </c>
      <c r="E15" s="4">
        <v>191616.89912000697</v>
      </c>
      <c r="F15" s="4">
        <v>196827.70597474216</v>
      </c>
      <c r="G15" s="5">
        <f t="shared" si="3"/>
        <v>388444.60509474913</v>
      </c>
      <c r="H15" s="2">
        <v>5488</v>
      </c>
      <c r="I15" s="2">
        <v>5303</v>
      </c>
      <c r="J15" s="5">
        <f t="shared" si="4"/>
        <v>10791</v>
      </c>
      <c r="K15" s="2">
        <v>2565</v>
      </c>
      <c r="L15" s="2">
        <v>2670</v>
      </c>
      <c r="M15" s="5">
        <f t="shared" si="5"/>
        <v>5235</v>
      </c>
      <c r="N15" s="27">
        <f t="shared" si="6"/>
        <v>0.10519569236377754</v>
      </c>
      <c r="O15" s="27">
        <f t="shared" si="0"/>
        <v>0.10888849018965514</v>
      </c>
      <c r="P15" s="28">
        <f t="shared" si="7"/>
        <v>0.10703500918531274</v>
      </c>
      <c r="Q15" s="38"/>
      <c r="R15" s="32">
        <f t="shared" si="8"/>
        <v>23.794473999752512</v>
      </c>
      <c r="S15" s="32">
        <f t="shared" si="1"/>
        <v>24.686781133167209</v>
      </c>
      <c r="T15" s="32">
        <f t="shared" si="9"/>
        <v>24.238400417742987</v>
      </c>
      <c r="U15">
        <f>+IF('Média 24h-6h'!R15&lt;'Média Mensal'!$U$2,1,0)+IF('Média 6h-7h'!R15&lt;'Média Mensal'!$U$2,1,0)+IF('Média 7h-8h'!R15&lt;'Média Mensal'!$U$2,1,0)+IF('Média 8h-9h'!R15&lt;'Média Mensal'!$U$2,1,0)+IF('Média 9h-10h'!R15&lt;'Média Mensal'!$U$2,1,0)+IF('Média 10h-11h'!R15&lt;'Média Mensal'!$U$2,1,0)+IF('Média 11h-12h'!R15&lt;'Média Mensal'!$U$2,1,0)+IF('Média 12h-13h'!R15&lt;'Média Mensal'!$U$2,1,0)+IF('Média 13h-14h'!R15&lt;'Média Mensal'!$U$2,1,0)+IF('Média 14h-15h'!R15&lt;'Média Mensal'!$U$2,1,0)+IF('Média 15h-16h'!R15&lt;'Média Mensal'!$U$2,1,0)+IF('Média 16h-17h'!R15&lt;'Média Mensal'!$U$2,1,0)+IF('Média 17h-18h'!R15&lt;'Média Mensal'!$U$2,1,0)+IF('Média 18h-19h'!R15&lt;'Média Mensal'!$U$2,1,0)+IF('Média 19h-20h'!R15&lt;'Média Mensal'!$U$2,1,0)+IF('Média 20h-21h'!R15&lt;'Média Mensal'!$U$2,1,0)+IF('Média 21h-22h'!R15&lt;'Média Mensal'!$U$2,1,0)+IF('Média 22h-23h'!R15&lt;'Média Mensal'!$U$2,1,0)+IF('Média 23h-0h'!R15&lt;'Média Mensal'!$U$2,1,0)</f>
        <v>0</v>
      </c>
      <c r="V15">
        <f>+IF('Média 24h-6h'!S15&lt;'Média Mensal'!$U$2,1,0)+IF('Média 6h-7h'!S15&lt;'Média Mensal'!$U$2,1,0)+IF('Média 7h-8h'!S15&lt;'Média Mensal'!$U$2,1,0)+IF('Média 8h-9h'!S15&lt;'Média Mensal'!$U$2,1,0)+IF('Média 9h-10h'!S15&lt;'Média Mensal'!$U$2,1,0)+IF('Média 10h-11h'!S15&lt;'Média Mensal'!$U$2,1,0)+IF('Média 11h-12h'!S15&lt;'Média Mensal'!$U$2,1,0)+IF('Média 12h-13h'!S15&lt;'Média Mensal'!$U$2,1,0)+IF('Média 13h-14h'!S15&lt;'Média Mensal'!$U$2,1,0)+IF('Média 14h-15h'!S15&lt;'Média Mensal'!$U$2,1,0)+IF('Média 15h-16h'!S15&lt;'Média Mensal'!$U$2,1,0)+IF('Média 16h-17h'!S15&lt;'Média Mensal'!$U$2,1,0)+IF('Média 17h-18h'!S15&lt;'Média Mensal'!$U$2,1,0)+IF('Média 18h-19h'!S15&lt;'Média Mensal'!$U$2,1,0)+IF('Média 19h-20h'!S15&lt;'Média Mensal'!$U$2,1,0)+IF('Média 20h-21h'!S15&lt;'Média Mensal'!$U$2,1,0)+IF('Média 21h-22h'!S15&lt;'Média Mensal'!$U$2,1,0)+IF('Média 22h-23h'!S15&lt;'Média Mensal'!$U$2,1,0)+IF('Média 23h-0h'!S15&lt;'Média Mensal'!$U$2,1,0)</f>
        <v>0</v>
      </c>
    </row>
    <row r="16" spans="1:23" x14ac:dyDescent="0.25">
      <c r="B16" s="12" t="s">
        <v>8</v>
      </c>
      <c r="C16" s="12" t="s">
        <v>9</v>
      </c>
      <c r="D16" s="15">
        <v>950.92</v>
      </c>
      <c r="E16" s="4">
        <v>387528.35250744969</v>
      </c>
      <c r="F16" s="4">
        <v>378699.71003850887</v>
      </c>
      <c r="G16" s="5">
        <f t="shared" si="3"/>
        <v>766228.06254595856</v>
      </c>
      <c r="H16" s="2">
        <v>6404</v>
      </c>
      <c r="I16" s="2">
        <v>6256</v>
      </c>
      <c r="J16" s="5">
        <f t="shared" si="4"/>
        <v>12660</v>
      </c>
      <c r="K16" s="2">
        <v>4669</v>
      </c>
      <c r="L16" s="2">
        <v>4684</v>
      </c>
      <c r="M16" s="5">
        <f t="shared" si="5"/>
        <v>9353</v>
      </c>
      <c r="N16" s="27">
        <f t="shared" si="6"/>
        <v>0.15249961140332258</v>
      </c>
      <c r="O16" s="27">
        <f t="shared" si="0"/>
        <v>0.15070058117005694</v>
      </c>
      <c r="P16" s="28">
        <f t="shared" si="7"/>
        <v>0.15160512378573107</v>
      </c>
      <c r="Q16" s="38"/>
      <c r="R16" s="32">
        <f t="shared" si="8"/>
        <v>34.99759347127695</v>
      </c>
      <c r="S16" s="32">
        <f t="shared" si="1"/>
        <v>34.61606124666443</v>
      </c>
      <c r="T16" s="32">
        <f t="shared" si="9"/>
        <v>34.807979945757438</v>
      </c>
      <c r="U16">
        <f>+IF('Média 24h-6h'!R16&lt;'Média Mensal'!$U$2,1,0)+IF('Média 6h-7h'!R16&lt;'Média Mensal'!$U$2,1,0)+IF('Média 7h-8h'!R16&lt;'Média Mensal'!$U$2,1,0)+IF('Média 8h-9h'!R16&lt;'Média Mensal'!$U$2,1,0)+IF('Média 9h-10h'!R16&lt;'Média Mensal'!$U$2,1,0)+IF('Média 10h-11h'!R16&lt;'Média Mensal'!$U$2,1,0)+IF('Média 11h-12h'!R16&lt;'Média Mensal'!$U$2,1,0)+IF('Média 12h-13h'!R16&lt;'Média Mensal'!$U$2,1,0)+IF('Média 13h-14h'!R16&lt;'Média Mensal'!$U$2,1,0)+IF('Média 14h-15h'!R16&lt;'Média Mensal'!$U$2,1,0)+IF('Média 15h-16h'!R16&lt;'Média Mensal'!$U$2,1,0)+IF('Média 16h-17h'!R16&lt;'Média Mensal'!$U$2,1,0)+IF('Média 17h-18h'!R16&lt;'Média Mensal'!$U$2,1,0)+IF('Média 18h-19h'!R16&lt;'Média Mensal'!$U$2,1,0)+IF('Média 19h-20h'!R16&lt;'Média Mensal'!$U$2,1,0)+IF('Média 20h-21h'!R16&lt;'Média Mensal'!$U$2,1,0)+IF('Média 21h-22h'!R16&lt;'Média Mensal'!$U$2,1,0)+IF('Média 22h-23h'!R16&lt;'Média Mensal'!$U$2,1,0)+IF('Média 23h-0h'!R16&lt;'Média Mensal'!$U$2,1,0)</f>
        <v>0</v>
      </c>
      <c r="V16">
        <f>+IF('Média 24h-6h'!S16&lt;'Média Mensal'!$U$2,1,0)+IF('Média 6h-7h'!S16&lt;'Média Mensal'!$U$2,1,0)+IF('Média 7h-8h'!S16&lt;'Média Mensal'!$U$2,1,0)+IF('Média 8h-9h'!S16&lt;'Média Mensal'!$U$2,1,0)+IF('Média 9h-10h'!S16&lt;'Média Mensal'!$U$2,1,0)+IF('Média 10h-11h'!S16&lt;'Média Mensal'!$U$2,1,0)+IF('Média 11h-12h'!S16&lt;'Média Mensal'!$U$2,1,0)+IF('Média 12h-13h'!S16&lt;'Média Mensal'!$U$2,1,0)+IF('Média 13h-14h'!S16&lt;'Média Mensal'!$U$2,1,0)+IF('Média 14h-15h'!S16&lt;'Média Mensal'!$U$2,1,0)+IF('Média 15h-16h'!S16&lt;'Média Mensal'!$U$2,1,0)+IF('Média 16h-17h'!S16&lt;'Média Mensal'!$U$2,1,0)+IF('Média 17h-18h'!S16&lt;'Média Mensal'!$U$2,1,0)+IF('Média 18h-19h'!S16&lt;'Média Mensal'!$U$2,1,0)+IF('Média 19h-20h'!S16&lt;'Média Mensal'!$U$2,1,0)+IF('Média 20h-21h'!S16&lt;'Média Mensal'!$U$2,1,0)+IF('Média 21h-22h'!S16&lt;'Média Mensal'!$U$2,1,0)+IF('Média 22h-23h'!S16&lt;'Média Mensal'!$U$2,1,0)+IF('Média 23h-0h'!S16&lt;'Média Mensal'!$U$2,1,0)</f>
        <v>0</v>
      </c>
    </row>
    <row r="17" spans="2:22" x14ac:dyDescent="0.25">
      <c r="B17" s="12" t="s">
        <v>9</v>
      </c>
      <c r="C17" s="12" t="s">
        <v>10</v>
      </c>
      <c r="D17" s="15">
        <v>571.9</v>
      </c>
      <c r="E17" s="4">
        <v>418648.16514308908</v>
      </c>
      <c r="F17" s="4">
        <v>408827.36157138005</v>
      </c>
      <c r="G17" s="5">
        <f t="shared" si="3"/>
        <v>827475.52671446907</v>
      </c>
      <c r="H17" s="2">
        <v>6408</v>
      </c>
      <c r="I17" s="2">
        <v>6256</v>
      </c>
      <c r="J17" s="5">
        <f t="shared" si="4"/>
        <v>12664</v>
      </c>
      <c r="K17" s="2">
        <v>4671</v>
      </c>
      <c r="L17" s="2">
        <v>4684</v>
      </c>
      <c r="M17" s="5">
        <f t="shared" si="5"/>
        <v>9355</v>
      </c>
      <c r="N17" s="27">
        <f t="shared" si="6"/>
        <v>0.16465771385069439</v>
      </c>
      <c r="O17" s="27">
        <f t="shared" si="0"/>
        <v>0.16268964394180019</v>
      </c>
      <c r="P17" s="28">
        <f t="shared" si="7"/>
        <v>0.1636794420283616</v>
      </c>
      <c r="Q17" s="38"/>
      <c r="R17" s="32">
        <f t="shared" si="8"/>
        <v>37.787540855951718</v>
      </c>
      <c r="S17" s="32">
        <f t="shared" si="1"/>
        <v>37.369959924257778</v>
      </c>
      <c r="T17" s="32">
        <f t="shared" si="2"/>
        <v>37.580068427924481</v>
      </c>
      <c r="U17">
        <f>+IF('Média 24h-6h'!R17&lt;'Média Mensal'!$U$2,1,0)+IF('Média 6h-7h'!R17&lt;'Média Mensal'!$U$2,1,0)+IF('Média 7h-8h'!R17&lt;'Média Mensal'!$U$2,1,0)+IF('Média 8h-9h'!R17&lt;'Média Mensal'!$U$2,1,0)+IF('Média 9h-10h'!R17&lt;'Média Mensal'!$U$2,1,0)+IF('Média 10h-11h'!R17&lt;'Média Mensal'!$U$2,1,0)+IF('Média 11h-12h'!R17&lt;'Média Mensal'!$U$2,1,0)+IF('Média 12h-13h'!R17&lt;'Média Mensal'!$U$2,1,0)+IF('Média 13h-14h'!R17&lt;'Média Mensal'!$U$2,1,0)+IF('Média 14h-15h'!R17&lt;'Média Mensal'!$U$2,1,0)+IF('Média 15h-16h'!R17&lt;'Média Mensal'!$U$2,1,0)+IF('Média 16h-17h'!R17&lt;'Média Mensal'!$U$2,1,0)+IF('Média 17h-18h'!R17&lt;'Média Mensal'!$U$2,1,0)+IF('Média 18h-19h'!R17&lt;'Média Mensal'!$U$2,1,0)+IF('Média 19h-20h'!R17&lt;'Média Mensal'!$U$2,1,0)+IF('Média 20h-21h'!R17&lt;'Média Mensal'!$U$2,1,0)+IF('Média 21h-22h'!R17&lt;'Média Mensal'!$U$2,1,0)+IF('Média 22h-23h'!R17&lt;'Média Mensal'!$U$2,1,0)+IF('Média 23h-0h'!R17&lt;'Média Mensal'!$U$2,1,0)</f>
        <v>0</v>
      </c>
      <c r="V17">
        <f>+IF('Média 24h-6h'!S17&lt;'Média Mensal'!$U$2,1,0)+IF('Média 6h-7h'!S17&lt;'Média Mensal'!$U$2,1,0)+IF('Média 7h-8h'!S17&lt;'Média Mensal'!$U$2,1,0)+IF('Média 8h-9h'!S17&lt;'Média Mensal'!$U$2,1,0)+IF('Média 9h-10h'!S17&lt;'Média Mensal'!$U$2,1,0)+IF('Média 10h-11h'!S17&lt;'Média Mensal'!$U$2,1,0)+IF('Média 11h-12h'!S17&lt;'Média Mensal'!$U$2,1,0)+IF('Média 12h-13h'!S17&lt;'Média Mensal'!$U$2,1,0)+IF('Média 13h-14h'!S17&lt;'Média Mensal'!$U$2,1,0)+IF('Média 14h-15h'!S17&lt;'Média Mensal'!$U$2,1,0)+IF('Média 15h-16h'!S17&lt;'Média Mensal'!$U$2,1,0)+IF('Média 16h-17h'!S17&lt;'Média Mensal'!$U$2,1,0)+IF('Média 17h-18h'!S17&lt;'Média Mensal'!$U$2,1,0)+IF('Média 18h-19h'!S17&lt;'Média Mensal'!$U$2,1,0)+IF('Média 19h-20h'!S17&lt;'Média Mensal'!$U$2,1,0)+IF('Média 20h-21h'!S17&lt;'Média Mensal'!$U$2,1,0)+IF('Média 21h-22h'!S17&lt;'Média Mensal'!$U$2,1,0)+IF('Média 22h-23h'!S17&lt;'Média Mensal'!$U$2,1,0)+IF('Média 23h-0h'!S17&lt;'Média Mensal'!$U$2,1,0)</f>
        <v>0</v>
      </c>
    </row>
    <row r="18" spans="2:22" x14ac:dyDescent="0.25">
      <c r="B18" s="12" t="s">
        <v>10</v>
      </c>
      <c r="C18" s="12" t="s">
        <v>11</v>
      </c>
      <c r="D18" s="15">
        <v>680.44</v>
      </c>
      <c r="E18" s="4">
        <v>544136.14876281912</v>
      </c>
      <c r="F18" s="4">
        <v>496443.68655721808</v>
      </c>
      <c r="G18" s="5">
        <f t="shared" si="3"/>
        <v>1040579.8353200372</v>
      </c>
      <c r="H18" s="2">
        <v>6406</v>
      </c>
      <c r="I18" s="2">
        <v>6254</v>
      </c>
      <c r="J18" s="5">
        <f t="shared" si="4"/>
        <v>12660</v>
      </c>
      <c r="K18" s="2">
        <v>4671</v>
      </c>
      <c r="L18" s="2">
        <v>4686</v>
      </c>
      <c r="M18" s="5">
        <f t="shared" si="5"/>
        <v>9357</v>
      </c>
      <c r="N18" s="27">
        <f t="shared" si="6"/>
        <v>0.21404952305760075</v>
      </c>
      <c r="O18" s="27">
        <f t="shared" si="0"/>
        <v>0.19755084240507653</v>
      </c>
      <c r="P18" s="28">
        <f t="shared" si="7"/>
        <v>0.2058476901961975</v>
      </c>
      <c r="Q18" s="38"/>
      <c r="R18" s="32">
        <f t="shared" si="8"/>
        <v>49.123061186496265</v>
      </c>
      <c r="S18" s="32">
        <f t="shared" si="1"/>
        <v>45.37876476757021</v>
      </c>
      <c r="T18" s="32">
        <f t="shared" si="2"/>
        <v>47.262562352729127</v>
      </c>
      <c r="U18">
        <f>+IF('Média 24h-6h'!R18&lt;'Média Mensal'!$U$2,1,0)+IF('Média 6h-7h'!R18&lt;'Média Mensal'!$U$2,1,0)+IF('Média 7h-8h'!R18&lt;'Média Mensal'!$U$2,1,0)+IF('Média 8h-9h'!R18&lt;'Média Mensal'!$U$2,1,0)+IF('Média 9h-10h'!R18&lt;'Média Mensal'!$U$2,1,0)+IF('Média 10h-11h'!R18&lt;'Média Mensal'!$U$2,1,0)+IF('Média 11h-12h'!R18&lt;'Média Mensal'!$U$2,1,0)+IF('Média 12h-13h'!R18&lt;'Média Mensal'!$U$2,1,0)+IF('Média 13h-14h'!R18&lt;'Média Mensal'!$U$2,1,0)+IF('Média 14h-15h'!R18&lt;'Média Mensal'!$U$2,1,0)+IF('Média 15h-16h'!R18&lt;'Média Mensal'!$U$2,1,0)+IF('Média 16h-17h'!R18&lt;'Média Mensal'!$U$2,1,0)+IF('Média 17h-18h'!R18&lt;'Média Mensal'!$U$2,1,0)+IF('Média 18h-19h'!R18&lt;'Média Mensal'!$U$2,1,0)+IF('Média 19h-20h'!R18&lt;'Média Mensal'!$U$2,1,0)+IF('Média 20h-21h'!R18&lt;'Média Mensal'!$U$2,1,0)+IF('Média 21h-22h'!R18&lt;'Média Mensal'!$U$2,1,0)+IF('Média 22h-23h'!R18&lt;'Média Mensal'!$U$2,1,0)+IF('Média 23h-0h'!R18&lt;'Média Mensal'!$U$2,1,0)</f>
        <v>0</v>
      </c>
      <c r="V18">
        <f>+IF('Média 24h-6h'!S18&lt;'Média Mensal'!$U$2,1,0)+IF('Média 6h-7h'!S18&lt;'Média Mensal'!$U$2,1,0)+IF('Média 7h-8h'!S18&lt;'Média Mensal'!$U$2,1,0)+IF('Média 8h-9h'!S18&lt;'Média Mensal'!$U$2,1,0)+IF('Média 9h-10h'!S18&lt;'Média Mensal'!$U$2,1,0)+IF('Média 10h-11h'!S18&lt;'Média Mensal'!$U$2,1,0)+IF('Média 11h-12h'!S18&lt;'Média Mensal'!$U$2,1,0)+IF('Média 12h-13h'!S18&lt;'Média Mensal'!$U$2,1,0)+IF('Média 13h-14h'!S18&lt;'Média Mensal'!$U$2,1,0)+IF('Média 14h-15h'!S18&lt;'Média Mensal'!$U$2,1,0)+IF('Média 15h-16h'!S18&lt;'Média Mensal'!$U$2,1,0)+IF('Média 16h-17h'!S18&lt;'Média Mensal'!$U$2,1,0)+IF('Média 17h-18h'!S18&lt;'Média Mensal'!$U$2,1,0)+IF('Média 18h-19h'!S18&lt;'Média Mensal'!$U$2,1,0)+IF('Média 19h-20h'!S18&lt;'Média Mensal'!$U$2,1,0)+IF('Média 20h-21h'!S18&lt;'Média Mensal'!$U$2,1,0)+IF('Média 21h-22h'!S18&lt;'Média Mensal'!$U$2,1,0)+IF('Média 22h-23h'!S18&lt;'Média Mensal'!$U$2,1,0)+IF('Média 23h-0h'!S18&lt;'Média Mensal'!$U$2,1,0)</f>
        <v>0</v>
      </c>
    </row>
    <row r="19" spans="2:22" x14ac:dyDescent="0.25">
      <c r="B19" s="12" t="s">
        <v>11</v>
      </c>
      <c r="C19" s="12" t="s">
        <v>12</v>
      </c>
      <c r="D19" s="15">
        <v>451.8</v>
      </c>
      <c r="E19" s="4">
        <v>657020.6536371432</v>
      </c>
      <c r="F19" s="4">
        <v>617292.87956627505</v>
      </c>
      <c r="G19" s="5">
        <f t="shared" si="3"/>
        <v>1274313.5332034184</v>
      </c>
      <c r="H19" s="2">
        <v>6404</v>
      </c>
      <c r="I19" s="2">
        <v>6254</v>
      </c>
      <c r="J19" s="5">
        <f t="shared" si="4"/>
        <v>12658</v>
      </c>
      <c r="K19" s="2">
        <v>4671</v>
      </c>
      <c r="L19" s="2">
        <v>4689</v>
      </c>
      <c r="M19" s="5">
        <f t="shared" si="5"/>
        <v>9360</v>
      </c>
      <c r="N19" s="27">
        <f t="shared" si="6"/>
        <v>0.25849938687491669</v>
      </c>
      <c r="O19" s="27">
        <f t="shared" si="0"/>
        <v>0.24556790353731459</v>
      </c>
      <c r="P19" s="28">
        <f t="shared" si="7"/>
        <v>0.2520693746584684</v>
      </c>
      <c r="Q19" s="38"/>
      <c r="R19" s="32">
        <f t="shared" si="8"/>
        <v>59.324663985295096</v>
      </c>
      <c r="S19" s="32">
        <f t="shared" si="1"/>
        <v>56.409840040781781</v>
      </c>
      <c r="T19" s="32">
        <f t="shared" si="2"/>
        <v>57.875989336153076</v>
      </c>
      <c r="U19">
        <f>+IF('Média 24h-6h'!R19&lt;'Média Mensal'!$U$2,1,0)+IF('Média 6h-7h'!R19&lt;'Média Mensal'!$U$2,1,0)+IF('Média 7h-8h'!R19&lt;'Média Mensal'!$U$2,1,0)+IF('Média 8h-9h'!R19&lt;'Média Mensal'!$U$2,1,0)+IF('Média 9h-10h'!R19&lt;'Média Mensal'!$U$2,1,0)+IF('Média 10h-11h'!R19&lt;'Média Mensal'!$U$2,1,0)+IF('Média 11h-12h'!R19&lt;'Média Mensal'!$U$2,1,0)+IF('Média 12h-13h'!R19&lt;'Média Mensal'!$U$2,1,0)+IF('Média 13h-14h'!R19&lt;'Média Mensal'!$U$2,1,0)+IF('Média 14h-15h'!R19&lt;'Média Mensal'!$U$2,1,0)+IF('Média 15h-16h'!R19&lt;'Média Mensal'!$U$2,1,0)+IF('Média 16h-17h'!R19&lt;'Média Mensal'!$U$2,1,0)+IF('Média 17h-18h'!R19&lt;'Média Mensal'!$U$2,1,0)+IF('Média 18h-19h'!R19&lt;'Média Mensal'!$U$2,1,0)+IF('Média 19h-20h'!R19&lt;'Média Mensal'!$U$2,1,0)+IF('Média 20h-21h'!R19&lt;'Média Mensal'!$U$2,1,0)+IF('Média 21h-22h'!R19&lt;'Média Mensal'!$U$2,1,0)+IF('Média 22h-23h'!R19&lt;'Média Mensal'!$U$2,1,0)+IF('Média 23h-0h'!R19&lt;'Média Mensal'!$U$2,1,0)</f>
        <v>0</v>
      </c>
      <c r="V19">
        <f>+IF('Média 24h-6h'!S19&lt;'Média Mensal'!$U$2,1,0)+IF('Média 6h-7h'!S19&lt;'Média Mensal'!$U$2,1,0)+IF('Média 7h-8h'!S19&lt;'Média Mensal'!$U$2,1,0)+IF('Média 8h-9h'!S19&lt;'Média Mensal'!$U$2,1,0)+IF('Média 9h-10h'!S19&lt;'Média Mensal'!$U$2,1,0)+IF('Média 10h-11h'!S19&lt;'Média Mensal'!$U$2,1,0)+IF('Média 11h-12h'!S19&lt;'Média Mensal'!$U$2,1,0)+IF('Média 12h-13h'!S19&lt;'Média Mensal'!$U$2,1,0)+IF('Média 13h-14h'!S19&lt;'Média Mensal'!$U$2,1,0)+IF('Média 14h-15h'!S19&lt;'Média Mensal'!$U$2,1,0)+IF('Média 15h-16h'!S19&lt;'Média Mensal'!$U$2,1,0)+IF('Média 16h-17h'!S19&lt;'Média Mensal'!$U$2,1,0)+IF('Média 17h-18h'!S19&lt;'Média Mensal'!$U$2,1,0)+IF('Média 18h-19h'!S19&lt;'Média Mensal'!$U$2,1,0)+IF('Média 19h-20h'!S19&lt;'Média Mensal'!$U$2,1,0)+IF('Média 20h-21h'!S19&lt;'Média Mensal'!$U$2,1,0)+IF('Média 21h-22h'!S19&lt;'Média Mensal'!$U$2,1,0)+IF('Média 22h-23h'!S19&lt;'Média Mensal'!$U$2,1,0)+IF('Média 23h-0h'!S19&lt;'Média Mensal'!$U$2,1,0)</f>
        <v>0</v>
      </c>
    </row>
    <row r="20" spans="2:22" x14ac:dyDescent="0.25">
      <c r="B20" s="12" t="s">
        <v>12</v>
      </c>
      <c r="C20" s="12" t="s">
        <v>13</v>
      </c>
      <c r="D20" s="15">
        <v>857.43000000000006</v>
      </c>
      <c r="E20" s="4">
        <v>756010.67561815458</v>
      </c>
      <c r="F20" s="4">
        <v>855187.43768896512</v>
      </c>
      <c r="G20" s="5">
        <f t="shared" si="3"/>
        <v>1611198.1133071198</v>
      </c>
      <c r="H20" s="2">
        <v>6829</v>
      </c>
      <c r="I20" s="2">
        <v>6744</v>
      </c>
      <c r="J20" s="5">
        <f t="shared" si="4"/>
        <v>13573</v>
      </c>
      <c r="K20" s="2">
        <v>4683</v>
      </c>
      <c r="L20" s="2">
        <v>4694</v>
      </c>
      <c r="M20" s="5">
        <f t="shared" si="5"/>
        <v>9377</v>
      </c>
      <c r="N20" s="27">
        <f t="shared" si="6"/>
        <v>0.28675349395025224</v>
      </c>
      <c r="O20" s="27">
        <f t="shared" si="0"/>
        <v>0.32630579090213319</v>
      </c>
      <c r="P20" s="28">
        <f t="shared" si="7"/>
        <v>0.30647083983363205</v>
      </c>
      <c r="Q20" s="38"/>
      <c r="R20" s="32">
        <f t="shared" si="8"/>
        <v>65.671531933474171</v>
      </c>
      <c r="S20" s="32">
        <f t="shared" si="1"/>
        <v>74.767217843063918</v>
      </c>
      <c r="T20" s="32">
        <f t="shared" si="2"/>
        <v>70.204710819482344</v>
      </c>
      <c r="U20">
        <f>+IF('Média 24h-6h'!R20&lt;'Média Mensal'!$U$2,1,0)+IF('Média 6h-7h'!R20&lt;'Média Mensal'!$U$2,1,0)+IF('Média 7h-8h'!R20&lt;'Média Mensal'!$U$2,1,0)+IF('Média 8h-9h'!R20&lt;'Média Mensal'!$U$2,1,0)+IF('Média 9h-10h'!R20&lt;'Média Mensal'!$U$2,1,0)+IF('Média 10h-11h'!R20&lt;'Média Mensal'!$U$2,1,0)+IF('Média 11h-12h'!R20&lt;'Média Mensal'!$U$2,1,0)+IF('Média 12h-13h'!R20&lt;'Média Mensal'!$U$2,1,0)+IF('Média 13h-14h'!R20&lt;'Média Mensal'!$U$2,1,0)+IF('Média 14h-15h'!R20&lt;'Média Mensal'!$U$2,1,0)+IF('Média 15h-16h'!R20&lt;'Média Mensal'!$U$2,1,0)+IF('Média 16h-17h'!R20&lt;'Média Mensal'!$U$2,1,0)+IF('Média 17h-18h'!R20&lt;'Média Mensal'!$U$2,1,0)+IF('Média 18h-19h'!R20&lt;'Média Mensal'!$U$2,1,0)+IF('Média 19h-20h'!R20&lt;'Média Mensal'!$U$2,1,0)+IF('Média 20h-21h'!R20&lt;'Média Mensal'!$U$2,1,0)+IF('Média 21h-22h'!R20&lt;'Média Mensal'!$U$2,1,0)+IF('Média 22h-23h'!R20&lt;'Média Mensal'!$U$2,1,0)+IF('Média 23h-0h'!R20&lt;'Média Mensal'!$U$2,1,0)</f>
        <v>0</v>
      </c>
      <c r="V20">
        <f>+IF('Média 24h-6h'!S20&lt;'Média Mensal'!$U$2,1,0)+IF('Média 6h-7h'!S20&lt;'Média Mensal'!$U$2,1,0)+IF('Média 7h-8h'!S20&lt;'Média Mensal'!$U$2,1,0)+IF('Média 8h-9h'!S20&lt;'Média Mensal'!$U$2,1,0)+IF('Média 9h-10h'!S20&lt;'Média Mensal'!$U$2,1,0)+IF('Média 10h-11h'!S20&lt;'Média Mensal'!$U$2,1,0)+IF('Média 11h-12h'!S20&lt;'Média Mensal'!$U$2,1,0)+IF('Média 12h-13h'!S20&lt;'Média Mensal'!$U$2,1,0)+IF('Média 13h-14h'!S20&lt;'Média Mensal'!$U$2,1,0)+IF('Média 14h-15h'!S20&lt;'Média Mensal'!$U$2,1,0)+IF('Média 15h-16h'!S20&lt;'Média Mensal'!$U$2,1,0)+IF('Média 16h-17h'!S20&lt;'Média Mensal'!$U$2,1,0)+IF('Média 17h-18h'!S20&lt;'Média Mensal'!$U$2,1,0)+IF('Média 18h-19h'!S20&lt;'Média Mensal'!$U$2,1,0)+IF('Média 19h-20h'!S20&lt;'Média Mensal'!$U$2,1,0)+IF('Média 20h-21h'!S20&lt;'Média Mensal'!$U$2,1,0)+IF('Média 21h-22h'!S20&lt;'Média Mensal'!$U$2,1,0)+IF('Média 22h-23h'!S20&lt;'Média Mensal'!$U$2,1,0)+IF('Média 23h-0h'!S20&lt;'Média Mensal'!$U$2,1,0)</f>
        <v>0</v>
      </c>
    </row>
    <row r="21" spans="2:22" x14ac:dyDescent="0.25">
      <c r="B21" s="12" t="s">
        <v>13</v>
      </c>
      <c r="C21" s="12" t="s">
        <v>14</v>
      </c>
      <c r="D21" s="15">
        <v>460.97</v>
      </c>
      <c r="E21" s="4">
        <v>746653.66718816513</v>
      </c>
      <c r="F21" s="4">
        <v>847817.94917655061</v>
      </c>
      <c r="G21" s="5">
        <f t="shared" si="3"/>
        <v>1594471.6163647156</v>
      </c>
      <c r="H21" s="2">
        <v>6836</v>
      </c>
      <c r="I21" s="2">
        <v>6747</v>
      </c>
      <c r="J21" s="5">
        <f t="shared" si="4"/>
        <v>13583</v>
      </c>
      <c r="K21" s="2">
        <v>4685</v>
      </c>
      <c r="L21" s="2">
        <v>4700</v>
      </c>
      <c r="M21" s="5">
        <f t="shared" si="5"/>
        <v>9385</v>
      </c>
      <c r="N21" s="27">
        <f t="shared" si="6"/>
        <v>0.28298886439196452</v>
      </c>
      <c r="O21" s="27">
        <f t="shared" si="0"/>
        <v>0.32323044766985848</v>
      </c>
      <c r="P21" s="28">
        <f t="shared" si="7"/>
        <v>0.30305036529474916</v>
      </c>
      <c r="Q21" s="38"/>
      <c r="R21" s="32">
        <f t="shared" si="8"/>
        <v>64.808060688149041</v>
      </c>
      <c r="S21" s="32">
        <f t="shared" si="1"/>
        <v>74.064641318821572</v>
      </c>
      <c r="T21" s="32">
        <f t="shared" si="2"/>
        <v>69.421439235663343</v>
      </c>
      <c r="U21">
        <f>+IF('Média 24h-6h'!R21&lt;'Média Mensal'!$U$2,1,0)+IF('Média 6h-7h'!R21&lt;'Média Mensal'!$U$2,1,0)+IF('Média 7h-8h'!R21&lt;'Média Mensal'!$U$2,1,0)+IF('Média 8h-9h'!R21&lt;'Média Mensal'!$U$2,1,0)+IF('Média 9h-10h'!R21&lt;'Média Mensal'!$U$2,1,0)+IF('Média 10h-11h'!R21&lt;'Média Mensal'!$U$2,1,0)+IF('Média 11h-12h'!R21&lt;'Média Mensal'!$U$2,1,0)+IF('Média 12h-13h'!R21&lt;'Média Mensal'!$U$2,1,0)+IF('Média 13h-14h'!R21&lt;'Média Mensal'!$U$2,1,0)+IF('Média 14h-15h'!R21&lt;'Média Mensal'!$U$2,1,0)+IF('Média 15h-16h'!R21&lt;'Média Mensal'!$U$2,1,0)+IF('Média 16h-17h'!R21&lt;'Média Mensal'!$U$2,1,0)+IF('Média 17h-18h'!R21&lt;'Média Mensal'!$U$2,1,0)+IF('Média 18h-19h'!R21&lt;'Média Mensal'!$U$2,1,0)+IF('Média 19h-20h'!R21&lt;'Média Mensal'!$U$2,1,0)+IF('Média 20h-21h'!R21&lt;'Média Mensal'!$U$2,1,0)+IF('Média 21h-22h'!R21&lt;'Média Mensal'!$U$2,1,0)+IF('Média 22h-23h'!R21&lt;'Média Mensal'!$U$2,1,0)+IF('Média 23h-0h'!R21&lt;'Média Mensal'!$U$2,1,0)</f>
        <v>0</v>
      </c>
      <c r="V21">
        <f>+IF('Média 24h-6h'!S21&lt;'Média Mensal'!$U$2,1,0)+IF('Média 6h-7h'!S21&lt;'Média Mensal'!$U$2,1,0)+IF('Média 7h-8h'!S21&lt;'Média Mensal'!$U$2,1,0)+IF('Média 8h-9h'!S21&lt;'Média Mensal'!$U$2,1,0)+IF('Média 9h-10h'!S21&lt;'Média Mensal'!$U$2,1,0)+IF('Média 10h-11h'!S21&lt;'Média Mensal'!$U$2,1,0)+IF('Média 11h-12h'!S21&lt;'Média Mensal'!$U$2,1,0)+IF('Média 12h-13h'!S21&lt;'Média Mensal'!$U$2,1,0)+IF('Média 13h-14h'!S21&lt;'Média Mensal'!$U$2,1,0)+IF('Média 14h-15h'!S21&lt;'Média Mensal'!$U$2,1,0)+IF('Média 15h-16h'!S21&lt;'Média Mensal'!$U$2,1,0)+IF('Média 16h-17h'!S21&lt;'Média Mensal'!$U$2,1,0)+IF('Média 17h-18h'!S21&lt;'Média Mensal'!$U$2,1,0)+IF('Média 18h-19h'!S21&lt;'Média Mensal'!$U$2,1,0)+IF('Média 19h-20h'!S21&lt;'Média Mensal'!$U$2,1,0)+IF('Média 20h-21h'!S21&lt;'Média Mensal'!$U$2,1,0)+IF('Média 21h-22h'!S21&lt;'Média Mensal'!$U$2,1,0)+IF('Média 22h-23h'!S21&lt;'Média Mensal'!$U$2,1,0)+IF('Média 23h-0h'!S21&lt;'Média Mensal'!$U$2,1,0)</f>
        <v>0</v>
      </c>
    </row>
    <row r="22" spans="2:22" x14ac:dyDescent="0.25">
      <c r="B22" s="12" t="s">
        <v>14</v>
      </c>
      <c r="C22" s="12" t="s">
        <v>15</v>
      </c>
      <c r="D22" s="15">
        <v>627.48</v>
      </c>
      <c r="E22" s="4">
        <v>705134.01704376412</v>
      </c>
      <c r="F22" s="4">
        <v>805530.07558432501</v>
      </c>
      <c r="G22" s="5">
        <f t="shared" si="3"/>
        <v>1510664.0926280892</v>
      </c>
      <c r="H22" s="2">
        <v>6842</v>
      </c>
      <c r="I22" s="2">
        <v>6754</v>
      </c>
      <c r="J22" s="5">
        <f t="shared" si="4"/>
        <v>13596</v>
      </c>
      <c r="K22" s="2">
        <v>4697</v>
      </c>
      <c r="L22" s="2">
        <v>4711</v>
      </c>
      <c r="M22" s="5">
        <f t="shared" si="5"/>
        <v>9408</v>
      </c>
      <c r="N22" s="27">
        <f t="shared" si="6"/>
        <v>0.26682050405632518</v>
      </c>
      <c r="O22" s="27">
        <f t="shared" si="0"/>
        <v>0.30661256413095239</v>
      </c>
      <c r="P22" s="28">
        <f t="shared" si="7"/>
        <v>0.28665787955568384</v>
      </c>
      <c r="Q22" s="38"/>
      <c r="R22" s="32">
        <f t="shared" si="8"/>
        <v>61.108763068183045</v>
      </c>
      <c r="S22" s="32">
        <f t="shared" si="1"/>
        <v>70.259928092832538</v>
      </c>
      <c r="T22" s="32">
        <f t="shared" si="2"/>
        <v>65.669626700925463</v>
      </c>
      <c r="U22">
        <f>+IF('Média 24h-6h'!R22&lt;'Média Mensal'!$U$2,1,0)+IF('Média 6h-7h'!R22&lt;'Média Mensal'!$U$2,1,0)+IF('Média 7h-8h'!R22&lt;'Média Mensal'!$U$2,1,0)+IF('Média 8h-9h'!R22&lt;'Média Mensal'!$U$2,1,0)+IF('Média 9h-10h'!R22&lt;'Média Mensal'!$U$2,1,0)+IF('Média 10h-11h'!R22&lt;'Média Mensal'!$U$2,1,0)+IF('Média 11h-12h'!R22&lt;'Média Mensal'!$U$2,1,0)+IF('Média 12h-13h'!R22&lt;'Média Mensal'!$U$2,1,0)+IF('Média 13h-14h'!R22&lt;'Média Mensal'!$U$2,1,0)+IF('Média 14h-15h'!R22&lt;'Média Mensal'!$U$2,1,0)+IF('Média 15h-16h'!R22&lt;'Média Mensal'!$U$2,1,0)+IF('Média 16h-17h'!R22&lt;'Média Mensal'!$U$2,1,0)+IF('Média 17h-18h'!R22&lt;'Média Mensal'!$U$2,1,0)+IF('Média 18h-19h'!R22&lt;'Média Mensal'!$U$2,1,0)+IF('Média 19h-20h'!R22&lt;'Média Mensal'!$U$2,1,0)+IF('Média 20h-21h'!R22&lt;'Média Mensal'!$U$2,1,0)+IF('Média 21h-22h'!R22&lt;'Média Mensal'!$U$2,1,0)+IF('Média 22h-23h'!R22&lt;'Média Mensal'!$U$2,1,0)+IF('Média 23h-0h'!R22&lt;'Média Mensal'!$U$2,1,0)</f>
        <v>0</v>
      </c>
      <c r="V22">
        <f>+IF('Média 24h-6h'!S22&lt;'Média Mensal'!$U$2,1,0)+IF('Média 6h-7h'!S22&lt;'Média Mensal'!$U$2,1,0)+IF('Média 7h-8h'!S22&lt;'Média Mensal'!$U$2,1,0)+IF('Média 8h-9h'!S22&lt;'Média Mensal'!$U$2,1,0)+IF('Média 9h-10h'!S22&lt;'Média Mensal'!$U$2,1,0)+IF('Média 10h-11h'!S22&lt;'Média Mensal'!$U$2,1,0)+IF('Média 11h-12h'!S22&lt;'Média Mensal'!$U$2,1,0)+IF('Média 12h-13h'!S22&lt;'Média Mensal'!$U$2,1,0)+IF('Média 13h-14h'!S22&lt;'Média Mensal'!$U$2,1,0)+IF('Média 14h-15h'!S22&lt;'Média Mensal'!$U$2,1,0)+IF('Média 15h-16h'!S22&lt;'Média Mensal'!$U$2,1,0)+IF('Média 16h-17h'!S22&lt;'Média Mensal'!$U$2,1,0)+IF('Média 17h-18h'!S22&lt;'Média Mensal'!$U$2,1,0)+IF('Média 18h-19h'!S22&lt;'Média Mensal'!$U$2,1,0)+IF('Média 19h-20h'!S22&lt;'Média Mensal'!$U$2,1,0)+IF('Média 20h-21h'!S22&lt;'Média Mensal'!$U$2,1,0)+IF('Média 21h-22h'!S22&lt;'Média Mensal'!$U$2,1,0)+IF('Média 22h-23h'!S22&lt;'Média Mensal'!$U$2,1,0)+IF('Média 23h-0h'!S22&lt;'Média Mensal'!$U$2,1,0)</f>
        <v>0</v>
      </c>
    </row>
    <row r="23" spans="2:22" x14ac:dyDescent="0.25">
      <c r="B23" s="12" t="s">
        <v>15</v>
      </c>
      <c r="C23" s="12" t="s">
        <v>16</v>
      </c>
      <c r="D23" s="15">
        <v>871.87</v>
      </c>
      <c r="E23" s="4">
        <v>640199.45330391708</v>
      </c>
      <c r="F23" s="4">
        <v>679214.22868227784</v>
      </c>
      <c r="G23" s="5">
        <f t="shared" si="3"/>
        <v>1319413.681986195</v>
      </c>
      <c r="H23" s="2">
        <v>6828</v>
      </c>
      <c r="I23" s="2">
        <v>6744</v>
      </c>
      <c r="J23" s="5">
        <f t="shared" si="4"/>
        <v>13572</v>
      </c>
      <c r="K23" s="2">
        <v>4684</v>
      </c>
      <c r="L23" s="2">
        <v>4698</v>
      </c>
      <c r="M23" s="5">
        <f t="shared" si="5"/>
        <v>9382</v>
      </c>
      <c r="N23" s="27">
        <f t="shared" si="6"/>
        <v>0.24282355766169933</v>
      </c>
      <c r="O23" s="27">
        <f t="shared" si="0"/>
        <v>0.25906329856430288</v>
      </c>
      <c r="P23" s="28">
        <f t="shared" si="7"/>
        <v>0.25092077154887582</v>
      </c>
      <c r="Q23" s="38"/>
      <c r="R23" s="32">
        <f t="shared" si="8"/>
        <v>55.611488299506348</v>
      </c>
      <c r="S23" s="32">
        <f t="shared" si="1"/>
        <v>59.361495252777296</v>
      </c>
      <c r="T23" s="32">
        <f t="shared" si="2"/>
        <v>57.480773807885122</v>
      </c>
      <c r="U23">
        <f>+IF('Média 24h-6h'!R23&lt;'Média Mensal'!$U$2,1,0)+IF('Média 6h-7h'!R23&lt;'Média Mensal'!$U$2,1,0)+IF('Média 7h-8h'!R23&lt;'Média Mensal'!$U$2,1,0)+IF('Média 8h-9h'!R23&lt;'Média Mensal'!$U$2,1,0)+IF('Média 9h-10h'!R23&lt;'Média Mensal'!$U$2,1,0)+IF('Média 10h-11h'!R23&lt;'Média Mensal'!$U$2,1,0)+IF('Média 11h-12h'!R23&lt;'Média Mensal'!$U$2,1,0)+IF('Média 12h-13h'!R23&lt;'Média Mensal'!$U$2,1,0)+IF('Média 13h-14h'!R23&lt;'Média Mensal'!$U$2,1,0)+IF('Média 14h-15h'!R23&lt;'Média Mensal'!$U$2,1,0)+IF('Média 15h-16h'!R23&lt;'Média Mensal'!$U$2,1,0)+IF('Média 16h-17h'!R23&lt;'Média Mensal'!$U$2,1,0)+IF('Média 17h-18h'!R23&lt;'Média Mensal'!$U$2,1,0)+IF('Média 18h-19h'!R23&lt;'Média Mensal'!$U$2,1,0)+IF('Média 19h-20h'!R23&lt;'Média Mensal'!$U$2,1,0)+IF('Média 20h-21h'!R23&lt;'Média Mensal'!$U$2,1,0)+IF('Média 21h-22h'!R23&lt;'Média Mensal'!$U$2,1,0)+IF('Média 22h-23h'!R23&lt;'Média Mensal'!$U$2,1,0)+IF('Média 23h-0h'!R23&lt;'Média Mensal'!$U$2,1,0)</f>
        <v>0</v>
      </c>
      <c r="V23">
        <f>+IF('Média 24h-6h'!S23&lt;'Média Mensal'!$U$2,1,0)+IF('Média 6h-7h'!S23&lt;'Média Mensal'!$U$2,1,0)+IF('Média 7h-8h'!S23&lt;'Média Mensal'!$U$2,1,0)+IF('Média 8h-9h'!S23&lt;'Média Mensal'!$U$2,1,0)+IF('Média 9h-10h'!S23&lt;'Média Mensal'!$U$2,1,0)+IF('Média 10h-11h'!S23&lt;'Média Mensal'!$U$2,1,0)+IF('Média 11h-12h'!S23&lt;'Média Mensal'!$U$2,1,0)+IF('Média 12h-13h'!S23&lt;'Média Mensal'!$U$2,1,0)+IF('Média 13h-14h'!S23&lt;'Média Mensal'!$U$2,1,0)+IF('Média 14h-15h'!S23&lt;'Média Mensal'!$U$2,1,0)+IF('Média 15h-16h'!S23&lt;'Média Mensal'!$U$2,1,0)+IF('Média 16h-17h'!S23&lt;'Média Mensal'!$U$2,1,0)+IF('Média 17h-18h'!S23&lt;'Média Mensal'!$U$2,1,0)+IF('Média 18h-19h'!S23&lt;'Média Mensal'!$U$2,1,0)+IF('Média 19h-20h'!S23&lt;'Média Mensal'!$U$2,1,0)+IF('Média 20h-21h'!S23&lt;'Média Mensal'!$U$2,1,0)+IF('Média 21h-22h'!S23&lt;'Média Mensal'!$U$2,1,0)+IF('Média 22h-23h'!S23&lt;'Média Mensal'!$U$2,1,0)+IF('Média 23h-0h'!S23&lt;'Média Mensal'!$U$2,1,0)</f>
        <v>0</v>
      </c>
    </row>
    <row r="24" spans="2:22" x14ac:dyDescent="0.25">
      <c r="B24" s="12" t="s">
        <v>16</v>
      </c>
      <c r="C24" s="12" t="s">
        <v>17</v>
      </c>
      <c r="D24" s="15">
        <v>965.03</v>
      </c>
      <c r="E24" s="4">
        <v>591587.33853114897</v>
      </c>
      <c r="F24" s="4">
        <v>623306.23690076917</v>
      </c>
      <c r="G24" s="5">
        <f t="shared" si="3"/>
        <v>1214893.5754319183</v>
      </c>
      <c r="H24" s="2">
        <v>6830</v>
      </c>
      <c r="I24" s="2">
        <v>6747</v>
      </c>
      <c r="J24" s="5">
        <f t="shared" si="4"/>
        <v>13577</v>
      </c>
      <c r="K24" s="2">
        <v>4686</v>
      </c>
      <c r="L24" s="2">
        <v>4697</v>
      </c>
      <c r="M24" s="5">
        <f t="shared" si="5"/>
        <v>9383</v>
      </c>
      <c r="N24" s="27">
        <f t="shared" si="6"/>
        <v>0.22430634112399331</v>
      </c>
      <c r="O24" s="27">
        <f t="shared" si="0"/>
        <v>0.23770282025711506</v>
      </c>
      <c r="P24" s="28">
        <f t="shared" si="7"/>
        <v>0.23098522314783404</v>
      </c>
      <c r="Q24" s="38"/>
      <c r="R24" s="32">
        <f t="shared" si="8"/>
        <v>51.370904700516583</v>
      </c>
      <c r="S24" s="32">
        <f t="shared" si="1"/>
        <v>54.465766943443654</v>
      </c>
      <c r="T24" s="32">
        <f t="shared" si="2"/>
        <v>52.913483250519086</v>
      </c>
      <c r="U24">
        <f>+IF('Média 24h-6h'!R24&lt;'Média Mensal'!$U$2,1,0)+IF('Média 6h-7h'!R24&lt;'Média Mensal'!$U$2,1,0)+IF('Média 7h-8h'!R24&lt;'Média Mensal'!$U$2,1,0)+IF('Média 8h-9h'!R24&lt;'Média Mensal'!$U$2,1,0)+IF('Média 9h-10h'!R24&lt;'Média Mensal'!$U$2,1,0)+IF('Média 10h-11h'!R24&lt;'Média Mensal'!$U$2,1,0)+IF('Média 11h-12h'!R24&lt;'Média Mensal'!$U$2,1,0)+IF('Média 12h-13h'!R24&lt;'Média Mensal'!$U$2,1,0)+IF('Média 13h-14h'!R24&lt;'Média Mensal'!$U$2,1,0)+IF('Média 14h-15h'!R24&lt;'Média Mensal'!$U$2,1,0)+IF('Média 15h-16h'!R24&lt;'Média Mensal'!$U$2,1,0)+IF('Média 16h-17h'!R24&lt;'Média Mensal'!$U$2,1,0)+IF('Média 17h-18h'!R24&lt;'Média Mensal'!$U$2,1,0)+IF('Média 18h-19h'!R24&lt;'Média Mensal'!$U$2,1,0)+IF('Média 19h-20h'!R24&lt;'Média Mensal'!$U$2,1,0)+IF('Média 20h-21h'!R24&lt;'Média Mensal'!$U$2,1,0)+IF('Média 21h-22h'!R24&lt;'Média Mensal'!$U$2,1,0)+IF('Média 22h-23h'!R24&lt;'Média Mensal'!$U$2,1,0)+IF('Média 23h-0h'!R24&lt;'Média Mensal'!$U$2,1,0)</f>
        <v>0</v>
      </c>
      <c r="V24">
        <f>+IF('Média 24h-6h'!S24&lt;'Média Mensal'!$U$2,1,0)+IF('Média 6h-7h'!S24&lt;'Média Mensal'!$U$2,1,0)+IF('Média 7h-8h'!S24&lt;'Média Mensal'!$U$2,1,0)+IF('Média 8h-9h'!S24&lt;'Média Mensal'!$U$2,1,0)+IF('Média 9h-10h'!S24&lt;'Média Mensal'!$U$2,1,0)+IF('Média 10h-11h'!S24&lt;'Média Mensal'!$U$2,1,0)+IF('Média 11h-12h'!S24&lt;'Média Mensal'!$U$2,1,0)+IF('Média 12h-13h'!S24&lt;'Média Mensal'!$U$2,1,0)+IF('Média 13h-14h'!S24&lt;'Média Mensal'!$U$2,1,0)+IF('Média 14h-15h'!S24&lt;'Média Mensal'!$U$2,1,0)+IF('Média 15h-16h'!S24&lt;'Média Mensal'!$U$2,1,0)+IF('Média 16h-17h'!S24&lt;'Média Mensal'!$U$2,1,0)+IF('Média 17h-18h'!S24&lt;'Média Mensal'!$U$2,1,0)+IF('Média 18h-19h'!S24&lt;'Média Mensal'!$U$2,1,0)+IF('Média 19h-20h'!S24&lt;'Média Mensal'!$U$2,1,0)+IF('Média 20h-21h'!S24&lt;'Média Mensal'!$U$2,1,0)+IF('Média 21h-22h'!S24&lt;'Média Mensal'!$U$2,1,0)+IF('Média 22h-23h'!S24&lt;'Média Mensal'!$U$2,1,0)+IF('Média 23h-0h'!S24&lt;'Média Mensal'!$U$2,1,0)</f>
        <v>0</v>
      </c>
    </row>
    <row r="25" spans="2:22" x14ac:dyDescent="0.25">
      <c r="B25" s="12" t="s">
        <v>17</v>
      </c>
      <c r="C25" s="12" t="s">
        <v>18</v>
      </c>
      <c r="D25" s="15">
        <v>621.15</v>
      </c>
      <c r="E25" s="4">
        <v>564459.30327648483</v>
      </c>
      <c r="F25" s="4">
        <v>595335.27314040065</v>
      </c>
      <c r="G25" s="5">
        <f t="shared" si="3"/>
        <v>1159794.5764168855</v>
      </c>
      <c r="H25" s="2">
        <v>6830</v>
      </c>
      <c r="I25" s="2">
        <v>6748</v>
      </c>
      <c r="J25" s="5">
        <f t="shared" si="4"/>
        <v>13578</v>
      </c>
      <c r="K25" s="2">
        <v>4686</v>
      </c>
      <c r="L25" s="2">
        <v>4697</v>
      </c>
      <c r="M25" s="5">
        <f t="shared" si="5"/>
        <v>9383</v>
      </c>
      <c r="N25" s="27">
        <f t="shared" si="6"/>
        <v>0.21402047134022678</v>
      </c>
      <c r="O25" s="27">
        <f t="shared" si="0"/>
        <v>0.22701716928322829</v>
      </c>
      <c r="P25" s="28">
        <f t="shared" si="7"/>
        <v>0.22050030807388629</v>
      </c>
      <c r="Q25" s="38"/>
      <c r="R25" s="32">
        <f t="shared" si="8"/>
        <v>49.015222583925393</v>
      </c>
      <c r="S25" s="32">
        <f t="shared" si="1"/>
        <v>52.017061873342129</v>
      </c>
      <c r="T25" s="32">
        <f t="shared" si="2"/>
        <v>50.511501085182942</v>
      </c>
      <c r="U25">
        <f>+IF('Média 24h-6h'!R25&lt;'Média Mensal'!$U$2,1,0)+IF('Média 6h-7h'!R25&lt;'Média Mensal'!$U$2,1,0)+IF('Média 7h-8h'!R25&lt;'Média Mensal'!$U$2,1,0)+IF('Média 8h-9h'!R25&lt;'Média Mensal'!$U$2,1,0)+IF('Média 9h-10h'!R25&lt;'Média Mensal'!$U$2,1,0)+IF('Média 10h-11h'!R25&lt;'Média Mensal'!$U$2,1,0)+IF('Média 11h-12h'!R25&lt;'Média Mensal'!$U$2,1,0)+IF('Média 12h-13h'!R25&lt;'Média Mensal'!$U$2,1,0)+IF('Média 13h-14h'!R25&lt;'Média Mensal'!$U$2,1,0)+IF('Média 14h-15h'!R25&lt;'Média Mensal'!$U$2,1,0)+IF('Média 15h-16h'!R25&lt;'Média Mensal'!$U$2,1,0)+IF('Média 16h-17h'!R25&lt;'Média Mensal'!$U$2,1,0)+IF('Média 17h-18h'!R25&lt;'Média Mensal'!$U$2,1,0)+IF('Média 18h-19h'!R25&lt;'Média Mensal'!$U$2,1,0)+IF('Média 19h-20h'!R25&lt;'Média Mensal'!$U$2,1,0)+IF('Média 20h-21h'!R25&lt;'Média Mensal'!$U$2,1,0)+IF('Média 21h-22h'!R25&lt;'Média Mensal'!$U$2,1,0)+IF('Média 22h-23h'!R25&lt;'Média Mensal'!$U$2,1,0)+IF('Média 23h-0h'!R25&lt;'Média Mensal'!$U$2,1,0)</f>
        <v>0</v>
      </c>
      <c r="V25">
        <f>+IF('Média 24h-6h'!S25&lt;'Média Mensal'!$U$2,1,0)+IF('Média 6h-7h'!S25&lt;'Média Mensal'!$U$2,1,0)+IF('Média 7h-8h'!S25&lt;'Média Mensal'!$U$2,1,0)+IF('Média 8h-9h'!S25&lt;'Média Mensal'!$U$2,1,0)+IF('Média 9h-10h'!S25&lt;'Média Mensal'!$U$2,1,0)+IF('Média 10h-11h'!S25&lt;'Média Mensal'!$U$2,1,0)+IF('Média 11h-12h'!S25&lt;'Média Mensal'!$U$2,1,0)+IF('Média 12h-13h'!S25&lt;'Média Mensal'!$U$2,1,0)+IF('Média 13h-14h'!S25&lt;'Média Mensal'!$U$2,1,0)+IF('Média 14h-15h'!S25&lt;'Média Mensal'!$U$2,1,0)+IF('Média 15h-16h'!S25&lt;'Média Mensal'!$U$2,1,0)+IF('Média 16h-17h'!S25&lt;'Média Mensal'!$U$2,1,0)+IF('Média 17h-18h'!S25&lt;'Média Mensal'!$U$2,1,0)+IF('Média 18h-19h'!S25&lt;'Média Mensal'!$U$2,1,0)+IF('Média 19h-20h'!S25&lt;'Média Mensal'!$U$2,1,0)+IF('Média 20h-21h'!S25&lt;'Média Mensal'!$U$2,1,0)+IF('Média 21h-22h'!S25&lt;'Média Mensal'!$U$2,1,0)+IF('Média 22h-23h'!S25&lt;'Média Mensal'!$U$2,1,0)+IF('Média 23h-0h'!S25&lt;'Média Mensal'!$U$2,1,0)</f>
        <v>0</v>
      </c>
    </row>
    <row r="26" spans="2:22" x14ac:dyDescent="0.25">
      <c r="B26" s="12" t="s">
        <v>18</v>
      </c>
      <c r="C26" s="12" t="s">
        <v>19</v>
      </c>
      <c r="D26" s="15">
        <v>743.81</v>
      </c>
      <c r="E26" s="4">
        <v>537418.13503831066</v>
      </c>
      <c r="F26" s="4">
        <v>560266.12566076999</v>
      </c>
      <c r="G26" s="5">
        <f t="shared" si="3"/>
        <v>1097684.2606990808</v>
      </c>
      <c r="H26" s="2">
        <v>6832</v>
      </c>
      <c r="I26" s="2">
        <v>6750</v>
      </c>
      <c r="J26" s="5">
        <f t="shared" si="4"/>
        <v>13582</v>
      </c>
      <c r="K26" s="2">
        <v>4686</v>
      </c>
      <c r="L26" s="2">
        <v>4697</v>
      </c>
      <c r="M26" s="5">
        <f t="shared" si="5"/>
        <v>9383</v>
      </c>
      <c r="N26" s="27">
        <f t="shared" si="6"/>
        <v>0.20373416698446861</v>
      </c>
      <c r="O26" s="27">
        <f t="shared" si="0"/>
        <v>0.21360918238011159</v>
      </c>
      <c r="P26" s="28">
        <f t="shared" si="7"/>
        <v>0.20865761121704823</v>
      </c>
      <c r="Q26" s="38"/>
      <c r="R26" s="32">
        <f t="shared" si="8"/>
        <v>46.65898029504347</v>
      </c>
      <c r="S26" s="32">
        <f t="shared" si="1"/>
        <v>48.944363209641828</v>
      </c>
      <c r="T26" s="32">
        <f t="shared" si="2"/>
        <v>47.798138937473581</v>
      </c>
      <c r="U26">
        <f>+IF('Média 24h-6h'!R26&lt;'Média Mensal'!$U$2,1,0)+IF('Média 6h-7h'!R26&lt;'Média Mensal'!$U$2,1,0)+IF('Média 7h-8h'!R26&lt;'Média Mensal'!$U$2,1,0)+IF('Média 8h-9h'!R26&lt;'Média Mensal'!$U$2,1,0)+IF('Média 9h-10h'!R26&lt;'Média Mensal'!$U$2,1,0)+IF('Média 10h-11h'!R26&lt;'Média Mensal'!$U$2,1,0)+IF('Média 11h-12h'!R26&lt;'Média Mensal'!$U$2,1,0)+IF('Média 12h-13h'!R26&lt;'Média Mensal'!$U$2,1,0)+IF('Média 13h-14h'!R26&lt;'Média Mensal'!$U$2,1,0)+IF('Média 14h-15h'!R26&lt;'Média Mensal'!$U$2,1,0)+IF('Média 15h-16h'!R26&lt;'Média Mensal'!$U$2,1,0)+IF('Média 16h-17h'!R26&lt;'Média Mensal'!$U$2,1,0)+IF('Média 17h-18h'!R26&lt;'Média Mensal'!$U$2,1,0)+IF('Média 18h-19h'!R26&lt;'Média Mensal'!$U$2,1,0)+IF('Média 19h-20h'!R26&lt;'Média Mensal'!$U$2,1,0)+IF('Média 20h-21h'!R26&lt;'Média Mensal'!$U$2,1,0)+IF('Média 21h-22h'!R26&lt;'Média Mensal'!$U$2,1,0)+IF('Média 22h-23h'!R26&lt;'Média Mensal'!$U$2,1,0)+IF('Média 23h-0h'!R26&lt;'Média Mensal'!$U$2,1,0)</f>
        <v>0</v>
      </c>
      <c r="V26">
        <f>+IF('Média 24h-6h'!S26&lt;'Média Mensal'!$U$2,1,0)+IF('Média 6h-7h'!S26&lt;'Média Mensal'!$U$2,1,0)+IF('Média 7h-8h'!S26&lt;'Média Mensal'!$U$2,1,0)+IF('Média 8h-9h'!S26&lt;'Média Mensal'!$U$2,1,0)+IF('Média 9h-10h'!S26&lt;'Média Mensal'!$U$2,1,0)+IF('Média 10h-11h'!S26&lt;'Média Mensal'!$U$2,1,0)+IF('Média 11h-12h'!S26&lt;'Média Mensal'!$U$2,1,0)+IF('Média 12h-13h'!S26&lt;'Média Mensal'!$U$2,1,0)+IF('Média 13h-14h'!S26&lt;'Média Mensal'!$U$2,1,0)+IF('Média 14h-15h'!S26&lt;'Média Mensal'!$U$2,1,0)+IF('Média 15h-16h'!S26&lt;'Média Mensal'!$U$2,1,0)+IF('Média 16h-17h'!S26&lt;'Média Mensal'!$U$2,1,0)+IF('Média 17h-18h'!S26&lt;'Média Mensal'!$U$2,1,0)+IF('Média 18h-19h'!S26&lt;'Média Mensal'!$U$2,1,0)+IF('Média 19h-20h'!S26&lt;'Média Mensal'!$U$2,1,0)+IF('Média 20h-21h'!S26&lt;'Média Mensal'!$U$2,1,0)+IF('Média 21h-22h'!S26&lt;'Média Mensal'!$U$2,1,0)+IF('Média 22h-23h'!S26&lt;'Média Mensal'!$U$2,1,0)+IF('Média 23h-0h'!S26&lt;'Média Mensal'!$U$2,1,0)</f>
        <v>0</v>
      </c>
    </row>
    <row r="27" spans="2:22" x14ac:dyDescent="0.25">
      <c r="B27" s="12" t="s">
        <v>19</v>
      </c>
      <c r="C27" s="12" t="s">
        <v>20</v>
      </c>
      <c r="D27" s="15">
        <v>674.5</v>
      </c>
      <c r="E27" s="4">
        <v>475788.94535069366</v>
      </c>
      <c r="F27" s="4">
        <v>502873.00897217513</v>
      </c>
      <c r="G27" s="5">
        <f t="shared" si="3"/>
        <v>978661.95432286873</v>
      </c>
      <c r="H27" s="2">
        <v>6832</v>
      </c>
      <c r="I27" s="2">
        <v>6750</v>
      </c>
      <c r="J27" s="5">
        <f t="shared" si="4"/>
        <v>13582</v>
      </c>
      <c r="K27" s="2">
        <v>4686</v>
      </c>
      <c r="L27" s="2">
        <v>4695</v>
      </c>
      <c r="M27" s="5">
        <f t="shared" si="5"/>
        <v>9381</v>
      </c>
      <c r="N27" s="27">
        <f t="shared" si="6"/>
        <v>0.18037066135576596</v>
      </c>
      <c r="O27" s="27">
        <f t="shared" si="0"/>
        <v>0.1917635294056404</v>
      </c>
      <c r="P27" s="28">
        <f t="shared" si="7"/>
        <v>0.18605033160770859</v>
      </c>
      <c r="Q27" s="38"/>
      <c r="R27" s="32">
        <f t="shared" si="8"/>
        <v>41.308295307405245</v>
      </c>
      <c r="S27" s="32">
        <f t="shared" si="1"/>
        <v>43.938227083632604</v>
      </c>
      <c r="T27" s="32">
        <f t="shared" si="2"/>
        <v>42.619080883284795</v>
      </c>
      <c r="U27">
        <f>+IF('Média 24h-6h'!R27&lt;'Média Mensal'!$U$2,1,0)+IF('Média 6h-7h'!R27&lt;'Média Mensal'!$U$2,1,0)+IF('Média 7h-8h'!R27&lt;'Média Mensal'!$U$2,1,0)+IF('Média 8h-9h'!R27&lt;'Média Mensal'!$U$2,1,0)+IF('Média 9h-10h'!R27&lt;'Média Mensal'!$U$2,1,0)+IF('Média 10h-11h'!R27&lt;'Média Mensal'!$U$2,1,0)+IF('Média 11h-12h'!R27&lt;'Média Mensal'!$U$2,1,0)+IF('Média 12h-13h'!R27&lt;'Média Mensal'!$U$2,1,0)+IF('Média 13h-14h'!R27&lt;'Média Mensal'!$U$2,1,0)+IF('Média 14h-15h'!R27&lt;'Média Mensal'!$U$2,1,0)+IF('Média 15h-16h'!R27&lt;'Média Mensal'!$U$2,1,0)+IF('Média 16h-17h'!R27&lt;'Média Mensal'!$U$2,1,0)+IF('Média 17h-18h'!R27&lt;'Média Mensal'!$U$2,1,0)+IF('Média 18h-19h'!R27&lt;'Média Mensal'!$U$2,1,0)+IF('Média 19h-20h'!R27&lt;'Média Mensal'!$U$2,1,0)+IF('Média 20h-21h'!R27&lt;'Média Mensal'!$U$2,1,0)+IF('Média 21h-22h'!R27&lt;'Média Mensal'!$U$2,1,0)+IF('Média 22h-23h'!R27&lt;'Média Mensal'!$U$2,1,0)+IF('Média 23h-0h'!R27&lt;'Média Mensal'!$U$2,1,0)</f>
        <v>0</v>
      </c>
      <c r="V27">
        <f>+IF('Média 24h-6h'!S27&lt;'Média Mensal'!$U$2,1,0)+IF('Média 6h-7h'!S27&lt;'Média Mensal'!$U$2,1,0)+IF('Média 7h-8h'!S27&lt;'Média Mensal'!$U$2,1,0)+IF('Média 8h-9h'!S27&lt;'Média Mensal'!$U$2,1,0)+IF('Média 9h-10h'!S27&lt;'Média Mensal'!$U$2,1,0)+IF('Média 10h-11h'!S27&lt;'Média Mensal'!$U$2,1,0)+IF('Média 11h-12h'!S27&lt;'Média Mensal'!$U$2,1,0)+IF('Média 12h-13h'!S27&lt;'Média Mensal'!$U$2,1,0)+IF('Média 13h-14h'!S27&lt;'Média Mensal'!$U$2,1,0)+IF('Média 14h-15h'!S27&lt;'Média Mensal'!$U$2,1,0)+IF('Média 15h-16h'!S27&lt;'Média Mensal'!$U$2,1,0)+IF('Média 16h-17h'!S27&lt;'Média Mensal'!$U$2,1,0)+IF('Média 17h-18h'!S27&lt;'Média Mensal'!$U$2,1,0)+IF('Média 18h-19h'!S27&lt;'Média Mensal'!$U$2,1,0)+IF('Média 19h-20h'!S27&lt;'Média Mensal'!$U$2,1,0)+IF('Média 20h-21h'!S27&lt;'Média Mensal'!$U$2,1,0)+IF('Média 21h-22h'!S27&lt;'Média Mensal'!$U$2,1,0)+IF('Média 22h-23h'!S27&lt;'Média Mensal'!$U$2,1,0)+IF('Média 23h-0h'!S27&lt;'Média Mensal'!$U$2,1,0)</f>
        <v>0</v>
      </c>
    </row>
    <row r="28" spans="2:22" x14ac:dyDescent="0.25">
      <c r="B28" s="12" t="s">
        <v>20</v>
      </c>
      <c r="C28" s="12" t="s">
        <v>21</v>
      </c>
      <c r="D28" s="15">
        <v>824.48</v>
      </c>
      <c r="E28" s="4">
        <v>157748.78279369403</v>
      </c>
      <c r="F28" s="4">
        <v>162256.16459390239</v>
      </c>
      <c r="G28" s="5">
        <f t="shared" si="3"/>
        <v>320004.94738759642</v>
      </c>
      <c r="H28" s="2">
        <v>3677</v>
      </c>
      <c r="I28" s="2">
        <v>3593</v>
      </c>
      <c r="J28" s="5">
        <f t="shared" si="4"/>
        <v>7270</v>
      </c>
      <c r="K28" s="2">
        <v>0</v>
      </c>
      <c r="L28" s="2">
        <v>0</v>
      </c>
      <c r="M28" s="5">
        <f t="shared" si="5"/>
        <v>0</v>
      </c>
      <c r="N28" s="27">
        <f t="shared" si="6"/>
        <v>0.19861801437576682</v>
      </c>
      <c r="O28" s="27">
        <f t="shared" si="0"/>
        <v>0.20906928672251393</v>
      </c>
      <c r="P28" s="28">
        <f t="shared" si="7"/>
        <v>0.20378327180931047</v>
      </c>
      <c r="Q28" s="38"/>
      <c r="R28" s="32">
        <f t="shared" si="8"/>
        <v>42.901491105165633</v>
      </c>
      <c r="S28" s="32">
        <f t="shared" si="1"/>
        <v>45.158965932063005</v>
      </c>
      <c r="T28" s="32">
        <f t="shared" si="2"/>
        <v>44.01718671081106</v>
      </c>
      <c r="U28">
        <f>+IF('Média 24h-6h'!R28&lt;'Média Mensal'!$U$2,1,0)+IF('Média 6h-7h'!R28&lt;'Média Mensal'!$U$2,1,0)+IF('Média 7h-8h'!R28&lt;'Média Mensal'!$U$2,1,0)+IF('Média 8h-9h'!R28&lt;'Média Mensal'!$U$2,1,0)+IF('Média 9h-10h'!R28&lt;'Média Mensal'!$U$2,1,0)+IF('Média 10h-11h'!R28&lt;'Média Mensal'!$U$2,1,0)+IF('Média 11h-12h'!R28&lt;'Média Mensal'!$U$2,1,0)+IF('Média 12h-13h'!R28&lt;'Média Mensal'!$U$2,1,0)+IF('Média 13h-14h'!R28&lt;'Média Mensal'!$U$2,1,0)+IF('Média 14h-15h'!R28&lt;'Média Mensal'!$U$2,1,0)+IF('Média 15h-16h'!R28&lt;'Média Mensal'!$U$2,1,0)+IF('Média 16h-17h'!R28&lt;'Média Mensal'!$U$2,1,0)+IF('Média 17h-18h'!R28&lt;'Média Mensal'!$U$2,1,0)+IF('Média 18h-19h'!R28&lt;'Média Mensal'!$U$2,1,0)+IF('Média 19h-20h'!R28&lt;'Média Mensal'!$U$2,1,0)+IF('Média 20h-21h'!R28&lt;'Média Mensal'!$U$2,1,0)+IF('Média 21h-22h'!R28&lt;'Média Mensal'!$U$2,1,0)+IF('Média 22h-23h'!R28&lt;'Média Mensal'!$U$2,1,0)+IF('Média 23h-0h'!R28&lt;'Média Mensal'!$U$2,1,0)</f>
        <v>0</v>
      </c>
      <c r="V28">
        <f>+IF('Média 24h-6h'!S28&lt;'Média Mensal'!$U$2,1,0)+IF('Média 6h-7h'!S28&lt;'Média Mensal'!$U$2,1,0)+IF('Média 7h-8h'!S28&lt;'Média Mensal'!$U$2,1,0)+IF('Média 8h-9h'!S28&lt;'Média Mensal'!$U$2,1,0)+IF('Média 9h-10h'!S28&lt;'Média Mensal'!$U$2,1,0)+IF('Média 10h-11h'!S28&lt;'Média Mensal'!$U$2,1,0)+IF('Média 11h-12h'!S28&lt;'Média Mensal'!$U$2,1,0)+IF('Média 12h-13h'!S28&lt;'Média Mensal'!$U$2,1,0)+IF('Média 13h-14h'!S28&lt;'Média Mensal'!$U$2,1,0)+IF('Média 14h-15h'!S28&lt;'Média Mensal'!$U$2,1,0)+IF('Média 15h-16h'!S28&lt;'Média Mensal'!$U$2,1,0)+IF('Média 16h-17h'!S28&lt;'Média Mensal'!$U$2,1,0)+IF('Média 17h-18h'!S28&lt;'Média Mensal'!$U$2,1,0)+IF('Média 18h-19h'!S28&lt;'Média Mensal'!$U$2,1,0)+IF('Média 19h-20h'!S28&lt;'Média Mensal'!$U$2,1,0)+IF('Média 20h-21h'!S28&lt;'Média Mensal'!$U$2,1,0)+IF('Média 21h-22h'!S28&lt;'Média Mensal'!$U$2,1,0)+IF('Média 22h-23h'!S28&lt;'Média Mensal'!$U$2,1,0)+IF('Média 23h-0h'!S28&lt;'Média Mensal'!$U$2,1,0)</f>
        <v>1</v>
      </c>
    </row>
    <row r="29" spans="2:22" x14ac:dyDescent="0.25">
      <c r="B29" s="12" t="s">
        <v>21</v>
      </c>
      <c r="C29" s="12" t="s">
        <v>22</v>
      </c>
      <c r="D29" s="15">
        <v>661.6</v>
      </c>
      <c r="E29" s="4">
        <v>152236.95290697779</v>
      </c>
      <c r="F29" s="4">
        <v>154933.46122531069</v>
      </c>
      <c r="G29" s="5">
        <f t="shared" si="3"/>
        <v>307170.41413228848</v>
      </c>
      <c r="H29" s="2">
        <v>3678</v>
      </c>
      <c r="I29" s="2">
        <v>3593</v>
      </c>
      <c r="J29" s="5">
        <f t="shared" si="4"/>
        <v>7271</v>
      </c>
      <c r="K29" s="2">
        <v>0</v>
      </c>
      <c r="L29" s="2">
        <v>0</v>
      </c>
      <c r="M29" s="5">
        <f t="shared" si="5"/>
        <v>0</v>
      </c>
      <c r="N29" s="27">
        <f t="shared" si="6"/>
        <v>0.19162607610186921</v>
      </c>
      <c r="O29" s="27">
        <f t="shared" si="0"/>
        <v>0.19963388330358245</v>
      </c>
      <c r="P29" s="28">
        <f t="shared" si="7"/>
        <v>0.19558317296279007</v>
      </c>
      <c r="Q29" s="38"/>
      <c r="R29" s="32">
        <f t="shared" si="8"/>
        <v>41.391232438003748</v>
      </c>
      <c r="S29" s="32">
        <f t="shared" si="1"/>
        <v>43.120918793573807</v>
      </c>
      <c r="T29" s="32">
        <f t="shared" si="2"/>
        <v>42.245965359962661</v>
      </c>
      <c r="U29">
        <f>+IF('Média 24h-6h'!R29&lt;'Média Mensal'!$U$2,1,0)+IF('Média 6h-7h'!R29&lt;'Média Mensal'!$U$2,1,0)+IF('Média 7h-8h'!R29&lt;'Média Mensal'!$U$2,1,0)+IF('Média 8h-9h'!R29&lt;'Média Mensal'!$U$2,1,0)+IF('Média 9h-10h'!R29&lt;'Média Mensal'!$U$2,1,0)+IF('Média 10h-11h'!R29&lt;'Média Mensal'!$U$2,1,0)+IF('Média 11h-12h'!R29&lt;'Média Mensal'!$U$2,1,0)+IF('Média 12h-13h'!R29&lt;'Média Mensal'!$U$2,1,0)+IF('Média 13h-14h'!R29&lt;'Média Mensal'!$U$2,1,0)+IF('Média 14h-15h'!R29&lt;'Média Mensal'!$U$2,1,0)+IF('Média 15h-16h'!R29&lt;'Média Mensal'!$U$2,1,0)+IF('Média 16h-17h'!R29&lt;'Média Mensal'!$U$2,1,0)+IF('Média 17h-18h'!R29&lt;'Média Mensal'!$U$2,1,0)+IF('Média 18h-19h'!R29&lt;'Média Mensal'!$U$2,1,0)+IF('Média 19h-20h'!R29&lt;'Média Mensal'!$U$2,1,0)+IF('Média 20h-21h'!R29&lt;'Média Mensal'!$U$2,1,0)+IF('Média 21h-22h'!R29&lt;'Média Mensal'!$U$2,1,0)+IF('Média 22h-23h'!R29&lt;'Média Mensal'!$U$2,1,0)+IF('Média 23h-0h'!R29&lt;'Média Mensal'!$U$2,1,0)</f>
        <v>0</v>
      </c>
      <c r="V29">
        <f>+IF('Média 24h-6h'!S29&lt;'Média Mensal'!$U$2,1,0)+IF('Média 6h-7h'!S29&lt;'Média Mensal'!$U$2,1,0)+IF('Média 7h-8h'!S29&lt;'Média Mensal'!$U$2,1,0)+IF('Média 8h-9h'!S29&lt;'Média Mensal'!$U$2,1,0)+IF('Média 9h-10h'!S29&lt;'Média Mensal'!$U$2,1,0)+IF('Média 10h-11h'!S29&lt;'Média Mensal'!$U$2,1,0)+IF('Média 11h-12h'!S29&lt;'Média Mensal'!$U$2,1,0)+IF('Média 12h-13h'!S29&lt;'Média Mensal'!$U$2,1,0)+IF('Média 13h-14h'!S29&lt;'Média Mensal'!$U$2,1,0)+IF('Média 14h-15h'!S29&lt;'Média Mensal'!$U$2,1,0)+IF('Média 15h-16h'!S29&lt;'Média Mensal'!$U$2,1,0)+IF('Média 16h-17h'!S29&lt;'Média Mensal'!$U$2,1,0)+IF('Média 17h-18h'!S29&lt;'Média Mensal'!$U$2,1,0)+IF('Média 18h-19h'!S29&lt;'Média Mensal'!$U$2,1,0)+IF('Média 19h-20h'!S29&lt;'Média Mensal'!$U$2,1,0)+IF('Média 20h-21h'!S29&lt;'Média Mensal'!$U$2,1,0)+IF('Média 21h-22h'!S29&lt;'Média Mensal'!$U$2,1,0)+IF('Média 22h-23h'!S29&lt;'Média Mensal'!$U$2,1,0)+IF('Média 23h-0h'!S29&lt;'Média Mensal'!$U$2,1,0)</f>
        <v>1</v>
      </c>
    </row>
    <row r="30" spans="2:22" x14ac:dyDescent="0.25">
      <c r="B30" s="12" t="s">
        <v>22</v>
      </c>
      <c r="C30" s="12" t="s">
        <v>23</v>
      </c>
      <c r="D30" s="15">
        <v>786.97</v>
      </c>
      <c r="E30" s="4">
        <v>154006.2847272103</v>
      </c>
      <c r="F30" s="4">
        <v>159428.30591869235</v>
      </c>
      <c r="G30" s="5">
        <f t="shared" si="3"/>
        <v>313434.59064590267</v>
      </c>
      <c r="H30" s="2">
        <v>3678</v>
      </c>
      <c r="I30" s="2">
        <v>3595</v>
      </c>
      <c r="J30" s="5">
        <f t="shared" si="4"/>
        <v>7273</v>
      </c>
      <c r="K30" s="2">
        <v>0</v>
      </c>
      <c r="L30" s="2">
        <v>0</v>
      </c>
      <c r="M30" s="5">
        <f t="shared" si="5"/>
        <v>0</v>
      </c>
      <c r="N30" s="27">
        <f t="shared" si="6"/>
        <v>0.1938531970968651</v>
      </c>
      <c r="O30" s="27">
        <f t="shared" si="0"/>
        <v>0.20531126811761752</v>
      </c>
      <c r="P30" s="28">
        <f t="shared" si="7"/>
        <v>0.19951685244123538</v>
      </c>
      <c r="Q30" s="38"/>
      <c r="R30" s="32">
        <f t="shared" si="8"/>
        <v>41.872290572922864</v>
      </c>
      <c r="S30" s="32">
        <f t="shared" si="1"/>
        <v>44.347233913405383</v>
      </c>
      <c r="T30" s="32">
        <f t="shared" si="2"/>
        <v>43.095640127306844</v>
      </c>
      <c r="U30">
        <f>+IF('Média 24h-6h'!R30&lt;'Média Mensal'!$U$2,1,0)+IF('Média 6h-7h'!R30&lt;'Média Mensal'!$U$2,1,0)+IF('Média 7h-8h'!R30&lt;'Média Mensal'!$U$2,1,0)+IF('Média 8h-9h'!R30&lt;'Média Mensal'!$U$2,1,0)+IF('Média 9h-10h'!R30&lt;'Média Mensal'!$U$2,1,0)+IF('Média 10h-11h'!R30&lt;'Média Mensal'!$U$2,1,0)+IF('Média 11h-12h'!R30&lt;'Média Mensal'!$U$2,1,0)+IF('Média 12h-13h'!R30&lt;'Média Mensal'!$U$2,1,0)+IF('Média 13h-14h'!R30&lt;'Média Mensal'!$U$2,1,0)+IF('Média 14h-15h'!R30&lt;'Média Mensal'!$U$2,1,0)+IF('Média 15h-16h'!R30&lt;'Média Mensal'!$U$2,1,0)+IF('Média 16h-17h'!R30&lt;'Média Mensal'!$U$2,1,0)+IF('Média 17h-18h'!R30&lt;'Média Mensal'!$U$2,1,0)+IF('Média 18h-19h'!R30&lt;'Média Mensal'!$U$2,1,0)+IF('Média 19h-20h'!R30&lt;'Média Mensal'!$U$2,1,0)+IF('Média 20h-21h'!R30&lt;'Média Mensal'!$U$2,1,0)+IF('Média 21h-22h'!R30&lt;'Média Mensal'!$U$2,1,0)+IF('Média 22h-23h'!R30&lt;'Média Mensal'!$U$2,1,0)+IF('Média 23h-0h'!R30&lt;'Média Mensal'!$U$2,1,0)</f>
        <v>0</v>
      </c>
      <c r="V30">
        <f>+IF('Média 24h-6h'!S30&lt;'Média Mensal'!$U$2,1,0)+IF('Média 6h-7h'!S30&lt;'Média Mensal'!$U$2,1,0)+IF('Média 7h-8h'!S30&lt;'Média Mensal'!$U$2,1,0)+IF('Média 8h-9h'!S30&lt;'Média Mensal'!$U$2,1,0)+IF('Média 9h-10h'!S30&lt;'Média Mensal'!$U$2,1,0)+IF('Média 10h-11h'!S30&lt;'Média Mensal'!$U$2,1,0)+IF('Média 11h-12h'!S30&lt;'Média Mensal'!$U$2,1,0)+IF('Média 12h-13h'!S30&lt;'Média Mensal'!$U$2,1,0)+IF('Média 13h-14h'!S30&lt;'Média Mensal'!$U$2,1,0)+IF('Média 14h-15h'!S30&lt;'Média Mensal'!$U$2,1,0)+IF('Média 15h-16h'!S30&lt;'Média Mensal'!$U$2,1,0)+IF('Média 16h-17h'!S30&lt;'Média Mensal'!$U$2,1,0)+IF('Média 17h-18h'!S30&lt;'Média Mensal'!$U$2,1,0)+IF('Média 18h-19h'!S30&lt;'Média Mensal'!$U$2,1,0)+IF('Média 19h-20h'!S30&lt;'Média Mensal'!$U$2,1,0)+IF('Média 20h-21h'!S30&lt;'Média Mensal'!$U$2,1,0)+IF('Média 21h-22h'!S30&lt;'Média Mensal'!$U$2,1,0)+IF('Média 22h-23h'!S30&lt;'Média Mensal'!$U$2,1,0)+IF('Média 23h-0h'!S30&lt;'Média Mensal'!$U$2,1,0)</f>
        <v>0</v>
      </c>
    </row>
    <row r="31" spans="2:22" x14ac:dyDescent="0.25">
      <c r="B31" s="12" t="s">
        <v>23</v>
      </c>
      <c r="C31" s="12" t="s">
        <v>24</v>
      </c>
      <c r="D31" s="15">
        <v>656.68</v>
      </c>
      <c r="E31" s="4">
        <v>140530.40269044298</v>
      </c>
      <c r="F31" s="4">
        <v>147133.37769560554</v>
      </c>
      <c r="G31" s="5">
        <f t="shared" si="3"/>
        <v>287663.78038604849</v>
      </c>
      <c r="H31" s="2">
        <v>3676</v>
      </c>
      <c r="I31" s="2">
        <v>3595</v>
      </c>
      <c r="J31" s="5">
        <f t="shared" si="4"/>
        <v>7271</v>
      </c>
      <c r="K31" s="2">
        <v>0</v>
      </c>
      <c r="L31" s="2">
        <v>0</v>
      </c>
      <c r="M31" s="5">
        <f t="shared" si="5"/>
        <v>0</v>
      </c>
      <c r="N31" s="27">
        <f t="shared" si="6"/>
        <v>0.17698686511410724</v>
      </c>
      <c r="O31" s="27">
        <f t="shared" si="0"/>
        <v>0.18947789843868224</v>
      </c>
      <c r="P31" s="28">
        <f t="shared" si="7"/>
        <v>0.18316280581027655</v>
      </c>
      <c r="Q31" s="38"/>
      <c r="R31" s="32">
        <f t="shared" si="8"/>
        <v>38.229162864647165</v>
      </c>
      <c r="S31" s="32">
        <f t="shared" si="1"/>
        <v>40.927226062755366</v>
      </c>
      <c r="T31" s="32">
        <f t="shared" si="2"/>
        <v>39.563166055019735</v>
      </c>
      <c r="U31">
        <f>+IF('Média 24h-6h'!R31&lt;'Média Mensal'!$U$2,1,0)+IF('Média 6h-7h'!R31&lt;'Média Mensal'!$U$2,1,0)+IF('Média 7h-8h'!R31&lt;'Média Mensal'!$U$2,1,0)+IF('Média 8h-9h'!R31&lt;'Média Mensal'!$U$2,1,0)+IF('Média 9h-10h'!R31&lt;'Média Mensal'!$U$2,1,0)+IF('Média 10h-11h'!R31&lt;'Média Mensal'!$U$2,1,0)+IF('Média 11h-12h'!R31&lt;'Média Mensal'!$U$2,1,0)+IF('Média 12h-13h'!R31&lt;'Média Mensal'!$U$2,1,0)+IF('Média 13h-14h'!R31&lt;'Média Mensal'!$U$2,1,0)+IF('Média 14h-15h'!R31&lt;'Média Mensal'!$U$2,1,0)+IF('Média 15h-16h'!R31&lt;'Média Mensal'!$U$2,1,0)+IF('Média 16h-17h'!R31&lt;'Média Mensal'!$U$2,1,0)+IF('Média 17h-18h'!R31&lt;'Média Mensal'!$U$2,1,0)+IF('Média 18h-19h'!R31&lt;'Média Mensal'!$U$2,1,0)+IF('Média 19h-20h'!R31&lt;'Média Mensal'!$U$2,1,0)+IF('Média 20h-21h'!R31&lt;'Média Mensal'!$U$2,1,0)+IF('Média 21h-22h'!R31&lt;'Média Mensal'!$U$2,1,0)+IF('Média 22h-23h'!R31&lt;'Média Mensal'!$U$2,1,0)+IF('Média 23h-0h'!R31&lt;'Média Mensal'!$U$2,1,0)</f>
        <v>0</v>
      </c>
      <c r="V31">
        <f>+IF('Média 24h-6h'!S31&lt;'Média Mensal'!$U$2,1,0)+IF('Média 6h-7h'!S31&lt;'Média Mensal'!$U$2,1,0)+IF('Média 7h-8h'!S31&lt;'Média Mensal'!$U$2,1,0)+IF('Média 8h-9h'!S31&lt;'Média Mensal'!$U$2,1,0)+IF('Média 9h-10h'!S31&lt;'Média Mensal'!$U$2,1,0)+IF('Média 10h-11h'!S31&lt;'Média Mensal'!$U$2,1,0)+IF('Média 11h-12h'!S31&lt;'Média Mensal'!$U$2,1,0)+IF('Média 12h-13h'!S31&lt;'Média Mensal'!$U$2,1,0)+IF('Média 13h-14h'!S31&lt;'Média Mensal'!$U$2,1,0)+IF('Média 14h-15h'!S31&lt;'Média Mensal'!$U$2,1,0)+IF('Média 15h-16h'!S31&lt;'Média Mensal'!$U$2,1,0)+IF('Média 16h-17h'!S31&lt;'Média Mensal'!$U$2,1,0)+IF('Média 17h-18h'!S31&lt;'Média Mensal'!$U$2,1,0)+IF('Média 18h-19h'!S31&lt;'Média Mensal'!$U$2,1,0)+IF('Média 19h-20h'!S31&lt;'Média Mensal'!$U$2,1,0)+IF('Média 20h-21h'!S31&lt;'Média Mensal'!$U$2,1,0)+IF('Média 21h-22h'!S31&lt;'Média Mensal'!$U$2,1,0)+IF('Média 22h-23h'!S31&lt;'Média Mensal'!$U$2,1,0)+IF('Média 23h-0h'!S31&lt;'Média Mensal'!$U$2,1,0)</f>
        <v>0</v>
      </c>
    </row>
    <row r="32" spans="2:22" x14ac:dyDescent="0.25">
      <c r="B32" s="12" t="s">
        <v>24</v>
      </c>
      <c r="C32" s="12" t="s">
        <v>25</v>
      </c>
      <c r="D32" s="15">
        <v>723.67</v>
      </c>
      <c r="E32" s="4">
        <v>131506.14082940368</v>
      </c>
      <c r="F32" s="4">
        <v>137372.87523661475</v>
      </c>
      <c r="G32" s="5">
        <f t="shared" si="3"/>
        <v>268879.01606601843</v>
      </c>
      <c r="H32" s="2">
        <v>3676</v>
      </c>
      <c r="I32" s="2">
        <v>3593</v>
      </c>
      <c r="J32" s="5">
        <f t="shared" si="4"/>
        <v>7269</v>
      </c>
      <c r="K32" s="2">
        <v>0</v>
      </c>
      <c r="L32" s="2">
        <v>0</v>
      </c>
      <c r="M32" s="5">
        <f t="shared" si="5"/>
        <v>0</v>
      </c>
      <c r="N32" s="27">
        <f t="shared" si="6"/>
        <v>0.16562152504408434</v>
      </c>
      <c r="O32" s="27">
        <f t="shared" si="0"/>
        <v>0.17700682813883831</v>
      </c>
      <c r="P32" s="28">
        <f t="shared" si="7"/>
        <v>0.17124917589281885</v>
      </c>
      <c r="Q32" s="38"/>
      <c r="R32" s="32">
        <f t="shared" si="8"/>
        <v>35.77424940952222</v>
      </c>
      <c r="S32" s="32">
        <f t="shared" si="1"/>
        <v>38.233474877989075</v>
      </c>
      <c r="T32" s="32">
        <f t="shared" si="2"/>
        <v>36.989821992848867</v>
      </c>
      <c r="U32">
        <f>+IF('Média 24h-6h'!R32&lt;'Média Mensal'!$U$2,1,0)+IF('Média 6h-7h'!R32&lt;'Média Mensal'!$U$2,1,0)+IF('Média 7h-8h'!R32&lt;'Média Mensal'!$U$2,1,0)+IF('Média 8h-9h'!R32&lt;'Média Mensal'!$U$2,1,0)+IF('Média 9h-10h'!R32&lt;'Média Mensal'!$U$2,1,0)+IF('Média 10h-11h'!R32&lt;'Média Mensal'!$U$2,1,0)+IF('Média 11h-12h'!R32&lt;'Média Mensal'!$U$2,1,0)+IF('Média 12h-13h'!R32&lt;'Média Mensal'!$U$2,1,0)+IF('Média 13h-14h'!R32&lt;'Média Mensal'!$U$2,1,0)+IF('Média 14h-15h'!R32&lt;'Média Mensal'!$U$2,1,0)+IF('Média 15h-16h'!R32&lt;'Média Mensal'!$U$2,1,0)+IF('Média 16h-17h'!R32&lt;'Média Mensal'!$U$2,1,0)+IF('Média 17h-18h'!R32&lt;'Média Mensal'!$U$2,1,0)+IF('Média 18h-19h'!R32&lt;'Média Mensal'!$U$2,1,0)+IF('Média 19h-20h'!R32&lt;'Média Mensal'!$U$2,1,0)+IF('Média 20h-21h'!R32&lt;'Média Mensal'!$U$2,1,0)+IF('Média 21h-22h'!R32&lt;'Média Mensal'!$U$2,1,0)+IF('Média 22h-23h'!R32&lt;'Média Mensal'!$U$2,1,0)+IF('Média 23h-0h'!R32&lt;'Média Mensal'!$U$2,1,0)</f>
        <v>0</v>
      </c>
      <c r="V32">
        <f>+IF('Média 24h-6h'!S32&lt;'Média Mensal'!$U$2,1,0)+IF('Média 6h-7h'!S32&lt;'Média Mensal'!$U$2,1,0)+IF('Média 7h-8h'!S32&lt;'Média Mensal'!$U$2,1,0)+IF('Média 8h-9h'!S32&lt;'Média Mensal'!$U$2,1,0)+IF('Média 9h-10h'!S32&lt;'Média Mensal'!$U$2,1,0)+IF('Média 10h-11h'!S32&lt;'Média Mensal'!$U$2,1,0)+IF('Média 11h-12h'!S32&lt;'Média Mensal'!$U$2,1,0)+IF('Média 12h-13h'!S32&lt;'Média Mensal'!$U$2,1,0)+IF('Média 13h-14h'!S32&lt;'Média Mensal'!$U$2,1,0)+IF('Média 14h-15h'!S32&lt;'Média Mensal'!$U$2,1,0)+IF('Média 15h-16h'!S32&lt;'Média Mensal'!$U$2,1,0)+IF('Média 16h-17h'!S32&lt;'Média Mensal'!$U$2,1,0)+IF('Média 17h-18h'!S32&lt;'Média Mensal'!$U$2,1,0)+IF('Média 18h-19h'!S32&lt;'Média Mensal'!$U$2,1,0)+IF('Média 19h-20h'!S32&lt;'Média Mensal'!$U$2,1,0)+IF('Média 20h-21h'!S32&lt;'Média Mensal'!$U$2,1,0)+IF('Média 21h-22h'!S32&lt;'Média Mensal'!$U$2,1,0)+IF('Média 22h-23h'!S32&lt;'Média Mensal'!$U$2,1,0)+IF('Média 23h-0h'!S32&lt;'Média Mensal'!$U$2,1,0)</f>
        <v>1</v>
      </c>
    </row>
    <row r="33" spans="2:22" x14ac:dyDescent="0.25">
      <c r="B33" s="12" t="s">
        <v>25</v>
      </c>
      <c r="C33" s="12" t="s">
        <v>26</v>
      </c>
      <c r="D33" s="15">
        <v>616.61</v>
      </c>
      <c r="E33" s="4">
        <v>94355.354712663975</v>
      </c>
      <c r="F33" s="4">
        <v>99294.873409882319</v>
      </c>
      <c r="G33" s="5">
        <f t="shared" si="3"/>
        <v>193650.22812254628</v>
      </c>
      <c r="H33" s="2">
        <v>3654</v>
      </c>
      <c r="I33" s="2">
        <v>3572</v>
      </c>
      <c r="J33" s="5">
        <f t="shared" si="4"/>
        <v>7226</v>
      </c>
      <c r="K33" s="2">
        <v>0</v>
      </c>
      <c r="L33" s="2">
        <v>0</v>
      </c>
      <c r="M33" s="5">
        <f t="shared" si="5"/>
        <v>0</v>
      </c>
      <c r="N33" s="27">
        <f t="shared" si="6"/>
        <v>0.1195485347268645</v>
      </c>
      <c r="O33" s="27">
        <f t="shared" si="0"/>
        <v>0.12869498544476887</v>
      </c>
      <c r="P33" s="28">
        <f t="shared" si="7"/>
        <v>0.12406986353455261</v>
      </c>
      <c r="Q33" s="38"/>
      <c r="R33" s="32">
        <f t="shared" si="8"/>
        <v>25.822483501002729</v>
      </c>
      <c r="S33" s="32">
        <f t="shared" si="1"/>
        <v>27.798116856070077</v>
      </c>
      <c r="T33" s="32">
        <f t="shared" si="2"/>
        <v>26.799090523463367</v>
      </c>
      <c r="U33">
        <f>+IF('Média 24h-6h'!R33&lt;'Média Mensal'!$U$2,1,0)+IF('Média 6h-7h'!R33&lt;'Média Mensal'!$U$2,1,0)+IF('Média 7h-8h'!R33&lt;'Média Mensal'!$U$2,1,0)+IF('Média 8h-9h'!R33&lt;'Média Mensal'!$U$2,1,0)+IF('Média 9h-10h'!R33&lt;'Média Mensal'!$U$2,1,0)+IF('Média 10h-11h'!R33&lt;'Média Mensal'!$U$2,1,0)+IF('Média 11h-12h'!R33&lt;'Média Mensal'!$U$2,1,0)+IF('Média 12h-13h'!R33&lt;'Média Mensal'!$U$2,1,0)+IF('Média 13h-14h'!R33&lt;'Média Mensal'!$U$2,1,0)+IF('Média 14h-15h'!R33&lt;'Média Mensal'!$U$2,1,0)+IF('Média 15h-16h'!R33&lt;'Média Mensal'!$U$2,1,0)+IF('Média 16h-17h'!R33&lt;'Média Mensal'!$U$2,1,0)+IF('Média 17h-18h'!R33&lt;'Média Mensal'!$U$2,1,0)+IF('Média 18h-19h'!R33&lt;'Média Mensal'!$U$2,1,0)+IF('Média 19h-20h'!R33&lt;'Média Mensal'!$U$2,1,0)+IF('Média 20h-21h'!R33&lt;'Média Mensal'!$U$2,1,0)+IF('Média 21h-22h'!R33&lt;'Média Mensal'!$U$2,1,0)+IF('Média 22h-23h'!R33&lt;'Média Mensal'!$U$2,1,0)+IF('Média 23h-0h'!R33&lt;'Média Mensal'!$U$2,1,0)</f>
        <v>1</v>
      </c>
      <c r="V33">
        <f>+IF('Média 24h-6h'!S33&lt;'Média Mensal'!$U$2,1,0)+IF('Média 6h-7h'!S33&lt;'Média Mensal'!$U$2,1,0)+IF('Média 7h-8h'!S33&lt;'Média Mensal'!$U$2,1,0)+IF('Média 8h-9h'!S33&lt;'Média Mensal'!$U$2,1,0)+IF('Média 9h-10h'!S33&lt;'Média Mensal'!$U$2,1,0)+IF('Média 10h-11h'!S33&lt;'Média Mensal'!$U$2,1,0)+IF('Média 11h-12h'!S33&lt;'Média Mensal'!$U$2,1,0)+IF('Média 12h-13h'!S33&lt;'Média Mensal'!$U$2,1,0)+IF('Média 13h-14h'!S33&lt;'Média Mensal'!$U$2,1,0)+IF('Média 14h-15h'!S33&lt;'Média Mensal'!$U$2,1,0)+IF('Média 15h-16h'!S33&lt;'Média Mensal'!$U$2,1,0)+IF('Média 16h-17h'!S33&lt;'Média Mensal'!$U$2,1,0)+IF('Média 17h-18h'!S33&lt;'Média Mensal'!$U$2,1,0)+IF('Média 18h-19h'!S33&lt;'Média Mensal'!$U$2,1,0)+IF('Média 19h-20h'!S33&lt;'Média Mensal'!$U$2,1,0)+IF('Média 20h-21h'!S33&lt;'Média Mensal'!$U$2,1,0)+IF('Média 21h-22h'!S33&lt;'Média Mensal'!$U$2,1,0)+IF('Média 22h-23h'!S33&lt;'Média Mensal'!$U$2,1,0)+IF('Média 23h-0h'!S33&lt;'Média Mensal'!$U$2,1,0)</f>
        <v>1</v>
      </c>
    </row>
    <row r="34" spans="2:22" x14ac:dyDescent="0.25">
      <c r="B34" s="12" t="s">
        <v>26</v>
      </c>
      <c r="C34" s="12" t="s">
        <v>27</v>
      </c>
      <c r="D34" s="15">
        <v>535.72</v>
      </c>
      <c r="E34" s="4">
        <v>45816.322044366199</v>
      </c>
      <c r="F34" s="4">
        <v>50865.419483789447</v>
      </c>
      <c r="G34" s="5">
        <f t="shared" si="3"/>
        <v>96681.741528155646</v>
      </c>
      <c r="H34" s="2">
        <v>3649</v>
      </c>
      <c r="I34" s="2">
        <v>3573</v>
      </c>
      <c r="J34" s="5">
        <f t="shared" si="4"/>
        <v>7222</v>
      </c>
      <c r="K34" s="2">
        <v>0</v>
      </c>
      <c r="L34" s="2">
        <v>0</v>
      </c>
      <c r="M34" s="5">
        <f t="shared" si="5"/>
        <v>0</v>
      </c>
      <c r="N34" s="27">
        <f t="shared" si="6"/>
        <v>5.8128967404015054E-2</v>
      </c>
      <c r="O34" s="27">
        <f t="shared" si="0"/>
        <v>6.5907655517965819E-2</v>
      </c>
      <c r="P34" s="28">
        <f t="shared" si="7"/>
        <v>6.197738233494085E-2</v>
      </c>
      <c r="Q34" s="38"/>
      <c r="R34" s="32">
        <f t="shared" si="8"/>
        <v>12.555856959267251</v>
      </c>
      <c r="S34" s="32">
        <f t="shared" si="1"/>
        <v>14.236053591880617</v>
      </c>
      <c r="T34" s="32">
        <f t="shared" si="2"/>
        <v>13.387114584347223</v>
      </c>
      <c r="U34">
        <f>+IF('Média 24h-6h'!R34&lt;'Média Mensal'!$U$2,1,0)+IF('Média 6h-7h'!R34&lt;'Média Mensal'!$U$2,1,0)+IF('Média 7h-8h'!R34&lt;'Média Mensal'!$U$2,1,0)+IF('Média 8h-9h'!R34&lt;'Média Mensal'!$U$2,1,0)+IF('Média 9h-10h'!R34&lt;'Média Mensal'!$U$2,1,0)+IF('Média 10h-11h'!R34&lt;'Média Mensal'!$U$2,1,0)+IF('Média 11h-12h'!R34&lt;'Média Mensal'!$U$2,1,0)+IF('Média 12h-13h'!R34&lt;'Média Mensal'!$U$2,1,0)+IF('Média 13h-14h'!R34&lt;'Média Mensal'!$U$2,1,0)+IF('Média 14h-15h'!R34&lt;'Média Mensal'!$U$2,1,0)+IF('Média 15h-16h'!R34&lt;'Média Mensal'!$U$2,1,0)+IF('Média 16h-17h'!R34&lt;'Média Mensal'!$U$2,1,0)+IF('Média 17h-18h'!R34&lt;'Média Mensal'!$U$2,1,0)+IF('Média 18h-19h'!R34&lt;'Média Mensal'!$U$2,1,0)+IF('Média 19h-20h'!R34&lt;'Média Mensal'!$U$2,1,0)+IF('Média 20h-21h'!R34&lt;'Média Mensal'!$U$2,1,0)+IF('Média 21h-22h'!R34&lt;'Média Mensal'!$U$2,1,0)+IF('Média 22h-23h'!R34&lt;'Média Mensal'!$U$2,1,0)+IF('Média 23h-0h'!R34&lt;'Média Mensal'!$U$2,1,0)</f>
        <v>6</v>
      </c>
      <c r="V34">
        <f>+IF('Média 24h-6h'!S34&lt;'Média Mensal'!$U$2,1,0)+IF('Média 6h-7h'!S34&lt;'Média Mensal'!$U$2,1,0)+IF('Média 7h-8h'!S34&lt;'Média Mensal'!$U$2,1,0)+IF('Média 8h-9h'!S34&lt;'Média Mensal'!$U$2,1,0)+IF('Média 9h-10h'!S34&lt;'Média Mensal'!$U$2,1,0)+IF('Média 10h-11h'!S34&lt;'Média Mensal'!$U$2,1,0)+IF('Média 11h-12h'!S34&lt;'Média Mensal'!$U$2,1,0)+IF('Média 12h-13h'!S34&lt;'Média Mensal'!$U$2,1,0)+IF('Média 13h-14h'!S34&lt;'Média Mensal'!$U$2,1,0)+IF('Média 14h-15h'!S34&lt;'Média Mensal'!$U$2,1,0)+IF('Média 15h-16h'!S34&lt;'Média Mensal'!$U$2,1,0)+IF('Média 16h-17h'!S34&lt;'Média Mensal'!$U$2,1,0)+IF('Média 17h-18h'!S34&lt;'Média Mensal'!$U$2,1,0)+IF('Média 18h-19h'!S34&lt;'Média Mensal'!$U$2,1,0)+IF('Média 19h-20h'!S34&lt;'Média Mensal'!$U$2,1,0)+IF('Média 20h-21h'!S34&lt;'Média Mensal'!$U$2,1,0)+IF('Média 21h-22h'!S34&lt;'Média Mensal'!$U$2,1,0)+IF('Média 22h-23h'!S34&lt;'Média Mensal'!$U$2,1,0)+IF('Média 23h-0h'!S34&lt;'Média Mensal'!$U$2,1,0)</f>
        <v>6</v>
      </c>
    </row>
    <row r="35" spans="2:22" x14ac:dyDescent="0.25">
      <c r="B35" s="12" t="s">
        <v>27</v>
      </c>
      <c r="C35" s="12" t="s">
        <v>28</v>
      </c>
      <c r="D35" s="15">
        <v>487.53</v>
      </c>
      <c r="E35" s="4">
        <v>23221.910576226794</v>
      </c>
      <c r="F35" s="4">
        <v>28624.980082166167</v>
      </c>
      <c r="G35" s="5">
        <f t="shared" si="3"/>
        <v>51846.890658392964</v>
      </c>
      <c r="H35" s="2">
        <v>3669</v>
      </c>
      <c r="I35" s="2">
        <v>3596</v>
      </c>
      <c r="J35" s="5">
        <f t="shared" si="4"/>
        <v>7265</v>
      </c>
      <c r="K35" s="2">
        <v>0</v>
      </c>
      <c r="L35" s="2">
        <v>0</v>
      </c>
      <c r="M35" s="5">
        <f t="shared" si="5"/>
        <v>0</v>
      </c>
      <c r="N35" s="27">
        <f t="shared" si="6"/>
        <v>2.9301947468059208E-2</v>
      </c>
      <c r="O35" s="27">
        <f t="shared" si="0"/>
        <v>3.685290765738445E-2</v>
      </c>
      <c r="P35" s="28">
        <f t="shared" si="7"/>
        <v>3.3039490873539398E-2</v>
      </c>
      <c r="Q35" s="38"/>
      <c r="R35" s="32">
        <f t="shared" si="8"/>
        <v>6.3292206531007889</v>
      </c>
      <c r="S35" s="32">
        <f t="shared" si="1"/>
        <v>7.9602280539950412</v>
      </c>
      <c r="T35" s="32">
        <f t="shared" si="2"/>
        <v>7.1365300286845095</v>
      </c>
      <c r="U35">
        <f>+IF('Média 24h-6h'!R35&lt;'Média Mensal'!$U$2,1,0)+IF('Média 6h-7h'!R35&lt;'Média Mensal'!$U$2,1,0)+IF('Média 7h-8h'!R35&lt;'Média Mensal'!$U$2,1,0)+IF('Média 8h-9h'!R35&lt;'Média Mensal'!$U$2,1,0)+IF('Média 9h-10h'!R35&lt;'Média Mensal'!$U$2,1,0)+IF('Média 10h-11h'!R35&lt;'Média Mensal'!$U$2,1,0)+IF('Média 11h-12h'!R35&lt;'Média Mensal'!$U$2,1,0)+IF('Média 12h-13h'!R35&lt;'Média Mensal'!$U$2,1,0)+IF('Média 13h-14h'!R35&lt;'Média Mensal'!$U$2,1,0)+IF('Média 14h-15h'!R35&lt;'Média Mensal'!$U$2,1,0)+IF('Média 15h-16h'!R35&lt;'Média Mensal'!$U$2,1,0)+IF('Média 16h-17h'!R35&lt;'Média Mensal'!$U$2,1,0)+IF('Média 17h-18h'!R35&lt;'Média Mensal'!$U$2,1,0)+IF('Média 18h-19h'!R35&lt;'Média Mensal'!$U$2,1,0)+IF('Média 19h-20h'!R35&lt;'Média Mensal'!$U$2,1,0)+IF('Média 20h-21h'!R35&lt;'Média Mensal'!$U$2,1,0)+IF('Média 21h-22h'!R35&lt;'Média Mensal'!$U$2,1,0)+IF('Média 22h-23h'!R35&lt;'Média Mensal'!$U$2,1,0)+IF('Média 23h-0h'!R35&lt;'Média Mensal'!$U$2,1,0)</f>
        <v>13</v>
      </c>
      <c r="V35">
        <f>+IF('Média 24h-6h'!S35&lt;'Média Mensal'!$U$2,1,0)+IF('Média 6h-7h'!S35&lt;'Média Mensal'!$U$2,1,0)+IF('Média 7h-8h'!S35&lt;'Média Mensal'!$U$2,1,0)+IF('Média 8h-9h'!S35&lt;'Média Mensal'!$U$2,1,0)+IF('Média 9h-10h'!S35&lt;'Média Mensal'!$U$2,1,0)+IF('Média 10h-11h'!S35&lt;'Média Mensal'!$U$2,1,0)+IF('Média 11h-12h'!S35&lt;'Média Mensal'!$U$2,1,0)+IF('Média 12h-13h'!S35&lt;'Média Mensal'!$U$2,1,0)+IF('Média 13h-14h'!S35&lt;'Média Mensal'!$U$2,1,0)+IF('Média 14h-15h'!S35&lt;'Média Mensal'!$U$2,1,0)+IF('Média 15h-16h'!S35&lt;'Média Mensal'!$U$2,1,0)+IF('Média 16h-17h'!S35&lt;'Média Mensal'!$U$2,1,0)+IF('Média 17h-18h'!S35&lt;'Média Mensal'!$U$2,1,0)+IF('Média 18h-19h'!S35&lt;'Média Mensal'!$U$2,1,0)+IF('Média 19h-20h'!S35&lt;'Média Mensal'!$U$2,1,0)+IF('Média 20h-21h'!S35&lt;'Média Mensal'!$U$2,1,0)+IF('Média 21h-22h'!S35&lt;'Média Mensal'!$U$2,1,0)+IF('Média 22h-23h'!S35&lt;'Média Mensal'!$U$2,1,0)+IF('Média 23h-0h'!S35&lt;'Média Mensal'!$U$2,1,0)</f>
        <v>8</v>
      </c>
    </row>
    <row r="36" spans="2:22" x14ac:dyDescent="0.25">
      <c r="B36" s="13" t="s">
        <v>28</v>
      </c>
      <c r="C36" s="13" t="s">
        <v>29</v>
      </c>
      <c r="D36" s="16">
        <v>708.96</v>
      </c>
      <c r="E36" s="4">
        <v>5222.4463280971377</v>
      </c>
      <c r="F36" s="4">
        <v>6081.9999999999991</v>
      </c>
      <c r="G36" s="7">
        <f t="shared" si="3"/>
        <v>11304.446328097136</v>
      </c>
      <c r="H36" s="3">
        <v>3629</v>
      </c>
      <c r="I36" s="3">
        <v>3570</v>
      </c>
      <c r="J36" s="7">
        <f t="shared" si="4"/>
        <v>7199</v>
      </c>
      <c r="K36" s="3">
        <v>0</v>
      </c>
      <c r="L36" s="3">
        <v>0</v>
      </c>
      <c r="M36" s="7">
        <f t="shared" si="5"/>
        <v>0</v>
      </c>
      <c r="N36" s="27">
        <f t="shared" si="6"/>
        <v>6.6624393110247919E-3</v>
      </c>
      <c r="O36" s="27">
        <f t="shared" si="0"/>
        <v>7.8872289656603378E-3</v>
      </c>
      <c r="P36" s="28">
        <f t="shared" si="7"/>
        <v>7.2698152058780895E-3</v>
      </c>
      <c r="Q36" s="38"/>
      <c r="R36" s="32">
        <f t="shared" si="8"/>
        <v>1.439086891181355</v>
      </c>
      <c r="S36" s="32">
        <f t="shared" si="1"/>
        <v>1.7036414565826328</v>
      </c>
      <c r="T36" s="32">
        <f t="shared" si="2"/>
        <v>1.5702800844696674</v>
      </c>
      <c r="U36">
        <f>+IF('Média 24h-6h'!R36&lt;'Média Mensal'!$U$2,1,0)+IF('Média 6h-7h'!R36&lt;'Média Mensal'!$U$2,1,0)+IF('Média 7h-8h'!R36&lt;'Média Mensal'!$U$2,1,0)+IF('Média 8h-9h'!R36&lt;'Média Mensal'!$U$2,1,0)+IF('Média 9h-10h'!R36&lt;'Média Mensal'!$U$2,1,0)+IF('Média 10h-11h'!R36&lt;'Média Mensal'!$U$2,1,0)+IF('Média 11h-12h'!R36&lt;'Média Mensal'!$U$2,1,0)+IF('Média 12h-13h'!R36&lt;'Média Mensal'!$U$2,1,0)+IF('Média 13h-14h'!R36&lt;'Média Mensal'!$U$2,1,0)+IF('Média 14h-15h'!R36&lt;'Média Mensal'!$U$2,1,0)+IF('Média 15h-16h'!R36&lt;'Média Mensal'!$U$2,1,0)+IF('Média 16h-17h'!R36&lt;'Média Mensal'!$U$2,1,0)+IF('Média 17h-18h'!R36&lt;'Média Mensal'!$U$2,1,0)+IF('Média 18h-19h'!R36&lt;'Média Mensal'!$U$2,1,0)+IF('Média 19h-20h'!R36&lt;'Média Mensal'!$U$2,1,0)+IF('Média 20h-21h'!R36&lt;'Média Mensal'!$U$2,1,0)+IF('Média 21h-22h'!R36&lt;'Média Mensal'!$U$2,1,0)+IF('Média 22h-23h'!R36&lt;'Média Mensal'!$U$2,1,0)+IF('Média 23h-0h'!R36&lt;'Média Mensal'!$U$2,1,0)</f>
        <v>19</v>
      </c>
      <c r="V36">
        <f>+IF('Média 24h-6h'!S36&lt;'Média Mensal'!$U$2,1,0)+IF('Média 6h-7h'!S36&lt;'Média Mensal'!$U$2,1,0)+IF('Média 7h-8h'!S36&lt;'Média Mensal'!$U$2,1,0)+IF('Média 8h-9h'!S36&lt;'Média Mensal'!$U$2,1,0)+IF('Média 9h-10h'!S36&lt;'Média Mensal'!$U$2,1,0)+IF('Média 10h-11h'!S36&lt;'Média Mensal'!$U$2,1,0)+IF('Média 11h-12h'!S36&lt;'Média Mensal'!$U$2,1,0)+IF('Média 12h-13h'!S36&lt;'Média Mensal'!$U$2,1,0)+IF('Média 13h-14h'!S36&lt;'Média Mensal'!$U$2,1,0)+IF('Média 14h-15h'!S36&lt;'Média Mensal'!$U$2,1,0)+IF('Média 15h-16h'!S36&lt;'Média Mensal'!$U$2,1,0)+IF('Média 16h-17h'!S36&lt;'Média Mensal'!$U$2,1,0)+IF('Média 17h-18h'!S36&lt;'Média Mensal'!$U$2,1,0)+IF('Média 18h-19h'!S36&lt;'Média Mensal'!$U$2,1,0)+IF('Média 19h-20h'!S36&lt;'Média Mensal'!$U$2,1,0)+IF('Média 20h-21h'!S36&lt;'Média Mensal'!$U$2,1,0)+IF('Média 21h-22h'!S36&lt;'Média Mensal'!$U$2,1,0)+IF('Média 22h-23h'!S36&lt;'Média Mensal'!$U$2,1,0)+IF('Média 23h-0h'!S36&lt;'Média Mensal'!$U$2,1,0)</f>
        <v>19</v>
      </c>
    </row>
    <row r="37" spans="2:22" x14ac:dyDescent="0.25">
      <c r="B37" s="11" t="s">
        <v>30</v>
      </c>
      <c r="C37" s="11" t="s">
        <v>31</v>
      </c>
      <c r="D37" s="14">
        <v>687.03</v>
      </c>
      <c r="E37" s="8">
        <v>179184.85183440376</v>
      </c>
      <c r="F37" s="8">
        <v>215128.39022369124</v>
      </c>
      <c r="G37" s="10">
        <f t="shared" si="3"/>
        <v>394313.242058095</v>
      </c>
      <c r="H37" s="9">
        <v>2258</v>
      </c>
      <c r="I37" s="9">
        <v>2206</v>
      </c>
      <c r="J37" s="10">
        <f t="shared" si="4"/>
        <v>4464</v>
      </c>
      <c r="K37" s="9">
        <v>2577</v>
      </c>
      <c r="L37" s="9">
        <v>2638</v>
      </c>
      <c r="M37" s="10">
        <f t="shared" si="5"/>
        <v>5215</v>
      </c>
      <c r="N37" s="25">
        <f t="shared" si="6"/>
        <v>0.15901760331196688</v>
      </c>
      <c r="O37" s="25">
        <f t="shared" si="0"/>
        <v>0.19025788013273953</v>
      </c>
      <c r="P37" s="26">
        <f t="shared" si="7"/>
        <v>0.17466469847679381</v>
      </c>
      <c r="Q37" s="38"/>
      <c r="R37" s="32">
        <f t="shared" si="8"/>
        <v>37.059948673092812</v>
      </c>
      <c r="S37" s="32">
        <f t="shared" si="1"/>
        <v>44.411310946261608</v>
      </c>
      <c r="T37" s="32">
        <f t="shared" si="2"/>
        <v>40.739047634889452</v>
      </c>
      <c r="U37">
        <f>+IF('Média 24h-6h'!R37&lt;'Média Mensal'!$U$2,1,0)+IF('Média 6h-7h'!R37&lt;'Média Mensal'!$U$2,1,0)+IF('Média 7h-8h'!R37&lt;'Média Mensal'!$U$2,1,0)+IF('Média 8h-9h'!R37&lt;'Média Mensal'!$U$2,1,0)+IF('Média 9h-10h'!R37&lt;'Média Mensal'!$U$2,1,0)+IF('Média 10h-11h'!R37&lt;'Média Mensal'!$U$2,1,0)+IF('Média 11h-12h'!R37&lt;'Média Mensal'!$U$2,1,0)+IF('Média 12h-13h'!R37&lt;'Média Mensal'!$U$2,1,0)+IF('Média 13h-14h'!R37&lt;'Média Mensal'!$U$2,1,0)+IF('Média 14h-15h'!R37&lt;'Média Mensal'!$U$2,1,0)+IF('Média 15h-16h'!R37&lt;'Média Mensal'!$U$2,1,0)+IF('Média 16h-17h'!R37&lt;'Média Mensal'!$U$2,1,0)+IF('Média 17h-18h'!R37&lt;'Média Mensal'!$U$2,1,0)+IF('Média 18h-19h'!R37&lt;'Média Mensal'!$U$2,1,0)+IF('Média 19h-20h'!R37&lt;'Média Mensal'!$U$2,1,0)+IF('Média 20h-21h'!R37&lt;'Média Mensal'!$U$2,1,0)+IF('Média 21h-22h'!R37&lt;'Média Mensal'!$U$2,1,0)+IF('Média 22h-23h'!R37&lt;'Média Mensal'!$U$2,1,0)+IF('Média 23h-0h'!R37&lt;'Média Mensal'!$U$2,1,0)</f>
        <v>0</v>
      </c>
      <c r="V37">
        <f>+IF('Média 24h-6h'!S37&lt;'Média Mensal'!$U$2,1,0)+IF('Média 6h-7h'!S37&lt;'Média Mensal'!$U$2,1,0)+IF('Média 7h-8h'!S37&lt;'Média Mensal'!$U$2,1,0)+IF('Média 8h-9h'!S37&lt;'Média Mensal'!$U$2,1,0)+IF('Média 9h-10h'!S37&lt;'Média Mensal'!$U$2,1,0)+IF('Média 10h-11h'!S37&lt;'Média Mensal'!$U$2,1,0)+IF('Média 11h-12h'!S37&lt;'Média Mensal'!$U$2,1,0)+IF('Média 12h-13h'!S37&lt;'Média Mensal'!$U$2,1,0)+IF('Média 13h-14h'!S37&lt;'Média Mensal'!$U$2,1,0)+IF('Média 14h-15h'!S37&lt;'Média Mensal'!$U$2,1,0)+IF('Média 15h-16h'!S37&lt;'Média Mensal'!$U$2,1,0)+IF('Média 16h-17h'!S37&lt;'Média Mensal'!$U$2,1,0)+IF('Média 17h-18h'!S37&lt;'Média Mensal'!$U$2,1,0)+IF('Média 18h-19h'!S37&lt;'Média Mensal'!$U$2,1,0)+IF('Média 19h-20h'!S37&lt;'Média Mensal'!$U$2,1,0)+IF('Média 20h-21h'!S37&lt;'Média Mensal'!$U$2,1,0)+IF('Média 21h-22h'!S37&lt;'Média Mensal'!$U$2,1,0)+IF('Média 22h-23h'!S37&lt;'Média Mensal'!$U$2,1,0)+IF('Média 23h-0h'!S37&lt;'Média Mensal'!$U$2,1,0)</f>
        <v>0</v>
      </c>
    </row>
    <row r="38" spans="2:22" x14ac:dyDescent="0.25">
      <c r="B38" s="12" t="s">
        <v>31</v>
      </c>
      <c r="C38" s="12" t="s">
        <v>32</v>
      </c>
      <c r="D38" s="15">
        <v>689.2</v>
      </c>
      <c r="E38" s="4">
        <v>171589.20796066429</v>
      </c>
      <c r="F38" s="4">
        <v>211494.64490844758</v>
      </c>
      <c r="G38" s="5">
        <f t="shared" si="3"/>
        <v>383083.85286911187</v>
      </c>
      <c r="H38" s="2">
        <v>2258</v>
      </c>
      <c r="I38" s="2">
        <v>2206</v>
      </c>
      <c r="J38" s="5">
        <f t="shared" si="4"/>
        <v>4464</v>
      </c>
      <c r="K38" s="2">
        <v>2577</v>
      </c>
      <c r="L38" s="2">
        <v>2640</v>
      </c>
      <c r="M38" s="5">
        <f t="shared" si="5"/>
        <v>5217</v>
      </c>
      <c r="N38" s="27">
        <f t="shared" si="6"/>
        <v>0.15227684887849771</v>
      </c>
      <c r="O38" s="27">
        <f t="shared" si="0"/>
        <v>0.1869622113800084</v>
      </c>
      <c r="P38" s="28">
        <f t="shared" si="7"/>
        <v>0.16965326250602819</v>
      </c>
      <c r="Q38" s="38"/>
      <c r="R38" s="32">
        <f t="shared" si="8"/>
        <v>35.488977861564486</v>
      </c>
      <c r="S38" s="32">
        <f t="shared" si="1"/>
        <v>43.643137620397766</v>
      </c>
      <c r="T38" s="32">
        <f t="shared" si="2"/>
        <v>39.570690307727702</v>
      </c>
      <c r="U38">
        <f>+IF('Média 24h-6h'!R38&lt;'Média Mensal'!$U$2,1,0)+IF('Média 6h-7h'!R38&lt;'Média Mensal'!$U$2,1,0)+IF('Média 7h-8h'!R38&lt;'Média Mensal'!$U$2,1,0)+IF('Média 8h-9h'!R38&lt;'Média Mensal'!$U$2,1,0)+IF('Média 9h-10h'!R38&lt;'Média Mensal'!$U$2,1,0)+IF('Média 10h-11h'!R38&lt;'Média Mensal'!$U$2,1,0)+IF('Média 11h-12h'!R38&lt;'Média Mensal'!$U$2,1,0)+IF('Média 12h-13h'!R38&lt;'Média Mensal'!$U$2,1,0)+IF('Média 13h-14h'!R38&lt;'Média Mensal'!$U$2,1,0)+IF('Média 14h-15h'!R38&lt;'Média Mensal'!$U$2,1,0)+IF('Média 15h-16h'!R38&lt;'Média Mensal'!$U$2,1,0)+IF('Média 16h-17h'!R38&lt;'Média Mensal'!$U$2,1,0)+IF('Média 17h-18h'!R38&lt;'Média Mensal'!$U$2,1,0)+IF('Média 18h-19h'!R38&lt;'Média Mensal'!$U$2,1,0)+IF('Média 19h-20h'!R38&lt;'Média Mensal'!$U$2,1,0)+IF('Média 20h-21h'!R38&lt;'Média Mensal'!$U$2,1,0)+IF('Média 21h-22h'!R38&lt;'Média Mensal'!$U$2,1,0)+IF('Média 22h-23h'!R38&lt;'Média Mensal'!$U$2,1,0)+IF('Média 23h-0h'!R38&lt;'Média Mensal'!$U$2,1,0)</f>
        <v>0</v>
      </c>
      <c r="V38">
        <f>+IF('Média 24h-6h'!S38&lt;'Média Mensal'!$U$2,1,0)+IF('Média 6h-7h'!S38&lt;'Média Mensal'!$U$2,1,0)+IF('Média 7h-8h'!S38&lt;'Média Mensal'!$U$2,1,0)+IF('Média 8h-9h'!S38&lt;'Média Mensal'!$U$2,1,0)+IF('Média 9h-10h'!S38&lt;'Média Mensal'!$U$2,1,0)+IF('Média 10h-11h'!S38&lt;'Média Mensal'!$U$2,1,0)+IF('Média 11h-12h'!S38&lt;'Média Mensal'!$U$2,1,0)+IF('Média 12h-13h'!S38&lt;'Média Mensal'!$U$2,1,0)+IF('Média 13h-14h'!S38&lt;'Média Mensal'!$U$2,1,0)+IF('Média 14h-15h'!S38&lt;'Média Mensal'!$U$2,1,0)+IF('Média 15h-16h'!S38&lt;'Média Mensal'!$U$2,1,0)+IF('Média 16h-17h'!S38&lt;'Média Mensal'!$U$2,1,0)+IF('Média 17h-18h'!S38&lt;'Média Mensal'!$U$2,1,0)+IF('Média 18h-19h'!S38&lt;'Média Mensal'!$U$2,1,0)+IF('Média 19h-20h'!S38&lt;'Média Mensal'!$U$2,1,0)+IF('Média 20h-21h'!S38&lt;'Média Mensal'!$U$2,1,0)+IF('Média 21h-22h'!S38&lt;'Média Mensal'!$U$2,1,0)+IF('Média 22h-23h'!S38&lt;'Média Mensal'!$U$2,1,0)+IF('Média 23h-0h'!S38&lt;'Média Mensal'!$U$2,1,0)</f>
        <v>0</v>
      </c>
    </row>
    <row r="39" spans="2:22" x14ac:dyDescent="0.25">
      <c r="B39" s="12" t="s">
        <v>32</v>
      </c>
      <c r="C39" s="12" t="s">
        <v>33</v>
      </c>
      <c r="D39" s="15">
        <v>1779.24</v>
      </c>
      <c r="E39" s="4">
        <v>167031.23326371057</v>
      </c>
      <c r="F39" s="4">
        <v>207580.25037911505</v>
      </c>
      <c r="G39" s="5">
        <f t="shared" si="3"/>
        <v>374611.48364282562</v>
      </c>
      <c r="H39" s="2">
        <v>2257</v>
      </c>
      <c r="I39" s="2">
        <v>2202</v>
      </c>
      <c r="J39" s="5">
        <f t="shared" si="4"/>
        <v>4459</v>
      </c>
      <c r="K39" s="2">
        <v>2577</v>
      </c>
      <c r="L39" s="2">
        <v>2640</v>
      </c>
      <c r="M39" s="5">
        <f t="shared" si="5"/>
        <v>5217</v>
      </c>
      <c r="N39" s="27">
        <f t="shared" si="6"/>
        <v>0.14826029396534604</v>
      </c>
      <c r="O39" s="27">
        <f t="shared" si="0"/>
        <v>0.18364213128221568</v>
      </c>
      <c r="P39" s="28">
        <f t="shared" si="7"/>
        <v>0.16598055953265703</v>
      </c>
      <c r="Q39" s="38"/>
      <c r="R39" s="32">
        <f t="shared" si="8"/>
        <v>34.553420203498256</v>
      </c>
      <c r="S39" s="32">
        <f t="shared" si="1"/>
        <v>42.870766290606163</v>
      </c>
      <c r="T39" s="32">
        <f t="shared" si="2"/>
        <v>38.715531587724847</v>
      </c>
      <c r="U39">
        <f>+IF('Média 24h-6h'!R39&lt;'Média Mensal'!$U$2,1,0)+IF('Média 6h-7h'!R39&lt;'Média Mensal'!$U$2,1,0)+IF('Média 7h-8h'!R39&lt;'Média Mensal'!$U$2,1,0)+IF('Média 8h-9h'!R39&lt;'Média Mensal'!$U$2,1,0)+IF('Média 9h-10h'!R39&lt;'Média Mensal'!$U$2,1,0)+IF('Média 10h-11h'!R39&lt;'Média Mensal'!$U$2,1,0)+IF('Média 11h-12h'!R39&lt;'Média Mensal'!$U$2,1,0)+IF('Média 12h-13h'!R39&lt;'Média Mensal'!$U$2,1,0)+IF('Média 13h-14h'!R39&lt;'Média Mensal'!$U$2,1,0)+IF('Média 14h-15h'!R39&lt;'Média Mensal'!$U$2,1,0)+IF('Média 15h-16h'!R39&lt;'Média Mensal'!$U$2,1,0)+IF('Média 16h-17h'!R39&lt;'Média Mensal'!$U$2,1,0)+IF('Média 17h-18h'!R39&lt;'Média Mensal'!$U$2,1,0)+IF('Média 18h-19h'!R39&lt;'Média Mensal'!$U$2,1,0)+IF('Média 19h-20h'!R39&lt;'Média Mensal'!$U$2,1,0)+IF('Média 20h-21h'!R39&lt;'Média Mensal'!$U$2,1,0)+IF('Média 21h-22h'!R39&lt;'Média Mensal'!$U$2,1,0)+IF('Média 22h-23h'!R39&lt;'Média Mensal'!$U$2,1,0)+IF('Média 23h-0h'!R39&lt;'Média Mensal'!$U$2,1,0)</f>
        <v>0</v>
      </c>
      <c r="V39">
        <f>+IF('Média 24h-6h'!S39&lt;'Média Mensal'!$U$2,1,0)+IF('Média 6h-7h'!S39&lt;'Média Mensal'!$U$2,1,0)+IF('Média 7h-8h'!S39&lt;'Média Mensal'!$U$2,1,0)+IF('Média 8h-9h'!S39&lt;'Média Mensal'!$U$2,1,0)+IF('Média 9h-10h'!S39&lt;'Média Mensal'!$U$2,1,0)+IF('Média 10h-11h'!S39&lt;'Média Mensal'!$U$2,1,0)+IF('Média 11h-12h'!S39&lt;'Média Mensal'!$U$2,1,0)+IF('Média 12h-13h'!S39&lt;'Média Mensal'!$U$2,1,0)+IF('Média 13h-14h'!S39&lt;'Média Mensal'!$U$2,1,0)+IF('Média 14h-15h'!S39&lt;'Média Mensal'!$U$2,1,0)+IF('Média 15h-16h'!S39&lt;'Média Mensal'!$U$2,1,0)+IF('Média 16h-17h'!S39&lt;'Média Mensal'!$U$2,1,0)+IF('Média 17h-18h'!S39&lt;'Média Mensal'!$U$2,1,0)+IF('Média 18h-19h'!S39&lt;'Média Mensal'!$U$2,1,0)+IF('Média 19h-20h'!S39&lt;'Média Mensal'!$U$2,1,0)+IF('Média 20h-21h'!S39&lt;'Média Mensal'!$U$2,1,0)+IF('Média 21h-22h'!S39&lt;'Média Mensal'!$U$2,1,0)+IF('Média 22h-23h'!S39&lt;'Média Mensal'!$U$2,1,0)+IF('Média 23h-0h'!S39&lt;'Média Mensal'!$U$2,1,0)</f>
        <v>0</v>
      </c>
    </row>
    <row r="40" spans="2:22" x14ac:dyDescent="0.25">
      <c r="B40" s="12" t="s">
        <v>33</v>
      </c>
      <c r="C40" s="12" t="s">
        <v>34</v>
      </c>
      <c r="D40" s="15">
        <v>2035.56</v>
      </c>
      <c r="E40" s="4">
        <v>164350.97006805</v>
      </c>
      <c r="F40" s="4">
        <v>205040.85453001497</v>
      </c>
      <c r="G40" s="5">
        <f t="shared" si="3"/>
        <v>369391.824598065</v>
      </c>
      <c r="H40" s="2">
        <v>2257</v>
      </c>
      <c r="I40" s="2">
        <v>2202</v>
      </c>
      <c r="J40" s="5">
        <f t="shared" si="4"/>
        <v>4459</v>
      </c>
      <c r="K40" s="2">
        <v>2575</v>
      </c>
      <c r="L40" s="2">
        <v>2640</v>
      </c>
      <c r="M40" s="5">
        <f t="shared" si="5"/>
        <v>5215</v>
      </c>
      <c r="N40" s="27">
        <f t="shared" si="6"/>
        <v>0.14594549216068206</v>
      </c>
      <c r="O40" s="27">
        <f t="shared" si="0"/>
        <v>0.18139557812965781</v>
      </c>
      <c r="P40" s="28">
        <f t="shared" si="7"/>
        <v>0.16370384131901283</v>
      </c>
      <c r="Q40" s="38"/>
      <c r="R40" s="32">
        <f t="shared" si="8"/>
        <v>34.01303188494412</v>
      </c>
      <c r="S40" s="32">
        <f t="shared" si="1"/>
        <v>42.346314442382273</v>
      </c>
      <c r="T40" s="32">
        <f t="shared" si="2"/>
        <v>38.183980214809282</v>
      </c>
      <c r="U40">
        <f>+IF('Média 24h-6h'!R40&lt;'Média Mensal'!$U$2,1,0)+IF('Média 6h-7h'!R40&lt;'Média Mensal'!$U$2,1,0)+IF('Média 7h-8h'!R40&lt;'Média Mensal'!$U$2,1,0)+IF('Média 8h-9h'!R40&lt;'Média Mensal'!$U$2,1,0)+IF('Média 9h-10h'!R40&lt;'Média Mensal'!$U$2,1,0)+IF('Média 10h-11h'!R40&lt;'Média Mensal'!$U$2,1,0)+IF('Média 11h-12h'!R40&lt;'Média Mensal'!$U$2,1,0)+IF('Média 12h-13h'!R40&lt;'Média Mensal'!$U$2,1,0)+IF('Média 13h-14h'!R40&lt;'Média Mensal'!$U$2,1,0)+IF('Média 14h-15h'!R40&lt;'Média Mensal'!$U$2,1,0)+IF('Média 15h-16h'!R40&lt;'Média Mensal'!$U$2,1,0)+IF('Média 16h-17h'!R40&lt;'Média Mensal'!$U$2,1,0)+IF('Média 17h-18h'!R40&lt;'Média Mensal'!$U$2,1,0)+IF('Média 18h-19h'!R40&lt;'Média Mensal'!$U$2,1,0)+IF('Média 19h-20h'!R40&lt;'Média Mensal'!$U$2,1,0)+IF('Média 20h-21h'!R40&lt;'Média Mensal'!$U$2,1,0)+IF('Média 21h-22h'!R40&lt;'Média Mensal'!$U$2,1,0)+IF('Média 22h-23h'!R40&lt;'Média Mensal'!$U$2,1,0)+IF('Média 23h-0h'!R40&lt;'Média Mensal'!$U$2,1,0)</f>
        <v>0</v>
      </c>
      <c r="V40">
        <f>+IF('Média 24h-6h'!S40&lt;'Média Mensal'!$U$2,1,0)+IF('Média 6h-7h'!S40&lt;'Média Mensal'!$U$2,1,0)+IF('Média 7h-8h'!S40&lt;'Média Mensal'!$U$2,1,0)+IF('Média 8h-9h'!S40&lt;'Média Mensal'!$U$2,1,0)+IF('Média 9h-10h'!S40&lt;'Média Mensal'!$U$2,1,0)+IF('Média 10h-11h'!S40&lt;'Média Mensal'!$U$2,1,0)+IF('Média 11h-12h'!S40&lt;'Média Mensal'!$U$2,1,0)+IF('Média 12h-13h'!S40&lt;'Média Mensal'!$U$2,1,0)+IF('Média 13h-14h'!S40&lt;'Média Mensal'!$U$2,1,0)+IF('Média 14h-15h'!S40&lt;'Média Mensal'!$U$2,1,0)+IF('Média 15h-16h'!S40&lt;'Média Mensal'!$U$2,1,0)+IF('Média 16h-17h'!S40&lt;'Média Mensal'!$U$2,1,0)+IF('Média 17h-18h'!S40&lt;'Média Mensal'!$U$2,1,0)+IF('Média 18h-19h'!S40&lt;'Média Mensal'!$U$2,1,0)+IF('Média 19h-20h'!S40&lt;'Média Mensal'!$U$2,1,0)+IF('Média 20h-21h'!S40&lt;'Média Mensal'!$U$2,1,0)+IF('Média 21h-22h'!S40&lt;'Média Mensal'!$U$2,1,0)+IF('Média 22h-23h'!S40&lt;'Média Mensal'!$U$2,1,0)+IF('Média 23h-0h'!S40&lt;'Média Mensal'!$U$2,1,0)</f>
        <v>0</v>
      </c>
    </row>
    <row r="41" spans="2:22" x14ac:dyDescent="0.25">
      <c r="B41" s="12" t="s">
        <v>34</v>
      </c>
      <c r="C41" s="12" t="s">
        <v>35</v>
      </c>
      <c r="D41" s="15">
        <v>591.81999999999994</v>
      </c>
      <c r="E41" s="4">
        <v>162171.66172487949</v>
      </c>
      <c r="F41" s="4">
        <v>201922.97159274292</v>
      </c>
      <c r="G41" s="5">
        <f t="shared" si="3"/>
        <v>364094.63331762241</v>
      </c>
      <c r="H41" s="2">
        <v>2257</v>
      </c>
      <c r="I41" s="2">
        <v>2202</v>
      </c>
      <c r="J41" s="5">
        <f t="shared" si="4"/>
        <v>4459</v>
      </c>
      <c r="K41" s="2">
        <v>2575</v>
      </c>
      <c r="L41" s="2">
        <v>2640</v>
      </c>
      <c r="M41" s="5">
        <f t="shared" si="5"/>
        <v>5215</v>
      </c>
      <c r="N41" s="27">
        <f t="shared" si="6"/>
        <v>0.14401024207616958</v>
      </c>
      <c r="O41" s="27">
        <f t="shared" si="0"/>
        <v>0.17863724892134744</v>
      </c>
      <c r="P41" s="28">
        <f t="shared" si="7"/>
        <v>0.16135627837077055</v>
      </c>
      <c r="Q41" s="38"/>
      <c r="R41" s="32">
        <f t="shared" si="8"/>
        <v>33.562016085446913</v>
      </c>
      <c r="S41" s="32">
        <f t="shared" si="1"/>
        <v>41.702389837410763</v>
      </c>
      <c r="T41" s="32">
        <f t="shared" si="2"/>
        <v>37.636410307796403</v>
      </c>
      <c r="U41">
        <f>+IF('Média 24h-6h'!R41&lt;'Média Mensal'!$U$2,1,0)+IF('Média 6h-7h'!R41&lt;'Média Mensal'!$U$2,1,0)+IF('Média 7h-8h'!R41&lt;'Média Mensal'!$U$2,1,0)+IF('Média 8h-9h'!R41&lt;'Média Mensal'!$U$2,1,0)+IF('Média 9h-10h'!R41&lt;'Média Mensal'!$U$2,1,0)+IF('Média 10h-11h'!R41&lt;'Média Mensal'!$U$2,1,0)+IF('Média 11h-12h'!R41&lt;'Média Mensal'!$U$2,1,0)+IF('Média 12h-13h'!R41&lt;'Média Mensal'!$U$2,1,0)+IF('Média 13h-14h'!R41&lt;'Média Mensal'!$U$2,1,0)+IF('Média 14h-15h'!R41&lt;'Média Mensal'!$U$2,1,0)+IF('Média 15h-16h'!R41&lt;'Média Mensal'!$U$2,1,0)+IF('Média 16h-17h'!R41&lt;'Média Mensal'!$U$2,1,0)+IF('Média 17h-18h'!R41&lt;'Média Mensal'!$U$2,1,0)+IF('Média 18h-19h'!R41&lt;'Média Mensal'!$U$2,1,0)+IF('Média 19h-20h'!R41&lt;'Média Mensal'!$U$2,1,0)+IF('Média 20h-21h'!R41&lt;'Média Mensal'!$U$2,1,0)+IF('Média 21h-22h'!R41&lt;'Média Mensal'!$U$2,1,0)+IF('Média 22h-23h'!R41&lt;'Média Mensal'!$U$2,1,0)+IF('Média 23h-0h'!R41&lt;'Média Mensal'!$U$2,1,0)</f>
        <v>0</v>
      </c>
      <c r="V41">
        <f>+IF('Média 24h-6h'!S41&lt;'Média Mensal'!$U$2,1,0)+IF('Média 6h-7h'!S41&lt;'Média Mensal'!$U$2,1,0)+IF('Média 7h-8h'!S41&lt;'Média Mensal'!$U$2,1,0)+IF('Média 8h-9h'!S41&lt;'Média Mensal'!$U$2,1,0)+IF('Média 9h-10h'!S41&lt;'Média Mensal'!$U$2,1,0)+IF('Média 10h-11h'!S41&lt;'Média Mensal'!$U$2,1,0)+IF('Média 11h-12h'!S41&lt;'Média Mensal'!$U$2,1,0)+IF('Média 12h-13h'!S41&lt;'Média Mensal'!$U$2,1,0)+IF('Média 13h-14h'!S41&lt;'Média Mensal'!$U$2,1,0)+IF('Média 14h-15h'!S41&lt;'Média Mensal'!$U$2,1,0)+IF('Média 15h-16h'!S41&lt;'Média Mensal'!$U$2,1,0)+IF('Média 16h-17h'!S41&lt;'Média Mensal'!$U$2,1,0)+IF('Média 17h-18h'!S41&lt;'Média Mensal'!$U$2,1,0)+IF('Média 18h-19h'!S41&lt;'Média Mensal'!$U$2,1,0)+IF('Média 19h-20h'!S41&lt;'Média Mensal'!$U$2,1,0)+IF('Média 20h-21h'!S41&lt;'Média Mensal'!$U$2,1,0)+IF('Média 21h-22h'!S41&lt;'Média Mensal'!$U$2,1,0)+IF('Média 22h-23h'!S41&lt;'Média Mensal'!$U$2,1,0)+IF('Média 23h-0h'!S41&lt;'Média Mensal'!$U$2,1,0)</f>
        <v>0</v>
      </c>
    </row>
    <row r="42" spans="2:22" x14ac:dyDescent="0.25">
      <c r="B42" s="12" t="s">
        <v>35</v>
      </c>
      <c r="C42" s="12" t="s">
        <v>36</v>
      </c>
      <c r="D42" s="15">
        <v>960.78</v>
      </c>
      <c r="E42" s="4">
        <v>125520.40057634647</v>
      </c>
      <c r="F42" s="4">
        <v>135787.27580230997</v>
      </c>
      <c r="G42" s="5">
        <f t="shared" si="3"/>
        <v>261307.67637865644</v>
      </c>
      <c r="H42" s="2">
        <v>0</v>
      </c>
      <c r="I42" s="2">
        <v>0</v>
      </c>
      <c r="J42" s="5">
        <f t="shared" si="4"/>
        <v>0</v>
      </c>
      <c r="K42" s="2">
        <v>2575</v>
      </c>
      <c r="L42" s="2">
        <v>2640</v>
      </c>
      <c r="M42" s="5">
        <f t="shared" si="5"/>
        <v>5215</v>
      </c>
      <c r="N42" s="27">
        <f t="shared" si="6"/>
        <v>0.19655559125641475</v>
      </c>
      <c r="O42" s="27">
        <f t="shared" si="0"/>
        <v>0.20739747648202281</v>
      </c>
      <c r="P42" s="28">
        <f t="shared" si="7"/>
        <v>0.20204410074742249</v>
      </c>
      <c r="Q42" s="38"/>
      <c r="R42" s="32">
        <f t="shared" si="8"/>
        <v>48.74578663159086</v>
      </c>
      <c r="S42" s="32">
        <f t="shared" si="1"/>
        <v>51.434574167541655</v>
      </c>
      <c r="T42" s="32">
        <f t="shared" si="2"/>
        <v>50.106936985360775</v>
      </c>
      <c r="U42">
        <f>+IF('Média 24h-6h'!R42&lt;'Média Mensal'!$U$2,1,0)+IF('Média 6h-7h'!R42&lt;'Média Mensal'!$U$2,1,0)+IF('Média 7h-8h'!R42&lt;'Média Mensal'!$U$2,1,0)+IF('Média 8h-9h'!R42&lt;'Média Mensal'!$U$2,1,0)+IF('Média 9h-10h'!R42&lt;'Média Mensal'!$U$2,1,0)+IF('Média 10h-11h'!R42&lt;'Média Mensal'!$U$2,1,0)+IF('Média 11h-12h'!R42&lt;'Média Mensal'!$U$2,1,0)+IF('Média 12h-13h'!R42&lt;'Média Mensal'!$U$2,1,0)+IF('Média 13h-14h'!R42&lt;'Média Mensal'!$U$2,1,0)+IF('Média 14h-15h'!R42&lt;'Média Mensal'!$U$2,1,0)+IF('Média 15h-16h'!R42&lt;'Média Mensal'!$U$2,1,0)+IF('Média 16h-17h'!R42&lt;'Média Mensal'!$U$2,1,0)+IF('Média 17h-18h'!R42&lt;'Média Mensal'!$U$2,1,0)+IF('Média 18h-19h'!R42&lt;'Média Mensal'!$U$2,1,0)+IF('Média 19h-20h'!R42&lt;'Média Mensal'!$U$2,1,0)+IF('Média 20h-21h'!R42&lt;'Média Mensal'!$U$2,1,0)+IF('Média 21h-22h'!R42&lt;'Média Mensal'!$U$2,1,0)+IF('Média 22h-23h'!R42&lt;'Média Mensal'!$U$2,1,0)+IF('Média 23h-0h'!R42&lt;'Média Mensal'!$U$2,1,0)</f>
        <v>0</v>
      </c>
      <c r="V42">
        <f>+IF('Média 24h-6h'!S42&lt;'Média Mensal'!$U$2,1,0)+IF('Média 6h-7h'!S42&lt;'Média Mensal'!$U$2,1,0)+IF('Média 7h-8h'!S42&lt;'Média Mensal'!$U$2,1,0)+IF('Média 8h-9h'!S42&lt;'Média Mensal'!$U$2,1,0)+IF('Média 9h-10h'!S42&lt;'Média Mensal'!$U$2,1,0)+IF('Média 10h-11h'!S42&lt;'Média Mensal'!$U$2,1,0)+IF('Média 11h-12h'!S42&lt;'Média Mensal'!$U$2,1,0)+IF('Média 12h-13h'!S42&lt;'Média Mensal'!$U$2,1,0)+IF('Média 13h-14h'!S42&lt;'Média Mensal'!$U$2,1,0)+IF('Média 14h-15h'!S42&lt;'Média Mensal'!$U$2,1,0)+IF('Média 15h-16h'!S42&lt;'Média Mensal'!$U$2,1,0)+IF('Média 16h-17h'!S42&lt;'Média Mensal'!$U$2,1,0)+IF('Média 17h-18h'!S42&lt;'Média Mensal'!$U$2,1,0)+IF('Média 18h-19h'!S42&lt;'Média Mensal'!$U$2,1,0)+IF('Média 19h-20h'!S42&lt;'Média Mensal'!$U$2,1,0)+IF('Média 20h-21h'!S42&lt;'Média Mensal'!$U$2,1,0)+IF('Média 21h-22h'!S42&lt;'Média Mensal'!$U$2,1,0)+IF('Média 22h-23h'!S42&lt;'Média Mensal'!$U$2,1,0)+IF('Média 23h-0h'!S42&lt;'Média Mensal'!$U$2,1,0)</f>
        <v>0</v>
      </c>
    </row>
    <row r="43" spans="2:22" x14ac:dyDescent="0.25">
      <c r="B43" s="12" t="s">
        <v>36</v>
      </c>
      <c r="C43" s="12" t="s">
        <v>37</v>
      </c>
      <c r="D43" s="15">
        <v>1147.58</v>
      </c>
      <c r="E43" s="4">
        <v>112234.00085409118</v>
      </c>
      <c r="F43" s="4">
        <v>120743.12533654431</v>
      </c>
      <c r="G43" s="5">
        <f t="shared" si="3"/>
        <v>232977.12619063549</v>
      </c>
      <c r="H43" s="2">
        <v>0</v>
      </c>
      <c r="I43" s="2">
        <v>0</v>
      </c>
      <c r="J43" s="5">
        <f t="shared" si="4"/>
        <v>0</v>
      </c>
      <c r="K43" s="2">
        <v>2574</v>
      </c>
      <c r="L43" s="2">
        <v>2640</v>
      </c>
      <c r="M43" s="5">
        <f t="shared" si="5"/>
        <v>5214</v>
      </c>
      <c r="N43" s="27">
        <f t="shared" si="6"/>
        <v>0.17581835860793291</v>
      </c>
      <c r="O43" s="27">
        <f t="shared" si="0"/>
        <v>0.18441948517922824</v>
      </c>
      <c r="P43" s="28">
        <f t="shared" si="7"/>
        <v>0.18017335940352547</v>
      </c>
      <c r="Q43" s="38"/>
      <c r="R43" s="32">
        <f t="shared" si="8"/>
        <v>43.602952934767359</v>
      </c>
      <c r="S43" s="32">
        <f t="shared" si="1"/>
        <v>45.736032324448601</v>
      </c>
      <c r="T43" s="32">
        <f t="shared" si="2"/>
        <v>44.682993132074316</v>
      </c>
      <c r="U43">
        <f>+IF('Média 24h-6h'!R43&lt;'Média Mensal'!$U$2,1,0)+IF('Média 6h-7h'!R43&lt;'Média Mensal'!$U$2,1,0)+IF('Média 7h-8h'!R43&lt;'Média Mensal'!$U$2,1,0)+IF('Média 8h-9h'!R43&lt;'Média Mensal'!$U$2,1,0)+IF('Média 9h-10h'!R43&lt;'Média Mensal'!$U$2,1,0)+IF('Média 10h-11h'!R43&lt;'Média Mensal'!$U$2,1,0)+IF('Média 11h-12h'!R43&lt;'Média Mensal'!$U$2,1,0)+IF('Média 12h-13h'!R43&lt;'Média Mensal'!$U$2,1,0)+IF('Média 13h-14h'!R43&lt;'Média Mensal'!$U$2,1,0)+IF('Média 14h-15h'!R43&lt;'Média Mensal'!$U$2,1,0)+IF('Média 15h-16h'!R43&lt;'Média Mensal'!$U$2,1,0)+IF('Média 16h-17h'!R43&lt;'Média Mensal'!$U$2,1,0)+IF('Média 17h-18h'!R43&lt;'Média Mensal'!$U$2,1,0)+IF('Média 18h-19h'!R43&lt;'Média Mensal'!$U$2,1,0)+IF('Média 19h-20h'!R43&lt;'Média Mensal'!$U$2,1,0)+IF('Média 20h-21h'!R43&lt;'Média Mensal'!$U$2,1,0)+IF('Média 21h-22h'!R43&lt;'Média Mensal'!$U$2,1,0)+IF('Média 22h-23h'!R43&lt;'Média Mensal'!$U$2,1,0)+IF('Média 23h-0h'!R43&lt;'Média Mensal'!$U$2,1,0)</f>
        <v>0</v>
      </c>
      <c r="V43">
        <f>+IF('Média 24h-6h'!S43&lt;'Média Mensal'!$U$2,1,0)+IF('Média 6h-7h'!S43&lt;'Média Mensal'!$U$2,1,0)+IF('Média 7h-8h'!S43&lt;'Média Mensal'!$U$2,1,0)+IF('Média 8h-9h'!S43&lt;'Média Mensal'!$U$2,1,0)+IF('Média 9h-10h'!S43&lt;'Média Mensal'!$U$2,1,0)+IF('Média 10h-11h'!S43&lt;'Média Mensal'!$U$2,1,0)+IF('Média 11h-12h'!S43&lt;'Média Mensal'!$U$2,1,0)+IF('Média 12h-13h'!S43&lt;'Média Mensal'!$U$2,1,0)+IF('Média 13h-14h'!S43&lt;'Média Mensal'!$U$2,1,0)+IF('Média 14h-15h'!S43&lt;'Média Mensal'!$U$2,1,0)+IF('Média 15h-16h'!S43&lt;'Média Mensal'!$U$2,1,0)+IF('Média 16h-17h'!S43&lt;'Média Mensal'!$U$2,1,0)+IF('Média 17h-18h'!S43&lt;'Média Mensal'!$U$2,1,0)+IF('Média 18h-19h'!S43&lt;'Média Mensal'!$U$2,1,0)+IF('Média 19h-20h'!S43&lt;'Média Mensal'!$U$2,1,0)+IF('Média 20h-21h'!S43&lt;'Média Mensal'!$U$2,1,0)+IF('Média 21h-22h'!S43&lt;'Média Mensal'!$U$2,1,0)+IF('Média 22h-23h'!S43&lt;'Média Mensal'!$U$2,1,0)+IF('Média 23h-0h'!S43&lt;'Média Mensal'!$U$2,1,0)</f>
        <v>0</v>
      </c>
    </row>
    <row r="44" spans="2:22" x14ac:dyDescent="0.25">
      <c r="B44" s="12" t="s">
        <v>37</v>
      </c>
      <c r="C44" s="12" t="s">
        <v>38</v>
      </c>
      <c r="D44" s="15">
        <v>1987.51</v>
      </c>
      <c r="E44" s="4">
        <v>107920.2871259691</v>
      </c>
      <c r="F44" s="4">
        <v>116147.02956503576</v>
      </c>
      <c r="G44" s="5">
        <f t="shared" si="3"/>
        <v>224067.31669100485</v>
      </c>
      <c r="H44" s="2">
        <v>0</v>
      </c>
      <c r="I44" s="2">
        <v>0</v>
      </c>
      <c r="J44" s="5">
        <f t="shared" si="4"/>
        <v>0</v>
      </c>
      <c r="K44" s="2">
        <v>2575</v>
      </c>
      <c r="L44" s="2">
        <v>2640</v>
      </c>
      <c r="M44" s="5">
        <f t="shared" si="5"/>
        <v>5215</v>
      </c>
      <c r="N44" s="27">
        <f t="shared" si="6"/>
        <v>0.16899512547129519</v>
      </c>
      <c r="O44" s="27">
        <f t="shared" si="0"/>
        <v>0.17739954417924572</v>
      </c>
      <c r="P44" s="28">
        <f t="shared" si="7"/>
        <v>0.17324971135604866</v>
      </c>
      <c r="Q44" s="38"/>
      <c r="R44" s="32">
        <f t="shared" si="8"/>
        <v>41.910791116881207</v>
      </c>
      <c r="S44" s="32">
        <f t="shared" si="1"/>
        <v>43.995086956452937</v>
      </c>
      <c r="T44" s="32">
        <f t="shared" si="2"/>
        <v>42.965928416300066</v>
      </c>
      <c r="U44">
        <f>+IF('Média 24h-6h'!R44&lt;'Média Mensal'!$U$2,1,0)+IF('Média 6h-7h'!R44&lt;'Média Mensal'!$U$2,1,0)+IF('Média 7h-8h'!R44&lt;'Média Mensal'!$U$2,1,0)+IF('Média 8h-9h'!R44&lt;'Média Mensal'!$U$2,1,0)+IF('Média 9h-10h'!R44&lt;'Média Mensal'!$U$2,1,0)+IF('Média 10h-11h'!R44&lt;'Média Mensal'!$U$2,1,0)+IF('Média 11h-12h'!R44&lt;'Média Mensal'!$U$2,1,0)+IF('Média 12h-13h'!R44&lt;'Média Mensal'!$U$2,1,0)+IF('Média 13h-14h'!R44&lt;'Média Mensal'!$U$2,1,0)+IF('Média 14h-15h'!R44&lt;'Média Mensal'!$U$2,1,0)+IF('Média 15h-16h'!R44&lt;'Média Mensal'!$U$2,1,0)+IF('Média 16h-17h'!R44&lt;'Média Mensal'!$U$2,1,0)+IF('Média 17h-18h'!R44&lt;'Média Mensal'!$U$2,1,0)+IF('Média 18h-19h'!R44&lt;'Média Mensal'!$U$2,1,0)+IF('Média 19h-20h'!R44&lt;'Média Mensal'!$U$2,1,0)+IF('Média 20h-21h'!R44&lt;'Média Mensal'!$U$2,1,0)+IF('Média 21h-22h'!R44&lt;'Média Mensal'!$U$2,1,0)+IF('Média 22h-23h'!R44&lt;'Média Mensal'!$U$2,1,0)+IF('Média 23h-0h'!R44&lt;'Média Mensal'!$U$2,1,0)</f>
        <v>0</v>
      </c>
      <c r="V44">
        <f>+IF('Média 24h-6h'!S44&lt;'Média Mensal'!$U$2,1,0)+IF('Média 6h-7h'!S44&lt;'Média Mensal'!$U$2,1,0)+IF('Média 7h-8h'!S44&lt;'Média Mensal'!$U$2,1,0)+IF('Média 8h-9h'!S44&lt;'Média Mensal'!$U$2,1,0)+IF('Média 9h-10h'!S44&lt;'Média Mensal'!$U$2,1,0)+IF('Média 10h-11h'!S44&lt;'Média Mensal'!$U$2,1,0)+IF('Média 11h-12h'!S44&lt;'Média Mensal'!$U$2,1,0)+IF('Média 12h-13h'!S44&lt;'Média Mensal'!$U$2,1,0)+IF('Média 13h-14h'!S44&lt;'Média Mensal'!$U$2,1,0)+IF('Média 14h-15h'!S44&lt;'Média Mensal'!$U$2,1,0)+IF('Média 15h-16h'!S44&lt;'Média Mensal'!$U$2,1,0)+IF('Média 16h-17h'!S44&lt;'Média Mensal'!$U$2,1,0)+IF('Média 17h-18h'!S44&lt;'Média Mensal'!$U$2,1,0)+IF('Média 18h-19h'!S44&lt;'Média Mensal'!$U$2,1,0)+IF('Média 19h-20h'!S44&lt;'Média Mensal'!$U$2,1,0)+IF('Média 20h-21h'!S44&lt;'Média Mensal'!$U$2,1,0)+IF('Média 21h-22h'!S44&lt;'Média Mensal'!$U$2,1,0)+IF('Média 22h-23h'!S44&lt;'Média Mensal'!$U$2,1,0)+IF('Média 23h-0h'!S44&lt;'Média Mensal'!$U$2,1,0)</f>
        <v>0</v>
      </c>
    </row>
    <row r="45" spans="2:22" x14ac:dyDescent="0.25">
      <c r="B45" s="12" t="s">
        <v>38</v>
      </c>
      <c r="C45" s="12" t="s">
        <v>39</v>
      </c>
      <c r="D45" s="15">
        <v>2037.38</v>
      </c>
      <c r="E45" s="4">
        <v>104775.81212042709</v>
      </c>
      <c r="F45" s="4">
        <v>112588.22943799001</v>
      </c>
      <c r="G45" s="5">
        <f t="shared" si="3"/>
        <v>217364.04155841708</v>
      </c>
      <c r="H45" s="2">
        <v>0</v>
      </c>
      <c r="I45" s="2">
        <v>0</v>
      </c>
      <c r="J45" s="5">
        <f t="shared" si="4"/>
        <v>0</v>
      </c>
      <c r="K45" s="2">
        <v>2575</v>
      </c>
      <c r="L45" s="2">
        <v>2640</v>
      </c>
      <c r="M45" s="5">
        <f t="shared" si="5"/>
        <v>5215</v>
      </c>
      <c r="N45" s="27">
        <f t="shared" si="6"/>
        <v>0.16407111199565783</v>
      </c>
      <c r="O45" s="27">
        <f t="shared" si="0"/>
        <v>0.17196393792459375</v>
      </c>
      <c r="P45" s="28">
        <f t="shared" si="7"/>
        <v>0.16806671323293312</v>
      </c>
      <c r="Q45" s="38"/>
      <c r="R45" s="32">
        <f t="shared" si="8"/>
        <v>40.68963577492314</v>
      </c>
      <c r="S45" s="32">
        <f t="shared" si="1"/>
        <v>42.647056605299248</v>
      </c>
      <c r="T45" s="32">
        <f t="shared" si="2"/>
        <v>41.680544881767418</v>
      </c>
      <c r="U45">
        <f>+IF('Média 24h-6h'!R45&lt;'Média Mensal'!$U$2,1,0)+IF('Média 6h-7h'!R45&lt;'Média Mensal'!$U$2,1,0)+IF('Média 7h-8h'!R45&lt;'Média Mensal'!$U$2,1,0)+IF('Média 8h-9h'!R45&lt;'Média Mensal'!$U$2,1,0)+IF('Média 9h-10h'!R45&lt;'Média Mensal'!$U$2,1,0)+IF('Média 10h-11h'!R45&lt;'Média Mensal'!$U$2,1,0)+IF('Média 11h-12h'!R45&lt;'Média Mensal'!$U$2,1,0)+IF('Média 12h-13h'!R45&lt;'Média Mensal'!$U$2,1,0)+IF('Média 13h-14h'!R45&lt;'Média Mensal'!$U$2,1,0)+IF('Média 14h-15h'!R45&lt;'Média Mensal'!$U$2,1,0)+IF('Média 15h-16h'!R45&lt;'Média Mensal'!$U$2,1,0)+IF('Média 16h-17h'!R45&lt;'Média Mensal'!$U$2,1,0)+IF('Média 17h-18h'!R45&lt;'Média Mensal'!$U$2,1,0)+IF('Média 18h-19h'!R45&lt;'Média Mensal'!$U$2,1,0)+IF('Média 19h-20h'!R45&lt;'Média Mensal'!$U$2,1,0)+IF('Média 20h-21h'!R45&lt;'Média Mensal'!$U$2,1,0)+IF('Média 21h-22h'!R45&lt;'Média Mensal'!$U$2,1,0)+IF('Média 22h-23h'!R45&lt;'Média Mensal'!$U$2,1,0)+IF('Média 23h-0h'!R45&lt;'Média Mensal'!$U$2,1,0)</f>
        <v>0</v>
      </c>
      <c r="V45">
        <f>+IF('Média 24h-6h'!S45&lt;'Média Mensal'!$U$2,1,0)+IF('Média 6h-7h'!S45&lt;'Média Mensal'!$U$2,1,0)+IF('Média 7h-8h'!S45&lt;'Média Mensal'!$U$2,1,0)+IF('Média 8h-9h'!S45&lt;'Média Mensal'!$U$2,1,0)+IF('Média 9h-10h'!S45&lt;'Média Mensal'!$U$2,1,0)+IF('Média 10h-11h'!S45&lt;'Média Mensal'!$U$2,1,0)+IF('Média 11h-12h'!S45&lt;'Média Mensal'!$U$2,1,0)+IF('Média 12h-13h'!S45&lt;'Média Mensal'!$U$2,1,0)+IF('Média 13h-14h'!S45&lt;'Média Mensal'!$U$2,1,0)+IF('Média 14h-15h'!S45&lt;'Média Mensal'!$U$2,1,0)+IF('Média 15h-16h'!S45&lt;'Média Mensal'!$U$2,1,0)+IF('Média 16h-17h'!S45&lt;'Média Mensal'!$U$2,1,0)+IF('Média 17h-18h'!S45&lt;'Média Mensal'!$U$2,1,0)+IF('Média 18h-19h'!S45&lt;'Média Mensal'!$U$2,1,0)+IF('Média 19h-20h'!S45&lt;'Média Mensal'!$U$2,1,0)+IF('Média 20h-21h'!S45&lt;'Média Mensal'!$U$2,1,0)+IF('Média 21h-22h'!S45&lt;'Média Mensal'!$U$2,1,0)+IF('Média 22h-23h'!S45&lt;'Média Mensal'!$U$2,1,0)+IF('Média 23h-0h'!S45&lt;'Média Mensal'!$U$2,1,0)</f>
        <v>0</v>
      </c>
    </row>
    <row r="46" spans="2:22" x14ac:dyDescent="0.25">
      <c r="B46" s="12" t="s">
        <v>39</v>
      </c>
      <c r="C46" s="12" t="s">
        <v>40</v>
      </c>
      <c r="D46" s="15">
        <v>1051.08</v>
      </c>
      <c r="E46" s="4">
        <v>103840.78241926363</v>
      </c>
      <c r="F46" s="4">
        <v>111489.87351608147</v>
      </c>
      <c r="G46" s="5">
        <f t="shared" si="3"/>
        <v>215330.6559353451</v>
      </c>
      <c r="H46" s="2">
        <v>0</v>
      </c>
      <c r="I46" s="2">
        <v>0</v>
      </c>
      <c r="J46" s="5">
        <f t="shared" si="4"/>
        <v>0</v>
      </c>
      <c r="K46" s="2">
        <v>2577</v>
      </c>
      <c r="L46" s="2">
        <v>2640</v>
      </c>
      <c r="M46" s="5">
        <f t="shared" si="5"/>
        <v>5217</v>
      </c>
      <c r="N46" s="27">
        <f t="shared" si="6"/>
        <v>0.16248072655636028</v>
      </c>
      <c r="O46" s="27">
        <f t="shared" si="0"/>
        <v>0.17028634151405406</v>
      </c>
      <c r="P46" s="28">
        <f t="shared" si="7"/>
        <v>0.16643066397025938</v>
      </c>
      <c r="Q46" s="38"/>
      <c r="R46" s="32">
        <f t="shared" si="8"/>
        <v>40.29522018597735</v>
      </c>
      <c r="S46" s="32">
        <f t="shared" si="1"/>
        <v>42.231012695485404</v>
      </c>
      <c r="T46" s="32">
        <f t="shared" si="2"/>
        <v>41.274804664624327</v>
      </c>
      <c r="U46">
        <f>+IF('Média 24h-6h'!R46&lt;'Média Mensal'!$U$2,1,0)+IF('Média 6h-7h'!R46&lt;'Média Mensal'!$U$2,1,0)+IF('Média 7h-8h'!R46&lt;'Média Mensal'!$U$2,1,0)+IF('Média 8h-9h'!R46&lt;'Média Mensal'!$U$2,1,0)+IF('Média 9h-10h'!R46&lt;'Média Mensal'!$U$2,1,0)+IF('Média 10h-11h'!R46&lt;'Média Mensal'!$U$2,1,0)+IF('Média 11h-12h'!R46&lt;'Média Mensal'!$U$2,1,0)+IF('Média 12h-13h'!R46&lt;'Média Mensal'!$U$2,1,0)+IF('Média 13h-14h'!R46&lt;'Média Mensal'!$U$2,1,0)+IF('Média 14h-15h'!R46&lt;'Média Mensal'!$U$2,1,0)+IF('Média 15h-16h'!R46&lt;'Média Mensal'!$U$2,1,0)+IF('Média 16h-17h'!R46&lt;'Média Mensal'!$U$2,1,0)+IF('Média 17h-18h'!R46&lt;'Média Mensal'!$U$2,1,0)+IF('Média 18h-19h'!R46&lt;'Média Mensal'!$U$2,1,0)+IF('Média 19h-20h'!R46&lt;'Média Mensal'!$U$2,1,0)+IF('Média 20h-21h'!R46&lt;'Média Mensal'!$U$2,1,0)+IF('Média 21h-22h'!R46&lt;'Média Mensal'!$U$2,1,0)+IF('Média 22h-23h'!R46&lt;'Média Mensal'!$U$2,1,0)+IF('Média 23h-0h'!R46&lt;'Média Mensal'!$U$2,1,0)</f>
        <v>0</v>
      </c>
      <c r="V46">
        <f>+IF('Média 24h-6h'!S46&lt;'Média Mensal'!$U$2,1,0)+IF('Média 6h-7h'!S46&lt;'Média Mensal'!$U$2,1,0)+IF('Média 7h-8h'!S46&lt;'Média Mensal'!$U$2,1,0)+IF('Média 8h-9h'!S46&lt;'Média Mensal'!$U$2,1,0)+IF('Média 9h-10h'!S46&lt;'Média Mensal'!$U$2,1,0)+IF('Média 10h-11h'!S46&lt;'Média Mensal'!$U$2,1,0)+IF('Média 11h-12h'!S46&lt;'Média Mensal'!$U$2,1,0)+IF('Média 12h-13h'!S46&lt;'Média Mensal'!$U$2,1,0)+IF('Média 13h-14h'!S46&lt;'Média Mensal'!$U$2,1,0)+IF('Média 14h-15h'!S46&lt;'Média Mensal'!$U$2,1,0)+IF('Média 15h-16h'!S46&lt;'Média Mensal'!$U$2,1,0)+IF('Média 16h-17h'!S46&lt;'Média Mensal'!$U$2,1,0)+IF('Média 17h-18h'!S46&lt;'Média Mensal'!$U$2,1,0)+IF('Média 18h-19h'!S46&lt;'Média Mensal'!$U$2,1,0)+IF('Média 19h-20h'!S46&lt;'Média Mensal'!$U$2,1,0)+IF('Média 20h-21h'!S46&lt;'Média Mensal'!$U$2,1,0)+IF('Média 21h-22h'!S46&lt;'Média Mensal'!$U$2,1,0)+IF('Média 22h-23h'!S46&lt;'Média Mensal'!$U$2,1,0)+IF('Média 23h-0h'!S46&lt;'Média Mensal'!$U$2,1,0)</f>
        <v>0</v>
      </c>
    </row>
    <row r="47" spans="2:22" x14ac:dyDescent="0.25">
      <c r="B47" s="12" t="s">
        <v>40</v>
      </c>
      <c r="C47" s="12" t="s">
        <v>102</v>
      </c>
      <c r="D47" s="15">
        <v>852.51</v>
      </c>
      <c r="E47" s="4">
        <v>103037.60637282865</v>
      </c>
      <c r="F47" s="4">
        <v>110541.2370961245</v>
      </c>
      <c r="G47" s="5">
        <f t="shared" si="3"/>
        <v>213578.84346895316</v>
      </c>
      <c r="H47" s="2">
        <v>0</v>
      </c>
      <c r="I47" s="2">
        <v>0</v>
      </c>
      <c r="J47" s="5">
        <f t="shared" si="4"/>
        <v>0</v>
      </c>
      <c r="K47" s="2">
        <v>2577</v>
      </c>
      <c r="L47" s="2">
        <v>2640</v>
      </c>
      <c r="M47" s="5">
        <f t="shared" si="5"/>
        <v>5217</v>
      </c>
      <c r="N47" s="27">
        <f t="shared" si="6"/>
        <v>0.16122398884178379</v>
      </c>
      <c r="O47" s="27">
        <f t="shared" si="0"/>
        <v>0.1688374222509233</v>
      </c>
      <c r="P47" s="28">
        <f t="shared" si="7"/>
        <v>0.16507667509827761</v>
      </c>
      <c r="Q47" s="38"/>
      <c r="R47" s="32">
        <f t="shared" si="8"/>
        <v>39.983549232762378</v>
      </c>
      <c r="S47" s="32">
        <f t="shared" si="1"/>
        <v>41.87168071822898</v>
      </c>
      <c r="T47" s="32">
        <f t="shared" si="2"/>
        <v>40.939015424372847</v>
      </c>
      <c r="U47">
        <f>+IF('Média 24h-6h'!R47&lt;'Média Mensal'!$U$2,1,0)+IF('Média 6h-7h'!R47&lt;'Média Mensal'!$U$2,1,0)+IF('Média 7h-8h'!R47&lt;'Média Mensal'!$U$2,1,0)+IF('Média 8h-9h'!R47&lt;'Média Mensal'!$U$2,1,0)+IF('Média 9h-10h'!R47&lt;'Média Mensal'!$U$2,1,0)+IF('Média 10h-11h'!R47&lt;'Média Mensal'!$U$2,1,0)+IF('Média 11h-12h'!R47&lt;'Média Mensal'!$U$2,1,0)+IF('Média 12h-13h'!R47&lt;'Média Mensal'!$U$2,1,0)+IF('Média 13h-14h'!R47&lt;'Média Mensal'!$U$2,1,0)+IF('Média 14h-15h'!R47&lt;'Média Mensal'!$U$2,1,0)+IF('Média 15h-16h'!R47&lt;'Média Mensal'!$U$2,1,0)+IF('Média 16h-17h'!R47&lt;'Média Mensal'!$U$2,1,0)+IF('Média 17h-18h'!R47&lt;'Média Mensal'!$U$2,1,0)+IF('Média 18h-19h'!R47&lt;'Média Mensal'!$U$2,1,0)+IF('Média 19h-20h'!R47&lt;'Média Mensal'!$U$2,1,0)+IF('Média 20h-21h'!R47&lt;'Média Mensal'!$U$2,1,0)+IF('Média 21h-22h'!R47&lt;'Média Mensal'!$U$2,1,0)+IF('Média 22h-23h'!R47&lt;'Média Mensal'!$U$2,1,0)+IF('Média 23h-0h'!R47&lt;'Média Mensal'!$U$2,1,0)</f>
        <v>0</v>
      </c>
      <c r="V47">
        <f>+IF('Média 24h-6h'!S47&lt;'Média Mensal'!$U$2,1,0)+IF('Média 6h-7h'!S47&lt;'Média Mensal'!$U$2,1,0)+IF('Média 7h-8h'!S47&lt;'Média Mensal'!$U$2,1,0)+IF('Média 8h-9h'!S47&lt;'Média Mensal'!$U$2,1,0)+IF('Média 9h-10h'!S47&lt;'Média Mensal'!$U$2,1,0)+IF('Média 10h-11h'!S47&lt;'Média Mensal'!$U$2,1,0)+IF('Média 11h-12h'!S47&lt;'Média Mensal'!$U$2,1,0)+IF('Média 12h-13h'!S47&lt;'Média Mensal'!$U$2,1,0)+IF('Média 13h-14h'!S47&lt;'Média Mensal'!$U$2,1,0)+IF('Média 14h-15h'!S47&lt;'Média Mensal'!$U$2,1,0)+IF('Média 15h-16h'!S47&lt;'Média Mensal'!$U$2,1,0)+IF('Média 16h-17h'!S47&lt;'Média Mensal'!$U$2,1,0)+IF('Média 17h-18h'!S47&lt;'Média Mensal'!$U$2,1,0)+IF('Média 18h-19h'!S47&lt;'Média Mensal'!$U$2,1,0)+IF('Média 19h-20h'!S47&lt;'Média Mensal'!$U$2,1,0)+IF('Média 20h-21h'!S47&lt;'Média Mensal'!$U$2,1,0)+IF('Média 21h-22h'!S47&lt;'Média Mensal'!$U$2,1,0)+IF('Média 22h-23h'!S47&lt;'Média Mensal'!$U$2,1,0)+IF('Média 23h-0h'!S47&lt;'Média Mensal'!$U$2,1,0)</f>
        <v>0</v>
      </c>
    </row>
    <row r="48" spans="2:22" x14ac:dyDescent="0.25">
      <c r="B48" s="12" t="s">
        <v>102</v>
      </c>
      <c r="C48" s="12" t="s">
        <v>41</v>
      </c>
      <c r="D48" s="15">
        <v>1834.12</v>
      </c>
      <c r="E48" s="4">
        <v>92499.788505955556</v>
      </c>
      <c r="F48" s="4">
        <v>100995.90590163135</v>
      </c>
      <c r="G48" s="5">
        <f t="shared" si="3"/>
        <v>193495.69440758691</v>
      </c>
      <c r="H48" s="2">
        <v>0</v>
      </c>
      <c r="I48" s="2">
        <v>0</v>
      </c>
      <c r="J48" s="5">
        <f t="shared" si="4"/>
        <v>0</v>
      </c>
      <c r="K48" s="2">
        <v>2577</v>
      </c>
      <c r="L48" s="2">
        <v>2641</v>
      </c>
      <c r="M48" s="5">
        <f t="shared" si="5"/>
        <v>5218</v>
      </c>
      <c r="N48" s="27">
        <f t="shared" si="6"/>
        <v>0.14473535823406117</v>
      </c>
      <c r="O48" s="27">
        <f t="shared" si="0"/>
        <v>0.15419975617378459</v>
      </c>
      <c r="P48" s="28">
        <f t="shared" si="7"/>
        <v>0.149525598739774</v>
      </c>
      <c r="Q48" s="38"/>
      <c r="R48" s="32">
        <f t="shared" si="8"/>
        <v>35.894368842047172</v>
      </c>
      <c r="S48" s="32">
        <f t="shared" si="1"/>
        <v>38.241539531098582</v>
      </c>
      <c r="T48" s="32">
        <f t="shared" si="2"/>
        <v>37.082348487463953</v>
      </c>
      <c r="U48">
        <f>+IF('Média 24h-6h'!R48&lt;'Média Mensal'!$U$2,1,0)+IF('Média 6h-7h'!R48&lt;'Média Mensal'!$U$2,1,0)+IF('Média 7h-8h'!R48&lt;'Média Mensal'!$U$2,1,0)+IF('Média 8h-9h'!R48&lt;'Média Mensal'!$U$2,1,0)+IF('Média 9h-10h'!R48&lt;'Média Mensal'!$U$2,1,0)+IF('Média 10h-11h'!R48&lt;'Média Mensal'!$U$2,1,0)+IF('Média 11h-12h'!R48&lt;'Média Mensal'!$U$2,1,0)+IF('Média 12h-13h'!R48&lt;'Média Mensal'!$U$2,1,0)+IF('Média 13h-14h'!R48&lt;'Média Mensal'!$U$2,1,0)+IF('Média 14h-15h'!R48&lt;'Média Mensal'!$U$2,1,0)+IF('Média 15h-16h'!R48&lt;'Média Mensal'!$U$2,1,0)+IF('Média 16h-17h'!R48&lt;'Média Mensal'!$U$2,1,0)+IF('Média 17h-18h'!R48&lt;'Média Mensal'!$U$2,1,0)+IF('Média 18h-19h'!R48&lt;'Média Mensal'!$U$2,1,0)+IF('Média 19h-20h'!R48&lt;'Média Mensal'!$U$2,1,0)+IF('Média 20h-21h'!R48&lt;'Média Mensal'!$U$2,1,0)+IF('Média 21h-22h'!R48&lt;'Média Mensal'!$U$2,1,0)+IF('Média 22h-23h'!R48&lt;'Média Mensal'!$U$2,1,0)+IF('Média 23h-0h'!R48&lt;'Média Mensal'!$U$2,1,0)</f>
        <v>0</v>
      </c>
      <c r="V48">
        <f>+IF('Média 24h-6h'!S48&lt;'Média Mensal'!$U$2,1,0)+IF('Média 6h-7h'!S48&lt;'Média Mensal'!$U$2,1,0)+IF('Média 7h-8h'!S48&lt;'Média Mensal'!$U$2,1,0)+IF('Média 8h-9h'!S48&lt;'Média Mensal'!$U$2,1,0)+IF('Média 9h-10h'!S48&lt;'Média Mensal'!$U$2,1,0)+IF('Média 10h-11h'!S48&lt;'Média Mensal'!$U$2,1,0)+IF('Média 11h-12h'!S48&lt;'Média Mensal'!$U$2,1,0)+IF('Média 12h-13h'!S48&lt;'Média Mensal'!$U$2,1,0)+IF('Média 13h-14h'!S48&lt;'Média Mensal'!$U$2,1,0)+IF('Média 14h-15h'!S48&lt;'Média Mensal'!$U$2,1,0)+IF('Média 15h-16h'!S48&lt;'Média Mensal'!$U$2,1,0)+IF('Média 16h-17h'!S48&lt;'Média Mensal'!$U$2,1,0)+IF('Média 17h-18h'!S48&lt;'Média Mensal'!$U$2,1,0)+IF('Média 18h-19h'!S48&lt;'Média Mensal'!$U$2,1,0)+IF('Média 19h-20h'!S48&lt;'Média Mensal'!$U$2,1,0)+IF('Média 20h-21h'!S48&lt;'Média Mensal'!$U$2,1,0)+IF('Média 21h-22h'!S48&lt;'Média Mensal'!$U$2,1,0)+IF('Média 22h-23h'!S48&lt;'Média Mensal'!$U$2,1,0)+IF('Média 23h-0h'!S48&lt;'Média Mensal'!$U$2,1,0)</f>
        <v>0</v>
      </c>
    </row>
    <row r="49" spans="2:22" x14ac:dyDescent="0.25">
      <c r="B49" s="12" t="s">
        <v>41</v>
      </c>
      <c r="C49" s="12" t="s">
        <v>42</v>
      </c>
      <c r="D49" s="15">
        <v>776.86</v>
      </c>
      <c r="E49" s="4">
        <v>89426.273253798674</v>
      </c>
      <c r="F49" s="4">
        <v>97197.454065819416</v>
      </c>
      <c r="G49" s="5">
        <f t="shared" si="3"/>
        <v>186623.7273196181</v>
      </c>
      <c r="H49" s="2">
        <v>0</v>
      </c>
      <c r="I49" s="2">
        <v>0</v>
      </c>
      <c r="J49" s="5">
        <f t="shared" si="4"/>
        <v>0</v>
      </c>
      <c r="K49" s="2">
        <v>2577</v>
      </c>
      <c r="L49" s="2">
        <v>2639</v>
      </c>
      <c r="M49" s="5">
        <f t="shared" si="5"/>
        <v>5216</v>
      </c>
      <c r="N49" s="27">
        <f t="shared" si="6"/>
        <v>0.13992619771333051</v>
      </c>
      <c r="O49" s="27">
        <f t="shared" si="0"/>
        <v>0.14851277681217748</v>
      </c>
      <c r="P49" s="28">
        <f t="shared" si="7"/>
        <v>0.14427051946215283</v>
      </c>
      <c r="Q49" s="38"/>
      <c r="R49" s="32">
        <f t="shared" si="8"/>
        <v>34.701697032905969</v>
      </c>
      <c r="S49" s="32">
        <f t="shared" si="1"/>
        <v>36.831168649420015</v>
      </c>
      <c r="T49" s="32">
        <f t="shared" si="2"/>
        <v>35.779088826613901</v>
      </c>
      <c r="U49">
        <f>+IF('Média 24h-6h'!R49&lt;'Média Mensal'!$U$2,1,0)+IF('Média 6h-7h'!R49&lt;'Média Mensal'!$U$2,1,0)+IF('Média 7h-8h'!R49&lt;'Média Mensal'!$U$2,1,0)+IF('Média 8h-9h'!R49&lt;'Média Mensal'!$U$2,1,0)+IF('Média 9h-10h'!R49&lt;'Média Mensal'!$U$2,1,0)+IF('Média 10h-11h'!R49&lt;'Média Mensal'!$U$2,1,0)+IF('Média 11h-12h'!R49&lt;'Média Mensal'!$U$2,1,0)+IF('Média 12h-13h'!R49&lt;'Média Mensal'!$U$2,1,0)+IF('Média 13h-14h'!R49&lt;'Média Mensal'!$U$2,1,0)+IF('Média 14h-15h'!R49&lt;'Média Mensal'!$U$2,1,0)+IF('Média 15h-16h'!R49&lt;'Média Mensal'!$U$2,1,0)+IF('Média 16h-17h'!R49&lt;'Média Mensal'!$U$2,1,0)+IF('Média 17h-18h'!R49&lt;'Média Mensal'!$U$2,1,0)+IF('Média 18h-19h'!R49&lt;'Média Mensal'!$U$2,1,0)+IF('Média 19h-20h'!R49&lt;'Média Mensal'!$U$2,1,0)+IF('Média 20h-21h'!R49&lt;'Média Mensal'!$U$2,1,0)+IF('Média 21h-22h'!R49&lt;'Média Mensal'!$U$2,1,0)+IF('Média 22h-23h'!R49&lt;'Média Mensal'!$U$2,1,0)+IF('Média 23h-0h'!R49&lt;'Média Mensal'!$U$2,1,0)</f>
        <v>0</v>
      </c>
      <c r="V49">
        <f>+IF('Média 24h-6h'!S49&lt;'Média Mensal'!$U$2,1,0)+IF('Média 6h-7h'!S49&lt;'Média Mensal'!$U$2,1,0)+IF('Média 7h-8h'!S49&lt;'Média Mensal'!$U$2,1,0)+IF('Média 8h-9h'!S49&lt;'Média Mensal'!$U$2,1,0)+IF('Média 9h-10h'!S49&lt;'Média Mensal'!$U$2,1,0)+IF('Média 10h-11h'!S49&lt;'Média Mensal'!$U$2,1,0)+IF('Média 11h-12h'!S49&lt;'Média Mensal'!$U$2,1,0)+IF('Média 12h-13h'!S49&lt;'Média Mensal'!$U$2,1,0)+IF('Média 13h-14h'!S49&lt;'Média Mensal'!$U$2,1,0)+IF('Média 14h-15h'!S49&lt;'Média Mensal'!$U$2,1,0)+IF('Média 15h-16h'!S49&lt;'Média Mensal'!$U$2,1,0)+IF('Média 16h-17h'!S49&lt;'Média Mensal'!$U$2,1,0)+IF('Média 17h-18h'!S49&lt;'Média Mensal'!$U$2,1,0)+IF('Média 18h-19h'!S49&lt;'Média Mensal'!$U$2,1,0)+IF('Média 19h-20h'!S49&lt;'Média Mensal'!$U$2,1,0)+IF('Média 20h-21h'!S49&lt;'Média Mensal'!$U$2,1,0)+IF('Média 21h-22h'!S49&lt;'Média Mensal'!$U$2,1,0)+IF('Média 22h-23h'!S49&lt;'Média Mensal'!$U$2,1,0)+IF('Média 23h-0h'!S49&lt;'Média Mensal'!$U$2,1,0)</f>
        <v>0</v>
      </c>
    </row>
    <row r="50" spans="2:22" x14ac:dyDescent="0.25">
      <c r="B50" s="12" t="s">
        <v>42</v>
      </c>
      <c r="C50" s="12" t="s">
        <v>43</v>
      </c>
      <c r="D50" s="15">
        <v>1539</v>
      </c>
      <c r="E50" s="4">
        <v>88513.588206636967</v>
      </c>
      <c r="F50" s="4">
        <v>96337.883740845326</v>
      </c>
      <c r="G50" s="5">
        <f t="shared" si="3"/>
        <v>184851.47194748229</v>
      </c>
      <c r="H50" s="2">
        <v>0</v>
      </c>
      <c r="I50" s="2">
        <v>0</v>
      </c>
      <c r="J50" s="5">
        <f t="shared" si="4"/>
        <v>0</v>
      </c>
      <c r="K50" s="2">
        <v>2577</v>
      </c>
      <c r="L50" s="2">
        <v>2639</v>
      </c>
      <c r="M50" s="5">
        <f t="shared" si="5"/>
        <v>5216</v>
      </c>
      <c r="N50" s="27">
        <f t="shared" si="6"/>
        <v>0.13849811015346203</v>
      </c>
      <c r="O50" s="27">
        <f t="shared" si="0"/>
        <v>0.14719939698084153</v>
      </c>
      <c r="P50" s="28">
        <f t="shared" si="7"/>
        <v>0.14290046750343413</v>
      </c>
      <c r="Q50" s="38"/>
      <c r="R50" s="32">
        <f t="shared" si="8"/>
        <v>34.347531318058586</v>
      </c>
      <c r="S50" s="32">
        <f t="shared" si="1"/>
        <v>36.505450451248706</v>
      </c>
      <c r="T50" s="32">
        <f t="shared" si="2"/>
        <v>35.439315940851664</v>
      </c>
      <c r="U50">
        <f>+IF('Média 24h-6h'!R50&lt;'Média Mensal'!$U$2,1,0)+IF('Média 6h-7h'!R50&lt;'Média Mensal'!$U$2,1,0)+IF('Média 7h-8h'!R50&lt;'Média Mensal'!$U$2,1,0)+IF('Média 8h-9h'!R50&lt;'Média Mensal'!$U$2,1,0)+IF('Média 9h-10h'!R50&lt;'Média Mensal'!$U$2,1,0)+IF('Média 10h-11h'!R50&lt;'Média Mensal'!$U$2,1,0)+IF('Média 11h-12h'!R50&lt;'Média Mensal'!$U$2,1,0)+IF('Média 12h-13h'!R50&lt;'Média Mensal'!$U$2,1,0)+IF('Média 13h-14h'!R50&lt;'Média Mensal'!$U$2,1,0)+IF('Média 14h-15h'!R50&lt;'Média Mensal'!$U$2,1,0)+IF('Média 15h-16h'!R50&lt;'Média Mensal'!$U$2,1,0)+IF('Média 16h-17h'!R50&lt;'Média Mensal'!$U$2,1,0)+IF('Média 17h-18h'!R50&lt;'Média Mensal'!$U$2,1,0)+IF('Média 18h-19h'!R50&lt;'Média Mensal'!$U$2,1,0)+IF('Média 19h-20h'!R50&lt;'Média Mensal'!$U$2,1,0)+IF('Média 20h-21h'!R50&lt;'Média Mensal'!$U$2,1,0)+IF('Média 21h-22h'!R50&lt;'Média Mensal'!$U$2,1,0)+IF('Média 22h-23h'!R50&lt;'Média Mensal'!$U$2,1,0)+IF('Média 23h-0h'!R50&lt;'Média Mensal'!$U$2,1,0)</f>
        <v>0</v>
      </c>
      <c r="V50">
        <f>+IF('Média 24h-6h'!S50&lt;'Média Mensal'!$U$2,1,0)+IF('Média 6h-7h'!S50&lt;'Média Mensal'!$U$2,1,0)+IF('Média 7h-8h'!S50&lt;'Média Mensal'!$U$2,1,0)+IF('Média 8h-9h'!S50&lt;'Média Mensal'!$U$2,1,0)+IF('Média 9h-10h'!S50&lt;'Média Mensal'!$U$2,1,0)+IF('Média 10h-11h'!S50&lt;'Média Mensal'!$U$2,1,0)+IF('Média 11h-12h'!S50&lt;'Média Mensal'!$U$2,1,0)+IF('Média 12h-13h'!S50&lt;'Média Mensal'!$U$2,1,0)+IF('Média 13h-14h'!S50&lt;'Média Mensal'!$U$2,1,0)+IF('Média 14h-15h'!S50&lt;'Média Mensal'!$U$2,1,0)+IF('Média 15h-16h'!S50&lt;'Média Mensal'!$U$2,1,0)+IF('Média 16h-17h'!S50&lt;'Média Mensal'!$U$2,1,0)+IF('Média 17h-18h'!S50&lt;'Média Mensal'!$U$2,1,0)+IF('Média 18h-19h'!S50&lt;'Média Mensal'!$U$2,1,0)+IF('Média 19h-20h'!S50&lt;'Média Mensal'!$U$2,1,0)+IF('Média 20h-21h'!S50&lt;'Média Mensal'!$U$2,1,0)+IF('Média 21h-22h'!S50&lt;'Média Mensal'!$U$2,1,0)+IF('Média 22h-23h'!S50&lt;'Média Mensal'!$U$2,1,0)+IF('Média 23h-0h'!S50&lt;'Média Mensal'!$U$2,1,0)</f>
        <v>0</v>
      </c>
    </row>
    <row r="51" spans="2:22" x14ac:dyDescent="0.25">
      <c r="B51" s="12" t="s">
        <v>43</v>
      </c>
      <c r="C51" s="12" t="s">
        <v>44</v>
      </c>
      <c r="D51" s="15">
        <v>858.71</v>
      </c>
      <c r="E51" s="4">
        <v>83192.166125762655</v>
      </c>
      <c r="F51" s="4">
        <v>90313.045591376242</v>
      </c>
      <c r="G51" s="5">
        <f t="shared" si="3"/>
        <v>173505.21171713888</v>
      </c>
      <c r="H51" s="2">
        <v>0</v>
      </c>
      <c r="I51" s="2">
        <v>0</v>
      </c>
      <c r="J51" s="5">
        <f t="shared" si="4"/>
        <v>0</v>
      </c>
      <c r="K51" s="2">
        <v>2577</v>
      </c>
      <c r="L51" s="2">
        <v>2639</v>
      </c>
      <c r="M51" s="5">
        <f t="shared" si="5"/>
        <v>5216</v>
      </c>
      <c r="N51" s="27">
        <f t="shared" si="6"/>
        <v>0.13017162699463408</v>
      </c>
      <c r="O51" s="27">
        <f t="shared" si="0"/>
        <v>0.13799375006322079</v>
      </c>
      <c r="P51" s="28">
        <f t="shared" si="7"/>
        <v>0.13412917737385191</v>
      </c>
      <c r="Q51" s="38"/>
      <c r="R51" s="32">
        <f t="shared" si="8"/>
        <v>32.282563494669247</v>
      </c>
      <c r="S51" s="32">
        <f t="shared" si="1"/>
        <v>34.22245001567876</v>
      </c>
      <c r="T51" s="32">
        <f t="shared" si="2"/>
        <v>33.264035988715278</v>
      </c>
      <c r="U51">
        <f>+IF('Média 24h-6h'!R51&lt;'Média Mensal'!$U$2,1,0)+IF('Média 6h-7h'!R51&lt;'Média Mensal'!$U$2,1,0)+IF('Média 7h-8h'!R51&lt;'Média Mensal'!$U$2,1,0)+IF('Média 8h-9h'!R51&lt;'Média Mensal'!$U$2,1,0)+IF('Média 9h-10h'!R51&lt;'Média Mensal'!$U$2,1,0)+IF('Média 10h-11h'!R51&lt;'Média Mensal'!$U$2,1,0)+IF('Média 11h-12h'!R51&lt;'Média Mensal'!$U$2,1,0)+IF('Média 12h-13h'!R51&lt;'Média Mensal'!$U$2,1,0)+IF('Média 13h-14h'!R51&lt;'Média Mensal'!$U$2,1,0)+IF('Média 14h-15h'!R51&lt;'Média Mensal'!$U$2,1,0)+IF('Média 15h-16h'!R51&lt;'Média Mensal'!$U$2,1,0)+IF('Média 16h-17h'!R51&lt;'Média Mensal'!$U$2,1,0)+IF('Média 17h-18h'!R51&lt;'Média Mensal'!$U$2,1,0)+IF('Média 18h-19h'!R51&lt;'Média Mensal'!$U$2,1,0)+IF('Média 19h-20h'!R51&lt;'Média Mensal'!$U$2,1,0)+IF('Média 20h-21h'!R51&lt;'Média Mensal'!$U$2,1,0)+IF('Média 21h-22h'!R51&lt;'Média Mensal'!$U$2,1,0)+IF('Média 22h-23h'!R51&lt;'Média Mensal'!$U$2,1,0)+IF('Média 23h-0h'!R51&lt;'Média Mensal'!$U$2,1,0)</f>
        <v>0</v>
      </c>
      <c r="V51">
        <f>+IF('Média 24h-6h'!S51&lt;'Média Mensal'!$U$2,1,0)+IF('Média 6h-7h'!S51&lt;'Média Mensal'!$U$2,1,0)+IF('Média 7h-8h'!S51&lt;'Média Mensal'!$U$2,1,0)+IF('Média 8h-9h'!S51&lt;'Média Mensal'!$U$2,1,0)+IF('Média 9h-10h'!S51&lt;'Média Mensal'!$U$2,1,0)+IF('Média 10h-11h'!S51&lt;'Média Mensal'!$U$2,1,0)+IF('Média 11h-12h'!S51&lt;'Média Mensal'!$U$2,1,0)+IF('Média 12h-13h'!S51&lt;'Média Mensal'!$U$2,1,0)+IF('Média 13h-14h'!S51&lt;'Média Mensal'!$U$2,1,0)+IF('Média 14h-15h'!S51&lt;'Média Mensal'!$U$2,1,0)+IF('Média 15h-16h'!S51&lt;'Média Mensal'!$U$2,1,0)+IF('Média 16h-17h'!S51&lt;'Média Mensal'!$U$2,1,0)+IF('Média 17h-18h'!S51&lt;'Média Mensal'!$U$2,1,0)+IF('Média 18h-19h'!S51&lt;'Média Mensal'!$U$2,1,0)+IF('Média 19h-20h'!S51&lt;'Média Mensal'!$U$2,1,0)+IF('Média 20h-21h'!S51&lt;'Média Mensal'!$U$2,1,0)+IF('Média 21h-22h'!S51&lt;'Média Mensal'!$U$2,1,0)+IF('Média 22h-23h'!S51&lt;'Média Mensal'!$U$2,1,0)+IF('Média 23h-0h'!S51&lt;'Média Mensal'!$U$2,1,0)</f>
        <v>0</v>
      </c>
    </row>
    <row r="52" spans="2:22" x14ac:dyDescent="0.25">
      <c r="B52" s="12" t="s">
        <v>44</v>
      </c>
      <c r="C52" s="12" t="s">
        <v>45</v>
      </c>
      <c r="D52" s="15">
        <v>664.57</v>
      </c>
      <c r="E52" s="4">
        <v>82977.868939551016</v>
      </c>
      <c r="F52" s="4">
        <v>89857.631386965426</v>
      </c>
      <c r="G52" s="5">
        <f t="shared" si="3"/>
        <v>172835.50032651646</v>
      </c>
      <c r="H52" s="2">
        <v>0</v>
      </c>
      <c r="I52" s="2">
        <v>0</v>
      </c>
      <c r="J52" s="5">
        <f t="shared" si="4"/>
        <v>0</v>
      </c>
      <c r="K52" s="2">
        <v>2575</v>
      </c>
      <c r="L52" s="2">
        <v>2639</v>
      </c>
      <c r="M52" s="5">
        <f t="shared" si="5"/>
        <v>5214</v>
      </c>
      <c r="N52" s="27">
        <f t="shared" si="6"/>
        <v>0.12993715775062797</v>
      </c>
      <c r="O52" s="27">
        <f t="shared" si="0"/>
        <v>0.13729790027222774</v>
      </c>
      <c r="P52" s="28">
        <f t="shared" si="7"/>
        <v>0.13366270426280707</v>
      </c>
      <c r="Q52" s="38"/>
      <c r="R52" s="32">
        <f t="shared" si="8"/>
        <v>32.224415122155733</v>
      </c>
      <c r="S52" s="32">
        <f t="shared" si="1"/>
        <v>34.049879267512473</v>
      </c>
      <c r="T52" s="32">
        <f t="shared" si="2"/>
        <v>33.148350657176152</v>
      </c>
      <c r="U52">
        <f>+IF('Média 24h-6h'!R52&lt;'Média Mensal'!$U$2,1,0)+IF('Média 6h-7h'!R52&lt;'Média Mensal'!$U$2,1,0)+IF('Média 7h-8h'!R52&lt;'Média Mensal'!$U$2,1,0)+IF('Média 8h-9h'!R52&lt;'Média Mensal'!$U$2,1,0)+IF('Média 9h-10h'!R52&lt;'Média Mensal'!$U$2,1,0)+IF('Média 10h-11h'!R52&lt;'Média Mensal'!$U$2,1,0)+IF('Média 11h-12h'!R52&lt;'Média Mensal'!$U$2,1,0)+IF('Média 12h-13h'!R52&lt;'Média Mensal'!$U$2,1,0)+IF('Média 13h-14h'!R52&lt;'Média Mensal'!$U$2,1,0)+IF('Média 14h-15h'!R52&lt;'Média Mensal'!$U$2,1,0)+IF('Média 15h-16h'!R52&lt;'Média Mensal'!$U$2,1,0)+IF('Média 16h-17h'!R52&lt;'Média Mensal'!$U$2,1,0)+IF('Média 17h-18h'!R52&lt;'Média Mensal'!$U$2,1,0)+IF('Média 18h-19h'!R52&lt;'Média Mensal'!$U$2,1,0)+IF('Média 19h-20h'!R52&lt;'Média Mensal'!$U$2,1,0)+IF('Média 20h-21h'!R52&lt;'Média Mensal'!$U$2,1,0)+IF('Média 21h-22h'!R52&lt;'Média Mensal'!$U$2,1,0)+IF('Média 22h-23h'!R52&lt;'Média Mensal'!$U$2,1,0)+IF('Média 23h-0h'!R52&lt;'Média Mensal'!$U$2,1,0)</f>
        <v>0</v>
      </c>
      <c r="V52">
        <f>+IF('Média 24h-6h'!S52&lt;'Média Mensal'!$U$2,1,0)+IF('Média 6h-7h'!S52&lt;'Média Mensal'!$U$2,1,0)+IF('Média 7h-8h'!S52&lt;'Média Mensal'!$U$2,1,0)+IF('Média 8h-9h'!S52&lt;'Média Mensal'!$U$2,1,0)+IF('Média 9h-10h'!S52&lt;'Média Mensal'!$U$2,1,0)+IF('Média 10h-11h'!S52&lt;'Média Mensal'!$U$2,1,0)+IF('Média 11h-12h'!S52&lt;'Média Mensal'!$U$2,1,0)+IF('Média 12h-13h'!S52&lt;'Média Mensal'!$U$2,1,0)+IF('Média 13h-14h'!S52&lt;'Média Mensal'!$U$2,1,0)+IF('Média 14h-15h'!S52&lt;'Média Mensal'!$U$2,1,0)+IF('Média 15h-16h'!S52&lt;'Média Mensal'!$U$2,1,0)+IF('Média 16h-17h'!S52&lt;'Média Mensal'!$U$2,1,0)+IF('Média 17h-18h'!S52&lt;'Média Mensal'!$U$2,1,0)+IF('Média 18h-19h'!S52&lt;'Média Mensal'!$U$2,1,0)+IF('Média 19h-20h'!S52&lt;'Média Mensal'!$U$2,1,0)+IF('Média 20h-21h'!S52&lt;'Média Mensal'!$U$2,1,0)+IF('Média 21h-22h'!S52&lt;'Média Mensal'!$U$2,1,0)+IF('Média 22h-23h'!S52&lt;'Média Mensal'!$U$2,1,0)+IF('Média 23h-0h'!S52&lt;'Média Mensal'!$U$2,1,0)</f>
        <v>0</v>
      </c>
    </row>
    <row r="53" spans="2:22" x14ac:dyDescent="0.25">
      <c r="B53" s="12" t="s">
        <v>45</v>
      </c>
      <c r="C53" s="12" t="s">
        <v>46</v>
      </c>
      <c r="D53" s="15">
        <v>1218.0899999999999</v>
      </c>
      <c r="E53" s="4">
        <v>82124.000395543801</v>
      </c>
      <c r="F53" s="4">
        <v>88851.34797275762</v>
      </c>
      <c r="G53" s="5">
        <f t="shared" si="3"/>
        <v>170975.34836830141</v>
      </c>
      <c r="H53" s="2">
        <v>0</v>
      </c>
      <c r="I53" s="2">
        <v>0</v>
      </c>
      <c r="J53" s="5">
        <f t="shared" si="4"/>
        <v>0</v>
      </c>
      <c r="K53" s="2">
        <v>2575</v>
      </c>
      <c r="L53" s="2">
        <v>2639</v>
      </c>
      <c r="M53" s="5">
        <f t="shared" si="5"/>
        <v>5214</v>
      </c>
      <c r="N53" s="27">
        <f t="shared" si="6"/>
        <v>0.12860006325641057</v>
      </c>
      <c r="O53" s="27">
        <f t="shared" si="0"/>
        <v>0.13576035028657851</v>
      </c>
      <c r="P53" s="28">
        <f t="shared" si="7"/>
        <v>0.13222415176285729</v>
      </c>
      <c r="Q53" s="38"/>
      <c r="R53" s="32">
        <f t="shared" si="8"/>
        <v>31.892815687589824</v>
      </c>
      <c r="S53" s="32">
        <f t="shared" si="1"/>
        <v>33.668566871071476</v>
      </c>
      <c r="T53" s="32">
        <f t="shared" si="2"/>
        <v>32.791589637188608</v>
      </c>
      <c r="U53">
        <f>+IF('Média 24h-6h'!R53&lt;'Média Mensal'!$U$2,1,0)+IF('Média 6h-7h'!R53&lt;'Média Mensal'!$U$2,1,0)+IF('Média 7h-8h'!R53&lt;'Média Mensal'!$U$2,1,0)+IF('Média 8h-9h'!R53&lt;'Média Mensal'!$U$2,1,0)+IF('Média 9h-10h'!R53&lt;'Média Mensal'!$U$2,1,0)+IF('Média 10h-11h'!R53&lt;'Média Mensal'!$U$2,1,0)+IF('Média 11h-12h'!R53&lt;'Média Mensal'!$U$2,1,0)+IF('Média 12h-13h'!R53&lt;'Média Mensal'!$U$2,1,0)+IF('Média 13h-14h'!R53&lt;'Média Mensal'!$U$2,1,0)+IF('Média 14h-15h'!R53&lt;'Média Mensal'!$U$2,1,0)+IF('Média 15h-16h'!R53&lt;'Média Mensal'!$U$2,1,0)+IF('Média 16h-17h'!R53&lt;'Média Mensal'!$U$2,1,0)+IF('Média 17h-18h'!R53&lt;'Média Mensal'!$U$2,1,0)+IF('Média 18h-19h'!R53&lt;'Média Mensal'!$U$2,1,0)+IF('Média 19h-20h'!R53&lt;'Média Mensal'!$U$2,1,0)+IF('Média 20h-21h'!R53&lt;'Média Mensal'!$U$2,1,0)+IF('Média 21h-22h'!R53&lt;'Média Mensal'!$U$2,1,0)+IF('Média 22h-23h'!R53&lt;'Média Mensal'!$U$2,1,0)+IF('Média 23h-0h'!R53&lt;'Média Mensal'!$U$2,1,0)</f>
        <v>0</v>
      </c>
      <c r="V53">
        <f>+IF('Média 24h-6h'!S53&lt;'Média Mensal'!$U$2,1,0)+IF('Média 6h-7h'!S53&lt;'Média Mensal'!$U$2,1,0)+IF('Média 7h-8h'!S53&lt;'Média Mensal'!$U$2,1,0)+IF('Média 8h-9h'!S53&lt;'Média Mensal'!$U$2,1,0)+IF('Média 9h-10h'!S53&lt;'Média Mensal'!$U$2,1,0)+IF('Média 10h-11h'!S53&lt;'Média Mensal'!$U$2,1,0)+IF('Média 11h-12h'!S53&lt;'Média Mensal'!$U$2,1,0)+IF('Média 12h-13h'!S53&lt;'Média Mensal'!$U$2,1,0)+IF('Média 13h-14h'!S53&lt;'Média Mensal'!$U$2,1,0)+IF('Média 14h-15h'!S53&lt;'Média Mensal'!$U$2,1,0)+IF('Média 15h-16h'!S53&lt;'Média Mensal'!$U$2,1,0)+IF('Média 16h-17h'!S53&lt;'Média Mensal'!$U$2,1,0)+IF('Média 17h-18h'!S53&lt;'Média Mensal'!$U$2,1,0)+IF('Média 18h-19h'!S53&lt;'Média Mensal'!$U$2,1,0)+IF('Média 19h-20h'!S53&lt;'Média Mensal'!$U$2,1,0)+IF('Média 20h-21h'!S53&lt;'Média Mensal'!$U$2,1,0)+IF('Média 21h-22h'!S53&lt;'Média Mensal'!$U$2,1,0)+IF('Média 22h-23h'!S53&lt;'Média Mensal'!$U$2,1,0)+IF('Média 23h-0h'!S53&lt;'Média Mensal'!$U$2,1,0)</f>
        <v>0</v>
      </c>
    </row>
    <row r="54" spans="2:22" x14ac:dyDescent="0.25">
      <c r="B54" s="12" t="s">
        <v>46</v>
      </c>
      <c r="C54" s="12" t="s">
        <v>47</v>
      </c>
      <c r="D54" s="15">
        <v>670.57</v>
      </c>
      <c r="E54" s="4">
        <v>79811.378894692491</v>
      </c>
      <c r="F54" s="4">
        <v>86283.011051412177</v>
      </c>
      <c r="G54" s="5">
        <f t="shared" si="3"/>
        <v>166094.38994610467</v>
      </c>
      <c r="H54" s="2">
        <v>0</v>
      </c>
      <c r="I54" s="2">
        <v>0</v>
      </c>
      <c r="J54" s="5">
        <f t="shared" si="4"/>
        <v>0</v>
      </c>
      <c r="K54" s="2">
        <v>2575</v>
      </c>
      <c r="L54" s="2">
        <v>2639</v>
      </c>
      <c r="M54" s="5">
        <f t="shared" si="5"/>
        <v>5214</v>
      </c>
      <c r="N54" s="27">
        <f t="shared" si="6"/>
        <v>0.1249786703643791</v>
      </c>
      <c r="O54" s="27">
        <f t="shared" si="0"/>
        <v>0.13183606181992841</v>
      </c>
      <c r="P54" s="28">
        <f t="shared" si="7"/>
        <v>0.12844945211566305</v>
      </c>
      <c r="Q54" s="38"/>
      <c r="R54" s="32">
        <f t="shared" si="8"/>
        <v>30.994710250366015</v>
      </c>
      <c r="S54" s="32">
        <f t="shared" si="1"/>
        <v>32.695343331342244</v>
      </c>
      <c r="T54" s="32">
        <f t="shared" si="2"/>
        <v>31.855464124684438</v>
      </c>
      <c r="U54">
        <f>+IF('Média 24h-6h'!R54&lt;'Média Mensal'!$U$2,1,0)+IF('Média 6h-7h'!R54&lt;'Média Mensal'!$U$2,1,0)+IF('Média 7h-8h'!R54&lt;'Média Mensal'!$U$2,1,0)+IF('Média 8h-9h'!R54&lt;'Média Mensal'!$U$2,1,0)+IF('Média 9h-10h'!R54&lt;'Média Mensal'!$U$2,1,0)+IF('Média 10h-11h'!R54&lt;'Média Mensal'!$U$2,1,0)+IF('Média 11h-12h'!R54&lt;'Média Mensal'!$U$2,1,0)+IF('Média 12h-13h'!R54&lt;'Média Mensal'!$U$2,1,0)+IF('Média 13h-14h'!R54&lt;'Média Mensal'!$U$2,1,0)+IF('Média 14h-15h'!R54&lt;'Média Mensal'!$U$2,1,0)+IF('Média 15h-16h'!R54&lt;'Média Mensal'!$U$2,1,0)+IF('Média 16h-17h'!R54&lt;'Média Mensal'!$U$2,1,0)+IF('Média 17h-18h'!R54&lt;'Média Mensal'!$U$2,1,0)+IF('Média 18h-19h'!R54&lt;'Média Mensal'!$U$2,1,0)+IF('Média 19h-20h'!R54&lt;'Média Mensal'!$U$2,1,0)+IF('Média 20h-21h'!R54&lt;'Média Mensal'!$U$2,1,0)+IF('Média 21h-22h'!R54&lt;'Média Mensal'!$U$2,1,0)+IF('Média 22h-23h'!R54&lt;'Média Mensal'!$U$2,1,0)+IF('Média 23h-0h'!R54&lt;'Média Mensal'!$U$2,1,0)</f>
        <v>0</v>
      </c>
      <c r="V54">
        <f>+IF('Média 24h-6h'!S54&lt;'Média Mensal'!$U$2,1,0)+IF('Média 6h-7h'!S54&lt;'Média Mensal'!$U$2,1,0)+IF('Média 7h-8h'!S54&lt;'Média Mensal'!$U$2,1,0)+IF('Média 8h-9h'!S54&lt;'Média Mensal'!$U$2,1,0)+IF('Média 9h-10h'!S54&lt;'Média Mensal'!$U$2,1,0)+IF('Média 10h-11h'!S54&lt;'Média Mensal'!$U$2,1,0)+IF('Média 11h-12h'!S54&lt;'Média Mensal'!$U$2,1,0)+IF('Média 12h-13h'!S54&lt;'Média Mensal'!$U$2,1,0)+IF('Média 13h-14h'!S54&lt;'Média Mensal'!$U$2,1,0)+IF('Média 14h-15h'!S54&lt;'Média Mensal'!$U$2,1,0)+IF('Média 15h-16h'!S54&lt;'Média Mensal'!$U$2,1,0)+IF('Média 16h-17h'!S54&lt;'Média Mensal'!$U$2,1,0)+IF('Média 17h-18h'!S54&lt;'Média Mensal'!$U$2,1,0)+IF('Média 18h-19h'!S54&lt;'Média Mensal'!$U$2,1,0)+IF('Média 19h-20h'!S54&lt;'Média Mensal'!$U$2,1,0)+IF('Média 20h-21h'!S54&lt;'Média Mensal'!$U$2,1,0)+IF('Média 21h-22h'!S54&lt;'Média Mensal'!$U$2,1,0)+IF('Média 22h-23h'!S54&lt;'Média Mensal'!$U$2,1,0)+IF('Média 23h-0h'!S54&lt;'Média Mensal'!$U$2,1,0)</f>
        <v>1</v>
      </c>
    </row>
    <row r="55" spans="2:22" x14ac:dyDescent="0.25">
      <c r="B55" s="12" t="s">
        <v>47</v>
      </c>
      <c r="C55" s="12" t="s">
        <v>48</v>
      </c>
      <c r="D55" s="15">
        <v>730.41</v>
      </c>
      <c r="E55" s="4">
        <v>57453.122247247957</v>
      </c>
      <c r="F55" s="4">
        <v>63191.88746676773</v>
      </c>
      <c r="G55" s="5">
        <f t="shared" si="3"/>
        <v>120645.00971401569</v>
      </c>
      <c r="H55" s="2">
        <v>0</v>
      </c>
      <c r="I55" s="2">
        <v>0</v>
      </c>
      <c r="J55" s="5">
        <f t="shared" si="4"/>
        <v>0</v>
      </c>
      <c r="K55" s="2">
        <v>2575</v>
      </c>
      <c r="L55" s="2">
        <v>2637</v>
      </c>
      <c r="M55" s="5">
        <f t="shared" si="5"/>
        <v>5212</v>
      </c>
      <c r="N55" s="27">
        <f t="shared" si="6"/>
        <v>8.9967306995377319E-2</v>
      </c>
      <c r="O55" s="27">
        <f t="shared" si="0"/>
        <v>9.6627227095134577E-2</v>
      </c>
      <c r="P55" s="28">
        <f t="shared" si="7"/>
        <v>9.3336879002871548E-2</v>
      </c>
      <c r="Q55" s="38"/>
      <c r="R55" s="32">
        <f t="shared" si="8"/>
        <v>22.311892134853576</v>
      </c>
      <c r="S55" s="32">
        <f t="shared" si="1"/>
        <v>23.963552319593376</v>
      </c>
      <c r="T55" s="32">
        <f t="shared" si="2"/>
        <v>23.147545992712143</v>
      </c>
      <c r="U55">
        <f>+IF('Média 24h-6h'!R55&lt;'Média Mensal'!$U$2,1,0)+IF('Média 6h-7h'!R55&lt;'Média Mensal'!$U$2,1,0)+IF('Média 7h-8h'!R55&lt;'Média Mensal'!$U$2,1,0)+IF('Média 8h-9h'!R55&lt;'Média Mensal'!$U$2,1,0)+IF('Média 9h-10h'!R55&lt;'Média Mensal'!$U$2,1,0)+IF('Média 10h-11h'!R55&lt;'Média Mensal'!$U$2,1,0)+IF('Média 11h-12h'!R55&lt;'Média Mensal'!$U$2,1,0)+IF('Média 12h-13h'!R55&lt;'Média Mensal'!$U$2,1,0)+IF('Média 13h-14h'!R55&lt;'Média Mensal'!$U$2,1,0)+IF('Média 14h-15h'!R55&lt;'Média Mensal'!$U$2,1,0)+IF('Média 15h-16h'!R55&lt;'Média Mensal'!$U$2,1,0)+IF('Média 16h-17h'!R55&lt;'Média Mensal'!$U$2,1,0)+IF('Média 17h-18h'!R55&lt;'Média Mensal'!$U$2,1,0)+IF('Média 18h-19h'!R55&lt;'Média Mensal'!$U$2,1,0)+IF('Média 19h-20h'!R55&lt;'Média Mensal'!$U$2,1,0)+IF('Média 20h-21h'!R55&lt;'Média Mensal'!$U$2,1,0)+IF('Média 21h-22h'!R55&lt;'Média Mensal'!$U$2,1,0)+IF('Média 22h-23h'!R55&lt;'Média Mensal'!$U$2,1,0)+IF('Média 23h-0h'!R55&lt;'Média Mensal'!$U$2,1,0)</f>
        <v>1</v>
      </c>
      <c r="V55">
        <f>+IF('Média 24h-6h'!S55&lt;'Média Mensal'!$U$2,1,0)+IF('Média 6h-7h'!S55&lt;'Média Mensal'!$U$2,1,0)+IF('Média 7h-8h'!S55&lt;'Média Mensal'!$U$2,1,0)+IF('Média 8h-9h'!S55&lt;'Média Mensal'!$U$2,1,0)+IF('Média 9h-10h'!S55&lt;'Média Mensal'!$U$2,1,0)+IF('Média 10h-11h'!S55&lt;'Média Mensal'!$U$2,1,0)+IF('Média 11h-12h'!S55&lt;'Média Mensal'!$U$2,1,0)+IF('Média 12h-13h'!S55&lt;'Média Mensal'!$U$2,1,0)+IF('Média 13h-14h'!S55&lt;'Média Mensal'!$U$2,1,0)+IF('Média 14h-15h'!S55&lt;'Média Mensal'!$U$2,1,0)+IF('Média 15h-16h'!S55&lt;'Média Mensal'!$U$2,1,0)+IF('Média 16h-17h'!S55&lt;'Média Mensal'!$U$2,1,0)+IF('Média 17h-18h'!S55&lt;'Média Mensal'!$U$2,1,0)+IF('Média 18h-19h'!S55&lt;'Média Mensal'!$U$2,1,0)+IF('Média 19h-20h'!S55&lt;'Média Mensal'!$U$2,1,0)+IF('Média 20h-21h'!S55&lt;'Média Mensal'!$U$2,1,0)+IF('Média 21h-22h'!S55&lt;'Média Mensal'!$U$2,1,0)+IF('Média 22h-23h'!S55&lt;'Média Mensal'!$U$2,1,0)+IF('Média 23h-0h'!S55&lt;'Média Mensal'!$U$2,1,0)</f>
        <v>1</v>
      </c>
    </row>
    <row r="56" spans="2:22" x14ac:dyDescent="0.25">
      <c r="B56" s="12" t="s">
        <v>48</v>
      </c>
      <c r="C56" s="12" t="s">
        <v>49</v>
      </c>
      <c r="D56" s="15">
        <v>671.05</v>
      </c>
      <c r="E56" s="4">
        <v>54208.418393442567</v>
      </c>
      <c r="F56" s="4">
        <v>59850.301808268472</v>
      </c>
      <c r="G56" s="5">
        <f t="shared" si="3"/>
        <v>114058.72020171104</v>
      </c>
      <c r="H56" s="2">
        <v>0</v>
      </c>
      <c r="I56" s="2">
        <v>0</v>
      </c>
      <c r="J56" s="5">
        <f t="shared" si="4"/>
        <v>0</v>
      </c>
      <c r="K56" s="2">
        <v>2575</v>
      </c>
      <c r="L56" s="2">
        <v>2637</v>
      </c>
      <c r="M56" s="5">
        <f t="shared" si="5"/>
        <v>5212</v>
      </c>
      <c r="N56" s="27">
        <f t="shared" si="6"/>
        <v>8.4886342614222621E-2</v>
      </c>
      <c r="O56" s="27">
        <f t="shared" si="0"/>
        <v>9.151758139177657E-2</v>
      </c>
      <c r="P56" s="28">
        <f t="shared" si="7"/>
        <v>8.8241403369481594E-2</v>
      </c>
      <c r="Q56" s="38"/>
      <c r="R56" s="32">
        <f t="shared" si="8"/>
        <v>21.051812968327212</v>
      </c>
      <c r="S56" s="32">
        <f t="shared" si="1"/>
        <v>22.696360185160589</v>
      </c>
      <c r="T56" s="32">
        <f t="shared" si="2"/>
        <v>21.883868035631433</v>
      </c>
      <c r="U56">
        <f>+IF('Média 24h-6h'!R56&lt;'Média Mensal'!$U$2,1,0)+IF('Média 6h-7h'!R56&lt;'Média Mensal'!$U$2,1,0)+IF('Média 7h-8h'!R56&lt;'Média Mensal'!$U$2,1,0)+IF('Média 8h-9h'!R56&lt;'Média Mensal'!$U$2,1,0)+IF('Média 9h-10h'!R56&lt;'Média Mensal'!$U$2,1,0)+IF('Média 10h-11h'!R56&lt;'Média Mensal'!$U$2,1,0)+IF('Média 11h-12h'!R56&lt;'Média Mensal'!$U$2,1,0)+IF('Média 12h-13h'!R56&lt;'Média Mensal'!$U$2,1,0)+IF('Média 13h-14h'!R56&lt;'Média Mensal'!$U$2,1,0)+IF('Média 14h-15h'!R56&lt;'Média Mensal'!$U$2,1,0)+IF('Média 15h-16h'!R56&lt;'Média Mensal'!$U$2,1,0)+IF('Média 16h-17h'!R56&lt;'Média Mensal'!$U$2,1,0)+IF('Média 17h-18h'!R56&lt;'Média Mensal'!$U$2,1,0)+IF('Média 18h-19h'!R56&lt;'Média Mensal'!$U$2,1,0)+IF('Média 19h-20h'!R56&lt;'Média Mensal'!$U$2,1,0)+IF('Média 20h-21h'!R56&lt;'Média Mensal'!$U$2,1,0)+IF('Média 21h-22h'!R56&lt;'Média Mensal'!$U$2,1,0)+IF('Média 22h-23h'!R56&lt;'Média Mensal'!$U$2,1,0)+IF('Média 23h-0h'!R56&lt;'Média Mensal'!$U$2,1,0)</f>
        <v>1</v>
      </c>
      <c r="V56">
        <f>+IF('Média 24h-6h'!S56&lt;'Média Mensal'!$U$2,1,0)+IF('Média 6h-7h'!S56&lt;'Média Mensal'!$U$2,1,0)+IF('Média 7h-8h'!S56&lt;'Média Mensal'!$U$2,1,0)+IF('Média 8h-9h'!S56&lt;'Média Mensal'!$U$2,1,0)+IF('Média 9h-10h'!S56&lt;'Média Mensal'!$U$2,1,0)+IF('Média 10h-11h'!S56&lt;'Média Mensal'!$U$2,1,0)+IF('Média 11h-12h'!S56&lt;'Média Mensal'!$U$2,1,0)+IF('Média 12h-13h'!S56&lt;'Média Mensal'!$U$2,1,0)+IF('Média 13h-14h'!S56&lt;'Média Mensal'!$U$2,1,0)+IF('Média 14h-15h'!S56&lt;'Média Mensal'!$U$2,1,0)+IF('Média 15h-16h'!S56&lt;'Média Mensal'!$U$2,1,0)+IF('Média 16h-17h'!S56&lt;'Média Mensal'!$U$2,1,0)+IF('Média 17h-18h'!S56&lt;'Média Mensal'!$U$2,1,0)+IF('Média 18h-19h'!S56&lt;'Média Mensal'!$U$2,1,0)+IF('Média 19h-20h'!S56&lt;'Média Mensal'!$U$2,1,0)+IF('Média 20h-21h'!S56&lt;'Média Mensal'!$U$2,1,0)+IF('Média 21h-22h'!S56&lt;'Média Mensal'!$U$2,1,0)+IF('Média 22h-23h'!S56&lt;'Média Mensal'!$U$2,1,0)+IF('Média 23h-0h'!S56&lt;'Média Mensal'!$U$2,1,0)</f>
        <v>2</v>
      </c>
    </row>
    <row r="57" spans="2:22" x14ac:dyDescent="0.25">
      <c r="B57" s="12" t="s">
        <v>49</v>
      </c>
      <c r="C57" s="12" t="s">
        <v>50</v>
      </c>
      <c r="D57" s="15">
        <v>562.21</v>
      </c>
      <c r="E57" s="4">
        <v>42481.76697481476</v>
      </c>
      <c r="F57" s="4">
        <v>47129.762234863927</v>
      </c>
      <c r="G57" s="5">
        <f t="shared" si="3"/>
        <v>89611.529209678687</v>
      </c>
      <c r="H57" s="2">
        <v>0</v>
      </c>
      <c r="I57" s="2">
        <v>0</v>
      </c>
      <c r="J57" s="5">
        <f t="shared" si="4"/>
        <v>0</v>
      </c>
      <c r="K57" s="43">
        <v>2575</v>
      </c>
      <c r="L57" s="2">
        <v>2635</v>
      </c>
      <c r="M57" s="5">
        <f t="shared" si="5"/>
        <v>5210</v>
      </c>
      <c r="N57" s="27">
        <f t="shared" si="6"/>
        <v>6.652328057440457E-2</v>
      </c>
      <c r="O57" s="27">
        <f t="shared" si="0"/>
        <v>7.2121200702185112E-2</v>
      </c>
      <c r="P57" s="28">
        <f t="shared" si="7"/>
        <v>6.9354474343445216E-2</v>
      </c>
      <c r="Q57" s="38"/>
      <c r="R57" s="32">
        <f t="shared" si="8"/>
        <v>16.497773582452336</v>
      </c>
      <c r="S57" s="32">
        <f t="shared" si="1"/>
        <v>17.886057774141907</v>
      </c>
      <c r="T57" s="32">
        <f t="shared" si="2"/>
        <v>17.199909637174411</v>
      </c>
      <c r="U57">
        <f>+IF('Média 24h-6h'!R57&lt;'Média Mensal'!$U$2,1,0)+IF('Média 6h-7h'!R57&lt;'Média Mensal'!$U$2,1,0)+IF('Média 7h-8h'!R57&lt;'Média Mensal'!$U$2,1,0)+IF('Média 8h-9h'!R57&lt;'Média Mensal'!$U$2,1,0)+IF('Média 9h-10h'!R57&lt;'Média Mensal'!$U$2,1,0)+IF('Média 10h-11h'!R57&lt;'Média Mensal'!$U$2,1,0)+IF('Média 11h-12h'!R57&lt;'Média Mensal'!$U$2,1,0)+IF('Média 12h-13h'!R57&lt;'Média Mensal'!$U$2,1,0)+IF('Média 13h-14h'!R57&lt;'Média Mensal'!$U$2,1,0)+IF('Média 14h-15h'!R57&lt;'Média Mensal'!$U$2,1,0)+IF('Média 15h-16h'!R57&lt;'Média Mensal'!$U$2,1,0)+IF('Média 16h-17h'!R57&lt;'Média Mensal'!$U$2,1,0)+IF('Média 17h-18h'!R57&lt;'Média Mensal'!$U$2,1,0)+IF('Média 18h-19h'!R57&lt;'Média Mensal'!$U$2,1,0)+IF('Média 19h-20h'!R57&lt;'Média Mensal'!$U$2,1,0)+IF('Média 20h-21h'!R57&lt;'Média Mensal'!$U$2,1,0)+IF('Média 21h-22h'!R57&lt;'Média Mensal'!$U$2,1,0)+IF('Média 22h-23h'!R57&lt;'Média Mensal'!$U$2,1,0)+IF('Média 23h-0h'!R57&lt;'Média Mensal'!$U$2,1,0)</f>
        <v>2</v>
      </c>
      <c r="V57">
        <f>+IF('Média 24h-6h'!S57&lt;'Média Mensal'!$U$2,1,0)+IF('Média 6h-7h'!S57&lt;'Média Mensal'!$U$2,1,0)+IF('Média 7h-8h'!S57&lt;'Média Mensal'!$U$2,1,0)+IF('Média 8h-9h'!S57&lt;'Média Mensal'!$U$2,1,0)+IF('Média 9h-10h'!S57&lt;'Média Mensal'!$U$2,1,0)+IF('Média 10h-11h'!S57&lt;'Média Mensal'!$U$2,1,0)+IF('Média 11h-12h'!S57&lt;'Média Mensal'!$U$2,1,0)+IF('Média 12h-13h'!S57&lt;'Média Mensal'!$U$2,1,0)+IF('Média 13h-14h'!S57&lt;'Média Mensal'!$U$2,1,0)+IF('Média 14h-15h'!S57&lt;'Média Mensal'!$U$2,1,0)+IF('Média 15h-16h'!S57&lt;'Média Mensal'!$U$2,1,0)+IF('Média 16h-17h'!S57&lt;'Média Mensal'!$U$2,1,0)+IF('Média 17h-18h'!S57&lt;'Média Mensal'!$U$2,1,0)+IF('Média 18h-19h'!S57&lt;'Média Mensal'!$U$2,1,0)+IF('Média 19h-20h'!S57&lt;'Média Mensal'!$U$2,1,0)+IF('Média 20h-21h'!S57&lt;'Média Mensal'!$U$2,1,0)+IF('Média 21h-22h'!S57&lt;'Média Mensal'!$U$2,1,0)+IF('Média 22h-23h'!S57&lt;'Média Mensal'!$U$2,1,0)+IF('Média 23h-0h'!S57&lt;'Média Mensal'!$U$2,1,0)</f>
        <v>4</v>
      </c>
    </row>
    <row r="58" spans="2:22" x14ac:dyDescent="0.25">
      <c r="B58" s="13" t="s">
        <v>50</v>
      </c>
      <c r="C58" s="13" t="s">
        <v>51</v>
      </c>
      <c r="D58" s="16">
        <v>624.94000000000005</v>
      </c>
      <c r="E58" s="4">
        <v>40478.093949906477</v>
      </c>
      <c r="F58" s="4">
        <v>44894.999999999985</v>
      </c>
      <c r="G58" s="7">
        <f t="shared" si="3"/>
        <v>85373.09394990647</v>
      </c>
      <c r="H58" s="6">
        <v>0</v>
      </c>
      <c r="I58" s="3">
        <v>0</v>
      </c>
      <c r="J58" s="7">
        <f t="shared" si="4"/>
        <v>0</v>
      </c>
      <c r="K58" s="44">
        <v>2574</v>
      </c>
      <c r="L58" s="3">
        <v>2635</v>
      </c>
      <c r="M58" s="7">
        <f t="shared" si="5"/>
        <v>5209</v>
      </c>
      <c r="N58" s="27">
        <f t="shared" si="6"/>
        <v>6.3410303327797957E-2</v>
      </c>
      <c r="O58" s="27">
        <f t="shared" si="0"/>
        <v>6.870141396829281E-2</v>
      </c>
      <c r="P58" s="28">
        <f t="shared" si="7"/>
        <v>6.6086839426416494E-2</v>
      </c>
      <c r="Q58" s="38"/>
      <c r="R58" s="32">
        <f t="shared" si="8"/>
        <v>15.725755225293891</v>
      </c>
      <c r="S58" s="32">
        <f t="shared" si="1"/>
        <v>17.037950664136616</v>
      </c>
      <c r="T58" s="32">
        <f t="shared" si="2"/>
        <v>16.389536177751289</v>
      </c>
      <c r="U58">
        <f>+IF('Média 24h-6h'!R58&lt;'Média Mensal'!$U$2,1,0)+IF('Média 6h-7h'!R58&lt;'Média Mensal'!$U$2,1,0)+IF('Média 7h-8h'!R58&lt;'Média Mensal'!$U$2,1,0)+IF('Média 8h-9h'!R58&lt;'Média Mensal'!$U$2,1,0)+IF('Média 9h-10h'!R58&lt;'Média Mensal'!$U$2,1,0)+IF('Média 10h-11h'!R58&lt;'Média Mensal'!$U$2,1,0)+IF('Média 11h-12h'!R58&lt;'Média Mensal'!$U$2,1,0)+IF('Média 12h-13h'!R58&lt;'Média Mensal'!$U$2,1,0)+IF('Média 13h-14h'!R58&lt;'Média Mensal'!$U$2,1,0)+IF('Média 14h-15h'!R58&lt;'Média Mensal'!$U$2,1,0)+IF('Média 15h-16h'!R58&lt;'Média Mensal'!$U$2,1,0)+IF('Média 16h-17h'!R58&lt;'Média Mensal'!$U$2,1,0)+IF('Média 17h-18h'!R58&lt;'Média Mensal'!$U$2,1,0)+IF('Média 18h-19h'!R58&lt;'Média Mensal'!$U$2,1,0)+IF('Média 19h-20h'!R58&lt;'Média Mensal'!$U$2,1,0)+IF('Média 20h-21h'!R58&lt;'Média Mensal'!$U$2,1,0)+IF('Média 21h-22h'!R58&lt;'Média Mensal'!$U$2,1,0)+IF('Média 22h-23h'!R58&lt;'Média Mensal'!$U$2,1,0)+IF('Média 23h-0h'!R58&lt;'Média Mensal'!$U$2,1,0)</f>
        <v>3</v>
      </c>
      <c r="V58">
        <f>+IF('Média 24h-6h'!S58&lt;'Média Mensal'!$U$2,1,0)+IF('Média 6h-7h'!S58&lt;'Média Mensal'!$U$2,1,0)+IF('Média 7h-8h'!S58&lt;'Média Mensal'!$U$2,1,0)+IF('Média 8h-9h'!S58&lt;'Média Mensal'!$U$2,1,0)+IF('Média 9h-10h'!S58&lt;'Média Mensal'!$U$2,1,0)+IF('Média 10h-11h'!S58&lt;'Média Mensal'!$U$2,1,0)+IF('Média 11h-12h'!S58&lt;'Média Mensal'!$U$2,1,0)+IF('Média 12h-13h'!S58&lt;'Média Mensal'!$U$2,1,0)+IF('Média 13h-14h'!S58&lt;'Média Mensal'!$U$2,1,0)+IF('Média 14h-15h'!S58&lt;'Média Mensal'!$U$2,1,0)+IF('Média 15h-16h'!S58&lt;'Média Mensal'!$U$2,1,0)+IF('Média 16h-17h'!S58&lt;'Média Mensal'!$U$2,1,0)+IF('Média 17h-18h'!S58&lt;'Média Mensal'!$U$2,1,0)+IF('Média 18h-19h'!S58&lt;'Média Mensal'!$U$2,1,0)+IF('Média 19h-20h'!S58&lt;'Média Mensal'!$U$2,1,0)+IF('Média 20h-21h'!S58&lt;'Média Mensal'!$U$2,1,0)+IF('Média 21h-22h'!S58&lt;'Média Mensal'!$U$2,1,0)+IF('Média 22h-23h'!S58&lt;'Média Mensal'!$U$2,1,0)+IF('Média 23h-0h'!S58&lt;'Média Mensal'!$U$2,1,0)</f>
        <v>4</v>
      </c>
    </row>
    <row r="59" spans="2:22" x14ac:dyDescent="0.25">
      <c r="B59" s="11" t="s">
        <v>52</v>
      </c>
      <c r="C59" s="11" t="s">
        <v>53</v>
      </c>
      <c r="D59" s="14">
        <v>685.98</v>
      </c>
      <c r="E59" s="8">
        <v>143082.5967874747</v>
      </c>
      <c r="F59" s="8">
        <v>140570.48883673039</v>
      </c>
      <c r="G59" s="10">
        <f t="shared" si="3"/>
        <v>283653.08562420506</v>
      </c>
      <c r="H59" s="2">
        <v>922</v>
      </c>
      <c r="I59" s="2">
        <v>959</v>
      </c>
      <c r="J59" s="10">
        <f t="shared" si="4"/>
        <v>1881</v>
      </c>
      <c r="K59" s="2">
        <v>2110</v>
      </c>
      <c r="L59" s="2">
        <v>2030</v>
      </c>
      <c r="M59" s="10">
        <f t="shared" si="5"/>
        <v>4140</v>
      </c>
      <c r="N59" s="25">
        <f t="shared" si="6"/>
        <v>0.19805683688911163</v>
      </c>
      <c r="O59" s="25">
        <f t="shared" si="0"/>
        <v>0.197823886882804</v>
      </c>
      <c r="P59" s="26">
        <f t="shared" si="7"/>
        <v>0.19794132488695526</v>
      </c>
      <c r="Q59" s="38"/>
      <c r="R59" s="32">
        <f t="shared" si="8"/>
        <v>47.190830075024635</v>
      </c>
      <c r="S59" s="32">
        <f t="shared" si="1"/>
        <v>47.029270269899762</v>
      </c>
      <c r="T59" s="32">
        <f t="shared" si="2"/>
        <v>47.110627075935071</v>
      </c>
      <c r="U59">
        <f>+IF('Média 24h-6h'!R59&lt;'Média Mensal'!$U$2,1,0)+IF('Média 6h-7h'!R59&lt;'Média Mensal'!$U$2,1,0)+IF('Média 7h-8h'!R59&lt;'Média Mensal'!$U$2,1,0)+IF('Média 8h-9h'!R59&lt;'Média Mensal'!$U$2,1,0)+IF('Média 9h-10h'!R59&lt;'Média Mensal'!$U$2,1,0)+IF('Média 10h-11h'!R59&lt;'Média Mensal'!$U$2,1,0)+IF('Média 11h-12h'!R59&lt;'Média Mensal'!$U$2,1,0)+IF('Média 12h-13h'!R59&lt;'Média Mensal'!$U$2,1,0)+IF('Média 13h-14h'!R59&lt;'Média Mensal'!$U$2,1,0)+IF('Média 14h-15h'!R59&lt;'Média Mensal'!$U$2,1,0)+IF('Média 15h-16h'!R59&lt;'Média Mensal'!$U$2,1,0)+IF('Média 16h-17h'!R59&lt;'Média Mensal'!$U$2,1,0)+IF('Média 17h-18h'!R59&lt;'Média Mensal'!$U$2,1,0)+IF('Média 18h-19h'!R59&lt;'Média Mensal'!$U$2,1,0)+IF('Média 19h-20h'!R59&lt;'Média Mensal'!$U$2,1,0)+IF('Média 20h-21h'!R59&lt;'Média Mensal'!$U$2,1,0)+IF('Média 21h-22h'!R59&lt;'Média Mensal'!$U$2,1,0)+IF('Média 22h-23h'!R59&lt;'Média Mensal'!$U$2,1,0)+IF('Média 23h-0h'!R59&lt;'Média Mensal'!$U$2,1,0)</f>
        <v>0</v>
      </c>
      <c r="V59">
        <f>+IF('Média 24h-6h'!S59&lt;'Média Mensal'!$U$2,1,0)+IF('Média 6h-7h'!S59&lt;'Média Mensal'!$U$2,1,0)+IF('Média 7h-8h'!S59&lt;'Média Mensal'!$U$2,1,0)+IF('Média 8h-9h'!S59&lt;'Média Mensal'!$U$2,1,0)+IF('Média 9h-10h'!S59&lt;'Média Mensal'!$U$2,1,0)+IF('Média 10h-11h'!S59&lt;'Média Mensal'!$U$2,1,0)+IF('Média 11h-12h'!S59&lt;'Média Mensal'!$U$2,1,0)+IF('Média 12h-13h'!S59&lt;'Média Mensal'!$U$2,1,0)+IF('Média 13h-14h'!S59&lt;'Média Mensal'!$U$2,1,0)+IF('Média 14h-15h'!S59&lt;'Média Mensal'!$U$2,1,0)+IF('Média 15h-16h'!S59&lt;'Média Mensal'!$U$2,1,0)+IF('Média 16h-17h'!S59&lt;'Média Mensal'!$U$2,1,0)+IF('Média 17h-18h'!S59&lt;'Média Mensal'!$U$2,1,0)+IF('Média 18h-19h'!S59&lt;'Média Mensal'!$U$2,1,0)+IF('Média 19h-20h'!S59&lt;'Média Mensal'!$U$2,1,0)+IF('Média 20h-21h'!S59&lt;'Média Mensal'!$U$2,1,0)+IF('Média 21h-22h'!S59&lt;'Média Mensal'!$U$2,1,0)+IF('Média 22h-23h'!S59&lt;'Média Mensal'!$U$2,1,0)+IF('Média 23h-0h'!S59&lt;'Média Mensal'!$U$2,1,0)</f>
        <v>0</v>
      </c>
    </row>
    <row r="60" spans="2:22" x14ac:dyDescent="0.25">
      <c r="B60" s="12" t="s">
        <v>53</v>
      </c>
      <c r="C60" s="12" t="s">
        <v>54</v>
      </c>
      <c r="D60" s="15">
        <v>913.51</v>
      </c>
      <c r="E60" s="4">
        <v>138510.83472903183</v>
      </c>
      <c r="F60" s="4">
        <v>139684.59806435733</v>
      </c>
      <c r="G60" s="5">
        <f t="shared" si="3"/>
        <v>278195.43279338919</v>
      </c>
      <c r="H60" s="2">
        <v>921</v>
      </c>
      <c r="I60" s="2">
        <v>953</v>
      </c>
      <c r="J60" s="5">
        <f t="shared" si="4"/>
        <v>1874</v>
      </c>
      <c r="K60" s="2">
        <v>2112</v>
      </c>
      <c r="L60" s="2">
        <v>2030</v>
      </c>
      <c r="M60" s="5">
        <f t="shared" si="5"/>
        <v>4142</v>
      </c>
      <c r="N60" s="27">
        <f t="shared" si="6"/>
        <v>0.19165426162708221</v>
      </c>
      <c r="O60" s="27">
        <f t="shared" si="0"/>
        <v>0.19693636162511888</v>
      </c>
      <c r="P60" s="28">
        <f t="shared" si="7"/>
        <v>0.19427055362666842</v>
      </c>
      <c r="Q60" s="38"/>
      <c r="R60" s="32">
        <f t="shared" si="8"/>
        <v>45.667931001988734</v>
      </c>
      <c r="S60" s="32">
        <f t="shared" si="1"/>
        <v>46.826885036660187</v>
      </c>
      <c r="T60" s="32">
        <f t="shared" si="2"/>
        <v>46.242591887198998</v>
      </c>
      <c r="U60">
        <f>+IF('Média 24h-6h'!R60&lt;'Média Mensal'!$U$2,1,0)+IF('Média 6h-7h'!R60&lt;'Média Mensal'!$U$2,1,0)+IF('Média 7h-8h'!R60&lt;'Média Mensal'!$U$2,1,0)+IF('Média 8h-9h'!R60&lt;'Média Mensal'!$U$2,1,0)+IF('Média 9h-10h'!R60&lt;'Média Mensal'!$U$2,1,0)+IF('Média 10h-11h'!R60&lt;'Média Mensal'!$U$2,1,0)+IF('Média 11h-12h'!R60&lt;'Média Mensal'!$U$2,1,0)+IF('Média 12h-13h'!R60&lt;'Média Mensal'!$U$2,1,0)+IF('Média 13h-14h'!R60&lt;'Média Mensal'!$U$2,1,0)+IF('Média 14h-15h'!R60&lt;'Média Mensal'!$U$2,1,0)+IF('Média 15h-16h'!R60&lt;'Média Mensal'!$U$2,1,0)+IF('Média 16h-17h'!R60&lt;'Média Mensal'!$U$2,1,0)+IF('Média 17h-18h'!R60&lt;'Média Mensal'!$U$2,1,0)+IF('Média 18h-19h'!R60&lt;'Média Mensal'!$U$2,1,0)+IF('Média 19h-20h'!R60&lt;'Média Mensal'!$U$2,1,0)+IF('Média 20h-21h'!R60&lt;'Média Mensal'!$U$2,1,0)+IF('Média 21h-22h'!R60&lt;'Média Mensal'!$U$2,1,0)+IF('Média 22h-23h'!R60&lt;'Média Mensal'!$U$2,1,0)+IF('Média 23h-0h'!R60&lt;'Média Mensal'!$U$2,1,0)</f>
        <v>0</v>
      </c>
      <c r="V60">
        <f>+IF('Média 24h-6h'!S60&lt;'Média Mensal'!$U$2,1,0)+IF('Média 6h-7h'!S60&lt;'Média Mensal'!$U$2,1,0)+IF('Média 7h-8h'!S60&lt;'Média Mensal'!$U$2,1,0)+IF('Média 8h-9h'!S60&lt;'Média Mensal'!$U$2,1,0)+IF('Média 9h-10h'!S60&lt;'Média Mensal'!$U$2,1,0)+IF('Média 10h-11h'!S60&lt;'Média Mensal'!$U$2,1,0)+IF('Média 11h-12h'!S60&lt;'Média Mensal'!$U$2,1,0)+IF('Média 12h-13h'!S60&lt;'Média Mensal'!$U$2,1,0)+IF('Média 13h-14h'!S60&lt;'Média Mensal'!$U$2,1,0)+IF('Média 14h-15h'!S60&lt;'Média Mensal'!$U$2,1,0)+IF('Média 15h-16h'!S60&lt;'Média Mensal'!$U$2,1,0)+IF('Média 16h-17h'!S60&lt;'Média Mensal'!$U$2,1,0)+IF('Média 17h-18h'!S60&lt;'Média Mensal'!$U$2,1,0)+IF('Média 18h-19h'!S60&lt;'Média Mensal'!$U$2,1,0)+IF('Média 19h-20h'!S60&lt;'Média Mensal'!$U$2,1,0)+IF('Média 20h-21h'!S60&lt;'Média Mensal'!$U$2,1,0)+IF('Média 21h-22h'!S60&lt;'Média Mensal'!$U$2,1,0)+IF('Média 22h-23h'!S60&lt;'Média Mensal'!$U$2,1,0)+IF('Média 23h-0h'!S60&lt;'Média Mensal'!$U$2,1,0)</f>
        <v>0</v>
      </c>
    </row>
    <row r="61" spans="2:22" x14ac:dyDescent="0.25">
      <c r="B61" s="12" t="s">
        <v>54</v>
      </c>
      <c r="C61" s="12" t="s">
        <v>55</v>
      </c>
      <c r="D61" s="15">
        <v>916.73</v>
      </c>
      <c r="E61" s="4">
        <v>132300.03221570008</v>
      </c>
      <c r="F61" s="4">
        <v>133819.29316929029</v>
      </c>
      <c r="G61" s="5">
        <f t="shared" si="3"/>
        <v>266119.32538499037</v>
      </c>
      <c r="H61" s="2">
        <v>921</v>
      </c>
      <c r="I61" s="2">
        <v>953</v>
      </c>
      <c r="J61" s="5">
        <f t="shared" si="4"/>
        <v>1874</v>
      </c>
      <c r="K61" s="2">
        <v>2114</v>
      </c>
      <c r="L61" s="2">
        <v>2030</v>
      </c>
      <c r="M61" s="5">
        <f t="shared" si="5"/>
        <v>4144</v>
      </c>
      <c r="N61" s="27">
        <f t="shared" si="6"/>
        <v>0.18293496783179952</v>
      </c>
      <c r="O61" s="27">
        <f t="shared" si="0"/>
        <v>0.18866707623601456</v>
      </c>
      <c r="P61" s="28">
        <f t="shared" si="7"/>
        <v>0.18577317171216559</v>
      </c>
      <c r="Q61" s="38"/>
      <c r="R61" s="32">
        <f t="shared" si="8"/>
        <v>43.591443893146646</v>
      </c>
      <c r="S61" s="32">
        <f t="shared" si="1"/>
        <v>44.860641357455677</v>
      </c>
      <c r="T61" s="32">
        <f t="shared" si="2"/>
        <v>44.220559219838876</v>
      </c>
      <c r="U61">
        <f>+IF('Média 24h-6h'!R61&lt;'Média Mensal'!$U$2,1,0)+IF('Média 6h-7h'!R61&lt;'Média Mensal'!$U$2,1,0)+IF('Média 7h-8h'!R61&lt;'Média Mensal'!$U$2,1,0)+IF('Média 8h-9h'!R61&lt;'Média Mensal'!$U$2,1,0)+IF('Média 9h-10h'!R61&lt;'Média Mensal'!$U$2,1,0)+IF('Média 10h-11h'!R61&lt;'Média Mensal'!$U$2,1,0)+IF('Média 11h-12h'!R61&lt;'Média Mensal'!$U$2,1,0)+IF('Média 12h-13h'!R61&lt;'Média Mensal'!$U$2,1,0)+IF('Média 13h-14h'!R61&lt;'Média Mensal'!$U$2,1,0)+IF('Média 14h-15h'!R61&lt;'Média Mensal'!$U$2,1,0)+IF('Média 15h-16h'!R61&lt;'Média Mensal'!$U$2,1,0)+IF('Média 16h-17h'!R61&lt;'Média Mensal'!$U$2,1,0)+IF('Média 17h-18h'!R61&lt;'Média Mensal'!$U$2,1,0)+IF('Média 18h-19h'!R61&lt;'Média Mensal'!$U$2,1,0)+IF('Média 19h-20h'!R61&lt;'Média Mensal'!$U$2,1,0)+IF('Média 20h-21h'!R61&lt;'Média Mensal'!$U$2,1,0)+IF('Média 21h-22h'!R61&lt;'Média Mensal'!$U$2,1,0)+IF('Média 22h-23h'!R61&lt;'Média Mensal'!$U$2,1,0)+IF('Média 23h-0h'!R61&lt;'Média Mensal'!$U$2,1,0)</f>
        <v>0</v>
      </c>
      <c r="V61">
        <f>+IF('Média 24h-6h'!S61&lt;'Média Mensal'!$U$2,1,0)+IF('Média 6h-7h'!S61&lt;'Média Mensal'!$U$2,1,0)+IF('Média 7h-8h'!S61&lt;'Média Mensal'!$U$2,1,0)+IF('Média 8h-9h'!S61&lt;'Média Mensal'!$U$2,1,0)+IF('Média 9h-10h'!S61&lt;'Média Mensal'!$U$2,1,0)+IF('Média 10h-11h'!S61&lt;'Média Mensal'!$U$2,1,0)+IF('Média 11h-12h'!S61&lt;'Média Mensal'!$U$2,1,0)+IF('Média 12h-13h'!S61&lt;'Média Mensal'!$U$2,1,0)+IF('Média 13h-14h'!S61&lt;'Média Mensal'!$U$2,1,0)+IF('Média 14h-15h'!S61&lt;'Média Mensal'!$U$2,1,0)+IF('Média 15h-16h'!S61&lt;'Média Mensal'!$U$2,1,0)+IF('Média 16h-17h'!S61&lt;'Média Mensal'!$U$2,1,0)+IF('Média 17h-18h'!S61&lt;'Média Mensal'!$U$2,1,0)+IF('Média 18h-19h'!S61&lt;'Média Mensal'!$U$2,1,0)+IF('Média 19h-20h'!S61&lt;'Média Mensal'!$U$2,1,0)+IF('Média 20h-21h'!S61&lt;'Média Mensal'!$U$2,1,0)+IF('Média 21h-22h'!S61&lt;'Média Mensal'!$U$2,1,0)+IF('Média 22h-23h'!S61&lt;'Média Mensal'!$U$2,1,0)+IF('Média 23h-0h'!S61&lt;'Média Mensal'!$U$2,1,0)</f>
        <v>0</v>
      </c>
    </row>
    <row r="62" spans="2:22" x14ac:dyDescent="0.25">
      <c r="B62" s="12" t="s">
        <v>55</v>
      </c>
      <c r="C62" s="12" t="s">
        <v>56</v>
      </c>
      <c r="D62" s="15">
        <v>1258.1300000000001</v>
      </c>
      <c r="E62" s="4">
        <v>127466.22165027297</v>
      </c>
      <c r="F62" s="4">
        <v>129428.70063220168</v>
      </c>
      <c r="G62" s="5">
        <f t="shared" si="3"/>
        <v>256894.92228247464</v>
      </c>
      <c r="H62" s="2">
        <v>921</v>
      </c>
      <c r="I62" s="2">
        <v>953</v>
      </c>
      <c r="J62" s="5">
        <f t="shared" si="4"/>
        <v>1874</v>
      </c>
      <c r="K62" s="2">
        <v>2114</v>
      </c>
      <c r="L62" s="2">
        <v>2030</v>
      </c>
      <c r="M62" s="5">
        <f t="shared" si="5"/>
        <v>4144</v>
      </c>
      <c r="N62" s="27">
        <f t="shared" si="6"/>
        <v>0.17625112229161316</v>
      </c>
      <c r="O62" s="27">
        <f t="shared" si="0"/>
        <v>0.18247693550744082</v>
      </c>
      <c r="P62" s="28">
        <f t="shared" si="7"/>
        <v>0.17933377983776194</v>
      </c>
      <c r="Q62" s="38"/>
      <c r="R62" s="32">
        <f t="shared" si="8"/>
        <v>41.998755074225031</v>
      </c>
      <c r="S62" s="32">
        <f t="shared" si="1"/>
        <v>43.388769906872838</v>
      </c>
      <c r="T62" s="32">
        <f t="shared" si="2"/>
        <v>42.687757109085183</v>
      </c>
      <c r="U62">
        <f>+IF('Média 24h-6h'!R62&lt;'Média Mensal'!$U$2,1,0)+IF('Média 6h-7h'!R62&lt;'Média Mensal'!$U$2,1,0)+IF('Média 7h-8h'!R62&lt;'Média Mensal'!$U$2,1,0)+IF('Média 8h-9h'!R62&lt;'Média Mensal'!$U$2,1,0)+IF('Média 9h-10h'!R62&lt;'Média Mensal'!$U$2,1,0)+IF('Média 10h-11h'!R62&lt;'Média Mensal'!$U$2,1,0)+IF('Média 11h-12h'!R62&lt;'Média Mensal'!$U$2,1,0)+IF('Média 12h-13h'!R62&lt;'Média Mensal'!$U$2,1,0)+IF('Média 13h-14h'!R62&lt;'Média Mensal'!$U$2,1,0)+IF('Média 14h-15h'!R62&lt;'Média Mensal'!$U$2,1,0)+IF('Média 15h-16h'!R62&lt;'Média Mensal'!$U$2,1,0)+IF('Média 16h-17h'!R62&lt;'Média Mensal'!$U$2,1,0)+IF('Média 17h-18h'!R62&lt;'Média Mensal'!$U$2,1,0)+IF('Média 18h-19h'!R62&lt;'Média Mensal'!$U$2,1,0)+IF('Média 19h-20h'!R62&lt;'Média Mensal'!$U$2,1,0)+IF('Média 20h-21h'!R62&lt;'Média Mensal'!$U$2,1,0)+IF('Média 21h-22h'!R62&lt;'Média Mensal'!$U$2,1,0)+IF('Média 22h-23h'!R62&lt;'Média Mensal'!$U$2,1,0)+IF('Média 23h-0h'!R62&lt;'Média Mensal'!$U$2,1,0)</f>
        <v>0</v>
      </c>
      <c r="V62">
        <f>+IF('Média 24h-6h'!S62&lt;'Média Mensal'!$U$2,1,0)+IF('Média 6h-7h'!S62&lt;'Média Mensal'!$U$2,1,0)+IF('Média 7h-8h'!S62&lt;'Média Mensal'!$U$2,1,0)+IF('Média 8h-9h'!S62&lt;'Média Mensal'!$U$2,1,0)+IF('Média 9h-10h'!S62&lt;'Média Mensal'!$U$2,1,0)+IF('Média 10h-11h'!S62&lt;'Média Mensal'!$U$2,1,0)+IF('Média 11h-12h'!S62&lt;'Média Mensal'!$U$2,1,0)+IF('Média 12h-13h'!S62&lt;'Média Mensal'!$U$2,1,0)+IF('Média 13h-14h'!S62&lt;'Média Mensal'!$U$2,1,0)+IF('Média 14h-15h'!S62&lt;'Média Mensal'!$U$2,1,0)+IF('Média 15h-16h'!S62&lt;'Média Mensal'!$U$2,1,0)+IF('Média 16h-17h'!S62&lt;'Média Mensal'!$U$2,1,0)+IF('Média 17h-18h'!S62&lt;'Média Mensal'!$U$2,1,0)+IF('Média 18h-19h'!S62&lt;'Média Mensal'!$U$2,1,0)+IF('Média 19h-20h'!S62&lt;'Média Mensal'!$U$2,1,0)+IF('Média 20h-21h'!S62&lt;'Média Mensal'!$U$2,1,0)+IF('Média 21h-22h'!S62&lt;'Média Mensal'!$U$2,1,0)+IF('Média 22h-23h'!S62&lt;'Média Mensal'!$U$2,1,0)+IF('Média 23h-0h'!S62&lt;'Média Mensal'!$U$2,1,0)</f>
        <v>0</v>
      </c>
    </row>
    <row r="63" spans="2:22" x14ac:dyDescent="0.25">
      <c r="B63" s="12" t="s">
        <v>56</v>
      </c>
      <c r="C63" s="12" t="s">
        <v>57</v>
      </c>
      <c r="D63" s="15">
        <v>651.69000000000005</v>
      </c>
      <c r="E63" s="4">
        <v>123550.03655734622</v>
      </c>
      <c r="F63" s="4">
        <v>123632.17339257526</v>
      </c>
      <c r="G63" s="5">
        <f t="shared" si="3"/>
        <v>247182.20994992147</v>
      </c>
      <c r="H63" s="2">
        <v>921</v>
      </c>
      <c r="I63" s="2">
        <v>955</v>
      </c>
      <c r="J63" s="5">
        <f t="shared" si="4"/>
        <v>1876</v>
      </c>
      <c r="K63" s="2">
        <v>2113</v>
      </c>
      <c r="L63" s="2">
        <v>2030</v>
      </c>
      <c r="M63" s="5">
        <f t="shared" si="5"/>
        <v>4143</v>
      </c>
      <c r="N63" s="27">
        <f t="shared" si="6"/>
        <v>0.17089470587217304</v>
      </c>
      <c r="O63" s="27">
        <f t="shared" si="0"/>
        <v>0.17419851968744754</v>
      </c>
      <c r="P63" s="28">
        <f t="shared" si="7"/>
        <v>0.17253134681151511</v>
      </c>
      <c r="Q63" s="38"/>
      <c r="R63" s="32">
        <f t="shared" si="8"/>
        <v>40.721831429580163</v>
      </c>
      <c r="S63" s="32">
        <f t="shared" si="1"/>
        <v>41.41781353185101</v>
      </c>
      <c r="T63" s="32">
        <f t="shared" si="2"/>
        <v>41.066989524824969</v>
      </c>
      <c r="U63">
        <f>+IF('Média 24h-6h'!R63&lt;'Média Mensal'!$U$2,1,0)+IF('Média 6h-7h'!R63&lt;'Média Mensal'!$U$2,1,0)+IF('Média 7h-8h'!R63&lt;'Média Mensal'!$U$2,1,0)+IF('Média 8h-9h'!R63&lt;'Média Mensal'!$U$2,1,0)+IF('Média 9h-10h'!R63&lt;'Média Mensal'!$U$2,1,0)+IF('Média 10h-11h'!R63&lt;'Média Mensal'!$U$2,1,0)+IF('Média 11h-12h'!R63&lt;'Média Mensal'!$U$2,1,0)+IF('Média 12h-13h'!R63&lt;'Média Mensal'!$U$2,1,0)+IF('Média 13h-14h'!R63&lt;'Média Mensal'!$U$2,1,0)+IF('Média 14h-15h'!R63&lt;'Média Mensal'!$U$2,1,0)+IF('Média 15h-16h'!R63&lt;'Média Mensal'!$U$2,1,0)+IF('Média 16h-17h'!R63&lt;'Média Mensal'!$U$2,1,0)+IF('Média 17h-18h'!R63&lt;'Média Mensal'!$U$2,1,0)+IF('Média 18h-19h'!R63&lt;'Média Mensal'!$U$2,1,0)+IF('Média 19h-20h'!R63&lt;'Média Mensal'!$U$2,1,0)+IF('Média 20h-21h'!R63&lt;'Média Mensal'!$U$2,1,0)+IF('Média 21h-22h'!R63&lt;'Média Mensal'!$U$2,1,0)+IF('Média 22h-23h'!R63&lt;'Média Mensal'!$U$2,1,0)+IF('Média 23h-0h'!R63&lt;'Média Mensal'!$U$2,1,0)</f>
        <v>0</v>
      </c>
      <c r="V63">
        <f>+IF('Média 24h-6h'!S63&lt;'Média Mensal'!$U$2,1,0)+IF('Média 6h-7h'!S63&lt;'Média Mensal'!$U$2,1,0)+IF('Média 7h-8h'!S63&lt;'Média Mensal'!$U$2,1,0)+IF('Média 8h-9h'!S63&lt;'Média Mensal'!$U$2,1,0)+IF('Média 9h-10h'!S63&lt;'Média Mensal'!$U$2,1,0)+IF('Média 10h-11h'!S63&lt;'Média Mensal'!$U$2,1,0)+IF('Média 11h-12h'!S63&lt;'Média Mensal'!$U$2,1,0)+IF('Média 12h-13h'!S63&lt;'Média Mensal'!$U$2,1,0)+IF('Média 13h-14h'!S63&lt;'Média Mensal'!$U$2,1,0)+IF('Média 14h-15h'!S63&lt;'Média Mensal'!$U$2,1,0)+IF('Média 15h-16h'!S63&lt;'Média Mensal'!$U$2,1,0)+IF('Média 16h-17h'!S63&lt;'Média Mensal'!$U$2,1,0)+IF('Média 17h-18h'!S63&lt;'Média Mensal'!$U$2,1,0)+IF('Média 18h-19h'!S63&lt;'Média Mensal'!$U$2,1,0)+IF('Média 19h-20h'!S63&lt;'Média Mensal'!$U$2,1,0)+IF('Média 20h-21h'!S63&lt;'Média Mensal'!$U$2,1,0)+IF('Média 21h-22h'!S63&lt;'Média Mensal'!$U$2,1,0)+IF('Média 22h-23h'!S63&lt;'Média Mensal'!$U$2,1,0)+IF('Média 23h-0h'!S63&lt;'Média Mensal'!$U$2,1,0)</f>
        <v>0</v>
      </c>
    </row>
    <row r="64" spans="2:22" x14ac:dyDescent="0.25">
      <c r="B64" s="12" t="s">
        <v>57</v>
      </c>
      <c r="C64" s="12" t="s">
        <v>58</v>
      </c>
      <c r="D64" s="15">
        <v>1418.51</v>
      </c>
      <c r="E64" s="4">
        <v>118986.17016585449</v>
      </c>
      <c r="F64" s="4">
        <v>120894.15513769159</v>
      </c>
      <c r="G64" s="5">
        <f t="shared" si="3"/>
        <v>239880.32530354609</v>
      </c>
      <c r="H64" s="2">
        <v>921</v>
      </c>
      <c r="I64" s="2">
        <v>955</v>
      </c>
      <c r="J64" s="5">
        <f t="shared" si="4"/>
        <v>1876</v>
      </c>
      <c r="K64" s="2">
        <v>2113</v>
      </c>
      <c r="L64" s="2">
        <v>2030</v>
      </c>
      <c r="M64" s="5">
        <f t="shared" si="5"/>
        <v>4143</v>
      </c>
      <c r="N64" s="27">
        <f t="shared" si="6"/>
        <v>0.16458195497102812</v>
      </c>
      <c r="O64" s="27">
        <f t="shared" si="0"/>
        <v>0.17034063452867551</v>
      </c>
      <c r="P64" s="28">
        <f t="shared" si="7"/>
        <v>0.16743468555682084</v>
      </c>
      <c r="Q64" s="38"/>
      <c r="R64" s="32">
        <f t="shared" si="8"/>
        <v>39.217590694085196</v>
      </c>
      <c r="S64" s="32">
        <f t="shared" si="1"/>
        <v>40.500554484988804</v>
      </c>
      <c r="T64" s="32">
        <f t="shared" si="2"/>
        <v>39.853850357791345</v>
      </c>
      <c r="U64">
        <f>+IF('Média 24h-6h'!R64&lt;'Média Mensal'!$U$2,1,0)+IF('Média 6h-7h'!R64&lt;'Média Mensal'!$U$2,1,0)+IF('Média 7h-8h'!R64&lt;'Média Mensal'!$U$2,1,0)+IF('Média 8h-9h'!R64&lt;'Média Mensal'!$U$2,1,0)+IF('Média 9h-10h'!R64&lt;'Média Mensal'!$U$2,1,0)+IF('Média 10h-11h'!R64&lt;'Média Mensal'!$U$2,1,0)+IF('Média 11h-12h'!R64&lt;'Média Mensal'!$U$2,1,0)+IF('Média 12h-13h'!R64&lt;'Média Mensal'!$U$2,1,0)+IF('Média 13h-14h'!R64&lt;'Média Mensal'!$U$2,1,0)+IF('Média 14h-15h'!R64&lt;'Média Mensal'!$U$2,1,0)+IF('Média 15h-16h'!R64&lt;'Média Mensal'!$U$2,1,0)+IF('Média 16h-17h'!R64&lt;'Média Mensal'!$U$2,1,0)+IF('Média 17h-18h'!R64&lt;'Média Mensal'!$U$2,1,0)+IF('Média 18h-19h'!R64&lt;'Média Mensal'!$U$2,1,0)+IF('Média 19h-20h'!R64&lt;'Média Mensal'!$U$2,1,0)+IF('Média 20h-21h'!R64&lt;'Média Mensal'!$U$2,1,0)+IF('Média 21h-22h'!R64&lt;'Média Mensal'!$U$2,1,0)+IF('Média 22h-23h'!R64&lt;'Média Mensal'!$U$2,1,0)+IF('Média 23h-0h'!R64&lt;'Média Mensal'!$U$2,1,0)</f>
        <v>0</v>
      </c>
      <c r="V64">
        <f>+IF('Média 24h-6h'!S64&lt;'Média Mensal'!$U$2,1,0)+IF('Média 6h-7h'!S64&lt;'Média Mensal'!$U$2,1,0)+IF('Média 7h-8h'!S64&lt;'Média Mensal'!$U$2,1,0)+IF('Média 8h-9h'!S64&lt;'Média Mensal'!$U$2,1,0)+IF('Média 9h-10h'!S64&lt;'Média Mensal'!$U$2,1,0)+IF('Média 10h-11h'!S64&lt;'Média Mensal'!$U$2,1,0)+IF('Média 11h-12h'!S64&lt;'Média Mensal'!$U$2,1,0)+IF('Média 12h-13h'!S64&lt;'Média Mensal'!$U$2,1,0)+IF('Média 13h-14h'!S64&lt;'Média Mensal'!$U$2,1,0)+IF('Média 14h-15h'!S64&lt;'Média Mensal'!$U$2,1,0)+IF('Média 15h-16h'!S64&lt;'Média Mensal'!$U$2,1,0)+IF('Média 16h-17h'!S64&lt;'Média Mensal'!$U$2,1,0)+IF('Média 17h-18h'!S64&lt;'Média Mensal'!$U$2,1,0)+IF('Média 18h-19h'!S64&lt;'Média Mensal'!$U$2,1,0)+IF('Média 19h-20h'!S64&lt;'Média Mensal'!$U$2,1,0)+IF('Média 20h-21h'!S64&lt;'Média Mensal'!$U$2,1,0)+IF('Média 21h-22h'!S64&lt;'Média Mensal'!$U$2,1,0)+IF('Média 22h-23h'!S64&lt;'Média Mensal'!$U$2,1,0)+IF('Média 23h-0h'!S64&lt;'Média Mensal'!$U$2,1,0)</f>
        <v>0</v>
      </c>
    </row>
    <row r="65" spans="2:22" x14ac:dyDescent="0.25">
      <c r="B65" s="12" t="s">
        <v>58</v>
      </c>
      <c r="C65" s="12" t="s">
        <v>59</v>
      </c>
      <c r="D65" s="15">
        <v>824.81</v>
      </c>
      <c r="E65" s="4">
        <v>104106.2998100939</v>
      </c>
      <c r="F65" s="4">
        <v>103443.22566611189</v>
      </c>
      <c r="G65" s="5">
        <f t="shared" si="3"/>
        <v>207549.5254762058</v>
      </c>
      <c r="H65" s="2">
        <v>921</v>
      </c>
      <c r="I65" s="2">
        <v>955</v>
      </c>
      <c r="J65" s="5">
        <f t="shared" si="4"/>
        <v>1876</v>
      </c>
      <c r="K65" s="2">
        <v>2113</v>
      </c>
      <c r="L65" s="2">
        <v>2030</v>
      </c>
      <c r="M65" s="5">
        <f t="shared" si="5"/>
        <v>4143</v>
      </c>
      <c r="N65" s="27">
        <f t="shared" si="6"/>
        <v>0.14400008272946485</v>
      </c>
      <c r="O65" s="27">
        <f t="shared" si="0"/>
        <v>0.14575216376333186</v>
      </c>
      <c r="P65" s="28">
        <f t="shared" si="7"/>
        <v>0.14486802738658025</v>
      </c>
      <c r="Q65" s="38"/>
      <c r="R65" s="32">
        <f t="shared" si="8"/>
        <v>34.313216812819348</v>
      </c>
      <c r="S65" s="32">
        <f t="shared" si="1"/>
        <v>34.654346956821406</v>
      </c>
      <c r="T65" s="32">
        <f t="shared" si="2"/>
        <v>34.48239333381057</v>
      </c>
      <c r="U65">
        <f>+IF('Média 24h-6h'!R65&lt;'Média Mensal'!$U$2,1,0)+IF('Média 6h-7h'!R65&lt;'Média Mensal'!$U$2,1,0)+IF('Média 7h-8h'!R65&lt;'Média Mensal'!$U$2,1,0)+IF('Média 8h-9h'!R65&lt;'Média Mensal'!$U$2,1,0)+IF('Média 9h-10h'!R65&lt;'Média Mensal'!$U$2,1,0)+IF('Média 10h-11h'!R65&lt;'Média Mensal'!$U$2,1,0)+IF('Média 11h-12h'!R65&lt;'Média Mensal'!$U$2,1,0)+IF('Média 12h-13h'!R65&lt;'Média Mensal'!$U$2,1,0)+IF('Média 13h-14h'!R65&lt;'Média Mensal'!$U$2,1,0)+IF('Média 14h-15h'!R65&lt;'Média Mensal'!$U$2,1,0)+IF('Média 15h-16h'!R65&lt;'Média Mensal'!$U$2,1,0)+IF('Média 16h-17h'!R65&lt;'Média Mensal'!$U$2,1,0)+IF('Média 17h-18h'!R65&lt;'Média Mensal'!$U$2,1,0)+IF('Média 18h-19h'!R65&lt;'Média Mensal'!$U$2,1,0)+IF('Média 19h-20h'!R65&lt;'Média Mensal'!$U$2,1,0)+IF('Média 20h-21h'!R65&lt;'Média Mensal'!$U$2,1,0)+IF('Média 21h-22h'!R65&lt;'Média Mensal'!$U$2,1,0)+IF('Média 22h-23h'!R65&lt;'Média Mensal'!$U$2,1,0)+IF('Média 23h-0h'!R65&lt;'Média Mensal'!$U$2,1,0)</f>
        <v>0</v>
      </c>
      <c r="V65">
        <f>+IF('Média 24h-6h'!S65&lt;'Média Mensal'!$U$2,1,0)+IF('Média 6h-7h'!S65&lt;'Média Mensal'!$U$2,1,0)+IF('Média 7h-8h'!S65&lt;'Média Mensal'!$U$2,1,0)+IF('Média 8h-9h'!S65&lt;'Média Mensal'!$U$2,1,0)+IF('Média 9h-10h'!S65&lt;'Média Mensal'!$U$2,1,0)+IF('Média 10h-11h'!S65&lt;'Média Mensal'!$U$2,1,0)+IF('Média 11h-12h'!S65&lt;'Média Mensal'!$U$2,1,0)+IF('Média 12h-13h'!S65&lt;'Média Mensal'!$U$2,1,0)+IF('Média 13h-14h'!S65&lt;'Média Mensal'!$U$2,1,0)+IF('Média 14h-15h'!S65&lt;'Média Mensal'!$U$2,1,0)+IF('Média 15h-16h'!S65&lt;'Média Mensal'!$U$2,1,0)+IF('Média 16h-17h'!S65&lt;'Média Mensal'!$U$2,1,0)+IF('Média 17h-18h'!S65&lt;'Média Mensal'!$U$2,1,0)+IF('Média 18h-19h'!S65&lt;'Média Mensal'!$U$2,1,0)+IF('Média 19h-20h'!S65&lt;'Média Mensal'!$U$2,1,0)+IF('Média 20h-21h'!S65&lt;'Média Mensal'!$U$2,1,0)+IF('Média 21h-22h'!S65&lt;'Média Mensal'!$U$2,1,0)+IF('Média 22h-23h'!S65&lt;'Média Mensal'!$U$2,1,0)+IF('Média 23h-0h'!S65&lt;'Média Mensal'!$U$2,1,0)</f>
        <v>0</v>
      </c>
    </row>
    <row r="66" spans="2:22" x14ac:dyDescent="0.25">
      <c r="B66" s="12" t="s">
        <v>59</v>
      </c>
      <c r="C66" s="12" t="s">
        <v>60</v>
      </c>
      <c r="D66" s="15">
        <v>1119.4000000000001</v>
      </c>
      <c r="E66" s="4">
        <v>48808.48059084727</v>
      </c>
      <c r="F66" s="4">
        <v>49679.682154168164</v>
      </c>
      <c r="G66" s="5">
        <f t="shared" si="3"/>
        <v>98488.162745015434</v>
      </c>
      <c r="H66" s="2">
        <v>526</v>
      </c>
      <c r="I66" s="2">
        <v>442</v>
      </c>
      <c r="J66" s="5">
        <f t="shared" si="4"/>
        <v>968</v>
      </c>
      <c r="K66" s="2">
        <v>1311</v>
      </c>
      <c r="L66" s="2">
        <v>1331</v>
      </c>
      <c r="M66" s="5">
        <f t="shared" si="5"/>
        <v>2642</v>
      </c>
      <c r="N66" s="27">
        <f t="shared" si="6"/>
        <v>0.11124592151880656</v>
      </c>
      <c r="O66" s="27">
        <f t="shared" si="0"/>
        <v>0.11673954825211054</v>
      </c>
      <c r="P66" s="28">
        <f t="shared" si="7"/>
        <v>0.11395083529061005</v>
      </c>
      <c r="Q66" s="38"/>
      <c r="R66" s="32">
        <f t="shared" si="8"/>
        <v>26.569668258490619</v>
      </c>
      <c r="S66" s="32">
        <f t="shared" si="1"/>
        <v>28.020125298459202</v>
      </c>
      <c r="T66" s="32">
        <f t="shared" si="2"/>
        <v>27.282039541555523</v>
      </c>
      <c r="U66">
        <f>+IF('Média 24h-6h'!R66&lt;'Média Mensal'!$U$2,1,0)+IF('Média 6h-7h'!R66&lt;'Média Mensal'!$U$2,1,0)+IF('Média 7h-8h'!R66&lt;'Média Mensal'!$U$2,1,0)+IF('Média 8h-9h'!R66&lt;'Média Mensal'!$U$2,1,0)+IF('Média 9h-10h'!R66&lt;'Média Mensal'!$U$2,1,0)+IF('Média 10h-11h'!R66&lt;'Média Mensal'!$U$2,1,0)+IF('Média 11h-12h'!R66&lt;'Média Mensal'!$U$2,1,0)+IF('Média 12h-13h'!R66&lt;'Média Mensal'!$U$2,1,0)+IF('Média 13h-14h'!R66&lt;'Média Mensal'!$U$2,1,0)+IF('Média 14h-15h'!R66&lt;'Média Mensal'!$U$2,1,0)+IF('Média 15h-16h'!R66&lt;'Média Mensal'!$U$2,1,0)+IF('Média 16h-17h'!R66&lt;'Média Mensal'!$U$2,1,0)+IF('Média 17h-18h'!R66&lt;'Média Mensal'!$U$2,1,0)+IF('Média 18h-19h'!R66&lt;'Média Mensal'!$U$2,1,0)+IF('Média 19h-20h'!R66&lt;'Média Mensal'!$U$2,1,0)+IF('Média 20h-21h'!R66&lt;'Média Mensal'!$U$2,1,0)+IF('Média 21h-22h'!R66&lt;'Média Mensal'!$U$2,1,0)+IF('Média 22h-23h'!R66&lt;'Média Mensal'!$U$2,1,0)+IF('Média 23h-0h'!R66&lt;'Média Mensal'!$U$2,1,0)</f>
        <v>0</v>
      </c>
      <c r="V66">
        <f>+IF('Média 24h-6h'!S66&lt;'Média Mensal'!$U$2,1,0)+IF('Média 6h-7h'!S66&lt;'Média Mensal'!$U$2,1,0)+IF('Média 7h-8h'!S66&lt;'Média Mensal'!$U$2,1,0)+IF('Média 8h-9h'!S66&lt;'Média Mensal'!$U$2,1,0)+IF('Média 9h-10h'!S66&lt;'Média Mensal'!$U$2,1,0)+IF('Média 10h-11h'!S66&lt;'Média Mensal'!$U$2,1,0)+IF('Média 11h-12h'!S66&lt;'Média Mensal'!$U$2,1,0)+IF('Média 12h-13h'!S66&lt;'Média Mensal'!$U$2,1,0)+IF('Média 13h-14h'!S66&lt;'Média Mensal'!$U$2,1,0)+IF('Média 14h-15h'!S66&lt;'Média Mensal'!$U$2,1,0)+IF('Média 15h-16h'!S66&lt;'Média Mensal'!$U$2,1,0)+IF('Média 16h-17h'!S66&lt;'Média Mensal'!$U$2,1,0)+IF('Média 17h-18h'!S66&lt;'Média Mensal'!$U$2,1,0)+IF('Média 18h-19h'!S66&lt;'Média Mensal'!$U$2,1,0)+IF('Média 19h-20h'!S66&lt;'Média Mensal'!$U$2,1,0)+IF('Média 20h-21h'!S66&lt;'Média Mensal'!$U$2,1,0)+IF('Média 21h-22h'!S66&lt;'Média Mensal'!$U$2,1,0)+IF('Média 22h-23h'!S66&lt;'Média Mensal'!$U$2,1,0)+IF('Média 23h-0h'!S66&lt;'Média Mensal'!$U$2,1,0)</f>
        <v>3</v>
      </c>
    </row>
    <row r="67" spans="2:22" x14ac:dyDescent="0.25">
      <c r="B67" s="12" t="s">
        <v>60</v>
      </c>
      <c r="C67" s="12" t="s">
        <v>61</v>
      </c>
      <c r="D67" s="15">
        <v>1194.23</v>
      </c>
      <c r="E67" s="4">
        <v>45105.798346748117</v>
      </c>
      <c r="F67" s="4">
        <v>45787.123941016129</v>
      </c>
      <c r="G67" s="5">
        <f t="shared" si="3"/>
        <v>90892.922287764246</v>
      </c>
      <c r="H67" s="2">
        <v>526</v>
      </c>
      <c r="I67" s="2">
        <v>442</v>
      </c>
      <c r="J67" s="5">
        <f t="shared" si="4"/>
        <v>968</v>
      </c>
      <c r="K67" s="2">
        <v>1311</v>
      </c>
      <c r="L67" s="2">
        <v>1331</v>
      </c>
      <c r="M67" s="5">
        <f t="shared" si="5"/>
        <v>2642</v>
      </c>
      <c r="N67" s="27">
        <f t="shared" si="6"/>
        <v>0.10280664429997474</v>
      </c>
      <c r="O67" s="27">
        <f t="shared" si="0"/>
        <v>0.10759264014713819</v>
      </c>
      <c r="P67" s="28">
        <f t="shared" si="7"/>
        <v>0.10516313969131723</v>
      </c>
      <c r="Q67" s="38"/>
      <c r="R67" s="32">
        <f t="shared" si="8"/>
        <v>24.554054625339205</v>
      </c>
      <c r="S67" s="32">
        <f t="shared" si="1"/>
        <v>25.824660993240908</v>
      </c>
      <c r="T67" s="32">
        <f t="shared" si="2"/>
        <v>25.178094816555191</v>
      </c>
      <c r="U67">
        <f>+IF('Média 24h-6h'!R67&lt;'Média Mensal'!$U$2,1,0)+IF('Média 6h-7h'!R67&lt;'Média Mensal'!$U$2,1,0)+IF('Média 7h-8h'!R67&lt;'Média Mensal'!$U$2,1,0)+IF('Média 8h-9h'!R67&lt;'Média Mensal'!$U$2,1,0)+IF('Média 9h-10h'!R67&lt;'Média Mensal'!$U$2,1,0)+IF('Média 10h-11h'!R67&lt;'Média Mensal'!$U$2,1,0)+IF('Média 11h-12h'!R67&lt;'Média Mensal'!$U$2,1,0)+IF('Média 12h-13h'!R67&lt;'Média Mensal'!$U$2,1,0)+IF('Média 13h-14h'!R67&lt;'Média Mensal'!$U$2,1,0)+IF('Média 14h-15h'!R67&lt;'Média Mensal'!$U$2,1,0)+IF('Média 15h-16h'!R67&lt;'Média Mensal'!$U$2,1,0)+IF('Média 16h-17h'!R67&lt;'Média Mensal'!$U$2,1,0)+IF('Média 17h-18h'!R67&lt;'Média Mensal'!$U$2,1,0)+IF('Média 18h-19h'!R67&lt;'Média Mensal'!$U$2,1,0)+IF('Média 19h-20h'!R67&lt;'Média Mensal'!$U$2,1,0)+IF('Média 20h-21h'!R67&lt;'Média Mensal'!$U$2,1,0)+IF('Média 21h-22h'!R67&lt;'Média Mensal'!$U$2,1,0)+IF('Média 22h-23h'!R67&lt;'Média Mensal'!$U$2,1,0)+IF('Média 23h-0h'!R67&lt;'Média Mensal'!$U$2,1,0)</f>
        <v>0</v>
      </c>
      <c r="V67">
        <f>+IF('Média 24h-6h'!S67&lt;'Média Mensal'!$U$2,1,0)+IF('Média 6h-7h'!S67&lt;'Média Mensal'!$U$2,1,0)+IF('Média 7h-8h'!S67&lt;'Média Mensal'!$U$2,1,0)+IF('Média 8h-9h'!S67&lt;'Média Mensal'!$U$2,1,0)+IF('Média 9h-10h'!S67&lt;'Média Mensal'!$U$2,1,0)+IF('Média 10h-11h'!S67&lt;'Média Mensal'!$U$2,1,0)+IF('Média 11h-12h'!S67&lt;'Média Mensal'!$U$2,1,0)+IF('Média 12h-13h'!S67&lt;'Média Mensal'!$U$2,1,0)+IF('Média 13h-14h'!S67&lt;'Média Mensal'!$U$2,1,0)+IF('Média 14h-15h'!S67&lt;'Média Mensal'!$U$2,1,0)+IF('Média 15h-16h'!S67&lt;'Média Mensal'!$U$2,1,0)+IF('Média 16h-17h'!S67&lt;'Média Mensal'!$U$2,1,0)+IF('Média 17h-18h'!S67&lt;'Média Mensal'!$U$2,1,0)+IF('Média 18h-19h'!S67&lt;'Média Mensal'!$U$2,1,0)+IF('Média 19h-20h'!S67&lt;'Média Mensal'!$U$2,1,0)+IF('Média 20h-21h'!S67&lt;'Média Mensal'!$U$2,1,0)+IF('Média 21h-22h'!S67&lt;'Média Mensal'!$U$2,1,0)+IF('Média 22h-23h'!S67&lt;'Média Mensal'!$U$2,1,0)+IF('Média 23h-0h'!S67&lt;'Média Mensal'!$U$2,1,0)</f>
        <v>3</v>
      </c>
    </row>
    <row r="68" spans="2:22" x14ac:dyDescent="0.25">
      <c r="B68" s="12" t="s">
        <v>61</v>
      </c>
      <c r="C68" s="12" t="s">
        <v>62</v>
      </c>
      <c r="D68" s="15">
        <v>1468.1</v>
      </c>
      <c r="E68" s="4">
        <v>41616.190396064019</v>
      </c>
      <c r="F68" s="4">
        <v>42059.762873162064</v>
      </c>
      <c r="G68" s="5">
        <f t="shared" si="3"/>
        <v>83675.953269226084</v>
      </c>
      <c r="H68" s="2">
        <v>526</v>
      </c>
      <c r="I68" s="2">
        <v>442</v>
      </c>
      <c r="J68" s="5">
        <f t="shared" si="4"/>
        <v>968</v>
      </c>
      <c r="K68" s="2">
        <v>1311</v>
      </c>
      <c r="L68" s="2">
        <v>1331</v>
      </c>
      <c r="M68" s="5">
        <f t="shared" si="5"/>
        <v>2642</v>
      </c>
      <c r="N68" s="27">
        <f t="shared" si="6"/>
        <v>9.4853013137647504E-2</v>
      </c>
      <c r="O68" s="27">
        <f t="shared" si="0"/>
        <v>9.8833919713229773E-2</v>
      </c>
      <c r="P68" s="28">
        <f t="shared" si="7"/>
        <v>9.6813104265658936E-2</v>
      </c>
      <c r="Q68" s="38"/>
      <c r="R68" s="32">
        <f t="shared" si="8"/>
        <v>22.654431353328263</v>
      </c>
      <c r="S68" s="32">
        <f t="shared" si="1"/>
        <v>23.722370486837036</v>
      </c>
      <c r="T68" s="32">
        <f t="shared" si="2"/>
        <v>23.178934423608332</v>
      </c>
      <c r="U68">
        <f>+IF('Média 24h-6h'!R68&lt;'Média Mensal'!$U$2,1,0)+IF('Média 6h-7h'!R68&lt;'Média Mensal'!$U$2,1,0)+IF('Média 7h-8h'!R68&lt;'Média Mensal'!$U$2,1,0)+IF('Média 8h-9h'!R68&lt;'Média Mensal'!$U$2,1,0)+IF('Média 9h-10h'!R68&lt;'Média Mensal'!$U$2,1,0)+IF('Média 10h-11h'!R68&lt;'Média Mensal'!$U$2,1,0)+IF('Média 11h-12h'!R68&lt;'Média Mensal'!$U$2,1,0)+IF('Média 12h-13h'!R68&lt;'Média Mensal'!$U$2,1,0)+IF('Média 13h-14h'!R68&lt;'Média Mensal'!$U$2,1,0)+IF('Média 14h-15h'!R68&lt;'Média Mensal'!$U$2,1,0)+IF('Média 15h-16h'!R68&lt;'Média Mensal'!$U$2,1,0)+IF('Média 16h-17h'!R68&lt;'Média Mensal'!$U$2,1,0)+IF('Média 17h-18h'!R68&lt;'Média Mensal'!$U$2,1,0)+IF('Média 18h-19h'!R68&lt;'Média Mensal'!$U$2,1,0)+IF('Média 19h-20h'!R68&lt;'Média Mensal'!$U$2,1,0)+IF('Média 20h-21h'!R68&lt;'Média Mensal'!$U$2,1,0)+IF('Média 21h-22h'!R68&lt;'Média Mensal'!$U$2,1,0)+IF('Média 22h-23h'!R68&lt;'Média Mensal'!$U$2,1,0)+IF('Média 23h-0h'!R68&lt;'Média Mensal'!$U$2,1,0)</f>
        <v>2</v>
      </c>
      <c r="V68">
        <f>+IF('Média 24h-6h'!S68&lt;'Média Mensal'!$U$2,1,0)+IF('Média 6h-7h'!S68&lt;'Média Mensal'!$U$2,1,0)+IF('Média 7h-8h'!S68&lt;'Média Mensal'!$U$2,1,0)+IF('Média 8h-9h'!S68&lt;'Média Mensal'!$U$2,1,0)+IF('Média 9h-10h'!S68&lt;'Média Mensal'!$U$2,1,0)+IF('Média 10h-11h'!S68&lt;'Média Mensal'!$U$2,1,0)+IF('Média 11h-12h'!S68&lt;'Média Mensal'!$U$2,1,0)+IF('Média 12h-13h'!S68&lt;'Média Mensal'!$U$2,1,0)+IF('Média 13h-14h'!S68&lt;'Média Mensal'!$U$2,1,0)+IF('Média 14h-15h'!S68&lt;'Média Mensal'!$U$2,1,0)+IF('Média 15h-16h'!S68&lt;'Média Mensal'!$U$2,1,0)+IF('Média 16h-17h'!S68&lt;'Média Mensal'!$U$2,1,0)+IF('Média 17h-18h'!S68&lt;'Média Mensal'!$U$2,1,0)+IF('Média 18h-19h'!S68&lt;'Média Mensal'!$U$2,1,0)+IF('Média 19h-20h'!S68&lt;'Média Mensal'!$U$2,1,0)+IF('Média 20h-21h'!S68&lt;'Média Mensal'!$U$2,1,0)+IF('Média 21h-22h'!S68&lt;'Média Mensal'!$U$2,1,0)+IF('Média 22h-23h'!S68&lt;'Média Mensal'!$U$2,1,0)+IF('Média 23h-0h'!S68&lt;'Média Mensal'!$U$2,1,0)</f>
        <v>3</v>
      </c>
    </row>
    <row r="69" spans="2:22" x14ac:dyDescent="0.25">
      <c r="B69" s="13" t="s">
        <v>62</v>
      </c>
      <c r="C69" s="13" t="s">
        <v>63</v>
      </c>
      <c r="D69" s="16">
        <v>702.48</v>
      </c>
      <c r="E69" s="4">
        <v>25386.371082894188</v>
      </c>
      <c r="F69" s="4">
        <v>24450.999999999996</v>
      </c>
      <c r="G69" s="7">
        <f t="shared" si="3"/>
        <v>49837.371082894184</v>
      </c>
      <c r="H69" s="6">
        <v>526</v>
      </c>
      <c r="I69" s="3">
        <v>442</v>
      </c>
      <c r="J69" s="7">
        <f t="shared" si="4"/>
        <v>968</v>
      </c>
      <c r="K69" s="6">
        <v>1311</v>
      </c>
      <c r="L69" s="3">
        <v>1329</v>
      </c>
      <c r="M69" s="7">
        <f t="shared" si="5"/>
        <v>2640</v>
      </c>
      <c r="N69" s="27">
        <f t="shared" si="6"/>
        <v>5.7861466100719752E-2</v>
      </c>
      <c r="O69" s="27">
        <f t="shared" si="0"/>
        <v>5.7523102403402776E-2</v>
      </c>
      <c r="P69" s="28">
        <f t="shared" si="7"/>
        <v>5.76949635600668E-2</v>
      </c>
      <c r="Q69" s="38"/>
      <c r="R69" s="32">
        <f t="shared" si="8"/>
        <v>13.819472554651163</v>
      </c>
      <c r="S69" s="32">
        <f t="shared" si="1"/>
        <v>13.806324110671934</v>
      </c>
      <c r="T69" s="32">
        <f t="shared" si="2"/>
        <v>13.813018592819896</v>
      </c>
      <c r="U69">
        <f>+IF('Média 24h-6h'!R69&lt;'Média Mensal'!$U$2,1,0)+IF('Média 6h-7h'!R69&lt;'Média Mensal'!$U$2,1,0)+IF('Média 7h-8h'!R69&lt;'Média Mensal'!$U$2,1,0)+IF('Média 8h-9h'!R69&lt;'Média Mensal'!$U$2,1,0)+IF('Média 9h-10h'!R69&lt;'Média Mensal'!$U$2,1,0)+IF('Média 10h-11h'!R69&lt;'Média Mensal'!$U$2,1,0)+IF('Média 11h-12h'!R69&lt;'Média Mensal'!$U$2,1,0)+IF('Média 12h-13h'!R69&lt;'Média Mensal'!$U$2,1,0)+IF('Média 13h-14h'!R69&lt;'Média Mensal'!$U$2,1,0)+IF('Média 14h-15h'!R69&lt;'Média Mensal'!$U$2,1,0)+IF('Média 15h-16h'!R69&lt;'Média Mensal'!$U$2,1,0)+IF('Média 16h-17h'!R69&lt;'Média Mensal'!$U$2,1,0)+IF('Média 17h-18h'!R69&lt;'Média Mensal'!$U$2,1,0)+IF('Média 18h-19h'!R69&lt;'Média Mensal'!$U$2,1,0)+IF('Média 19h-20h'!R69&lt;'Média Mensal'!$U$2,1,0)+IF('Média 20h-21h'!R69&lt;'Média Mensal'!$U$2,1,0)+IF('Média 21h-22h'!R69&lt;'Média Mensal'!$U$2,1,0)+IF('Média 22h-23h'!R69&lt;'Média Mensal'!$U$2,1,0)+IF('Média 23h-0h'!R69&lt;'Média Mensal'!$U$2,1,0)</f>
        <v>5</v>
      </c>
      <c r="V69">
        <f>+IF('Média 24h-6h'!S69&lt;'Média Mensal'!$U$2,1,0)+IF('Média 6h-7h'!S69&lt;'Média Mensal'!$U$2,1,0)+IF('Média 7h-8h'!S69&lt;'Média Mensal'!$U$2,1,0)+IF('Média 8h-9h'!S69&lt;'Média Mensal'!$U$2,1,0)+IF('Média 9h-10h'!S69&lt;'Média Mensal'!$U$2,1,0)+IF('Média 10h-11h'!S69&lt;'Média Mensal'!$U$2,1,0)+IF('Média 11h-12h'!S69&lt;'Média Mensal'!$U$2,1,0)+IF('Média 12h-13h'!S69&lt;'Média Mensal'!$U$2,1,0)+IF('Média 13h-14h'!S69&lt;'Média Mensal'!$U$2,1,0)+IF('Média 14h-15h'!S69&lt;'Média Mensal'!$U$2,1,0)+IF('Média 15h-16h'!S69&lt;'Média Mensal'!$U$2,1,0)+IF('Média 16h-17h'!S69&lt;'Média Mensal'!$U$2,1,0)+IF('Média 17h-18h'!S69&lt;'Média Mensal'!$U$2,1,0)+IF('Média 18h-19h'!S69&lt;'Média Mensal'!$U$2,1,0)+IF('Média 19h-20h'!S69&lt;'Média Mensal'!$U$2,1,0)+IF('Média 20h-21h'!S69&lt;'Média Mensal'!$U$2,1,0)+IF('Média 21h-22h'!S69&lt;'Média Mensal'!$U$2,1,0)+IF('Média 22h-23h'!S69&lt;'Média Mensal'!$U$2,1,0)+IF('Média 23h-0h'!S69&lt;'Média Mensal'!$U$2,1,0)</f>
        <v>6</v>
      </c>
    </row>
    <row r="70" spans="2:22" x14ac:dyDescent="0.25">
      <c r="B70" s="11" t="s">
        <v>100</v>
      </c>
      <c r="C70" s="11" t="s">
        <v>64</v>
      </c>
      <c r="D70" s="14">
        <v>463.71</v>
      </c>
      <c r="E70" s="8">
        <v>167815</v>
      </c>
      <c r="F70" s="8">
        <v>139797.01127620335</v>
      </c>
      <c r="G70" s="10">
        <f t="shared" ref="G70:G86" si="10">+E70+F70</f>
        <v>307612.01127620332</v>
      </c>
      <c r="H70" s="2">
        <v>7388</v>
      </c>
      <c r="I70" s="2">
        <v>7440</v>
      </c>
      <c r="J70" s="10">
        <f t="shared" ref="J70:J86" si="11">+H70+I70</f>
        <v>14828</v>
      </c>
      <c r="K70" s="2">
        <v>0</v>
      </c>
      <c r="L70" s="2">
        <v>0</v>
      </c>
      <c r="M70" s="10">
        <f t="shared" ref="M70:M86" si="12">+K70+L70</f>
        <v>0</v>
      </c>
      <c r="N70" s="25">
        <f t="shared" ref="N70:O86" si="13">+E70/(H70*216+K70*248)</f>
        <v>0.10515989392207584</v>
      </c>
      <c r="O70" s="25">
        <f t="shared" si="0"/>
        <v>8.6990374400265927E-2</v>
      </c>
      <c r="P70" s="26">
        <f t="shared" ref="P70:P86" si="14">+G70/(J70*216+M70*248)</f>
        <v>9.6043275009055476E-2</v>
      </c>
      <c r="Q70" s="38"/>
      <c r="R70" s="32">
        <f t="shared" ref="R70:T86" si="15">+E70/(H70+K70)</f>
        <v>22.714537087168381</v>
      </c>
      <c r="S70" s="32">
        <f t="shared" si="1"/>
        <v>18.78992087045744</v>
      </c>
      <c r="T70" s="32">
        <f t="shared" si="2"/>
        <v>20.745347401955982</v>
      </c>
      <c r="U70">
        <f>+IF('Média 24h-6h'!R70&lt;'Média Mensal'!$U$2,1,0)+IF('Média 6h-7h'!R70&lt;'Média Mensal'!$U$2,1,0)+IF('Média 7h-8h'!R70&lt;'Média Mensal'!$U$2,1,0)+IF('Média 8h-9h'!R70&lt;'Média Mensal'!$U$2,1,0)+IF('Média 9h-10h'!R70&lt;'Média Mensal'!$U$2,1,0)+IF('Média 10h-11h'!R70&lt;'Média Mensal'!$U$2,1,0)+IF('Média 11h-12h'!R70&lt;'Média Mensal'!$U$2,1,0)+IF('Média 12h-13h'!R70&lt;'Média Mensal'!$U$2,1,0)+IF('Média 13h-14h'!R70&lt;'Média Mensal'!$U$2,1,0)+IF('Média 14h-15h'!R70&lt;'Média Mensal'!$U$2,1,0)+IF('Média 15h-16h'!R70&lt;'Média Mensal'!$U$2,1,0)+IF('Média 16h-17h'!R70&lt;'Média Mensal'!$U$2,1,0)+IF('Média 17h-18h'!R70&lt;'Média Mensal'!$U$2,1,0)+IF('Média 18h-19h'!R70&lt;'Média Mensal'!$U$2,1,0)+IF('Média 19h-20h'!R70&lt;'Média Mensal'!$U$2,1,0)+IF('Média 20h-21h'!R70&lt;'Média Mensal'!$U$2,1,0)+IF('Média 21h-22h'!R70&lt;'Média Mensal'!$U$2,1,0)+IF('Média 22h-23h'!R70&lt;'Média Mensal'!$U$2,1,0)+IF('Média 23h-0h'!R70&lt;'Média Mensal'!$U$2,1,0)</f>
        <v>1</v>
      </c>
      <c r="V70">
        <f>+IF('Média 24h-6h'!S70&lt;'Média Mensal'!$U$2,1,0)+IF('Média 6h-7h'!S70&lt;'Média Mensal'!$U$2,1,0)+IF('Média 7h-8h'!S70&lt;'Média Mensal'!$U$2,1,0)+IF('Média 8h-9h'!S70&lt;'Média Mensal'!$U$2,1,0)+IF('Média 9h-10h'!S70&lt;'Média Mensal'!$U$2,1,0)+IF('Média 10h-11h'!S70&lt;'Média Mensal'!$U$2,1,0)+IF('Média 11h-12h'!S70&lt;'Média Mensal'!$U$2,1,0)+IF('Média 12h-13h'!S70&lt;'Média Mensal'!$U$2,1,0)+IF('Média 13h-14h'!S70&lt;'Média Mensal'!$U$2,1,0)+IF('Média 14h-15h'!S70&lt;'Média Mensal'!$U$2,1,0)+IF('Média 15h-16h'!S70&lt;'Média Mensal'!$U$2,1,0)+IF('Média 16h-17h'!S70&lt;'Média Mensal'!$U$2,1,0)+IF('Média 17h-18h'!S70&lt;'Média Mensal'!$U$2,1,0)+IF('Média 18h-19h'!S70&lt;'Média Mensal'!$U$2,1,0)+IF('Média 19h-20h'!S70&lt;'Média Mensal'!$U$2,1,0)+IF('Média 20h-21h'!S70&lt;'Média Mensal'!$U$2,1,0)+IF('Média 21h-22h'!S70&lt;'Média Mensal'!$U$2,1,0)+IF('Média 22h-23h'!S70&lt;'Média Mensal'!$U$2,1,0)+IF('Média 23h-0h'!S70&lt;'Média Mensal'!$U$2,1,0)</f>
        <v>1</v>
      </c>
    </row>
    <row r="71" spans="2:22" x14ac:dyDescent="0.25">
      <c r="B71" s="12" t="s">
        <v>64</v>
      </c>
      <c r="C71" s="12" t="s">
        <v>65</v>
      </c>
      <c r="D71" s="15">
        <v>716.25</v>
      </c>
      <c r="E71" s="4">
        <v>227024.69836536847</v>
      </c>
      <c r="F71" s="4">
        <v>207083.06795250741</v>
      </c>
      <c r="G71" s="5">
        <f t="shared" si="10"/>
        <v>434107.76631787588</v>
      </c>
      <c r="H71" s="2">
        <v>7391</v>
      </c>
      <c r="I71" s="2">
        <v>7441</v>
      </c>
      <c r="J71" s="5">
        <f t="shared" si="11"/>
        <v>14832</v>
      </c>
      <c r="K71" s="2">
        <v>0</v>
      </c>
      <c r="L71" s="2">
        <v>0</v>
      </c>
      <c r="M71" s="5">
        <f t="shared" si="12"/>
        <v>0</v>
      </c>
      <c r="N71" s="27">
        <f t="shared" si="13"/>
        <v>0.1422054214869489</v>
      </c>
      <c r="O71" s="27">
        <f t="shared" si="0"/>
        <v>0.12884261620582371</v>
      </c>
      <c r="P71" s="28">
        <f t="shared" si="14"/>
        <v>0.13550149523985797</v>
      </c>
      <c r="Q71" s="38"/>
      <c r="R71" s="32">
        <f t="shared" si="15"/>
        <v>30.71637104118096</v>
      </c>
      <c r="S71" s="32">
        <f t="shared" si="15"/>
        <v>27.830005100457925</v>
      </c>
      <c r="T71" s="32">
        <f t="shared" si="15"/>
        <v>29.268322971809322</v>
      </c>
      <c r="U71">
        <f>+IF('Média 24h-6h'!R71&lt;'Média Mensal'!$U$2,1,0)+IF('Média 6h-7h'!R71&lt;'Média Mensal'!$U$2,1,0)+IF('Média 7h-8h'!R71&lt;'Média Mensal'!$U$2,1,0)+IF('Média 8h-9h'!R71&lt;'Média Mensal'!$U$2,1,0)+IF('Média 9h-10h'!R71&lt;'Média Mensal'!$U$2,1,0)+IF('Média 10h-11h'!R71&lt;'Média Mensal'!$U$2,1,0)+IF('Média 11h-12h'!R71&lt;'Média Mensal'!$U$2,1,0)+IF('Média 12h-13h'!R71&lt;'Média Mensal'!$U$2,1,0)+IF('Média 13h-14h'!R71&lt;'Média Mensal'!$U$2,1,0)+IF('Média 14h-15h'!R71&lt;'Média Mensal'!$U$2,1,0)+IF('Média 15h-16h'!R71&lt;'Média Mensal'!$U$2,1,0)+IF('Média 16h-17h'!R71&lt;'Média Mensal'!$U$2,1,0)+IF('Média 17h-18h'!R71&lt;'Média Mensal'!$U$2,1,0)+IF('Média 18h-19h'!R71&lt;'Média Mensal'!$U$2,1,0)+IF('Média 19h-20h'!R71&lt;'Média Mensal'!$U$2,1,0)+IF('Média 20h-21h'!R71&lt;'Média Mensal'!$U$2,1,0)+IF('Média 21h-22h'!R71&lt;'Média Mensal'!$U$2,1,0)+IF('Média 22h-23h'!R71&lt;'Média Mensal'!$U$2,1,0)+IF('Média 23h-0h'!R71&lt;'Média Mensal'!$U$2,1,0)</f>
        <v>1</v>
      </c>
      <c r="V71">
        <f>+IF('Média 24h-6h'!S71&lt;'Média Mensal'!$U$2,1,0)+IF('Média 6h-7h'!S71&lt;'Média Mensal'!$U$2,1,0)+IF('Média 7h-8h'!S71&lt;'Média Mensal'!$U$2,1,0)+IF('Média 8h-9h'!S71&lt;'Média Mensal'!$U$2,1,0)+IF('Média 9h-10h'!S71&lt;'Média Mensal'!$U$2,1,0)+IF('Média 10h-11h'!S71&lt;'Média Mensal'!$U$2,1,0)+IF('Média 11h-12h'!S71&lt;'Média Mensal'!$U$2,1,0)+IF('Média 12h-13h'!S71&lt;'Média Mensal'!$U$2,1,0)+IF('Média 13h-14h'!S71&lt;'Média Mensal'!$U$2,1,0)+IF('Média 14h-15h'!S71&lt;'Média Mensal'!$U$2,1,0)+IF('Média 15h-16h'!S71&lt;'Média Mensal'!$U$2,1,0)+IF('Média 16h-17h'!S71&lt;'Média Mensal'!$U$2,1,0)+IF('Média 17h-18h'!S71&lt;'Média Mensal'!$U$2,1,0)+IF('Média 18h-19h'!S71&lt;'Média Mensal'!$U$2,1,0)+IF('Média 19h-20h'!S71&lt;'Média Mensal'!$U$2,1,0)+IF('Média 20h-21h'!S71&lt;'Média Mensal'!$U$2,1,0)+IF('Média 21h-22h'!S71&lt;'Média Mensal'!$U$2,1,0)+IF('Média 22h-23h'!S71&lt;'Média Mensal'!$U$2,1,0)+IF('Média 23h-0h'!S71&lt;'Média Mensal'!$U$2,1,0)</f>
        <v>0</v>
      </c>
    </row>
    <row r="72" spans="2:22" x14ac:dyDescent="0.25">
      <c r="B72" s="12" t="s">
        <v>65</v>
      </c>
      <c r="C72" s="12" t="s">
        <v>66</v>
      </c>
      <c r="D72" s="15">
        <v>405.01</v>
      </c>
      <c r="E72" s="4">
        <v>352080.29211087874</v>
      </c>
      <c r="F72" s="4">
        <v>332062.67707358726</v>
      </c>
      <c r="G72" s="5">
        <f t="shared" si="10"/>
        <v>684142.96918446594</v>
      </c>
      <c r="H72" s="2">
        <v>7399</v>
      </c>
      <c r="I72" s="2">
        <v>7451</v>
      </c>
      <c r="J72" s="5">
        <f t="shared" si="11"/>
        <v>14850</v>
      </c>
      <c r="K72" s="2">
        <v>0</v>
      </c>
      <c r="L72" s="2">
        <v>0</v>
      </c>
      <c r="M72" s="5">
        <f t="shared" si="12"/>
        <v>0</v>
      </c>
      <c r="N72" s="27">
        <f t="shared" si="13"/>
        <v>0.22030022332277055</v>
      </c>
      <c r="O72" s="27">
        <f t="shared" si="0"/>
        <v>0.20632495083532615</v>
      </c>
      <c r="P72" s="28">
        <f t="shared" si="14"/>
        <v>0.21328811858849792</v>
      </c>
      <c r="Q72" s="38"/>
      <c r="R72" s="32">
        <f t="shared" si="15"/>
        <v>47.58484823771844</v>
      </c>
      <c r="S72" s="32">
        <f t="shared" si="15"/>
        <v>44.566189380430444</v>
      </c>
      <c r="T72" s="32">
        <f t="shared" si="15"/>
        <v>46.070233615115555</v>
      </c>
      <c r="U72">
        <f>+IF('Média 24h-6h'!R72&lt;'Média Mensal'!$U$2,1,0)+IF('Média 6h-7h'!R72&lt;'Média Mensal'!$U$2,1,0)+IF('Média 7h-8h'!R72&lt;'Média Mensal'!$U$2,1,0)+IF('Média 8h-9h'!R72&lt;'Média Mensal'!$U$2,1,0)+IF('Média 9h-10h'!R72&lt;'Média Mensal'!$U$2,1,0)+IF('Média 10h-11h'!R72&lt;'Média Mensal'!$U$2,1,0)+IF('Média 11h-12h'!R72&lt;'Média Mensal'!$U$2,1,0)+IF('Média 12h-13h'!R72&lt;'Média Mensal'!$U$2,1,0)+IF('Média 13h-14h'!R72&lt;'Média Mensal'!$U$2,1,0)+IF('Média 14h-15h'!R72&lt;'Média Mensal'!$U$2,1,0)+IF('Média 15h-16h'!R72&lt;'Média Mensal'!$U$2,1,0)+IF('Média 16h-17h'!R72&lt;'Média Mensal'!$U$2,1,0)+IF('Média 17h-18h'!R72&lt;'Média Mensal'!$U$2,1,0)+IF('Média 18h-19h'!R72&lt;'Média Mensal'!$U$2,1,0)+IF('Média 19h-20h'!R72&lt;'Média Mensal'!$U$2,1,0)+IF('Média 20h-21h'!R72&lt;'Média Mensal'!$U$2,1,0)+IF('Média 21h-22h'!R72&lt;'Média Mensal'!$U$2,1,0)+IF('Média 22h-23h'!R72&lt;'Média Mensal'!$U$2,1,0)+IF('Média 23h-0h'!R72&lt;'Média Mensal'!$U$2,1,0)</f>
        <v>0</v>
      </c>
      <c r="V72">
        <f>+IF('Média 24h-6h'!S72&lt;'Média Mensal'!$U$2,1,0)+IF('Média 6h-7h'!S72&lt;'Média Mensal'!$U$2,1,0)+IF('Média 7h-8h'!S72&lt;'Média Mensal'!$U$2,1,0)+IF('Média 8h-9h'!S72&lt;'Média Mensal'!$U$2,1,0)+IF('Média 9h-10h'!S72&lt;'Média Mensal'!$U$2,1,0)+IF('Média 10h-11h'!S72&lt;'Média Mensal'!$U$2,1,0)+IF('Média 11h-12h'!S72&lt;'Média Mensal'!$U$2,1,0)+IF('Média 12h-13h'!S72&lt;'Média Mensal'!$U$2,1,0)+IF('Média 13h-14h'!S72&lt;'Média Mensal'!$U$2,1,0)+IF('Média 14h-15h'!S72&lt;'Média Mensal'!$U$2,1,0)+IF('Média 15h-16h'!S72&lt;'Média Mensal'!$U$2,1,0)+IF('Média 16h-17h'!S72&lt;'Média Mensal'!$U$2,1,0)+IF('Média 17h-18h'!S72&lt;'Média Mensal'!$U$2,1,0)+IF('Média 18h-19h'!S72&lt;'Média Mensal'!$U$2,1,0)+IF('Média 19h-20h'!S72&lt;'Média Mensal'!$U$2,1,0)+IF('Média 20h-21h'!S72&lt;'Média Mensal'!$U$2,1,0)+IF('Média 21h-22h'!S72&lt;'Média Mensal'!$U$2,1,0)+IF('Média 22h-23h'!S72&lt;'Média Mensal'!$U$2,1,0)+IF('Média 23h-0h'!S72&lt;'Média Mensal'!$U$2,1,0)</f>
        <v>0</v>
      </c>
    </row>
    <row r="73" spans="2:22" x14ac:dyDescent="0.25">
      <c r="B73" s="12" t="s">
        <v>66</v>
      </c>
      <c r="C73" s="12" t="s">
        <v>67</v>
      </c>
      <c r="D73" s="15">
        <v>488.39</v>
      </c>
      <c r="E73" s="4">
        <v>402858.46854184952</v>
      </c>
      <c r="F73" s="4">
        <v>376419.43025001016</v>
      </c>
      <c r="G73" s="5">
        <f t="shared" si="10"/>
        <v>779277.89879185962</v>
      </c>
      <c r="H73" s="2">
        <v>7399</v>
      </c>
      <c r="I73" s="2">
        <v>7447</v>
      </c>
      <c r="J73" s="5">
        <f t="shared" si="11"/>
        <v>14846</v>
      </c>
      <c r="K73" s="2">
        <v>0</v>
      </c>
      <c r="L73" s="2">
        <v>0</v>
      </c>
      <c r="M73" s="5">
        <f t="shared" si="12"/>
        <v>0</v>
      </c>
      <c r="N73" s="27">
        <f t="shared" si="13"/>
        <v>0.25207264529106133</v>
      </c>
      <c r="O73" s="27">
        <f t="shared" si="0"/>
        <v>0.23401135322327793</v>
      </c>
      <c r="P73" s="28">
        <f t="shared" si="14"/>
        <v>0.24301280142545556</v>
      </c>
      <c r="Q73" s="38"/>
      <c r="R73" s="32">
        <f t="shared" si="15"/>
        <v>54.447691382869245</v>
      </c>
      <c r="S73" s="32">
        <f t="shared" si="15"/>
        <v>50.546452296228033</v>
      </c>
      <c r="T73" s="32">
        <f t="shared" si="15"/>
        <v>52.490765107898397</v>
      </c>
      <c r="U73">
        <f>+IF('Média 24h-6h'!R73&lt;'Média Mensal'!$U$2,1,0)+IF('Média 6h-7h'!R73&lt;'Média Mensal'!$U$2,1,0)+IF('Média 7h-8h'!R73&lt;'Média Mensal'!$U$2,1,0)+IF('Média 8h-9h'!R73&lt;'Média Mensal'!$U$2,1,0)+IF('Média 9h-10h'!R73&lt;'Média Mensal'!$U$2,1,0)+IF('Média 10h-11h'!R73&lt;'Média Mensal'!$U$2,1,0)+IF('Média 11h-12h'!R73&lt;'Média Mensal'!$U$2,1,0)+IF('Média 12h-13h'!R73&lt;'Média Mensal'!$U$2,1,0)+IF('Média 13h-14h'!R73&lt;'Média Mensal'!$U$2,1,0)+IF('Média 14h-15h'!R73&lt;'Média Mensal'!$U$2,1,0)+IF('Média 15h-16h'!R73&lt;'Média Mensal'!$U$2,1,0)+IF('Média 16h-17h'!R73&lt;'Média Mensal'!$U$2,1,0)+IF('Média 17h-18h'!R73&lt;'Média Mensal'!$U$2,1,0)+IF('Média 18h-19h'!R73&lt;'Média Mensal'!$U$2,1,0)+IF('Média 19h-20h'!R73&lt;'Média Mensal'!$U$2,1,0)+IF('Média 20h-21h'!R73&lt;'Média Mensal'!$U$2,1,0)+IF('Média 21h-22h'!R73&lt;'Média Mensal'!$U$2,1,0)+IF('Média 22h-23h'!R73&lt;'Média Mensal'!$U$2,1,0)+IF('Média 23h-0h'!R73&lt;'Média Mensal'!$U$2,1,0)</f>
        <v>0</v>
      </c>
      <c r="V73">
        <f>+IF('Média 24h-6h'!S73&lt;'Média Mensal'!$U$2,1,0)+IF('Média 6h-7h'!S73&lt;'Média Mensal'!$U$2,1,0)+IF('Média 7h-8h'!S73&lt;'Média Mensal'!$U$2,1,0)+IF('Média 8h-9h'!S73&lt;'Média Mensal'!$U$2,1,0)+IF('Média 9h-10h'!S73&lt;'Média Mensal'!$U$2,1,0)+IF('Média 10h-11h'!S73&lt;'Média Mensal'!$U$2,1,0)+IF('Média 11h-12h'!S73&lt;'Média Mensal'!$U$2,1,0)+IF('Média 12h-13h'!S73&lt;'Média Mensal'!$U$2,1,0)+IF('Média 13h-14h'!S73&lt;'Média Mensal'!$U$2,1,0)+IF('Média 14h-15h'!S73&lt;'Média Mensal'!$U$2,1,0)+IF('Média 15h-16h'!S73&lt;'Média Mensal'!$U$2,1,0)+IF('Média 16h-17h'!S73&lt;'Média Mensal'!$U$2,1,0)+IF('Média 17h-18h'!S73&lt;'Média Mensal'!$U$2,1,0)+IF('Média 18h-19h'!S73&lt;'Média Mensal'!$U$2,1,0)+IF('Média 19h-20h'!S73&lt;'Média Mensal'!$U$2,1,0)+IF('Média 20h-21h'!S73&lt;'Média Mensal'!$U$2,1,0)+IF('Média 21h-22h'!S73&lt;'Média Mensal'!$U$2,1,0)+IF('Média 22h-23h'!S73&lt;'Média Mensal'!$U$2,1,0)+IF('Média 23h-0h'!S73&lt;'Média Mensal'!$U$2,1,0)</f>
        <v>0</v>
      </c>
    </row>
    <row r="74" spans="2:22" x14ac:dyDescent="0.25">
      <c r="B74" s="12" t="s">
        <v>67</v>
      </c>
      <c r="C74" s="12" t="s">
        <v>68</v>
      </c>
      <c r="D74" s="15">
        <v>419.98</v>
      </c>
      <c r="E74" s="4">
        <v>443029.95369981712</v>
      </c>
      <c r="F74" s="4">
        <v>413378.74153494439</v>
      </c>
      <c r="G74" s="5">
        <f t="shared" si="10"/>
        <v>856408.69523476157</v>
      </c>
      <c r="H74" s="2">
        <v>7396</v>
      </c>
      <c r="I74" s="2">
        <v>7448</v>
      </c>
      <c r="J74" s="5">
        <f t="shared" si="11"/>
        <v>14844</v>
      </c>
      <c r="K74" s="2">
        <v>0</v>
      </c>
      <c r="L74" s="2">
        <v>0</v>
      </c>
      <c r="M74" s="5">
        <f t="shared" si="12"/>
        <v>0</v>
      </c>
      <c r="N74" s="27">
        <f t="shared" si="13"/>
        <v>0.27732079508681939</v>
      </c>
      <c r="O74" s="27">
        <f t="shared" si="0"/>
        <v>0.25695360768920339</v>
      </c>
      <c r="P74" s="28">
        <f t="shared" si="14"/>
        <v>0.26710152725217623</v>
      </c>
      <c r="Q74" s="38"/>
      <c r="R74" s="32">
        <f t="shared" si="15"/>
        <v>59.901291738752988</v>
      </c>
      <c r="S74" s="32">
        <f t="shared" si="15"/>
        <v>55.501979260867934</v>
      </c>
      <c r="T74" s="32">
        <f t="shared" si="15"/>
        <v>57.693929886470059</v>
      </c>
      <c r="U74">
        <f>+IF('Média 24h-6h'!R74&lt;'Média Mensal'!$U$2,1,0)+IF('Média 6h-7h'!R74&lt;'Média Mensal'!$U$2,1,0)+IF('Média 7h-8h'!R74&lt;'Média Mensal'!$U$2,1,0)+IF('Média 8h-9h'!R74&lt;'Média Mensal'!$U$2,1,0)+IF('Média 9h-10h'!R74&lt;'Média Mensal'!$U$2,1,0)+IF('Média 10h-11h'!R74&lt;'Média Mensal'!$U$2,1,0)+IF('Média 11h-12h'!R74&lt;'Média Mensal'!$U$2,1,0)+IF('Média 12h-13h'!R74&lt;'Média Mensal'!$U$2,1,0)+IF('Média 13h-14h'!R74&lt;'Média Mensal'!$U$2,1,0)+IF('Média 14h-15h'!R74&lt;'Média Mensal'!$U$2,1,0)+IF('Média 15h-16h'!R74&lt;'Média Mensal'!$U$2,1,0)+IF('Média 16h-17h'!R74&lt;'Média Mensal'!$U$2,1,0)+IF('Média 17h-18h'!R74&lt;'Média Mensal'!$U$2,1,0)+IF('Média 18h-19h'!R74&lt;'Média Mensal'!$U$2,1,0)+IF('Média 19h-20h'!R74&lt;'Média Mensal'!$U$2,1,0)+IF('Média 20h-21h'!R74&lt;'Média Mensal'!$U$2,1,0)+IF('Média 21h-22h'!R74&lt;'Média Mensal'!$U$2,1,0)+IF('Média 22h-23h'!R74&lt;'Média Mensal'!$U$2,1,0)+IF('Média 23h-0h'!R74&lt;'Média Mensal'!$U$2,1,0)</f>
        <v>0</v>
      </c>
      <c r="V74">
        <f>+IF('Média 24h-6h'!S74&lt;'Média Mensal'!$U$2,1,0)+IF('Média 6h-7h'!S74&lt;'Média Mensal'!$U$2,1,0)+IF('Média 7h-8h'!S74&lt;'Média Mensal'!$U$2,1,0)+IF('Média 8h-9h'!S74&lt;'Média Mensal'!$U$2,1,0)+IF('Média 9h-10h'!S74&lt;'Média Mensal'!$U$2,1,0)+IF('Média 10h-11h'!S74&lt;'Média Mensal'!$U$2,1,0)+IF('Média 11h-12h'!S74&lt;'Média Mensal'!$U$2,1,0)+IF('Média 12h-13h'!S74&lt;'Média Mensal'!$U$2,1,0)+IF('Média 13h-14h'!S74&lt;'Média Mensal'!$U$2,1,0)+IF('Média 14h-15h'!S74&lt;'Média Mensal'!$U$2,1,0)+IF('Média 15h-16h'!S74&lt;'Média Mensal'!$U$2,1,0)+IF('Média 16h-17h'!S74&lt;'Média Mensal'!$U$2,1,0)+IF('Média 17h-18h'!S74&lt;'Média Mensal'!$U$2,1,0)+IF('Média 18h-19h'!S74&lt;'Média Mensal'!$U$2,1,0)+IF('Média 19h-20h'!S74&lt;'Média Mensal'!$U$2,1,0)+IF('Média 20h-21h'!S74&lt;'Média Mensal'!$U$2,1,0)+IF('Média 21h-22h'!S74&lt;'Média Mensal'!$U$2,1,0)+IF('Média 22h-23h'!S74&lt;'Média Mensal'!$U$2,1,0)+IF('Média 23h-0h'!S74&lt;'Média Mensal'!$U$2,1,0)</f>
        <v>0</v>
      </c>
    </row>
    <row r="75" spans="2:22" x14ac:dyDescent="0.25">
      <c r="B75" s="12" t="s">
        <v>68</v>
      </c>
      <c r="C75" s="12" t="s">
        <v>69</v>
      </c>
      <c r="D75" s="15">
        <v>795.7</v>
      </c>
      <c r="E75" s="4">
        <v>457067.42129259749</v>
      </c>
      <c r="F75" s="4">
        <v>433123.81446092436</v>
      </c>
      <c r="G75" s="5">
        <f t="shared" si="10"/>
        <v>890191.23575352179</v>
      </c>
      <c r="H75" s="2">
        <v>7398</v>
      </c>
      <c r="I75" s="2">
        <v>7448</v>
      </c>
      <c r="J75" s="5">
        <f t="shared" si="11"/>
        <v>14846</v>
      </c>
      <c r="K75" s="2">
        <v>0</v>
      </c>
      <c r="L75" s="2">
        <v>0</v>
      </c>
      <c r="M75" s="5">
        <f t="shared" si="12"/>
        <v>0</v>
      </c>
      <c r="N75" s="27">
        <f t="shared" si="13"/>
        <v>0.28603039691195159</v>
      </c>
      <c r="O75" s="27">
        <f t="shared" si="0"/>
        <v>0.26922701996864951</v>
      </c>
      <c r="P75" s="28">
        <f t="shared" si="14"/>
        <v>0.27760041230507337</v>
      </c>
      <c r="Q75" s="38"/>
      <c r="R75" s="32">
        <f t="shared" si="15"/>
        <v>61.782565732981546</v>
      </c>
      <c r="S75" s="32">
        <f t="shared" si="15"/>
        <v>58.153036313228299</v>
      </c>
      <c r="T75" s="32">
        <f t="shared" si="15"/>
        <v>59.961689057895853</v>
      </c>
      <c r="U75">
        <f>+IF('Média 24h-6h'!R75&lt;'Média Mensal'!$U$2,1,0)+IF('Média 6h-7h'!R75&lt;'Média Mensal'!$U$2,1,0)+IF('Média 7h-8h'!R75&lt;'Média Mensal'!$U$2,1,0)+IF('Média 8h-9h'!R75&lt;'Média Mensal'!$U$2,1,0)+IF('Média 9h-10h'!R75&lt;'Média Mensal'!$U$2,1,0)+IF('Média 10h-11h'!R75&lt;'Média Mensal'!$U$2,1,0)+IF('Média 11h-12h'!R75&lt;'Média Mensal'!$U$2,1,0)+IF('Média 12h-13h'!R75&lt;'Média Mensal'!$U$2,1,0)+IF('Média 13h-14h'!R75&lt;'Média Mensal'!$U$2,1,0)+IF('Média 14h-15h'!R75&lt;'Média Mensal'!$U$2,1,0)+IF('Média 15h-16h'!R75&lt;'Média Mensal'!$U$2,1,0)+IF('Média 16h-17h'!R75&lt;'Média Mensal'!$U$2,1,0)+IF('Média 17h-18h'!R75&lt;'Média Mensal'!$U$2,1,0)+IF('Média 18h-19h'!R75&lt;'Média Mensal'!$U$2,1,0)+IF('Média 19h-20h'!R75&lt;'Média Mensal'!$U$2,1,0)+IF('Média 20h-21h'!R75&lt;'Média Mensal'!$U$2,1,0)+IF('Média 21h-22h'!R75&lt;'Média Mensal'!$U$2,1,0)+IF('Média 22h-23h'!R75&lt;'Média Mensal'!$U$2,1,0)+IF('Média 23h-0h'!R75&lt;'Média Mensal'!$U$2,1,0)</f>
        <v>0</v>
      </c>
      <c r="V75">
        <f>+IF('Média 24h-6h'!S75&lt;'Média Mensal'!$U$2,1,0)+IF('Média 6h-7h'!S75&lt;'Média Mensal'!$U$2,1,0)+IF('Média 7h-8h'!S75&lt;'Média Mensal'!$U$2,1,0)+IF('Média 8h-9h'!S75&lt;'Média Mensal'!$U$2,1,0)+IF('Média 9h-10h'!S75&lt;'Média Mensal'!$U$2,1,0)+IF('Média 10h-11h'!S75&lt;'Média Mensal'!$U$2,1,0)+IF('Média 11h-12h'!S75&lt;'Média Mensal'!$U$2,1,0)+IF('Média 12h-13h'!S75&lt;'Média Mensal'!$U$2,1,0)+IF('Média 13h-14h'!S75&lt;'Média Mensal'!$U$2,1,0)+IF('Média 14h-15h'!S75&lt;'Média Mensal'!$U$2,1,0)+IF('Média 15h-16h'!S75&lt;'Média Mensal'!$U$2,1,0)+IF('Média 16h-17h'!S75&lt;'Média Mensal'!$U$2,1,0)+IF('Média 17h-18h'!S75&lt;'Média Mensal'!$U$2,1,0)+IF('Média 18h-19h'!S75&lt;'Média Mensal'!$U$2,1,0)+IF('Média 19h-20h'!S75&lt;'Média Mensal'!$U$2,1,0)+IF('Média 20h-21h'!S75&lt;'Média Mensal'!$U$2,1,0)+IF('Média 21h-22h'!S75&lt;'Média Mensal'!$U$2,1,0)+IF('Média 22h-23h'!S75&lt;'Média Mensal'!$U$2,1,0)+IF('Média 23h-0h'!S75&lt;'Média Mensal'!$U$2,1,0)</f>
        <v>0</v>
      </c>
    </row>
    <row r="76" spans="2:22" x14ac:dyDescent="0.25">
      <c r="B76" s="12" t="s">
        <v>69</v>
      </c>
      <c r="C76" s="12" t="s">
        <v>70</v>
      </c>
      <c r="D76" s="15">
        <v>443.38</v>
      </c>
      <c r="E76" s="4">
        <v>526869.0834949956</v>
      </c>
      <c r="F76" s="4">
        <v>518161.42112038529</v>
      </c>
      <c r="G76" s="5">
        <f t="shared" si="10"/>
        <v>1045030.5046153809</v>
      </c>
      <c r="H76" s="2">
        <v>7402</v>
      </c>
      <c r="I76" s="2">
        <v>7455</v>
      </c>
      <c r="J76" s="5">
        <f t="shared" si="11"/>
        <v>14857</v>
      </c>
      <c r="K76" s="2">
        <v>0</v>
      </c>
      <c r="L76" s="2">
        <v>0</v>
      </c>
      <c r="M76" s="5">
        <f t="shared" si="12"/>
        <v>0</v>
      </c>
      <c r="N76" s="27">
        <f t="shared" si="13"/>
        <v>0.32953373681224518</v>
      </c>
      <c r="O76" s="27">
        <f t="shared" si="0"/>
        <v>0.32178342966464546</v>
      </c>
      <c r="P76" s="28">
        <f t="shared" si="14"/>
        <v>0.32564475924036956</v>
      </c>
      <c r="Q76" s="38"/>
      <c r="R76" s="32">
        <f t="shared" si="15"/>
        <v>71.179287151444967</v>
      </c>
      <c r="S76" s="32">
        <f t="shared" si="15"/>
        <v>69.505220807563418</v>
      </c>
      <c r="T76" s="32">
        <f t="shared" si="15"/>
        <v>70.339267995919826</v>
      </c>
      <c r="U76">
        <f>+IF('Média 24h-6h'!R76&lt;'Média Mensal'!$U$2,1,0)+IF('Média 6h-7h'!R76&lt;'Média Mensal'!$U$2,1,0)+IF('Média 7h-8h'!R76&lt;'Média Mensal'!$U$2,1,0)+IF('Média 8h-9h'!R76&lt;'Média Mensal'!$U$2,1,0)+IF('Média 9h-10h'!R76&lt;'Média Mensal'!$U$2,1,0)+IF('Média 10h-11h'!R76&lt;'Média Mensal'!$U$2,1,0)+IF('Média 11h-12h'!R76&lt;'Média Mensal'!$U$2,1,0)+IF('Média 12h-13h'!R76&lt;'Média Mensal'!$U$2,1,0)+IF('Média 13h-14h'!R76&lt;'Média Mensal'!$U$2,1,0)+IF('Média 14h-15h'!R76&lt;'Média Mensal'!$U$2,1,0)+IF('Média 15h-16h'!R76&lt;'Média Mensal'!$U$2,1,0)+IF('Média 16h-17h'!R76&lt;'Média Mensal'!$U$2,1,0)+IF('Média 17h-18h'!R76&lt;'Média Mensal'!$U$2,1,0)+IF('Média 18h-19h'!R76&lt;'Média Mensal'!$U$2,1,0)+IF('Média 19h-20h'!R76&lt;'Média Mensal'!$U$2,1,0)+IF('Média 20h-21h'!R76&lt;'Média Mensal'!$U$2,1,0)+IF('Média 21h-22h'!R76&lt;'Média Mensal'!$U$2,1,0)+IF('Média 22h-23h'!R76&lt;'Média Mensal'!$U$2,1,0)+IF('Média 23h-0h'!R76&lt;'Média Mensal'!$U$2,1,0)</f>
        <v>0</v>
      </c>
      <c r="V76">
        <f>+IF('Média 24h-6h'!S76&lt;'Média Mensal'!$U$2,1,0)+IF('Média 6h-7h'!S76&lt;'Média Mensal'!$U$2,1,0)+IF('Média 7h-8h'!S76&lt;'Média Mensal'!$U$2,1,0)+IF('Média 8h-9h'!S76&lt;'Média Mensal'!$U$2,1,0)+IF('Média 9h-10h'!S76&lt;'Média Mensal'!$U$2,1,0)+IF('Média 10h-11h'!S76&lt;'Média Mensal'!$U$2,1,0)+IF('Média 11h-12h'!S76&lt;'Média Mensal'!$U$2,1,0)+IF('Média 12h-13h'!S76&lt;'Média Mensal'!$U$2,1,0)+IF('Média 13h-14h'!S76&lt;'Média Mensal'!$U$2,1,0)+IF('Média 14h-15h'!S76&lt;'Média Mensal'!$U$2,1,0)+IF('Média 15h-16h'!S76&lt;'Média Mensal'!$U$2,1,0)+IF('Média 16h-17h'!S76&lt;'Média Mensal'!$U$2,1,0)+IF('Média 17h-18h'!S76&lt;'Média Mensal'!$U$2,1,0)+IF('Média 18h-19h'!S76&lt;'Média Mensal'!$U$2,1,0)+IF('Média 19h-20h'!S76&lt;'Média Mensal'!$U$2,1,0)+IF('Média 20h-21h'!S76&lt;'Média Mensal'!$U$2,1,0)+IF('Média 21h-22h'!S76&lt;'Média Mensal'!$U$2,1,0)+IF('Média 22h-23h'!S76&lt;'Média Mensal'!$U$2,1,0)+IF('Média 23h-0h'!S76&lt;'Média Mensal'!$U$2,1,0)</f>
        <v>0</v>
      </c>
    </row>
    <row r="77" spans="2:22" x14ac:dyDescent="0.25">
      <c r="B77" s="12" t="s">
        <v>70</v>
      </c>
      <c r="C77" s="12" t="s">
        <v>71</v>
      </c>
      <c r="D77" s="15">
        <v>450.27</v>
      </c>
      <c r="E77" s="4">
        <v>559041.42942940432</v>
      </c>
      <c r="F77" s="4">
        <v>552044.16438082443</v>
      </c>
      <c r="G77" s="5">
        <f t="shared" si="10"/>
        <v>1111085.5938102286</v>
      </c>
      <c r="H77" s="2">
        <v>7402</v>
      </c>
      <c r="I77" s="2">
        <v>7455</v>
      </c>
      <c r="J77" s="5">
        <f t="shared" si="11"/>
        <v>14857</v>
      </c>
      <c r="K77" s="2">
        <v>0</v>
      </c>
      <c r="L77" s="2">
        <v>0</v>
      </c>
      <c r="M77" s="5">
        <f t="shared" si="12"/>
        <v>0</v>
      </c>
      <c r="N77" s="27">
        <f t="shared" si="13"/>
        <v>0.34965614237731313</v>
      </c>
      <c r="O77" s="27">
        <f t="shared" si="0"/>
        <v>0.34282495241872496</v>
      </c>
      <c r="P77" s="28">
        <f t="shared" si="14"/>
        <v>0.34622836280261599</v>
      </c>
      <c r="Q77" s="38"/>
      <c r="R77" s="32">
        <f t="shared" si="15"/>
        <v>75.52572675349964</v>
      </c>
      <c r="S77" s="32">
        <f t="shared" si="15"/>
        <v>74.050189722444586</v>
      </c>
      <c r="T77" s="32">
        <f t="shared" si="15"/>
        <v>74.785326365365052</v>
      </c>
      <c r="U77">
        <f>+IF('Média 24h-6h'!R77&lt;'Média Mensal'!$U$2,1,0)+IF('Média 6h-7h'!R77&lt;'Média Mensal'!$U$2,1,0)+IF('Média 7h-8h'!R77&lt;'Média Mensal'!$U$2,1,0)+IF('Média 8h-9h'!R77&lt;'Média Mensal'!$U$2,1,0)+IF('Média 9h-10h'!R77&lt;'Média Mensal'!$U$2,1,0)+IF('Média 10h-11h'!R77&lt;'Média Mensal'!$U$2,1,0)+IF('Média 11h-12h'!R77&lt;'Média Mensal'!$U$2,1,0)+IF('Média 12h-13h'!R77&lt;'Média Mensal'!$U$2,1,0)+IF('Média 13h-14h'!R77&lt;'Média Mensal'!$U$2,1,0)+IF('Média 14h-15h'!R77&lt;'Média Mensal'!$U$2,1,0)+IF('Média 15h-16h'!R77&lt;'Média Mensal'!$U$2,1,0)+IF('Média 16h-17h'!R77&lt;'Média Mensal'!$U$2,1,0)+IF('Média 17h-18h'!R77&lt;'Média Mensal'!$U$2,1,0)+IF('Média 18h-19h'!R77&lt;'Média Mensal'!$U$2,1,0)+IF('Média 19h-20h'!R77&lt;'Média Mensal'!$U$2,1,0)+IF('Média 20h-21h'!R77&lt;'Média Mensal'!$U$2,1,0)+IF('Média 21h-22h'!R77&lt;'Média Mensal'!$U$2,1,0)+IF('Média 22h-23h'!R77&lt;'Média Mensal'!$U$2,1,0)+IF('Média 23h-0h'!R77&lt;'Média Mensal'!$U$2,1,0)</f>
        <v>0</v>
      </c>
      <c r="V77">
        <f>+IF('Média 24h-6h'!S77&lt;'Média Mensal'!$U$2,1,0)+IF('Média 6h-7h'!S77&lt;'Média Mensal'!$U$2,1,0)+IF('Média 7h-8h'!S77&lt;'Média Mensal'!$U$2,1,0)+IF('Média 8h-9h'!S77&lt;'Média Mensal'!$U$2,1,0)+IF('Média 9h-10h'!S77&lt;'Média Mensal'!$U$2,1,0)+IF('Média 10h-11h'!S77&lt;'Média Mensal'!$U$2,1,0)+IF('Média 11h-12h'!S77&lt;'Média Mensal'!$U$2,1,0)+IF('Média 12h-13h'!S77&lt;'Média Mensal'!$U$2,1,0)+IF('Média 13h-14h'!S77&lt;'Média Mensal'!$U$2,1,0)+IF('Média 14h-15h'!S77&lt;'Média Mensal'!$U$2,1,0)+IF('Média 15h-16h'!S77&lt;'Média Mensal'!$U$2,1,0)+IF('Média 16h-17h'!S77&lt;'Média Mensal'!$U$2,1,0)+IF('Média 17h-18h'!S77&lt;'Média Mensal'!$U$2,1,0)+IF('Média 18h-19h'!S77&lt;'Média Mensal'!$U$2,1,0)+IF('Média 19h-20h'!S77&lt;'Média Mensal'!$U$2,1,0)+IF('Média 20h-21h'!S77&lt;'Média Mensal'!$U$2,1,0)+IF('Média 21h-22h'!S77&lt;'Média Mensal'!$U$2,1,0)+IF('Média 22h-23h'!S77&lt;'Média Mensal'!$U$2,1,0)+IF('Média 23h-0h'!S77&lt;'Média Mensal'!$U$2,1,0)</f>
        <v>0</v>
      </c>
    </row>
    <row r="78" spans="2:22" x14ac:dyDescent="0.25">
      <c r="B78" s="12" t="s">
        <v>71</v>
      </c>
      <c r="C78" s="12" t="s">
        <v>72</v>
      </c>
      <c r="D78" s="15">
        <v>555.34</v>
      </c>
      <c r="E78" s="4">
        <v>468000.37098435836</v>
      </c>
      <c r="F78" s="4">
        <v>443672.37826828973</v>
      </c>
      <c r="G78" s="5">
        <f t="shared" si="10"/>
        <v>911672.74925264809</v>
      </c>
      <c r="H78" s="2">
        <v>7452</v>
      </c>
      <c r="I78" s="2">
        <v>7402</v>
      </c>
      <c r="J78" s="5">
        <f t="shared" si="11"/>
        <v>14854</v>
      </c>
      <c r="K78" s="2">
        <v>0</v>
      </c>
      <c r="L78" s="2">
        <v>0</v>
      </c>
      <c r="M78" s="5">
        <f t="shared" si="12"/>
        <v>0</v>
      </c>
      <c r="N78" s="27">
        <f t="shared" si="13"/>
        <v>0.29074991736270051</v>
      </c>
      <c r="O78" s="27">
        <f t="shared" si="0"/>
        <v>0.27749780981884886</v>
      </c>
      <c r="P78" s="28">
        <f t="shared" si="14"/>
        <v>0.28414616752834004</v>
      </c>
      <c r="Q78" s="38"/>
      <c r="R78" s="32">
        <f t="shared" si="15"/>
        <v>62.801982150343314</v>
      </c>
      <c r="S78" s="32">
        <f t="shared" si="15"/>
        <v>59.939526920871351</v>
      </c>
      <c r="T78" s="32">
        <f t="shared" si="15"/>
        <v>61.375572186121452</v>
      </c>
      <c r="U78">
        <f>+IF('Média 24h-6h'!R78&lt;'Média Mensal'!$U$2,1,0)+IF('Média 6h-7h'!R78&lt;'Média Mensal'!$U$2,1,0)+IF('Média 7h-8h'!R78&lt;'Média Mensal'!$U$2,1,0)+IF('Média 8h-9h'!R78&lt;'Média Mensal'!$U$2,1,0)+IF('Média 9h-10h'!R78&lt;'Média Mensal'!$U$2,1,0)+IF('Média 10h-11h'!R78&lt;'Média Mensal'!$U$2,1,0)+IF('Média 11h-12h'!R78&lt;'Média Mensal'!$U$2,1,0)+IF('Média 12h-13h'!R78&lt;'Média Mensal'!$U$2,1,0)+IF('Média 13h-14h'!R78&lt;'Média Mensal'!$U$2,1,0)+IF('Média 14h-15h'!R78&lt;'Média Mensal'!$U$2,1,0)+IF('Média 15h-16h'!R78&lt;'Média Mensal'!$U$2,1,0)+IF('Média 16h-17h'!R78&lt;'Média Mensal'!$U$2,1,0)+IF('Média 17h-18h'!R78&lt;'Média Mensal'!$U$2,1,0)+IF('Média 18h-19h'!R78&lt;'Média Mensal'!$U$2,1,0)+IF('Média 19h-20h'!R78&lt;'Média Mensal'!$U$2,1,0)+IF('Média 20h-21h'!R78&lt;'Média Mensal'!$U$2,1,0)+IF('Média 21h-22h'!R78&lt;'Média Mensal'!$U$2,1,0)+IF('Média 22h-23h'!R78&lt;'Média Mensal'!$U$2,1,0)+IF('Média 23h-0h'!R78&lt;'Média Mensal'!$U$2,1,0)</f>
        <v>0</v>
      </c>
      <c r="V78">
        <f>+IF('Média 24h-6h'!S78&lt;'Média Mensal'!$U$2,1,0)+IF('Média 6h-7h'!S78&lt;'Média Mensal'!$U$2,1,0)+IF('Média 7h-8h'!S78&lt;'Média Mensal'!$U$2,1,0)+IF('Média 8h-9h'!S78&lt;'Média Mensal'!$U$2,1,0)+IF('Média 9h-10h'!S78&lt;'Média Mensal'!$U$2,1,0)+IF('Média 10h-11h'!S78&lt;'Média Mensal'!$U$2,1,0)+IF('Média 11h-12h'!S78&lt;'Média Mensal'!$U$2,1,0)+IF('Média 12h-13h'!S78&lt;'Média Mensal'!$U$2,1,0)+IF('Média 13h-14h'!S78&lt;'Média Mensal'!$U$2,1,0)+IF('Média 14h-15h'!S78&lt;'Média Mensal'!$U$2,1,0)+IF('Média 15h-16h'!S78&lt;'Média Mensal'!$U$2,1,0)+IF('Média 16h-17h'!S78&lt;'Média Mensal'!$U$2,1,0)+IF('Média 17h-18h'!S78&lt;'Média Mensal'!$U$2,1,0)+IF('Média 18h-19h'!S78&lt;'Média Mensal'!$U$2,1,0)+IF('Média 19h-20h'!S78&lt;'Média Mensal'!$U$2,1,0)+IF('Média 20h-21h'!S78&lt;'Média Mensal'!$U$2,1,0)+IF('Média 21h-22h'!S78&lt;'Média Mensal'!$U$2,1,0)+IF('Média 22h-23h'!S78&lt;'Média Mensal'!$U$2,1,0)+IF('Média 23h-0h'!S78&lt;'Média Mensal'!$U$2,1,0)</f>
        <v>0</v>
      </c>
    </row>
    <row r="79" spans="2:22" x14ac:dyDescent="0.25">
      <c r="B79" s="12" t="s">
        <v>72</v>
      </c>
      <c r="C79" s="12" t="s">
        <v>73</v>
      </c>
      <c r="D79" s="15">
        <v>621.04</v>
      </c>
      <c r="E79" s="4">
        <v>443162.82348182827</v>
      </c>
      <c r="F79" s="4">
        <v>423291.6971733828</v>
      </c>
      <c r="G79" s="5">
        <f t="shared" si="10"/>
        <v>866454.52065521106</v>
      </c>
      <c r="H79" s="2">
        <v>7451</v>
      </c>
      <c r="I79" s="2">
        <v>7404</v>
      </c>
      <c r="J79" s="5">
        <f t="shared" si="11"/>
        <v>14855</v>
      </c>
      <c r="K79" s="2">
        <v>0</v>
      </c>
      <c r="L79" s="2">
        <v>0</v>
      </c>
      <c r="M79" s="5">
        <f t="shared" si="12"/>
        <v>0</v>
      </c>
      <c r="N79" s="27">
        <f t="shared" si="13"/>
        <v>0.27535629289247049</v>
      </c>
      <c r="O79" s="27">
        <f t="shared" si="0"/>
        <v>0.26467906310239137</v>
      </c>
      <c r="P79" s="28">
        <f t="shared" si="14"/>
        <v>0.27003456893651318</v>
      </c>
      <c r="Q79" s="38"/>
      <c r="R79" s="32">
        <f t="shared" si="15"/>
        <v>59.476959264773626</v>
      </c>
      <c r="S79" s="32">
        <f t="shared" si="15"/>
        <v>57.170677630116529</v>
      </c>
      <c r="T79" s="32">
        <f t="shared" si="15"/>
        <v>58.327466890286843</v>
      </c>
      <c r="U79">
        <f>+IF('Média 24h-6h'!R79&lt;'Média Mensal'!$U$2,1,0)+IF('Média 6h-7h'!R79&lt;'Média Mensal'!$U$2,1,0)+IF('Média 7h-8h'!R79&lt;'Média Mensal'!$U$2,1,0)+IF('Média 8h-9h'!R79&lt;'Média Mensal'!$U$2,1,0)+IF('Média 9h-10h'!R79&lt;'Média Mensal'!$U$2,1,0)+IF('Média 10h-11h'!R79&lt;'Média Mensal'!$U$2,1,0)+IF('Média 11h-12h'!R79&lt;'Média Mensal'!$U$2,1,0)+IF('Média 12h-13h'!R79&lt;'Média Mensal'!$U$2,1,0)+IF('Média 13h-14h'!R79&lt;'Média Mensal'!$U$2,1,0)+IF('Média 14h-15h'!R79&lt;'Média Mensal'!$U$2,1,0)+IF('Média 15h-16h'!R79&lt;'Média Mensal'!$U$2,1,0)+IF('Média 16h-17h'!R79&lt;'Média Mensal'!$U$2,1,0)+IF('Média 17h-18h'!R79&lt;'Média Mensal'!$U$2,1,0)+IF('Média 18h-19h'!R79&lt;'Média Mensal'!$U$2,1,0)+IF('Média 19h-20h'!R79&lt;'Média Mensal'!$U$2,1,0)+IF('Média 20h-21h'!R79&lt;'Média Mensal'!$U$2,1,0)+IF('Média 21h-22h'!R79&lt;'Média Mensal'!$U$2,1,0)+IF('Média 22h-23h'!R79&lt;'Média Mensal'!$U$2,1,0)+IF('Média 23h-0h'!R79&lt;'Média Mensal'!$U$2,1,0)</f>
        <v>0</v>
      </c>
      <c r="V79">
        <f>+IF('Média 24h-6h'!S79&lt;'Média Mensal'!$U$2,1,0)+IF('Média 6h-7h'!S79&lt;'Média Mensal'!$U$2,1,0)+IF('Média 7h-8h'!S79&lt;'Média Mensal'!$U$2,1,0)+IF('Média 8h-9h'!S79&lt;'Média Mensal'!$U$2,1,0)+IF('Média 9h-10h'!S79&lt;'Média Mensal'!$U$2,1,0)+IF('Média 10h-11h'!S79&lt;'Média Mensal'!$U$2,1,0)+IF('Média 11h-12h'!S79&lt;'Média Mensal'!$U$2,1,0)+IF('Média 12h-13h'!S79&lt;'Média Mensal'!$U$2,1,0)+IF('Média 13h-14h'!S79&lt;'Média Mensal'!$U$2,1,0)+IF('Média 14h-15h'!S79&lt;'Média Mensal'!$U$2,1,0)+IF('Média 15h-16h'!S79&lt;'Média Mensal'!$U$2,1,0)+IF('Média 16h-17h'!S79&lt;'Média Mensal'!$U$2,1,0)+IF('Média 17h-18h'!S79&lt;'Média Mensal'!$U$2,1,0)+IF('Média 18h-19h'!S79&lt;'Média Mensal'!$U$2,1,0)+IF('Média 19h-20h'!S79&lt;'Média Mensal'!$U$2,1,0)+IF('Média 20h-21h'!S79&lt;'Média Mensal'!$U$2,1,0)+IF('Média 21h-22h'!S79&lt;'Média Mensal'!$U$2,1,0)+IF('Média 22h-23h'!S79&lt;'Média Mensal'!$U$2,1,0)+IF('Média 23h-0h'!S79&lt;'Média Mensal'!$U$2,1,0)</f>
        <v>0</v>
      </c>
    </row>
    <row r="80" spans="2:22" x14ac:dyDescent="0.25">
      <c r="B80" s="12" t="s">
        <v>73</v>
      </c>
      <c r="C80" s="12" t="s">
        <v>74</v>
      </c>
      <c r="D80" s="15">
        <v>702.75</v>
      </c>
      <c r="E80" s="4">
        <v>350011.02302233106</v>
      </c>
      <c r="F80" s="4">
        <v>324533.8148257882</v>
      </c>
      <c r="G80" s="5">
        <f t="shared" si="10"/>
        <v>674544.8378481192</v>
      </c>
      <c r="H80" s="2">
        <v>7451</v>
      </c>
      <c r="I80" s="2">
        <v>7404</v>
      </c>
      <c r="J80" s="5">
        <f t="shared" si="11"/>
        <v>14855</v>
      </c>
      <c r="K80" s="2">
        <v>0</v>
      </c>
      <c r="L80" s="2">
        <v>0</v>
      </c>
      <c r="M80" s="5">
        <f t="shared" si="12"/>
        <v>0</v>
      </c>
      <c r="N80" s="27">
        <f t="shared" si="13"/>
        <v>0.21747703702605856</v>
      </c>
      <c r="O80" s="27">
        <f t="shared" si="0"/>
        <v>0.20292698067722914</v>
      </c>
      <c r="P80" s="28">
        <f t="shared" si="14"/>
        <v>0.21022502644330979</v>
      </c>
      <c r="Q80" s="38"/>
      <c r="R80" s="32">
        <f t="shared" si="15"/>
        <v>46.975039997628649</v>
      </c>
      <c r="S80" s="32">
        <f t="shared" si="15"/>
        <v>43.832227826281496</v>
      </c>
      <c r="T80" s="32">
        <f t="shared" si="15"/>
        <v>45.408605711754909</v>
      </c>
      <c r="U80">
        <f>+IF('Média 24h-6h'!R80&lt;'Média Mensal'!$U$2,1,0)+IF('Média 6h-7h'!R80&lt;'Média Mensal'!$U$2,1,0)+IF('Média 7h-8h'!R80&lt;'Média Mensal'!$U$2,1,0)+IF('Média 8h-9h'!R80&lt;'Média Mensal'!$U$2,1,0)+IF('Média 9h-10h'!R80&lt;'Média Mensal'!$U$2,1,0)+IF('Média 10h-11h'!R80&lt;'Média Mensal'!$U$2,1,0)+IF('Média 11h-12h'!R80&lt;'Média Mensal'!$U$2,1,0)+IF('Média 12h-13h'!R80&lt;'Média Mensal'!$U$2,1,0)+IF('Média 13h-14h'!R80&lt;'Média Mensal'!$U$2,1,0)+IF('Média 14h-15h'!R80&lt;'Média Mensal'!$U$2,1,0)+IF('Média 15h-16h'!R80&lt;'Média Mensal'!$U$2,1,0)+IF('Média 16h-17h'!R80&lt;'Média Mensal'!$U$2,1,0)+IF('Média 17h-18h'!R80&lt;'Média Mensal'!$U$2,1,0)+IF('Média 18h-19h'!R80&lt;'Média Mensal'!$U$2,1,0)+IF('Média 19h-20h'!R80&lt;'Média Mensal'!$U$2,1,0)+IF('Média 20h-21h'!R80&lt;'Média Mensal'!$U$2,1,0)+IF('Média 21h-22h'!R80&lt;'Média Mensal'!$U$2,1,0)+IF('Média 22h-23h'!R80&lt;'Média Mensal'!$U$2,1,0)+IF('Média 23h-0h'!R80&lt;'Média Mensal'!$U$2,1,0)</f>
        <v>0</v>
      </c>
      <c r="V80">
        <f>+IF('Média 24h-6h'!S80&lt;'Média Mensal'!$U$2,1,0)+IF('Média 6h-7h'!S80&lt;'Média Mensal'!$U$2,1,0)+IF('Média 7h-8h'!S80&lt;'Média Mensal'!$U$2,1,0)+IF('Média 8h-9h'!S80&lt;'Média Mensal'!$U$2,1,0)+IF('Média 9h-10h'!S80&lt;'Média Mensal'!$U$2,1,0)+IF('Média 10h-11h'!S80&lt;'Média Mensal'!$U$2,1,0)+IF('Média 11h-12h'!S80&lt;'Média Mensal'!$U$2,1,0)+IF('Média 12h-13h'!S80&lt;'Média Mensal'!$U$2,1,0)+IF('Média 13h-14h'!S80&lt;'Média Mensal'!$U$2,1,0)+IF('Média 14h-15h'!S80&lt;'Média Mensal'!$U$2,1,0)+IF('Média 15h-16h'!S80&lt;'Média Mensal'!$U$2,1,0)+IF('Média 16h-17h'!S80&lt;'Média Mensal'!$U$2,1,0)+IF('Média 17h-18h'!S80&lt;'Média Mensal'!$U$2,1,0)+IF('Média 18h-19h'!S80&lt;'Média Mensal'!$U$2,1,0)+IF('Média 19h-20h'!S80&lt;'Média Mensal'!$U$2,1,0)+IF('Média 20h-21h'!S80&lt;'Média Mensal'!$U$2,1,0)+IF('Média 21h-22h'!S80&lt;'Média Mensal'!$U$2,1,0)+IF('Média 22h-23h'!S80&lt;'Média Mensal'!$U$2,1,0)+IF('Média 23h-0h'!S80&lt;'Média Mensal'!$U$2,1,0)</f>
        <v>0</v>
      </c>
    </row>
    <row r="81" spans="2:22" x14ac:dyDescent="0.25">
      <c r="B81" s="12" t="s">
        <v>74</v>
      </c>
      <c r="C81" s="12" t="s">
        <v>75</v>
      </c>
      <c r="D81" s="15">
        <v>471.25</v>
      </c>
      <c r="E81" s="4">
        <v>301284.95846026548</v>
      </c>
      <c r="F81" s="4">
        <v>275373.53502242465</v>
      </c>
      <c r="G81" s="5">
        <f t="shared" si="10"/>
        <v>576658.49348269007</v>
      </c>
      <c r="H81" s="2">
        <v>7453</v>
      </c>
      <c r="I81" s="2">
        <v>7406</v>
      </c>
      <c r="J81" s="5">
        <f t="shared" si="11"/>
        <v>14859</v>
      </c>
      <c r="K81" s="2">
        <v>0</v>
      </c>
      <c r="L81" s="2">
        <v>0</v>
      </c>
      <c r="M81" s="5">
        <f t="shared" si="12"/>
        <v>0</v>
      </c>
      <c r="N81" s="27">
        <f t="shared" si="13"/>
        <v>0.1871511835032037</v>
      </c>
      <c r="O81" s="27">
        <f t="shared" si="13"/>
        <v>0.17214116621059541</v>
      </c>
      <c r="P81" s="28">
        <f t="shared" si="14"/>
        <v>0.17966991369574309</v>
      </c>
      <c r="Q81" s="38"/>
      <c r="R81" s="32">
        <f t="shared" si="15"/>
        <v>40.424655636692002</v>
      </c>
      <c r="S81" s="32">
        <f t="shared" si="15"/>
        <v>37.182491901488611</v>
      </c>
      <c r="T81" s="32">
        <f t="shared" si="15"/>
        <v>38.808701358280508</v>
      </c>
      <c r="U81">
        <f>+IF('Média 24h-6h'!R81&lt;'Média Mensal'!$U$2,1,0)+IF('Média 6h-7h'!R81&lt;'Média Mensal'!$U$2,1,0)+IF('Média 7h-8h'!R81&lt;'Média Mensal'!$U$2,1,0)+IF('Média 8h-9h'!R81&lt;'Média Mensal'!$U$2,1,0)+IF('Média 9h-10h'!R81&lt;'Média Mensal'!$U$2,1,0)+IF('Média 10h-11h'!R81&lt;'Média Mensal'!$U$2,1,0)+IF('Média 11h-12h'!R81&lt;'Média Mensal'!$U$2,1,0)+IF('Média 12h-13h'!R81&lt;'Média Mensal'!$U$2,1,0)+IF('Média 13h-14h'!R81&lt;'Média Mensal'!$U$2,1,0)+IF('Média 14h-15h'!R81&lt;'Média Mensal'!$U$2,1,0)+IF('Média 15h-16h'!R81&lt;'Média Mensal'!$U$2,1,0)+IF('Média 16h-17h'!R81&lt;'Média Mensal'!$U$2,1,0)+IF('Média 17h-18h'!R81&lt;'Média Mensal'!$U$2,1,0)+IF('Média 18h-19h'!R81&lt;'Média Mensal'!$U$2,1,0)+IF('Média 19h-20h'!R81&lt;'Média Mensal'!$U$2,1,0)+IF('Média 20h-21h'!R81&lt;'Média Mensal'!$U$2,1,0)+IF('Média 21h-22h'!R81&lt;'Média Mensal'!$U$2,1,0)+IF('Média 22h-23h'!R81&lt;'Média Mensal'!$U$2,1,0)+IF('Média 23h-0h'!R81&lt;'Média Mensal'!$U$2,1,0)</f>
        <v>0</v>
      </c>
      <c r="V81">
        <f>+IF('Média 24h-6h'!S81&lt;'Média Mensal'!$U$2,1,0)+IF('Média 6h-7h'!S81&lt;'Média Mensal'!$U$2,1,0)+IF('Média 7h-8h'!S81&lt;'Média Mensal'!$U$2,1,0)+IF('Média 8h-9h'!S81&lt;'Média Mensal'!$U$2,1,0)+IF('Média 9h-10h'!S81&lt;'Média Mensal'!$U$2,1,0)+IF('Média 10h-11h'!S81&lt;'Média Mensal'!$U$2,1,0)+IF('Média 11h-12h'!S81&lt;'Média Mensal'!$U$2,1,0)+IF('Média 12h-13h'!S81&lt;'Média Mensal'!$U$2,1,0)+IF('Média 13h-14h'!S81&lt;'Média Mensal'!$U$2,1,0)+IF('Média 14h-15h'!S81&lt;'Média Mensal'!$U$2,1,0)+IF('Média 15h-16h'!S81&lt;'Média Mensal'!$U$2,1,0)+IF('Média 16h-17h'!S81&lt;'Média Mensal'!$U$2,1,0)+IF('Média 17h-18h'!S81&lt;'Média Mensal'!$U$2,1,0)+IF('Média 18h-19h'!S81&lt;'Média Mensal'!$U$2,1,0)+IF('Média 19h-20h'!S81&lt;'Média Mensal'!$U$2,1,0)+IF('Média 20h-21h'!S81&lt;'Média Mensal'!$U$2,1,0)+IF('Média 21h-22h'!S81&lt;'Média Mensal'!$U$2,1,0)+IF('Média 22h-23h'!S81&lt;'Média Mensal'!$U$2,1,0)+IF('Média 23h-0h'!S81&lt;'Média Mensal'!$U$2,1,0)</f>
        <v>0</v>
      </c>
    </row>
    <row r="82" spans="2:22" x14ac:dyDescent="0.25">
      <c r="B82" s="12" t="s">
        <v>75</v>
      </c>
      <c r="C82" s="12" t="s">
        <v>76</v>
      </c>
      <c r="D82" s="15">
        <v>775.36</v>
      </c>
      <c r="E82" s="4">
        <v>266568.91910451034</v>
      </c>
      <c r="F82" s="4">
        <v>242264.95593359674</v>
      </c>
      <c r="G82" s="5">
        <f t="shared" si="10"/>
        <v>508833.87503810704</v>
      </c>
      <c r="H82" s="2">
        <v>7451</v>
      </c>
      <c r="I82" s="2">
        <v>7406</v>
      </c>
      <c r="J82" s="5">
        <f t="shared" si="11"/>
        <v>14857</v>
      </c>
      <c r="K82" s="2">
        <v>0</v>
      </c>
      <c r="L82" s="2">
        <v>0</v>
      </c>
      <c r="M82" s="5">
        <f t="shared" si="12"/>
        <v>0</v>
      </c>
      <c r="N82" s="27">
        <f t="shared" si="13"/>
        <v>0.16563083696478123</v>
      </c>
      <c r="O82" s="27">
        <f t="shared" si="13"/>
        <v>0.15144437188915691</v>
      </c>
      <c r="P82" s="28">
        <f t="shared" si="14"/>
        <v>0.15855908894364143</v>
      </c>
      <c r="Q82" s="38"/>
      <c r="R82" s="32">
        <f t="shared" si="15"/>
        <v>35.776260784392747</v>
      </c>
      <c r="S82" s="32">
        <f t="shared" si="15"/>
        <v>32.711984328057888</v>
      </c>
      <c r="T82" s="32">
        <f t="shared" si="15"/>
        <v>34.248763211826549</v>
      </c>
      <c r="U82">
        <f>+IF('Média 24h-6h'!R82&lt;'Média Mensal'!$U$2,1,0)+IF('Média 6h-7h'!R82&lt;'Média Mensal'!$U$2,1,0)+IF('Média 7h-8h'!R82&lt;'Média Mensal'!$U$2,1,0)+IF('Média 8h-9h'!R82&lt;'Média Mensal'!$U$2,1,0)+IF('Média 9h-10h'!R82&lt;'Média Mensal'!$U$2,1,0)+IF('Média 10h-11h'!R82&lt;'Média Mensal'!$U$2,1,0)+IF('Média 11h-12h'!R82&lt;'Média Mensal'!$U$2,1,0)+IF('Média 12h-13h'!R82&lt;'Média Mensal'!$U$2,1,0)+IF('Média 13h-14h'!R82&lt;'Média Mensal'!$U$2,1,0)+IF('Média 14h-15h'!R82&lt;'Média Mensal'!$U$2,1,0)+IF('Média 15h-16h'!R82&lt;'Média Mensal'!$U$2,1,0)+IF('Média 16h-17h'!R82&lt;'Média Mensal'!$U$2,1,0)+IF('Média 17h-18h'!R82&lt;'Média Mensal'!$U$2,1,0)+IF('Média 18h-19h'!R82&lt;'Média Mensal'!$U$2,1,0)+IF('Média 19h-20h'!R82&lt;'Média Mensal'!$U$2,1,0)+IF('Média 20h-21h'!R82&lt;'Média Mensal'!$U$2,1,0)+IF('Média 21h-22h'!R82&lt;'Média Mensal'!$U$2,1,0)+IF('Média 22h-23h'!R82&lt;'Média Mensal'!$U$2,1,0)+IF('Média 23h-0h'!R82&lt;'Média Mensal'!$U$2,1,0)</f>
        <v>0</v>
      </c>
      <c r="V82">
        <f>+IF('Média 24h-6h'!S82&lt;'Média Mensal'!$U$2,1,0)+IF('Média 6h-7h'!S82&lt;'Média Mensal'!$U$2,1,0)+IF('Média 7h-8h'!S82&lt;'Média Mensal'!$U$2,1,0)+IF('Média 8h-9h'!S82&lt;'Média Mensal'!$U$2,1,0)+IF('Média 9h-10h'!S82&lt;'Média Mensal'!$U$2,1,0)+IF('Média 10h-11h'!S82&lt;'Média Mensal'!$U$2,1,0)+IF('Média 11h-12h'!S82&lt;'Média Mensal'!$U$2,1,0)+IF('Média 12h-13h'!S82&lt;'Média Mensal'!$U$2,1,0)+IF('Média 13h-14h'!S82&lt;'Média Mensal'!$U$2,1,0)+IF('Média 14h-15h'!S82&lt;'Média Mensal'!$U$2,1,0)+IF('Média 15h-16h'!S82&lt;'Média Mensal'!$U$2,1,0)+IF('Média 16h-17h'!S82&lt;'Média Mensal'!$U$2,1,0)+IF('Média 17h-18h'!S82&lt;'Média Mensal'!$U$2,1,0)+IF('Média 18h-19h'!S82&lt;'Média Mensal'!$U$2,1,0)+IF('Média 19h-20h'!S82&lt;'Média Mensal'!$U$2,1,0)+IF('Média 20h-21h'!S82&lt;'Média Mensal'!$U$2,1,0)+IF('Média 21h-22h'!S82&lt;'Média Mensal'!$U$2,1,0)+IF('Média 22h-23h'!S82&lt;'Média Mensal'!$U$2,1,0)+IF('Média 23h-0h'!S82&lt;'Média Mensal'!$U$2,1,0)</f>
        <v>1</v>
      </c>
    </row>
    <row r="83" spans="2:22" x14ac:dyDescent="0.25">
      <c r="B83" s="12" t="s">
        <v>76</v>
      </c>
      <c r="C83" s="12" t="s">
        <v>77</v>
      </c>
      <c r="D83" s="15">
        <v>827.64</v>
      </c>
      <c r="E83" s="4">
        <v>203552.59824405954</v>
      </c>
      <c r="F83" s="4">
        <v>193057.89054509351</v>
      </c>
      <c r="G83" s="5">
        <f t="shared" si="10"/>
        <v>396610.48878915305</v>
      </c>
      <c r="H83" s="2">
        <v>7449</v>
      </c>
      <c r="I83" s="2">
        <v>7403</v>
      </c>
      <c r="J83" s="5">
        <f t="shared" si="11"/>
        <v>14852</v>
      </c>
      <c r="K83" s="2">
        <v>0</v>
      </c>
      <c r="L83" s="2">
        <v>0</v>
      </c>
      <c r="M83" s="5">
        <f t="shared" si="12"/>
        <v>0</v>
      </c>
      <c r="N83" s="27">
        <f t="shared" si="13"/>
        <v>0.12651002013945417</v>
      </c>
      <c r="O83" s="27">
        <f t="shared" si="13"/>
        <v>0.1207330177362365</v>
      </c>
      <c r="P83" s="28">
        <f t="shared" si="14"/>
        <v>0.12363046527876063</v>
      </c>
      <c r="Q83" s="38"/>
      <c r="R83" s="32">
        <f t="shared" si="15"/>
        <v>27.326164350122102</v>
      </c>
      <c r="S83" s="32">
        <f t="shared" si="15"/>
        <v>26.078331831027086</v>
      </c>
      <c r="T83" s="32">
        <f t="shared" si="15"/>
        <v>26.704180500212299</v>
      </c>
      <c r="U83">
        <f>+IF('Média 24h-6h'!R83&lt;'Média Mensal'!$U$2,1,0)+IF('Média 6h-7h'!R83&lt;'Média Mensal'!$U$2,1,0)+IF('Média 7h-8h'!R83&lt;'Média Mensal'!$U$2,1,0)+IF('Média 8h-9h'!R83&lt;'Média Mensal'!$U$2,1,0)+IF('Média 9h-10h'!R83&lt;'Média Mensal'!$U$2,1,0)+IF('Média 10h-11h'!R83&lt;'Média Mensal'!$U$2,1,0)+IF('Média 11h-12h'!R83&lt;'Média Mensal'!$U$2,1,0)+IF('Média 12h-13h'!R83&lt;'Média Mensal'!$U$2,1,0)+IF('Média 13h-14h'!R83&lt;'Média Mensal'!$U$2,1,0)+IF('Média 14h-15h'!R83&lt;'Média Mensal'!$U$2,1,0)+IF('Média 15h-16h'!R83&lt;'Média Mensal'!$U$2,1,0)+IF('Média 16h-17h'!R83&lt;'Média Mensal'!$U$2,1,0)+IF('Média 17h-18h'!R83&lt;'Média Mensal'!$U$2,1,0)+IF('Média 18h-19h'!R83&lt;'Média Mensal'!$U$2,1,0)+IF('Média 19h-20h'!R83&lt;'Média Mensal'!$U$2,1,0)+IF('Média 20h-21h'!R83&lt;'Média Mensal'!$U$2,1,0)+IF('Média 21h-22h'!R83&lt;'Média Mensal'!$U$2,1,0)+IF('Média 22h-23h'!R83&lt;'Média Mensal'!$U$2,1,0)+IF('Média 23h-0h'!R83&lt;'Média Mensal'!$U$2,1,0)</f>
        <v>0</v>
      </c>
      <c r="V83">
        <f>+IF('Média 24h-6h'!S83&lt;'Média Mensal'!$U$2,1,0)+IF('Média 6h-7h'!S83&lt;'Média Mensal'!$U$2,1,0)+IF('Média 7h-8h'!S83&lt;'Média Mensal'!$U$2,1,0)+IF('Média 8h-9h'!S83&lt;'Média Mensal'!$U$2,1,0)+IF('Média 9h-10h'!S83&lt;'Média Mensal'!$U$2,1,0)+IF('Média 10h-11h'!S83&lt;'Média Mensal'!$U$2,1,0)+IF('Média 11h-12h'!S83&lt;'Média Mensal'!$U$2,1,0)+IF('Média 12h-13h'!S83&lt;'Média Mensal'!$U$2,1,0)+IF('Média 13h-14h'!S83&lt;'Média Mensal'!$U$2,1,0)+IF('Média 14h-15h'!S83&lt;'Média Mensal'!$U$2,1,0)+IF('Média 15h-16h'!S83&lt;'Média Mensal'!$U$2,1,0)+IF('Média 16h-17h'!S83&lt;'Média Mensal'!$U$2,1,0)+IF('Média 17h-18h'!S83&lt;'Média Mensal'!$U$2,1,0)+IF('Média 18h-19h'!S83&lt;'Média Mensal'!$U$2,1,0)+IF('Média 19h-20h'!S83&lt;'Média Mensal'!$U$2,1,0)+IF('Média 20h-21h'!S83&lt;'Média Mensal'!$U$2,1,0)+IF('Média 21h-22h'!S83&lt;'Média Mensal'!$U$2,1,0)+IF('Média 22h-23h'!S83&lt;'Média Mensal'!$U$2,1,0)+IF('Média 23h-0h'!S83&lt;'Média Mensal'!$U$2,1,0)</f>
        <v>1</v>
      </c>
    </row>
    <row r="84" spans="2:22" x14ac:dyDescent="0.25">
      <c r="B84" s="13" t="s">
        <v>77</v>
      </c>
      <c r="C84" s="13" t="s">
        <v>78</v>
      </c>
      <c r="D84" s="16">
        <v>351.77</v>
      </c>
      <c r="E84" s="4">
        <v>99112.681955343476</v>
      </c>
      <c r="F84" s="4">
        <v>112182.99999999999</v>
      </c>
      <c r="G84" s="7">
        <f t="shared" si="10"/>
        <v>211295.68195534346</v>
      </c>
      <c r="H84" s="6">
        <v>7450</v>
      </c>
      <c r="I84" s="3">
        <v>7402</v>
      </c>
      <c r="J84" s="7">
        <f t="shared" si="11"/>
        <v>14852</v>
      </c>
      <c r="K84" s="6">
        <v>0</v>
      </c>
      <c r="L84" s="3">
        <v>0</v>
      </c>
      <c r="M84" s="7">
        <f t="shared" si="12"/>
        <v>0</v>
      </c>
      <c r="N84" s="27">
        <f t="shared" si="13"/>
        <v>6.1591276382888069E-2</v>
      </c>
      <c r="O84" s="27">
        <f t="shared" si="13"/>
        <v>7.0165595884996032E-2</v>
      </c>
      <c r="P84" s="28">
        <f t="shared" si="14"/>
        <v>6.5864580513954801E-2</v>
      </c>
      <c r="Q84" s="38"/>
      <c r="R84" s="32">
        <f t="shared" si="15"/>
        <v>13.303715698703822</v>
      </c>
      <c r="S84" s="32">
        <f t="shared" si="15"/>
        <v>15.155768711159144</v>
      </c>
      <c r="T84" s="32">
        <f t="shared" si="15"/>
        <v>14.226749391014238</v>
      </c>
      <c r="U84">
        <f>+IF('Média 24h-6h'!R84&lt;'Média Mensal'!$U$2,1,0)+IF('Média 6h-7h'!R84&lt;'Média Mensal'!$U$2,1,0)+IF('Média 7h-8h'!R84&lt;'Média Mensal'!$U$2,1,0)+IF('Média 8h-9h'!R84&lt;'Média Mensal'!$U$2,1,0)+IF('Média 9h-10h'!R84&lt;'Média Mensal'!$U$2,1,0)+IF('Média 10h-11h'!R84&lt;'Média Mensal'!$U$2,1,0)+IF('Média 11h-12h'!R84&lt;'Média Mensal'!$U$2,1,0)+IF('Média 12h-13h'!R84&lt;'Média Mensal'!$U$2,1,0)+IF('Média 13h-14h'!R84&lt;'Média Mensal'!$U$2,1,0)+IF('Média 14h-15h'!R84&lt;'Média Mensal'!$U$2,1,0)+IF('Média 15h-16h'!R84&lt;'Média Mensal'!$U$2,1,0)+IF('Média 16h-17h'!R84&lt;'Média Mensal'!$U$2,1,0)+IF('Média 17h-18h'!R84&lt;'Média Mensal'!$U$2,1,0)+IF('Média 18h-19h'!R84&lt;'Média Mensal'!$U$2,1,0)+IF('Média 19h-20h'!R84&lt;'Média Mensal'!$U$2,1,0)+IF('Média 20h-21h'!R84&lt;'Média Mensal'!$U$2,1,0)+IF('Média 21h-22h'!R84&lt;'Média Mensal'!$U$2,1,0)+IF('Média 22h-23h'!R84&lt;'Média Mensal'!$U$2,1,0)+IF('Média 23h-0h'!R84&lt;'Média Mensal'!$U$2,1,0)</f>
        <v>0</v>
      </c>
      <c r="V84">
        <f>+IF('Média 24h-6h'!S84&lt;'Média Mensal'!$U$2,1,0)+IF('Média 6h-7h'!S84&lt;'Média Mensal'!$U$2,1,0)+IF('Média 7h-8h'!S84&lt;'Média Mensal'!$U$2,1,0)+IF('Média 8h-9h'!S84&lt;'Média Mensal'!$U$2,1,0)+IF('Média 9h-10h'!S84&lt;'Média Mensal'!$U$2,1,0)+IF('Média 10h-11h'!S84&lt;'Média Mensal'!$U$2,1,0)+IF('Média 11h-12h'!S84&lt;'Média Mensal'!$U$2,1,0)+IF('Média 12h-13h'!S84&lt;'Média Mensal'!$U$2,1,0)+IF('Média 13h-14h'!S84&lt;'Média Mensal'!$U$2,1,0)+IF('Média 14h-15h'!S84&lt;'Média Mensal'!$U$2,1,0)+IF('Média 15h-16h'!S84&lt;'Média Mensal'!$U$2,1,0)+IF('Média 16h-17h'!S84&lt;'Média Mensal'!$U$2,1,0)+IF('Média 17h-18h'!S84&lt;'Média Mensal'!$U$2,1,0)+IF('Média 18h-19h'!S84&lt;'Média Mensal'!$U$2,1,0)+IF('Média 19h-20h'!S84&lt;'Média Mensal'!$U$2,1,0)+IF('Média 20h-21h'!S84&lt;'Média Mensal'!$U$2,1,0)+IF('Média 21h-22h'!S84&lt;'Média Mensal'!$U$2,1,0)+IF('Média 22h-23h'!S84&lt;'Média Mensal'!$U$2,1,0)+IF('Média 23h-0h'!S84&lt;'Média Mensal'!$U$2,1,0)</f>
        <v>1</v>
      </c>
    </row>
    <row r="85" spans="2:22" x14ac:dyDescent="0.25">
      <c r="B85" s="12" t="s">
        <v>79</v>
      </c>
      <c r="C85" s="12" t="s">
        <v>80</v>
      </c>
      <c r="D85" s="15">
        <v>683.54</v>
      </c>
      <c r="E85" s="8">
        <v>38782.391636565662</v>
      </c>
      <c r="F85" s="8">
        <v>68874.056870342247</v>
      </c>
      <c r="G85" s="5">
        <f t="shared" si="10"/>
        <v>107656.44850690791</v>
      </c>
      <c r="H85" s="2">
        <v>2257</v>
      </c>
      <c r="I85" s="2">
        <v>2205</v>
      </c>
      <c r="J85" s="5">
        <f t="shared" si="11"/>
        <v>4462</v>
      </c>
      <c r="K85" s="2">
        <v>0</v>
      </c>
      <c r="L85" s="2">
        <v>0</v>
      </c>
      <c r="M85" s="5">
        <f t="shared" si="12"/>
        <v>0</v>
      </c>
      <c r="N85" s="25">
        <f t="shared" si="13"/>
        <v>7.95516656750309E-2</v>
      </c>
      <c r="O85" s="25">
        <f t="shared" si="13"/>
        <v>0.14460833306110324</v>
      </c>
      <c r="P85" s="26">
        <f t="shared" si="14"/>
        <v>0.11170091524614015</v>
      </c>
      <c r="Q85" s="38"/>
      <c r="R85" s="32">
        <f t="shared" si="15"/>
        <v>17.183159785806673</v>
      </c>
      <c r="S85" s="32">
        <f t="shared" si="15"/>
        <v>31.235399941198299</v>
      </c>
      <c r="T85" s="32">
        <f t="shared" si="15"/>
        <v>24.127397693166273</v>
      </c>
      <c r="U85">
        <f>+IF('Média 24h-6h'!R85&lt;'Média Mensal'!$U$2,1,0)+IF('Média 6h-7h'!R85&lt;'Média Mensal'!$U$2,1,0)+IF('Média 7h-8h'!R85&lt;'Média Mensal'!$U$2,1,0)+IF('Média 8h-9h'!R85&lt;'Média Mensal'!$U$2,1,0)+IF('Média 9h-10h'!R85&lt;'Média Mensal'!$U$2,1,0)+IF('Média 10h-11h'!R85&lt;'Média Mensal'!$U$2,1,0)+IF('Média 11h-12h'!R85&lt;'Média Mensal'!$U$2,1,0)+IF('Média 12h-13h'!R85&lt;'Média Mensal'!$U$2,1,0)+IF('Média 13h-14h'!R85&lt;'Média Mensal'!$U$2,1,0)+IF('Média 14h-15h'!R85&lt;'Média Mensal'!$U$2,1,0)+IF('Média 15h-16h'!R85&lt;'Média Mensal'!$U$2,1,0)+IF('Média 16h-17h'!R85&lt;'Média Mensal'!$U$2,1,0)+IF('Média 17h-18h'!R85&lt;'Média Mensal'!$U$2,1,0)+IF('Média 18h-19h'!R85&lt;'Média Mensal'!$U$2,1,0)+IF('Média 19h-20h'!R85&lt;'Média Mensal'!$U$2,1,0)+IF('Média 20h-21h'!R85&lt;'Média Mensal'!$U$2,1,0)+IF('Média 21h-22h'!R85&lt;'Média Mensal'!$U$2,1,0)+IF('Média 22h-23h'!R85&lt;'Média Mensal'!$U$2,1,0)+IF('Média 23h-0h'!R85&lt;'Média Mensal'!$U$2,1,0)</f>
        <v>1</v>
      </c>
      <c r="V85">
        <f>+IF('Média 24h-6h'!S85&lt;'Média Mensal'!$U$2,1,0)+IF('Média 6h-7h'!S85&lt;'Média Mensal'!$U$2,1,0)+IF('Média 7h-8h'!S85&lt;'Média Mensal'!$U$2,1,0)+IF('Média 8h-9h'!S85&lt;'Média Mensal'!$U$2,1,0)+IF('Média 9h-10h'!S85&lt;'Média Mensal'!$U$2,1,0)+IF('Média 10h-11h'!S85&lt;'Média Mensal'!$U$2,1,0)+IF('Média 11h-12h'!S85&lt;'Média Mensal'!$U$2,1,0)+IF('Média 12h-13h'!S85&lt;'Média Mensal'!$U$2,1,0)+IF('Média 13h-14h'!S85&lt;'Média Mensal'!$U$2,1,0)+IF('Média 14h-15h'!S85&lt;'Média Mensal'!$U$2,1,0)+IF('Média 15h-16h'!S85&lt;'Média Mensal'!$U$2,1,0)+IF('Média 16h-17h'!S85&lt;'Média Mensal'!$U$2,1,0)+IF('Média 17h-18h'!S85&lt;'Média Mensal'!$U$2,1,0)+IF('Média 18h-19h'!S85&lt;'Média Mensal'!$U$2,1,0)+IF('Média 19h-20h'!S85&lt;'Média Mensal'!$U$2,1,0)+IF('Média 20h-21h'!S85&lt;'Média Mensal'!$U$2,1,0)+IF('Média 21h-22h'!S85&lt;'Média Mensal'!$U$2,1,0)+IF('Média 22h-23h'!S85&lt;'Média Mensal'!$U$2,1,0)+IF('Média 23h-0h'!S85&lt;'Média Mensal'!$U$2,1,0)</f>
        <v>2</v>
      </c>
    </row>
    <row r="86" spans="2:22" x14ac:dyDescent="0.25">
      <c r="B86" s="13" t="s">
        <v>80</v>
      </c>
      <c r="C86" s="13" t="s">
        <v>81</v>
      </c>
      <c r="D86" s="16">
        <v>649.66</v>
      </c>
      <c r="E86" s="6">
        <v>34081.430444699799</v>
      </c>
      <c r="F86" s="6">
        <v>63437.000000000007</v>
      </c>
      <c r="G86" s="7">
        <f t="shared" si="10"/>
        <v>97518.430444699799</v>
      </c>
      <c r="H86" s="6">
        <v>2258</v>
      </c>
      <c r="I86" s="3">
        <v>2205</v>
      </c>
      <c r="J86" s="7">
        <f t="shared" si="11"/>
        <v>4463</v>
      </c>
      <c r="K86" s="6">
        <v>0</v>
      </c>
      <c r="L86" s="3">
        <v>0</v>
      </c>
      <c r="M86" s="7">
        <f t="shared" si="12"/>
        <v>0</v>
      </c>
      <c r="N86" s="27">
        <f t="shared" si="13"/>
        <v>6.9877945175794293E-2</v>
      </c>
      <c r="O86" s="27">
        <f t="shared" si="13"/>
        <v>0.13319265977996139</v>
      </c>
      <c r="P86" s="28">
        <f t="shared" si="14"/>
        <v>0.10115935805999514</v>
      </c>
      <c r="Q86" s="38"/>
      <c r="R86" s="32">
        <f t="shared" si="15"/>
        <v>15.093636157971568</v>
      </c>
      <c r="S86" s="32">
        <f t="shared" si="15"/>
        <v>28.769614512471659</v>
      </c>
      <c r="T86" s="32">
        <f t="shared" si="15"/>
        <v>21.850421340958952</v>
      </c>
      <c r="U86">
        <f>+IF('Média 24h-6h'!R86&lt;'Média Mensal'!$U$2,1,0)+IF('Média 6h-7h'!R86&lt;'Média Mensal'!$U$2,1,0)+IF('Média 7h-8h'!R86&lt;'Média Mensal'!$U$2,1,0)+IF('Média 8h-9h'!R86&lt;'Média Mensal'!$U$2,1,0)+IF('Média 9h-10h'!R86&lt;'Média Mensal'!$U$2,1,0)+IF('Média 10h-11h'!R86&lt;'Média Mensal'!$U$2,1,0)+IF('Média 11h-12h'!R86&lt;'Média Mensal'!$U$2,1,0)+IF('Média 12h-13h'!R86&lt;'Média Mensal'!$U$2,1,0)+IF('Média 13h-14h'!R86&lt;'Média Mensal'!$U$2,1,0)+IF('Média 14h-15h'!R86&lt;'Média Mensal'!$U$2,1,0)+IF('Média 15h-16h'!R86&lt;'Média Mensal'!$U$2,1,0)+IF('Média 16h-17h'!R86&lt;'Média Mensal'!$U$2,1,0)+IF('Média 17h-18h'!R86&lt;'Média Mensal'!$U$2,1,0)+IF('Média 18h-19h'!R86&lt;'Média Mensal'!$U$2,1,0)+IF('Média 19h-20h'!R86&lt;'Média Mensal'!$U$2,1,0)+IF('Média 20h-21h'!R86&lt;'Média Mensal'!$U$2,1,0)+IF('Média 21h-22h'!R86&lt;'Média Mensal'!$U$2,1,0)+IF('Média 22h-23h'!R86&lt;'Média Mensal'!$U$2,1,0)+IF('Média 23h-0h'!R86&lt;'Média Mensal'!$U$2,1,0)</f>
        <v>2</v>
      </c>
      <c r="V86">
        <f>+IF('Média 24h-6h'!S86&lt;'Média Mensal'!$U$2,1,0)+IF('Média 6h-7h'!S86&lt;'Média Mensal'!$U$2,1,0)+IF('Média 7h-8h'!S86&lt;'Média Mensal'!$U$2,1,0)+IF('Média 8h-9h'!S86&lt;'Média Mensal'!$U$2,1,0)+IF('Média 9h-10h'!S86&lt;'Média Mensal'!$U$2,1,0)+IF('Média 10h-11h'!S86&lt;'Média Mensal'!$U$2,1,0)+IF('Média 11h-12h'!S86&lt;'Média Mensal'!$U$2,1,0)+IF('Média 12h-13h'!S86&lt;'Média Mensal'!$U$2,1,0)+IF('Média 13h-14h'!S86&lt;'Média Mensal'!$U$2,1,0)+IF('Média 14h-15h'!S86&lt;'Média Mensal'!$U$2,1,0)+IF('Média 15h-16h'!S86&lt;'Média Mensal'!$U$2,1,0)+IF('Média 16h-17h'!S86&lt;'Média Mensal'!$U$2,1,0)+IF('Média 17h-18h'!S86&lt;'Média Mensal'!$U$2,1,0)+IF('Média 18h-19h'!S86&lt;'Média Mensal'!$U$2,1,0)+IF('Média 19h-20h'!S86&lt;'Média Mensal'!$U$2,1,0)+IF('Média 20h-21h'!S86&lt;'Média Mensal'!$U$2,1,0)+IF('Média 21h-22h'!S86&lt;'Média Mensal'!$U$2,1,0)+IF('Média 22h-23h'!S86&lt;'Média Mensal'!$U$2,1,0)+IF('Média 23h-0h'!S86&lt;'Média Mensal'!$U$2,1,0)</f>
        <v>1</v>
      </c>
    </row>
    <row r="87" spans="2:22" x14ac:dyDescent="0.25">
      <c r="B87" s="23" t="s">
        <v>85</v>
      </c>
      <c r="E87" s="41"/>
      <c r="F87" s="41"/>
      <c r="G87" s="41"/>
      <c r="H87" s="41"/>
      <c r="I87" s="41"/>
      <c r="J87" s="41"/>
      <c r="K87" s="41"/>
      <c r="L87" s="41"/>
      <c r="M87" s="41"/>
      <c r="N87" s="42"/>
      <c r="O87" s="42"/>
      <c r="P87" s="42"/>
      <c r="Q87" s="38"/>
    </row>
    <row r="88" spans="2:22" x14ac:dyDescent="0.25">
      <c r="B88" s="37"/>
      <c r="D88" s="1"/>
      <c r="G88" s="1"/>
      <c r="Q88" s="49"/>
    </row>
    <row r="89" spans="2:22" x14ac:dyDescent="0.25">
      <c r="C89" s="51" t="s">
        <v>106</v>
      </c>
      <c r="D89" s="52">
        <f>+SUMPRODUCT(D5:D86,G5:G86)/1000</f>
        <v>26275683.758967564</v>
      </c>
    </row>
    <row r="90" spans="2:22" x14ac:dyDescent="0.25">
      <c r="C90" s="51" t="s">
        <v>108</v>
      </c>
      <c r="D90" s="52">
        <f>+(SUMPRODUCT($D$5:$D$86,$J$5:$J$86)+SUMPRODUCT($D$5:$D$86,$M$5:$M$86))/1000</f>
        <v>629277.4314499998</v>
      </c>
    </row>
    <row r="91" spans="2:22" x14ac:dyDescent="0.25">
      <c r="C91" s="51" t="s">
        <v>107</v>
      </c>
      <c r="D91" s="52">
        <f>+(SUMPRODUCT($D$5:$D$86,$J$5:$J$86)*216+SUMPRODUCT($D$5:$D$86,$M$5:$M$86)*248)/1000</f>
        <v>143926073.43671998</v>
      </c>
    </row>
    <row r="92" spans="2:22" x14ac:dyDescent="0.25">
      <c r="C92" s="51" t="s">
        <v>109</v>
      </c>
      <c r="D92" s="35">
        <f>+D89/D91</f>
        <v>0.18256375048347442</v>
      </c>
    </row>
    <row r="93" spans="2:22" x14ac:dyDescent="0.25">
      <c r="D93" s="53">
        <f>+D92-P2</f>
        <v>0</v>
      </c>
    </row>
  </sheetData>
  <mergeCells count="9">
    <mergeCell ref="H2:O2"/>
    <mergeCell ref="U3:V3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9">
    <tabColor theme="0" tint="-4.9989318521683403E-2"/>
  </sheetPr>
  <dimension ref="A1:T93"/>
  <sheetViews>
    <sheetView workbookViewId="0">
      <selection activeCell="P2" sqref="P2"/>
    </sheetView>
  </sheetViews>
  <sheetFormatPr defaultRowHeight="15" x14ac:dyDescent="0.25"/>
  <cols>
    <col min="2" max="2" width="17.42578125" bestFit="1" customWidth="1"/>
    <col min="3" max="3" width="17.42578125" customWidth="1"/>
    <col min="4" max="4" width="13.7109375" customWidth="1"/>
    <col min="5" max="16" width="10" customWidth="1"/>
  </cols>
  <sheetData>
    <row r="1" spans="1:20" ht="14.45" x14ac:dyDescent="0.3">
      <c r="P1" s="33"/>
    </row>
    <row r="2" spans="1:20" ht="17.25" x14ac:dyDescent="0.3">
      <c r="A2" s="1"/>
      <c r="H2" s="54" t="s">
        <v>84</v>
      </c>
      <c r="I2" s="55"/>
      <c r="J2" s="55"/>
      <c r="K2" s="55"/>
      <c r="L2" s="55"/>
      <c r="M2" s="55"/>
      <c r="N2" s="55"/>
      <c r="O2" s="56"/>
      <c r="P2" s="17">
        <v>0.10892436536331929</v>
      </c>
    </row>
    <row r="3" spans="1:20" ht="17.25" x14ac:dyDescent="0.25">
      <c r="B3" s="59" t="s">
        <v>3</v>
      </c>
      <c r="C3" s="61" t="s">
        <v>4</v>
      </c>
      <c r="D3" s="18" t="s">
        <v>82</v>
      </c>
      <c r="E3" s="64" t="s">
        <v>0</v>
      </c>
      <c r="F3" s="64"/>
      <c r="G3" s="65"/>
      <c r="H3" s="63" t="s">
        <v>86</v>
      </c>
      <c r="I3" s="64"/>
      <c r="J3" s="65"/>
      <c r="K3" s="63" t="s">
        <v>87</v>
      </c>
      <c r="L3" s="64"/>
      <c r="M3" s="65"/>
      <c r="N3" s="63" t="s">
        <v>1</v>
      </c>
      <c r="O3" s="64"/>
      <c r="P3" s="65"/>
      <c r="R3" s="63" t="s">
        <v>88</v>
      </c>
      <c r="S3" s="64"/>
      <c r="T3" s="65"/>
    </row>
    <row r="4" spans="1:20" x14ac:dyDescent="0.25">
      <c r="B4" s="60"/>
      <c r="C4" s="62"/>
      <c r="D4" s="19" t="s">
        <v>83</v>
      </c>
      <c r="E4" s="20" t="s">
        <v>5</v>
      </c>
      <c r="F4" s="21" t="s">
        <v>6</v>
      </c>
      <c r="G4" s="22" t="s">
        <v>2</v>
      </c>
      <c r="H4" s="20" t="s">
        <v>5</v>
      </c>
      <c r="I4" s="21" t="s">
        <v>6</v>
      </c>
      <c r="J4" s="22" t="s">
        <v>2</v>
      </c>
      <c r="K4" s="20" t="s">
        <v>5</v>
      </c>
      <c r="L4" s="21" t="s">
        <v>6</v>
      </c>
      <c r="M4" s="24" t="s">
        <v>2</v>
      </c>
      <c r="N4" s="20" t="s">
        <v>5</v>
      </c>
      <c r="O4" s="21" t="s">
        <v>6</v>
      </c>
      <c r="P4" s="22" t="s">
        <v>2</v>
      </c>
      <c r="R4" s="20" t="s">
        <v>5</v>
      </c>
      <c r="S4" s="21" t="s">
        <v>6</v>
      </c>
      <c r="T4" s="31" t="s">
        <v>2</v>
      </c>
    </row>
    <row r="5" spans="1:20" x14ac:dyDescent="0.25">
      <c r="B5" s="11" t="str">
        <f>'Média Mensal'!B5</f>
        <v>Fânzeres</v>
      </c>
      <c r="C5" s="11" t="str">
        <f>'Média Mensal'!C5</f>
        <v>Venda Nova</v>
      </c>
      <c r="D5" s="14">
        <f>'Média Mensal'!D5</f>
        <v>440.45</v>
      </c>
      <c r="E5" s="8">
        <v>98.000000000000014</v>
      </c>
      <c r="F5" s="9">
        <v>365.02023656978713</v>
      </c>
      <c r="G5" s="10">
        <f>+E5+F5</f>
        <v>463.02023656978713</v>
      </c>
      <c r="H5" s="9">
        <v>61</v>
      </c>
      <c r="I5" s="9">
        <v>63</v>
      </c>
      <c r="J5" s="10">
        <f>+H5+I5</f>
        <v>124</v>
      </c>
      <c r="K5" s="9">
        <v>0</v>
      </c>
      <c r="L5" s="9">
        <v>0</v>
      </c>
      <c r="M5" s="10">
        <f>+K5+L5</f>
        <v>0</v>
      </c>
      <c r="N5" s="27">
        <f>+E5/(H5*216+K5*248)</f>
        <v>7.4377656344869472E-3</v>
      </c>
      <c r="O5" s="27">
        <f t="shared" ref="O5:O80" si="0">+F5/(I5*216+L5*248)</f>
        <v>2.6823944486315927E-2</v>
      </c>
      <c r="P5" s="28">
        <f t="shared" ref="P5:P80" si="1">+G5/(J5*216+M5*248)</f>
        <v>1.7287195212432317E-2</v>
      </c>
      <c r="R5" s="32">
        <f>+E5/(H5+K5)</f>
        <v>1.6065573770491806</v>
      </c>
      <c r="S5" s="32">
        <f t="shared" ref="S5" si="2">+F5/(I5+L5)</f>
        <v>5.7939720090442401</v>
      </c>
      <c r="T5" s="32">
        <f t="shared" ref="T5" si="3">+G5/(J5+M5)</f>
        <v>3.73403416588538</v>
      </c>
    </row>
    <row r="6" spans="1:20" x14ac:dyDescent="0.25">
      <c r="B6" s="12" t="str">
        <f>'Média Mensal'!B6</f>
        <v>Venda Nova</v>
      </c>
      <c r="C6" s="12" t="str">
        <f>'Média Mensal'!C6</f>
        <v>Carreira</v>
      </c>
      <c r="D6" s="15">
        <f>'Média Mensal'!D6</f>
        <v>583.47</v>
      </c>
      <c r="E6" s="4">
        <v>157.99603382885107</v>
      </c>
      <c r="F6" s="2">
        <v>605.77498013837464</v>
      </c>
      <c r="G6" s="5">
        <f t="shared" ref="G6:G69" si="4">+E6+F6</f>
        <v>763.77101396722571</v>
      </c>
      <c r="H6" s="2">
        <v>62</v>
      </c>
      <c r="I6" s="2">
        <v>62</v>
      </c>
      <c r="J6" s="5">
        <f t="shared" ref="J6:J69" si="5">+H6+I6</f>
        <v>124</v>
      </c>
      <c r="K6" s="2">
        <v>0</v>
      </c>
      <c r="L6" s="2">
        <v>0</v>
      </c>
      <c r="M6" s="5">
        <f t="shared" ref="M6:M69" si="6">+K6+L6</f>
        <v>0</v>
      </c>
      <c r="N6" s="27">
        <f t="shared" ref="N6:N69" si="7">+E6/(H6*216+K6*248)</f>
        <v>1.1797792251258293E-2</v>
      </c>
      <c r="O6" s="27">
        <f t="shared" si="0"/>
        <v>4.5234093498982574E-2</v>
      </c>
      <c r="P6" s="28">
        <f t="shared" si="1"/>
        <v>2.8515942875120433E-2</v>
      </c>
      <c r="R6" s="32">
        <f t="shared" ref="R6:R70" si="8">+E6/(H6+K6)</f>
        <v>2.5483231262717916</v>
      </c>
      <c r="S6" s="32">
        <f t="shared" ref="S6:S70" si="9">+F6/(I6+L6)</f>
        <v>9.7705641957802367</v>
      </c>
      <c r="T6" s="32">
        <f t="shared" ref="T6:T70" si="10">+G6/(J6+M6)</f>
        <v>6.1594436610260139</v>
      </c>
    </row>
    <row r="7" spans="1:20" x14ac:dyDescent="0.25">
      <c r="B7" s="12" t="str">
        <f>'Média Mensal'!B7</f>
        <v>Carreira</v>
      </c>
      <c r="C7" s="12" t="str">
        <f>'Média Mensal'!C7</f>
        <v>Baguim</v>
      </c>
      <c r="D7" s="15">
        <f>'Média Mensal'!D7</f>
        <v>786.02</v>
      </c>
      <c r="E7" s="4">
        <v>203.65317229477006</v>
      </c>
      <c r="F7" s="2">
        <v>800.05420516281845</v>
      </c>
      <c r="G7" s="5">
        <f t="shared" si="4"/>
        <v>1003.7073774575886</v>
      </c>
      <c r="H7" s="2">
        <v>62</v>
      </c>
      <c r="I7" s="2">
        <v>62</v>
      </c>
      <c r="J7" s="5">
        <f t="shared" si="5"/>
        <v>124</v>
      </c>
      <c r="K7" s="2">
        <v>0</v>
      </c>
      <c r="L7" s="2">
        <v>0</v>
      </c>
      <c r="M7" s="5">
        <f t="shared" si="6"/>
        <v>0</v>
      </c>
      <c r="N7" s="27">
        <f t="shared" si="7"/>
        <v>1.5207076784257024E-2</v>
      </c>
      <c r="O7" s="27">
        <f t="shared" si="0"/>
        <v>5.9741204089218819E-2</v>
      </c>
      <c r="P7" s="28">
        <f t="shared" si="1"/>
        <v>3.7474140436737927E-2</v>
      </c>
      <c r="R7" s="32">
        <f t="shared" si="8"/>
        <v>3.2847285853995172</v>
      </c>
      <c r="S7" s="32">
        <f t="shared" si="9"/>
        <v>12.904100083271265</v>
      </c>
      <c r="T7" s="32">
        <f t="shared" si="10"/>
        <v>8.0944143343353918</v>
      </c>
    </row>
    <row r="8" spans="1:20" x14ac:dyDescent="0.25">
      <c r="B8" s="12" t="str">
        <f>'Média Mensal'!B8</f>
        <v>Baguim</v>
      </c>
      <c r="C8" s="12" t="str">
        <f>'Média Mensal'!C8</f>
        <v>Campainha</v>
      </c>
      <c r="D8" s="15">
        <f>'Média Mensal'!D8</f>
        <v>751.7</v>
      </c>
      <c r="E8" s="4">
        <v>247.65648088131104</v>
      </c>
      <c r="F8" s="2">
        <v>890.19833187128052</v>
      </c>
      <c r="G8" s="5">
        <f t="shared" si="4"/>
        <v>1137.8548127525914</v>
      </c>
      <c r="H8" s="2">
        <v>62</v>
      </c>
      <c r="I8" s="2">
        <v>62</v>
      </c>
      <c r="J8" s="5">
        <f t="shared" si="5"/>
        <v>124</v>
      </c>
      <c r="K8" s="2">
        <v>0</v>
      </c>
      <c r="L8" s="2">
        <v>0</v>
      </c>
      <c r="M8" s="5">
        <f t="shared" si="6"/>
        <v>0</v>
      </c>
      <c r="N8" s="27">
        <f t="shared" si="7"/>
        <v>1.8492867449321316E-2</v>
      </c>
      <c r="O8" s="27">
        <f t="shared" si="0"/>
        <v>6.6472396346421783E-2</v>
      </c>
      <c r="P8" s="28">
        <f t="shared" si="1"/>
        <v>4.2482631897871541E-2</v>
      </c>
      <c r="R8" s="32">
        <f t="shared" si="8"/>
        <v>3.9944593690534038</v>
      </c>
      <c r="S8" s="32">
        <f t="shared" si="9"/>
        <v>14.358037610827106</v>
      </c>
      <c r="T8" s="32">
        <f t="shared" si="10"/>
        <v>9.176248489940253</v>
      </c>
    </row>
    <row r="9" spans="1:20" x14ac:dyDescent="0.25">
      <c r="B9" s="12" t="str">
        <f>'Média Mensal'!B9</f>
        <v>Campainha</v>
      </c>
      <c r="C9" s="12" t="str">
        <f>'Média Mensal'!C9</f>
        <v>Rio Tinto</v>
      </c>
      <c r="D9" s="15">
        <f>'Média Mensal'!D9</f>
        <v>859.99</v>
      </c>
      <c r="E9" s="4">
        <v>327.99678193269017</v>
      </c>
      <c r="F9" s="2">
        <v>1150.5952373381278</v>
      </c>
      <c r="G9" s="5">
        <f t="shared" si="4"/>
        <v>1478.5920192708181</v>
      </c>
      <c r="H9" s="2">
        <v>62</v>
      </c>
      <c r="I9" s="2">
        <v>62</v>
      </c>
      <c r="J9" s="5">
        <f t="shared" si="5"/>
        <v>124</v>
      </c>
      <c r="K9" s="2">
        <v>0</v>
      </c>
      <c r="L9" s="2">
        <v>0</v>
      </c>
      <c r="M9" s="5">
        <f t="shared" si="6"/>
        <v>0</v>
      </c>
      <c r="N9" s="27">
        <f t="shared" si="7"/>
        <v>2.4491993871915335E-2</v>
      </c>
      <c r="O9" s="27">
        <f t="shared" si="0"/>
        <v>8.5916609717602135E-2</v>
      </c>
      <c r="P9" s="28">
        <f t="shared" si="1"/>
        <v>5.5204301794758742E-2</v>
      </c>
      <c r="R9" s="32">
        <f t="shared" si="8"/>
        <v>5.2902706763337122</v>
      </c>
      <c r="S9" s="32">
        <f t="shared" si="9"/>
        <v>18.557987699002062</v>
      </c>
      <c r="T9" s="32">
        <f t="shared" si="10"/>
        <v>11.924129187667889</v>
      </c>
    </row>
    <row r="10" spans="1:20" x14ac:dyDescent="0.25">
      <c r="B10" s="12" t="str">
        <f>'Média Mensal'!B10</f>
        <v>Rio Tinto</v>
      </c>
      <c r="C10" s="12" t="str">
        <f>'Média Mensal'!C10</f>
        <v>Levada</v>
      </c>
      <c r="D10" s="15">
        <f>'Média Mensal'!D10</f>
        <v>452.83</v>
      </c>
      <c r="E10" s="4">
        <v>365.81760651564167</v>
      </c>
      <c r="F10" s="2">
        <v>1368.6585588706525</v>
      </c>
      <c r="G10" s="5">
        <f t="shared" si="4"/>
        <v>1734.4761653862943</v>
      </c>
      <c r="H10" s="2">
        <v>62</v>
      </c>
      <c r="I10" s="2">
        <v>62</v>
      </c>
      <c r="J10" s="5">
        <f t="shared" si="5"/>
        <v>124</v>
      </c>
      <c r="K10" s="2">
        <v>0</v>
      </c>
      <c r="L10" s="2">
        <v>0</v>
      </c>
      <c r="M10" s="5">
        <f t="shared" si="6"/>
        <v>0</v>
      </c>
      <c r="N10" s="27">
        <f t="shared" si="7"/>
        <v>2.7316129518790446E-2</v>
      </c>
      <c r="O10" s="27">
        <f t="shared" si="0"/>
        <v>0.10219971317731874</v>
      </c>
      <c r="P10" s="28">
        <f t="shared" si="1"/>
        <v>6.4757921348054595E-2</v>
      </c>
      <c r="R10" s="32">
        <f t="shared" si="8"/>
        <v>5.9002839760587369</v>
      </c>
      <c r="S10" s="32">
        <f t="shared" si="9"/>
        <v>22.075138046300847</v>
      </c>
      <c r="T10" s="32">
        <f t="shared" si="10"/>
        <v>13.987711011179792</v>
      </c>
    </row>
    <row r="11" spans="1:20" x14ac:dyDescent="0.25">
      <c r="B11" s="12" t="str">
        <f>'Média Mensal'!B11</f>
        <v>Levada</v>
      </c>
      <c r="C11" s="12" t="str">
        <f>'Média Mensal'!C11</f>
        <v>Nau Vitória</v>
      </c>
      <c r="D11" s="15">
        <f>'Média Mensal'!D11</f>
        <v>1111.6199999999999</v>
      </c>
      <c r="E11" s="4">
        <v>682.56862739126666</v>
      </c>
      <c r="F11" s="2">
        <v>1672.5235493675166</v>
      </c>
      <c r="G11" s="5">
        <f t="shared" si="4"/>
        <v>2355.0921767587834</v>
      </c>
      <c r="H11" s="2">
        <v>62</v>
      </c>
      <c r="I11" s="2">
        <v>62</v>
      </c>
      <c r="J11" s="5">
        <f t="shared" si="5"/>
        <v>124</v>
      </c>
      <c r="K11" s="2">
        <v>0</v>
      </c>
      <c r="L11" s="2">
        <v>0</v>
      </c>
      <c r="M11" s="5">
        <f t="shared" si="6"/>
        <v>0</v>
      </c>
      <c r="N11" s="27">
        <f t="shared" si="7"/>
        <v>5.0968386155261849E-2</v>
      </c>
      <c r="O11" s="27">
        <f t="shared" si="0"/>
        <v>0.12488975129685757</v>
      </c>
      <c r="P11" s="28">
        <f t="shared" si="1"/>
        <v>8.7929068726059711E-2</v>
      </c>
      <c r="R11" s="32">
        <f t="shared" si="8"/>
        <v>11.00917140953656</v>
      </c>
      <c r="S11" s="32">
        <f t="shared" si="9"/>
        <v>26.976186280121237</v>
      </c>
      <c r="T11" s="32">
        <f t="shared" si="10"/>
        <v>18.992678844828898</v>
      </c>
    </row>
    <row r="12" spans="1:20" x14ac:dyDescent="0.25">
      <c r="B12" s="12" t="str">
        <f>'Média Mensal'!B12</f>
        <v>Nau Vitória</v>
      </c>
      <c r="C12" s="12" t="str">
        <f>'Média Mensal'!C12</f>
        <v>Nasoni</v>
      </c>
      <c r="D12" s="15">
        <f>'Média Mensal'!D12</f>
        <v>499.02</v>
      </c>
      <c r="E12" s="4">
        <v>645.86073227923566</v>
      </c>
      <c r="F12" s="2">
        <v>1727.102285421249</v>
      </c>
      <c r="G12" s="5">
        <f t="shared" si="4"/>
        <v>2372.9630177004847</v>
      </c>
      <c r="H12" s="2">
        <v>62</v>
      </c>
      <c r="I12" s="2">
        <v>62</v>
      </c>
      <c r="J12" s="5">
        <f t="shared" si="5"/>
        <v>124</v>
      </c>
      <c r="K12" s="2">
        <v>0</v>
      </c>
      <c r="L12" s="2">
        <v>0</v>
      </c>
      <c r="M12" s="5">
        <f t="shared" si="6"/>
        <v>0</v>
      </c>
      <c r="N12" s="27">
        <f t="shared" si="7"/>
        <v>4.8227354560874826E-2</v>
      </c>
      <c r="O12" s="27">
        <f t="shared" si="0"/>
        <v>0.12896522441914943</v>
      </c>
      <c r="P12" s="28">
        <f t="shared" si="1"/>
        <v>8.8596289490012123E-2</v>
      </c>
      <c r="R12" s="32">
        <f t="shared" si="8"/>
        <v>10.417108585148963</v>
      </c>
      <c r="S12" s="32">
        <f t="shared" si="9"/>
        <v>27.856488474536274</v>
      </c>
      <c r="T12" s="32">
        <f t="shared" si="10"/>
        <v>19.136798529842618</v>
      </c>
    </row>
    <row r="13" spans="1:20" x14ac:dyDescent="0.25">
      <c r="B13" s="12" t="str">
        <f>'Média Mensal'!B13</f>
        <v>Nasoni</v>
      </c>
      <c r="C13" s="12" t="str">
        <f>'Média Mensal'!C13</f>
        <v>Contumil</v>
      </c>
      <c r="D13" s="15">
        <f>'Média Mensal'!D13</f>
        <v>650</v>
      </c>
      <c r="E13" s="4">
        <v>674.06474909039923</v>
      </c>
      <c r="F13" s="2">
        <v>1756.7958217020009</v>
      </c>
      <c r="G13" s="5">
        <f t="shared" si="4"/>
        <v>2430.8605707924003</v>
      </c>
      <c r="H13" s="2">
        <v>62</v>
      </c>
      <c r="I13" s="2">
        <v>62</v>
      </c>
      <c r="J13" s="5">
        <f t="shared" si="5"/>
        <v>124</v>
      </c>
      <c r="K13" s="2">
        <v>0</v>
      </c>
      <c r="L13" s="2">
        <v>0</v>
      </c>
      <c r="M13" s="5">
        <f t="shared" si="6"/>
        <v>0</v>
      </c>
      <c r="N13" s="27">
        <f t="shared" si="7"/>
        <v>5.0333389268996359E-2</v>
      </c>
      <c r="O13" s="27">
        <f t="shared" si="0"/>
        <v>0.13118248369937283</v>
      </c>
      <c r="P13" s="28">
        <f t="shared" si="1"/>
        <v>9.0757936484184593E-2</v>
      </c>
      <c r="R13" s="32">
        <f t="shared" si="8"/>
        <v>10.872012082103213</v>
      </c>
      <c r="S13" s="32">
        <f t="shared" si="9"/>
        <v>28.335416479064531</v>
      </c>
      <c r="T13" s="32">
        <f t="shared" si="10"/>
        <v>19.603714280583873</v>
      </c>
    </row>
    <row r="14" spans="1:20" x14ac:dyDescent="0.25">
      <c r="B14" s="12" t="str">
        <f>'Média Mensal'!B14</f>
        <v>Contumil</v>
      </c>
      <c r="C14" s="12" t="str">
        <f>'Média Mensal'!C14</f>
        <v>Estádio do Dragão</v>
      </c>
      <c r="D14" s="15">
        <f>'Média Mensal'!D14</f>
        <v>619.19000000000005</v>
      </c>
      <c r="E14" s="4">
        <v>695.56431692826129</v>
      </c>
      <c r="F14" s="2">
        <v>1931.2026573528162</v>
      </c>
      <c r="G14" s="5">
        <f t="shared" si="4"/>
        <v>2626.7669742810776</v>
      </c>
      <c r="H14" s="2">
        <v>62</v>
      </c>
      <c r="I14" s="2">
        <v>62</v>
      </c>
      <c r="J14" s="5">
        <f t="shared" si="5"/>
        <v>124</v>
      </c>
      <c r="K14" s="2">
        <v>0</v>
      </c>
      <c r="L14" s="2">
        <v>0</v>
      </c>
      <c r="M14" s="5">
        <f t="shared" si="6"/>
        <v>0</v>
      </c>
      <c r="N14" s="27">
        <f t="shared" si="7"/>
        <v>5.1938793080067304E-2</v>
      </c>
      <c r="O14" s="27">
        <f t="shared" si="0"/>
        <v>0.1442056942467754</v>
      </c>
      <c r="P14" s="28">
        <f t="shared" si="1"/>
        <v>9.8072243663421363E-2</v>
      </c>
      <c r="R14" s="32">
        <f t="shared" si="8"/>
        <v>11.218779305294538</v>
      </c>
      <c r="S14" s="32">
        <f t="shared" si="9"/>
        <v>31.148429957303488</v>
      </c>
      <c r="T14" s="32">
        <f t="shared" si="10"/>
        <v>21.183604631299012</v>
      </c>
    </row>
    <row r="15" spans="1:20" x14ac:dyDescent="0.25">
      <c r="B15" s="12" t="str">
        <f>'Média Mensal'!B15</f>
        <v>Estádio do Dragão</v>
      </c>
      <c r="C15" s="12" t="str">
        <f>'Média Mensal'!C15</f>
        <v>Campanhã</v>
      </c>
      <c r="D15" s="15">
        <f>'Média Mensal'!D15</f>
        <v>1166.02</v>
      </c>
      <c r="E15" s="4">
        <v>2409.5440018435902</v>
      </c>
      <c r="F15" s="2">
        <v>2975.0519971563072</v>
      </c>
      <c r="G15" s="5">
        <f t="shared" si="4"/>
        <v>5384.5959989998973</v>
      </c>
      <c r="H15" s="2">
        <v>62</v>
      </c>
      <c r="I15" s="2">
        <v>62</v>
      </c>
      <c r="J15" s="5">
        <f t="shared" si="5"/>
        <v>124</v>
      </c>
      <c r="K15" s="2">
        <v>62</v>
      </c>
      <c r="L15" s="2">
        <v>66</v>
      </c>
      <c r="M15" s="5">
        <f t="shared" si="6"/>
        <v>128</v>
      </c>
      <c r="N15" s="27">
        <f t="shared" si="7"/>
        <v>8.3757786493450712E-2</v>
      </c>
      <c r="O15" s="27">
        <f t="shared" si="0"/>
        <v>9.9968145065736133E-2</v>
      </c>
      <c r="P15" s="28">
        <f t="shared" si="1"/>
        <v>9.2000341699697535E-2</v>
      </c>
      <c r="R15" s="32">
        <f t="shared" si="8"/>
        <v>19.431806466480566</v>
      </c>
      <c r="S15" s="32">
        <f t="shared" si="9"/>
        <v>23.24259372778365</v>
      </c>
      <c r="T15" s="32">
        <f t="shared" si="10"/>
        <v>21.367444440475783</v>
      </c>
    </row>
    <row r="16" spans="1:20" x14ac:dyDescent="0.25">
      <c r="B16" s="12" t="str">
        <f>'Média Mensal'!B16</f>
        <v>Campanhã</v>
      </c>
      <c r="C16" s="12" t="str">
        <f>'Média Mensal'!C16</f>
        <v>Heroismo</v>
      </c>
      <c r="D16" s="15">
        <f>'Média Mensal'!D16</f>
        <v>950.92</v>
      </c>
      <c r="E16" s="4">
        <v>5691.3664382485649</v>
      </c>
      <c r="F16" s="2">
        <v>5374.1451889835362</v>
      </c>
      <c r="G16" s="5">
        <f t="shared" si="4"/>
        <v>11065.511627232101</v>
      </c>
      <c r="H16" s="2">
        <v>62</v>
      </c>
      <c r="I16" s="2">
        <v>62</v>
      </c>
      <c r="J16" s="5">
        <f t="shared" si="5"/>
        <v>124</v>
      </c>
      <c r="K16" s="2">
        <v>119</v>
      </c>
      <c r="L16" s="2">
        <v>128</v>
      </c>
      <c r="M16" s="5">
        <f t="shared" si="6"/>
        <v>247</v>
      </c>
      <c r="N16" s="27">
        <f t="shared" si="7"/>
        <v>0.13265351571528447</v>
      </c>
      <c r="O16" s="27">
        <f t="shared" si="0"/>
        <v>0.11906560592395286</v>
      </c>
      <c r="P16" s="28">
        <f t="shared" si="1"/>
        <v>0.12568731970958769</v>
      </c>
      <c r="R16" s="32">
        <f t="shared" si="8"/>
        <v>31.444013470986548</v>
      </c>
      <c r="S16" s="32">
        <f t="shared" si="9"/>
        <v>28.284974678860717</v>
      </c>
      <c r="T16" s="32">
        <f t="shared" si="10"/>
        <v>29.826176892808899</v>
      </c>
    </row>
    <row r="17" spans="2:20" x14ac:dyDescent="0.25">
      <c r="B17" s="12" t="str">
        <f>'Média Mensal'!B17</f>
        <v>Heroismo</v>
      </c>
      <c r="C17" s="12" t="str">
        <f>'Média Mensal'!C17</f>
        <v>24 de Agosto</v>
      </c>
      <c r="D17" s="15">
        <f>'Média Mensal'!D17</f>
        <v>571.9</v>
      </c>
      <c r="E17" s="4">
        <v>5821.2058717889304</v>
      </c>
      <c r="F17" s="2">
        <v>5800.8473630277822</v>
      </c>
      <c r="G17" s="5">
        <f t="shared" si="4"/>
        <v>11622.053234816713</v>
      </c>
      <c r="H17" s="2">
        <v>62</v>
      </c>
      <c r="I17" s="2">
        <v>62</v>
      </c>
      <c r="J17" s="5">
        <f t="shared" si="5"/>
        <v>124</v>
      </c>
      <c r="K17" s="2">
        <v>124</v>
      </c>
      <c r="L17" s="2">
        <v>128</v>
      </c>
      <c r="M17" s="5">
        <f t="shared" si="6"/>
        <v>252</v>
      </c>
      <c r="N17" s="27">
        <f t="shared" si="7"/>
        <v>0.13186856360522223</v>
      </c>
      <c r="O17" s="27">
        <f t="shared" si="0"/>
        <v>0.12851930527799943</v>
      </c>
      <c r="P17" s="28">
        <f t="shared" si="1"/>
        <v>0.13017532745090404</v>
      </c>
      <c r="R17" s="32">
        <f t="shared" si="8"/>
        <v>31.296805762306079</v>
      </c>
      <c r="S17" s="32">
        <f t="shared" si="9"/>
        <v>30.530775594883064</v>
      </c>
      <c r="T17" s="32">
        <f t="shared" si="10"/>
        <v>30.909716050044448</v>
      </c>
    </row>
    <row r="18" spans="2:20" x14ac:dyDescent="0.25">
      <c r="B18" s="12" t="str">
        <f>'Média Mensal'!B18</f>
        <v>24 de Agosto</v>
      </c>
      <c r="C18" s="12" t="str">
        <f>'Média Mensal'!C18</f>
        <v>Bolhão</v>
      </c>
      <c r="D18" s="15">
        <f>'Média Mensal'!D18</f>
        <v>680.44</v>
      </c>
      <c r="E18" s="4">
        <v>7669.0767162074389</v>
      </c>
      <c r="F18" s="2">
        <v>7142.4605973196285</v>
      </c>
      <c r="G18" s="5">
        <f t="shared" si="4"/>
        <v>14811.537313527067</v>
      </c>
      <c r="H18" s="2">
        <v>62</v>
      </c>
      <c r="I18" s="2">
        <v>61</v>
      </c>
      <c r="J18" s="5">
        <f t="shared" si="5"/>
        <v>123</v>
      </c>
      <c r="K18" s="2">
        <v>124</v>
      </c>
      <c r="L18" s="2">
        <v>128</v>
      </c>
      <c r="M18" s="5">
        <f t="shared" si="6"/>
        <v>252</v>
      </c>
      <c r="N18" s="27">
        <f t="shared" si="7"/>
        <v>0.17372863166472088</v>
      </c>
      <c r="O18" s="27">
        <f t="shared" si="0"/>
        <v>0.15900402042118497</v>
      </c>
      <c r="P18" s="28">
        <f t="shared" si="1"/>
        <v>0.16630217948359682</v>
      </c>
      <c r="R18" s="32">
        <f t="shared" si="8"/>
        <v>41.231595248427091</v>
      </c>
      <c r="S18" s="32">
        <f t="shared" si="9"/>
        <v>37.790796811214967</v>
      </c>
      <c r="T18" s="32">
        <f t="shared" si="10"/>
        <v>39.497432836072178</v>
      </c>
    </row>
    <row r="19" spans="2:20" x14ac:dyDescent="0.25">
      <c r="B19" s="12" t="str">
        <f>'Média Mensal'!B19</f>
        <v>Bolhão</v>
      </c>
      <c r="C19" s="12" t="str">
        <f>'Média Mensal'!C19</f>
        <v>Trindade</v>
      </c>
      <c r="D19" s="15">
        <f>'Média Mensal'!D19</f>
        <v>451.8</v>
      </c>
      <c r="E19" s="4">
        <v>9391.4088889585619</v>
      </c>
      <c r="F19" s="2">
        <v>8324.9138989007879</v>
      </c>
      <c r="G19" s="5">
        <f t="shared" si="4"/>
        <v>17716.32278785935</v>
      </c>
      <c r="H19" s="2">
        <v>63</v>
      </c>
      <c r="I19" s="2">
        <v>46</v>
      </c>
      <c r="J19" s="5">
        <f t="shared" si="5"/>
        <v>109</v>
      </c>
      <c r="K19" s="2">
        <v>124</v>
      </c>
      <c r="L19" s="2">
        <v>128</v>
      </c>
      <c r="M19" s="5">
        <f t="shared" si="6"/>
        <v>252</v>
      </c>
      <c r="N19" s="27">
        <f t="shared" si="7"/>
        <v>0.21170894700086929</v>
      </c>
      <c r="O19" s="27">
        <f t="shared" si="0"/>
        <v>0.19973401868763888</v>
      </c>
      <c r="P19" s="28">
        <f t="shared" si="1"/>
        <v>0.20590798219269352</v>
      </c>
      <c r="R19" s="32">
        <f t="shared" si="8"/>
        <v>50.221437908869312</v>
      </c>
      <c r="S19" s="32">
        <f t="shared" si="9"/>
        <v>47.84433275230338</v>
      </c>
      <c r="T19" s="32">
        <f t="shared" si="10"/>
        <v>49.07568639296219</v>
      </c>
    </row>
    <row r="20" spans="2:20" x14ac:dyDescent="0.25">
      <c r="B20" s="12" t="str">
        <f>'Média Mensal'!B20</f>
        <v>Trindade</v>
      </c>
      <c r="C20" s="12" t="str">
        <f>'Média Mensal'!C20</f>
        <v>Lapa</v>
      </c>
      <c r="D20" s="15">
        <f>'Média Mensal'!D20</f>
        <v>857.43000000000006</v>
      </c>
      <c r="E20" s="4">
        <v>11481.023920130629</v>
      </c>
      <c r="F20" s="2">
        <v>12434.374316473524</v>
      </c>
      <c r="G20" s="5">
        <f t="shared" si="4"/>
        <v>23915.398236604153</v>
      </c>
      <c r="H20" s="2">
        <v>189</v>
      </c>
      <c r="I20" s="2">
        <v>184</v>
      </c>
      <c r="J20" s="5">
        <f t="shared" si="5"/>
        <v>373</v>
      </c>
      <c r="K20" s="2">
        <v>124</v>
      </c>
      <c r="L20" s="2">
        <v>125</v>
      </c>
      <c r="M20" s="5">
        <f t="shared" si="6"/>
        <v>249</v>
      </c>
      <c r="N20" s="27">
        <f t="shared" si="7"/>
        <v>0.16040326254792986</v>
      </c>
      <c r="O20" s="27">
        <f t="shared" si="0"/>
        <v>0.17576577966291876</v>
      </c>
      <c r="P20" s="28">
        <f t="shared" si="1"/>
        <v>0.16803961661470035</v>
      </c>
      <c r="R20" s="32">
        <f t="shared" si="8"/>
        <v>36.680587604251208</v>
      </c>
      <c r="S20" s="32">
        <f t="shared" si="9"/>
        <v>40.240693580820469</v>
      </c>
      <c r="T20" s="32">
        <f t="shared" si="10"/>
        <v>38.449193306437543</v>
      </c>
    </row>
    <row r="21" spans="2:20" x14ac:dyDescent="0.25">
      <c r="B21" s="12" t="str">
        <f>'Média Mensal'!B21</f>
        <v>Lapa</v>
      </c>
      <c r="C21" s="12" t="str">
        <f>'Média Mensal'!C21</f>
        <v>Carolina Michaelis</v>
      </c>
      <c r="D21" s="15">
        <f>'Média Mensal'!D21</f>
        <v>460.97</v>
      </c>
      <c r="E21" s="4">
        <v>11283.001506845572</v>
      </c>
      <c r="F21" s="2">
        <v>12401.531041951368</v>
      </c>
      <c r="G21" s="5">
        <f t="shared" si="4"/>
        <v>23684.532548796938</v>
      </c>
      <c r="H21" s="2">
        <v>186</v>
      </c>
      <c r="I21" s="2">
        <v>186</v>
      </c>
      <c r="J21" s="5">
        <f t="shared" si="5"/>
        <v>372</v>
      </c>
      <c r="K21" s="2">
        <v>124</v>
      </c>
      <c r="L21" s="2">
        <v>125</v>
      </c>
      <c r="M21" s="5">
        <f t="shared" si="6"/>
        <v>249</v>
      </c>
      <c r="N21" s="27">
        <f t="shared" si="7"/>
        <v>0.15907683153120872</v>
      </c>
      <c r="O21" s="27">
        <f t="shared" si="0"/>
        <v>0.17423753852353838</v>
      </c>
      <c r="P21" s="28">
        <f t="shared" si="1"/>
        <v>0.16667041426558674</v>
      </c>
      <c r="R21" s="32">
        <f t="shared" si="8"/>
        <v>36.396779054340556</v>
      </c>
      <c r="S21" s="32">
        <f t="shared" si="9"/>
        <v>39.8763056011298</v>
      </c>
      <c r="T21" s="32">
        <f t="shared" si="10"/>
        <v>38.139343878900064</v>
      </c>
    </row>
    <row r="22" spans="2:20" x14ac:dyDescent="0.25">
      <c r="B22" s="12" t="str">
        <f>'Média Mensal'!B22</f>
        <v>Carolina Michaelis</v>
      </c>
      <c r="C22" s="12" t="str">
        <f>'Média Mensal'!C22</f>
        <v>Casa da Música</v>
      </c>
      <c r="D22" s="15">
        <f>'Média Mensal'!D22</f>
        <v>627.48</v>
      </c>
      <c r="E22" s="4">
        <v>10713.635066597773</v>
      </c>
      <c r="F22" s="2">
        <v>11918.658968059988</v>
      </c>
      <c r="G22" s="5">
        <f t="shared" si="4"/>
        <v>22632.29403465776</v>
      </c>
      <c r="H22" s="2">
        <v>186</v>
      </c>
      <c r="I22" s="2">
        <v>185</v>
      </c>
      <c r="J22" s="5">
        <f t="shared" si="5"/>
        <v>371</v>
      </c>
      <c r="K22" s="2">
        <v>124</v>
      </c>
      <c r="L22" s="2">
        <v>125</v>
      </c>
      <c r="M22" s="5">
        <f t="shared" si="6"/>
        <v>249</v>
      </c>
      <c r="N22" s="27">
        <f t="shared" si="7"/>
        <v>0.15104944544605478</v>
      </c>
      <c r="O22" s="27">
        <f t="shared" si="0"/>
        <v>0.16796306324774504</v>
      </c>
      <c r="P22" s="28">
        <f t="shared" si="1"/>
        <v>0.15950816161097317</v>
      </c>
      <c r="R22" s="32">
        <f t="shared" si="8"/>
        <v>34.56011311805733</v>
      </c>
      <c r="S22" s="32">
        <f t="shared" si="9"/>
        <v>38.447286993741898</v>
      </c>
      <c r="T22" s="32">
        <f t="shared" si="10"/>
        <v>36.503700055899614</v>
      </c>
    </row>
    <row r="23" spans="2:20" x14ac:dyDescent="0.25">
      <c r="B23" s="12" t="str">
        <f>'Média Mensal'!B23</f>
        <v>Casa da Música</v>
      </c>
      <c r="C23" s="12" t="str">
        <f>'Média Mensal'!C23</f>
        <v>Francos</v>
      </c>
      <c r="D23" s="15">
        <f>'Média Mensal'!D23</f>
        <v>871.87</v>
      </c>
      <c r="E23" s="4">
        <v>9945.2858647896774</v>
      </c>
      <c r="F23" s="2">
        <v>9599.0022408277218</v>
      </c>
      <c r="G23" s="5">
        <f t="shared" si="4"/>
        <v>19544.288105617401</v>
      </c>
      <c r="H23" s="2">
        <v>185</v>
      </c>
      <c r="I23" s="2">
        <v>186</v>
      </c>
      <c r="J23" s="5">
        <f t="shared" si="5"/>
        <v>371</v>
      </c>
      <c r="K23" s="2">
        <v>124</v>
      </c>
      <c r="L23" s="2">
        <v>125</v>
      </c>
      <c r="M23" s="5">
        <f t="shared" si="6"/>
        <v>249</v>
      </c>
      <c r="N23" s="27">
        <f t="shared" si="7"/>
        <v>0.14064495226821017</v>
      </c>
      <c r="O23" s="27">
        <f t="shared" si="0"/>
        <v>0.13486290660935879</v>
      </c>
      <c r="P23" s="28">
        <f t="shared" si="1"/>
        <v>0.13774447525948214</v>
      </c>
      <c r="R23" s="32">
        <f t="shared" si="8"/>
        <v>32.18539114818666</v>
      </c>
      <c r="S23" s="32">
        <f t="shared" si="9"/>
        <v>30.86495897372258</v>
      </c>
      <c r="T23" s="32">
        <f t="shared" si="10"/>
        <v>31.523045331640969</v>
      </c>
    </row>
    <row r="24" spans="2:20" x14ac:dyDescent="0.25">
      <c r="B24" s="12" t="str">
        <f>'Média Mensal'!B24</f>
        <v>Francos</v>
      </c>
      <c r="C24" s="12" t="str">
        <f>'Média Mensal'!C24</f>
        <v>Ramalde</v>
      </c>
      <c r="D24" s="15">
        <f>'Média Mensal'!D24</f>
        <v>965.03</v>
      </c>
      <c r="E24" s="4">
        <v>9218.6850776346346</v>
      </c>
      <c r="F24" s="2">
        <v>8791.4342395603708</v>
      </c>
      <c r="G24" s="5">
        <f t="shared" si="4"/>
        <v>18010.119317195007</v>
      </c>
      <c r="H24" s="2">
        <v>186</v>
      </c>
      <c r="I24" s="2">
        <v>186</v>
      </c>
      <c r="J24" s="5">
        <f t="shared" si="5"/>
        <v>372</v>
      </c>
      <c r="K24" s="2">
        <v>124</v>
      </c>
      <c r="L24" s="2">
        <v>124</v>
      </c>
      <c r="M24" s="5">
        <f t="shared" si="6"/>
        <v>248</v>
      </c>
      <c r="N24" s="27">
        <f t="shared" si="7"/>
        <v>0.12997243793191171</v>
      </c>
      <c r="O24" s="27">
        <f t="shared" si="0"/>
        <v>0.12394871192702982</v>
      </c>
      <c r="P24" s="28">
        <f t="shared" si="1"/>
        <v>0.12696057492947077</v>
      </c>
      <c r="R24" s="32">
        <f t="shared" si="8"/>
        <v>29.7376937988214</v>
      </c>
      <c r="S24" s="32">
        <f t="shared" si="9"/>
        <v>28.359465288904421</v>
      </c>
      <c r="T24" s="32">
        <f t="shared" si="10"/>
        <v>29.048579543862914</v>
      </c>
    </row>
    <row r="25" spans="2:20" x14ac:dyDescent="0.25">
      <c r="B25" s="12" t="str">
        <f>'Média Mensal'!B25</f>
        <v>Ramalde</v>
      </c>
      <c r="C25" s="12" t="str">
        <f>'Média Mensal'!C25</f>
        <v>Viso</v>
      </c>
      <c r="D25" s="15">
        <f>'Média Mensal'!D25</f>
        <v>621.15</v>
      </c>
      <c r="E25" s="4">
        <v>8577.4564470844161</v>
      </c>
      <c r="F25" s="2">
        <v>8822.1782834231599</v>
      </c>
      <c r="G25" s="5">
        <f t="shared" si="4"/>
        <v>17399.634730507576</v>
      </c>
      <c r="H25" s="2">
        <v>186</v>
      </c>
      <c r="I25" s="2">
        <v>186</v>
      </c>
      <c r="J25" s="5">
        <f t="shared" si="5"/>
        <v>372</v>
      </c>
      <c r="K25" s="2">
        <v>124</v>
      </c>
      <c r="L25" s="2">
        <v>124</v>
      </c>
      <c r="M25" s="5">
        <f t="shared" si="6"/>
        <v>248</v>
      </c>
      <c r="N25" s="27">
        <f t="shared" si="7"/>
        <v>0.12093188088039161</v>
      </c>
      <c r="O25" s="27">
        <f t="shared" si="0"/>
        <v>0.12438216618857377</v>
      </c>
      <c r="P25" s="28">
        <f t="shared" si="1"/>
        <v>0.12265702353448268</v>
      </c>
      <c r="R25" s="32">
        <f t="shared" si="8"/>
        <v>27.669214345433602</v>
      </c>
      <c r="S25" s="32">
        <f t="shared" si="9"/>
        <v>28.458639623945675</v>
      </c>
      <c r="T25" s="32">
        <f t="shared" si="10"/>
        <v>28.06392698468964</v>
      </c>
    </row>
    <row r="26" spans="2:20" x14ac:dyDescent="0.25">
      <c r="B26" s="12" t="str">
        <f>'Média Mensal'!B26</f>
        <v>Viso</v>
      </c>
      <c r="C26" s="12" t="str">
        <f>'Média Mensal'!C26</f>
        <v>Sete Bicas</v>
      </c>
      <c r="D26" s="15">
        <f>'Média Mensal'!D26</f>
        <v>743.81</v>
      </c>
      <c r="E26" s="4">
        <v>8124.3930098195569</v>
      </c>
      <c r="F26" s="2">
        <v>8480.2986699533631</v>
      </c>
      <c r="G26" s="5">
        <f t="shared" si="4"/>
        <v>16604.691679772921</v>
      </c>
      <c r="H26" s="2">
        <v>186</v>
      </c>
      <c r="I26" s="2">
        <v>186</v>
      </c>
      <c r="J26" s="5">
        <f t="shared" si="5"/>
        <v>372</v>
      </c>
      <c r="K26" s="2">
        <v>124</v>
      </c>
      <c r="L26" s="2">
        <v>123</v>
      </c>
      <c r="M26" s="5">
        <f t="shared" si="6"/>
        <v>247</v>
      </c>
      <c r="N26" s="27">
        <f t="shared" si="7"/>
        <v>0.1145442280879139</v>
      </c>
      <c r="O26" s="27">
        <f t="shared" si="0"/>
        <v>0.11998158842605211</v>
      </c>
      <c r="P26" s="28">
        <f t="shared" si="1"/>
        <v>0.11725814699574121</v>
      </c>
      <c r="R26" s="32">
        <f t="shared" si="8"/>
        <v>26.2077193865147</v>
      </c>
      <c r="S26" s="32">
        <f t="shared" si="9"/>
        <v>27.444332265221238</v>
      </c>
      <c r="T26" s="32">
        <f t="shared" si="10"/>
        <v>26.825026946321358</v>
      </c>
    </row>
    <row r="27" spans="2:20" x14ac:dyDescent="0.25">
      <c r="B27" s="12" t="str">
        <f>'Média Mensal'!B27</f>
        <v>Sete Bicas</v>
      </c>
      <c r="C27" s="12" t="str">
        <f>'Média Mensal'!C27</f>
        <v>ASra da Hora</v>
      </c>
      <c r="D27" s="15">
        <f>'Média Mensal'!D27</f>
        <v>674.5</v>
      </c>
      <c r="E27" s="4">
        <v>7898.7542213657161</v>
      </c>
      <c r="F27" s="2">
        <v>6116.8192356272948</v>
      </c>
      <c r="G27" s="5">
        <f t="shared" si="4"/>
        <v>14015.57345699301</v>
      </c>
      <c r="H27" s="2">
        <v>186</v>
      </c>
      <c r="I27" s="2">
        <v>186</v>
      </c>
      <c r="J27" s="5">
        <f t="shared" si="5"/>
        <v>372</v>
      </c>
      <c r="K27" s="2">
        <v>124</v>
      </c>
      <c r="L27" s="2">
        <v>119</v>
      </c>
      <c r="M27" s="5">
        <f t="shared" si="6"/>
        <v>243</v>
      </c>
      <c r="N27" s="27">
        <f t="shared" si="7"/>
        <v>0.11136299093962491</v>
      </c>
      <c r="O27" s="27">
        <f t="shared" si="0"/>
        <v>8.7774354775962793E-2</v>
      </c>
      <c r="P27" s="28">
        <f t="shared" si="1"/>
        <v>9.9672679190085128E-2</v>
      </c>
      <c r="R27" s="32">
        <f t="shared" si="8"/>
        <v>25.47985232698618</v>
      </c>
      <c r="S27" s="32">
        <f t="shared" si="9"/>
        <v>20.055145034843591</v>
      </c>
      <c r="T27" s="32">
        <f t="shared" si="10"/>
        <v>22.789550336573999</v>
      </c>
    </row>
    <row r="28" spans="2:20" x14ac:dyDescent="0.25">
      <c r="B28" s="12" t="str">
        <f>'Média Mensal'!B28</f>
        <v>ASra da Hora</v>
      </c>
      <c r="C28" s="12" t="str">
        <f>'Média Mensal'!C28</f>
        <v>Vasco da Gama</v>
      </c>
      <c r="D28" s="15">
        <f>'Média Mensal'!D28</f>
        <v>824.48</v>
      </c>
      <c r="E28" s="4">
        <v>2250.8994497083149</v>
      </c>
      <c r="F28" s="2">
        <v>2166.5194713520918</v>
      </c>
      <c r="G28" s="5">
        <f t="shared" si="4"/>
        <v>4417.4189210604072</v>
      </c>
      <c r="H28" s="2">
        <v>124</v>
      </c>
      <c r="I28" s="2">
        <v>124</v>
      </c>
      <c r="J28" s="5">
        <f t="shared" si="5"/>
        <v>248</v>
      </c>
      <c r="K28" s="2">
        <v>0</v>
      </c>
      <c r="L28" s="2">
        <v>0</v>
      </c>
      <c r="M28" s="5">
        <f t="shared" si="6"/>
        <v>0</v>
      </c>
      <c r="N28" s="27">
        <f t="shared" si="7"/>
        <v>8.4038957949085835E-2</v>
      </c>
      <c r="O28" s="27">
        <f t="shared" si="0"/>
        <v>8.0888570465654563E-2</v>
      </c>
      <c r="P28" s="28">
        <f t="shared" si="1"/>
        <v>8.2463764207370213E-2</v>
      </c>
      <c r="R28" s="32">
        <f t="shared" si="8"/>
        <v>18.152414917002538</v>
      </c>
      <c r="S28" s="32">
        <f t="shared" si="9"/>
        <v>17.471931220581386</v>
      </c>
      <c r="T28" s="32">
        <f t="shared" si="10"/>
        <v>17.812173068791964</v>
      </c>
    </row>
    <row r="29" spans="2:20" x14ac:dyDescent="0.25">
      <c r="B29" s="12" t="str">
        <f>'Média Mensal'!B29</f>
        <v>Vasco da Gama</v>
      </c>
      <c r="C29" s="12" t="str">
        <f>'Média Mensal'!C29</f>
        <v>Estádio do Mar</v>
      </c>
      <c r="D29" s="15">
        <f>'Média Mensal'!D29</f>
        <v>661.6</v>
      </c>
      <c r="E29" s="4">
        <v>2018.7338774916739</v>
      </c>
      <c r="F29" s="2">
        <v>2203.529196766086</v>
      </c>
      <c r="G29" s="5">
        <f t="shared" si="4"/>
        <v>4222.2630742577603</v>
      </c>
      <c r="H29" s="2">
        <v>123</v>
      </c>
      <c r="I29" s="2">
        <v>123</v>
      </c>
      <c r="J29" s="5">
        <f t="shared" si="5"/>
        <v>246</v>
      </c>
      <c r="K29" s="2">
        <v>0</v>
      </c>
      <c r="L29" s="2">
        <v>0</v>
      </c>
      <c r="M29" s="5">
        <f t="shared" si="6"/>
        <v>0</v>
      </c>
      <c r="N29" s="27">
        <f t="shared" si="7"/>
        <v>7.598365994774442E-2</v>
      </c>
      <c r="O29" s="27">
        <f t="shared" si="0"/>
        <v>8.2939219992701221E-2</v>
      </c>
      <c r="P29" s="28">
        <f t="shared" si="1"/>
        <v>7.9461439970222827E-2</v>
      </c>
      <c r="R29" s="32">
        <f t="shared" si="8"/>
        <v>16.412470548712797</v>
      </c>
      <c r="S29" s="32">
        <f t="shared" si="9"/>
        <v>17.914871518423464</v>
      </c>
      <c r="T29" s="32">
        <f t="shared" si="10"/>
        <v>17.163671033568132</v>
      </c>
    </row>
    <row r="30" spans="2:20" x14ac:dyDescent="0.25">
      <c r="B30" s="12" t="str">
        <f>'Média Mensal'!B30</f>
        <v>Estádio do Mar</v>
      </c>
      <c r="C30" s="12" t="str">
        <f>'Média Mensal'!C30</f>
        <v>Pedro Hispano</v>
      </c>
      <c r="D30" s="15">
        <f>'Média Mensal'!D30</f>
        <v>786.97</v>
      </c>
      <c r="E30" s="4">
        <v>2068.5253349108079</v>
      </c>
      <c r="F30" s="2">
        <v>2247.0383871588519</v>
      </c>
      <c r="G30" s="5">
        <f t="shared" si="4"/>
        <v>4315.5637220696599</v>
      </c>
      <c r="H30" s="2">
        <v>126</v>
      </c>
      <c r="I30" s="2">
        <v>122</v>
      </c>
      <c r="J30" s="5">
        <f t="shared" si="5"/>
        <v>248</v>
      </c>
      <c r="K30" s="2">
        <v>0</v>
      </c>
      <c r="L30" s="2">
        <v>0</v>
      </c>
      <c r="M30" s="5">
        <f t="shared" si="6"/>
        <v>0</v>
      </c>
      <c r="N30" s="27">
        <f t="shared" si="7"/>
        <v>7.6004017302719287E-2</v>
      </c>
      <c r="O30" s="27">
        <f t="shared" si="0"/>
        <v>8.5270127017260625E-2</v>
      </c>
      <c r="P30" s="28">
        <f t="shared" si="1"/>
        <v>8.0562345468743649E-2</v>
      </c>
      <c r="R30" s="32">
        <f t="shared" si="8"/>
        <v>16.416867737387363</v>
      </c>
      <c r="S30" s="32">
        <f t="shared" si="9"/>
        <v>18.418347435728293</v>
      </c>
      <c r="T30" s="32">
        <f t="shared" si="10"/>
        <v>17.401466621248627</v>
      </c>
    </row>
    <row r="31" spans="2:20" x14ac:dyDescent="0.25">
      <c r="B31" s="12" t="str">
        <f>'Média Mensal'!B31</f>
        <v>Pedro Hispano</v>
      </c>
      <c r="C31" s="12" t="str">
        <f>'Média Mensal'!C31</f>
        <v>Parque de Real</v>
      </c>
      <c r="D31" s="15">
        <f>'Média Mensal'!D31</f>
        <v>656.68</v>
      </c>
      <c r="E31" s="4">
        <v>1898.7617584604325</v>
      </c>
      <c r="F31" s="2">
        <v>2135.2684791270258</v>
      </c>
      <c r="G31" s="5">
        <f t="shared" si="4"/>
        <v>4034.030237587458</v>
      </c>
      <c r="H31" s="2">
        <v>113</v>
      </c>
      <c r="I31" s="2">
        <v>126</v>
      </c>
      <c r="J31" s="5">
        <f t="shared" si="5"/>
        <v>239</v>
      </c>
      <c r="K31" s="2">
        <v>0</v>
      </c>
      <c r="L31" s="2">
        <v>0</v>
      </c>
      <c r="M31" s="5">
        <f t="shared" si="6"/>
        <v>0</v>
      </c>
      <c r="N31" s="27">
        <f t="shared" si="7"/>
        <v>7.7792599084744035E-2</v>
      </c>
      <c r="O31" s="27">
        <f t="shared" si="0"/>
        <v>7.8456366810957731E-2</v>
      </c>
      <c r="P31" s="28">
        <f t="shared" si="1"/>
        <v>7.8142535208187244E-2</v>
      </c>
      <c r="R31" s="32">
        <f t="shared" si="8"/>
        <v>16.803201402304712</v>
      </c>
      <c r="S31" s="32">
        <f t="shared" si="9"/>
        <v>16.946575231166872</v>
      </c>
      <c r="T31" s="32">
        <f t="shared" si="10"/>
        <v>16.878787604968444</v>
      </c>
    </row>
    <row r="32" spans="2:20" x14ac:dyDescent="0.25">
      <c r="B32" s="12" t="str">
        <f>'Média Mensal'!B32</f>
        <v>Parque de Real</v>
      </c>
      <c r="C32" s="12" t="str">
        <f>'Média Mensal'!C32</f>
        <v>C. Matosinhos</v>
      </c>
      <c r="D32" s="15">
        <f>'Média Mensal'!D32</f>
        <v>723.67</v>
      </c>
      <c r="E32" s="4">
        <v>1697.8506449594229</v>
      </c>
      <c r="F32" s="2">
        <v>2068.2318772315411</v>
      </c>
      <c r="G32" s="5">
        <f t="shared" si="4"/>
        <v>3766.082522190964</v>
      </c>
      <c r="H32" s="2">
        <v>118</v>
      </c>
      <c r="I32" s="2">
        <v>126</v>
      </c>
      <c r="J32" s="5">
        <f t="shared" si="5"/>
        <v>244</v>
      </c>
      <c r="K32" s="2">
        <v>0</v>
      </c>
      <c r="L32" s="2">
        <v>0</v>
      </c>
      <c r="M32" s="5">
        <f t="shared" si="6"/>
        <v>0</v>
      </c>
      <c r="N32" s="27">
        <f t="shared" si="7"/>
        <v>6.6613725869406101E-2</v>
      </c>
      <c r="O32" s="27">
        <f t="shared" si="0"/>
        <v>7.5993234760124234E-2</v>
      </c>
      <c r="P32" s="28">
        <f t="shared" si="1"/>
        <v>7.1457242755596617E-2</v>
      </c>
      <c r="R32" s="32">
        <f t="shared" si="8"/>
        <v>14.388564787791719</v>
      </c>
      <c r="S32" s="32">
        <f t="shared" si="9"/>
        <v>16.414538708186836</v>
      </c>
      <c r="T32" s="32">
        <f t="shared" si="10"/>
        <v>15.434764435208869</v>
      </c>
    </row>
    <row r="33" spans="2:20" x14ac:dyDescent="0.25">
      <c r="B33" s="12" t="str">
        <f>'Média Mensal'!B33</f>
        <v>C. Matosinhos</v>
      </c>
      <c r="C33" s="12" t="str">
        <f>'Média Mensal'!C33</f>
        <v>Matosinhos Sul</v>
      </c>
      <c r="D33" s="15">
        <f>'Média Mensal'!D33</f>
        <v>616.61</v>
      </c>
      <c r="E33" s="4">
        <v>1219.748476326185</v>
      </c>
      <c r="F33" s="2">
        <v>1627.1785277093086</v>
      </c>
      <c r="G33" s="5">
        <f t="shared" si="4"/>
        <v>2846.9270040354936</v>
      </c>
      <c r="H33" s="2">
        <v>124</v>
      </c>
      <c r="I33" s="2">
        <v>126</v>
      </c>
      <c r="J33" s="5">
        <f t="shared" si="5"/>
        <v>250</v>
      </c>
      <c r="K33" s="2">
        <v>0</v>
      </c>
      <c r="L33" s="2">
        <v>0</v>
      </c>
      <c r="M33" s="5">
        <f t="shared" si="6"/>
        <v>0</v>
      </c>
      <c r="N33" s="27">
        <f t="shared" si="7"/>
        <v>4.5540191021736301E-2</v>
      </c>
      <c r="O33" s="27">
        <f t="shared" si="0"/>
        <v>5.9787570830001052E-2</v>
      </c>
      <c r="P33" s="28">
        <f t="shared" si="1"/>
        <v>5.2720870445101736E-2</v>
      </c>
      <c r="R33" s="32">
        <f t="shared" si="8"/>
        <v>9.8366812606950411</v>
      </c>
      <c r="S33" s="32">
        <f t="shared" si="9"/>
        <v>12.914115299280226</v>
      </c>
      <c r="T33" s="32">
        <f t="shared" si="10"/>
        <v>11.387708016141975</v>
      </c>
    </row>
    <row r="34" spans="2:20" x14ac:dyDescent="0.25">
      <c r="B34" s="12" t="str">
        <f>'Média Mensal'!B34</f>
        <v>Matosinhos Sul</v>
      </c>
      <c r="C34" s="12" t="str">
        <f>'Média Mensal'!C34</f>
        <v>Brito Capelo</v>
      </c>
      <c r="D34" s="15">
        <f>'Média Mensal'!D34</f>
        <v>535.72</v>
      </c>
      <c r="E34" s="4">
        <v>660.69282200496832</v>
      </c>
      <c r="F34" s="2">
        <v>643.70320495073656</v>
      </c>
      <c r="G34" s="5">
        <f t="shared" si="4"/>
        <v>1304.3960269557049</v>
      </c>
      <c r="H34" s="2">
        <v>124</v>
      </c>
      <c r="I34" s="2">
        <v>126</v>
      </c>
      <c r="J34" s="5">
        <f t="shared" si="5"/>
        <v>250</v>
      </c>
      <c r="K34" s="2">
        <v>0</v>
      </c>
      <c r="L34" s="2">
        <v>0</v>
      </c>
      <c r="M34" s="5">
        <f t="shared" si="6"/>
        <v>0</v>
      </c>
      <c r="N34" s="27">
        <f t="shared" si="7"/>
        <v>2.4667444071272714E-2</v>
      </c>
      <c r="O34" s="27">
        <f t="shared" si="0"/>
        <v>2.365164627244035E-2</v>
      </c>
      <c r="P34" s="28">
        <f t="shared" si="1"/>
        <v>2.4155481980661201E-2</v>
      </c>
      <c r="R34" s="32">
        <f t="shared" si="8"/>
        <v>5.3281679193949056</v>
      </c>
      <c r="S34" s="32">
        <f t="shared" si="9"/>
        <v>5.1087555948471159</v>
      </c>
      <c r="T34" s="32">
        <f t="shared" si="10"/>
        <v>5.2175841078228196</v>
      </c>
    </row>
    <row r="35" spans="2:20" x14ac:dyDescent="0.25">
      <c r="B35" s="12" t="str">
        <f>'Média Mensal'!B35</f>
        <v>Brito Capelo</v>
      </c>
      <c r="C35" s="12" t="str">
        <f>'Média Mensal'!C35</f>
        <v>Mercado</v>
      </c>
      <c r="D35" s="15">
        <f>'Média Mensal'!D35</f>
        <v>487.53</v>
      </c>
      <c r="E35" s="4">
        <v>401.74060383566416</v>
      </c>
      <c r="F35" s="2">
        <v>392.06238908397216</v>
      </c>
      <c r="G35" s="5">
        <f t="shared" si="4"/>
        <v>793.80299291963638</v>
      </c>
      <c r="H35" s="2">
        <v>124</v>
      </c>
      <c r="I35" s="2">
        <v>126</v>
      </c>
      <c r="J35" s="5">
        <f t="shared" si="5"/>
        <v>250</v>
      </c>
      <c r="K35" s="2">
        <v>0</v>
      </c>
      <c r="L35" s="2">
        <v>0</v>
      </c>
      <c r="M35" s="5">
        <f t="shared" si="6"/>
        <v>0</v>
      </c>
      <c r="N35" s="27">
        <f t="shared" si="7"/>
        <v>1.4999275830184594E-2</v>
      </c>
      <c r="O35" s="27">
        <f t="shared" si="0"/>
        <v>1.4405584548940776E-2</v>
      </c>
      <c r="P35" s="28">
        <f t="shared" si="1"/>
        <v>1.4700055424437711E-2</v>
      </c>
      <c r="R35" s="32">
        <f t="shared" si="8"/>
        <v>3.2398435793198721</v>
      </c>
      <c r="S35" s="32">
        <f t="shared" si="9"/>
        <v>3.1116062625712075</v>
      </c>
      <c r="T35" s="32">
        <f t="shared" si="10"/>
        <v>3.1752119716785456</v>
      </c>
    </row>
    <row r="36" spans="2:20" x14ac:dyDescent="0.25">
      <c r="B36" s="13" t="str">
        <f>'Média Mensal'!B36</f>
        <v>Mercado</v>
      </c>
      <c r="C36" s="13" t="str">
        <f>'Média Mensal'!C36</f>
        <v>Sr. de Matosinhos</v>
      </c>
      <c r="D36" s="16">
        <f>'Média Mensal'!D36</f>
        <v>708.96</v>
      </c>
      <c r="E36" s="6">
        <v>79.307811319438372</v>
      </c>
      <c r="F36" s="3">
        <v>80.999999999999986</v>
      </c>
      <c r="G36" s="7">
        <f t="shared" si="4"/>
        <v>160.30781131943837</v>
      </c>
      <c r="H36" s="3">
        <v>124</v>
      </c>
      <c r="I36" s="3">
        <v>126</v>
      </c>
      <c r="J36" s="7">
        <f t="shared" si="5"/>
        <v>250</v>
      </c>
      <c r="K36" s="3">
        <v>0</v>
      </c>
      <c r="L36" s="3">
        <v>0</v>
      </c>
      <c r="M36" s="7">
        <f t="shared" si="6"/>
        <v>0</v>
      </c>
      <c r="N36" s="27">
        <f t="shared" si="7"/>
        <v>2.9610144608511937E-3</v>
      </c>
      <c r="O36" s="27">
        <f t="shared" si="0"/>
        <v>2.9761904761904756E-3</v>
      </c>
      <c r="P36" s="28">
        <f t="shared" si="1"/>
        <v>2.9686631725821919E-3</v>
      </c>
      <c r="R36" s="32">
        <f t="shared" si="8"/>
        <v>0.63957912354385782</v>
      </c>
      <c r="S36" s="32">
        <f t="shared" si="9"/>
        <v>0.64285714285714279</v>
      </c>
      <c r="T36" s="32">
        <f t="shared" si="10"/>
        <v>0.64123124527775344</v>
      </c>
    </row>
    <row r="37" spans="2:20" x14ac:dyDescent="0.25">
      <c r="B37" s="11" t="str">
        <f>'Média Mensal'!B37</f>
        <v>BSra da Hora</v>
      </c>
      <c r="C37" s="11" t="str">
        <f>'Média Mensal'!C37</f>
        <v>BFonte do Cuco</v>
      </c>
      <c r="D37" s="14">
        <f>'Média Mensal'!D37</f>
        <v>687.03</v>
      </c>
      <c r="E37" s="8">
        <v>2951.0140407321192</v>
      </c>
      <c r="F37" s="9">
        <v>3272.08665511042</v>
      </c>
      <c r="G37" s="10">
        <f t="shared" si="4"/>
        <v>6223.1006958425387</v>
      </c>
      <c r="H37" s="9">
        <v>62</v>
      </c>
      <c r="I37" s="9">
        <v>62</v>
      </c>
      <c r="J37" s="10">
        <f t="shared" si="5"/>
        <v>124</v>
      </c>
      <c r="K37" s="9">
        <v>61</v>
      </c>
      <c r="L37" s="9">
        <v>68</v>
      </c>
      <c r="M37" s="10">
        <f t="shared" si="6"/>
        <v>129</v>
      </c>
      <c r="N37" s="25">
        <f t="shared" si="7"/>
        <v>0.1034717405586297</v>
      </c>
      <c r="O37" s="25">
        <f t="shared" si="0"/>
        <v>0.10814670330216883</v>
      </c>
      <c r="P37" s="26">
        <f t="shared" si="1"/>
        <v>0.10587826146458654</v>
      </c>
      <c r="R37" s="32">
        <f t="shared" si="8"/>
        <v>23.991984070992839</v>
      </c>
      <c r="S37" s="32">
        <f t="shared" si="9"/>
        <v>25.169897347003232</v>
      </c>
      <c r="T37" s="32">
        <f t="shared" si="10"/>
        <v>24.597235951946793</v>
      </c>
    </row>
    <row r="38" spans="2:20" x14ac:dyDescent="0.25">
      <c r="B38" s="12" t="str">
        <f>'Média Mensal'!B38</f>
        <v>BFonte do Cuco</v>
      </c>
      <c r="C38" s="12" t="str">
        <f>'Média Mensal'!C38</f>
        <v>Custoias</v>
      </c>
      <c r="D38" s="15">
        <f>'Média Mensal'!D38</f>
        <v>689.2</v>
      </c>
      <c r="E38" s="4">
        <v>2861.6107077175097</v>
      </c>
      <c r="F38" s="2">
        <v>3257.6270130308103</v>
      </c>
      <c r="G38" s="5">
        <f t="shared" si="4"/>
        <v>6119.2377207483205</v>
      </c>
      <c r="H38" s="2">
        <v>62</v>
      </c>
      <c r="I38" s="2">
        <v>62</v>
      </c>
      <c r="J38" s="5">
        <f t="shared" si="5"/>
        <v>124</v>
      </c>
      <c r="K38" s="2">
        <v>61</v>
      </c>
      <c r="L38" s="2">
        <v>60</v>
      </c>
      <c r="M38" s="5">
        <f t="shared" si="6"/>
        <v>121</v>
      </c>
      <c r="N38" s="27">
        <f t="shared" si="7"/>
        <v>0.10033698133651857</v>
      </c>
      <c r="O38" s="27">
        <f t="shared" si="0"/>
        <v>0.11522449819718486</v>
      </c>
      <c r="P38" s="28">
        <f t="shared" si="1"/>
        <v>0.10774823427152276</v>
      </c>
      <c r="R38" s="32">
        <f t="shared" si="8"/>
        <v>23.265127705020404</v>
      </c>
      <c r="S38" s="32">
        <f t="shared" si="9"/>
        <v>26.701860762547625</v>
      </c>
      <c r="T38" s="32">
        <f t="shared" si="10"/>
        <v>24.976480492850289</v>
      </c>
    </row>
    <row r="39" spans="2:20" x14ac:dyDescent="0.25">
      <c r="B39" s="12" t="str">
        <f>'Média Mensal'!B39</f>
        <v>Custoias</v>
      </c>
      <c r="C39" s="12" t="str">
        <f>'Média Mensal'!C39</f>
        <v>Esposade</v>
      </c>
      <c r="D39" s="15">
        <f>'Média Mensal'!D39</f>
        <v>1779.24</v>
      </c>
      <c r="E39" s="4">
        <v>2791.1489509358753</v>
      </c>
      <c r="F39" s="2">
        <v>3252.7987591857791</v>
      </c>
      <c r="G39" s="5">
        <f t="shared" si="4"/>
        <v>6043.9477101216544</v>
      </c>
      <c r="H39" s="2">
        <v>62</v>
      </c>
      <c r="I39" s="2">
        <v>62</v>
      </c>
      <c r="J39" s="5">
        <f t="shared" si="5"/>
        <v>124</v>
      </c>
      <c r="K39" s="2">
        <v>60</v>
      </c>
      <c r="L39" s="2">
        <v>64</v>
      </c>
      <c r="M39" s="5">
        <f t="shared" si="6"/>
        <v>124</v>
      </c>
      <c r="N39" s="27">
        <f t="shared" si="7"/>
        <v>9.8724849707692255E-2</v>
      </c>
      <c r="O39" s="27">
        <f t="shared" si="0"/>
        <v>0.11115359346588911</v>
      </c>
      <c r="P39" s="28">
        <f t="shared" si="1"/>
        <v>0.10504636592953376</v>
      </c>
      <c r="R39" s="32">
        <f t="shared" si="8"/>
        <v>22.87827008963832</v>
      </c>
      <c r="S39" s="32">
        <f t="shared" si="9"/>
        <v>25.815863168141103</v>
      </c>
      <c r="T39" s="32">
        <f t="shared" si="10"/>
        <v>24.370756895651834</v>
      </c>
    </row>
    <row r="40" spans="2:20" x14ac:dyDescent="0.25">
      <c r="B40" s="12" t="str">
        <f>'Média Mensal'!B40</f>
        <v>Esposade</v>
      </c>
      <c r="C40" s="12" t="str">
        <f>'Média Mensal'!C40</f>
        <v>Crestins</v>
      </c>
      <c r="D40" s="15">
        <f>'Média Mensal'!D40</f>
        <v>2035.56</v>
      </c>
      <c r="E40" s="4">
        <v>2730.963383114999</v>
      </c>
      <c r="F40" s="2">
        <v>3238.3378513161751</v>
      </c>
      <c r="G40" s="5">
        <f t="shared" si="4"/>
        <v>5969.3012344311737</v>
      </c>
      <c r="H40" s="2">
        <v>61</v>
      </c>
      <c r="I40" s="2">
        <v>62</v>
      </c>
      <c r="J40" s="5">
        <f t="shared" si="5"/>
        <v>123</v>
      </c>
      <c r="K40" s="2">
        <v>62</v>
      </c>
      <c r="L40" s="2">
        <v>64</v>
      </c>
      <c r="M40" s="5">
        <f t="shared" si="6"/>
        <v>126</v>
      </c>
      <c r="N40" s="27">
        <f t="shared" si="7"/>
        <v>9.5648759565529526E-2</v>
      </c>
      <c r="O40" s="27">
        <f t="shared" si="0"/>
        <v>0.11065943997116509</v>
      </c>
      <c r="P40" s="28">
        <f t="shared" si="1"/>
        <v>0.10324652750849546</v>
      </c>
      <c r="R40" s="32">
        <f t="shared" si="8"/>
        <v>22.202954334268284</v>
      </c>
      <c r="S40" s="32">
        <f t="shared" si="9"/>
        <v>25.701094058064882</v>
      </c>
      <c r="T40" s="32">
        <f t="shared" si="10"/>
        <v>23.973097327032825</v>
      </c>
    </row>
    <row r="41" spans="2:20" x14ac:dyDescent="0.25">
      <c r="B41" s="12" t="str">
        <f>'Média Mensal'!B41</f>
        <v>Crestins</v>
      </c>
      <c r="C41" s="12" t="str">
        <f>'Média Mensal'!C41</f>
        <v>Verdes (B)</v>
      </c>
      <c r="D41" s="15">
        <f>'Média Mensal'!D41</f>
        <v>591.81999999999994</v>
      </c>
      <c r="E41" s="4">
        <v>2697.6293171792181</v>
      </c>
      <c r="F41" s="2">
        <v>3203.3156447336814</v>
      </c>
      <c r="G41" s="5">
        <f t="shared" si="4"/>
        <v>5900.9449619128991</v>
      </c>
      <c r="H41" s="2">
        <v>61</v>
      </c>
      <c r="I41" s="2">
        <v>62</v>
      </c>
      <c r="J41" s="5">
        <f t="shared" si="5"/>
        <v>123</v>
      </c>
      <c r="K41" s="2">
        <v>62</v>
      </c>
      <c r="L41" s="2">
        <v>64</v>
      </c>
      <c r="M41" s="5">
        <f t="shared" si="6"/>
        <v>126</v>
      </c>
      <c r="N41" s="27">
        <f t="shared" si="7"/>
        <v>9.4481273367162305E-2</v>
      </c>
      <c r="O41" s="27">
        <f t="shared" si="0"/>
        <v>0.10946267238701754</v>
      </c>
      <c r="P41" s="28">
        <f t="shared" si="1"/>
        <v>0.10206422031812819</v>
      </c>
      <c r="R41" s="32">
        <f t="shared" si="8"/>
        <v>21.931945668123724</v>
      </c>
      <c r="S41" s="32">
        <f t="shared" si="9"/>
        <v>25.423140037568899</v>
      </c>
      <c r="T41" s="32">
        <f t="shared" si="10"/>
        <v>23.698574144228509</v>
      </c>
    </row>
    <row r="42" spans="2:20" x14ac:dyDescent="0.25">
      <c r="B42" s="12" t="str">
        <f>'Média Mensal'!B42</f>
        <v>Verdes (B)</v>
      </c>
      <c r="C42" s="12" t="str">
        <f>'Média Mensal'!C42</f>
        <v>Pedras Rubras</v>
      </c>
      <c r="D42" s="15">
        <f>'Média Mensal'!D42</f>
        <v>960.78</v>
      </c>
      <c r="E42" s="4">
        <v>2034.0201800684051</v>
      </c>
      <c r="F42" s="2">
        <v>1318.0041837289302</v>
      </c>
      <c r="G42" s="5">
        <f t="shared" si="4"/>
        <v>3352.0243637973354</v>
      </c>
      <c r="H42" s="2">
        <v>0</v>
      </c>
      <c r="I42" s="2">
        <v>0</v>
      </c>
      <c r="J42" s="5">
        <f t="shared" si="5"/>
        <v>0</v>
      </c>
      <c r="K42" s="2">
        <v>62</v>
      </c>
      <c r="L42" s="2">
        <v>64</v>
      </c>
      <c r="M42" s="5">
        <f t="shared" si="6"/>
        <v>126</v>
      </c>
      <c r="N42" s="27">
        <f t="shared" si="7"/>
        <v>0.13228539152369961</v>
      </c>
      <c r="O42" s="27">
        <f t="shared" si="0"/>
        <v>8.3039578107921508E-2</v>
      </c>
      <c r="P42" s="28">
        <f t="shared" si="1"/>
        <v>0.10727164502679645</v>
      </c>
      <c r="R42" s="32">
        <f t="shared" si="8"/>
        <v>32.8067770978775</v>
      </c>
      <c r="S42" s="32">
        <f t="shared" si="9"/>
        <v>20.593815370764535</v>
      </c>
      <c r="T42" s="32">
        <f t="shared" si="10"/>
        <v>26.603367966645518</v>
      </c>
    </row>
    <row r="43" spans="2:20" x14ac:dyDescent="0.25">
      <c r="B43" s="12" t="str">
        <f>'Média Mensal'!B43</f>
        <v>Pedras Rubras</v>
      </c>
      <c r="C43" s="12" t="str">
        <f>'Média Mensal'!C43</f>
        <v>Lidador</v>
      </c>
      <c r="D43" s="15">
        <f>'Média Mensal'!D43</f>
        <v>1147.58</v>
      </c>
      <c r="E43" s="4">
        <v>1851.0128191700726</v>
      </c>
      <c r="F43" s="2">
        <v>1250.9549151735737</v>
      </c>
      <c r="G43" s="5">
        <f t="shared" si="4"/>
        <v>3101.967734343646</v>
      </c>
      <c r="H43" s="2">
        <v>0</v>
      </c>
      <c r="I43" s="2">
        <v>0</v>
      </c>
      <c r="J43" s="5">
        <f t="shared" si="5"/>
        <v>0</v>
      </c>
      <c r="K43" s="2">
        <v>62</v>
      </c>
      <c r="L43" s="2">
        <v>64</v>
      </c>
      <c r="M43" s="5">
        <f t="shared" si="6"/>
        <v>126</v>
      </c>
      <c r="N43" s="27">
        <f t="shared" si="7"/>
        <v>0.12038324786485904</v>
      </c>
      <c r="O43" s="27">
        <f t="shared" si="0"/>
        <v>7.881520382898019E-2</v>
      </c>
      <c r="P43" s="28">
        <f t="shared" si="1"/>
        <v>9.9269320735523747E-2</v>
      </c>
      <c r="R43" s="32">
        <f t="shared" si="8"/>
        <v>29.855045470485042</v>
      </c>
      <c r="S43" s="32">
        <f t="shared" si="9"/>
        <v>19.546170549587089</v>
      </c>
      <c r="T43" s="32">
        <f t="shared" si="10"/>
        <v>24.618791542409888</v>
      </c>
    </row>
    <row r="44" spans="2:20" x14ac:dyDescent="0.25">
      <c r="B44" s="12" t="str">
        <f>'Média Mensal'!B44</f>
        <v>Lidador</v>
      </c>
      <c r="C44" s="12" t="str">
        <f>'Média Mensal'!C44</f>
        <v>Vilar do Pinheiro</v>
      </c>
      <c r="D44" s="15">
        <f>'Média Mensal'!D44</f>
        <v>1987.51</v>
      </c>
      <c r="E44" s="4">
        <v>1770.2493041074199</v>
      </c>
      <c r="F44" s="2">
        <v>1242.4832621695723</v>
      </c>
      <c r="G44" s="5">
        <f t="shared" si="4"/>
        <v>3012.7325662769922</v>
      </c>
      <c r="H44" s="2">
        <v>0</v>
      </c>
      <c r="I44" s="2">
        <v>0</v>
      </c>
      <c r="J44" s="5">
        <f t="shared" si="5"/>
        <v>0</v>
      </c>
      <c r="K44" s="2">
        <v>62</v>
      </c>
      <c r="L44" s="2">
        <v>64</v>
      </c>
      <c r="M44" s="5">
        <f t="shared" si="6"/>
        <v>126</v>
      </c>
      <c r="N44" s="27">
        <f t="shared" si="7"/>
        <v>0.11513067794663241</v>
      </c>
      <c r="O44" s="27">
        <f t="shared" si="0"/>
        <v>7.8281455529836966E-2</v>
      </c>
      <c r="P44" s="28">
        <f t="shared" si="1"/>
        <v>9.6413612592069639E-2</v>
      </c>
      <c r="R44" s="32">
        <f t="shared" si="8"/>
        <v>28.552408130764839</v>
      </c>
      <c r="S44" s="32">
        <f t="shared" si="9"/>
        <v>19.413800971399567</v>
      </c>
      <c r="T44" s="32">
        <f t="shared" si="10"/>
        <v>23.910575922833271</v>
      </c>
    </row>
    <row r="45" spans="2:20" x14ac:dyDescent="0.25">
      <c r="B45" s="12" t="str">
        <f>'Média Mensal'!B45</f>
        <v>Vilar do Pinheiro</v>
      </c>
      <c r="C45" s="12" t="str">
        <f>'Média Mensal'!C45</f>
        <v>Modivas Sul</v>
      </c>
      <c r="D45" s="15">
        <f>'Média Mensal'!D45</f>
        <v>2037.38</v>
      </c>
      <c r="E45" s="4">
        <v>1698.9543690335511</v>
      </c>
      <c r="F45" s="2">
        <v>1244.5864763813777</v>
      </c>
      <c r="G45" s="5">
        <f t="shared" si="4"/>
        <v>2943.5408454149288</v>
      </c>
      <c r="H45" s="2">
        <v>0</v>
      </c>
      <c r="I45" s="2">
        <v>0</v>
      </c>
      <c r="J45" s="5">
        <f t="shared" si="5"/>
        <v>0</v>
      </c>
      <c r="K45" s="2">
        <v>62</v>
      </c>
      <c r="L45" s="2">
        <v>64</v>
      </c>
      <c r="M45" s="5">
        <f t="shared" si="6"/>
        <v>126</v>
      </c>
      <c r="N45" s="27">
        <f t="shared" si="7"/>
        <v>0.110493910577104</v>
      </c>
      <c r="O45" s="27">
        <f t="shared" si="0"/>
        <v>7.841396650588317E-2</v>
      </c>
      <c r="P45" s="28">
        <f t="shared" si="1"/>
        <v>9.4199335810769613E-2</v>
      </c>
      <c r="R45" s="32">
        <f t="shared" si="8"/>
        <v>27.40248982312179</v>
      </c>
      <c r="S45" s="32">
        <f t="shared" si="9"/>
        <v>19.446663693459026</v>
      </c>
      <c r="T45" s="32">
        <f t="shared" si="10"/>
        <v>23.361435281070865</v>
      </c>
    </row>
    <row r="46" spans="2:20" x14ac:dyDescent="0.25">
      <c r="B46" s="12" t="str">
        <f>'Média Mensal'!B46</f>
        <v>Modivas Sul</v>
      </c>
      <c r="C46" s="12" t="str">
        <f>'Média Mensal'!C46</f>
        <v>Modivas Centro</v>
      </c>
      <c r="D46" s="15">
        <f>'Média Mensal'!D46</f>
        <v>1051.08</v>
      </c>
      <c r="E46" s="4">
        <v>1646.1590606247905</v>
      </c>
      <c r="F46" s="2">
        <v>1248.3899287136776</v>
      </c>
      <c r="G46" s="5">
        <f t="shared" si="4"/>
        <v>2894.5489893384683</v>
      </c>
      <c r="H46" s="2">
        <v>0</v>
      </c>
      <c r="I46" s="2">
        <v>0</v>
      </c>
      <c r="J46" s="5">
        <f t="shared" si="5"/>
        <v>0</v>
      </c>
      <c r="K46" s="2">
        <v>62</v>
      </c>
      <c r="L46" s="2">
        <v>64</v>
      </c>
      <c r="M46" s="5">
        <f t="shared" si="6"/>
        <v>126</v>
      </c>
      <c r="N46" s="27">
        <f t="shared" si="7"/>
        <v>0.10706029270452593</v>
      </c>
      <c r="O46" s="27">
        <f t="shared" si="0"/>
        <v>7.865359933931941E-2</v>
      </c>
      <c r="P46" s="28">
        <f t="shared" si="1"/>
        <v>9.2631496074579767E-2</v>
      </c>
      <c r="R46" s="32">
        <f t="shared" si="8"/>
        <v>26.550952590722428</v>
      </c>
      <c r="S46" s="32">
        <f t="shared" si="9"/>
        <v>19.506092636151212</v>
      </c>
      <c r="T46" s="32">
        <f t="shared" si="10"/>
        <v>22.97261102649578</v>
      </c>
    </row>
    <row r="47" spans="2:20" x14ac:dyDescent="0.25">
      <c r="B47" s="12" t="str">
        <f>'Média Mensal'!B47</f>
        <v>Modivas Centro</v>
      </c>
      <c r="C47" s="12" t="s">
        <v>102</v>
      </c>
      <c r="D47" s="15">
        <v>852.51</v>
      </c>
      <c r="E47" s="4">
        <v>1600.972273415382</v>
      </c>
      <c r="F47" s="2">
        <v>1214.7572862221193</v>
      </c>
      <c r="G47" s="5">
        <f t="shared" si="4"/>
        <v>2815.7295596375016</v>
      </c>
      <c r="H47" s="2">
        <v>0</v>
      </c>
      <c r="I47" s="2">
        <v>0</v>
      </c>
      <c r="J47" s="5">
        <f t="shared" si="5"/>
        <v>0</v>
      </c>
      <c r="K47" s="2">
        <v>62</v>
      </c>
      <c r="L47" s="2">
        <v>64</v>
      </c>
      <c r="M47" s="5">
        <f t="shared" si="6"/>
        <v>126</v>
      </c>
      <c r="N47" s="27">
        <f t="shared" si="7"/>
        <v>0.10412150581525638</v>
      </c>
      <c r="O47" s="27">
        <f t="shared" si="0"/>
        <v>7.6534607246857317E-2</v>
      </c>
      <c r="P47" s="28">
        <f t="shared" si="1"/>
        <v>9.0109112891625112E-2</v>
      </c>
      <c r="R47" s="32">
        <f t="shared" ref="R47" si="11">+E47/(H47+K47)</f>
        <v>25.822133442183581</v>
      </c>
      <c r="S47" s="32">
        <f t="shared" ref="S47" si="12">+F47/(I47+L47)</f>
        <v>18.980582597220614</v>
      </c>
      <c r="T47" s="32">
        <f t="shared" ref="T47" si="13">+G47/(J47+M47)</f>
        <v>22.347059997123029</v>
      </c>
    </row>
    <row r="48" spans="2:20" x14ac:dyDescent="0.25">
      <c r="B48" s="12" t="s">
        <v>102</v>
      </c>
      <c r="C48" s="12" t="str">
        <f>'Média Mensal'!C48</f>
        <v>Mindelo</v>
      </c>
      <c r="D48" s="15">
        <v>1834.12</v>
      </c>
      <c r="E48" s="4">
        <v>1550.7327797425744</v>
      </c>
      <c r="F48" s="2">
        <v>930.53840332017114</v>
      </c>
      <c r="G48" s="5">
        <f t="shared" si="4"/>
        <v>2481.2711830627454</v>
      </c>
      <c r="H48" s="2">
        <v>0</v>
      </c>
      <c r="I48" s="2">
        <v>0</v>
      </c>
      <c r="J48" s="5">
        <f t="shared" si="5"/>
        <v>0</v>
      </c>
      <c r="K48" s="2">
        <v>62</v>
      </c>
      <c r="L48" s="2">
        <v>64</v>
      </c>
      <c r="M48" s="5">
        <f t="shared" si="6"/>
        <v>126</v>
      </c>
      <c r="N48" s="27">
        <f t="shared" si="7"/>
        <v>0.10085410898429854</v>
      </c>
      <c r="O48" s="27">
        <f t="shared" si="0"/>
        <v>5.8627671580151912E-2</v>
      </c>
      <c r="P48" s="28">
        <f t="shared" si="1"/>
        <v>7.9405759826636751E-2</v>
      </c>
      <c r="R48" s="32">
        <f t="shared" si="8"/>
        <v>25.011819028106039</v>
      </c>
      <c r="S48" s="32">
        <f t="shared" si="9"/>
        <v>14.539662551877674</v>
      </c>
      <c r="T48" s="32">
        <f t="shared" si="10"/>
        <v>19.692628437005915</v>
      </c>
    </row>
    <row r="49" spans="2:20" x14ac:dyDescent="0.25">
      <c r="B49" s="12" t="str">
        <f>'Média Mensal'!B49</f>
        <v>Mindelo</v>
      </c>
      <c r="C49" s="12" t="str">
        <f>'Média Mensal'!C49</f>
        <v>Espaço Natureza</v>
      </c>
      <c r="D49" s="15">
        <f>'Média Mensal'!D49</f>
        <v>776.86</v>
      </c>
      <c r="E49" s="4">
        <v>1446.2997419413443</v>
      </c>
      <c r="F49" s="2">
        <v>967.11601315321161</v>
      </c>
      <c r="G49" s="5">
        <f t="shared" si="4"/>
        <v>2413.4157550945561</v>
      </c>
      <c r="H49" s="2">
        <v>0</v>
      </c>
      <c r="I49" s="2">
        <v>0</v>
      </c>
      <c r="J49" s="5">
        <f t="shared" si="5"/>
        <v>0</v>
      </c>
      <c r="K49" s="2">
        <v>62</v>
      </c>
      <c r="L49" s="2">
        <v>64</v>
      </c>
      <c r="M49" s="5">
        <f t="shared" si="6"/>
        <v>126</v>
      </c>
      <c r="N49" s="27">
        <f t="shared" si="7"/>
        <v>9.4062158034686802E-2</v>
      </c>
      <c r="O49" s="27">
        <f t="shared" si="0"/>
        <v>6.0932208489995691E-2</v>
      </c>
      <c r="P49" s="28">
        <f t="shared" si="1"/>
        <v>7.7234247154843699E-2</v>
      </c>
      <c r="R49" s="32">
        <f t="shared" si="8"/>
        <v>23.327415192602327</v>
      </c>
      <c r="S49" s="32">
        <f t="shared" si="9"/>
        <v>15.111187705518931</v>
      </c>
      <c r="T49" s="32">
        <f t="shared" si="10"/>
        <v>19.154093294401239</v>
      </c>
    </row>
    <row r="50" spans="2:20" x14ac:dyDescent="0.25">
      <c r="B50" s="12" t="str">
        <f>'Média Mensal'!B50</f>
        <v>Espaço Natureza</v>
      </c>
      <c r="C50" s="12" t="str">
        <f>'Média Mensal'!C50</f>
        <v>Varziela</v>
      </c>
      <c r="D50" s="15">
        <f>'Média Mensal'!D50</f>
        <v>1539</v>
      </c>
      <c r="E50" s="4">
        <v>1425.6979904763716</v>
      </c>
      <c r="F50" s="2">
        <v>942.45736379531047</v>
      </c>
      <c r="G50" s="5">
        <f t="shared" si="4"/>
        <v>2368.155354271682</v>
      </c>
      <c r="H50" s="2">
        <v>0</v>
      </c>
      <c r="I50" s="2">
        <v>0</v>
      </c>
      <c r="J50" s="5">
        <f t="shared" si="5"/>
        <v>0</v>
      </c>
      <c r="K50" s="2">
        <v>62</v>
      </c>
      <c r="L50" s="2">
        <v>64</v>
      </c>
      <c r="M50" s="5">
        <f t="shared" si="6"/>
        <v>126</v>
      </c>
      <c r="N50" s="27">
        <f t="shared" si="7"/>
        <v>9.2722293865528854E-2</v>
      </c>
      <c r="O50" s="27">
        <f t="shared" si="0"/>
        <v>5.9378614150410187E-2</v>
      </c>
      <c r="P50" s="28">
        <f t="shared" si="1"/>
        <v>7.5785821629278091E-2</v>
      </c>
      <c r="R50" s="32">
        <f t="shared" si="8"/>
        <v>22.995128878651155</v>
      </c>
      <c r="S50" s="32">
        <f t="shared" si="9"/>
        <v>14.725896309301726</v>
      </c>
      <c r="T50" s="32">
        <f t="shared" si="10"/>
        <v>18.79488376406097</v>
      </c>
    </row>
    <row r="51" spans="2:20" x14ac:dyDescent="0.25">
      <c r="B51" s="12" t="str">
        <f>'Média Mensal'!B51</f>
        <v>Varziela</v>
      </c>
      <c r="C51" s="12" t="str">
        <f>'Média Mensal'!C51</f>
        <v>Árvore</v>
      </c>
      <c r="D51" s="15">
        <f>'Média Mensal'!D51</f>
        <v>858.71</v>
      </c>
      <c r="E51" s="4">
        <v>1311.8712071225402</v>
      </c>
      <c r="F51" s="2">
        <v>908.3350230734012</v>
      </c>
      <c r="G51" s="5">
        <f t="shared" si="4"/>
        <v>2220.2062301959413</v>
      </c>
      <c r="H51" s="2">
        <v>0</v>
      </c>
      <c r="I51" s="2">
        <v>0</v>
      </c>
      <c r="J51" s="5">
        <f t="shared" si="5"/>
        <v>0</v>
      </c>
      <c r="K51" s="2">
        <v>66</v>
      </c>
      <c r="L51" s="2">
        <v>64</v>
      </c>
      <c r="M51" s="5">
        <f t="shared" si="6"/>
        <v>130</v>
      </c>
      <c r="N51" s="27">
        <f t="shared" si="7"/>
        <v>8.0148534159490484E-2</v>
      </c>
      <c r="O51" s="27">
        <f t="shared" si="0"/>
        <v>5.7228769094846345E-2</v>
      </c>
      <c r="P51" s="28">
        <f t="shared" si="1"/>
        <v>6.8864957512281055E-2</v>
      </c>
      <c r="R51" s="32">
        <f t="shared" si="8"/>
        <v>19.876836471553641</v>
      </c>
      <c r="S51" s="32">
        <f t="shared" si="9"/>
        <v>14.192734735521894</v>
      </c>
      <c r="T51" s="32">
        <f t="shared" si="10"/>
        <v>17.078509463045702</v>
      </c>
    </row>
    <row r="52" spans="2:20" x14ac:dyDescent="0.25">
      <c r="B52" s="12" t="str">
        <f>'Média Mensal'!B52</f>
        <v>Árvore</v>
      </c>
      <c r="C52" s="12" t="str">
        <f>'Média Mensal'!C52</f>
        <v>Azurara</v>
      </c>
      <c r="D52" s="15">
        <f>'Média Mensal'!D52</f>
        <v>664.57</v>
      </c>
      <c r="E52" s="4">
        <v>1295.5092997131492</v>
      </c>
      <c r="F52" s="2">
        <v>891.11419026512851</v>
      </c>
      <c r="G52" s="5">
        <f t="shared" si="4"/>
        <v>2186.6234899782776</v>
      </c>
      <c r="H52" s="2">
        <v>0</v>
      </c>
      <c r="I52" s="2">
        <v>0</v>
      </c>
      <c r="J52" s="5">
        <f t="shared" si="5"/>
        <v>0</v>
      </c>
      <c r="K52" s="2">
        <v>66</v>
      </c>
      <c r="L52" s="2">
        <v>64</v>
      </c>
      <c r="M52" s="5">
        <f t="shared" si="6"/>
        <v>130</v>
      </c>
      <c r="N52" s="27">
        <f t="shared" si="7"/>
        <v>7.9148906385211951E-2</v>
      </c>
      <c r="O52" s="27">
        <f t="shared" si="0"/>
        <v>5.6143787189083201E-2</v>
      </c>
      <c r="P52" s="28">
        <f t="shared" si="1"/>
        <v>6.7823309242502405E-2</v>
      </c>
      <c r="R52" s="32">
        <f t="shared" si="8"/>
        <v>19.628928783532562</v>
      </c>
      <c r="S52" s="32">
        <f t="shared" si="9"/>
        <v>13.923659222892633</v>
      </c>
      <c r="T52" s="32">
        <f t="shared" si="10"/>
        <v>16.820180692140596</v>
      </c>
    </row>
    <row r="53" spans="2:20" x14ac:dyDescent="0.25">
      <c r="B53" s="12" t="str">
        <f>'Média Mensal'!B53</f>
        <v>Azurara</v>
      </c>
      <c r="C53" s="12" t="str">
        <f>'Média Mensal'!C53</f>
        <v>Santa Clara</v>
      </c>
      <c r="D53" s="15">
        <f>'Média Mensal'!D53</f>
        <v>1218.0899999999999</v>
      </c>
      <c r="E53" s="4">
        <v>1284.0732777526152</v>
      </c>
      <c r="F53" s="2">
        <v>885.54485326003203</v>
      </c>
      <c r="G53" s="5">
        <f t="shared" si="4"/>
        <v>2169.6181310126472</v>
      </c>
      <c r="H53" s="2">
        <v>0</v>
      </c>
      <c r="I53" s="2">
        <v>0</v>
      </c>
      <c r="J53" s="5">
        <f t="shared" si="5"/>
        <v>0</v>
      </c>
      <c r="K53" s="2">
        <v>64</v>
      </c>
      <c r="L53" s="2">
        <v>65</v>
      </c>
      <c r="M53" s="5">
        <f t="shared" si="6"/>
        <v>129</v>
      </c>
      <c r="N53" s="27">
        <f t="shared" si="7"/>
        <v>8.0901794213244407E-2</v>
      </c>
      <c r="O53" s="27">
        <f t="shared" si="0"/>
        <v>5.4934544246900252E-2</v>
      </c>
      <c r="P53" s="28">
        <f t="shared" si="1"/>
        <v>6.7817520974388826E-2</v>
      </c>
      <c r="R53" s="32">
        <f t="shared" si="8"/>
        <v>20.063644964884613</v>
      </c>
      <c r="S53" s="32">
        <f t="shared" si="9"/>
        <v>13.623766973231263</v>
      </c>
      <c r="T53" s="32">
        <f t="shared" si="10"/>
        <v>16.818745201648426</v>
      </c>
    </row>
    <row r="54" spans="2:20" x14ac:dyDescent="0.25">
      <c r="B54" s="12" t="str">
        <f>'Média Mensal'!B54</f>
        <v>Santa Clara</v>
      </c>
      <c r="C54" s="12" t="str">
        <f>'Média Mensal'!C54</f>
        <v>Vila do Conde</v>
      </c>
      <c r="D54" s="15">
        <f>'Média Mensal'!D54</f>
        <v>670.57</v>
      </c>
      <c r="E54" s="4">
        <v>1262.6442322901355</v>
      </c>
      <c r="F54" s="2">
        <v>882.82457226901295</v>
      </c>
      <c r="G54" s="5">
        <f t="shared" si="4"/>
        <v>2145.4688045591483</v>
      </c>
      <c r="H54" s="2">
        <v>0</v>
      </c>
      <c r="I54" s="2">
        <v>0</v>
      </c>
      <c r="J54" s="5">
        <f t="shared" si="5"/>
        <v>0</v>
      </c>
      <c r="K54" s="2">
        <v>45</v>
      </c>
      <c r="L54" s="2">
        <v>64</v>
      </c>
      <c r="M54" s="5">
        <f t="shared" si="6"/>
        <v>109</v>
      </c>
      <c r="N54" s="27">
        <f t="shared" si="7"/>
        <v>0.1131401641837039</v>
      </c>
      <c r="O54" s="27">
        <f t="shared" si="0"/>
        <v>5.5621507829448899E-2</v>
      </c>
      <c r="P54" s="28">
        <f t="shared" si="1"/>
        <v>7.9367742104141326E-2</v>
      </c>
      <c r="R54" s="32">
        <f t="shared" si="8"/>
        <v>28.058760717558567</v>
      </c>
      <c r="S54" s="32">
        <f t="shared" si="9"/>
        <v>13.794133941703327</v>
      </c>
      <c r="T54" s="32">
        <f t="shared" si="10"/>
        <v>19.68320004182705</v>
      </c>
    </row>
    <row r="55" spans="2:20" x14ac:dyDescent="0.25">
      <c r="B55" s="12" t="str">
        <f>'Média Mensal'!B55</f>
        <v>Vila do Conde</v>
      </c>
      <c r="C55" s="12" t="str">
        <f>'Média Mensal'!C55</f>
        <v>Alto de Pega</v>
      </c>
      <c r="D55" s="15">
        <f>'Média Mensal'!D55</f>
        <v>730.41</v>
      </c>
      <c r="E55" s="4">
        <v>951.69706598763003</v>
      </c>
      <c r="F55" s="2">
        <v>617.71427009931415</v>
      </c>
      <c r="G55" s="5">
        <f t="shared" si="4"/>
        <v>1569.4113360869442</v>
      </c>
      <c r="H55" s="2">
        <v>0</v>
      </c>
      <c r="I55" s="2">
        <v>0</v>
      </c>
      <c r="J55" s="5">
        <f t="shared" si="5"/>
        <v>0</v>
      </c>
      <c r="K55" s="2">
        <v>62</v>
      </c>
      <c r="L55" s="2">
        <v>64</v>
      </c>
      <c r="M55" s="5">
        <f t="shared" si="6"/>
        <v>126</v>
      </c>
      <c r="N55" s="27">
        <f t="shared" si="7"/>
        <v>6.189497047266064E-2</v>
      </c>
      <c r="O55" s="27">
        <f t="shared" si="0"/>
        <v>3.8918489799603967E-2</v>
      </c>
      <c r="P55" s="28">
        <f t="shared" si="1"/>
        <v>5.0224377114917569E-2</v>
      </c>
      <c r="R55" s="32">
        <f t="shared" si="8"/>
        <v>15.349952677219839</v>
      </c>
      <c r="S55" s="32">
        <f t="shared" si="9"/>
        <v>9.6517854703017836</v>
      </c>
      <c r="T55" s="32">
        <f t="shared" si="10"/>
        <v>12.455645524499557</v>
      </c>
    </row>
    <row r="56" spans="2:20" x14ac:dyDescent="0.25">
      <c r="B56" s="12" t="str">
        <f>'Média Mensal'!B56</f>
        <v>Alto de Pega</v>
      </c>
      <c r="C56" s="12" t="str">
        <f>'Média Mensal'!C56</f>
        <v>Portas Fronhas</v>
      </c>
      <c r="D56" s="15">
        <f>'Média Mensal'!D56</f>
        <v>671.05</v>
      </c>
      <c r="E56" s="4">
        <v>931.01756363980633</v>
      </c>
      <c r="F56" s="2">
        <v>542.41088264510734</v>
      </c>
      <c r="G56" s="5">
        <f t="shared" si="4"/>
        <v>1473.4284462849137</v>
      </c>
      <c r="H56" s="2">
        <v>0</v>
      </c>
      <c r="I56" s="2">
        <v>0</v>
      </c>
      <c r="J56" s="5">
        <f t="shared" si="5"/>
        <v>0</v>
      </c>
      <c r="K56" s="2">
        <v>66</v>
      </c>
      <c r="L56" s="2">
        <v>64</v>
      </c>
      <c r="M56" s="5">
        <f t="shared" si="6"/>
        <v>130</v>
      </c>
      <c r="N56" s="27">
        <f t="shared" si="7"/>
        <v>5.6880349684738901E-2</v>
      </c>
      <c r="O56" s="27">
        <f t="shared" si="0"/>
        <v>3.4174072747297592E-2</v>
      </c>
      <c r="P56" s="28">
        <f t="shared" si="1"/>
        <v>4.570187488476779E-2</v>
      </c>
      <c r="R56" s="32">
        <f t="shared" si="8"/>
        <v>14.106326721815247</v>
      </c>
      <c r="S56" s="32">
        <f t="shared" si="9"/>
        <v>8.4751700413298021</v>
      </c>
      <c r="T56" s="32">
        <f t="shared" si="10"/>
        <v>11.334064971422412</v>
      </c>
    </row>
    <row r="57" spans="2:20" x14ac:dyDescent="0.25">
      <c r="B57" s="12" t="str">
        <f>'Média Mensal'!B57</f>
        <v>Portas Fronhas</v>
      </c>
      <c r="C57" s="12" t="str">
        <f>'Média Mensal'!C57</f>
        <v>São Brás</v>
      </c>
      <c r="D57" s="15">
        <f>'Média Mensal'!D57</f>
        <v>562.21</v>
      </c>
      <c r="E57" s="4">
        <v>702.19307653716055</v>
      </c>
      <c r="F57" s="2">
        <v>428.68952971645581</v>
      </c>
      <c r="G57" s="5">
        <f t="shared" si="4"/>
        <v>1130.8826062536164</v>
      </c>
      <c r="H57" s="2">
        <v>0</v>
      </c>
      <c r="I57" s="2">
        <v>0</v>
      </c>
      <c r="J57" s="5">
        <f t="shared" si="5"/>
        <v>0</v>
      </c>
      <c r="K57" s="43">
        <v>66</v>
      </c>
      <c r="L57" s="2">
        <v>64</v>
      </c>
      <c r="M57" s="5">
        <f t="shared" si="6"/>
        <v>130</v>
      </c>
      <c r="N57" s="27">
        <f t="shared" si="7"/>
        <v>4.290035902597511E-2</v>
      </c>
      <c r="O57" s="27">
        <f t="shared" si="0"/>
        <v>2.700916895895009E-2</v>
      </c>
      <c r="P57" s="28">
        <f t="shared" si="1"/>
        <v>3.5077003916055095E-2</v>
      </c>
      <c r="R57" s="32">
        <f t="shared" si="8"/>
        <v>10.639289038441827</v>
      </c>
      <c r="S57" s="32">
        <f t="shared" si="9"/>
        <v>6.698273901819622</v>
      </c>
      <c r="T57" s="32">
        <f t="shared" si="10"/>
        <v>8.6990969711816639</v>
      </c>
    </row>
    <row r="58" spans="2:20" x14ac:dyDescent="0.25">
      <c r="B58" s="13" t="str">
        <f>'Média Mensal'!B58</f>
        <v>São Brás</v>
      </c>
      <c r="C58" s="13" t="str">
        <f>'Média Mensal'!C58</f>
        <v>Póvoa de Varzim</v>
      </c>
      <c r="D58" s="16">
        <f>'Média Mensal'!D58</f>
        <v>624.94000000000005</v>
      </c>
      <c r="E58" s="6">
        <v>659.96686005940421</v>
      </c>
      <c r="F58" s="3">
        <v>408.00000000000006</v>
      </c>
      <c r="G58" s="7">
        <f t="shared" si="4"/>
        <v>1067.9668600594043</v>
      </c>
      <c r="H58" s="6">
        <v>0</v>
      </c>
      <c r="I58" s="3">
        <v>0</v>
      </c>
      <c r="J58" s="7">
        <f t="shared" si="5"/>
        <v>0</v>
      </c>
      <c r="K58" s="44">
        <v>66</v>
      </c>
      <c r="L58" s="3">
        <v>64</v>
      </c>
      <c r="M58" s="7">
        <f t="shared" si="6"/>
        <v>130</v>
      </c>
      <c r="N58" s="27">
        <f t="shared" si="7"/>
        <v>4.0320555966483637E-2</v>
      </c>
      <c r="O58" s="27">
        <f t="shared" si="0"/>
        <v>2.5705645161290328E-2</v>
      </c>
      <c r="P58" s="28">
        <f t="shared" si="1"/>
        <v>3.3125522954696167E-2</v>
      </c>
      <c r="R58" s="32">
        <f t="shared" si="8"/>
        <v>9.9994978796879419</v>
      </c>
      <c r="S58" s="32">
        <f t="shared" si="9"/>
        <v>6.3750000000000009</v>
      </c>
      <c r="T58" s="32">
        <f t="shared" si="10"/>
        <v>8.2151296927646484</v>
      </c>
    </row>
    <row r="59" spans="2:20" x14ac:dyDescent="0.25">
      <c r="B59" s="11" t="str">
        <f>'Média Mensal'!B59</f>
        <v>CSra da Hora</v>
      </c>
      <c r="C59" s="11" t="str">
        <f>'Média Mensal'!C59</f>
        <v>CFonte do Cuco</v>
      </c>
      <c r="D59" s="14">
        <f>'Média Mensal'!D59</f>
        <v>685.98</v>
      </c>
      <c r="E59" s="4">
        <v>2198.1518654913552</v>
      </c>
      <c r="F59" s="2">
        <v>1220.0953827403468</v>
      </c>
      <c r="G59" s="10">
        <f t="shared" si="4"/>
        <v>3418.2472482317021</v>
      </c>
      <c r="H59" s="2">
        <v>0</v>
      </c>
      <c r="I59" s="2">
        <v>0</v>
      </c>
      <c r="J59" s="10">
        <f t="shared" si="5"/>
        <v>0</v>
      </c>
      <c r="K59" s="2">
        <v>62</v>
      </c>
      <c r="L59" s="2">
        <v>64</v>
      </c>
      <c r="M59" s="10">
        <f t="shared" si="6"/>
        <v>126</v>
      </c>
      <c r="N59" s="25">
        <f t="shared" si="7"/>
        <v>0.14295992881707564</v>
      </c>
      <c r="O59" s="25">
        <f t="shared" si="0"/>
        <v>7.6870928852088391E-2</v>
      </c>
      <c r="P59" s="26">
        <f t="shared" si="1"/>
        <v>0.10939091296184403</v>
      </c>
      <c r="R59" s="32">
        <f t="shared" si="8"/>
        <v>35.454062346634764</v>
      </c>
      <c r="S59" s="32">
        <f t="shared" si="9"/>
        <v>19.06399035531792</v>
      </c>
      <c r="T59" s="32">
        <f t="shared" si="10"/>
        <v>27.128946414537317</v>
      </c>
    </row>
    <row r="60" spans="2:20" x14ac:dyDescent="0.25">
      <c r="B60" s="12" t="str">
        <f>'Média Mensal'!B60</f>
        <v>CFonte do Cuco</v>
      </c>
      <c r="C60" s="12" t="str">
        <f>'Média Mensal'!C60</f>
        <v>Cândido dos Reis</v>
      </c>
      <c r="D60" s="15">
        <f>'Média Mensal'!D60</f>
        <v>913.51</v>
      </c>
      <c r="E60" s="4">
        <v>2078.531755198916</v>
      </c>
      <c r="F60" s="2">
        <v>1261.6667994450195</v>
      </c>
      <c r="G60" s="5">
        <f t="shared" si="4"/>
        <v>3340.1985546439355</v>
      </c>
      <c r="H60" s="2">
        <v>0</v>
      </c>
      <c r="I60" s="2">
        <v>0</v>
      </c>
      <c r="J60" s="5">
        <f t="shared" si="5"/>
        <v>0</v>
      </c>
      <c r="K60" s="2">
        <v>62</v>
      </c>
      <c r="L60" s="2">
        <v>64</v>
      </c>
      <c r="M60" s="5">
        <f t="shared" si="6"/>
        <v>126</v>
      </c>
      <c r="N60" s="27">
        <f t="shared" si="7"/>
        <v>0.13518026503634989</v>
      </c>
      <c r="O60" s="27">
        <f t="shared" si="0"/>
        <v>7.9490095731163016E-2</v>
      </c>
      <c r="P60" s="28">
        <f t="shared" si="1"/>
        <v>0.10689319491308037</v>
      </c>
      <c r="R60" s="32">
        <f t="shared" si="8"/>
        <v>33.524705729014777</v>
      </c>
      <c r="S60" s="32">
        <f t="shared" si="9"/>
        <v>19.713543741328429</v>
      </c>
      <c r="T60" s="32">
        <f t="shared" si="10"/>
        <v>26.509512338443933</v>
      </c>
    </row>
    <row r="61" spans="2:20" x14ac:dyDescent="0.25">
      <c r="B61" s="12" t="str">
        <f>'Média Mensal'!B61</f>
        <v>Cândido dos Reis</v>
      </c>
      <c r="C61" s="12" t="str">
        <f>'Média Mensal'!C61</f>
        <v>Pias</v>
      </c>
      <c r="D61" s="15">
        <f>'Média Mensal'!D61</f>
        <v>916.73</v>
      </c>
      <c r="E61" s="4">
        <v>1988.3889660451412</v>
      </c>
      <c r="F61" s="2">
        <v>1219.6018389004207</v>
      </c>
      <c r="G61" s="5">
        <f t="shared" si="4"/>
        <v>3207.9908049455616</v>
      </c>
      <c r="H61" s="2">
        <v>0</v>
      </c>
      <c r="I61" s="2">
        <v>0</v>
      </c>
      <c r="J61" s="5">
        <f t="shared" si="5"/>
        <v>0</v>
      </c>
      <c r="K61" s="2">
        <v>62</v>
      </c>
      <c r="L61" s="2">
        <v>64</v>
      </c>
      <c r="M61" s="5">
        <f t="shared" si="6"/>
        <v>126</v>
      </c>
      <c r="N61" s="27">
        <f t="shared" si="7"/>
        <v>0.12931770070532916</v>
      </c>
      <c r="O61" s="27">
        <f t="shared" si="0"/>
        <v>7.6839833600076915E-2</v>
      </c>
      <c r="P61" s="28">
        <f t="shared" si="1"/>
        <v>0.10266227614393118</v>
      </c>
      <c r="R61" s="32">
        <f t="shared" si="8"/>
        <v>32.070789774921629</v>
      </c>
      <c r="S61" s="32">
        <f t="shared" si="9"/>
        <v>19.056278732819074</v>
      </c>
      <c r="T61" s="32">
        <f t="shared" si="10"/>
        <v>25.460244483694932</v>
      </c>
    </row>
    <row r="62" spans="2:20" x14ac:dyDescent="0.25">
      <c r="B62" s="12" t="str">
        <f>'Média Mensal'!B62</f>
        <v>Pias</v>
      </c>
      <c r="C62" s="12" t="str">
        <f>'Média Mensal'!C62</f>
        <v>Araújo</v>
      </c>
      <c r="D62" s="15">
        <f>'Média Mensal'!D62</f>
        <v>1258.1300000000001</v>
      </c>
      <c r="E62" s="4">
        <v>1891.3308854730487</v>
      </c>
      <c r="F62" s="2">
        <v>1190.6089395296769</v>
      </c>
      <c r="G62" s="5">
        <f t="shared" si="4"/>
        <v>3081.9398250027257</v>
      </c>
      <c r="H62" s="2">
        <v>0</v>
      </c>
      <c r="I62" s="2">
        <v>0</v>
      </c>
      <c r="J62" s="5">
        <f t="shared" si="5"/>
        <v>0</v>
      </c>
      <c r="K62" s="2">
        <v>62</v>
      </c>
      <c r="L62" s="2">
        <v>64</v>
      </c>
      <c r="M62" s="5">
        <f t="shared" si="6"/>
        <v>126</v>
      </c>
      <c r="N62" s="27">
        <f t="shared" si="7"/>
        <v>0.12300539057446987</v>
      </c>
      <c r="O62" s="27">
        <f t="shared" si="0"/>
        <v>7.5013164032867757E-2</v>
      </c>
      <c r="P62" s="28">
        <f t="shared" si="1"/>
        <v>9.8628386616830696E-2</v>
      </c>
      <c r="R62" s="32">
        <f t="shared" si="8"/>
        <v>30.505336862468528</v>
      </c>
      <c r="S62" s="32">
        <f t="shared" si="9"/>
        <v>18.603264680151202</v>
      </c>
      <c r="T62" s="32">
        <f t="shared" si="10"/>
        <v>24.459839880974013</v>
      </c>
    </row>
    <row r="63" spans="2:20" x14ac:dyDescent="0.25">
      <c r="B63" s="12" t="str">
        <f>'Média Mensal'!B63</f>
        <v>Araújo</v>
      </c>
      <c r="C63" s="12" t="str">
        <f>'Média Mensal'!C63</f>
        <v>Custió</v>
      </c>
      <c r="D63" s="15">
        <f>'Média Mensal'!D63</f>
        <v>651.69000000000005</v>
      </c>
      <c r="E63" s="4">
        <v>1840.5507059810147</v>
      </c>
      <c r="F63" s="2">
        <v>1107.513967305388</v>
      </c>
      <c r="G63" s="5">
        <f t="shared" si="4"/>
        <v>2948.0646732864025</v>
      </c>
      <c r="H63" s="2">
        <v>0</v>
      </c>
      <c r="I63" s="2">
        <v>0</v>
      </c>
      <c r="J63" s="5">
        <f t="shared" si="5"/>
        <v>0</v>
      </c>
      <c r="K63" s="2">
        <v>62</v>
      </c>
      <c r="L63" s="2">
        <v>64</v>
      </c>
      <c r="M63" s="5">
        <f t="shared" si="6"/>
        <v>126</v>
      </c>
      <c r="N63" s="27">
        <f t="shared" si="7"/>
        <v>0.11970282947327099</v>
      </c>
      <c r="O63" s="27">
        <f t="shared" si="0"/>
        <v>6.9777845722365672E-2</v>
      </c>
      <c r="P63" s="28">
        <f t="shared" si="1"/>
        <v>9.4344107568049229E-2</v>
      </c>
      <c r="R63" s="32">
        <f t="shared" si="8"/>
        <v>29.686301709371204</v>
      </c>
      <c r="S63" s="32">
        <f t="shared" si="9"/>
        <v>17.304905739146687</v>
      </c>
      <c r="T63" s="32">
        <f t="shared" si="10"/>
        <v>23.39733867687621</v>
      </c>
    </row>
    <row r="64" spans="2:20" x14ac:dyDescent="0.25">
      <c r="B64" s="12" t="str">
        <f>'Média Mensal'!B64</f>
        <v>Custió</v>
      </c>
      <c r="C64" s="12" t="str">
        <f>'Média Mensal'!C64</f>
        <v>Parque de Maia</v>
      </c>
      <c r="D64" s="15">
        <f>'Média Mensal'!D64</f>
        <v>1418.51</v>
      </c>
      <c r="E64" s="4">
        <v>1744.8840225891361</v>
      </c>
      <c r="F64" s="2">
        <v>1113.8133458700959</v>
      </c>
      <c r="G64" s="5">
        <f t="shared" si="4"/>
        <v>2858.6973684592322</v>
      </c>
      <c r="H64" s="2">
        <v>0</v>
      </c>
      <c r="I64" s="2">
        <v>0</v>
      </c>
      <c r="J64" s="5">
        <f t="shared" si="5"/>
        <v>0</v>
      </c>
      <c r="K64" s="2">
        <v>62</v>
      </c>
      <c r="L64" s="2">
        <v>64</v>
      </c>
      <c r="M64" s="5">
        <f t="shared" si="6"/>
        <v>126</v>
      </c>
      <c r="N64" s="27">
        <f t="shared" si="7"/>
        <v>0.11348101083436109</v>
      </c>
      <c r="O64" s="27">
        <f t="shared" si="0"/>
        <v>7.0174731972662288E-2</v>
      </c>
      <c r="P64" s="28">
        <f t="shared" si="1"/>
        <v>9.1484170777625204E-2</v>
      </c>
      <c r="R64" s="32">
        <f t="shared" si="8"/>
        <v>28.143290686921549</v>
      </c>
      <c r="S64" s="32">
        <f t="shared" si="9"/>
        <v>17.403333529220248</v>
      </c>
      <c r="T64" s="32">
        <f t="shared" si="10"/>
        <v>22.68807435285105</v>
      </c>
    </row>
    <row r="65" spans="2:20" x14ac:dyDescent="0.25">
      <c r="B65" s="12" t="str">
        <f>'Média Mensal'!B65</f>
        <v>Parque de Maia</v>
      </c>
      <c r="C65" s="12" t="str">
        <f>'Média Mensal'!C65</f>
        <v>Forum</v>
      </c>
      <c r="D65" s="15">
        <f>'Média Mensal'!D65</f>
        <v>824.81</v>
      </c>
      <c r="E65" s="4">
        <v>1521.2348526315666</v>
      </c>
      <c r="F65" s="2">
        <v>996.15016052845033</v>
      </c>
      <c r="G65" s="5">
        <f t="shared" si="4"/>
        <v>2517.385013160017</v>
      </c>
      <c r="H65" s="2">
        <v>0</v>
      </c>
      <c r="I65" s="2">
        <v>0</v>
      </c>
      <c r="J65" s="5">
        <f t="shared" si="5"/>
        <v>0</v>
      </c>
      <c r="K65" s="2">
        <v>45</v>
      </c>
      <c r="L65" s="2">
        <v>64</v>
      </c>
      <c r="M65" s="5">
        <f t="shared" si="6"/>
        <v>109</v>
      </c>
      <c r="N65" s="27">
        <f t="shared" si="7"/>
        <v>0.13631136672325866</v>
      </c>
      <c r="O65" s="27">
        <f t="shared" si="0"/>
        <v>6.2761476847810624E-2</v>
      </c>
      <c r="P65" s="28">
        <f t="shared" si="1"/>
        <v>9.3126110282628627E-2</v>
      </c>
      <c r="R65" s="32">
        <f t="shared" si="8"/>
        <v>33.805218947368147</v>
      </c>
      <c r="S65" s="32">
        <f t="shared" si="9"/>
        <v>15.564846258257036</v>
      </c>
      <c r="T65" s="32">
        <f t="shared" si="10"/>
        <v>23.095275350091899</v>
      </c>
    </row>
    <row r="66" spans="2:20" x14ac:dyDescent="0.25">
      <c r="B66" s="12" t="str">
        <f>'Média Mensal'!B66</f>
        <v>Forum</v>
      </c>
      <c r="C66" s="12" t="str">
        <f>'Média Mensal'!C66</f>
        <v>Zona Industrial</v>
      </c>
      <c r="D66" s="15">
        <f>'Média Mensal'!D66</f>
        <v>1119.4000000000001</v>
      </c>
      <c r="E66" s="4">
        <v>649.99792674992443</v>
      </c>
      <c r="F66" s="2">
        <v>466.68924032960592</v>
      </c>
      <c r="G66" s="5">
        <f t="shared" si="4"/>
        <v>1116.6871670795304</v>
      </c>
      <c r="H66" s="2">
        <v>0</v>
      </c>
      <c r="I66" s="2">
        <v>0</v>
      </c>
      <c r="J66" s="5">
        <f t="shared" si="5"/>
        <v>0</v>
      </c>
      <c r="K66" s="2">
        <v>62</v>
      </c>
      <c r="L66" s="2">
        <v>64</v>
      </c>
      <c r="M66" s="5">
        <f t="shared" si="6"/>
        <v>126</v>
      </c>
      <c r="N66" s="27">
        <f t="shared" si="7"/>
        <v>4.2273538420260437E-2</v>
      </c>
      <c r="O66" s="27">
        <f t="shared" si="0"/>
        <v>2.9403303952218116E-2</v>
      </c>
      <c r="P66" s="28">
        <f t="shared" si="1"/>
        <v>3.5736276468238938E-2</v>
      </c>
      <c r="R66" s="32">
        <f t="shared" si="8"/>
        <v>10.483837528224587</v>
      </c>
      <c r="S66" s="32">
        <f t="shared" si="9"/>
        <v>7.2920193801500925</v>
      </c>
      <c r="T66" s="32">
        <f t="shared" si="10"/>
        <v>8.8625965641232565</v>
      </c>
    </row>
    <row r="67" spans="2:20" x14ac:dyDescent="0.25">
      <c r="B67" s="12" t="str">
        <f>'Média Mensal'!B67</f>
        <v>Zona Industrial</v>
      </c>
      <c r="C67" s="12" t="str">
        <f>'Média Mensal'!C67</f>
        <v>Mandim</v>
      </c>
      <c r="D67" s="15">
        <f>'Média Mensal'!D67</f>
        <v>1194.23</v>
      </c>
      <c r="E67" s="4">
        <v>619.06689924820762</v>
      </c>
      <c r="F67" s="2">
        <v>386.7012061220932</v>
      </c>
      <c r="G67" s="5">
        <f t="shared" si="4"/>
        <v>1005.7681053703009</v>
      </c>
      <c r="H67" s="2">
        <v>0</v>
      </c>
      <c r="I67" s="2">
        <v>0</v>
      </c>
      <c r="J67" s="5">
        <f t="shared" si="5"/>
        <v>0</v>
      </c>
      <c r="K67" s="2">
        <v>62</v>
      </c>
      <c r="L67" s="2">
        <v>64</v>
      </c>
      <c r="M67" s="5">
        <f t="shared" si="6"/>
        <v>126</v>
      </c>
      <c r="N67" s="27">
        <f t="shared" si="7"/>
        <v>4.0261895112396438E-2</v>
      </c>
      <c r="O67" s="27">
        <f t="shared" si="0"/>
        <v>2.4363735264748814E-2</v>
      </c>
      <c r="P67" s="28">
        <f t="shared" si="1"/>
        <v>3.2186639316765901E-2</v>
      </c>
      <c r="R67" s="32">
        <f t="shared" si="8"/>
        <v>9.984949987874316</v>
      </c>
      <c r="S67" s="32">
        <f t="shared" si="9"/>
        <v>6.0422063456577062</v>
      </c>
      <c r="T67" s="32">
        <f t="shared" si="10"/>
        <v>7.9822865505579434</v>
      </c>
    </row>
    <row r="68" spans="2:20" x14ac:dyDescent="0.25">
      <c r="B68" s="12" t="str">
        <f>'Média Mensal'!B68</f>
        <v>Mandim</v>
      </c>
      <c r="C68" s="12" t="str">
        <f>'Média Mensal'!C68</f>
        <v>Castêlo da Maia</v>
      </c>
      <c r="D68" s="15">
        <f>'Média Mensal'!D68</f>
        <v>1468.1</v>
      </c>
      <c r="E68" s="4">
        <v>606.74951107735785</v>
      </c>
      <c r="F68" s="2">
        <v>372.83730465309225</v>
      </c>
      <c r="G68" s="5">
        <f t="shared" si="4"/>
        <v>979.5868157304501</v>
      </c>
      <c r="H68" s="2">
        <v>0</v>
      </c>
      <c r="I68" s="2">
        <v>0</v>
      </c>
      <c r="J68" s="5">
        <f t="shared" si="5"/>
        <v>0</v>
      </c>
      <c r="K68" s="2">
        <v>62</v>
      </c>
      <c r="L68" s="2">
        <v>64</v>
      </c>
      <c r="M68" s="5">
        <f t="shared" si="6"/>
        <v>126</v>
      </c>
      <c r="N68" s="27">
        <f t="shared" si="7"/>
        <v>3.9460816277143464E-2</v>
      </c>
      <c r="O68" s="27">
        <f t="shared" si="0"/>
        <v>2.3490253569373253E-2</v>
      </c>
      <c r="P68" s="28">
        <f t="shared" si="1"/>
        <v>3.134878442557764E-2</v>
      </c>
      <c r="R68" s="32">
        <f t="shared" si="8"/>
        <v>9.7862824367315788</v>
      </c>
      <c r="S68" s="32">
        <f t="shared" si="9"/>
        <v>5.8255828852045664</v>
      </c>
      <c r="T68" s="32">
        <f t="shared" si="10"/>
        <v>7.7744985375432547</v>
      </c>
    </row>
    <row r="69" spans="2:20" x14ac:dyDescent="0.25">
      <c r="B69" s="13" t="str">
        <f>'Média Mensal'!B69</f>
        <v>Castêlo da Maia</v>
      </c>
      <c r="C69" s="13" t="str">
        <f>'Média Mensal'!C69</f>
        <v>ISMAI</v>
      </c>
      <c r="D69" s="16">
        <f>'Média Mensal'!D69</f>
        <v>702.48</v>
      </c>
      <c r="E69" s="6">
        <v>306.77541580314164</v>
      </c>
      <c r="F69" s="3">
        <v>274.00000000000006</v>
      </c>
      <c r="G69" s="7">
        <f t="shared" si="4"/>
        <v>580.77541580314164</v>
      </c>
      <c r="H69" s="6">
        <v>0</v>
      </c>
      <c r="I69" s="3">
        <v>0</v>
      </c>
      <c r="J69" s="7">
        <f t="shared" si="5"/>
        <v>0</v>
      </c>
      <c r="K69" s="6">
        <v>62</v>
      </c>
      <c r="L69" s="3">
        <v>64</v>
      </c>
      <c r="M69" s="7">
        <f t="shared" si="6"/>
        <v>126</v>
      </c>
      <c r="N69" s="27">
        <f t="shared" si="7"/>
        <v>1.9951574909153332E-2</v>
      </c>
      <c r="O69" s="27">
        <f t="shared" si="0"/>
        <v>1.7263104838709679E-2</v>
      </c>
      <c r="P69" s="28">
        <f t="shared" si="1"/>
        <v>1.8586002809880365E-2</v>
      </c>
      <c r="R69" s="32">
        <f t="shared" si="8"/>
        <v>4.9479905774700264</v>
      </c>
      <c r="S69" s="32">
        <f t="shared" si="9"/>
        <v>4.2812500000000009</v>
      </c>
      <c r="T69" s="32">
        <f t="shared" si="10"/>
        <v>4.6093286968503309</v>
      </c>
    </row>
    <row r="70" spans="2:20" x14ac:dyDescent="0.25">
      <c r="B70" s="11" t="str">
        <f>'Média Mensal'!B70</f>
        <v>Santo Ovídio</v>
      </c>
      <c r="C70" s="11" t="str">
        <f>'Média Mensal'!C70</f>
        <v>D. João II</v>
      </c>
      <c r="D70" s="14">
        <f>'Média Mensal'!D70</f>
        <v>463.71</v>
      </c>
      <c r="E70" s="4">
        <v>997.99999999999989</v>
      </c>
      <c r="F70" s="2">
        <v>2350.519530770338</v>
      </c>
      <c r="G70" s="10">
        <f t="shared" ref="G70:G86" si="14">+E70+F70</f>
        <v>3348.519530770338</v>
      </c>
      <c r="H70" s="2">
        <v>124</v>
      </c>
      <c r="I70" s="2">
        <v>124</v>
      </c>
      <c r="J70" s="10">
        <f t="shared" ref="J70:J86" si="15">+H70+I70</f>
        <v>248</v>
      </c>
      <c r="K70" s="2">
        <v>0</v>
      </c>
      <c r="L70" s="2">
        <v>0</v>
      </c>
      <c r="M70" s="10">
        <f t="shared" ref="M70:M86" si="16">+K70+L70</f>
        <v>0</v>
      </c>
      <c r="N70" s="25">
        <f t="shared" ref="N70:P86" si="17">+E70/(H70*216+K70*248)</f>
        <v>3.7261051373954593E-2</v>
      </c>
      <c r="O70" s="25">
        <f t="shared" si="0"/>
        <v>8.7758345682882988E-2</v>
      </c>
      <c r="P70" s="26">
        <f t="shared" si="1"/>
        <v>6.2509698528418797E-2</v>
      </c>
      <c r="R70" s="32">
        <f t="shared" si="8"/>
        <v>8.0483870967741922</v>
      </c>
      <c r="S70" s="32">
        <f t="shared" si="9"/>
        <v>18.955802667502727</v>
      </c>
      <c r="T70" s="32">
        <f t="shared" si="10"/>
        <v>13.50209488213846</v>
      </c>
    </row>
    <row r="71" spans="2:20" x14ac:dyDescent="0.25">
      <c r="B71" s="12" t="str">
        <f>'Média Mensal'!B71</f>
        <v>D. João II</v>
      </c>
      <c r="C71" s="12" t="str">
        <f>'Média Mensal'!C71</f>
        <v>João de Deus</v>
      </c>
      <c r="D71" s="15">
        <f>'Média Mensal'!D71</f>
        <v>716.25</v>
      </c>
      <c r="E71" s="4">
        <v>1453.9341286622141</v>
      </c>
      <c r="F71" s="2">
        <v>3447.6501072202868</v>
      </c>
      <c r="G71" s="5">
        <f t="shared" si="14"/>
        <v>4901.5842358825012</v>
      </c>
      <c r="H71" s="2">
        <v>124</v>
      </c>
      <c r="I71" s="2">
        <v>124</v>
      </c>
      <c r="J71" s="5">
        <f t="shared" si="15"/>
        <v>248</v>
      </c>
      <c r="K71" s="2">
        <v>0</v>
      </c>
      <c r="L71" s="2">
        <v>0</v>
      </c>
      <c r="M71" s="5">
        <f t="shared" si="16"/>
        <v>0</v>
      </c>
      <c r="N71" s="27">
        <f t="shared" si="17"/>
        <v>5.4283681625680036E-2</v>
      </c>
      <c r="O71" s="27">
        <f t="shared" si="0"/>
        <v>0.12872050878211944</v>
      </c>
      <c r="P71" s="28">
        <f t="shared" si="1"/>
        <v>9.1502095203899736E-2</v>
      </c>
      <c r="R71" s="32">
        <f t="shared" ref="R71:R86" si="18">+E71/(H71+K71)</f>
        <v>11.725275231146888</v>
      </c>
      <c r="S71" s="32">
        <f t="shared" ref="S71:S86" si="19">+F71/(I71+L71)</f>
        <v>27.803629896937796</v>
      </c>
      <c r="T71" s="32">
        <f t="shared" ref="T71:T86" si="20">+G71/(J71+M71)</f>
        <v>19.764452564042344</v>
      </c>
    </row>
    <row r="72" spans="2:20" x14ac:dyDescent="0.25">
      <c r="B72" s="12" t="str">
        <f>'Média Mensal'!B72</f>
        <v>João de Deus</v>
      </c>
      <c r="C72" s="12" t="str">
        <f>'Média Mensal'!C72</f>
        <v>C.M.Gaia</v>
      </c>
      <c r="D72" s="15">
        <f>'Média Mensal'!D72</f>
        <v>405.01</v>
      </c>
      <c r="E72" s="4">
        <v>2990.3730626047377</v>
      </c>
      <c r="F72" s="2">
        <v>5220.0185550893502</v>
      </c>
      <c r="G72" s="5">
        <f t="shared" si="14"/>
        <v>8210.3916176940875</v>
      </c>
      <c r="H72" s="2">
        <v>124</v>
      </c>
      <c r="I72" s="2">
        <v>124</v>
      </c>
      <c r="J72" s="5">
        <f t="shared" si="15"/>
        <v>248</v>
      </c>
      <c r="K72" s="2">
        <v>0</v>
      </c>
      <c r="L72" s="2">
        <v>0</v>
      </c>
      <c r="M72" s="5">
        <f t="shared" si="16"/>
        <v>0</v>
      </c>
      <c r="N72" s="27">
        <f t="shared" si="17"/>
        <v>0.11164773979259027</v>
      </c>
      <c r="O72" s="27">
        <f t="shared" si="0"/>
        <v>0.19489316588595243</v>
      </c>
      <c r="P72" s="28">
        <f t="shared" si="1"/>
        <v>0.15327045283927135</v>
      </c>
      <c r="R72" s="32">
        <f t="shared" si="18"/>
        <v>24.115911795199498</v>
      </c>
      <c r="S72" s="32">
        <f t="shared" si="19"/>
        <v>42.096923831365729</v>
      </c>
      <c r="T72" s="32">
        <f t="shared" si="20"/>
        <v>33.106417813282611</v>
      </c>
    </row>
    <row r="73" spans="2:20" x14ac:dyDescent="0.25">
      <c r="B73" s="12" t="str">
        <f>'Média Mensal'!B73</f>
        <v>C.M.Gaia</v>
      </c>
      <c r="C73" s="12" t="str">
        <f>'Média Mensal'!C73</f>
        <v>General Torres</v>
      </c>
      <c r="D73" s="15">
        <f>'Média Mensal'!D73</f>
        <v>488.39</v>
      </c>
      <c r="E73" s="4">
        <v>3347.3203958984946</v>
      </c>
      <c r="F73" s="2">
        <v>6117.7436625739138</v>
      </c>
      <c r="G73" s="5">
        <f t="shared" si="14"/>
        <v>9465.0640584724079</v>
      </c>
      <c r="H73" s="2">
        <v>124</v>
      </c>
      <c r="I73" s="2">
        <v>124</v>
      </c>
      <c r="J73" s="5">
        <f t="shared" si="15"/>
        <v>248</v>
      </c>
      <c r="K73" s="2">
        <v>0</v>
      </c>
      <c r="L73" s="2">
        <v>0</v>
      </c>
      <c r="M73" s="5">
        <f t="shared" si="16"/>
        <v>0</v>
      </c>
      <c r="N73" s="27">
        <f t="shared" si="17"/>
        <v>0.12497462648963914</v>
      </c>
      <c r="O73" s="27">
        <f t="shared" si="0"/>
        <v>0.22841038166718614</v>
      </c>
      <c r="P73" s="28">
        <f t="shared" si="1"/>
        <v>0.17669250407841264</v>
      </c>
      <c r="R73" s="32">
        <f t="shared" si="18"/>
        <v>26.994519321762052</v>
      </c>
      <c r="S73" s="32">
        <f t="shared" si="19"/>
        <v>49.336642440112207</v>
      </c>
      <c r="T73" s="32">
        <f t="shared" si="20"/>
        <v>38.165580880937128</v>
      </c>
    </row>
    <row r="74" spans="2:20" x14ac:dyDescent="0.25">
      <c r="B74" s="12" t="str">
        <f>'Média Mensal'!B74</f>
        <v>General Torres</v>
      </c>
      <c r="C74" s="12" t="str">
        <f>'Média Mensal'!C74</f>
        <v>Jardim do Morro</v>
      </c>
      <c r="D74" s="15">
        <f>'Média Mensal'!D74</f>
        <v>419.98</v>
      </c>
      <c r="E74" s="4">
        <v>3526.575273275389</v>
      </c>
      <c r="F74" s="2">
        <v>6962.6367339788321</v>
      </c>
      <c r="G74" s="5">
        <f t="shared" si="14"/>
        <v>10489.21200725422</v>
      </c>
      <c r="H74" s="2">
        <v>124</v>
      </c>
      <c r="I74" s="2">
        <v>124</v>
      </c>
      <c r="J74" s="5">
        <f t="shared" si="15"/>
        <v>248</v>
      </c>
      <c r="K74" s="2">
        <v>0</v>
      </c>
      <c r="L74" s="2">
        <v>0</v>
      </c>
      <c r="M74" s="5">
        <f t="shared" si="16"/>
        <v>0</v>
      </c>
      <c r="N74" s="27">
        <f t="shared" si="17"/>
        <v>0.13166723690544313</v>
      </c>
      <c r="O74" s="27">
        <f t="shared" si="0"/>
        <v>0.25995507519335542</v>
      </c>
      <c r="P74" s="28">
        <f t="shared" si="1"/>
        <v>0.19581115604939928</v>
      </c>
      <c r="R74" s="32">
        <f t="shared" si="18"/>
        <v>28.440123171575717</v>
      </c>
      <c r="S74" s="32">
        <f t="shared" si="19"/>
        <v>56.150296241764778</v>
      </c>
      <c r="T74" s="32">
        <f t="shared" si="20"/>
        <v>42.295209706670242</v>
      </c>
    </row>
    <row r="75" spans="2:20" x14ac:dyDescent="0.25">
      <c r="B75" s="12" t="str">
        <f>'Média Mensal'!B75</f>
        <v>Jardim do Morro</v>
      </c>
      <c r="C75" s="12" t="str">
        <f>'Média Mensal'!C75</f>
        <v>São Bento</v>
      </c>
      <c r="D75" s="15">
        <f>'Média Mensal'!D75</f>
        <v>795.7</v>
      </c>
      <c r="E75" s="4">
        <v>3919.9743874735132</v>
      </c>
      <c r="F75" s="2">
        <v>7375.2550371610359</v>
      </c>
      <c r="G75" s="5">
        <f t="shared" si="14"/>
        <v>11295.229424634548</v>
      </c>
      <c r="H75" s="2">
        <v>124</v>
      </c>
      <c r="I75" s="2">
        <v>124</v>
      </c>
      <c r="J75" s="5">
        <f t="shared" si="15"/>
        <v>248</v>
      </c>
      <c r="K75" s="2">
        <v>0</v>
      </c>
      <c r="L75" s="2">
        <v>0</v>
      </c>
      <c r="M75" s="5">
        <f t="shared" si="16"/>
        <v>0</v>
      </c>
      <c r="N75" s="27">
        <f t="shared" si="17"/>
        <v>0.14635507719061802</v>
      </c>
      <c r="O75" s="27">
        <f t="shared" si="0"/>
        <v>0.27536047779125733</v>
      </c>
      <c r="P75" s="28">
        <f t="shared" si="1"/>
        <v>0.21085777749093765</v>
      </c>
      <c r="R75" s="32">
        <f t="shared" si="18"/>
        <v>31.612696673173492</v>
      </c>
      <c r="S75" s="32">
        <f t="shared" si="19"/>
        <v>59.477863202911578</v>
      </c>
      <c r="T75" s="32">
        <f t="shared" si="20"/>
        <v>45.545279938042533</v>
      </c>
    </row>
    <row r="76" spans="2:20" x14ac:dyDescent="0.25">
      <c r="B76" s="12" t="str">
        <f>'Média Mensal'!B76</f>
        <v>São Bento</v>
      </c>
      <c r="C76" s="12" t="str">
        <f>'Média Mensal'!C76</f>
        <v>Aliados</v>
      </c>
      <c r="D76" s="15">
        <f>'Média Mensal'!D76</f>
        <v>443.38</v>
      </c>
      <c r="E76" s="4">
        <v>5414.1741832342859</v>
      </c>
      <c r="F76" s="2">
        <v>8430.2847294060139</v>
      </c>
      <c r="G76" s="5">
        <f t="shared" si="14"/>
        <v>13844.458912640301</v>
      </c>
      <c r="H76" s="2">
        <v>123</v>
      </c>
      <c r="I76" s="2">
        <v>122</v>
      </c>
      <c r="J76" s="5">
        <f t="shared" si="15"/>
        <v>245</v>
      </c>
      <c r="K76" s="2">
        <v>0</v>
      </c>
      <c r="L76" s="2">
        <v>0</v>
      </c>
      <c r="M76" s="5">
        <f t="shared" si="16"/>
        <v>0</v>
      </c>
      <c r="N76" s="27">
        <f t="shared" si="17"/>
        <v>0.20378553836322968</v>
      </c>
      <c r="O76" s="27">
        <f t="shared" si="0"/>
        <v>0.31991062270059251</v>
      </c>
      <c r="P76" s="28">
        <f t="shared" si="1"/>
        <v>0.26161109056387566</v>
      </c>
      <c r="R76" s="32">
        <f t="shared" si="18"/>
        <v>44.017676286457608</v>
      </c>
      <c r="S76" s="32">
        <f t="shared" si="19"/>
        <v>69.100694503327986</v>
      </c>
      <c r="T76" s="32">
        <f t="shared" si="20"/>
        <v>56.507995561797145</v>
      </c>
    </row>
    <row r="77" spans="2:20" x14ac:dyDescent="0.25">
      <c r="B77" s="12" t="str">
        <f>'Média Mensal'!B77</f>
        <v>Aliados</v>
      </c>
      <c r="C77" s="12" t="str">
        <f>'Média Mensal'!C77</f>
        <v>Trindade S</v>
      </c>
      <c r="D77" s="15">
        <f>'Média Mensal'!D77</f>
        <v>450.27</v>
      </c>
      <c r="E77" s="4">
        <v>6809.0372048201962</v>
      </c>
      <c r="F77" s="2">
        <v>8504.6750435214017</v>
      </c>
      <c r="G77" s="5">
        <f t="shared" si="14"/>
        <v>15313.712248341599</v>
      </c>
      <c r="H77" s="2">
        <v>123</v>
      </c>
      <c r="I77" s="2">
        <v>124</v>
      </c>
      <c r="J77" s="5">
        <f t="shared" si="15"/>
        <v>247</v>
      </c>
      <c r="K77" s="2">
        <v>0</v>
      </c>
      <c r="L77" s="2">
        <v>0</v>
      </c>
      <c r="M77" s="5">
        <f t="shared" si="16"/>
        <v>0</v>
      </c>
      <c r="N77" s="27">
        <f t="shared" si="17"/>
        <v>0.25628715766411458</v>
      </c>
      <c r="O77" s="27">
        <f t="shared" si="0"/>
        <v>0.31752819009563177</v>
      </c>
      <c r="P77" s="28">
        <f t="shared" si="1"/>
        <v>0.28703164358115157</v>
      </c>
      <c r="R77" s="32">
        <f t="shared" si="18"/>
        <v>55.358026055448747</v>
      </c>
      <c r="S77" s="32">
        <f t="shared" si="19"/>
        <v>68.586089060656462</v>
      </c>
      <c r="T77" s="32">
        <f t="shared" si="20"/>
        <v>61.99883501352874</v>
      </c>
    </row>
    <row r="78" spans="2:20" x14ac:dyDescent="0.25">
      <c r="B78" s="12" t="str">
        <f>'Média Mensal'!B78</f>
        <v>Trindade S</v>
      </c>
      <c r="C78" s="12" t="str">
        <f>'Média Mensal'!C78</f>
        <v>Faria Guimaraes</v>
      </c>
      <c r="D78" s="15">
        <f>'Média Mensal'!D78</f>
        <v>555.34</v>
      </c>
      <c r="E78" s="4">
        <v>6761.262528754216</v>
      </c>
      <c r="F78" s="2">
        <v>5713.4700475710397</v>
      </c>
      <c r="G78" s="5">
        <f t="shared" si="14"/>
        <v>12474.732576325256</v>
      </c>
      <c r="H78" s="2">
        <v>125</v>
      </c>
      <c r="I78" s="2">
        <v>124</v>
      </c>
      <c r="J78" s="5">
        <f t="shared" si="15"/>
        <v>249</v>
      </c>
      <c r="K78" s="2">
        <v>0</v>
      </c>
      <c r="L78" s="2">
        <v>0</v>
      </c>
      <c r="M78" s="5">
        <f t="shared" si="16"/>
        <v>0</v>
      </c>
      <c r="N78" s="27">
        <f t="shared" si="17"/>
        <v>0.25041713069460059</v>
      </c>
      <c r="O78" s="27">
        <f t="shared" si="0"/>
        <v>0.21331653403416367</v>
      </c>
      <c r="P78" s="28">
        <f t="shared" si="1"/>
        <v>0.23194133155446334</v>
      </c>
      <c r="R78" s="32">
        <f t="shared" si="18"/>
        <v>54.090100230033727</v>
      </c>
      <c r="S78" s="32">
        <f t="shared" si="19"/>
        <v>46.07637135137935</v>
      </c>
      <c r="T78" s="32">
        <f t="shared" si="20"/>
        <v>50.099327615764082</v>
      </c>
    </row>
    <row r="79" spans="2:20" x14ac:dyDescent="0.25">
      <c r="B79" s="12" t="str">
        <f>'Média Mensal'!B79</f>
        <v>Faria Guimaraes</v>
      </c>
      <c r="C79" s="12" t="str">
        <f>'Média Mensal'!C79</f>
        <v>Marques</v>
      </c>
      <c r="D79" s="15">
        <f>'Média Mensal'!D79</f>
        <v>621.04</v>
      </c>
      <c r="E79" s="4">
        <v>6274.0378347211363</v>
      </c>
      <c r="F79" s="2">
        <v>5469.7004700215284</v>
      </c>
      <c r="G79" s="5">
        <f t="shared" si="14"/>
        <v>11743.738304742665</v>
      </c>
      <c r="H79" s="2">
        <v>123</v>
      </c>
      <c r="I79" s="2">
        <v>124</v>
      </c>
      <c r="J79" s="5">
        <f t="shared" si="15"/>
        <v>247</v>
      </c>
      <c r="K79" s="2">
        <v>0</v>
      </c>
      <c r="L79" s="2">
        <v>0</v>
      </c>
      <c r="M79" s="5">
        <f t="shared" si="16"/>
        <v>0</v>
      </c>
      <c r="N79" s="27">
        <f t="shared" si="17"/>
        <v>0.23615017444749836</v>
      </c>
      <c r="O79" s="27">
        <f t="shared" si="0"/>
        <v>0.20421522065492564</v>
      </c>
      <c r="P79" s="28">
        <f t="shared" si="1"/>
        <v>0.22011805189576145</v>
      </c>
      <c r="R79" s="32">
        <f t="shared" si="18"/>
        <v>51.008437680659647</v>
      </c>
      <c r="S79" s="32">
        <f t="shared" si="19"/>
        <v>44.110487661463942</v>
      </c>
      <c r="T79" s="32">
        <f t="shared" si="20"/>
        <v>47.545499209484476</v>
      </c>
    </row>
    <row r="80" spans="2:20" x14ac:dyDescent="0.25">
      <c r="B80" s="12" t="str">
        <f>'Média Mensal'!B80</f>
        <v>Marques</v>
      </c>
      <c r="C80" s="12" t="str">
        <f>'Média Mensal'!C80</f>
        <v>Combatentes</v>
      </c>
      <c r="D80" s="15">
        <f>'Média Mensal'!D80</f>
        <v>702.75</v>
      </c>
      <c r="E80" s="4">
        <v>4692.5175999010808</v>
      </c>
      <c r="F80" s="2">
        <v>4493.9705523056246</v>
      </c>
      <c r="G80" s="5">
        <f t="shared" si="14"/>
        <v>9186.4881522067044</v>
      </c>
      <c r="H80" s="2">
        <v>123</v>
      </c>
      <c r="I80" s="2">
        <v>124</v>
      </c>
      <c r="J80" s="5">
        <f t="shared" si="15"/>
        <v>247</v>
      </c>
      <c r="K80" s="2">
        <v>0</v>
      </c>
      <c r="L80" s="2">
        <v>0</v>
      </c>
      <c r="M80" s="5">
        <f t="shared" si="16"/>
        <v>0</v>
      </c>
      <c r="N80" s="27">
        <f t="shared" si="17"/>
        <v>0.17662291478098016</v>
      </c>
      <c r="O80" s="27">
        <f t="shared" si="0"/>
        <v>0.1677856389002996</v>
      </c>
      <c r="P80" s="28">
        <f t="shared" si="1"/>
        <v>0.17218638761820934</v>
      </c>
      <c r="R80" s="32">
        <f t="shared" si="18"/>
        <v>38.150549592691711</v>
      </c>
      <c r="S80" s="32">
        <f t="shared" si="19"/>
        <v>36.241698002464716</v>
      </c>
      <c r="T80" s="32">
        <f t="shared" si="20"/>
        <v>37.192259725533219</v>
      </c>
    </row>
    <row r="81" spans="2:20" x14ac:dyDescent="0.25">
      <c r="B81" s="12" t="str">
        <f>'Média Mensal'!B81</f>
        <v>Combatentes</v>
      </c>
      <c r="C81" s="12" t="str">
        <f>'Média Mensal'!C81</f>
        <v>Salgueiros</v>
      </c>
      <c r="D81" s="15">
        <f>'Média Mensal'!D81</f>
        <v>471.25</v>
      </c>
      <c r="E81" s="4">
        <v>3883.8601179136817</v>
      </c>
      <c r="F81" s="2">
        <v>3934.896223862092</v>
      </c>
      <c r="G81" s="5">
        <f t="shared" si="14"/>
        <v>7818.7563417757738</v>
      </c>
      <c r="H81" s="2">
        <v>123</v>
      </c>
      <c r="I81" s="2">
        <v>124</v>
      </c>
      <c r="J81" s="5">
        <f t="shared" si="15"/>
        <v>247</v>
      </c>
      <c r="K81" s="2">
        <v>0</v>
      </c>
      <c r="L81" s="2">
        <v>0</v>
      </c>
      <c r="M81" s="5">
        <f t="shared" si="16"/>
        <v>0</v>
      </c>
      <c r="N81" s="27">
        <f t="shared" si="17"/>
        <v>0.14618564129455291</v>
      </c>
      <c r="O81" s="27">
        <f t="shared" si="17"/>
        <v>0.14691219473798134</v>
      </c>
      <c r="P81" s="28">
        <f t="shared" si="17"/>
        <v>0.14655038877222548</v>
      </c>
      <c r="R81" s="32">
        <f t="shared" si="18"/>
        <v>31.576098519623429</v>
      </c>
      <c r="S81" s="32">
        <f t="shared" si="19"/>
        <v>31.733034063403966</v>
      </c>
      <c r="T81" s="32">
        <f t="shared" si="20"/>
        <v>31.654883974800704</v>
      </c>
    </row>
    <row r="82" spans="2:20" x14ac:dyDescent="0.25">
      <c r="B82" s="12" t="str">
        <f>'Média Mensal'!B82</f>
        <v>Salgueiros</v>
      </c>
      <c r="C82" s="12" t="str">
        <f>'Média Mensal'!C82</f>
        <v>Polo Universitario</v>
      </c>
      <c r="D82" s="15">
        <f>'Média Mensal'!D82</f>
        <v>775.36</v>
      </c>
      <c r="E82" s="4">
        <v>3091.3508586942994</v>
      </c>
      <c r="F82" s="2">
        <v>3695.1382672843406</v>
      </c>
      <c r="G82" s="5">
        <f t="shared" si="14"/>
        <v>6786.48912597864</v>
      </c>
      <c r="H82" s="2">
        <v>123</v>
      </c>
      <c r="I82" s="2">
        <v>124</v>
      </c>
      <c r="J82" s="5">
        <f t="shared" si="15"/>
        <v>247</v>
      </c>
      <c r="K82" s="2">
        <v>0</v>
      </c>
      <c r="L82" s="2">
        <v>0</v>
      </c>
      <c r="M82" s="5">
        <f t="shared" si="16"/>
        <v>0</v>
      </c>
      <c r="N82" s="27">
        <f t="shared" si="17"/>
        <v>0.11635617504871648</v>
      </c>
      <c r="O82" s="27">
        <f t="shared" si="17"/>
        <v>0.13796065812740221</v>
      </c>
      <c r="P82" s="28">
        <f t="shared" si="17"/>
        <v>0.12720215035947369</v>
      </c>
      <c r="R82" s="32">
        <f t="shared" si="18"/>
        <v>25.132933810522758</v>
      </c>
      <c r="S82" s="32">
        <f t="shared" si="19"/>
        <v>29.799502155518876</v>
      </c>
      <c r="T82" s="32">
        <f t="shared" si="20"/>
        <v>27.475664477646315</v>
      </c>
    </row>
    <row r="83" spans="2:20" x14ac:dyDescent="0.25">
      <c r="B83" s="12" t="str">
        <f>'Média Mensal'!B83</f>
        <v>Polo Universitario</v>
      </c>
      <c r="C83" s="12" t="str">
        <f>'Média Mensal'!C83</f>
        <v>I.P.O.</v>
      </c>
      <c r="D83" s="15">
        <f>'Média Mensal'!D83</f>
        <v>827.64</v>
      </c>
      <c r="E83" s="4">
        <v>2351.5342268772029</v>
      </c>
      <c r="F83" s="2">
        <v>3114.5089336895567</v>
      </c>
      <c r="G83" s="5">
        <f t="shared" si="14"/>
        <v>5466.04316056676</v>
      </c>
      <c r="H83" s="2">
        <v>123</v>
      </c>
      <c r="I83" s="2">
        <v>124</v>
      </c>
      <c r="J83" s="5">
        <f t="shared" si="15"/>
        <v>247</v>
      </c>
      <c r="K83" s="2">
        <v>0</v>
      </c>
      <c r="L83" s="2">
        <v>0</v>
      </c>
      <c r="M83" s="5">
        <f t="shared" si="16"/>
        <v>0</v>
      </c>
      <c r="N83" s="27">
        <f t="shared" si="17"/>
        <v>8.8510020584056118E-2</v>
      </c>
      <c r="O83" s="27">
        <f t="shared" si="17"/>
        <v>0.11628244226738189</v>
      </c>
      <c r="P83" s="28">
        <f t="shared" si="17"/>
        <v>0.10245245090281077</v>
      </c>
      <c r="R83" s="32">
        <f t="shared" si="18"/>
        <v>19.118164446156122</v>
      </c>
      <c r="S83" s="32">
        <f t="shared" si="19"/>
        <v>25.117007529754488</v>
      </c>
      <c r="T83" s="32">
        <f t="shared" si="20"/>
        <v>22.129729395007125</v>
      </c>
    </row>
    <row r="84" spans="2:20" x14ac:dyDescent="0.25">
      <c r="B84" s="13" t="str">
        <f>'Média Mensal'!B84</f>
        <v>I.P.O.</v>
      </c>
      <c r="C84" s="13" t="str">
        <f>'Média Mensal'!C84</f>
        <v>Hospital São João</v>
      </c>
      <c r="D84" s="16">
        <f>'Média Mensal'!D84</f>
        <v>351.77</v>
      </c>
      <c r="E84" s="6">
        <v>1481.3967229825585</v>
      </c>
      <c r="F84" s="3">
        <v>1953.0000000000005</v>
      </c>
      <c r="G84" s="7">
        <f t="shared" si="14"/>
        <v>3434.3967229825589</v>
      </c>
      <c r="H84" s="6">
        <v>123</v>
      </c>
      <c r="I84" s="3">
        <v>124</v>
      </c>
      <c r="J84" s="7">
        <f t="shared" si="15"/>
        <v>247</v>
      </c>
      <c r="K84" s="6">
        <v>0</v>
      </c>
      <c r="L84" s="3">
        <v>0</v>
      </c>
      <c r="M84" s="7">
        <f t="shared" si="16"/>
        <v>0</v>
      </c>
      <c r="N84" s="27">
        <f t="shared" si="17"/>
        <v>5.5758684243547067E-2</v>
      </c>
      <c r="O84" s="27">
        <f t="shared" si="17"/>
        <v>7.2916666666666685E-2</v>
      </c>
      <c r="P84" s="28">
        <f t="shared" si="17"/>
        <v>6.4372408213048418E-2</v>
      </c>
      <c r="R84" s="32">
        <f t="shared" si="18"/>
        <v>12.043875796606166</v>
      </c>
      <c r="S84" s="32">
        <f t="shared" si="19"/>
        <v>15.750000000000004</v>
      </c>
      <c r="T84" s="32">
        <f t="shared" si="20"/>
        <v>13.904440174018458</v>
      </c>
    </row>
    <row r="85" spans="2:20" x14ac:dyDescent="0.25">
      <c r="B85" s="12" t="str">
        <f>'Média Mensal'!B85</f>
        <v xml:space="preserve">Verdes (E) </v>
      </c>
      <c r="C85" s="12" t="str">
        <f>'Média Mensal'!C85</f>
        <v>Botica</v>
      </c>
      <c r="D85" s="15">
        <f>'Média Mensal'!D85</f>
        <v>683.54</v>
      </c>
      <c r="E85" s="4">
        <v>724.53198875652231</v>
      </c>
      <c r="F85" s="2">
        <v>2056.3019249220838</v>
      </c>
      <c r="G85" s="5">
        <f t="shared" si="14"/>
        <v>2780.8339136786062</v>
      </c>
      <c r="H85" s="2">
        <v>61</v>
      </c>
      <c r="I85" s="2">
        <v>62</v>
      </c>
      <c r="J85" s="5">
        <f t="shared" si="15"/>
        <v>123</v>
      </c>
      <c r="K85" s="2">
        <v>0</v>
      </c>
      <c r="L85" s="2">
        <v>0</v>
      </c>
      <c r="M85" s="5">
        <f t="shared" si="16"/>
        <v>0</v>
      </c>
      <c r="N85" s="25">
        <f t="shared" si="17"/>
        <v>5.4988766602650452E-2</v>
      </c>
      <c r="O85" s="25">
        <f t="shared" si="17"/>
        <v>0.15354703740457615</v>
      </c>
      <c r="P85" s="26">
        <f t="shared" si="17"/>
        <v>0.1046685453808569</v>
      </c>
      <c r="R85" s="32">
        <f t="shared" si="18"/>
        <v>11.877573586172497</v>
      </c>
      <c r="S85" s="32">
        <f t="shared" si="19"/>
        <v>33.166160079388447</v>
      </c>
      <c r="T85" s="32">
        <f t="shared" si="20"/>
        <v>22.608405802265093</v>
      </c>
    </row>
    <row r="86" spans="2:20" x14ac:dyDescent="0.25">
      <c r="B86" s="13" t="str">
        <f>'Média Mensal'!B86</f>
        <v>Botica</v>
      </c>
      <c r="C86" s="13" t="str">
        <f>'Média Mensal'!C86</f>
        <v>Aeroporto</v>
      </c>
      <c r="D86" s="16">
        <f>'Média Mensal'!D86</f>
        <v>649.66</v>
      </c>
      <c r="E86" s="44">
        <v>649.12386661916605</v>
      </c>
      <c r="F86" s="45">
        <v>1993</v>
      </c>
      <c r="G86" s="46">
        <f t="shared" si="14"/>
        <v>2642.1238666191662</v>
      </c>
      <c r="H86" s="44">
        <v>61</v>
      </c>
      <c r="I86" s="45">
        <v>62</v>
      </c>
      <c r="J86" s="46">
        <f t="shared" si="15"/>
        <v>123</v>
      </c>
      <c r="K86" s="44">
        <v>0</v>
      </c>
      <c r="L86" s="45">
        <v>0</v>
      </c>
      <c r="M86" s="46">
        <f t="shared" si="16"/>
        <v>0</v>
      </c>
      <c r="N86" s="47">
        <f t="shared" si="17"/>
        <v>4.9265624363931851E-2</v>
      </c>
      <c r="O86" s="47">
        <f t="shared" si="17"/>
        <v>0.14882019115890083</v>
      </c>
      <c r="P86" s="48">
        <f t="shared" si="17"/>
        <v>9.9447601122371512E-2</v>
      </c>
      <c r="R86" s="32">
        <f t="shared" si="18"/>
        <v>10.641374862609279</v>
      </c>
      <c r="S86" s="32">
        <f t="shared" si="19"/>
        <v>32.145161290322584</v>
      </c>
      <c r="T86" s="32">
        <f t="shared" si="20"/>
        <v>21.480681842432244</v>
      </c>
    </row>
    <row r="87" spans="2:20" x14ac:dyDescent="0.25">
      <c r="B87" s="23" t="s">
        <v>85</v>
      </c>
      <c r="E87" s="41"/>
      <c r="F87" s="41"/>
      <c r="G87" s="41"/>
      <c r="H87" s="41"/>
      <c r="I87" s="41"/>
      <c r="J87" s="41"/>
      <c r="K87" s="41"/>
      <c r="L87" s="41"/>
      <c r="M87" s="41"/>
      <c r="N87" s="42"/>
      <c r="O87" s="42"/>
      <c r="P87" s="42"/>
    </row>
    <row r="88" spans="2:20" x14ac:dyDescent="0.25">
      <c r="B88" s="34"/>
    </row>
    <row r="89" spans="2:20" x14ac:dyDescent="0.25">
      <c r="C89" s="51" t="s">
        <v>106</v>
      </c>
      <c r="D89" s="52">
        <f>+SUMPRODUCT(D5:D86,G5:G86)/1000</f>
        <v>366730.87816022267</v>
      </c>
    </row>
    <row r="90" spans="2:20" x14ac:dyDescent="0.25">
      <c r="C90" s="51" t="s">
        <v>108</v>
      </c>
      <c r="D90" s="52">
        <f>+(SUMPRODUCT($D$5:$D$86,$J$5:$J$86)+SUMPRODUCT($D$5:$D$86,$M$5:$M$86))/1000</f>
        <v>14599.279980000001</v>
      </c>
    </row>
    <row r="91" spans="2:20" x14ac:dyDescent="0.25">
      <c r="C91" s="51" t="s">
        <v>107</v>
      </c>
      <c r="D91" s="52">
        <f>+(SUMPRODUCT($D$5:$D$86,$J$5:$J$86)*216+SUMPRODUCT($D$5:$D$86,$M$5:$M$86)*248)/1000</f>
        <v>3366839.7051200001</v>
      </c>
    </row>
    <row r="92" spans="2:20" x14ac:dyDescent="0.25">
      <c r="C92" s="51" t="s">
        <v>109</v>
      </c>
      <c r="D92" s="35">
        <f>+D89/D91</f>
        <v>0.10892436536331976</v>
      </c>
    </row>
    <row r="93" spans="2:20" x14ac:dyDescent="0.25">
      <c r="D93" s="53">
        <f>+D92-P2</f>
        <v>4.7184478546569153E-16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20">
    <tabColor theme="0" tint="-4.9989318521683403E-2"/>
  </sheetPr>
  <dimension ref="A1:T93"/>
  <sheetViews>
    <sheetView workbookViewId="0">
      <selection activeCell="P2" sqref="P2"/>
    </sheetView>
  </sheetViews>
  <sheetFormatPr defaultRowHeight="15" x14ac:dyDescent="0.25"/>
  <cols>
    <col min="2" max="2" width="17.42578125" bestFit="1" customWidth="1"/>
    <col min="3" max="3" width="17.42578125" customWidth="1"/>
    <col min="4" max="4" width="13.7109375" customWidth="1"/>
    <col min="5" max="16" width="10" customWidth="1"/>
  </cols>
  <sheetData>
    <row r="1" spans="1:20" ht="14.45" x14ac:dyDescent="0.3">
      <c r="P1" s="33"/>
    </row>
    <row r="2" spans="1:20" ht="17.25" x14ac:dyDescent="0.3">
      <c r="A2" s="1"/>
      <c r="H2" s="54" t="s">
        <v>84</v>
      </c>
      <c r="I2" s="55"/>
      <c r="J2" s="55"/>
      <c r="K2" s="55"/>
      <c r="L2" s="55"/>
      <c r="M2" s="55"/>
      <c r="N2" s="55"/>
      <c r="O2" s="56"/>
      <c r="P2" s="17">
        <v>0.1030610562508185</v>
      </c>
    </row>
    <row r="3" spans="1:20" ht="17.25" x14ac:dyDescent="0.25">
      <c r="B3" s="59" t="s">
        <v>3</v>
      </c>
      <c r="C3" s="61" t="s">
        <v>4</v>
      </c>
      <c r="D3" s="18" t="s">
        <v>82</v>
      </c>
      <c r="E3" s="64" t="s">
        <v>0</v>
      </c>
      <c r="F3" s="64"/>
      <c r="G3" s="65"/>
      <c r="H3" s="63" t="s">
        <v>86</v>
      </c>
      <c r="I3" s="64"/>
      <c r="J3" s="65"/>
      <c r="K3" s="63" t="s">
        <v>87</v>
      </c>
      <c r="L3" s="64"/>
      <c r="M3" s="65"/>
      <c r="N3" s="63" t="s">
        <v>1</v>
      </c>
      <c r="O3" s="64"/>
      <c r="P3" s="65"/>
      <c r="R3" s="63" t="s">
        <v>88</v>
      </c>
      <c r="S3" s="64"/>
      <c r="T3" s="65"/>
    </row>
    <row r="4" spans="1:20" x14ac:dyDescent="0.25">
      <c r="B4" s="60"/>
      <c r="C4" s="62"/>
      <c r="D4" s="19" t="s">
        <v>83</v>
      </c>
      <c r="E4" s="20" t="s">
        <v>5</v>
      </c>
      <c r="F4" s="21" t="s">
        <v>6</v>
      </c>
      <c r="G4" s="22" t="s">
        <v>2</v>
      </c>
      <c r="H4" s="20" t="s">
        <v>5</v>
      </c>
      <c r="I4" s="21" t="s">
        <v>6</v>
      </c>
      <c r="J4" s="22" t="s">
        <v>2</v>
      </c>
      <c r="K4" s="20" t="s">
        <v>5</v>
      </c>
      <c r="L4" s="21" t="s">
        <v>6</v>
      </c>
      <c r="M4" s="24" t="s">
        <v>2</v>
      </c>
      <c r="N4" s="20" t="s">
        <v>5</v>
      </c>
      <c r="O4" s="21" t="s">
        <v>6</v>
      </c>
      <c r="P4" s="22" t="s">
        <v>2</v>
      </c>
      <c r="R4" s="20" t="s">
        <v>5</v>
      </c>
      <c r="S4" s="21" t="s">
        <v>6</v>
      </c>
      <c r="T4" s="31" t="s">
        <v>2</v>
      </c>
    </row>
    <row r="5" spans="1:20" x14ac:dyDescent="0.25">
      <c r="B5" s="11" t="str">
        <f>'Média Mensal'!B5</f>
        <v>Fânzeres</v>
      </c>
      <c r="C5" s="11" t="str">
        <f>'Média Mensal'!C5</f>
        <v>Venda Nova</v>
      </c>
      <c r="D5" s="14">
        <f>'Média Mensal'!D5</f>
        <v>440.45</v>
      </c>
      <c r="E5" s="8">
        <v>53</v>
      </c>
      <c r="F5" s="9">
        <v>428.97397509678927</v>
      </c>
      <c r="G5" s="10">
        <f>+E5+F5</f>
        <v>481.97397509678927</v>
      </c>
      <c r="H5" s="9">
        <v>64</v>
      </c>
      <c r="I5" s="9">
        <v>67</v>
      </c>
      <c r="J5" s="10">
        <f>+H5+I5</f>
        <v>131</v>
      </c>
      <c r="K5" s="9">
        <v>0</v>
      </c>
      <c r="L5" s="9">
        <v>0</v>
      </c>
      <c r="M5" s="10">
        <f>+K5+L5</f>
        <v>0</v>
      </c>
      <c r="N5" s="25">
        <f>+E5/(H5*216+K5*248)</f>
        <v>3.8339120370370371E-3</v>
      </c>
      <c r="O5" s="25">
        <f t="shared" ref="O5:O80" si="0">+F5/(I5*216+L5*248)</f>
        <v>2.9641651126091021E-2</v>
      </c>
      <c r="P5" s="26">
        <f t="shared" ref="P5:P80" si="1">+G5/(J5*216+M5*248)</f>
        <v>1.7033290044415794E-2</v>
      </c>
      <c r="R5" s="32">
        <f>+E5/(H5+K5)</f>
        <v>0.828125</v>
      </c>
      <c r="S5" s="32">
        <f t="shared" ref="S5" si="2">+F5/(I5+L5)</f>
        <v>6.4025966432356611</v>
      </c>
      <c r="T5" s="32">
        <f t="shared" ref="T5" si="3">+G5/(J5+M5)</f>
        <v>3.6791906495938114</v>
      </c>
    </row>
    <row r="6" spans="1:20" x14ac:dyDescent="0.25">
      <c r="B6" s="12" t="str">
        <f>'Média Mensal'!B6</f>
        <v>Venda Nova</v>
      </c>
      <c r="C6" s="12" t="str">
        <f>'Média Mensal'!C6</f>
        <v>Carreira</v>
      </c>
      <c r="D6" s="15">
        <f>'Média Mensal'!D6</f>
        <v>583.47</v>
      </c>
      <c r="E6" s="4">
        <v>95.911036931143627</v>
      </c>
      <c r="F6" s="2">
        <v>721.47774084419234</v>
      </c>
      <c r="G6" s="5">
        <f t="shared" ref="G6:G69" si="4">+E6+F6</f>
        <v>817.38877777533594</v>
      </c>
      <c r="H6" s="2">
        <v>64</v>
      </c>
      <c r="I6" s="2">
        <v>67</v>
      </c>
      <c r="J6" s="5">
        <f t="shared" ref="J6:J69" si="5">+H6+I6</f>
        <v>131</v>
      </c>
      <c r="K6" s="2">
        <v>0</v>
      </c>
      <c r="L6" s="2">
        <v>0</v>
      </c>
      <c r="M6" s="5">
        <f t="shared" ref="M6:M69" si="6">+K6+L6</f>
        <v>0</v>
      </c>
      <c r="N6" s="27">
        <f t="shared" ref="N6:N16" si="7">+E6/(H6*216+K6*248)</f>
        <v>6.9380090372644409E-3</v>
      </c>
      <c r="O6" s="27">
        <f t="shared" ref="O6:O16" si="8">+F6/(I6*216+L6*248)</f>
        <v>4.9853354121351043E-2</v>
      </c>
      <c r="P6" s="28">
        <f t="shared" ref="P6:P16" si="9">+G6/(J6*216+M6*248)</f>
        <v>2.8887078660423237E-2</v>
      </c>
      <c r="R6" s="32">
        <f t="shared" ref="R6:R70" si="10">+E6/(H6+K6)</f>
        <v>1.4986099520491192</v>
      </c>
      <c r="S6" s="32">
        <f t="shared" ref="S6:S70" si="11">+F6/(I6+L6)</f>
        <v>10.768324490211826</v>
      </c>
      <c r="T6" s="32">
        <f t="shared" ref="T6:T70" si="12">+G6/(J6+M6)</f>
        <v>6.2396089906514192</v>
      </c>
    </row>
    <row r="7" spans="1:20" x14ac:dyDescent="0.25">
      <c r="B7" s="12" t="str">
        <f>'Média Mensal'!B7</f>
        <v>Carreira</v>
      </c>
      <c r="C7" s="12" t="str">
        <f>'Média Mensal'!C7</f>
        <v>Baguim</v>
      </c>
      <c r="D7" s="15">
        <f>'Média Mensal'!D7</f>
        <v>786.02</v>
      </c>
      <c r="E7" s="4">
        <v>138.52867879503631</v>
      </c>
      <c r="F7" s="2">
        <v>1017.1343393574049</v>
      </c>
      <c r="G7" s="5">
        <f t="shared" si="4"/>
        <v>1155.6630181524413</v>
      </c>
      <c r="H7" s="2">
        <v>64</v>
      </c>
      <c r="I7" s="2">
        <v>68</v>
      </c>
      <c r="J7" s="5">
        <f t="shared" si="5"/>
        <v>132</v>
      </c>
      <c r="K7" s="2">
        <v>0</v>
      </c>
      <c r="L7" s="2">
        <v>0</v>
      </c>
      <c r="M7" s="5">
        <f t="shared" si="6"/>
        <v>0</v>
      </c>
      <c r="N7" s="27">
        <f t="shared" si="7"/>
        <v>1.0020882435983529E-2</v>
      </c>
      <c r="O7" s="27">
        <f t="shared" si="8"/>
        <v>6.9249342276511777E-2</v>
      </c>
      <c r="P7" s="28">
        <f t="shared" si="9"/>
        <v>4.0532513262922322E-2</v>
      </c>
      <c r="R7" s="32">
        <f t="shared" si="10"/>
        <v>2.1645106061724424</v>
      </c>
      <c r="S7" s="32">
        <f t="shared" si="11"/>
        <v>14.957857931726542</v>
      </c>
      <c r="T7" s="32">
        <f t="shared" si="12"/>
        <v>8.755022864791222</v>
      </c>
    </row>
    <row r="8" spans="1:20" x14ac:dyDescent="0.25">
      <c r="B8" s="12" t="str">
        <f>'Média Mensal'!B8</f>
        <v>Baguim</v>
      </c>
      <c r="C8" s="12" t="str">
        <f>'Média Mensal'!C8</f>
        <v>Campainha</v>
      </c>
      <c r="D8" s="15">
        <f>'Média Mensal'!D8</f>
        <v>751.7</v>
      </c>
      <c r="E8" s="4">
        <v>155.39689861437793</v>
      </c>
      <c r="F8" s="2">
        <v>1147.5749405586528</v>
      </c>
      <c r="G8" s="5">
        <f t="shared" si="4"/>
        <v>1302.9718391730307</v>
      </c>
      <c r="H8" s="2">
        <v>64</v>
      </c>
      <c r="I8" s="2">
        <v>68</v>
      </c>
      <c r="J8" s="5">
        <f t="shared" si="5"/>
        <v>132</v>
      </c>
      <c r="K8" s="2">
        <v>0</v>
      </c>
      <c r="L8" s="2">
        <v>0</v>
      </c>
      <c r="M8" s="5">
        <f t="shared" si="6"/>
        <v>0</v>
      </c>
      <c r="N8" s="27">
        <f t="shared" si="7"/>
        <v>1.1241095096526181E-2</v>
      </c>
      <c r="O8" s="27">
        <f t="shared" si="8"/>
        <v>7.8130102162217649E-2</v>
      </c>
      <c r="P8" s="28">
        <f t="shared" si="9"/>
        <v>4.5699068433397542E-2</v>
      </c>
      <c r="R8" s="32">
        <f t="shared" si="10"/>
        <v>2.4280765408496552</v>
      </c>
      <c r="S8" s="32">
        <f t="shared" si="11"/>
        <v>16.87610206703901</v>
      </c>
      <c r="T8" s="32">
        <f t="shared" si="12"/>
        <v>9.8709987816138689</v>
      </c>
    </row>
    <row r="9" spans="1:20" x14ac:dyDescent="0.25">
      <c r="B9" s="12" t="str">
        <f>'Média Mensal'!B9</f>
        <v>Campainha</v>
      </c>
      <c r="C9" s="12" t="str">
        <f>'Média Mensal'!C9</f>
        <v>Rio Tinto</v>
      </c>
      <c r="D9" s="15">
        <f>'Média Mensal'!D9</f>
        <v>859.99</v>
      </c>
      <c r="E9" s="4">
        <v>189.27626022369267</v>
      </c>
      <c r="F9" s="2">
        <v>1485.4683903905559</v>
      </c>
      <c r="G9" s="5">
        <f t="shared" si="4"/>
        <v>1674.7446506142485</v>
      </c>
      <c r="H9" s="2">
        <v>64</v>
      </c>
      <c r="I9" s="2">
        <v>68</v>
      </c>
      <c r="J9" s="5">
        <f t="shared" si="5"/>
        <v>132</v>
      </c>
      <c r="K9" s="2">
        <v>0</v>
      </c>
      <c r="L9" s="2">
        <v>0</v>
      </c>
      <c r="M9" s="5">
        <f t="shared" si="6"/>
        <v>0</v>
      </c>
      <c r="N9" s="27">
        <f t="shared" si="7"/>
        <v>1.369185910182962E-2</v>
      </c>
      <c r="O9" s="27">
        <f t="shared" si="8"/>
        <v>0.10113483050044635</v>
      </c>
      <c r="P9" s="28">
        <f t="shared" si="9"/>
        <v>5.8738238307177629E-2</v>
      </c>
      <c r="R9" s="32">
        <f t="shared" si="10"/>
        <v>2.957441565995198</v>
      </c>
      <c r="S9" s="32">
        <f t="shared" si="11"/>
        <v>21.845123388096411</v>
      </c>
      <c r="T9" s="32">
        <f t="shared" si="12"/>
        <v>12.687459474350367</v>
      </c>
    </row>
    <row r="10" spans="1:20" x14ac:dyDescent="0.25">
      <c r="B10" s="12" t="str">
        <f>'Média Mensal'!B10</f>
        <v>Rio Tinto</v>
      </c>
      <c r="C10" s="12" t="str">
        <f>'Média Mensal'!C10</f>
        <v>Levada</v>
      </c>
      <c r="D10" s="15">
        <f>'Média Mensal'!D10</f>
        <v>452.83</v>
      </c>
      <c r="E10" s="4">
        <v>235.28143117331882</v>
      </c>
      <c r="F10" s="2">
        <v>1704.2312541836436</v>
      </c>
      <c r="G10" s="5">
        <f t="shared" si="4"/>
        <v>1939.5126853569625</v>
      </c>
      <c r="H10" s="2">
        <v>64</v>
      </c>
      <c r="I10" s="2">
        <v>68</v>
      </c>
      <c r="J10" s="5">
        <f t="shared" si="5"/>
        <v>132</v>
      </c>
      <c r="K10" s="2">
        <v>0</v>
      </c>
      <c r="L10" s="2">
        <v>0</v>
      </c>
      <c r="M10" s="5">
        <f t="shared" si="6"/>
        <v>0</v>
      </c>
      <c r="N10" s="27">
        <f t="shared" si="7"/>
        <v>1.7019779454088457E-2</v>
      </c>
      <c r="O10" s="27">
        <f t="shared" si="8"/>
        <v>0.11602881632513913</v>
      </c>
      <c r="P10" s="28">
        <f t="shared" si="9"/>
        <v>6.8024434811902443E-2</v>
      </c>
      <c r="R10" s="32">
        <f t="shared" si="10"/>
        <v>3.6762723620831066</v>
      </c>
      <c r="S10" s="32">
        <f t="shared" si="11"/>
        <v>25.062224326230051</v>
      </c>
      <c r="T10" s="32">
        <f t="shared" si="12"/>
        <v>14.693277919370928</v>
      </c>
    </row>
    <row r="11" spans="1:20" x14ac:dyDescent="0.25">
      <c r="B11" s="12" t="str">
        <f>'Média Mensal'!B11</f>
        <v>Levada</v>
      </c>
      <c r="C11" s="12" t="str">
        <f>'Média Mensal'!C11</f>
        <v>Nau Vitória</v>
      </c>
      <c r="D11" s="15">
        <f>'Média Mensal'!D11</f>
        <v>1111.6199999999999</v>
      </c>
      <c r="E11" s="4">
        <v>555.68822086731234</v>
      </c>
      <c r="F11" s="2">
        <v>2025.7540284789925</v>
      </c>
      <c r="G11" s="5">
        <f t="shared" si="4"/>
        <v>2581.4422493463048</v>
      </c>
      <c r="H11" s="2">
        <v>64</v>
      </c>
      <c r="I11" s="2">
        <v>68</v>
      </c>
      <c r="J11" s="5">
        <f t="shared" si="5"/>
        <v>132</v>
      </c>
      <c r="K11" s="2">
        <v>0</v>
      </c>
      <c r="L11" s="2">
        <v>0</v>
      </c>
      <c r="M11" s="5">
        <f t="shared" si="6"/>
        <v>0</v>
      </c>
      <c r="N11" s="27">
        <f t="shared" si="7"/>
        <v>4.0197353940054421E-2</v>
      </c>
      <c r="O11" s="27">
        <f t="shared" si="8"/>
        <v>0.1379189834204107</v>
      </c>
      <c r="P11" s="28">
        <f t="shared" si="9"/>
        <v>9.0538799429934938E-2</v>
      </c>
      <c r="R11" s="32">
        <f t="shared" si="10"/>
        <v>8.6826284510517553</v>
      </c>
      <c r="S11" s="32">
        <f t="shared" si="11"/>
        <v>29.790500418808712</v>
      </c>
      <c r="T11" s="32">
        <f t="shared" si="12"/>
        <v>19.556380676865945</v>
      </c>
    </row>
    <row r="12" spans="1:20" x14ac:dyDescent="0.25">
      <c r="B12" s="12" t="str">
        <f>'Média Mensal'!B12</f>
        <v>Nau Vitória</v>
      </c>
      <c r="C12" s="12" t="str">
        <f>'Média Mensal'!C12</f>
        <v>Nasoni</v>
      </c>
      <c r="D12" s="15">
        <f>'Média Mensal'!D12</f>
        <v>499.02</v>
      </c>
      <c r="E12" s="4">
        <v>586.54045472409427</v>
      </c>
      <c r="F12" s="2">
        <v>2094.3897270771054</v>
      </c>
      <c r="G12" s="5">
        <f t="shared" si="4"/>
        <v>2680.9301818011995</v>
      </c>
      <c r="H12" s="2">
        <v>64</v>
      </c>
      <c r="I12" s="2">
        <v>68</v>
      </c>
      <c r="J12" s="5">
        <f t="shared" si="5"/>
        <v>132</v>
      </c>
      <c r="K12" s="2">
        <v>0</v>
      </c>
      <c r="L12" s="2">
        <v>0</v>
      </c>
      <c r="M12" s="5">
        <f t="shared" si="6"/>
        <v>0</v>
      </c>
      <c r="N12" s="27">
        <f t="shared" si="7"/>
        <v>4.2429141690110986E-2</v>
      </c>
      <c r="O12" s="27">
        <f t="shared" si="8"/>
        <v>0.14259189318335413</v>
      </c>
      <c r="P12" s="28">
        <f t="shared" si="9"/>
        <v>9.4028134883599873E-2</v>
      </c>
      <c r="R12" s="32">
        <f t="shared" si="10"/>
        <v>9.164694605063973</v>
      </c>
      <c r="S12" s="32">
        <f t="shared" si="11"/>
        <v>30.79984892760449</v>
      </c>
      <c r="T12" s="32">
        <f t="shared" si="12"/>
        <v>20.310077134857572</v>
      </c>
    </row>
    <row r="13" spans="1:20" x14ac:dyDescent="0.25">
      <c r="B13" s="12" t="str">
        <f>'Média Mensal'!B13</f>
        <v>Nasoni</v>
      </c>
      <c r="C13" s="12" t="str">
        <f>'Média Mensal'!C13</f>
        <v>Contumil</v>
      </c>
      <c r="D13" s="15">
        <f>'Média Mensal'!D13</f>
        <v>650</v>
      </c>
      <c r="E13" s="4">
        <v>612.80104592759369</v>
      </c>
      <c r="F13" s="2">
        <v>2128.1876932223031</v>
      </c>
      <c r="G13" s="5">
        <f t="shared" si="4"/>
        <v>2740.9887391498969</v>
      </c>
      <c r="H13" s="2">
        <v>64</v>
      </c>
      <c r="I13" s="2">
        <v>68</v>
      </c>
      <c r="J13" s="5">
        <f t="shared" si="5"/>
        <v>132</v>
      </c>
      <c r="K13" s="2">
        <v>0</v>
      </c>
      <c r="L13" s="2">
        <v>0</v>
      </c>
      <c r="M13" s="5">
        <f t="shared" si="6"/>
        <v>0</v>
      </c>
      <c r="N13" s="27">
        <f t="shared" si="7"/>
        <v>4.4328779363975238E-2</v>
      </c>
      <c r="O13" s="27">
        <f t="shared" si="8"/>
        <v>0.14489295296992805</v>
      </c>
      <c r="P13" s="28">
        <f t="shared" si="9"/>
        <v>9.6134565767041838E-2</v>
      </c>
      <c r="R13" s="32">
        <f t="shared" si="10"/>
        <v>9.5750163426186514</v>
      </c>
      <c r="S13" s="32">
        <f t="shared" si="11"/>
        <v>31.296877841504458</v>
      </c>
      <c r="T13" s="32">
        <f t="shared" si="12"/>
        <v>20.765066205681038</v>
      </c>
    </row>
    <row r="14" spans="1:20" x14ac:dyDescent="0.25">
      <c r="B14" s="12" t="str">
        <f>'Média Mensal'!B14</f>
        <v>Contumil</v>
      </c>
      <c r="C14" s="12" t="str">
        <f>'Média Mensal'!C14</f>
        <v>Estádio do Dragão</v>
      </c>
      <c r="D14" s="15">
        <f>'Média Mensal'!D14</f>
        <v>619.19000000000005</v>
      </c>
      <c r="E14" s="4">
        <v>632.83729022609418</v>
      </c>
      <c r="F14" s="2">
        <v>2263.3257415215435</v>
      </c>
      <c r="G14" s="5">
        <f t="shared" si="4"/>
        <v>2896.1630317476374</v>
      </c>
      <c r="H14" s="2">
        <v>64</v>
      </c>
      <c r="I14" s="2">
        <v>68</v>
      </c>
      <c r="J14" s="5">
        <f t="shared" si="5"/>
        <v>132</v>
      </c>
      <c r="K14" s="2">
        <v>0</v>
      </c>
      <c r="L14" s="2">
        <v>0</v>
      </c>
      <c r="M14" s="5">
        <f t="shared" si="6"/>
        <v>0</v>
      </c>
      <c r="N14" s="27">
        <f t="shared" si="7"/>
        <v>4.5778160461957047E-2</v>
      </c>
      <c r="O14" s="27">
        <f t="shared" si="8"/>
        <v>0.15409352815369987</v>
      </c>
      <c r="P14" s="28">
        <f t="shared" si="9"/>
        <v>0.10157698624255182</v>
      </c>
      <c r="R14" s="32">
        <f t="shared" si="10"/>
        <v>9.8880826597827216</v>
      </c>
      <c r="S14" s="32">
        <f t="shared" si="11"/>
        <v>33.284202081199169</v>
      </c>
      <c r="T14" s="32">
        <f t="shared" si="12"/>
        <v>21.940629028391193</v>
      </c>
    </row>
    <row r="15" spans="1:20" x14ac:dyDescent="0.25">
      <c r="B15" s="12" t="str">
        <f>'Média Mensal'!B15</f>
        <v>Estádio do Dragão</v>
      </c>
      <c r="C15" s="12" t="str">
        <f>'Média Mensal'!C15</f>
        <v>Campanhã</v>
      </c>
      <c r="D15" s="15">
        <f>'Média Mensal'!D15</f>
        <v>1166.02</v>
      </c>
      <c r="E15" s="4">
        <v>7331.2507550570172</v>
      </c>
      <c r="F15" s="2">
        <v>3255.7035621417181</v>
      </c>
      <c r="G15" s="5">
        <f t="shared" si="4"/>
        <v>10586.954317198735</v>
      </c>
      <c r="H15" s="2">
        <v>88</v>
      </c>
      <c r="I15" s="2">
        <v>68</v>
      </c>
      <c r="J15" s="5">
        <f t="shared" si="5"/>
        <v>156</v>
      </c>
      <c r="K15" s="2">
        <v>68</v>
      </c>
      <c r="L15" s="2">
        <v>64</v>
      </c>
      <c r="M15" s="5">
        <f t="shared" si="6"/>
        <v>132</v>
      </c>
      <c r="N15" s="27">
        <f t="shared" si="7"/>
        <v>0.20437251212803906</v>
      </c>
      <c r="O15" s="27">
        <f t="shared" si="8"/>
        <v>0.10653480242610334</v>
      </c>
      <c r="P15" s="28">
        <f t="shared" si="9"/>
        <v>0.1593652805455012</v>
      </c>
      <c r="R15" s="32">
        <f t="shared" si="10"/>
        <v>46.995197147801392</v>
      </c>
      <c r="S15" s="32">
        <f t="shared" si="11"/>
        <v>24.664420925316048</v>
      </c>
      <c r="T15" s="32">
        <f t="shared" si="12"/>
        <v>36.760258045828941</v>
      </c>
    </row>
    <row r="16" spans="1:20" x14ac:dyDescent="0.25">
      <c r="B16" s="12" t="str">
        <f>'Média Mensal'!B16</f>
        <v>Campanhã</v>
      </c>
      <c r="C16" s="12" t="str">
        <f>'Média Mensal'!C16</f>
        <v>Heroismo</v>
      </c>
      <c r="D16" s="15">
        <f>'Média Mensal'!D16</f>
        <v>950.92</v>
      </c>
      <c r="E16" s="4">
        <v>9238.7001209316677</v>
      </c>
      <c r="F16" s="2">
        <v>4893.0934060642921</v>
      </c>
      <c r="G16" s="5">
        <f t="shared" si="4"/>
        <v>14131.79352699596</v>
      </c>
      <c r="H16" s="2">
        <v>87</v>
      </c>
      <c r="I16" s="2">
        <v>72</v>
      </c>
      <c r="J16" s="5">
        <f t="shared" si="5"/>
        <v>159</v>
      </c>
      <c r="K16" s="2">
        <v>129</v>
      </c>
      <c r="L16" s="2">
        <v>128</v>
      </c>
      <c r="M16" s="5">
        <f t="shared" si="6"/>
        <v>257</v>
      </c>
      <c r="N16" s="27">
        <f t="shared" si="7"/>
        <v>0.18192147371084727</v>
      </c>
      <c r="O16" s="27">
        <f t="shared" si="8"/>
        <v>0.10345681254364623</v>
      </c>
      <c r="P16" s="28">
        <f t="shared" si="9"/>
        <v>0.14408435488372717</v>
      </c>
      <c r="R16" s="32">
        <f t="shared" si="10"/>
        <v>42.771759819128093</v>
      </c>
      <c r="S16" s="32">
        <f t="shared" si="11"/>
        <v>24.465467030321459</v>
      </c>
      <c r="T16" s="32">
        <f t="shared" si="12"/>
        <v>33.970657516817212</v>
      </c>
    </row>
    <row r="17" spans="2:20" x14ac:dyDescent="0.25">
      <c r="B17" s="12" t="str">
        <f>'Média Mensal'!B17</f>
        <v>Heroismo</v>
      </c>
      <c r="C17" s="12" t="str">
        <f>'Média Mensal'!C17</f>
        <v>24 de Agosto</v>
      </c>
      <c r="D17" s="15">
        <f>'Média Mensal'!D17</f>
        <v>571.9</v>
      </c>
      <c r="E17" s="4">
        <v>9322.3962503837229</v>
      </c>
      <c r="F17" s="2">
        <v>5288.4845719484756</v>
      </c>
      <c r="G17" s="5">
        <f t="shared" si="4"/>
        <v>14610.880822332198</v>
      </c>
      <c r="H17" s="2">
        <v>87</v>
      </c>
      <c r="I17" s="2">
        <v>72</v>
      </c>
      <c r="J17" s="5">
        <f t="shared" si="5"/>
        <v>159</v>
      </c>
      <c r="K17" s="2">
        <v>128</v>
      </c>
      <c r="L17" s="2">
        <v>128</v>
      </c>
      <c r="M17" s="5">
        <f t="shared" si="6"/>
        <v>256</v>
      </c>
      <c r="N17" s="27">
        <f t="shared" ref="N17:N81" si="13">+E17/(H17*216+K17*248)</f>
        <v>0.18447040229507131</v>
      </c>
      <c r="O17" s="27">
        <f t="shared" si="0"/>
        <v>0.11181674078037203</v>
      </c>
      <c r="P17" s="28">
        <f t="shared" si="1"/>
        <v>0.14934664345339149</v>
      </c>
      <c r="R17" s="32">
        <f t="shared" si="10"/>
        <v>43.359982559924291</v>
      </c>
      <c r="S17" s="32">
        <f t="shared" si="11"/>
        <v>26.442422859742379</v>
      </c>
      <c r="T17" s="32">
        <f t="shared" si="12"/>
        <v>35.206941740559515</v>
      </c>
    </row>
    <row r="18" spans="2:20" x14ac:dyDescent="0.25">
      <c r="B18" s="12" t="str">
        <f>'Média Mensal'!B18</f>
        <v>24 de Agosto</v>
      </c>
      <c r="C18" s="12" t="str">
        <f>'Média Mensal'!C18</f>
        <v>Bolhão</v>
      </c>
      <c r="D18" s="15">
        <f>'Média Mensal'!D18</f>
        <v>680.44</v>
      </c>
      <c r="E18" s="4">
        <v>10014.503445330462</v>
      </c>
      <c r="F18" s="2">
        <v>6685.4625602888746</v>
      </c>
      <c r="G18" s="5">
        <f t="shared" si="4"/>
        <v>16699.966005619335</v>
      </c>
      <c r="H18" s="2">
        <v>87</v>
      </c>
      <c r="I18" s="2">
        <v>72</v>
      </c>
      <c r="J18" s="5">
        <f t="shared" si="5"/>
        <v>159</v>
      </c>
      <c r="K18" s="2">
        <v>128</v>
      </c>
      <c r="L18" s="2">
        <v>128</v>
      </c>
      <c r="M18" s="5">
        <f t="shared" si="6"/>
        <v>256</v>
      </c>
      <c r="N18" s="27">
        <f t="shared" si="13"/>
        <v>0.19816573225681616</v>
      </c>
      <c r="O18" s="27">
        <f t="shared" si="0"/>
        <v>0.14135365697498467</v>
      </c>
      <c r="P18" s="28">
        <f t="shared" si="1"/>
        <v>0.17070044571938972</v>
      </c>
      <c r="R18" s="32">
        <f t="shared" si="10"/>
        <v>46.579085792234707</v>
      </c>
      <c r="S18" s="32">
        <f t="shared" si="11"/>
        <v>33.427312801444373</v>
      </c>
      <c r="T18" s="32">
        <f t="shared" si="12"/>
        <v>40.240881941251409</v>
      </c>
    </row>
    <row r="19" spans="2:20" x14ac:dyDescent="0.25">
      <c r="B19" s="12" t="str">
        <f>'Média Mensal'!B19</f>
        <v>Bolhão</v>
      </c>
      <c r="C19" s="12" t="str">
        <f>'Média Mensal'!C19</f>
        <v>Trindade</v>
      </c>
      <c r="D19" s="15">
        <f>'Média Mensal'!D19</f>
        <v>451.8</v>
      </c>
      <c r="E19" s="4">
        <v>10896.131788238637</v>
      </c>
      <c r="F19" s="2">
        <v>7902.3725830391932</v>
      </c>
      <c r="G19" s="5">
        <f t="shared" si="4"/>
        <v>18798.504371277832</v>
      </c>
      <c r="H19" s="2">
        <v>87</v>
      </c>
      <c r="I19" s="2">
        <v>72</v>
      </c>
      <c r="J19" s="5">
        <f t="shared" si="5"/>
        <v>159</v>
      </c>
      <c r="K19" s="2">
        <v>128</v>
      </c>
      <c r="L19" s="2">
        <v>128</v>
      </c>
      <c r="M19" s="5">
        <f t="shared" si="6"/>
        <v>256</v>
      </c>
      <c r="N19" s="27">
        <f t="shared" si="13"/>
        <v>0.2156112828130172</v>
      </c>
      <c r="O19" s="27">
        <f t="shared" si="0"/>
        <v>0.16708331746953639</v>
      </c>
      <c r="P19" s="28">
        <f t="shared" si="1"/>
        <v>0.19215087467574854</v>
      </c>
      <c r="R19" s="32">
        <f t="shared" si="10"/>
        <v>50.679682735993666</v>
      </c>
      <c r="S19" s="32">
        <f t="shared" si="11"/>
        <v>39.511862915195962</v>
      </c>
      <c r="T19" s="32">
        <f t="shared" si="12"/>
        <v>45.297600894645377</v>
      </c>
    </row>
    <row r="20" spans="2:20" x14ac:dyDescent="0.25">
      <c r="B20" s="12" t="str">
        <f>'Média Mensal'!B20</f>
        <v>Trindade</v>
      </c>
      <c r="C20" s="12" t="str">
        <f>'Média Mensal'!C20</f>
        <v>Lapa</v>
      </c>
      <c r="D20" s="15">
        <f>'Média Mensal'!D20</f>
        <v>857.43000000000006</v>
      </c>
      <c r="E20" s="4">
        <v>12352.303603562261</v>
      </c>
      <c r="F20" s="2">
        <v>11090.28105256444</v>
      </c>
      <c r="G20" s="5">
        <f t="shared" si="4"/>
        <v>23442.584656126703</v>
      </c>
      <c r="H20" s="2">
        <v>204</v>
      </c>
      <c r="I20" s="2">
        <v>190</v>
      </c>
      <c r="J20" s="5">
        <f t="shared" si="5"/>
        <v>394</v>
      </c>
      <c r="K20" s="2">
        <v>128</v>
      </c>
      <c r="L20" s="2">
        <v>128</v>
      </c>
      <c r="M20" s="5">
        <f t="shared" si="6"/>
        <v>256</v>
      </c>
      <c r="N20" s="27">
        <f t="shared" si="13"/>
        <v>0.1629419534028369</v>
      </c>
      <c r="O20" s="27">
        <f t="shared" si="0"/>
        <v>0.15237251391190976</v>
      </c>
      <c r="P20" s="28">
        <f t="shared" si="1"/>
        <v>0.15776478313857209</v>
      </c>
      <c r="R20" s="32">
        <f t="shared" si="10"/>
        <v>37.205733745669463</v>
      </c>
      <c r="S20" s="32">
        <f t="shared" si="11"/>
        <v>34.875097649573711</v>
      </c>
      <c r="T20" s="32">
        <f t="shared" si="12"/>
        <v>36.065514855579544</v>
      </c>
    </row>
    <row r="21" spans="2:20" x14ac:dyDescent="0.25">
      <c r="B21" s="12" t="str">
        <f>'Média Mensal'!B21</f>
        <v>Lapa</v>
      </c>
      <c r="C21" s="12" t="str">
        <f>'Média Mensal'!C21</f>
        <v>Carolina Michaelis</v>
      </c>
      <c r="D21" s="15">
        <f>'Média Mensal'!D21</f>
        <v>460.97</v>
      </c>
      <c r="E21" s="4">
        <v>12008.801256647459</v>
      </c>
      <c r="F21" s="2">
        <v>11097.853494000552</v>
      </c>
      <c r="G21" s="5">
        <f t="shared" si="4"/>
        <v>23106.654750648013</v>
      </c>
      <c r="H21" s="2">
        <v>206</v>
      </c>
      <c r="I21" s="2">
        <v>190</v>
      </c>
      <c r="J21" s="5">
        <f t="shared" si="5"/>
        <v>396</v>
      </c>
      <c r="K21" s="2">
        <v>128</v>
      </c>
      <c r="L21" s="2">
        <v>128</v>
      </c>
      <c r="M21" s="5">
        <f t="shared" si="6"/>
        <v>256</v>
      </c>
      <c r="N21" s="27">
        <f t="shared" si="13"/>
        <v>0.15751313295707581</v>
      </c>
      <c r="O21" s="27">
        <f t="shared" si="0"/>
        <v>0.15247655383051978</v>
      </c>
      <c r="P21" s="28">
        <f t="shared" si="1"/>
        <v>0.15505324478371277</v>
      </c>
      <c r="R21" s="32">
        <f t="shared" si="10"/>
        <v>35.954494780381616</v>
      </c>
      <c r="S21" s="32">
        <f t="shared" si="11"/>
        <v>34.898910358492301</v>
      </c>
      <c r="T21" s="32">
        <f t="shared" si="12"/>
        <v>35.439654525533761</v>
      </c>
    </row>
    <row r="22" spans="2:20" x14ac:dyDescent="0.25">
      <c r="B22" s="12" t="str">
        <f>'Média Mensal'!B22</f>
        <v>Carolina Michaelis</v>
      </c>
      <c r="C22" s="12" t="str">
        <f>'Média Mensal'!C22</f>
        <v>Casa da Música</v>
      </c>
      <c r="D22" s="15">
        <f>'Média Mensal'!D22</f>
        <v>627.48</v>
      </c>
      <c r="E22" s="4">
        <v>11355.300076659878</v>
      </c>
      <c r="F22" s="2">
        <v>11090.58162864577</v>
      </c>
      <c r="G22" s="5">
        <f t="shared" si="4"/>
        <v>22445.881705305648</v>
      </c>
      <c r="H22" s="2">
        <v>206</v>
      </c>
      <c r="I22" s="2">
        <v>181</v>
      </c>
      <c r="J22" s="5">
        <f t="shared" si="5"/>
        <v>387</v>
      </c>
      <c r="K22" s="2">
        <v>128</v>
      </c>
      <c r="L22" s="2">
        <v>128</v>
      </c>
      <c r="M22" s="5">
        <f t="shared" si="6"/>
        <v>256</v>
      </c>
      <c r="N22" s="27">
        <f t="shared" si="13"/>
        <v>0.1489415015301663</v>
      </c>
      <c r="O22" s="27">
        <f t="shared" si="0"/>
        <v>0.15655818222255463</v>
      </c>
      <c r="P22" s="28">
        <f t="shared" si="1"/>
        <v>0.15261001975323393</v>
      </c>
      <c r="R22" s="32">
        <f t="shared" si="10"/>
        <v>33.997904421137356</v>
      </c>
      <c r="S22" s="32">
        <f t="shared" si="11"/>
        <v>35.891849930892462</v>
      </c>
      <c r="T22" s="32">
        <f t="shared" si="12"/>
        <v>34.908058639666635</v>
      </c>
    </row>
    <row r="23" spans="2:20" x14ac:dyDescent="0.25">
      <c r="B23" s="12" t="str">
        <f>'Média Mensal'!B23</f>
        <v>Casa da Música</v>
      </c>
      <c r="C23" s="12" t="str">
        <f>'Média Mensal'!C23</f>
        <v>Francos</v>
      </c>
      <c r="D23" s="15">
        <f>'Média Mensal'!D23</f>
        <v>871.87</v>
      </c>
      <c r="E23" s="4">
        <v>10472.753652094725</v>
      </c>
      <c r="F23" s="2">
        <v>8922.4597463046102</v>
      </c>
      <c r="G23" s="5">
        <f t="shared" si="4"/>
        <v>19395.213398399334</v>
      </c>
      <c r="H23" s="2">
        <v>207</v>
      </c>
      <c r="I23" s="2">
        <v>190</v>
      </c>
      <c r="J23" s="5">
        <f t="shared" si="5"/>
        <v>397</v>
      </c>
      <c r="K23" s="2">
        <v>128</v>
      </c>
      <c r="L23" s="2">
        <v>128</v>
      </c>
      <c r="M23" s="5">
        <f t="shared" si="6"/>
        <v>256</v>
      </c>
      <c r="N23" s="27">
        <f t="shared" si="13"/>
        <v>0.13697752500908661</v>
      </c>
      <c r="O23" s="27">
        <f t="shared" si="0"/>
        <v>0.12258820271357181</v>
      </c>
      <c r="P23" s="28">
        <f t="shared" si="1"/>
        <v>0.12995988607879477</v>
      </c>
      <c r="R23" s="32">
        <f t="shared" si="10"/>
        <v>31.261951200282763</v>
      </c>
      <c r="S23" s="32">
        <f t="shared" si="11"/>
        <v>28.058049516681166</v>
      </c>
      <c r="T23" s="32">
        <f t="shared" si="12"/>
        <v>29.701705051147524</v>
      </c>
    </row>
    <row r="24" spans="2:20" x14ac:dyDescent="0.25">
      <c r="B24" s="12" t="str">
        <f>'Média Mensal'!B24</f>
        <v>Francos</v>
      </c>
      <c r="C24" s="12" t="str">
        <f>'Média Mensal'!C24</f>
        <v>Ramalde</v>
      </c>
      <c r="D24" s="15">
        <f>'Média Mensal'!D24</f>
        <v>965.03</v>
      </c>
      <c r="E24" s="4">
        <v>9777.7977986750648</v>
      </c>
      <c r="F24" s="2">
        <v>8116.2353473654466</v>
      </c>
      <c r="G24" s="5">
        <f t="shared" si="4"/>
        <v>17894.03314604051</v>
      </c>
      <c r="H24" s="2">
        <v>204</v>
      </c>
      <c r="I24" s="2">
        <v>190</v>
      </c>
      <c r="J24" s="5">
        <f t="shared" si="5"/>
        <v>394</v>
      </c>
      <c r="K24" s="2">
        <v>128</v>
      </c>
      <c r="L24" s="2">
        <v>128</v>
      </c>
      <c r="M24" s="5">
        <f t="shared" si="6"/>
        <v>256</v>
      </c>
      <c r="N24" s="27">
        <f t="shared" si="13"/>
        <v>0.12898108113490747</v>
      </c>
      <c r="O24" s="27">
        <f t="shared" si="0"/>
        <v>0.1115112572456233</v>
      </c>
      <c r="P24" s="28">
        <f t="shared" si="1"/>
        <v>0.12042393363061613</v>
      </c>
      <c r="R24" s="32">
        <f t="shared" si="10"/>
        <v>29.451198188780314</v>
      </c>
      <c r="S24" s="32">
        <f t="shared" si="11"/>
        <v>25.522752664671216</v>
      </c>
      <c r="T24" s="32">
        <f t="shared" si="12"/>
        <v>27.529281763139245</v>
      </c>
    </row>
    <row r="25" spans="2:20" x14ac:dyDescent="0.25">
      <c r="B25" s="12" t="str">
        <f>'Média Mensal'!B25</f>
        <v>Ramalde</v>
      </c>
      <c r="C25" s="12" t="str">
        <f>'Média Mensal'!C25</f>
        <v>Viso</v>
      </c>
      <c r="D25" s="15">
        <f>'Média Mensal'!D25</f>
        <v>621.15</v>
      </c>
      <c r="E25" s="4">
        <v>9083.2685509608091</v>
      </c>
      <c r="F25" s="2">
        <v>8045.811416668992</v>
      </c>
      <c r="G25" s="5">
        <f t="shared" si="4"/>
        <v>17129.079967629801</v>
      </c>
      <c r="H25" s="2">
        <v>204</v>
      </c>
      <c r="I25" s="2">
        <v>190</v>
      </c>
      <c r="J25" s="5">
        <f t="shared" si="5"/>
        <v>394</v>
      </c>
      <c r="K25" s="2">
        <v>128</v>
      </c>
      <c r="L25" s="2">
        <v>128</v>
      </c>
      <c r="M25" s="5">
        <f t="shared" si="6"/>
        <v>256</v>
      </c>
      <c r="N25" s="27">
        <f t="shared" si="13"/>
        <v>0.11981939308464554</v>
      </c>
      <c r="O25" s="27">
        <f t="shared" si="0"/>
        <v>0.11054368290653155</v>
      </c>
      <c r="P25" s="28">
        <f t="shared" si="1"/>
        <v>0.11527592311584609</v>
      </c>
      <c r="R25" s="32">
        <f t="shared" si="10"/>
        <v>27.35924262337593</v>
      </c>
      <c r="S25" s="32">
        <f t="shared" si="11"/>
        <v>25.301293763110039</v>
      </c>
      <c r="T25" s="32">
        <f t="shared" si="12"/>
        <v>26.352430719430462</v>
      </c>
    </row>
    <row r="26" spans="2:20" x14ac:dyDescent="0.25">
      <c r="B26" s="12" t="str">
        <f>'Média Mensal'!B26</f>
        <v>Viso</v>
      </c>
      <c r="C26" s="12" t="str">
        <f>'Média Mensal'!C26</f>
        <v>Sete Bicas</v>
      </c>
      <c r="D26" s="15">
        <f>'Média Mensal'!D26</f>
        <v>743.81</v>
      </c>
      <c r="E26" s="4">
        <v>8487.2646450818665</v>
      </c>
      <c r="F26" s="2">
        <v>8036.4695150502803</v>
      </c>
      <c r="G26" s="5">
        <f t="shared" si="4"/>
        <v>16523.734160132146</v>
      </c>
      <c r="H26" s="2">
        <v>204</v>
      </c>
      <c r="I26" s="2">
        <v>190</v>
      </c>
      <c r="J26" s="5">
        <f t="shared" si="5"/>
        <v>394</v>
      </c>
      <c r="K26" s="2">
        <v>128</v>
      </c>
      <c r="L26" s="2">
        <v>130</v>
      </c>
      <c r="M26" s="5">
        <f t="shared" si="6"/>
        <v>258</v>
      </c>
      <c r="N26" s="27">
        <f t="shared" si="13"/>
        <v>0.11195737448662234</v>
      </c>
      <c r="O26" s="27">
        <f t="shared" si="0"/>
        <v>0.10966797919009662</v>
      </c>
      <c r="P26" s="28">
        <f t="shared" si="1"/>
        <v>0.11083208682209263</v>
      </c>
      <c r="R26" s="32">
        <f t="shared" si="10"/>
        <v>25.564050135788754</v>
      </c>
      <c r="S26" s="32">
        <f t="shared" si="11"/>
        <v>25.113967234532126</v>
      </c>
      <c r="T26" s="32">
        <f t="shared" si="12"/>
        <v>25.343150552349918</v>
      </c>
    </row>
    <row r="27" spans="2:20" x14ac:dyDescent="0.25">
      <c r="B27" s="12" t="str">
        <f>'Média Mensal'!B27</f>
        <v>Sete Bicas</v>
      </c>
      <c r="C27" s="12" t="str">
        <f>'Média Mensal'!C27</f>
        <v>ASra da Hora</v>
      </c>
      <c r="D27" s="15">
        <f>'Média Mensal'!D27</f>
        <v>674.5</v>
      </c>
      <c r="E27" s="4">
        <v>8029.0869303404779</v>
      </c>
      <c r="F27" s="2">
        <v>5860.0395191462039</v>
      </c>
      <c r="G27" s="5">
        <f t="shared" si="4"/>
        <v>13889.126449486681</v>
      </c>
      <c r="H27" s="2">
        <v>200</v>
      </c>
      <c r="I27" s="2">
        <v>190</v>
      </c>
      <c r="J27" s="5">
        <f t="shared" si="5"/>
        <v>390</v>
      </c>
      <c r="K27" s="2">
        <v>128</v>
      </c>
      <c r="L27" s="2">
        <v>133</v>
      </c>
      <c r="M27" s="5">
        <f t="shared" si="6"/>
        <v>261</v>
      </c>
      <c r="N27" s="27">
        <f t="shared" si="13"/>
        <v>0.10713448615420151</v>
      </c>
      <c r="O27" s="27">
        <f t="shared" si="0"/>
        <v>7.9164048405195669E-2</v>
      </c>
      <c r="P27" s="28">
        <f t="shared" si="1"/>
        <v>9.323563751602143E-2</v>
      </c>
      <c r="R27" s="32">
        <f t="shared" si="10"/>
        <v>24.478923568111213</v>
      </c>
      <c r="S27" s="32">
        <f t="shared" si="11"/>
        <v>18.142537210978958</v>
      </c>
      <c r="T27" s="32">
        <f t="shared" si="12"/>
        <v>21.335063670486452</v>
      </c>
    </row>
    <row r="28" spans="2:20" x14ac:dyDescent="0.25">
      <c r="B28" s="12" t="str">
        <f>'Média Mensal'!B28</f>
        <v>ASra da Hora</v>
      </c>
      <c r="C28" s="12" t="str">
        <f>'Média Mensal'!C28</f>
        <v>Vasco da Gama</v>
      </c>
      <c r="D28" s="15">
        <f>'Média Mensal'!D28</f>
        <v>824.48</v>
      </c>
      <c r="E28" s="4">
        <v>2089.5563427202455</v>
      </c>
      <c r="F28" s="2">
        <v>1502.4689079249467</v>
      </c>
      <c r="G28" s="5">
        <f t="shared" si="4"/>
        <v>3592.0252506451925</v>
      </c>
      <c r="H28" s="2">
        <v>128</v>
      </c>
      <c r="I28" s="2">
        <v>126</v>
      </c>
      <c r="J28" s="5">
        <f t="shared" si="5"/>
        <v>254</v>
      </c>
      <c r="K28" s="2">
        <v>0</v>
      </c>
      <c r="L28" s="2">
        <v>0</v>
      </c>
      <c r="M28" s="5">
        <f t="shared" si="6"/>
        <v>0</v>
      </c>
      <c r="N28" s="27">
        <f t="shared" si="13"/>
        <v>7.5577124664360729E-2</v>
      </c>
      <c r="O28" s="27">
        <f t="shared" si="0"/>
        <v>5.5205353759734961E-2</v>
      </c>
      <c r="P28" s="28">
        <f t="shared" si="1"/>
        <v>6.5471443034507013E-2</v>
      </c>
      <c r="R28" s="32">
        <f t="shared" si="10"/>
        <v>16.324658927501918</v>
      </c>
      <c r="S28" s="32">
        <f t="shared" si="11"/>
        <v>11.924356412102751</v>
      </c>
      <c r="T28" s="32">
        <f t="shared" si="12"/>
        <v>14.141831695453513</v>
      </c>
    </row>
    <row r="29" spans="2:20" x14ac:dyDescent="0.25">
      <c r="B29" s="12" t="str">
        <f>'Média Mensal'!B29</f>
        <v>Vasco da Gama</v>
      </c>
      <c r="C29" s="12" t="str">
        <f>'Média Mensal'!C29</f>
        <v>Estádio do Mar</v>
      </c>
      <c r="D29" s="15">
        <f>'Média Mensal'!D29</f>
        <v>661.6</v>
      </c>
      <c r="E29" s="4">
        <v>1772.4689002289404</v>
      </c>
      <c r="F29" s="2">
        <v>1551.459445499162</v>
      </c>
      <c r="G29" s="5">
        <f t="shared" si="4"/>
        <v>3323.9283457281026</v>
      </c>
      <c r="H29" s="2">
        <v>127</v>
      </c>
      <c r="I29" s="2">
        <v>125</v>
      </c>
      <c r="J29" s="5">
        <f t="shared" si="5"/>
        <v>252</v>
      </c>
      <c r="K29" s="2">
        <v>0</v>
      </c>
      <c r="L29" s="2">
        <v>0</v>
      </c>
      <c r="M29" s="5">
        <f t="shared" si="6"/>
        <v>0</v>
      </c>
      <c r="N29" s="27">
        <f t="shared" si="13"/>
        <v>6.4613185339346027E-2</v>
      </c>
      <c r="O29" s="27">
        <f t="shared" si="0"/>
        <v>5.7461460944413408E-2</v>
      </c>
      <c r="P29" s="28">
        <f t="shared" si="1"/>
        <v>6.1065703000589777E-2</v>
      </c>
      <c r="R29" s="32">
        <f t="shared" si="10"/>
        <v>13.956448033298743</v>
      </c>
      <c r="S29" s="32">
        <f t="shared" si="11"/>
        <v>12.411675563993295</v>
      </c>
      <c r="T29" s="32">
        <f t="shared" si="12"/>
        <v>13.190191848127391</v>
      </c>
    </row>
    <row r="30" spans="2:20" x14ac:dyDescent="0.25">
      <c r="B30" s="12" t="str">
        <f>'Média Mensal'!B30</f>
        <v>Estádio do Mar</v>
      </c>
      <c r="C30" s="12" t="str">
        <f>'Média Mensal'!C30</f>
        <v>Pedro Hispano</v>
      </c>
      <c r="D30" s="15">
        <f>'Média Mensal'!D30</f>
        <v>786.97</v>
      </c>
      <c r="E30" s="4">
        <v>1789.1046225240714</v>
      </c>
      <c r="F30" s="2">
        <v>1610.568390901446</v>
      </c>
      <c r="G30" s="5">
        <f t="shared" si="4"/>
        <v>3399.6730134255176</v>
      </c>
      <c r="H30" s="2">
        <v>123</v>
      </c>
      <c r="I30" s="2">
        <v>128</v>
      </c>
      <c r="J30" s="5">
        <f t="shared" si="5"/>
        <v>251</v>
      </c>
      <c r="K30" s="2">
        <v>0</v>
      </c>
      <c r="L30" s="2">
        <v>0</v>
      </c>
      <c r="M30" s="5">
        <f t="shared" si="6"/>
        <v>0</v>
      </c>
      <c r="N30" s="27">
        <f t="shared" si="13"/>
        <v>6.7340583503616061E-2</v>
      </c>
      <c r="O30" s="27">
        <f t="shared" si="0"/>
        <v>5.825261830517383E-2</v>
      </c>
      <c r="P30" s="28">
        <f t="shared" si="1"/>
        <v>6.2706083322737152E-2</v>
      </c>
      <c r="R30" s="32">
        <f t="shared" si="10"/>
        <v>14.545566036781068</v>
      </c>
      <c r="S30" s="32">
        <f t="shared" si="11"/>
        <v>12.582565553917547</v>
      </c>
      <c r="T30" s="32">
        <f t="shared" si="12"/>
        <v>13.544513997711226</v>
      </c>
    </row>
    <row r="31" spans="2:20" x14ac:dyDescent="0.25">
      <c r="B31" s="12" t="str">
        <f>'Média Mensal'!B31</f>
        <v>Pedro Hispano</v>
      </c>
      <c r="C31" s="12" t="str">
        <f>'Média Mensal'!C31</f>
        <v>Parque de Real</v>
      </c>
      <c r="D31" s="15">
        <f>'Média Mensal'!D31</f>
        <v>656.68</v>
      </c>
      <c r="E31" s="4">
        <v>1587.9219092920528</v>
      </c>
      <c r="F31" s="2">
        <v>1614.1241996123435</v>
      </c>
      <c r="G31" s="5">
        <f t="shared" si="4"/>
        <v>3202.0461089043965</v>
      </c>
      <c r="H31" s="2">
        <v>129</v>
      </c>
      <c r="I31" s="2">
        <v>124</v>
      </c>
      <c r="J31" s="5">
        <f t="shared" si="5"/>
        <v>253</v>
      </c>
      <c r="K31" s="2">
        <v>0</v>
      </c>
      <c r="L31" s="2">
        <v>0</v>
      </c>
      <c r="M31" s="5">
        <f t="shared" si="6"/>
        <v>0</v>
      </c>
      <c r="N31" s="27">
        <f t="shared" si="13"/>
        <v>5.69882970604383E-2</v>
      </c>
      <c r="O31" s="27">
        <f t="shared" si="0"/>
        <v>6.0264493713125131E-2</v>
      </c>
      <c r="P31" s="28">
        <f t="shared" si="1"/>
        <v>5.8594021902071379E-2</v>
      </c>
      <c r="R31" s="32">
        <f t="shared" si="10"/>
        <v>12.309472165054672</v>
      </c>
      <c r="S31" s="32">
        <f t="shared" si="11"/>
        <v>13.017130642035029</v>
      </c>
      <c r="T31" s="32">
        <f t="shared" si="12"/>
        <v>12.656308730847417</v>
      </c>
    </row>
    <row r="32" spans="2:20" x14ac:dyDescent="0.25">
      <c r="B32" s="12" t="str">
        <f>'Média Mensal'!B32</f>
        <v>Parque de Real</v>
      </c>
      <c r="C32" s="12" t="str">
        <f>'Média Mensal'!C32</f>
        <v>C. Matosinhos</v>
      </c>
      <c r="D32" s="15">
        <f>'Média Mensal'!D32</f>
        <v>723.67</v>
      </c>
      <c r="E32" s="4">
        <v>1427.2187280822998</v>
      </c>
      <c r="F32" s="2">
        <v>1540.1644265884879</v>
      </c>
      <c r="G32" s="5">
        <f t="shared" si="4"/>
        <v>2967.3831546707879</v>
      </c>
      <c r="H32" s="2">
        <v>126</v>
      </c>
      <c r="I32" s="2">
        <v>124</v>
      </c>
      <c r="J32" s="5">
        <f t="shared" si="5"/>
        <v>250</v>
      </c>
      <c r="K32" s="2">
        <v>0</v>
      </c>
      <c r="L32" s="2">
        <v>0</v>
      </c>
      <c r="M32" s="5">
        <f t="shared" si="6"/>
        <v>0</v>
      </c>
      <c r="N32" s="27">
        <f t="shared" si="13"/>
        <v>5.2440429456286734E-2</v>
      </c>
      <c r="O32" s="27">
        <f t="shared" si="0"/>
        <v>5.7503152127706389E-2</v>
      </c>
      <c r="P32" s="28">
        <f t="shared" si="1"/>
        <v>5.4951539901310888E-2</v>
      </c>
      <c r="R32" s="32">
        <f t="shared" si="10"/>
        <v>11.327132762557934</v>
      </c>
      <c r="S32" s="32">
        <f t="shared" si="11"/>
        <v>12.42068085958458</v>
      </c>
      <c r="T32" s="32">
        <f t="shared" si="12"/>
        <v>11.869532618683152</v>
      </c>
    </row>
    <row r="33" spans="2:20" x14ac:dyDescent="0.25">
      <c r="B33" s="12" t="str">
        <f>'Média Mensal'!B33</f>
        <v>C. Matosinhos</v>
      </c>
      <c r="C33" s="12" t="str">
        <f>'Média Mensal'!C33</f>
        <v>Matosinhos Sul</v>
      </c>
      <c r="D33" s="15">
        <f>'Média Mensal'!D33</f>
        <v>616.61</v>
      </c>
      <c r="E33" s="4">
        <v>1031.1929595439963</v>
      </c>
      <c r="F33" s="2">
        <v>1266.7225520966529</v>
      </c>
      <c r="G33" s="5">
        <f t="shared" si="4"/>
        <v>2297.9155116406491</v>
      </c>
      <c r="H33" s="2">
        <v>126</v>
      </c>
      <c r="I33" s="2">
        <v>124</v>
      </c>
      <c r="J33" s="5">
        <f t="shared" si="5"/>
        <v>250</v>
      </c>
      <c r="K33" s="2">
        <v>0</v>
      </c>
      <c r="L33" s="2">
        <v>0</v>
      </c>
      <c r="M33" s="5">
        <f t="shared" si="6"/>
        <v>0</v>
      </c>
      <c r="N33" s="27">
        <f t="shared" si="13"/>
        <v>3.78892180902409E-2</v>
      </c>
      <c r="O33" s="27">
        <f t="shared" si="0"/>
        <v>4.7294002094409079E-2</v>
      </c>
      <c r="P33" s="28">
        <f t="shared" si="1"/>
        <v>4.2553990956308317E-2</v>
      </c>
      <c r="R33" s="32">
        <f t="shared" si="10"/>
        <v>8.1840711074920343</v>
      </c>
      <c r="S33" s="32">
        <f t="shared" si="11"/>
        <v>10.215504452392361</v>
      </c>
      <c r="T33" s="32">
        <f t="shared" si="12"/>
        <v>9.1916620465625964</v>
      </c>
    </row>
    <row r="34" spans="2:20" x14ac:dyDescent="0.25">
      <c r="B34" s="12" t="str">
        <f>'Média Mensal'!B34</f>
        <v>Matosinhos Sul</v>
      </c>
      <c r="C34" s="12" t="str">
        <f>'Média Mensal'!C34</f>
        <v>Brito Capelo</v>
      </c>
      <c r="D34" s="15">
        <f>'Média Mensal'!D34</f>
        <v>535.72</v>
      </c>
      <c r="E34" s="4">
        <v>560.27339647544045</v>
      </c>
      <c r="F34" s="2">
        <v>607.01651362847292</v>
      </c>
      <c r="G34" s="5">
        <f t="shared" si="4"/>
        <v>1167.2899101039134</v>
      </c>
      <c r="H34" s="2">
        <v>126</v>
      </c>
      <c r="I34" s="2">
        <v>124</v>
      </c>
      <c r="J34" s="5">
        <f t="shared" si="5"/>
        <v>250</v>
      </c>
      <c r="K34" s="2">
        <v>0</v>
      </c>
      <c r="L34" s="2">
        <v>0</v>
      </c>
      <c r="M34" s="5">
        <f t="shared" si="6"/>
        <v>0</v>
      </c>
      <c r="N34" s="27">
        <f t="shared" si="13"/>
        <v>2.0586177119174032E-2</v>
      </c>
      <c r="O34" s="27">
        <f t="shared" si="0"/>
        <v>2.2663400299748841E-2</v>
      </c>
      <c r="P34" s="28">
        <f t="shared" si="1"/>
        <v>2.1616479816739136E-2</v>
      </c>
      <c r="R34" s="32">
        <f t="shared" si="10"/>
        <v>4.446614257741591</v>
      </c>
      <c r="S34" s="32">
        <f t="shared" si="11"/>
        <v>4.8952944647457493</v>
      </c>
      <c r="T34" s="32">
        <f t="shared" si="12"/>
        <v>4.6691596404156535</v>
      </c>
    </row>
    <row r="35" spans="2:20" x14ac:dyDescent="0.25">
      <c r="B35" s="12" t="str">
        <f>'Média Mensal'!B35</f>
        <v>Brito Capelo</v>
      </c>
      <c r="C35" s="12" t="str">
        <f>'Média Mensal'!C35</f>
        <v>Mercado</v>
      </c>
      <c r="D35" s="15">
        <f>'Média Mensal'!D35</f>
        <v>487.53</v>
      </c>
      <c r="E35" s="4">
        <v>361.74434074527096</v>
      </c>
      <c r="F35" s="2">
        <v>370.57229485380077</v>
      </c>
      <c r="G35" s="5">
        <f t="shared" si="4"/>
        <v>732.31663559907179</v>
      </c>
      <c r="H35" s="2">
        <v>126</v>
      </c>
      <c r="I35" s="2">
        <v>124</v>
      </c>
      <c r="J35" s="5">
        <f t="shared" si="5"/>
        <v>250</v>
      </c>
      <c r="K35" s="2">
        <v>0</v>
      </c>
      <c r="L35" s="2">
        <v>0</v>
      </c>
      <c r="M35" s="5">
        <f t="shared" si="6"/>
        <v>0</v>
      </c>
      <c r="N35" s="27">
        <f t="shared" si="13"/>
        <v>1.329160570051701E-2</v>
      </c>
      <c r="O35" s="27">
        <f t="shared" si="0"/>
        <v>1.3835584485282286E-2</v>
      </c>
      <c r="P35" s="28">
        <f t="shared" si="1"/>
        <v>1.3561419177760589E-2</v>
      </c>
      <c r="R35" s="32">
        <f t="shared" si="10"/>
        <v>2.8709868313116744</v>
      </c>
      <c r="S35" s="32">
        <f t="shared" si="11"/>
        <v>2.988486248820974</v>
      </c>
      <c r="T35" s="32">
        <f t="shared" si="12"/>
        <v>2.9292665423962871</v>
      </c>
    </row>
    <row r="36" spans="2:20" x14ac:dyDescent="0.25">
      <c r="B36" s="13" t="str">
        <f>'Média Mensal'!B36</f>
        <v>Mercado</v>
      </c>
      <c r="C36" s="13" t="str">
        <f>'Média Mensal'!C36</f>
        <v>Sr. de Matosinhos</v>
      </c>
      <c r="D36" s="16">
        <f>'Média Mensal'!D36</f>
        <v>708.96</v>
      </c>
      <c r="E36" s="6">
        <v>86.671228745480875</v>
      </c>
      <c r="F36" s="3">
        <v>79.999999999999986</v>
      </c>
      <c r="G36" s="7">
        <f t="shared" si="4"/>
        <v>166.67122874548085</v>
      </c>
      <c r="H36" s="3">
        <v>126</v>
      </c>
      <c r="I36" s="3">
        <v>124</v>
      </c>
      <c r="J36" s="7">
        <f t="shared" si="5"/>
        <v>250</v>
      </c>
      <c r="K36" s="3">
        <v>0</v>
      </c>
      <c r="L36" s="3">
        <v>0</v>
      </c>
      <c r="M36" s="7">
        <f t="shared" si="6"/>
        <v>0</v>
      </c>
      <c r="N36" s="29">
        <f t="shared" si="13"/>
        <v>3.184568957432425E-3</v>
      </c>
      <c r="O36" s="29">
        <f t="shared" si="0"/>
        <v>2.9868578255675023E-3</v>
      </c>
      <c r="P36" s="30">
        <f t="shared" si="1"/>
        <v>3.0865042360274232E-3</v>
      </c>
      <c r="R36" s="32">
        <f t="shared" si="10"/>
        <v>0.68786689480540375</v>
      </c>
      <c r="S36" s="32">
        <f t="shared" si="11"/>
        <v>0.64516129032258052</v>
      </c>
      <c r="T36" s="32">
        <f t="shared" si="12"/>
        <v>0.66668491498192339</v>
      </c>
    </row>
    <row r="37" spans="2:20" x14ac:dyDescent="0.25">
      <c r="B37" s="11" t="str">
        <f>'Média Mensal'!B37</f>
        <v>BSra da Hora</v>
      </c>
      <c r="C37" s="11" t="str">
        <f>'Média Mensal'!C37</f>
        <v>BFonte do Cuco</v>
      </c>
      <c r="D37" s="14">
        <f>'Média Mensal'!D37</f>
        <v>687.03</v>
      </c>
      <c r="E37" s="8">
        <v>2752.9406474518451</v>
      </c>
      <c r="F37" s="9">
        <v>3640.4127690061428</v>
      </c>
      <c r="G37" s="10">
        <f t="shared" si="4"/>
        <v>6393.3534164579878</v>
      </c>
      <c r="H37" s="9">
        <v>64</v>
      </c>
      <c r="I37" s="9">
        <v>64</v>
      </c>
      <c r="J37" s="10">
        <f t="shared" si="5"/>
        <v>128</v>
      </c>
      <c r="K37" s="9">
        <v>65</v>
      </c>
      <c r="L37" s="9">
        <v>60</v>
      </c>
      <c r="M37" s="10">
        <f t="shared" si="6"/>
        <v>125</v>
      </c>
      <c r="N37" s="25">
        <f t="shared" si="13"/>
        <v>9.1936302680064294E-2</v>
      </c>
      <c r="O37" s="25">
        <f t="shared" si="0"/>
        <v>0.12682597439402671</v>
      </c>
      <c r="P37" s="26">
        <f t="shared" si="1"/>
        <v>0.10901230078532921</v>
      </c>
      <c r="R37" s="32">
        <f t="shared" si="10"/>
        <v>21.340625174045311</v>
      </c>
      <c r="S37" s="32">
        <f t="shared" si="11"/>
        <v>29.358167491985022</v>
      </c>
      <c r="T37" s="32">
        <f t="shared" si="12"/>
        <v>25.270171606553312</v>
      </c>
    </row>
    <row r="38" spans="2:20" x14ac:dyDescent="0.25">
      <c r="B38" s="12" t="str">
        <f>'Média Mensal'!B38</f>
        <v>BFonte do Cuco</v>
      </c>
      <c r="C38" s="12" t="str">
        <f>'Média Mensal'!C38</f>
        <v>Custoias</v>
      </c>
      <c r="D38" s="15">
        <f>'Média Mensal'!D38</f>
        <v>689.2</v>
      </c>
      <c r="E38" s="4">
        <v>2608.6061720505081</v>
      </c>
      <c r="F38" s="2">
        <v>3677.6266342263971</v>
      </c>
      <c r="G38" s="5">
        <f t="shared" si="4"/>
        <v>6286.2328062769047</v>
      </c>
      <c r="H38" s="2">
        <v>64</v>
      </c>
      <c r="I38" s="2">
        <v>64</v>
      </c>
      <c r="J38" s="5">
        <f t="shared" si="5"/>
        <v>128</v>
      </c>
      <c r="K38" s="2">
        <v>61</v>
      </c>
      <c r="L38" s="2">
        <v>63</v>
      </c>
      <c r="M38" s="5">
        <f t="shared" si="6"/>
        <v>124</v>
      </c>
      <c r="N38" s="27">
        <f t="shared" si="13"/>
        <v>9.0101069772399428E-2</v>
      </c>
      <c r="O38" s="27">
        <f t="shared" si="0"/>
        <v>0.12488544669337126</v>
      </c>
      <c r="P38" s="28">
        <f t="shared" si="1"/>
        <v>0.10764097271022097</v>
      </c>
      <c r="R38" s="32">
        <f t="shared" si="10"/>
        <v>20.868849376404064</v>
      </c>
      <c r="S38" s="32">
        <f t="shared" si="11"/>
        <v>28.957690033278716</v>
      </c>
      <c r="T38" s="32">
        <f t="shared" si="12"/>
        <v>24.945368278876607</v>
      </c>
    </row>
    <row r="39" spans="2:20" x14ac:dyDescent="0.25">
      <c r="B39" s="12" t="str">
        <f>'Média Mensal'!B39</f>
        <v>Custoias</v>
      </c>
      <c r="C39" s="12" t="str">
        <f>'Média Mensal'!C39</f>
        <v>Esposade</v>
      </c>
      <c r="D39" s="15">
        <f>'Média Mensal'!D39</f>
        <v>1779.24</v>
      </c>
      <c r="E39" s="4">
        <v>2547.9004454655174</v>
      </c>
      <c r="F39" s="2">
        <v>3640.6068321258672</v>
      </c>
      <c r="G39" s="5">
        <f t="shared" si="4"/>
        <v>6188.507277591385</v>
      </c>
      <c r="H39" s="2">
        <v>64</v>
      </c>
      <c r="I39" s="2">
        <v>64</v>
      </c>
      <c r="J39" s="5">
        <f t="shared" si="5"/>
        <v>128</v>
      </c>
      <c r="K39" s="2">
        <v>62</v>
      </c>
      <c r="L39" s="2">
        <v>62</v>
      </c>
      <c r="M39" s="5">
        <f t="shared" si="6"/>
        <v>124</v>
      </c>
      <c r="N39" s="27">
        <f t="shared" si="13"/>
        <v>8.7256864570736892E-2</v>
      </c>
      <c r="O39" s="27">
        <f t="shared" si="0"/>
        <v>0.12467831616869408</v>
      </c>
      <c r="P39" s="28">
        <f t="shared" si="1"/>
        <v>0.10596759036971549</v>
      </c>
      <c r="R39" s="32">
        <f t="shared" si="10"/>
        <v>20.221432106869184</v>
      </c>
      <c r="S39" s="32">
        <f t="shared" si="11"/>
        <v>28.893705016871962</v>
      </c>
      <c r="T39" s="32">
        <f t="shared" si="12"/>
        <v>24.557568561870575</v>
      </c>
    </row>
    <row r="40" spans="2:20" x14ac:dyDescent="0.25">
      <c r="B40" s="12" t="str">
        <f>'Média Mensal'!B40</f>
        <v>Esposade</v>
      </c>
      <c r="C40" s="12" t="str">
        <f>'Média Mensal'!C40</f>
        <v>Crestins</v>
      </c>
      <c r="D40" s="15">
        <f>'Média Mensal'!D40</f>
        <v>2035.56</v>
      </c>
      <c r="E40" s="4">
        <v>2485.4908427392552</v>
      </c>
      <c r="F40" s="2">
        <v>3630.7114247206091</v>
      </c>
      <c r="G40" s="5">
        <f t="shared" si="4"/>
        <v>6116.2022674598647</v>
      </c>
      <c r="H40" s="2">
        <v>65</v>
      </c>
      <c r="I40" s="2">
        <v>64</v>
      </c>
      <c r="J40" s="5">
        <f t="shared" si="5"/>
        <v>129</v>
      </c>
      <c r="K40" s="2">
        <v>62</v>
      </c>
      <c r="L40" s="2">
        <v>62</v>
      </c>
      <c r="M40" s="5">
        <f t="shared" si="6"/>
        <v>124</v>
      </c>
      <c r="N40" s="27">
        <f t="shared" si="13"/>
        <v>8.4494521442047027E-2</v>
      </c>
      <c r="O40" s="27">
        <f t="shared" si="0"/>
        <v>0.12433943235344552</v>
      </c>
      <c r="P40" s="28">
        <f t="shared" si="1"/>
        <v>0.10434356263579679</v>
      </c>
      <c r="R40" s="32">
        <f t="shared" si="10"/>
        <v>19.570794037316968</v>
      </c>
      <c r="S40" s="32">
        <f t="shared" si="11"/>
        <v>28.815170037465151</v>
      </c>
      <c r="T40" s="32">
        <f t="shared" si="12"/>
        <v>24.17471251960421</v>
      </c>
    </row>
    <row r="41" spans="2:20" x14ac:dyDescent="0.25">
      <c r="B41" s="12" t="str">
        <f>'Média Mensal'!B41</f>
        <v>Crestins</v>
      </c>
      <c r="C41" s="12" t="str">
        <f>'Média Mensal'!C41</f>
        <v>Verdes (B)</v>
      </c>
      <c r="D41" s="15">
        <f>'Média Mensal'!D41</f>
        <v>591.81999999999994</v>
      </c>
      <c r="E41" s="4">
        <v>2453.0078834980422</v>
      </c>
      <c r="F41" s="2">
        <v>3632.5987875723586</v>
      </c>
      <c r="G41" s="5">
        <f t="shared" si="4"/>
        <v>6085.6066710704008</v>
      </c>
      <c r="H41" s="2">
        <v>65</v>
      </c>
      <c r="I41" s="2">
        <v>64</v>
      </c>
      <c r="J41" s="5">
        <f t="shared" si="5"/>
        <v>129</v>
      </c>
      <c r="K41" s="2">
        <v>62</v>
      </c>
      <c r="L41" s="2">
        <v>62</v>
      </c>
      <c r="M41" s="5">
        <f t="shared" si="6"/>
        <v>124</v>
      </c>
      <c r="N41" s="27">
        <f t="shared" si="13"/>
        <v>8.3390259841516254E-2</v>
      </c>
      <c r="O41" s="27">
        <f t="shared" si="0"/>
        <v>0.12440406806754653</v>
      </c>
      <c r="P41" s="28">
        <f t="shared" si="1"/>
        <v>0.10382159599888087</v>
      </c>
      <c r="R41" s="32">
        <f t="shared" si="10"/>
        <v>19.315022704708994</v>
      </c>
      <c r="S41" s="32">
        <f t="shared" si="11"/>
        <v>28.83014910771713</v>
      </c>
      <c r="T41" s="32">
        <f t="shared" si="12"/>
        <v>24.05378130857866</v>
      </c>
    </row>
    <row r="42" spans="2:20" x14ac:dyDescent="0.25">
      <c r="B42" s="12" t="str">
        <f>'Média Mensal'!B42</f>
        <v>Verdes (B)</v>
      </c>
      <c r="C42" s="12" t="str">
        <f>'Média Mensal'!C42</f>
        <v>Pedras Rubras</v>
      </c>
      <c r="D42" s="15">
        <f>'Média Mensal'!D42</f>
        <v>960.78</v>
      </c>
      <c r="E42" s="4">
        <v>2011.5529098452716</v>
      </c>
      <c r="F42" s="2">
        <v>1140.6198152001996</v>
      </c>
      <c r="G42" s="5">
        <f t="shared" si="4"/>
        <v>3152.1727250454715</v>
      </c>
      <c r="H42" s="2">
        <v>0</v>
      </c>
      <c r="I42" s="2">
        <v>0</v>
      </c>
      <c r="J42" s="5">
        <f t="shared" si="5"/>
        <v>0</v>
      </c>
      <c r="K42" s="2">
        <v>62</v>
      </c>
      <c r="L42" s="2">
        <v>62</v>
      </c>
      <c r="M42" s="5">
        <f t="shared" si="6"/>
        <v>124</v>
      </c>
      <c r="N42" s="27">
        <f t="shared" si="13"/>
        <v>0.13082420069233036</v>
      </c>
      <c r="O42" s="27">
        <f t="shared" si="0"/>
        <v>7.4181829812708086E-2</v>
      </c>
      <c r="P42" s="28">
        <f t="shared" si="1"/>
        <v>0.10250301525251923</v>
      </c>
      <c r="R42" s="32">
        <f t="shared" si="10"/>
        <v>32.444401771697933</v>
      </c>
      <c r="S42" s="32">
        <f t="shared" si="11"/>
        <v>18.397093793551605</v>
      </c>
      <c r="T42" s="32">
        <f t="shared" si="12"/>
        <v>25.420747782624769</v>
      </c>
    </row>
    <row r="43" spans="2:20" x14ac:dyDescent="0.25">
      <c r="B43" s="12" t="str">
        <f>'Média Mensal'!B43</f>
        <v>Pedras Rubras</v>
      </c>
      <c r="C43" s="12" t="str">
        <f>'Média Mensal'!C43</f>
        <v>Lidador</v>
      </c>
      <c r="D43" s="15">
        <f>'Média Mensal'!D43</f>
        <v>1147.58</v>
      </c>
      <c r="E43" s="4">
        <v>1745.723063250226</v>
      </c>
      <c r="F43" s="2">
        <v>1089.3197609653939</v>
      </c>
      <c r="G43" s="5">
        <f t="shared" si="4"/>
        <v>2835.0428242156199</v>
      </c>
      <c r="H43" s="2">
        <v>0</v>
      </c>
      <c r="I43" s="2">
        <v>0</v>
      </c>
      <c r="J43" s="5">
        <f t="shared" si="5"/>
        <v>0</v>
      </c>
      <c r="K43" s="2">
        <v>62</v>
      </c>
      <c r="L43" s="2">
        <v>62</v>
      </c>
      <c r="M43" s="5">
        <f t="shared" si="6"/>
        <v>124</v>
      </c>
      <c r="N43" s="27">
        <f t="shared" si="13"/>
        <v>0.11353557903552458</v>
      </c>
      <c r="O43" s="27">
        <f t="shared" si="0"/>
        <v>7.0845457919185353E-2</v>
      </c>
      <c r="P43" s="28">
        <f t="shared" si="1"/>
        <v>9.219051847735496E-2</v>
      </c>
      <c r="R43" s="32">
        <f t="shared" si="10"/>
        <v>28.156823600810096</v>
      </c>
      <c r="S43" s="32">
        <f t="shared" si="11"/>
        <v>17.569673563957966</v>
      </c>
      <c r="T43" s="32">
        <f t="shared" si="12"/>
        <v>22.863248582384031</v>
      </c>
    </row>
    <row r="44" spans="2:20" x14ac:dyDescent="0.25">
      <c r="B44" s="12" t="str">
        <f>'Média Mensal'!B44</f>
        <v>Lidador</v>
      </c>
      <c r="C44" s="12" t="str">
        <f>'Média Mensal'!C44</f>
        <v>Vilar do Pinheiro</v>
      </c>
      <c r="D44" s="15">
        <f>'Média Mensal'!D44</f>
        <v>1987.51</v>
      </c>
      <c r="E44" s="4">
        <v>1624.0667271612656</v>
      </c>
      <c r="F44" s="2">
        <v>1094.6169647193735</v>
      </c>
      <c r="G44" s="5">
        <f t="shared" si="4"/>
        <v>2718.6836918806393</v>
      </c>
      <c r="H44" s="2">
        <v>0</v>
      </c>
      <c r="I44" s="2">
        <v>0</v>
      </c>
      <c r="J44" s="5">
        <f t="shared" si="5"/>
        <v>0</v>
      </c>
      <c r="K44" s="2">
        <v>62</v>
      </c>
      <c r="L44" s="2">
        <v>62</v>
      </c>
      <c r="M44" s="5">
        <f t="shared" si="6"/>
        <v>124</v>
      </c>
      <c r="N44" s="27">
        <f t="shared" si="13"/>
        <v>0.10562348641787628</v>
      </c>
      <c r="O44" s="27">
        <f t="shared" si="0"/>
        <v>7.118996908944937E-2</v>
      </c>
      <c r="P44" s="28">
        <f t="shared" si="1"/>
        <v>8.8406727753662831E-2</v>
      </c>
      <c r="R44" s="32">
        <f t="shared" si="10"/>
        <v>26.194624631633317</v>
      </c>
      <c r="S44" s="32">
        <f t="shared" si="11"/>
        <v>17.655112334183443</v>
      </c>
      <c r="T44" s="32">
        <f t="shared" si="12"/>
        <v>21.924868482908384</v>
      </c>
    </row>
    <row r="45" spans="2:20" x14ac:dyDescent="0.25">
      <c r="B45" s="12" t="str">
        <f>'Média Mensal'!B45</f>
        <v>Vilar do Pinheiro</v>
      </c>
      <c r="C45" s="12" t="str">
        <f>'Média Mensal'!C45</f>
        <v>Modivas Sul</v>
      </c>
      <c r="D45" s="15">
        <f>'Média Mensal'!D45</f>
        <v>2037.38</v>
      </c>
      <c r="E45" s="4">
        <v>1560.8057563604089</v>
      </c>
      <c r="F45" s="2">
        <v>1102.7033005529702</v>
      </c>
      <c r="G45" s="5">
        <f t="shared" si="4"/>
        <v>2663.509056913379</v>
      </c>
      <c r="H45" s="2">
        <v>0</v>
      </c>
      <c r="I45" s="2">
        <v>0</v>
      </c>
      <c r="J45" s="5">
        <f t="shared" si="5"/>
        <v>0</v>
      </c>
      <c r="K45" s="2">
        <v>62</v>
      </c>
      <c r="L45" s="2">
        <v>62</v>
      </c>
      <c r="M45" s="5">
        <f t="shared" si="6"/>
        <v>124</v>
      </c>
      <c r="N45" s="27">
        <f t="shared" si="13"/>
        <v>0.10150921932624928</v>
      </c>
      <c r="O45" s="27">
        <f t="shared" si="0"/>
        <v>7.1715875426181727E-2</v>
      </c>
      <c r="P45" s="28">
        <f t="shared" si="1"/>
        <v>8.6612547376215501E-2</v>
      </c>
      <c r="R45" s="32">
        <f t="shared" si="10"/>
        <v>25.174286392909821</v>
      </c>
      <c r="S45" s="32">
        <f t="shared" si="11"/>
        <v>17.785537105693066</v>
      </c>
      <c r="T45" s="32">
        <f t="shared" si="12"/>
        <v>21.479911749301444</v>
      </c>
    </row>
    <row r="46" spans="2:20" x14ac:dyDescent="0.25">
      <c r="B46" s="12" t="str">
        <f>'Média Mensal'!B46</f>
        <v>Modivas Sul</v>
      </c>
      <c r="C46" s="12" t="str">
        <f>'Média Mensal'!C46</f>
        <v>Modivas Centro</v>
      </c>
      <c r="D46" s="15">
        <f>'Média Mensal'!D46</f>
        <v>1051.08</v>
      </c>
      <c r="E46" s="4">
        <v>1530.6208423498358</v>
      </c>
      <c r="F46" s="2">
        <v>1093.0059387339245</v>
      </c>
      <c r="G46" s="5">
        <f t="shared" si="4"/>
        <v>2623.6267810837603</v>
      </c>
      <c r="H46" s="2">
        <v>0</v>
      </c>
      <c r="I46" s="2">
        <v>0</v>
      </c>
      <c r="J46" s="5">
        <f t="shared" si="5"/>
        <v>0</v>
      </c>
      <c r="K46" s="2">
        <v>62</v>
      </c>
      <c r="L46" s="2">
        <v>62</v>
      </c>
      <c r="M46" s="5">
        <f t="shared" si="6"/>
        <v>124</v>
      </c>
      <c r="N46" s="27">
        <f t="shared" si="13"/>
        <v>9.9546100569057994E-2</v>
      </c>
      <c r="O46" s="27">
        <f t="shared" si="0"/>
        <v>7.1085193726191764E-2</v>
      </c>
      <c r="P46" s="28">
        <f t="shared" si="1"/>
        <v>8.5315647147624879E-2</v>
      </c>
      <c r="R46" s="32">
        <f t="shared" si="10"/>
        <v>24.687432941126385</v>
      </c>
      <c r="S46" s="32">
        <f t="shared" si="11"/>
        <v>17.629128044095555</v>
      </c>
      <c r="T46" s="32">
        <f t="shared" si="12"/>
        <v>21.15828049261097</v>
      </c>
    </row>
    <row r="47" spans="2:20" x14ac:dyDescent="0.25">
      <c r="B47" s="12" t="str">
        <f>'Média Mensal'!B47</f>
        <v>Modivas Centro</v>
      </c>
      <c r="C47" s="12" t="s">
        <v>102</v>
      </c>
      <c r="D47" s="15">
        <v>852.51</v>
      </c>
      <c r="E47" s="4">
        <v>1487.3732375400136</v>
      </c>
      <c r="F47" s="2">
        <v>1085.8428898848622</v>
      </c>
      <c r="G47" s="5">
        <f t="shared" si="4"/>
        <v>2573.2161274248756</v>
      </c>
      <c r="H47" s="2">
        <v>0</v>
      </c>
      <c r="I47" s="2">
        <v>0</v>
      </c>
      <c r="J47" s="5">
        <f t="shared" si="5"/>
        <v>0</v>
      </c>
      <c r="K47" s="2">
        <v>62</v>
      </c>
      <c r="L47" s="2">
        <v>62</v>
      </c>
      <c r="M47" s="5">
        <f t="shared" si="6"/>
        <v>124</v>
      </c>
      <c r="N47" s="27">
        <f t="shared" ref="N47" si="14">+E47/(H47*216+K47*248)</f>
        <v>9.673343116155135E-2</v>
      </c>
      <c r="O47" s="27">
        <f t="shared" ref="O47" si="15">+F47/(I47*216+L47*248)</f>
        <v>7.06193346699312E-2</v>
      </c>
      <c r="P47" s="28">
        <f t="shared" ref="P47" si="16">+G47/(J47*216+M47*248)</f>
        <v>8.3676382915741268E-2</v>
      </c>
      <c r="R47" s="32">
        <f t="shared" ref="R47" si="17">+E47/(H47+K47)</f>
        <v>23.989890928064735</v>
      </c>
      <c r="S47" s="32">
        <f t="shared" ref="S47" si="18">+F47/(I47+L47)</f>
        <v>17.513594998142938</v>
      </c>
      <c r="T47" s="32">
        <f t="shared" ref="T47" si="19">+G47/(J47+M47)</f>
        <v>20.751742963103837</v>
      </c>
    </row>
    <row r="48" spans="2:20" x14ac:dyDescent="0.25">
      <c r="B48" s="12" t="s">
        <v>102</v>
      </c>
      <c r="C48" s="12" t="str">
        <f>'Média Mensal'!C48</f>
        <v>Mindelo</v>
      </c>
      <c r="D48" s="15">
        <v>1834.12</v>
      </c>
      <c r="E48" s="4">
        <v>1585.5050812316729</v>
      </c>
      <c r="F48" s="2">
        <v>558.46689517751042</v>
      </c>
      <c r="G48" s="5">
        <f t="shared" si="4"/>
        <v>2143.9719764091833</v>
      </c>
      <c r="H48" s="2">
        <v>0</v>
      </c>
      <c r="I48" s="2">
        <v>0</v>
      </c>
      <c r="J48" s="5">
        <f t="shared" si="5"/>
        <v>0</v>
      </c>
      <c r="K48" s="2">
        <v>62</v>
      </c>
      <c r="L48" s="2">
        <v>62</v>
      </c>
      <c r="M48" s="5">
        <f t="shared" si="6"/>
        <v>124</v>
      </c>
      <c r="N48" s="27">
        <f t="shared" si="13"/>
        <v>0.10311557500205989</v>
      </c>
      <c r="O48" s="27">
        <f t="shared" si="0"/>
        <v>3.6320687771690327E-2</v>
      </c>
      <c r="P48" s="28">
        <f t="shared" si="1"/>
        <v>6.9718131386875104E-2</v>
      </c>
      <c r="R48" s="32">
        <f t="shared" si="10"/>
        <v>25.572662600510853</v>
      </c>
      <c r="S48" s="32">
        <f t="shared" si="11"/>
        <v>9.0075305673792005</v>
      </c>
      <c r="T48" s="32">
        <f t="shared" si="12"/>
        <v>17.290096583945026</v>
      </c>
    </row>
    <row r="49" spans="2:20" x14ac:dyDescent="0.25">
      <c r="B49" s="12" t="str">
        <f>'Média Mensal'!B49</f>
        <v>Mindelo</v>
      </c>
      <c r="C49" s="12" t="str">
        <f>'Média Mensal'!C49</f>
        <v>Espaço Natureza</v>
      </c>
      <c r="D49" s="15">
        <f>'Média Mensal'!D49</f>
        <v>776.86</v>
      </c>
      <c r="E49" s="4">
        <v>1495.9051786381094</v>
      </c>
      <c r="F49" s="2">
        <v>570.81473243788355</v>
      </c>
      <c r="G49" s="5">
        <f t="shared" si="4"/>
        <v>2066.719911075993</v>
      </c>
      <c r="H49" s="2">
        <v>0</v>
      </c>
      <c r="I49" s="2">
        <v>0</v>
      </c>
      <c r="J49" s="5">
        <f t="shared" si="5"/>
        <v>0</v>
      </c>
      <c r="K49" s="2">
        <v>62</v>
      </c>
      <c r="L49" s="2">
        <v>62</v>
      </c>
      <c r="M49" s="5">
        <f t="shared" si="6"/>
        <v>124</v>
      </c>
      <c r="N49" s="27">
        <f t="shared" si="13"/>
        <v>9.7288318069596091E-2</v>
      </c>
      <c r="O49" s="27">
        <f t="shared" si="0"/>
        <v>3.7123746906730197E-2</v>
      </c>
      <c r="P49" s="28">
        <f t="shared" si="1"/>
        <v>6.7206032488163148E-2</v>
      </c>
      <c r="R49" s="32">
        <f t="shared" si="10"/>
        <v>24.127502881259829</v>
      </c>
      <c r="S49" s="32">
        <f t="shared" si="11"/>
        <v>9.2066892328690901</v>
      </c>
      <c r="T49" s="32">
        <f t="shared" si="12"/>
        <v>16.667096057064459</v>
      </c>
    </row>
    <row r="50" spans="2:20" x14ac:dyDescent="0.25">
      <c r="B50" s="12" t="str">
        <f>'Média Mensal'!B50</f>
        <v>Espaço Natureza</v>
      </c>
      <c r="C50" s="12" t="str">
        <f>'Média Mensal'!C50</f>
        <v>Varziela</v>
      </c>
      <c r="D50" s="15">
        <f>'Média Mensal'!D50</f>
        <v>1539</v>
      </c>
      <c r="E50" s="4">
        <v>1473.6660495407575</v>
      </c>
      <c r="F50" s="2">
        <v>567.99310525941655</v>
      </c>
      <c r="G50" s="5">
        <f t="shared" si="4"/>
        <v>2041.6591548001741</v>
      </c>
      <c r="H50" s="2">
        <v>0</v>
      </c>
      <c r="I50" s="2">
        <v>0</v>
      </c>
      <c r="J50" s="5">
        <f t="shared" si="5"/>
        <v>0</v>
      </c>
      <c r="K50" s="2">
        <v>62</v>
      </c>
      <c r="L50" s="2">
        <v>62</v>
      </c>
      <c r="M50" s="5">
        <f t="shared" si="6"/>
        <v>124</v>
      </c>
      <c r="N50" s="27">
        <f t="shared" si="13"/>
        <v>9.5841964720392664E-2</v>
      </c>
      <c r="O50" s="27">
        <f t="shared" si="0"/>
        <v>3.694023837535227E-2</v>
      </c>
      <c r="P50" s="28">
        <f t="shared" si="1"/>
        <v>6.6391101547872464E-2</v>
      </c>
      <c r="R50" s="32">
        <f t="shared" si="10"/>
        <v>23.768807250657378</v>
      </c>
      <c r="S50" s="32">
        <f t="shared" si="11"/>
        <v>9.1611791170873644</v>
      </c>
      <c r="T50" s="32">
        <f t="shared" si="12"/>
        <v>16.464993183872373</v>
      </c>
    </row>
    <row r="51" spans="2:20" x14ac:dyDescent="0.25">
      <c r="B51" s="12" t="str">
        <f>'Média Mensal'!B51</f>
        <v>Varziela</v>
      </c>
      <c r="C51" s="12" t="str">
        <f>'Média Mensal'!C51</f>
        <v>Árvore</v>
      </c>
      <c r="D51" s="15">
        <f>'Média Mensal'!D51</f>
        <v>858.71</v>
      </c>
      <c r="E51" s="4">
        <v>1402.7020430850955</v>
      </c>
      <c r="F51" s="2">
        <v>523.13806791498541</v>
      </c>
      <c r="G51" s="5">
        <f t="shared" si="4"/>
        <v>1925.8401110000809</v>
      </c>
      <c r="H51" s="2">
        <v>0</v>
      </c>
      <c r="I51" s="2">
        <v>0</v>
      </c>
      <c r="J51" s="5">
        <f t="shared" si="5"/>
        <v>0</v>
      </c>
      <c r="K51" s="2">
        <v>62</v>
      </c>
      <c r="L51" s="2">
        <v>62</v>
      </c>
      <c r="M51" s="5">
        <f t="shared" si="6"/>
        <v>124</v>
      </c>
      <c r="N51" s="27">
        <f t="shared" si="13"/>
        <v>9.1226719763598821E-2</v>
      </c>
      <c r="O51" s="27">
        <f t="shared" si="0"/>
        <v>3.4023027309767521E-2</v>
      </c>
      <c r="P51" s="28">
        <f t="shared" si="1"/>
        <v>6.2624873536683168E-2</v>
      </c>
      <c r="R51" s="32">
        <f t="shared" si="10"/>
        <v>22.624226501372508</v>
      </c>
      <c r="S51" s="32">
        <f t="shared" si="11"/>
        <v>8.4377107728223457</v>
      </c>
      <c r="T51" s="32">
        <f t="shared" si="12"/>
        <v>15.530968637097427</v>
      </c>
    </row>
    <row r="52" spans="2:20" x14ac:dyDescent="0.25">
      <c r="B52" s="12" t="str">
        <f>'Média Mensal'!B52</f>
        <v>Árvore</v>
      </c>
      <c r="C52" s="12" t="str">
        <f>'Média Mensal'!C52</f>
        <v>Azurara</v>
      </c>
      <c r="D52" s="15">
        <f>'Média Mensal'!D52</f>
        <v>664.57</v>
      </c>
      <c r="E52" s="4">
        <v>1398.2423455939652</v>
      </c>
      <c r="F52" s="2">
        <v>512.4805762050521</v>
      </c>
      <c r="G52" s="5">
        <f t="shared" si="4"/>
        <v>1910.7229217990173</v>
      </c>
      <c r="H52" s="2">
        <v>0</v>
      </c>
      <c r="I52" s="2">
        <v>0</v>
      </c>
      <c r="J52" s="5">
        <f t="shared" si="5"/>
        <v>0</v>
      </c>
      <c r="K52" s="2">
        <v>62</v>
      </c>
      <c r="L52" s="2">
        <v>62</v>
      </c>
      <c r="M52" s="5">
        <f t="shared" si="6"/>
        <v>124</v>
      </c>
      <c r="N52" s="27">
        <f t="shared" si="13"/>
        <v>9.0936677002729269E-2</v>
      </c>
      <c r="O52" s="27">
        <f t="shared" si="0"/>
        <v>3.332990219855958E-2</v>
      </c>
      <c r="P52" s="28">
        <f t="shared" si="1"/>
        <v>6.2133289600644424E-2</v>
      </c>
      <c r="R52" s="32">
        <f t="shared" si="10"/>
        <v>22.552295896676856</v>
      </c>
      <c r="S52" s="32">
        <f t="shared" si="11"/>
        <v>8.2658157452427758</v>
      </c>
      <c r="T52" s="32">
        <f t="shared" si="12"/>
        <v>15.409055820959816</v>
      </c>
    </row>
    <row r="53" spans="2:20" x14ac:dyDescent="0.25">
      <c r="B53" s="12" t="str">
        <f>'Média Mensal'!B53</f>
        <v>Azurara</v>
      </c>
      <c r="C53" s="12" t="str">
        <f>'Média Mensal'!C53</f>
        <v>Santa Clara</v>
      </c>
      <c r="D53" s="15">
        <f>'Média Mensal'!D53</f>
        <v>1218.0899999999999</v>
      </c>
      <c r="E53" s="4">
        <v>1357.4712709135511</v>
      </c>
      <c r="F53" s="2">
        <v>498.48132215789695</v>
      </c>
      <c r="G53" s="5">
        <f t="shared" si="4"/>
        <v>1855.9525930714481</v>
      </c>
      <c r="H53" s="2">
        <v>0</v>
      </c>
      <c r="I53" s="2">
        <v>0</v>
      </c>
      <c r="J53" s="5">
        <f t="shared" si="5"/>
        <v>0</v>
      </c>
      <c r="K53" s="2">
        <v>65</v>
      </c>
      <c r="L53" s="2">
        <v>57</v>
      </c>
      <c r="M53" s="5">
        <f t="shared" si="6"/>
        <v>122</v>
      </c>
      <c r="N53" s="27">
        <f t="shared" si="13"/>
        <v>8.4210376607540383E-2</v>
      </c>
      <c r="O53" s="27">
        <f t="shared" si="0"/>
        <v>3.526325142599724E-2</v>
      </c>
      <c r="P53" s="28">
        <f t="shared" si="1"/>
        <v>6.1341637793212854E-2</v>
      </c>
      <c r="R53" s="32">
        <f t="shared" si="10"/>
        <v>20.884173398670015</v>
      </c>
      <c r="S53" s="32">
        <f t="shared" si="11"/>
        <v>8.7452863536473142</v>
      </c>
      <c r="T53" s="32">
        <f t="shared" si="12"/>
        <v>15.212726172716787</v>
      </c>
    </row>
    <row r="54" spans="2:20" x14ac:dyDescent="0.25">
      <c r="B54" s="12" t="str">
        <f>'Média Mensal'!B54</f>
        <v>Santa Clara</v>
      </c>
      <c r="C54" s="12" t="str">
        <f>'Média Mensal'!C54</f>
        <v>Vila do Conde</v>
      </c>
      <c r="D54" s="15">
        <f>'Média Mensal'!D54</f>
        <v>670.57</v>
      </c>
      <c r="E54" s="4">
        <v>1330.9145304237588</v>
      </c>
      <c r="F54" s="2">
        <v>469.33030146704613</v>
      </c>
      <c r="G54" s="5">
        <f t="shared" si="4"/>
        <v>1800.244831890805</v>
      </c>
      <c r="H54" s="2">
        <v>0</v>
      </c>
      <c r="I54" s="2">
        <v>0</v>
      </c>
      <c r="J54" s="5">
        <f t="shared" si="5"/>
        <v>0</v>
      </c>
      <c r="K54" s="2">
        <v>69</v>
      </c>
      <c r="L54" s="2">
        <v>62</v>
      </c>
      <c r="M54" s="5">
        <f t="shared" si="6"/>
        <v>131</v>
      </c>
      <c r="N54" s="27">
        <f t="shared" si="13"/>
        <v>7.7776678963520265E-2</v>
      </c>
      <c r="O54" s="27">
        <f t="shared" si="0"/>
        <v>3.0523562790520691E-2</v>
      </c>
      <c r="P54" s="28">
        <f t="shared" si="1"/>
        <v>5.5412608713703675E-2</v>
      </c>
      <c r="R54" s="32">
        <f t="shared" si="10"/>
        <v>19.288616382953027</v>
      </c>
      <c r="S54" s="32">
        <f t="shared" si="11"/>
        <v>7.5698435720491313</v>
      </c>
      <c r="T54" s="32">
        <f t="shared" si="12"/>
        <v>13.742326960998511</v>
      </c>
    </row>
    <row r="55" spans="2:20" x14ac:dyDescent="0.25">
      <c r="B55" s="12" t="str">
        <f>'Média Mensal'!B55</f>
        <v>Vila do Conde</v>
      </c>
      <c r="C55" s="12" t="str">
        <f>'Média Mensal'!C55</f>
        <v>Alto de Pega</v>
      </c>
      <c r="D55" s="15">
        <f>'Média Mensal'!D55</f>
        <v>730.41</v>
      </c>
      <c r="E55" s="4">
        <v>1059.3577562911712</v>
      </c>
      <c r="F55" s="2">
        <v>368.907048284631</v>
      </c>
      <c r="G55" s="5">
        <f t="shared" si="4"/>
        <v>1428.2648045758021</v>
      </c>
      <c r="H55" s="2">
        <v>0</v>
      </c>
      <c r="I55" s="2">
        <v>0</v>
      </c>
      <c r="J55" s="5">
        <f t="shared" si="5"/>
        <v>0</v>
      </c>
      <c r="K55" s="2">
        <v>62</v>
      </c>
      <c r="L55" s="2">
        <v>62</v>
      </c>
      <c r="M55" s="5">
        <f t="shared" si="6"/>
        <v>124</v>
      </c>
      <c r="N55" s="27">
        <f t="shared" si="13"/>
        <v>6.8896836387303012E-2</v>
      </c>
      <c r="O55" s="27">
        <f t="shared" si="0"/>
        <v>2.3992393879073298E-2</v>
      </c>
      <c r="P55" s="28">
        <f t="shared" si="1"/>
        <v>4.6444615133188157E-2</v>
      </c>
      <c r="R55" s="32">
        <f t="shared" si="10"/>
        <v>17.086415424051147</v>
      </c>
      <c r="S55" s="32">
        <f t="shared" si="11"/>
        <v>5.9501136820101772</v>
      </c>
      <c r="T55" s="32">
        <f t="shared" si="12"/>
        <v>11.518264553030663</v>
      </c>
    </row>
    <row r="56" spans="2:20" x14ac:dyDescent="0.25">
      <c r="B56" s="12" t="str">
        <f>'Média Mensal'!B56</f>
        <v>Alto de Pega</v>
      </c>
      <c r="C56" s="12" t="str">
        <f>'Média Mensal'!C56</f>
        <v>Portas Fronhas</v>
      </c>
      <c r="D56" s="15">
        <f>'Média Mensal'!D56</f>
        <v>671.05</v>
      </c>
      <c r="E56" s="4">
        <v>1031.4836346316274</v>
      </c>
      <c r="F56" s="2">
        <v>356.51715473247725</v>
      </c>
      <c r="G56" s="5">
        <f t="shared" si="4"/>
        <v>1388.0007893641045</v>
      </c>
      <c r="H56" s="2">
        <v>0</v>
      </c>
      <c r="I56" s="2">
        <v>0</v>
      </c>
      <c r="J56" s="5">
        <f t="shared" si="5"/>
        <v>0</v>
      </c>
      <c r="K56" s="2">
        <v>62</v>
      </c>
      <c r="L56" s="2">
        <v>62</v>
      </c>
      <c r="M56" s="5">
        <f t="shared" si="6"/>
        <v>124</v>
      </c>
      <c r="N56" s="27">
        <f t="shared" si="13"/>
        <v>6.7084003292899805E-2</v>
      </c>
      <c r="O56" s="27">
        <f t="shared" si="0"/>
        <v>2.3186599553360904E-2</v>
      </c>
      <c r="P56" s="28">
        <f t="shared" si="1"/>
        <v>4.5135301423130353E-2</v>
      </c>
      <c r="R56" s="32">
        <f t="shared" si="10"/>
        <v>16.636832816639153</v>
      </c>
      <c r="S56" s="32">
        <f t="shared" si="11"/>
        <v>5.7502766892335044</v>
      </c>
      <c r="T56" s="32">
        <f t="shared" si="12"/>
        <v>11.193554752936327</v>
      </c>
    </row>
    <row r="57" spans="2:20" x14ac:dyDescent="0.25">
      <c r="B57" s="12" t="str">
        <f>'Média Mensal'!B57</f>
        <v>Portas Fronhas</v>
      </c>
      <c r="C57" s="12" t="str">
        <f>'Média Mensal'!C57</f>
        <v>São Brás</v>
      </c>
      <c r="D57" s="15">
        <f>'Média Mensal'!D57</f>
        <v>562.21</v>
      </c>
      <c r="E57" s="4">
        <v>846.71178004252397</v>
      </c>
      <c r="F57" s="2">
        <v>279.79880015619682</v>
      </c>
      <c r="G57" s="5">
        <f t="shared" si="4"/>
        <v>1126.5105801987208</v>
      </c>
      <c r="H57" s="2">
        <v>0</v>
      </c>
      <c r="I57" s="2">
        <v>0</v>
      </c>
      <c r="J57" s="5">
        <f t="shared" si="5"/>
        <v>0</v>
      </c>
      <c r="K57" s="43">
        <v>62</v>
      </c>
      <c r="L57" s="2">
        <v>62</v>
      </c>
      <c r="M57" s="5">
        <f t="shared" si="6"/>
        <v>124</v>
      </c>
      <c r="N57" s="27">
        <f t="shared" si="13"/>
        <v>5.5067103280601194E-2</v>
      </c>
      <c r="O57" s="27">
        <f t="shared" si="0"/>
        <v>1.8197112393092924E-2</v>
      </c>
      <c r="P57" s="28">
        <f t="shared" si="1"/>
        <v>3.6632107836847061E-2</v>
      </c>
      <c r="R57" s="32">
        <f t="shared" si="10"/>
        <v>13.656641613589096</v>
      </c>
      <c r="S57" s="32">
        <f t="shared" si="11"/>
        <v>4.5128838734870458</v>
      </c>
      <c r="T57" s="32">
        <f t="shared" si="12"/>
        <v>9.0847627435380716</v>
      </c>
    </row>
    <row r="58" spans="2:20" x14ac:dyDescent="0.25">
      <c r="B58" s="13" t="str">
        <f>'Média Mensal'!B58</f>
        <v>São Brás</v>
      </c>
      <c r="C58" s="13" t="str">
        <f>'Média Mensal'!C58</f>
        <v>Póvoa de Varzim</v>
      </c>
      <c r="D58" s="16">
        <f>'Média Mensal'!D58</f>
        <v>624.94000000000005</v>
      </c>
      <c r="E58" s="6">
        <v>793.23247262021641</v>
      </c>
      <c r="F58" s="3">
        <v>269.00000000000006</v>
      </c>
      <c r="G58" s="7">
        <f t="shared" si="4"/>
        <v>1062.2324726202164</v>
      </c>
      <c r="H58" s="6">
        <v>0</v>
      </c>
      <c r="I58" s="3">
        <v>0</v>
      </c>
      <c r="J58" s="7">
        <f t="shared" si="5"/>
        <v>0</v>
      </c>
      <c r="K58" s="44">
        <v>62</v>
      </c>
      <c r="L58" s="3">
        <v>62</v>
      </c>
      <c r="M58" s="7">
        <f t="shared" si="6"/>
        <v>124</v>
      </c>
      <c r="N58" s="29">
        <f t="shared" si="13"/>
        <v>5.1589000560628019E-2</v>
      </c>
      <c r="O58" s="29">
        <f t="shared" si="0"/>
        <v>1.749479708636837E-2</v>
      </c>
      <c r="P58" s="30">
        <f t="shared" si="1"/>
        <v>3.4541898823498195E-2</v>
      </c>
      <c r="R58" s="32">
        <f t="shared" si="10"/>
        <v>12.794072139035748</v>
      </c>
      <c r="S58" s="32">
        <f t="shared" si="11"/>
        <v>4.3387096774193559</v>
      </c>
      <c r="T58" s="32">
        <f t="shared" si="12"/>
        <v>8.566390908227552</v>
      </c>
    </row>
    <row r="59" spans="2:20" x14ac:dyDescent="0.25">
      <c r="B59" s="11" t="str">
        <f>'Média Mensal'!B59</f>
        <v>CSra da Hora</v>
      </c>
      <c r="C59" s="11" t="str">
        <f>'Média Mensal'!C59</f>
        <v>CFonte do Cuco</v>
      </c>
      <c r="D59" s="14">
        <f>'Média Mensal'!D59</f>
        <v>685.98</v>
      </c>
      <c r="E59" s="4">
        <v>2149.0569086728956</v>
      </c>
      <c r="F59" s="2">
        <v>881.00214748452777</v>
      </c>
      <c r="G59" s="10">
        <f t="shared" si="4"/>
        <v>3030.0590561574236</v>
      </c>
      <c r="H59" s="2">
        <v>0</v>
      </c>
      <c r="I59" s="2">
        <v>0</v>
      </c>
      <c r="J59" s="10">
        <f t="shared" si="5"/>
        <v>0</v>
      </c>
      <c r="K59" s="2">
        <v>64</v>
      </c>
      <c r="L59" s="2">
        <v>62</v>
      </c>
      <c r="M59" s="10">
        <f t="shared" si="6"/>
        <v>126</v>
      </c>
      <c r="N59" s="25">
        <f t="shared" si="13"/>
        <v>0.13539925079844353</v>
      </c>
      <c r="O59" s="25">
        <f t="shared" si="0"/>
        <v>5.7297226033072829E-2</v>
      </c>
      <c r="P59" s="26">
        <f t="shared" si="1"/>
        <v>9.6968095755165878E-2</v>
      </c>
      <c r="R59" s="32">
        <f t="shared" si="10"/>
        <v>33.579014198013994</v>
      </c>
      <c r="S59" s="32">
        <f t="shared" si="11"/>
        <v>14.209712056202061</v>
      </c>
      <c r="T59" s="32">
        <f t="shared" si="12"/>
        <v>24.048087747281141</v>
      </c>
    </row>
    <row r="60" spans="2:20" x14ac:dyDescent="0.25">
      <c r="B60" s="12" t="str">
        <f>'Média Mensal'!B60</f>
        <v>CFonte do Cuco</v>
      </c>
      <c r="C60" s="12" t="str">
        <f>'Média Mensal'!C60</f>
        <v>Cândido dos Reis</v>
      </c>
      <c r="D60" s="15">
        <f>'Média Mensal'!D60</f>
        <v>913.51</v>
      </c>
      <c r="E60" s="4">
        <v>2036.3187224116955</v>
      </c>
      <c r="F60" s="2">
        <v>859.09448618590397</v>
      </c>
      <c r="G60" s="5">
        <f t="shared" si="4"/>
        <v>2895.4132085975994</v>
      </c>
      <c r="H60" s="2">
        <v>0</v>
      </c>
      <c r="I60" s="2">
        <v>0</v>
      </c>
      <c r="J60" s="5">
        <f t="shared" si="5"/>
        <v>0</v>
      </c>
      <c r="K60" s="2">
        <v>64</v>
      </c>
      <c r="L60" s="2">
        <v>62</v>
      </c>
      <c r="M60" s="5">
        <f t="shared" si="6"/>
        <v>126</v>
      </c>
      <c r="N60" s="27">
        <f t="shared" si="13"/>
        <v>0.12829629047452717</v>
      </c>
      <c r="O60" s="27">
        <f t="shared" si="0"/>
        <v>5.5872430162975023E-2</v>
      </c>
      <c r="P60" s="28">
        <f t="shared" si="1"/>
        <v>9.2659152860906271E-2</v>
      </c>
      <c r="R60" s="32">
        <f t="shared" si="10"/>
        <v>31.817480037682742</v>
      </c>
      <c r="S60" s="32">
        <f t="shared" si="11"/>
        <v>13.856362680417806</v>
      </c>
      <c r="T60" s="32">
        <f t="shared" si="12"/>
        <v>22.979469909504758</v>
      </c>
    </row>
    <row r="61" spans="2:20" x14ac:dyDescent="0.25">
      <c r="B61" s="12" t="str">
        <f>'Média Mensal'!B61</f>
        <v>Cândido dos Reis</v>
      </c>
      <c r="C61" s="12" t="str">
        <f>'Média Mensal'!C61</f>
        <v>Pias</v>
      </c>
      <c r="D61" s="15">
        <f>'Média Mensal'!D61</f>
        <v>916.73</v>
      </c>
      <c r="E61" s="4">
        <v>1926.3848696654672</v>
      </c>
      <c r="F61" s="2">
        <v>828.72190531334843</v>
      </c>
      <c r="G61" s="5">
        <f t="shared" si="4"/>
        <v>2755.1067749788158</v>
      </c>
      <c r="H61" s="2">
        <v>0</v>
      </c>
      <c r="I61" s="2">
        <v>0</v>
      </c>
      <c r="J61" s="5">
        <f t="shared" si="5"/>
        <v>0</v>
      </c>
      <c r="K61" s="2">
        <v>64</v>
      </c>
      <c r="L61" s="2">
        <v>62</v>
      </c>
      <c r="M61" s="5">
        <f t="shared" si="6"/>
        <v>126</v>
      </c>
      <c r="N61" s="27">
        <f t="shared" si="13"/>
        <v>0.1213700144698505</v>
      </c>
      <c r="O61" s="27">
        <f t="shared" si="0"/>
        <v>5.3897106224853567E-2</v>
      </c>
      <c r="P61" s="28">
        <f t="shared" si="1"/>
        <v>8.8169059619137735E-2</v>
      </c>
      <c r="R61" s="32">
        <f t="shared" si="10"/>
        <v>30.099763588522926</v>
      </c>
      <c r="S61" s="32">
        <f t="shared" si="11"/>
        <v>13.366482343763684</v>
      </c>
      <c r="T61" s="32">
        <f t="shared" si="12"/>
        <v>21.865926785546158</v>
      </c>
    </row>
    <row r="62" spans="2:20" x14ac:dyDescent="0.25">
      <c r="B62" s="12" t="str">
        <f>'Média Mensal'!B62</f>
        <v>Pias</v>
      </c>
      <c r="C62" s="12" t="str">
        <f>'Média Mensal'!C62</f>
        <v>Araújo</v>
      </c>
      <c r="D62" s="15">
        <f>'Média Mensal'!D62</f>
        <v>1258.1300000000001</v>
      </c>
      <c r="E62" s="4">
        <v>1826.4907666199638</v>
      </c>
      <c r="F62" s="2">
        <v>847.25417460895153</v>
      </c>
      <c r="G62" s="5">
        <f t="shared" si="4"/>
        <v>2673.7449412289152</v>
      </c>
      <c r="H62" s="2">
        <v>0</v>
      </c>
      <c r="I62" s="2">
        <v>0</v>
      </c>
      <c r="J62" s="5">
        <f t="shared" si="5"/>
        <v>0</v>
      </c>
      <c r="K62" s="2">
        <v>63</v>
      </c>
      <c r="L62" s="2">
        <v>62</v>
      </c>
      <c r="M62" s="5">
        <f t="shared" si="6"/>
        <v>125</v>
      </c>
      <c r="N62" s="27">
        <f t="shared" si="13"/>
        <v>0.116902890848692</v>
      </c>
      <c r="O62" s="27">
        <f t="shared" si="0"/>
        <v>5.5102378681643568E-2</v>
      </c>
      <c r="P62" s="28">
        <f t="shared" si="1"/>
        <v>8.6249836813835967E-2</v>
      </c>
      <c r="R62" s="32">
        <f t="shared" si="10"/>
        <v>28.991916930475615</v>
      </c>
      <c r="S62" s="32">
        <f t="shared" si="11"/>
        <v>13.665389913047605</v>
      </c>
      <c r="T62" s="32">
        <f t="shared" si="12"/>
        <v>21.389959529831323</v>
      </c>
    </row>
    <row r="63" spans="2:20" x14ac:dyDescent="0.25">
      <c r="B63" s="12" t="str">
        <f>'Média Mensal'!B63</f>
        <v>Araújo</v>
      </c>
      <c r="C63" s="12" t="str">
        <f>'Média Mensal'!C63</f>
        <v>Custió</v>
      </c>
      <c r="D63" s="15">
        <f>'Média Mensal'!D63</f>
        <v>651.69000000000005</v>
      </c>
      <c r="E63" s="4">
        <v>1744.1878299796194</v>
      </c>
      <c r="F63" s="2">
        <v>727.73951442492546</v>
      </c>
      <c r="G63" s="5">
        <f t="shared" si="4"/>
        <v>2471.9273444045448</v>
      </c>
      <c r="H63" s="2">
        <v>0</v>
      </c>
      <c r="I63" s="2">
        <v>0</v>
      </c>
      <c r="J63" s="5">
        <f t="shared" si="5"/>
        <v>0</v>
      </c>
      <c r="K63" s="2">
        <v>61</v>
      </c>
      <c r="L63" s="2">
        <v>62</v>
      </c>
      <c r="M63" s="5">
        <f t="shared" si="6"/>
        <v>123</v>
      </c>
      <c r="N63" s="27">
        <f t="shared" si="13"/>
        <v>0.11529533513879028</v>
      </c>
      <c r="O63" s="27">
        <f t="shared" si="0"/>
        <v>4.7329572998499311E-2</v>
      </c>
      <c r="P63" s="28">
        <f t="shared" si="1"/>
        <v>8.1036170482708655E-2</v>
      </c>
      <c r="R63" s="32">
        <f t="shared" si="10"/>
        <v>28.593243114419991</v>
      </c>
      <c r="S63" s="32">
        <f t="shared" si="11"/>
        <v>11.73773410362783</v>
      </c>
      <c r="T63" s="32">
        <f t="shared" si="12"/>
        <v>20.096970279711748</v>
      </c>
    </row>
    <row r="64" spans="2:20" x14ac:dyDescent="0.25">
      <c r="B64" s="12" t="str">
        <f>'Média Mensal'!B64</f>
        <v>Custió</v>
      </c>
      <c r="C64" s="12" t="str">
        <f>'Média Mensal'!C64</f>
        <v>Parque de Maia</v>
      </c>
      <c r="D64" s="15">
        <f>'Média Mensal'!D64</f>
        <v>1418.51</v>
      </c>
      <c r="E64" s="4">
        <v>1649.1968105073834</v>
      </c>
      <c r="F64" s="2">
        <v>722.55502371909893</v>
      </c>
      <c r="G64" s="5">
        <f t="shared" si="4"/>
        <v>2371.7518342264821</v>
      </c>
      <c r="H64" s="2">
        <v>0</v>
      </c>
      <c r="I64" s="2">
        <v>0</v>
      </c>
      <c r="J64" s="5">
        <f t="shared" si="5"/>
        <v>0</v>
      </c>
      <c r="K64" s="2">
        <v>59</v>
      </c>
      <c r="L64" s="2">
        <v>62</v>
      </c>
      <c r="M64" s="5">
        <f t="shared" si="6"/>
        <v>121</v>
      </c>
      <c r="N64" s="27">
        <f t="shared" si="13"/>
        <v>0.11271164642614703</v>
      </c>
      <c r="O64" s="27">
        <f t="shared" si="0"/>
        <v>4.6992392281419028E-2</v>
      </c>
      <c r="P64" s="28">
        <f t="shared" si="1"/>
        <v>7.90373178561211E-2</v>
      </c>
      <c r="R64" s="32">
        <f t="shared" si="10"/>
        <v>27.952488313684462</v>
      </c>
      <c r="S64" s="32">
        <f t="shared" si="11"/>
        <v>11.654113285791919</v>
      </c>
      <c r="T64" s="32">
        <f t="shared" si="12"/>
        <v>19.601254828318034</v>
      </c>
    </row>
    <row r="65" spans="2:20" x14ac:dyDescent="0.25">
      <c r="B65" s="12" t="str">
        <f>'Média Mensal'!B65</f>
        <v>Parque de Maia</v>
      </c>
      <c r="C65" s="12" t="str">
        <f>'Média Mensal'!C65</f>
        <v>Forum</v>
      </c>
      <c r="D65" s="15">
        <f>'Média Mensal'!D65</f>
        <v>824.81</v>
      </c>
      <c r="E65" s="4">
        <v>1468.5628536404008</v>
      </c>
      <c r="F65" s="2">
        <v>625.26162547640263</v>
      </c>
      <c r="G65" s="5">
        <f t="shared" si="4"/>
        <v>2093.8244791168036</v>
      </c>
      <c r="H65" s="2">
        <v>0</v>
      </c>
      <c r="I65" s="2">
        <v>0</v>
      </c>
      <c r="J65" s="5">
        <f t="shared" si="5"/>
        <v>0</v>
      </c>
      <c r="K65" s="2">
        <v>57</v>
      </c>
      <c r="L65" s="2">
        <v>62</v>
      </c>
      <c r="M65" s="5">
        <f t="shared" si="6"/>
        <v>119</v>
      </c>
      <c r="N65" s="27">
        <f t="shared" si="13"/>
        <v>0.10388814754105835</v>
      </c>
      <c r="O65" s="27">
        <f t="shared" si="0"/>
        <v>4.0664777931607873E-2</v>
      </c>
      <c r="P65" s="28">
        <f t="shared" si="1"/>
        <v>7.0948240685714412E-2</v>
      </c>
      <c r="R65" s="32">
        <f t="shared" si="10"/>
        <v>25.76426059018247</v>
      </c>
      <c r="S65" s="32">
        <f t="shared" si="11"/>
        <v>10.084864927038753</v>
      </c>
      <c r="T65" s="32">
        <f t="shared" si="12"/>
        <v>17.595163690057174</v>
      </c>
    </row>
    <row r="66" spans="2:20" x14ac:dyDescent="0.25">
      <c r="B66" s="12" t="str">
        <f>'Média Mensal'!B66</f>
        <v>Forum</v>
      </c>
      <c r="C66" s="12" t="str">
        <f>'Média Mensal'!C66</f>
        <v>Zona Industrial</v>
      </c>
      <c r="D66" s="15">
        <f>'Média Mensal'!D66</f>
        <v>1119.4000000000001</v>
      </c>
      <c r="E66" s="4">
        <v>541.32582701721731</v>
      </c>
      <c r="F66" s="2">
        <v>221.2309662245606</v>
      </c>
      <c r="G66" s="5">
        <f t="shared" si="4"/>
        <v>762.55679324177788</v>
      </c>
      <c r="H66" s="2">
        <v>0</v>
      </c>
      <c r="I66" s="2">
        <v>0</v>
      </c>
      <c r="J66" s="5">
        <f t="shared" si="5"/>
        <v>0</v>
      </c>
      <c r="K66" s="2">
        <v>62</v>
      </c>
      <c r="L66" s="2">
        <v>62</v>
      </c>
      <c r="M66" s="5">
        <f t="shared" si="6"/>
        <v>124</v>
      </c>
      <c r="N66" s="27">
        <f t="shared" si="13"/>
        <v>3.5205894056790928E-2</v>
      </c>
      <c r="O66" s="27">
        <f t="shared" si="0"/>
        <v>1.4388070123865804E-2</v>
      </c>
      <c r="P66" s="28">
        <f t="shared" si="1"/>
        <v>2.4796982090328365E-2</v>
      </c>
      <c r="R66" s="32">
        <f t="shared" si="10"/>
        <v>8.7310617260841497</v>
      </c>
      <c r="S66" s="32">
        <f t="shared" si="11"/>
        <v>3.5682413907187196</v>
      </c>
      <c r="T66" s="32">
        <f t="shared" si="12"/>
        <v>6.1496515584014348</v>
      </c>
    </row>
    <row r="67" spans="2:20" x14ac:dyDescent="0.25">
      <c r="B67" s="12" t="str">
        <f>'Média Mensal'!B67</f>
        <v>Zona Industrial</v>
      </c>
      <c r="C67" s="12" t="str">
        <f>'Média Mensal'!C67</f>
        <v>Mandim</v>
      </c>
      <c r="D67" s="15">
        <f>'Média Mensal'!D67</f>
        <v>1194.23</v>
      </c>
      <c r="E67" s="4">
        <v>525.43267027648267</v>
      </c>
      <c r="F67" s="2">
        <v>172.2504429739931</v>
      </c>
      <c r="G67" s="5">
        <f t="shared" si="4"/>
        <v>697.6831132504758</v>
      </c>
      <c r="H67" s="2">
        <v>0</v>
      </c>
      <c r="I67" s="2">
        <v>0</v>
      </c>
      <c r="J67" s="5">
        <f t="shared" si="5"/>
        <v>0</v>
      </c>
      <c r="K67" s="2">
        <v>62</v>
      </c>
      <c r="L67" s="2">
        <v>62</v>
      </c>
      <c r="M67" s="5">
        <f t="shared" si="6"/>
        <v>124</v>
      </c>
      <c r="N67" s="27">
        <f t="shared" si="13"/>
        <v>3.4172260033590182E-2</v>
      </c>
      <c r="O67" s="27">
        <f t="shared" si="0"/>
        <v>1.1202552222554183E-2</v>
      </c>
      <c r="P67" s="28">
        <f t="shared" si="1"/>
        <v>2.2687406128072185E-2</v>
      </c>
      <c r="R67" s="32">
        <f t="shared" si="10"/>
        <v>8.474720488330366</v>
      </c>
      <c r="S67" s="32">
        <f t="shared" si="11"/>
        <v>2.7782329511934369</v>
      </c>
      <c r="T67" s="32">
        <f t="shared" si="12"/>
        <v>5.6264767197619019</v>
      </c>
    </row>
    <row r="68" spans="2:20" x14ac:dyDescent="0.25">
      <c r="B68" s="12" t="str">
        <f>'Média Mensal'!B68</f>
        <v>Mandim</v>
      </c>
      <c r="C68" s="12" t="str">
        <f>'Média Mensal'!C68</f>
        <v>Castêlo da Maia</v>
      </c>
      <c r="D68" s="15">
        <f>'Média Mensal'!D68</f>
        <v>1468.1</v>
      </c>
      <c r="E68" s="4">
        <v>494.49402952640241</v>
      </c>
      <c r="F68" s="2">
        <v>167.5303381307109</v>
      </c>
      <c r="G68" s="5">
        <f t="shared" si="4"/>
        <v>662.02436765711332</v>
      </c>
      <c r="H68" s="2">
        <v>0</v>
      </c>
      <c r="I68" s="2">
        <v>0</v>
      </c>
      <c r="J68" s="5">
        <f t="shared" si="5"/>
        <v>0</v>
      </c>
      <c r="K68" s="2">
        <v>62</v>
      </c>
      <c r="L68" s="2">
        <v>62</v>
      </c>
      <c r="M68" s="5">
        <f t="shared" si="6"/>
        <v>124</v>
      </c>
      <c r="N68" s="27">
        <f t="shared" si="13"/>
        <v>3.2160121587305045E-2</v>
      </c>
      <c r="O68" s="27">
        <f t="shared" si="0"/>
        <v>1.0895573499656017E-2</v>
      </c>
      <c r="P68" s="28">
        <f t="shared" si="1"/>
        <v>2.1527847543480531E-2</v>
      </c>
      <c r="R68" s="32">
        <f t="shared" si="10"/>
        <v>7.9757101536516517</v>
      </c>
      <c r="S68" s="32">
        <f t="shared" si="11"/>
        <v>2.702102227914692</v>
      </c>
      <c r="T68" s="32">
        <f t="shared" si="12"/>
        <v>5.3389061907831721</v>
      </c>
    </row>
    <row r="69" spans="2:20" x14ac:dyDescent="0.25">
      <c r="B69" s="13" t="str">
        <f>'Média Mensal'!B69</f>
        <v>Castêlo da Maia</v>
      </c>
      <c r="C69" s="13" t="str">
        <f>'Média Mensal'!C69</f>
        <v>ISMAI</v>
      </c>
      <c r="D69" s="16">
        <f>'Média Mensal'!D69</f>
        <v>702.48</v>
      </c>
      <c r="E69" s="6">
        <v>244.21250076861682</v>
      </c>
      <c r="F69" s="3">
        <v>128.00000000000003</v>
      </c>
      <c r="G69" s="7">
        <f t="shared" si="4"/>
        <v>372.21250076861685</v>
      </c>
      <c r="H69" s="6">
        <v>0</v>
      </c>
      <c r="I69" s="3">
        <v>0</v>
      </c>
      <c r="J69" s="7">
        <f t="shared" si="5"/>
        <v>0</v>
      </c>
      <c r="K69" s="6">
        <v>62</v>
      </c>
      <c r="L69" s="3">
        <v>62</v>
      </c>
      <c r="M69" s="7">
        <f t="shared" si="6"/>
        <v>124</v>
      </c>
      <c r="N69" s="29">
        <f t="shared" si="13"/>
        <v>1.5882706865804945E-2</v>
      </c>
      <c r="O69" s="29">
        <f t="shared" si="0"/>
        <v>8.3246618106139463E-3</v>
      </c>
      <c r="P69" s="30">
        <f t="shared" si="1"/>
        <v>1.2103684338209445E-2</v>
      </c>
      <c r="R69" s="32">
        <f t="shared" si="10"/>
        <v>3.9389113027196263</v>
      </c>
      <c r="S69" s="32">
        <f t="shared" si="11"/>
        <v>2.0645161290322585</v>
      </c>
      <c r="T69" s="32">
        <f t="shared" si="12"/>
        <v>3.0017137158759422</v>
      </c>
    </row>
    <row r="70" spans="2:20" x14ac:dyDescent="0.25">
      <c r="B70" s="11" t="str">
        <f>'Média Mensal'!B70</f>
        <v>Santo Ovídio</v>
      </c>
      <c r="C70" s="11" t="str">
        <f>'Média Mensal'!C70</f>
        <v>D. João II</v>
      </c>
      <c r="D70" s="14">
        <f>'Média Mensal'!D70</f>
        <v>463.71</v>
      </c>
      <c r="E70" s="4">
        <v>705.99999999999989</v>
      </c>
      <c r="F70" s="2">
        <v>2153.3101647706362</v>
      </c>
      <c r="G70" s="10">
        <f t="shared" ref="G70:G86" si="20">+E70+F70</f>
        <v>2859.3101647706362</v>
      </c>
      <c r="H70" s="2">
        <v>124</v>
      </c>
      <c r="I70" s="2">
        <v>125</v>
      </c>
      <c r="J70" s="10">
        <f t="shared" ref="J70:J86" si="21">+H70+I70</f>
        <v>249</v>
      </c>
      <c r="K70" s="2">
        <v>0</v>
      </c>
      <c r="L70" s="2">
        <v>0</v>
      </c>
      <c r="M70" s="10">
        <f t="shared" ref="M70:M86" si="22">+K70+L70</f>
        <v>0</v>
      </c>
      <c r="N70" s="25">
        <f t="shared" si="13"/>
        <v>2.635902031063321E-2</v>
      </c>
      <c r="O70" s="25">
        <f t="shared" si="0"/>
        <v>7.9752228324838373E-2</v>
      </c>
      <c r="P70" s="26">
        <f t="shared" si="1"/>
        <v>5.3162839594872752E-2</v>
      </c>
      <c r="R70" s="32">
        <f t="shared" si="10"/>
        <v>5.6935483870967731</v>
      </c>
      <c r="S70" s="32">
        <f t="shared" si="11"/>
        <v>17.226481318165089</v>
      </c>
      <c r="T70" s="32">
        <f t="shared" si="12"/>
        <v>11.483173352492514</v>
      </c>
    </row>
    <row r="71" spans="2:20" x14ac:dyDescent="0.25">
      <c r="B71" s="12" t="str">
        <f>'Média Mensal'!B71</f>
        <v>D. João II</v>
      </c>
      <c r="C71" s="12" t="str">
        <f>'Média Mensal'!C71</f>
        <v>João de Deus</v>
      </c>
      <c r="D71" s="15">
        <f>'Média Mensal'!D71</f>
        <v>716.25</v>
      </c>
      <c r="E71" s="4">
        <v>982.73336966210979</v>
      </c>
      <c r="F71" s="2">
        <v>3157.5167503810994</v>
      </c>
      <c r="G71" s="5">
        <f t="shared" si="20"/>
        <v>4140.2501200432089</v>
      </c>
      <c r="H71" s="2">
        <v>124</v>
      </c>
      <c r="I71" s="2">
        <v>125</v>
      </c>
      <c r="J71" s="5">
        <f t="shared" si="21"/>
        <v>249</v>
      </c>
      <c r="K71" s="2">
        <v>0</v>
      </c>
      <c r="L71" s="2">
        <v>0</v>
      </c>
      <c r="M71" s="5">
        <f t="shared" si="22"/>
        <v>0</v>
      </c>
      <c r="N71" s="27">
        <f t="shared" si="13"/>
        <v>3.6691060695269929E-2</v>
      </c>
      <c r="O71" s="27">
        <f t="shared" si="0"/>
        <v>0.11694506482892961</v>
      </c>
      <c r="P71" s="28">
        <f t="shared" si="1"/>
        <v>7.6979215380842056E-2</v>
      </c>
      <c r="R71" s="32">
        <f t="shared" ref="R71:R86" si="23">+E71/(H71+K71)</f>
        <v>7.9252691101783048</v>
      </c>
      <c r="S71" s="32">
        <f t="shared" ref="S71:S86" si="24">+F71/(I71+L71)</f>
        <v>25.260134003048794</v>
      </c>
      <c r="T71" s="32">
        <f t="shared" ref="T71:T86" si="25">+G71/(J71+M71)</f>
        <v>16.627510522261883</v>
      </c>
    </row>
    <row r="72" spans="2:20" x14ac:dyDescent="0.25">
      <c r="B72" s="12" t="str">
        <f>'Média Mensal'!B72</f>
        <v>João de Deus</v>
      </c>
      <c r="C72" s="12" t="str">
        <f>'Média Mensal'!C72</f>
        <v>C.M.Gaia</v>
      </c>
      <c r="D72" s="15">
        <f>'Média Mensal'!D72</f>
        <v>405.01</v>
      </c>
      <c r="E72" s="4">
        <v>2763.4007500282719</v>
      </c>
      <c r="F72" s="2">
        <v>5031.1117049470358</v>
      </c>
      <c r="G72" s="5">
        <f t="shared" si="20"/>
        <v>7794.5124549753073</v>
      </c>
      <c r="H72" s="2">
        <v>124</v>
      </c>
      <c r="I72" s="2">
        <v>125</v>
      </c>
      <c r="J72" s="5">
        <f t="shared" si="21"/>
        <v>249</v>
      </c>
      <c r="K72" s="2">
        <v>0</v>
      </c>
      <c r="L72" s="2">
        <v>0</v>
      </c>
      <c r="M72" s="5">
        <f t="shared" si="22"/>
        <v>0</v>
      </c>
      <c r="N72" s="27">
        <f t="shared" si="13"/>
        <v>0.10317356444251313</v>
      </c>
      <c r="O72" s="27">
        <f t="shared" si="0"/>
        <v>0.18633747055359393</v>
      </c>
      <c r="P72" s="28">
        <f t="shared" si="1"/>
        <v>0.14492251329345729</v>
      </c>
      <c r="R72" s="32">
        <f t="shared" si="23"/>
        <v>22.285489919582837</v>
      </c>
      <c r="S72" s="32">
        <f t="shared" si="24"/>
        <v>40.248893639576288</v>
      </c>
      <c r="T72" s="32">
        <f t="shared" si="25"/>
        <v>31.303262871386774</v>
      </c>
    </row>
    <row r="73" spans="2:20" x14ac:dyDescent="0.25">
      <c r="B73" s="12" t="str">
        <f>'Média Mensal'!B73</f>
        <v>C.M.Gaia</v>
      </c>
      <c r="C73" s="12" t="str">
        <f>'Média Mensal'!C73</f>
        <v>General Torres</v>
      </c>
      <c r="D73" s="15">
        <f>'Média Mensal'!D73</f>
        <v>488.39</v>
      </c>
      <c r="E73" s="4">
        <v>3003.0301262181397</v>
      </c>
      <c r="F73" s="2">
        <v>5808.3360618070838</v>
      </c>
      <c r="G73" s="5">
        <f t="shared" si="20"/>
        <v>8811.3661880252239</v>
      </c>
      <c r="H73" s="2">
        <v>124</v>
      </c>
      <c r="I73" s="2">
        <v>125</v>
      </c>
      <c r="J73" s="5">
        <f t="shared" si="21"/>
        <v>249</v>
      </c>
      <c r="K73" s="2">
        <v>0</v>
      </c>
      <c r="L73" s="2">
        <v>0</v>
      </c>
      <c r="M73" s="5">
        <f t="shared" si="22"/>
        <v>0</v>
      </c>
      <c r="N73" s="27">
        <f t="shared" ref="N73" si="26">+E73/(H73*216+K73*248)</f>
        <v>0.11212030041137021</v>
      </c>
      <c r="O73" s="27">
        <f t="shared" ref="O73" si="27">+F73/(I73*216+L73*248)</f>
        <v>0.2151235578447068</v>
      </c>
      <c r="P73" s="28">
        <f t="shared" ref="P73" si="28">+G73/(J73*216+M73*248)</f>
        <v>0.16382876297830626</v>
      </c>
      <c r="R73" s="32">
        <f t="shared" si="23"/>
        <v>24.217984888855966</v>
      </c>
      <c r="S73" s="32">
        <f t="shared" si="24"/>
        <v>46.466688494456669</v>
      </c>
      <c r="T73" s="32">
        <f t="shared" si="25"/>
        <v>35.38701280331415</v>
      </c>
    </row>
    <row r="74" spans="2:20" x14ac:dyDescent="0.25">
      <c r="B74" s="12" t="str">
        <f>'Média Mensal'!B74</f>
        <v>General Torres</v>
      </c>
      <c r="C74" s="12" t="str">
        <f>'Média Mensal'!C74</f>
        <v>Jardim do Morro</v>
      </c>
      <c r="D74" s="15">
        <f>'Média Mensal'!D74</f>
        <v>419.98</v>
      </c>
      <c r="E74" s="4">
        <v>3222.7842111460754</v>
      </c>
      <c r="F74" s="2">
        <v>6497.8357902998632</v>
      </c>
      <c r="G74" s="5">
        <f t="shared" si="20"/>
        <v>9720.6200014459391</v>
      </c>
      <c r="H74" s="2">
        <v>124</v>
      </c>
      <c r="I74" s="2">
        <v>125</v>
      </c>
      <c r="J74" s="5">
        <f t="shared" si="21"/>
        <v>249</v>
      </c>
      <c r="K74" s="2">
        <v>0</v>
      </c>
      <c r="L74" s="2">
        <v>0</v>
      </c>
      <c r="M74" s="5">
        <f t="shared" si="22"/>
        <v>0</v>
      </c>
      <c r="N74" s="27">
        <f t="shared" si="13"/>
        <v>0.12032497801471309</v>
      </c>
      <c r="O74" s="27">
        <f t="shared" si="0"/>
        <v>0.24066058482592087</v>
      </c>
      <c r="P74" s="28">
        <f t="shared" si="1"/>
        <v>0.18073441918499814</v>
      </c>
      <c r="R74" s="32">
        <f t="shared" si="23"/>
        <v>25.990195251178029</v>
      </c>
      <c r="S74" s="32">
        <f t="shared" si="24"/>
        <v>51.982686322398905</v>
      </c>
      <c r="T74" s="32">
        <f t="shared" si="25"/>
        <v>39.038634543959596</v>
      </c>
    </row>
    <row r="75" spans="2:20" x14ac:dyDescent="0.25">
      <c r="B75" s="12" t="str">
        <f>'Média Mensal'!B75</f>
        <v>Jardim do Morro</v>
      </c>
      <c r="C75" s="12" t="str">
        <f>'Média Mensal'!C75</f>
        <v>São Bento</v>
      </c>
      <c r="D75" s="15">
        <f>'Média Mensal'!D75</f>
        <v>795.7</v>
      </c>
      <c r="E75" s="4">
        <v>3424.2148950271444</v>
      </c>
      <c r="F75" s="2">
        <v>6859.2078507555943</v>
      </c>
      <c r="G75" s="5">
        <f t="shared" si="20"/>
        <v>10283.422745782738</v>
      </c>
      <c r="H75" s="2">
        <v>124</v>
      </c>
      <c r="I75" s="2">
        <v>125</v>
      </c>
      <c r="J75" s="5">
        <f t="shared" si="21"/>
        <v>249</v>
      </c>
      <c r="K75" s="2">
        <v>0</v>
      </c>
      <c r="L75" s="2">
        <v>0</v>
      </c>
      <c r="M75" s="5">
        <f t="shared" si="22"/>
        <v>0</v>
      </c>
      <c r="N75" s="27">
        <f t="shared" si="13"/>
        <v>0.12784553819545791</v>
      </c>
      <c r="O75" s="27">
        <f t="shared" si="0"/>
        <v>0.25404473521317017</v>
      </c>
      <c r="P75" s="28">
        <f t="shared" si="1"/>
        <v>0.19119854874651826</v>
      </c>
      <c r="R75" s="32">
        <f t="shared" si="23"/>
        <v>27.614636250218908</v>
      </c>
      <c r="S75" s="32">
        <f t="shared" si="24"/>
        <v>54.873662806044756</v>
      </c>
      <c r="T75" s="32">
        <f t="shared" si="25"/>
        <v>41.298886529247945</v>
      </c>
    </row>
    <row r="76" spans="2:20" x14ac:dyDescent="0.25">
      <c r="B76" s="12" t="str">
        <f>'Média Mensal'!B76</f>
        <v>São Bento</v>
      </c>
      <c r="C76" s="12" t="str">
        <f>'Média Mensal'!C76</f>
        <v>Aliados</v>
      </c>
      <c r="D76" s="15">
        <f>'Média Mensal'!D76</f>
        <v>443.38</v>
      </c>
      <c r="E76" s="4">
        <v>5382.0782481577971</v>
      </c>
      <c r="F76" s="2">
        <v>6961.3178621182033</v>
      </c>
      <c r="G76" s="5">
        <f t="shared" si="20"/>
        <v>12343.396110276</v>
      </c>
      <c r="H76" s="2">
        <v>124</v>
      </c>
      <c r="I76" s="2">
        <v>123</v>
      </c>
      <c r="J76" s="5">
        <f t="shared" si="21"/>
        <v>247</v>
      </c>
      <c r="K76" s="2">
        <v>0</v>
      </c>
      <c r="L76" s="2">
        <v>0</v>
      </c>
      <c r="M76" s="5">
        <f t="shared" si="22"/>
        <v>0</v>
      </c>
      <c r="N76" s="27">
        <f t="shared" si="13"/>
        <v>0.20094378166658441</v>
      </c>
      <c r="O76" s="27">
        <f t="shared" si="0"/>
        <v>0.2620188897214018</v>
      </c>
      <c r="P76" s="28">
        <f t="shared" si="1"/>
        <v>0.23135770187201979</v>
      </c>
      <c r="R76" s="32">
        <f t="shared" si="23"/>
        <v>43.403856839982232</v>
      </c>
      <c r="S76" s="32">
        <f t="shared" si="24"/>
        <v>56.596080179822792</v>
      </c>
      <c r="T76" s="32">
        <f t="shared" si="25"/>
        <v>49.973263604356276</v>
      </c>
    </row>
    <row r="77" spans="2:20" x14ac:dyDescent="0.25">
      <c r="B77" s="12" t="str">
        <f>'Média Mensal'!B77</f>
        <v>Aliados</v>
      </c>
      <c r="C77" s="12" t="str">
        <f>'Média Mensal'!C77</f>
        <v>Trindade S</v>
      </c>
      <c r="D77" s="15">
        <f>'Média Mensal'!D77</f>
        <v>450.27</v>
      </c>
      <c r="E77" s="4">
        <v>6963.3203043270269</v>
      </c>
      <c r="F77" s="2">
        <v>6858.2215134307071</v>
      </c>
      <c r="G77" s="5">
        <f t="shared" si="20"/>
        <v>13821.541817757734</v>
      </c>
      <c r="H77" s="2">
        <v>123</v>
      </c>
      <c r="I77" s="2">
        <v>123</v>
      </c>
      <c r="J77" s="5">
        <f t="shared" si="21"/>
        <v>246</v>
      </c>
      <c r="K77" s="2">
        <v>0</v>
      </c>
      <c r="L77" s="2">
        <v>0</v>
      </c>
      <c r="M77" s="5">
        <f t="shared" si="22"/>
        <v>0</v>
      </c>
      <c r="N77" s="27">
        <f t="shared" si="13"/>
        <v>0.26209426017491066</v>
      </c>
      <c r="O77" s="27">
        <f t="shared" si="0"/>
        <v>0.25813841890359479</v>
      </c>
      <c r="P77" s="28">
        <f t="shared" si="1"/>
        <v>0.26011633953925273</v>
      </c>
      <c r="R77" s="32">
        <f t="shared" si="23"/>
        <v>56.612360197780703</v>
      </c>
      <c r="S77" s="32">
        <f t="shared" si="24"/>
        <v>55.757898483176483</v>
      </c>
      <c r="T77" s="32">
        <f t="shared" si="25"/>
        <v>56.185129340478596</v>
      </c>
    </row>
    <row r="78" spans="2:20" x14ac:dyDescent="0.25">
      <c r="B78" s="12" t="str">
        <f>'Média Mensal'!B78</f>
        <v>Trindade S</v>
      </c>
      <c r="C78" s="12" t="str">
        <f>'Média Mensal'!C78</f>
        <v>Faria Guimaraes</v>
      </c>
      <c r="D78" s="15">
        <f>'Média Mensal'!D78</f>
        <v>555.34</v>
      </c>
      <c r="E78" s="4">
        <v>6218.8781652321586</v>
      </c>
      <c r="F78" s="2">
        <v>3664.8097043866369</v>
      </c>
      <c r="G78" s="5">
        <f t="shared" si="20"/>
        <v>9883.687869618796</v>
      </c>
      <c r="H78" s="2">
        <v>122</v>
      </c>
      <c r="I78" s="2">
        <v>124</v>
      </c>
      <c r="J78" s="5">
        <f t="shared" si="21"/>
        <v>246</v>
      </c>
      <c r="K78" s="2">
        <v>0</v>
      </c>
      <c r="L78" s="2">
        <v>0</v>
      </c>
      <c r="M78" s="5">
        <f t="shared" si="22"/>
        <v>0</v>
      </c>
      <c r="N78" s="27">
        <f t="shared" si="13"/>
        <v>0.23599264440012746</v>
      </c>
      <c r="O78" s="27">
        <f t="shared" si="0"/>
        <v>0.13682831930953693</v>
      </c>
      <c r="P78" s="28">
        <f t="shared" si="1"/>
        <v>0.18600737484226881</v>
      </c>
      <c r="R78" s="32">
        <f t="shared" si="23"/>
        <v>50.974411190427531</v>
      </c>
      <c r="S78" s="32">
        <f t="shared" si="24"/>
        <v>29.554916970859974</v>
      </c>
      <c r="T78" s="32">
        <f t="shared" si="25"/>
        <v>40.177592965930067</v>
      </c>
    </row>
    <row r="79" spans="2:20" x14ac:dyDescent="0.25">
      <c r="B79" s="12" t="str">
        <f>'Média Mensal'!B79</f>
        <v>Faria Guimaraes</v>
      </c>
      <c r="C79" s="12" t="str">
        <f>'Média Mensal'!C79</f>
        <v>Marques</v>
      </c>
      <c r="D79" s="15">
        <f>'Média Mensal'!D79</f>
        <v>621.04</v>
      </c>
      <c r="E79" s="4">
        <v>5699.3402964147936</v>
      </c>
      <c r="F79" s="2">
        <v>3578.1194036820593</v>
      </c>
      <c r="G79" s="5">
        <f t="shared" si="20"/>
        <v>9277.4597000968533</v>
      </c>
      <c r="H79" s="2">
        <v>124</v>
      </c>
      <c r="I79" s="2">
        <v>124</v>
      </c>
      <c r="J79" s="5">
        <f t="shared" si="21"/>
        <v>248</v>
      </c>
      <c r="K79" s="2">
        <v>0</v>
      </c>
      <c r="L79" s="2">
        <v>0</v>
      </c>
      <c r="M79" s="5">
        <f t="shared" si="22"/>
        <v>0</v>
      </c>
      <c r="N79" s="27">
        <f t="shared" si="13"/>
        <v>0.21278898956148423</v>
      </c>
      <c r="O79" s="27">
        <f t="shared" si="0"/>
        <v>0.13359167427128357</v>
      </c>
      <c r="P79" s="28">
        <f t="shared" si="1"/>
        <v>0.17319033191638392</v>
      </c>
      <c r="R79" s="32">
        <f t="shared" si="23"/>
        <v>45.962421745280594</v>
      </c>
      <c r="S79" s="32">
        <f t="shared" si="24"/>
        <v>28.855801642597253</v>
      </c>
      <c r="T79" s="32">
        <f t="shared" si="25"/>
        <v>37.409111693938925</v>
      </c>
    </row>
    <row r="80" spans="2:20" x14ac:dyDescent="0.25">
      <c r="B80" s="12" t="str">
        <f>'Média Mensal'!B80</f>
        <v>Marques</v>
      </c>
      <c r="C80" s="12" t="str">
        <f>'Média Mensal'!C80</f>
        <v>Combatentes</v>
      </c>
      <c r="D80" s="15">
        <f>'Média Mensal'!D80</f>
        <v>702.75</v>
      </c>
      <c r="E80" s="4">
        <v>4181.4986753453959</v>
      </c>
      <c r="F80" s="2">
        <v>2987.8779003297636</v>
      </c>
      <c r="G80" s="5">
        <f t="shared" si="20"/>
        <v>7169.37657567516</v>
      </c>
      <c r="H80" s="2">
        <v>124</v>
      </c>
      <c r="I80" s="2">
        <v>124</v>
      </c>
      <c r="J80" s="5">
        <f t="shared" si="21"/>
        <v>248</v>
      </c>
      <c r="K80" s="2">
        <v>0</v>
      </c>
      <c r="L80" s="2">
        <v>0</v>
      </c>
      <c r="M80" s="5">
        <f t="shared" si="22"/>
        <v>0</v>
      </c>
      <c r="N80" s="27">
        <f t="shared" si="13"/>
        <v>0.15611927551319429</v>
      </c>
      <c r="O80" s="27">
        <f t="shared" si="0"/>
        <v>0.11155458110550193</v>
      </c>
      <c r="P80" s="28">
        <f t="shared" si="1"/>
        <v>0.13383692830934812</v>
      </c>
      <c r="R80" s="32">
        <f t="shared" si="23"/>
        <v>33.721763510849968</v>
      </c>
      <c r="S80" s="32">
        <f t="shared" si="24"/>
        <v>24.095789518788415</v>
      </c>
      <c r="T80" s="32">
        <f t="shared" si="25"/>
        <v>28.908776514819195</v>
      </c>
    </row>
    <row r="81" spans="2:20" x14ac:dyDescent="0.25">
      <c r="B81" s="12" t="str">
        <f>'Média Mensal'!B81</f>
        <v>Combatentes</v>
      </c>
      <c r="C81" s="12" t="str">
        <f>'Média Mensal'!C81</f>
        <v>Salgueiros</v>
      </c>
      <c r="D81" s="15">
        <f>'Média Mensal'!D81</f>
        <v>471.25</v>
      </c>
      <c r="E81" s="4">
        <v>3453.948157412965</v>
      </c>
      <c r="F81" s="2">
        <v>2422.4194591403352</v>
      </c>
      <c r="G81" s="5">
        <f t="shared" si="20"/>
        <v>5876.3676165532997</v>
      </c>
      <c r="H81" s="2">
        <v>124</v>
      </c>
      <c r="I81" s="2">
        <v>124</v>
      </c>
      <c r="J81" s="5">
        <f t="shared" si="21"/>
        <v>248</v>
      </c>
      <c r="K81" s="2">
        <v>0</v>
      </c>
      <c r="L81" s="2">
        <v>0</v>
      </c>
      <c r="M81" s="5">
        <f t="shared" si="22"/>
        <v>0</v>
      </c>
      <c r="N81" s="27">
        <f t="shared" si="13"/>
        <v>0.12895565103841716</v>
      </c>
      <c r="O81" s="27">
        <f t="shared" ref="O81:O86" si="29">+F81/(I81*216+L81*248)</f>
        <v>9.0442781479253859E-2</v>
      </c>
      <c r="P81" s="28">
        <f t="shared" ref="P81:P86" si="30">+G81/(J81*216+M81*248)</f>
        <v>0.1096992162588355</v>
      </c>
      <c r="R81" s="32">
        <f t="shared" si="23"/>
        <v>27.854420624298104</v>
      </c>
      <c r="S81" s="32">
        <f t="shared" si="24"/>
        <v>19.535640799518834</v>
      </c>
      <c r="T81" s="32">
        <f t="shared" si="25"/>
        <v>23.695030711908466</v>
      </c>
    </row>
    <row r="82" spans="2:20" x14ac:dyDescent="0.25">
      <c r="B82" s="12" t="str">
        <f>'Média Mensal'!B82</f>
        <v>Salgueiros</v>
      </c>
      <c r="C82" s="12" t="str">
        <f>'Média Mensal'!C82</f>
        <v>Polo Universitario</v>
      </c>
      <c r="D82" s="15">
        <f>'Média Mensal'!D82</f>
        <v>775.36</v>
      </c>
      <c r="E82" s="4">
        <v>2738.8351997676718</v>
      </c>
      <c r="F82" s="2">
        <v>2286.711324161271</v>
      </c>
      <c r="G82" s="5">
        <f t="shared" si="20"/>
        <v>5025.5465239289424</v>
      </c>
      <c r="H82" s="2">
        <v>124</v>
      </c>
      <c r="I82" s="2">
        <v>124</v>
      </c>
      <c r="J82" s="5">
        <f t="shared" si="21"/>
        <v>248</v>
      </c>
      <c r="K82" s="2">
        <v>0</v>
      </c>
      <c r="L82" s="2">
        <v>0</v>
      </c>
      <c r="M82" s="5">
        <f t="shared" si="22"/>
        <v>0</v>
      </c>
      <c r="N82" s="27">
        <f t="shared" ref="N82:N86" si="31">+E82/(H82*216+K82*248)</f>
        <v>0.10225639186707257</v>
      </c>
      <c r="O82" s="27">
        <f t="shared" si="29"/>
        <v>8.5376020167311495E-2</v>
      </c>
      <c r="P82" s="28">
        <f t="shared" si="30"/>
        <v>9.3816206017192025E-2</v>
      </c>
      <c r="R82" s="32">
        <f t="shared" si="23"/>
        <v>22.087380643287677</v>
      </c>
      <c r="S82" s="32">
        <f t="shared" si="24"/>
        <v>18.441220356139283</v>
      </c>
      <c r="T82" s="32">
        <f t="shared" si="25"/>
        <v>20.264300499713478</v>
      </c>
    </row>
    <row r="83" spans="2:20" x14ac:dyDescent="0.25">
      <c r="B83" s="12" t="str">
        <f>'Média Mensal'!B83</f>
        <v>Polo Universitario</v>
      </c>
      <c r="C83" s="12" t="str">
        <f>'Média Mensal'!C83</f>
        <v>I.P.O.</v>
      </c>
      <c r="D83" s="15">
        <f>'Média Mensal'!D83</f>
        <v>827.64</v>
      </c>
      <c r="E83" s="4">
        <v>2060.281193993646</v>
      </c>
      <c r="F83" s="2">
        <v>1776.4295764998221</v>
      </c>
      <c r="G83" s="5">
        <f t="shared" si="20"/>
        <v>3836.7107704934679</v>
      </c>
      <c r="H83" s="2">
        <v>124</v>
      </c>
      <c r="I83" s="2">
        <v>124</v>
      </c>
      <c r="J83" s="5">
        <f t="shared" si="21"/>
        <v>248</v>
      </c>
      <c r="K83" s="2">
        <v>0</v>
      </c>
      <c r="L83" s="2">
        <v>0</v>
      </c>
      <c r="M83" s="5">
        <f t="shared" si="22"/>
        <v>0</v>
      </c>
      <c r="N83" s="27">
        <f t="shared" si="31"/>
        <v>7.6922087589368499E-2</v>
      </c>
      <c r="O83" s="27">
        <f t="shared" si="29"/>
        <v>6.6324282276725738E-2</v>
      </c>
      <c r="P83" s="28">
        <f t="shared" si="30"/>
        <v>7.1623184933047118E-2</v>
      </c>
      <c r="R83" s="32">
        <f t="shared" si="23"/>
        <v>16.615170919303598</v>
      </c>
      <c r="S83" s="32">
        <f t="shared" si="24"/>
        <v>14.32604497177276</v>
      </c>
      <c r="T83" s="32">
        <f t="shared" si="25"/>
        <v>15.470607945538177</v>
      </c>
    </row>
    <row r="84" spans="2:20" x14ac:dyDescent="0.25">
      <c r="B84" s="13" t="str">
        <f>'Média Mensal'!B84</f>
        <v>I.P.O.</v>
      </c>
      <c r="C84" s="13" t="str">
        <f>'Média Mensal'!C84</f>
        <v>Hospital São João</v>
      </c>
      <c r="D84" s="16">
        <f>'Média Mensal'!D84</f>
        <v>351.77</v>
      </c>
      <c r="E84" s="6">
        <v>1323.6398517454395</v>
      </c>
      <c r="F84" s="3">
        <v>1278.0000000000002</v>
      </c>
      <c r="G84" s="7">
        <f t="shared" si="20"/>
        <v>2601.63985174544</v>
      </c>
      <c r="H84" s="6">
        <v>124</v>
      </c>
      <c r="I84" s="3">
        <v>124</v>
      </c>
      <c r="J84" s="7">
        <f t="shared" si="21"/>
        <v>248</v>
      </c>
      <c r="K84" s="6">
        <v>0</v>
      </c>
      <c r="L84" s="3">
        <v>0</v>
      </c>
      <c r="M84" s="7">
        <f t="shared" si="22"/>
        <v>0</v>
      </c>
      <c r="N84" s="29">
        <f t="shared" si="31"/>
        <v>4.9419050617735945E-2</v>
      </c>
      <c r="O84" s="29">
        <f t="shared" si="29"/>
        <v>4.7715053763440866E-2</v>
      </c>
      <c r="P84" s="30">
        <f t="shared" si="30"/>
        <v>4.8567052190588413E-2</v>
      </c>
      <c r="R84" s="32">
        <f t="shared" si="23"/>
        <v>10.674514933430963</v>
      </c>
      <c r="S84" s="32">
        <f t="shared" si="24"/>
        <v>10.306451612903228</v>
      </c>
      <c r="T84" s="32">
        <f t="shared" si="25"/>
        <v>10.490483273167097</v>
      </c>
    </row>
    <row r="85" spans="2:20" x14ac:dyDescent="0.25">
      <c r="B85" s="12" t="str">
        <f>'Média Mensal'!B85</f>
        <v xml:space="preserve">Verdes (E) </v>
      </c>
      <c r="C85" s="12" t="str">
        <f>'Média Mensal'!C85</f>
        <v>Botica</v>
      </c>
      <c r="D85" s="15">
        <f>'Média Mensal'!D85</f>
        <v>683.54</v>
      </c>
      <c r="E85" s="4">
        <v>586.46934709167022</v>
      </c>
      <c r="F85" s="2">
        <v>2585.3572210265465</v>
      </c>
      <c r="G85" s="5">
        <f t="shared" si="20"/>
        <v>3171.8265681182165</v>
      </c>
      <c r="H85" s="2">
        <v>65</v>
      </c>
      <c r="I85" s="2">
        <v>64</v>
      </c>
      <c r="J85" s="5">
        <f t="shared" si="21"/>
        <v>129</v>
      </c>
      <c r="K85" s="2">
        <v>0</v>
      </c>
      <c r="L85" s="2">
        <v>0</v>
      </c>
      <c r="M85" s="5">
        <f t="shared" si="22"/>
        <v>0</v>
      </c>
      <c r="N85" s="27">
        <f t="shared" si="31"/>
        <v>4.1771321017925231E-2</v>
      </c>
      <c r="O85" s="27">
        <f t="shared" si="29"/>
        <v>0.18701947490064719</v>
      </c>
      <c r="P85" s="28">
        <f t="shared" si="30"/>
        <v>0.11383242061865549</v>
      </c>
      <c r="R85" s="32">
        <f t="shared" si="23"/>
        <v>9.0226053398718502</v>
      </c>
      <c r="S85" s="32">
        <f t="shared" si="24"/>
        <v>40.39620657853979</v>
      </c>
      <c r="T85" s="32">
        <f t="shared" si="25"/>
        <v>24.587802853629587</v>
      </c>
    </row>
    <row r="86" spans="2:20" x14ac:dyDescent="0.25">
      <c r="B86" s="13" t="str">
        <f>'Média Mensal'!B86</f>
        <v>Botica</v>
      </c>
      <c r="C86" s="13" t="str">
        <f>'Média Mensal'!C86</f>
        <v>Aeroporto</v>
      </c>
      <c r="D86" s="16">
        <f>'Média Mensal'!D86</f>
        <v>649.66</v>
      </c>
      <c r="E86" s="44">
        <v>514.46509745712285</v>
      </c>
      <c r="F86" s="45">
        <v>2452.0000000000018</v>
      </c>
      <c r="G86" s="46">
        <f t="shared" si="20"/>
        <v>2966.4650974571246</v>
      </c>
      <c r="H86" s="44">
        <v>61</v>
      </c>
      <c r="I86" s="45">
        <v>63</v>
      </c>
      <c r="J86" s="46">
        <f t="shared" si="21"/>
        <v>124</v>
      </c>
      <c r="K86" s="44">
        <v>0</v>
      </c>
      <c r="L86" s="45">
        <v>0</v>
      </c>
      <c r="M86" s="46">
        <f t="shared" si="22"/>
        <v>0</v>
      </c>
      <c r="N86" s="29">
        <f t="shared" si="31"/>
        <v>3.9045620632750674E-2</v>
      </c>
      <c r="O86" s="29">
        <f t="shared" si="29"/>
        <v>0.18018812463256922</v>
      </c>
      <c r="P86" s="30">
        <f t="shared" si="30"/>
        <v>0.11075511863265847</v>
      </c>
      <c r="R86" s="32">
        <f t="shared" si="23"/>
        <v>8.4338540566741447</v>
      </c>
      <c r="S86" s="32">
        <f t="shared" si="24"/>
        <v>38.920634920634953</v>
      </c>
      <c r="T86" s="32">
        <f t="shared" si="25"/>
        <v>23.92310562465423</v>
      </c>
    </row>
    <row r="87" spans="2:20" x14ac:dyDescent="0.25">
      <c r="B87" s="23" t="s">
        <v>85</v>
      </c>
    </row>
    <row r="88" spans="2:20" x14ac:dyDescent="0.25">
      <c r="B88" s="34"/>
    </row>
    <row r="89" spans="2:20" x14ac:dyDescent="0.25">
      <c r="C89" s="51" t="s">
        <v>106</v>
      </c>
      <c r="D89" s="52">
        <f>+SUMPRODUCT(D5:D86,G5:G86)/1000</f>
        <v>355872.53416157543</v>
      </c>
    </row>
    <row r="90" spans="2:20" x14ac:dyDescent="0.25">
      <c r="C90" s="51" t="s">
        <v>108</v>
      </c>
      <c r="D90" s="52">
        <f>+(SUMPRODUCT($D$5:$D$86,$J$5:$J$86)+SUMPRODUCT($D$5:$D$86,$M$5:$M$86))/1000</f>
        <v>14995.792919999998</v>
      </c>
    </row>
    <row r="91" spans="2:20" x14ac:dyDescent="0.25">
      <c r="C91" s="51" t="s">
        <v>107</v>
      </c>
      <c r="D91" s="52">
        <f>+(SUMPRODUCT($D$5:$D$86,$J$5:$J$86)*216+SUMPRODUCT($D$5:$D$86,$M$5:$M$86)*248)/1000</f>
        <v>3453026.2652799999</v>
      </c>
    </row>
    <row r="92" spans="2:20" x14ac:dyDescent="0.25">
      <c r="C92" s="51" t="s">
        <v>109</v>
      </c>
      <c r="D92" s="35">
        <f>+D89/D91</f>
        <v>0.10306105625081839</v>
      </c>
    </row>
    <row r="93" spans="2:20" x14ac:dyDescent="0.25">
      <c r="D93" s="53">
        <f>+D92-P2</f>
        <v>-1.1102230246251565E-16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2">
    <tabColor theme="0" tint="-4.9989318521683403E-2"/>
  </sheetPr>
  <dimension ref="A1:T93"/>
  <sheetViews>
    <sheetView topLeftCell="A79" workbookViewId="0">
      <selection activeCell="P2" sqref="P2"/>
    </sheetView>
  </sheetViews>
  <sheetFormatPr defaultRowHeight="15" x14ac:dyDescent="0.25"/>
  <cols>
    <col min="2" max="2" width="17.42578125" bestFit="1" customWidth="1"/>
    <col min="3" max="3" width="17.42578125" customWidth="1"/>
    <col min="4" max="4" width="13.7109375" customWidth="1"/>
    <col min="5" max="16" width="10" customWidth="1"/>
  </cols>
  <sheetData>
    <row r="1" spans="1:20" ht="14.45" x14ac:dyDescent="0.3">
      <c r="P1" s="33"/>
    </row>
    <row r="2" spans="1:20" ht="17.25" x14ac:dyDescent="0.3">
      <c r="A2" s="1"/>
      <c r="H2" s="54" t="s">
        <v>84</v>
      </c>
      <c r="I2" s="55"/>
      <c r="J2" s="55"/>
      <c r="K2" s="55"/>
      <c r="L2" s="55"/>
      <c r="M2" s="55"/>
      <c r="N2" s="55"/>
      <c r="O2" s="56"/>
      <c r="P2" s="17">
        <v>9.3308954009040698E-2</v>
      </c>
    </row>
    <row r="3" spans="1:20" ht="17.25" x14ac:dyDescent="0.25">
      <c r="B3" s="59" t="s">
        <v>3</v>
      </c>
      <c r="C3" s="61" t="s">
        <v>4</v>
      </c>
      <c r="D3" s="18" t="s">
        <v>82</v>
      </c>
      <c r="E3" s="64" t="s">
        <v>0</v>
      </c>
      <c r="F3" s="64"/>
      <c r="G3" s="65"/>
      <c r="H3" s="63" t="s">
        <v>86</v>
      </c>
      <c r="I3" s="64"/>
      <c r="J3" s="65"/>
      <c r="K3" s="63" t="s">
        <v>87</v>
      </c>
      <c r="L3" s="64"/>
      <c r="M3" s="65"/>
      <c r="N3" s="63" t="s">
        <v>1</v>
      </c>
      <c r="O3" s="64"/>
      <c r="P3" s="65"/>
      <c r="R3" s="63" t="s">
        <v>88</v>
      </c>
      <c r="S3" s="64"/>
      <c r="T3" s="65"/>
    </row>
    <row r="4" spans="1:20" x14ac:dyDescent="0.25">
      <c r="B4" s="60"/>
      <c r="C4" s="62"/>
      <c r="D4" s="19" t="s">
        <v>83</v>
      </c>
      <c r="E4" s="20" t="s">
        <v>5</v>
      </c>
      <c r="F4" s="21" t="s">
        <v>6</v>
      </c>
      <c r="G4" s="22" t="s">
        <v>2</v>
      </c>
      <c r="H4" s="20" t="s">
        <v>5</v>
      </c>
      <c r="I4" s="21" t="s">
        <v>6</v>
      </c>
      <c r="J4" s="22" t="s">
        <v>2</v>
      </c>
      <c r="K4" s="20" t="s">
        <v>5</v>
      </c>
      <c r="L4" s="21" t="s">
        <v>6</v>
      </c>
      <c r="M4" s="24" t="s">
        <v>2</v>
      </c>
      <c r="N4" s="20" t="s">
        <v>5</v>
      </c>
      <c r="O4" s="21" t="s">
        <v>6</v>
      </c>
      <c r="P4" s="22" t="s">
        <v>2</v>
      </c>
      <c r="R4" s="20" t="s">
        <v>5</v>
      </c>
      <c r="S4" s="21" t="s">
        <v>6</v>
      </c>
      <c r="T4" s="31" t="s">
        <v>2</v>
      </c>
    </row>
    <row r="5" spans="1:20" x14ac:dyDescent="0.25">
      <c r="B5" s="11" t="str">
        <f>'Média Mensal'!B5</f>
        <v>Fânzeres</v>
      </c>
      <c r="C5" s="11" t="str">
        <f>'Média Mensal'!C5</f>
        <v>Venda Nova</v>
      </c>
      <c r="D5" s="14">
        <f>'Média Mensal'!D5</f>
        <v>440.45</v>
      </c>
      <c r="E5" s="8">
        <v>314</v>
      </c>
      <c r="F5" s="9">
        <v>612.90103747343107</v>
      </c>
      <c r="G5" s="10">
        <f>+E5+F5</f>
        <v>926.90103747343107</v>
      </c>
      <c r="H5" s="9">
        <v>71</v>
      </c>
      <c r="I5" s="9">
        <v>73</v>
      </c>
      <c r="J5" s="10">
        <f>+H5+I5</f>
        <v>144</v>
      </c>
      <c r="K5" s="9">
        <v>0</v>
      </c>
      <c r="L5" s="9">
        <v>0</v>
      </c>
      <c r="M5" s="10">
        <f>+K5+L5</f>
        <v>0</v>
      </c>
      <c r="N5" s="27">
        <f>+E5/(H5*216+K5*248)</f>
        <v>2.047470005216484E-2</v>
      </c>
      <c r="O5" s="27">
        <f t="shared" ref="O5:O80" si="0">+F5/(I5*216+L5*248)</f>
        <v>3.8869928809832005E-2</v>
      </c>
      <c r="P5" s="28">
        <f t="shared" ref="P5:P80" si="1">+G5/(J5*216+M5*248)</f>
        <v>2.9800059075148891E-2</v>
      </c>
      <c r="R5" s="32">
        <f>+E5/(H5+K5)</f>
        <v>4.422535211267606</v>
      </c>
      <c r="S5" s="32">
        <f t="shared" ref="S5" si="2">+F5/(I5+L5)</f>
        <v>8.3959046229237142</v>
      </c>
      <c r="T5" s="32">
        <f t="shared" ref="T5" si="3">+G5/(J5+M5)</f>
        <v>6.4368127602321605</v>
      </c>
    </row>
    <row r="6" spans="1:20" x14ac:dyDescent="0.25">
      <c r="B6" s="12" t="str">
        <f>'Média Mensal'!B6</f>
        <v>Venda Nova</v>
      </c>
      <c r="C6" s="12" t="str">
        <f>'Média Mensal'!C6</f>
        <v>Carreira</v>
      </c>
      <c r="D6" s="15">
        <f>'Média Mensal'!D6</f>
        <v>583.47</v>
      </c>
      <c r="E6" s="4">
        <v>435.49309700282919</v>
      </c>
      <c r="F6" s="2">
        <v>1089.0237375083061</v>
      </c>
      <c r="G6" s="5">
        <f t="shared" ref="G6:G69" si="4">+E6+F6</f>
        <v>1524.5168345111354</v>
      </c>
      <c r="H6" s="2">
        <v>71</v>
      </c>
      <c r="I6" s="2">
        <v>75</v>
      </c>
      <c r="J6" s="5">
        <f t="shared" ref="J6:J69" si="5">+H6+I6</f>
        <v>146</v>
      </c>
      <c r="K6" s="2">
        <v>0</v>
      </c>
      <c r="L6" s="2">
        <v>0</v>
      </c>
      <c r="M6" s="5">
        <f t="shared" ref="M6:M68" si="6">+K6+L6</f>
        <v>0</v>
      </c>
      <c r="N6" s="27">
        <f t="shared" ref="N6:N69" si="7">+E6/(H6*216+K6*248)</f>
        <v>2.8396785146246033E-2</v>
      </c>
      <c r="O6" s="27">
        <f t="shared" si="0"/>
        <v>6.7223687500512719E-2</v>
      </c>
      <c r="P6" s="28">
        <f t="shared" si="1"/>
        <v>4.8342111698095359E-2</v>
      </c>
      <c r="R6" s="32">
        <f t="shared" ref="R6:R70" si="8">+E6/(H6+K6)</f>
        <v>6.1337055915891439</v>
      </c>
      <c r="S6" s="32">
        <f t="shared" ref="S6:S70" si="9">+F6/(I6+L6)</f>
        <v>14.520316500110749</v>
      </c>
      <c r="T6" s="32">
        <f t="shared" ref="T6:T70" si="10">+G6/(J6+M6)</f>
        <v>10.441896126788599</v>
      </c>
    </row>
    <row r="7" spans="1:20" x14ac:dyDescent="0.25">
      <c r="B7" s="12" t="str">
        <f>'Média Mensal'!B7</f>
        <v>Carreira</v>
      </c>
      <c r="C7" s="12" t="str">
        <f>'Média Mensal'!C7</f>
        <v>Baguim</v>
      </c>
      <c r="D7" s="15">
        <f>'Média Mensal'!D7</f>
        <v>786.02</v>
      </c>
      <c r="E7" s="4">
        <v>573.26977708823733</v>
      </c>
      <c r="F7" s="2">
        <v>1401.7458403719522</v>
      </c>
      <c r="G7" s="5">
        <f t="shared" si="4"/>
        <v>1975.0156174601896</v>
      </c>
      <c r="H7" s="2">
        <v>71</v>
      </c>
      <c r="I7" s="2">
        <v>74</v>
      </c>
      <c r="J7" s="5">
        <f t="shared" si="5"/>
        <v>145</v>
      </c>
      <c r="K7" s="2">
        <v>0</v>
      </c>
      <c r="L7" s="2">
        <v>0</v>
      </c>
      <c r="M7" s="5">
        <f t="shared" si="6"/>
        <v>0</v>
      </c>
      <c r="N7" s="27">
        <f t="shared" si="7"/>
        <v>3.7380658391251785E-2</v>
      </c>
      <c r="O7" s="27">
        <f t="shared" si="0"/>
        <v>8.76968118350821E-2</v>
      </c>
      <c r="P7" s="28">
        <f t="shared" si="1"/>
        <v>6.3059247045344491E-2</v>
      </c>
      <c r="R7" s="32">
        <f t="shared" si="8"/>
        <v>8.0742222125103851</v>
      </c>
      <c r="S7" s="32">
        <f t="shared" si="9"/>
        <v>18.942511356377732</v>
      </c>
      <c r="T7" s="32">
        <f t="shared" si="10"/>
        <v>13.620797361794411</v>
      </c>
    </row>
    <row r="8" spans="1:20" x14ac:dyDescent="0.25">
      <c r="B8" s="12" t="str">
        <f>'Média Mensal'!B8</f>
        <v>Baguim</v>
      </c>
      <c r="C8" s="12" t="str">
        <f>'Média Mensal'!C8</f>
        <v>Campainha</v>
      </c>
      <c r="D8" s="15">
        <f>'Média Mensal'!D8</f>
        <v>751.7</v>
      </c>
      <c r="E8" s="4">
        <v>663.68228630697286</v>
      </c>
      <c r="F8" s="2">
        <v>1547.5340746412596</v>
      </c>
      <c r="G8" s="5">
        <f t="shared" si="4"/>
        <v>2211.2163609482322</v>
      </c>
      <c r="H8" s="2">
        <v>71</v>
      </c>
      <c r="I8" s="2">
        <v>74</v>
      </c>
      <c r="J8" s="5">
        <f t="shared" si="5"/>
        <v>145</v>
      </c>
      <c r="K8" s="2">
        <v>0</v>
      </c>
      <c r="L8" s="2">
        <v>0</v>
      </c>
      <c r="M8" s="5">
        <f t="shared" si="6"/>
        <v>0</v>
      </c>
      <c r="N8" s="27">
        <f t="shared" si="7"/>
        <v>4.3276101089395724E-2</v>
      </c>
      <c r="O8" s="27">
        <f t="shared" si="0"/>
        <v>9.6817697362441169E-2</v>
      </c>
      <c r="P8" s="28">
        <f t="shared" si="1"/>
        <v>7.0600777808053392E-2</v>
      </c>
      <c r="R8" s="32">
        <f t="shared" si="8"/>
        <v>9.3476378353094773</v>
      </c>
      <c r="S8" s="32">
        <f t="shared" si="9"/>
        <v>20.912622630287292</v>
      </c>
      <c r="T8" s="32">
        <f t="shared" si="10"/>
        <v>15.249768006539533</v>
      </c>
    </row>
    <row r="9" spans="1:20" x14ac:dyDescent="0.25">
      <c r="B9" s="12" t="str">
        <f>'Média Mensal'!B9</f>
        <v>Campainha</v>
      </c>
      <c r="C9" s="12" t="str">
        <f>'Média Mensal'!C9</f>
        <v>Rio Tinto</v>
      </c>
      <c r="D9" s="15">
        <f>'Média Mensal'!D9</f>
        <v>859.99</v>
      </c>
      <c r="E9" s="4">
        <v>801.44175409740478</v>
      </c>
      <c r="F9" s="2">
        <v>1937.8768413760463</v>
      </c>
      <c r="G9" s="5">
        <f t="shared" si="4"/>
        <v>2739.3185954734508</v>
      </c>
      <c r="H9" s="2">
        <v>73</v>
      </c>
      <c r="I9" s="2">
        <v>74</v>
      </c>
      <c r="J9" s="5">
        <f t="shared" si="5"/>
        <v>147</v>
      </c>
      <c r="K9" s="2">
        <v>0</v>
      </c>
      <c r="L9" s="2">
        <v>0</v>
      </c>
      <c r="M9" s="5">
        <f t="shared" si="6"/>
        <v>0</v>
      </c>
      <c r="N9" s="27">
        <f t="shared" si="7"/>
        <v>5.0827102619064229E-2</v>
      </c>
      <c r="O9" s="27">
        <f t="shared" si="0"/>
        <v>0.12123854112713002</v>
      </c>
      <c r="P9" s="28">
        <f t="shared" si="1"/>
        <v>8.627231656190007E-2</v>
      </c>
      <c r="R9" s="32">
        <f t="shared" si="8"/>
        <v>10.978654165717874</v>
      </c>
      <c r="S9" s="32">
        <f t="shared" si="9"/>
        <v>26.187524883460085</v>
      </c>
      <c r="T9" s="32">
        <f t="shared" si="10"/>
        <v>18.634820377370414</v>
      </c>
    </row>
    <row r="10" spans="1:20" x14ac:dyDescent="0.25">
      <c r="B10" s="12" t="str">
        <f>'Média Mensal'!B10</f>
        <v>Rio Tinto</v>
      </c>
      <c r="C10" s="12" t="str">
        <f>'Média Mensal'!C10</f>
        <v>Levada</v>
      </c>
      <c r="D10" s="15">
        <f>'Média Mensal'!D10</f>
        <v>452.83</v>
      </c>
      <c r="E10" s="4">
        <v>866.50654658739347</v>
      </c>
      <c r="F10" s="2">
        <v>2229.8262947211633</v>
      </c>
      <c r="G10" s="5">
        <f t="shared" si="4"/>
        <v>3096.3328413085569</v>
      </c>
      <c r="H10" s="2">
        <v>73</v>
      </c>
      <c r="I10" s="2">
        <v>74</v>
      </c>
      <c r="J10" s="5">
        <f t="shared" si="5"/>
        <v>147</v>
      </c>
      <c r="K10" s="2">
        <v>0</v>
      </c>
      <c r="L10" s="2">
        <v>0</v>
      </c>
      <c r="M10" s="5">
        <f t="shared" si="6"/>
        <v>0</v>
      </c>
      <c r="N10" s="27">
        <f t="shared" si="7"/>
        <v>5.4953484689712929E-2</v>
      </c>
      <c r="O10" s="27">
        <f t="shared" si="0"/>
        <v>0.13950364706713986</v>
      </c>
      <c r="P10" s="28">
        <f t="shared" si="1"/>
        <v>9.7516151464744169E-2</v>
      </c>
      <c r="R10" s="32">
        <f t="shared" si="8"/>
        <v>11.869952692977993</v>
      </c>
      <c r="S10" s="32">
        <f t="shared" si="9"/>
        <v>30.132787766502208</v>
      </c>
      <c r="T10" s="32">
        <f t="shared" si="10"/>
        <v>21.06348871638474</v>
      </c>
    </row>
    <row r="11" spans="1:20" x14ac:dyDescent="0.25">
      <c r="B11" s="12" t="str">
        <f>'Média Mensal'!B11</f>
        <v>Levada</v>
      </c>
      <c r="C11" s="12" t="str">
        <f>'Média Mensal'!C11</f>
        <v>Nau Vitória</v>
      </c>
      <c r="D11" s="15">
        <f>'Média Mensal'!D11</f>
        <v>1111.6199999999999</v>
      </c>
      <c r="E11" s="4">
        <v>1467.9266183083068</v>
      </c>
      <c r="F11" s="2">
        <v>2713.5892602931872</v>
      </c>
      <c r="G11" s="5">
        <f t="shared" si="4"/>
        <v>4181.5158786014945</v>
      </c>
      <c r="H11" s="2">
        <v>73</v>
      </c>
      <c r="I11" s="2">
        <v>74</v>
      </c>
      <c r="J11" s="5">
        <f t="shared" si="5"/>
        <v>147</v>
      </c>
      <c r="K11" s="2">
        <v>0</v>
      </c>
      <c r="L11" s="2">
        <v>0</v>
      </c>
      <c r="M11" s="5">
        <f t="shared" si="6"/>
        <v>0</v>
      </c>
      <c r="N11" s="27">
        <f t="shared" si="7"/>
        <v>9.3095295427974817E-2</v>
      </c>
      <c r="O11" s="27">
        <f t="shared" si="0"/>
        <v>0.16976909786619038</v>
      </c>
      <c r="P11" s="28">
        <f t="shared" si="1"/>
        <v>0.13169299189347111</v>
      </c>
      <c r="R11" s="32">
        <f t="shared" si="8"/>
        <v>20.108583812442561</v>
      </c>
      <c r="S11" s="32">
        <f t="shared" si="9"/>
        <v>36.670125139097124</v>
      </c>
      <c r="T11" s="32">
        <f t="shared" si="10"/>
        <v>28.445686248989759</v>
      </c>
    </row>
    <row r="12" spans="1:20" x14ac:dyDescent="0.25">
      <c r="B12" s="12" t="str">
        <f>'Média Mensal'!B12</f>
        <v>Nau Vitória</v>
      </c>
      <c r="C12" s="12" t="str">
        <f>'Média Mensal'!C12</f>
        <v>Nasoni</v>
      </c>
      <c r="D12" s="15">
        <f>'Média Mensal'!D12</f>
        <v>499.02</v>
      </c>
      <c r="E12" s="4">
        <v>1510.7226420262155</v>
      </c>
      <c r="F12" s="2">
        <v>2785.6823102928383</v>
      </c>
      <c r="G12" s="5">
        <f t="shared" si="4"/>
        <v>4296.4049523190533</v>
      </c>
      <c r="H12" s="2">
        <v>73</v>
      </c>
      <c r="I12" s="2">
        <v>74</v>
      </c>
      <c r="J12" s="5">
        <f t="shared" si="5"/>
        <v>147</v>
      </c>
      <c r="K12" s="2">
        <v>0</v>
      </c>
      <c r="L12" s="2">
        <v>0</v>
      </c>
      <c r="M12" s="5">
        <f t="shared" si="6"/>
        <v>0</v>
      </c>
      <c r="N12" s="27">
        <f t="shared" si="7"/>
        <v>9.5809401447629089E-2</v>
      </c>
      <c r="O12" s="27">
        <f t="shared" si="0"/>
        <v>0.17427942381711953</v>
      </c>
      <c r="P12" s="28">
        <f t="shared" si="1"/>
        <v>0.13531131747036576</v>
      </c>
      <c r="R12" s="32">
        <f t="shared" si="8"/>
        <v>20.694830712687882</v>
      </c>
      <c r="S12" s="32">
        <f t="shared" si="9"/>
        <v>37.644355544497813</v>
      </c>
      <c r="T12" s="32">
        <f t="shared" si="10"/>
        <v>29.227244573599002</v>
      </c>
    </row>
    <row r="13" spans="1:20" x14ac:dyDescent="0.25">
      <c r="B13" s="12" t="str">
        <f>'Média Mensal'!B13</f>
        <v>Nasoni</v>
      </c>
      <c r="C13" s="12" t="str">
        <f>'Média Mensal'!C13</f>
        <v>Contumil</v>
      </c>
      <c r="D13" s="15">
        <f>'Média Mensal'!D13</f>
        <v>650</v>
      </c>
      <c r="E13" s="4">
        <v>1530.2822810921491</v>
      </c>
      <c r="F13" s="2">
        <v>2841.9779464073981</v>
      </c>
      <c r="G13" s="5">
        <f t="shared" si="4"/>
        <v>4372.260227499547</v>
      </c>
      <c r="H13" s="2">
        <v>73</v>
      </c>
      <c r="I13" s="2">
        <v>74</v>
      </c>
      <c r="J13" s="5">
        <f t="shared" si="5"/>
        <v>147</v>
      </c>
      <c r="K13" s="2">
        <v>0</v>
      </c>
      <c r="L13" s="2">
        <v>0</v>
      </c>
      <c r="M13" s="5">
        <f t="shared" si="6"/>
        <v>0</v>
      </c>
      <c r="N13" s="27">
        <f t="shared" si="7"/>
        <v>9.7049865619745629E-2</v>
      </c>
      <c r="O13" s="27">
        <f t="shared" si="0"/>
        <v>0.17780142307353591</v>
      </c>
      <c r="P13" s="28">
        <f t="shared" si="1"/>
        <v>0.13770030950804821</v>
      </c>
      <c r="R13" s="32">
        <f t="shared" si="8"/>
        <v>20.962770973865055</v>
      </c>
      <c r="S13" s="32">
        <f t="shared" si="9"/>
        <v>38.40510738388376</v>
      </c>
      <c r="T13" s="32">
        <f t="shared" si="10"/>
        <v>29.743266853738415</v>
      </c>
    </row>
    <row r="14" spans="1:20" x14ac:dyDescent="0.25">
      <c r="B14" s="12" t="str">
        <f>'Média Mensal'!B14</f>
        <v>Contumil</v>
      </c>
      <c r="C14" s="12" t="str">
        <f>'Média Mensal'!C14</f>
        <v>Estádio do Dragão</v>
      </c>
      <c r="D14" s="15">
        <f>'Média Mensal'!D14</f>
        <v>619.19000000000005</v>
      </c>
      <c r="E14" s="4">
        <v>1566.7737851876898</v>
      </c>
      <c r="F14" s="2">
        <v>3098.9473139373285</v>
      </c>
      <c r="G14" s="5">
        <f t="shared" si="4"/>
        <v>4665.7210991250186</v>
      </c>
      <c r="H14" s="2">
        <v>73</v>
      </c>
      <c r="I14" s="2">
        <v>72</v>
      </c>
      <c r="J14" s="5">
        <f t="shared" si="5"/>
        <v>145</v>
      </c>
      <c r="K14" s="2">
        <v>0</v>
      </c>
      <c r="L14" s="2">
        <v>0</v>
      </c>
      <c r="M14" s="5">
        <f t="shared" si="6"/>
        <v>0</v>
      </c>
      <c r="N14" s="27">
        <f t="shared" si="7"/>
        <v>9.9364141627834204E-2</v>
      </c>
      <c r="O14" s="27">
        <f t="shared" si="0"/>
        <v>0.1992635875731307</v>
      </c>
      <c r="P14" s="28">
        <f t="shared" si="1"/>
        <v>0.14896938375239524</v>
      </c>
      <c r="R14" s="32">
        <f t="shared" si="8"/>
        <v>21.462654591612189</v>
      </c>
      <c r="S14" s="32">
        <f t="shared" si="9"/>
        <v>43.040934915796228</v>
      </c>
      <c r="T14" s="32">
        <f t="shared" si="10"/>
        <v>32.177386890517369</v>
      </c>
    </row>
    <row r="15" spans="1:20" x14ac:dyDescent="0.25">
      <c r="B15" s="12" t="str">
        <f>'Média Mensal'!B15</f>
        <v>Estádio do Dragão</v>
      </c>
      <c r="C15" s="12" t="str">
        <f>'Média Mensal'!C15</f>
        <v>Campanhã</v>
      </c>
      <c r="D15" s="15">
        <f>'Média Mensal'!D15</f>
        <v>1166.02</v>
      </c>
      <c r="E15" s="4">
        <v>2922.0422265890093</v>
      </c>
      <c r="F15" s="2">
        <v>4836.4419248825106</v>
      </c>
      <c r="G15" s="5">
        <f t="shared" si="4"/>
        <v>7758.4841514715199</v>
      </c>
      <c r="H15" s="2">
        <v>83</v>
      </c>
      <c r="I15" s="2">
        <v>114</v>
      </c>
      <c r="J15" s="5">
        <f t="shared" si="5"/>
        <v>197</v>
      </c>
      <c r="K15" s="2">
        <v>78</v>
      </c>
      <c r="L15" s="2">
        <v>103</v>
      </c>
      <c r="M15" s="5">
        <f t="shared" si="6"/>
        <v>181</v>
      </c>
      <c r="N15" s="27">
        <f t="shared" si="7"/>
        <v>7.8397784572574833E-2</v>
      </c>
      <c r="O15" s="27">
        <f t="shared" si="0"/>
        <v>9.6404917973260063E-2</v>
      </c>
      <c r="P15" s="28">
        <f t="shared" si="1"/>
        <v>8.8729233205301003E-2</v>
      </c>
      <c r="R15" s="32">
        <f t="shared" si="8"/>
        <v>18.149330599931734</v>
      </c>
      <c r="S15" s="32">
        <f t="shared" si="9"/>
        <v>22.287750805910186</v>
      </c>
      <c r="T15" s="32">
        <f t="shared" si="10"/>
        <v>20.525090347808252</v>
      </c>
    </row>
    <row r="16" spans="1:20" x14ac:dyDescent="0.25">
      <c r="B16" s="12" t="str">
        <f>'Média Mensal'!B16</f>
        <v>Campanhã</v>
      </c>
      <c r="C16" s="12" t="str">
        <f>'Média Mensal'!C16</f>
        <v>Heroismo</v>
      </c>
      <c r="D16" s="15">
        <f>'Média Mensal'!D16</f>
        <v>950.92</v>
      </c>
      <c r="E16" s="4">
        <v>4528.8407632480912</v>
      </c>
      <c r="F16" s="2">
        <v>7432.3696099531826</v>
      </c>
      <c r="G16" s="5">
        <f t="shared" si="4"/>
        <v>11961.210373201273</v>
      </c>
      <c r="H16" s="2">
        <v>108</v>
      </c>
      <c r="I16" s="2">
        <v>116</v>
      </c>
      <c r="J16" s="5">
        <f t="shared" si="5"/>
        <v>224</v>
      </c>
      <c r="K16" s="2">
        <v>130</v>
      </c>
      <c r="L16" s="2">
        <v>202</v>
      </c>
      <c r="M16" s="5">
        <f t="shared" si="6"/>
        <v>332</v>
      </c>
      <c r="N16" s="27">
        <f t="shared" si="7"/>
        <v>8.1500877541896263E-2</v>
      </c>
      <c r="O16" s="27">
        <f t="shared" si="0"/>
        <v>9.8897828533547782E-2</v>
      </c>
      <c r="P16" s="28">
        <f t="shared" si="1"/>
        <v>9.1502527334771058E-2</v>
      </c>
      <c r="R16" s="32">
        <f t="shared" si="8"/>
        <v>19.028742702723072</v>
      </c>
      <c r="S16" s="32">
        <f t="shared" si="9"/>
        <v>23.372231477840195</v>
      </c>
      <c r="T16" s="32">
        <f t="shared" si="10"/>
        <v>21.512968297124591</v>
      </c>
    </row>
    <row r="17" spans="2:20" x14ac:dyDescent="0.25">
      <c r="B17" s="12" t="str">
        <f>'Média Mensal'!B17</f>
        <v>Heroismo</v>
      </c>
      <c r="C17" s="12" t="str">
        <f>'Média Mensal'!C17</f>
        <v>24 de Agosto</v>
      </c>
      <c r="D17" s="15">
        <f>'Média Mensal'!D17</f>
        <v>571.9</v>
      </c>
      <c r="E17" s="4">
        <v>4682.7704807972314</v>
      </c>
      <c r="F17" s="2">
        <v>7956.2242956278533</v>
      </c>
      <c r="G17" s="5">
        <f t="shared" si="4"/>
        <v>12638.994776425085</v>
      </c>
      <c r="H17" s="2">
        <v>109</v>
      </c>
      <c r="I17" s="2">
        <v>116</v>
      </c>
      <c r="J17" s="5">
        <f t="shared" si="5"/>
        <v>225</v>
      </c>
      <c r="K17" s="2">
        <v>146</v>
      </c>
      <c r="L17" s="2">
        <v>203</v>
      </c>
      <c r="M17" s="5">
        <f t="shared" si="6"/>
        <v>349</v>
      </c>
      <c r="N17" s="27">
        <f t="shared" si="7"/>
        <v>7.8370104444993163E-2</v>
      </c>
      <c r="O17" s="27">
        <f t="shared" si="0"/>
        <v>0.10552021612238532</v>
      </c>
      <c r="P17" s="28">
        <f t="shared" si="1"/>
        <v>9.3516890437619016E-2</v>
      </c>
      <c r="R17" s="32">
        <f t="shared" si="8"/>
        <v>18.363805807047967</v>
      </c>
      <c r="S17" s="32">
        <f t="shared" si="9"/>
        <v>24.941141992563804</v>
      </c>
      <c r="T17" s="32">
        <f t="shared" si="10"/>
        <v>22.019154662761473</v>
      </c>
    </row>
    <row r="18" spans="2:20" x14ac:dyDescent="0.25">
      <c r="B18" s="12" t="str">
        <f>'Média Mensal'!B18</f>
        <v>24 de Agosto</v>
      </c>
      <c r="C18" s="12" t="str">
        <f>'Média Mensal'!C18</f>
        <v>Bolhão</v>
      </c>
      <c r="D18" s="15">
        <f>'Média Mensal'!D18</f>
        <v>680.44</v>
      </c>
      <c r="E18" s="4">
        <v>5742.4636467519485</v>
      </c>
      <c r="F18" s="2">
        <v>9582.4183418898938</v>
      </c>
      <c r="G18" s="5">
        <f t="shared" si="4"/>
        <v>15324.881988641842</v>
      </c>
      <c r="H18" s="2">
        <v>102</v>
      </c>
      <c r="I18" s="2">
        <v>116</v>
      </c>
      <c r="J18" s="5">
        <f t="shared" si="5"/>
        <v>218</v>
      </c>
      <c r="K18" s="2">
        <v>146</v>
      </c>
      <c r="L18" s="2">
        <v>203</v>
      </c>
      <c r="M18" s="5">
        <f t="shared" si="6"/>
        <v>349</v>
      </c>
      <c r="N18" s="27">
        <f t="shared" si="7"/>
        <v>9.8599993934614508E-2</v>
      </c>
      <c r="O18" s="27">
        <f t="shared" si="0"/>
        <v>0.12708777641763785</v>
      </c>
      <c r="P18" s="28">
        <f t="shared" si="1"/>
        <v>0.11467286731997786</v>
      </c>
      <c r="R18" s="32">
        <f t="shared" si="8"/>
        <v>23.155095349806246</v>
      </c>
      <c r="S18" s="32">
        <f t="shared" si="9"/>
        <v>30.038928971441674</v>
      </c>
      <c r="T18" s="32">
        <f t="shared" si="10"/>
        <v>27.028010561978558</v>
      </c>
    </row>
    <row r="19" spans="2:20" x14ac:dyDescent="0.25">
      <c r="B19" s="12" t="str">
        <f>'Média Mensal'!B19</f>
        <v>Bolhão</v>
      </c>
      <c r="C19" s="12" t="str">
        <f>'Média Mensal'!C19</f>
        <v>Trindade</v>
      </c>
      <c r="D19" s="15">
        <f>'Média Mensal'!D19</f>
        <v>451.8</v>
      </c>
      <c r="E19" s="4">
        <v>9190.9567694078942</v>
      </c>
      <c r="F19" s="2">
        <v>10627.926587133423</v>
      </c>
      <c r="G19" s="5">
        <f t="shared" si="4"/>
        <v>19818.883356541315</v>
      </c>
      <c r="H19" s="2">
        <v>87</v>
      </c>
      <c r="I19" s="2">
        <v>116</v>
      </c>
      <c r="J19" s="5">
        <f t="shared" si="5"/>
        <v>203</v>
      </c>
      <c r="K19" s="2">
        <v>146</v>
      </c>
      <c r="L19" s="2">
        <v>203</v>
      </c>
      <c r="M19" s="5">
        <f t="shared" si="6"/>
        <v>349</v>
      </c>
      <c r="N19" s="27">
        <f t="shared" si="7"/>
        <v>0.16710830489832534</v>
      </c>
      <c r="O19" s="27">
        <f t="shared" si="0"/>
        <v>0.1409539335163584</v>
      </c>
      <c r="P19" s="28">
        <f t="shared" si="1"/>
        <v>0.15198530181396713</v>
      </c>
      <c r="R19" s="32">
        <f t="shared" si="8"/>
        <v>39.446166392308555</v>
      </c>
      <c r="S19" s="32">
        <f t="shared" si="9"/>
        <v>33.316384285684713</v>
      </c>
      <c r="T19" s="32">
        <f t="shared" si="10"/>
        <v>35.903774196632817</v>
      </c>
    </row>
    <row r="20" spans="2:20" x14ac:dyDescent="0.25">
      <c r="B20" s="12" t="str">
        <f>'Média Mensal'!B20</f>
        <v>Trindade</v>
      </c>
      <c r="C20" s="12" t="str">
        <f>'Média Mensal'!C20</f>
        <v>Lapa</v>
      </c>
      <c r="D20" s="15">
        <f>'Média Mensal'!D20</f>
        <v>857.43000000000006</v>
      </c>
      <c r="E20" s="4">
        <v>19304.784680568795</v>
      </c>
      <c r="F20" s="2">
        <v>11206.386852357628</v>
      </c>
      <c r="G20" s="5">
        <f t="shared" si="4"/>
        <v>30511.171532926423</v>
      </c>
      <c r="H20" s="2">
        <v>251</v>
      </c>
      <c r="I20" s="2">
        <v>304</v>
      </c>
      <c r="J20" s="5">
        <f t="shared" si="5"/>
        <v>555</v>
      </c>
      <c r="K20" s="2">
        <v>146</v>
      </c>
      <c r="L20" s="2">
        <v>205</v>
      </c>
      <c r="M20" s="5">
        <f t="shared" si="6"/>
        <v>351</v>
      </c>
      <c r="N20" s="27">
        <f t="shared" si="7"/>
        <v>0.21349182385836499</v>
      </c>
      <c r="O20" s="27">
        <f t="shared" si="0"/>
        <v>9.6188859201037105E-2</v>
      </c>
      <c r="P20" s="28">
        <f t="shared" si="1"/>
        <v>0.14744825027510255</v>
      </c>
      <c r="R20" s="32">
        <f t="shared" si="8"/>
        <v>48.626661663901245</v>
      </c>
      <c r="S20" s="32">
        <f t="shared" si="9"/>
        <v>22.016477116616166</v>
      </c>
      <c r="T20" s="32">
        <f t="shared" si="10"/>
        <v>33.676789771441968</v>
      </c>
    </row>
    <row r="21" spans="2:20" x14ac:dyDescent="0.25">
      <c r="B21" s="12" t="str">
        <f>'Média Mensal'!B21</f>
        <v>Lapa</v>
      </c>
      <c r="C21" s="12" t="str">
        <f>'Média Mensal'!C21</f>
        <v>Carolina Michaelis</v>
      </c>
      <c r="D21" s="15">
        <f>'Média Mensal'!D21</f>
        <v>460.97</v>
      </c>
      <c r="E21" s="4">
        <v>19118.510771494079</v>
      </c>
      <c r="F21" s="2">
        <v>11215.520839337159</v>
      </c>
      <c r="G21" s="5">
        <f t="shared" si="4"/>
        <v>30334.03161083124</v>
      </c>
      <c r="H21" s="2">
        <v>272</v>
      </c>
      <c r="I21" s="2">
        <v>302</v>
      </c>
      <c r="J21" s="5">
        <f t="shared" si="5"/>
        <v>574</v>
      </c>
      <c r="K21" s="2">
        <v>143</v>
      </c>
      <c r="L21" s="2">
        <v>205</v>
      </c>
      <c r="M21" s="5">
        <f t="shared" si="6"/>
        <v>348</v>
      </c>
      <c r="N21" s="27">
        <f t="shared" si="7"/>
        <v>0.20292212332824658</v>
      </c>
      <c r="O21" s="27">
        <f t="shared" si="0"/>
        <v>9.6625549997735538E-2</v>
      </c>
      <c r="P21" s="28">
        <f t="shared" si="1"/>
        <v>0.14424994108475633</v>
      </c>
      <c r="R21" s="32">
        <f t="shared" si="8"/>
        <v>46.068700654202601</v>
      </c>
      <c r="S21" s="32">
        <f t="shared" si="9"/>
        <v>22.121342878377039</v>
      </c>
      <c r="T21" s="32">
        <f t="shared" si="10"/>
        <v>32.900251204806118</v>
      </c>
    </row>
    <row r="22" spans="2:20" x14ac:dyDescent="0.25">
      <c r="B22" s="12" t="str">
        <f>'Média Mensal'!B22</f>
        <v>Carolina Michaelis</v>
      </c>
      <c r="C22" s="12" t="str">
        <f>'Média Mensal'!C22</f>
        <v>Casa da Música</v>
      </c>
      <c r="D22" s="15">
        <f>'Média Mensal'!D22</f>
        <v>627.48</v>
      </c>
      <c r="E22" s="4">
        <v>18336.949683738272</v>
      </c>
      <c r="F22" s="2">
        <v>11077.075388133278</v>
      </c>
      <c r="G22" s="5">
        <f t="shared" si="4"/>
        <v>29414.025071871551</v>
      </c>
      <c r="H22" s="2">
        <v>272</v>
      </c>
      <c r="I22" s="2">
        <v>293</v>
      </c>
      <c r="J22" s="5">
        <f t="shared" si="5"/>
        <v>565</v>
      </c>
      <c r="K22" s="2">
        <v>140</v>
      </c>
      <c r="L22" s="2">
        <v>205</v>
      </c>
      <c r="M22" s="5">
        <f t="shared" si="6"/>
        <v>345</v>
      </c>
      <c r="N22" s="27">
        <f t="shared" si="7"/>
        <v>0.19617585676714172</v>
      </c>
      <c r="O22" s="27">
        <f t="shared" si="0"/>
        <v>9.7058350169399954E-2</v>
      </c>
      <c r="P22" s="28">
        <f t="shared" si="1"/>
        <v>0.14168605525949687</v>
      </c>
      <c r="R22" s="32">
        <f t="shared" si="8"/>
        <v>44.507159426549201</v>
      </c>
      <c r="S22" s="32">
        <f t="shared" si="9"/>
        <v>22.243123269343933</v>
      </c>
      <c r="T22" s="32">
        <f t="shared" si="10"/>
        <v>32.32310447458412</v>
      </c>
    </row>
    <row r="23" spans="2:20" x14ac:dyDescent="0.25">
      <c r="B23" s="12" t="str">
        <f>'Média Mensal'!B23</f>
        <v>Casa da Música</v>
      </c>
      <c r="C23" s="12" t="str">
        <f>'Média Mensal'!C23</f>
        <v>Francos</v>
      </c>
      <c r="D23" s="15">
        <f>'Média Mensal'!D23</f>
        <v>871.87</v>
      </c>
      <c r="E23" s="4">
        <v>16272.991625362587</v>
      </c>
      <c r="F23" s="2">
        <v>9503.7772280258796</v>
      </c>
      <c r="G23" s="5">
        <f t="shared" si="4"/>
        <v>25776.768853388465</v>
      </c>
      <c r="H23" s="2">
        <v>272</v>
      </c>
      <c r="I23" s="2">
        <v>272</v>
      </c>
      <c r="J23" s="5">
        <f t="shared" si="5"/>
        <v>544</v>
      </c>
      <c r="K23" s="2">
        <v>140</v>
      </c>
      <c r="L23" s="2">
        <v>205</v>
      </c>
      <c r="M23" s="5">
        <f t="shared" si="6"/>
        <v>345</v>
      </c>
      <c r="N23" s="27">
        <f t="shared" si="7"/>
        <v>0.17409482652946964</v>
      </c>
      <c r="O23" s="27">
        <f t="shared" si="0"/>
        <v>8.6719625775840206E-2</v>
      </c>
      <c r="P23" s="28">
        <f t="shared" si="1"/>
        <v>0.12693913669280849</v>
      </c>
      <c r="R23" s="32">
        <f t="shared" si="8"/>
        <v>39.497552488744141</v>
      </c>
      <c r="S23" s="32">
        <f t="shared" si="9"/>
        <v>19.924061274687379</v>
      </c>
      <c r="T23" s="32">
        <f t="shared" si="10"/>
        <v>28.995240554992648</v>
      </c>
    </row>
    <row r="24" spans="2:20" x14ac:dyDescent="0.25">
      <c r="B24" s="12" t="str">
        <f>'Média Mensal'!B24</f>
        <v>Francos</v>
      </c>
      <c r="C24" s="12" t="str">
        <f>'Média Mensal'!C24</f>
        <v>Ramalde</v>
      </c>
      <c r="D24" s="15">
        <f>'Média Mensal'!D24</f>
        <v>965.03</v>
      </c>
      <c r="E24" s="4">
        <v>15203.418808900806</v>
      </c>
      <c r="F24" s="2">
        <v>8739.2373942777413</v>
      </c>
      <c r="G24" s="5">
        <f t="shared" si="4"/>
        <v>23942.656203178547</v>
      </c>
      <c r="H24" s="2">
        <v>305</v>
      </c>
      <c r="I24" s="2">
        <v>272</v>
      </c>
      <c r="J24" s="5">
        <f t="shared" si="5"/>
        <v>577</v>
      </c>
      <c r="K24" s="2">
        <v>140</v>
      </c>
      <c r="L24" s="2">
        <v>203</v>
      </c>
      <c r="M24" s="5">
        <f t="shared" si="6"/>
        <v>343</v>
      </c>
      <c r="N24" s="27">
        <f t="shared" si="7"/>
        <v>0.15112742354772174</v>
      </c>
      <c r="O24" s="27">
        <f t="shared" si="0"/>
        <v>8.0105937837113561E-2</v>
      </c>
      <c r="P24" s="28">
        <f t="shared" si="1"/>
        <v>0.11417793473971152</v>
      </c>
      <c r="R24" s="32">
        <f t="shared" si="8"/>
        <v>34.164986087417539</v>
      </c>
      <c r="S24" s="32">
        <f t="shared" si="9"/>
        <v>18.398394514268929</v>
      </c>
      <c r="T24" s="32">
        <f t="shared" si="10"/>
        <v>26.02462630780277</v>
      </c>
    </row>
    <row r="25" spans="2:20" x14ac:dyDescent="0.25">
      <c r="B25" s="12" t="str">
        <f>'Média Mensal'!B25</f>
        <v>Ramalde</v>
      </c>
      <c r="C25" s="12" t="str">
        <f>'Média Mensal'!C25</f>
        <v>Viso</v>
      </c>
      <c r="D25" s="15">
        <f>'Média Mensal'!D25</f>
        <v>621.15</v>
      </c>
      <c r="E25" s="4">
        <v>14161.15725528268</v>
      </c>
      <c r="F25" s="2">
        <v>8574.6435571558322</v>
      </c>
      <c r="G25" s="5">
        <f t="shared" si="4"/>
        <v>22735.800812438512</v>
      </c>
      <c r="H25" s="2">
        <v>303</v>
      </c>
      <c r="I25" s="2">
        <v>272</v>
      </c>
      <c r="J25" s="5">
        <f t="shared" si="5"/>
        <v>575</v>
      </c>
      <c r="K25" s="2">
        <v>140</v>
      </c>
      <c r="L25" s="2">
        <v>203</v>
      </c>
      <c r="M25" s="5">
        <f t="shared" si="6"/>
        <v>343</v>
      </c>
      <c r="N25" s="27">
        <f t="shared" si="7"/>
        <v>0.14137406412509665</v>
      </c>
      <c r="O25" s="27">
        <f t="shared" si="0"/>
        <v>7.8597231403129644E-2</v>
      </c>
      <c r="P25" s="28">
        <f t="shared" si="1"/>
        <v>0.10864649826266588</v>
      </c>
      <c r="R25" s="32">
        <f t="shared" si="8"/>
        <v>31.966494932918014</v>
      </c>
      <c r="S25" s="32">
        <f t="shared" si="9"/>
        <v>18.051881172959646</v>
      </c>
      <c r="T25" s="32">
        <f t="shared" si="10"/>
        <v>24.76666755167594</v>
      </c>
    </row>
    <row r="26" spans="2:20" x14ac:dyDescent="0.25">
      <c r="B26" s="12" t="str">
        <f>'Média Mensal'!B26</f>
        <v>Viso</v>
      </c>
      <c r="C26" s="12" t="str">
        <f>'Média Mensal'!C26</f>
        <v>Sete Bicas</v>
      </c>
      <c r="D26" s="15">
        <f>'Média Mensal'!D26</f>
        <v>743.81</v>
      </c>
      <c r="E26" s="4">
        <v>13339.68008942232</v>
      </c>
      <c r="F26" s="2">
        <v>8336.1976659579559</v>
      </c>
      <c r="G26" s="5">
        <f t="shared" si="4"/>
        <v>21675.877755380276</v>
      </c>
      <c r="H26" s="2">
        <v>305</v>
      </c>
      <c r="I26" s="2">
        <v>272</v>
      </c>
      <c r="J26" s="5">
        <f t="shared" si="5"/>
        <v>577</v>
      </c>
      <c r="K26" s="2">
        <v>140</v>
      </c>
      <c r="L26" s="2">
        <v>201</v>
      </c>
      <c r="M26" s="5">
        <f t="shared" si="6"/>
        <v>341</v>
      </c>
      <c r="N26" s="27">
        <f t="shared" si="7"/>
        <v>0.13260119373183221</v>
      </c>
      <c r="O26" s="27">
        <f t="shared" si="0"/>
        <v>7.6760567826500509E-2</v>
      </c>
      <c r="P26" s="28">
        <f t="shared" si="1"/>
        <v>0.10361318238709501</v>
      </c>
      <c r="R26" s="32">
        <f t="shared" si="8"/>
        <v>29.976809189713077</v>
      </c>
      <c r="S26" s="32">
        <f t="shared" si="9"/>
        <v>17.624096545365656</v>
      </c>
      <c r="T26" s="32">
        <f t="shared" si="10"/>
        <v>23.612067271656073</v>
      </c>
    </row>
    <row r="27" spans="2:20" x14ac:dyDescent="0.25">
      <c r="B27" s="12" t="str">
        <f>'Média Mensal'!B27</f>
        <v>Sete Bicas</v>
      </c>
      <c r="C27" s="12" t="str">
        <f>'Média Mensal'!C27</f>
        <v>ASra da Hora</v>
      </c>
      <c r="D27" s="15">
        <f>'Média Mensal'!D27</f>
        <v>674.5</v>
      </c>
      <c r="E27" s="4">
        <v>12483.378489311825</v>
      </c>
      <c r="F27" s="2">
        <v>5570.6778544465524</v>
      </c>
      <c r="G27" s="5">
        <f t="shared" si="4"/>
        <v>18054.056343758377</v>
      </c>
      <c r="H27" s="2">
        <v>309</v>
      </c>
      <c r="I27" s="2">
        <v>272</v>
      </c>
      <c r="J27" s="5">
        <f t="shared" si="5"/>
        <v>581</v>
      </c>
      <c r="K27" s="2">
        <v>140</v>
      </c>
      <c r="L27" s="2">
        <v>174</v>
      </c>
      <c r="M27" s="5">
        <f t="shared" si="6"/>
        <v>314</v>
      </c>
      <c r="N27" s="27">
        <f t="shared" si="7"/>
        <v>0.12303258780761477</v>
      </c>
      <c r="O27" s="27">
        <f t="shared" si="0"/>
        <v>5.4665939064674131E-2</v>
      </c>
      <c r="P27" s="28">
        <f t="shared" si="1"/>
        <v>8.8775305572943511E-2</v>
      </c>
      <c r="R27" s="32">
        <f t="shared" si="8"/>
        <v>27.802624697799164</v>
      </c>
      <c r="S27" s="32">
        <f t="shared" si="9"/>
        <v>12.490309090687337</v>
      </c>
      <c r="T27" s="32">
        <f t="shared" si="10"/>
        <v>20.172129993026118</v>
      </c>
    </row>
    <row r="28" spans="2:20" x14ac:dyDescent="0.25">
      <c r="B28" s="12" t="str">
        <f>'Média Mensal'!B28</f>
        <v>ASra da Hora</v>
      </c>
      <c r="C28" s="12" t="str">
        <f>'Média Mensal'!C28</f>
        <v>Vasco da Gama</v>
      </c>
      <c r="D28" s="15">
        <f>'Média Mensal'!D28</f>
        <v>824.48</v>
      </c>
      <c r="E28" s="4">
        <v>3356.0960734159935</v>
      </c>
      <c r="F28" s="2">
        <v>1607.3826218584068</v>
      </c>
      <c r="G28" s="5">
        <f t="shared" si="4"/>
        <v>4963.4786952743998</v>
      </c>
      <c r="H28" s="2">
        <v>210</v>
      </c>
      <c r="I28" s="2">
        <v>206</v>
      </c>
      <c r="J28" s="5">
        <f t="shared" si="5"/>
        <v>416</v>
      </c>
      <c r="K28" s="2">
        <v>0</v>
      </c>
      <c r="L28" s="2">
        <v>0</v>
      </c>
      <c r="M28" s="5">
        <f t="shared" si="6"/>
        <v>0</v>
      </c>
      <c r="N28" s="27">
        <f t="shared" si="7"/>
        <v>7.3988008673192093E-2</v>
      </c>
      <c r="O28" s="27">
        <f t="shared" si="0"/>
        <v>3.6124204914113778E-2</v>
      </c>
      <c r="P28" s="28">
        <f t="shared" si="1"/>
        <v>5.5238144311725426E-2</v>
      </c>
      <c r="R28" s="32">
        <f t="shared" si="8"/>
        <v>15.981409873409493</v>
      </c>
      <c r="S28" s="32">
        <f t="shared" si="9"/>
        <v>7.8028282614485764</v>
      </c>
      <c r="T28" s="32">
        <f t="shared" si="10"/>
        <v>11.931439171332691</v>
      </c>
    </row>
    <row r="29" spans="2:20" x14ac:dyDescent="0.25">
      <c r="B29" s="12" t="str">
        <f>'Média Mensal'!B29</f>
        <v>Vasco da Gama</v>
      </c>
      <c r="C29" s="12" t="str">
        <f>'Média Mensal'!C29</f>
        <v>Estádio do Mar</v>
      </c>
      <c r="D29" s="15">
        <f>'Média Mensal'!D29</f>
        <v>661.6</v>
      </c>
      <c r="E29" s="4">
        <v>2966.9634114735404</v>
      </c>
      <c r="F29" s="2">
        <v>1616.2239582779391</v>
      </c>
      <c r="G29" s="5">
        <f t="shared" si="4"/>
        <v>4583.1873697514793</v>
      </c>
      <c r="H29" s="2">
        <v>212</v>
      </c>
      <c r="I29" s="2">
        <v>206</v>
      </c>
      <c r="J29" s="5">
        <f t="shared" si="5"/>
        <v>418</v>
      </c>
      <c r="K29" s="2">
        <v>0</v>
      </c>
      <c r="L29" s="2">
        <v>0</v>
      </c>
      <c r="M29" s="5">
        <f t="shared" si="6"/>
        <v>0</v>
      </c>
      <c r="N29" s="27">
        <f t="shared" si="7"/>
        <v>6.479217792351373E-2</v>
      </c>
      <c r="O29" s="27">
        <f t="shared" si="0"/>
        <v>3.6322904492042861E-2</v>
      </c>
      <c r="P29" s="28">
        <f t="shared" si="1"/>
        <v>5.076186613671229E-2</v>
      </c>
      <c r="R29" s="32">
        <f t="shared" si="8"/>
        <v>13.995110431478965</v>
      </c>
      <c r="S29" s="32">
        <f t="shared" si="9"/>
        <v>7.8457473702812575</v>
      </c>
      <c r="T29" s="32">
        <f t="shared" si="10"/>
        <v>10.964563085529855</v>
      </c>
    </row>
    <row r="30" spans="2:20" x14ac:dyDescent="0.25">
      <c r="B30" s="12" t="str">
        <f>'Média Mensal'!B30</f>
        <v>Estádio do Mar</v>
      </c>
      <c r="C30" s="12" t="str">
        <f>'Média Mensal'!C30</f>
        <v>Pedro Hispano</v>
      </c>
      <c r="D30" s="15">
        <f>'Média Mensal'!D30</f>
        <v>786.97</v>
      </c>
      <c r="E30" s="4">
        <v>2835.3772252531253</v>
      </c>
      <c r="F30" s="2">
        <v>1640.2525917004029</v>
      </c>
      <c r="G30" s="5">
        <f t="shared" si="4"/>
        <v>4475.6298169535285</v>
      </c>
      <c r="H30" s="2">
        <v>214</v>
      </c>
      <c r="I30" s="2">
        <v>176</v>
      </c>
      <c r="J30" s="5">
        <f t="shared" si="5"/>
        <v>390</v>
      </c>
      <c r="K30" s="2">
        <v>0</v>
      </c>
      <c r="L30" s="2">
        <v>0</v>
      </c>
      <c r="M30" s="5">
        <f t="shared" si="6"/>
        <v>0</v>
      </c>
      <c r="N30" s="27">
        <f t="shared" si="7"/>
        <v>6.1339936510322025E-2</v>
      </c>
      <c r="O30" s="27">
        <f t="shared" si="0"/>
        <v>4.3146374992119187E-2</v>
      </c>
      <c r="P30" s="28">
        <f t="shared" si="1"/>
        <v>5.3129508748261257E-2</v>
      </c>
      <c r="R30" s="32">
        <f t="shared" si="8"/>
        <v>13.249426286229557</v>
      </c>
      <c r="S30" s="32">
        <f t="shared" si="9"/>
        <v>9.3196169982977448</v>
      </c>
      <c r="T30" s="32">
        <f t="shared" si="10"/>
        <v>11.475973889624433</v>
      </c>
    </row>
    <row r="31" spans="2:20" x14ac:dyDescent="0.25">
      <c r="B31" s="12" t="str">
        <f>'Média Mensal'!B31</f>
        <v>Pedro Hispano</v>
      </c>
      <c r="C31" s="12" t="str">
        <f>'Média Mensal'!C31</f>
        <v>Parque de Real</v>
      </c>
      <c r="D31" s="15">
        <f>'Média Mensal'!D31</f>
        <v>656.68</v>
      </c>
      <c r="E31" s="4">
        <v>2476.6127763481209</v>
      </c>
      <c r="F31" s="2">
        <v>1625.3072262921642</v>
      </c>
      <c r="G31" s="5">
        <f t="shared" si="4"/>
        <v>4101.920002640285</v>
      </c>
      <c r="H31" s="2">
        <v>221</v>
      </c>
      <c r="I31" s="2">
        <v>176</v>
      </c>
      <c r="J31" s="5">
        <f t="shared" si="5"/>
        <v>397</v>
      </c>
      <c r="K31" s="2">
        <v>0</v>
      </c>
      <c r="L31" s="2">
        <v>0</v>
      </c>
      <c r="M31" s="5">
        <f t="shared" si="6"/>
        <v>0</v>
      </c>
      <c r="N31" s="27">
        <f t="shared" si="7"/>
        <v>5.1881447468328325E-2</v>
      </c>
      <c r="O31" s="27">
        <f t="shared" si="0"/>
        <v>4.2753241432348592E-2</v>
      </c>
      <c r="P31" s="28">
        <f t="shared" si="1"/>
        <v>4.7834686102251667E-2</v>
      </c>
      <c r="R31" s="32">
        <f t="shared" si="8"/>
        <v>11.206392653158918</v>
      </c>
      <c r="S31" s="32">
        <f t="shared" si="9"/>
        <v>9.2347001493872956</v>
      </c>
      <c r="T31" s="32">
        <f t="shared" si="10"/>
        <v>10.33229219808636</v>
      </c>
    </row>
    <row r="32" spans="2:20" x14ac:dyDescent="0.25">
      <c r="B32" s="12" t="str">
        <f>'Média Mensal'!B32</f>
        <v>Parque de Real</v>
      </c>
      <c r="C32" s="12" t="str">
        <f>'Média Mensal'!C32</f>
        <v>C. Matosinhos</v>
      </c>
      <c r="D32" s="15">
        <f>'Média Mensal'!D32</f>
        <v>723.67</v>
      </c>
      <c r="E32" s="4">
        <v>2175.9564205124448</v>
      </c>
      <c r="F32" s="2">
        <v>1563.5525979889346</v>
      </c>
      <c r="G32" s="5">
        <f t="shared" si="4"/>
        <v>3739.5090185013796</v>
      </c>
      <c r="H32" s="2">
        <v>241</v>
      </c>
      <c r="I32" s="2">
        <v>176</v>
      </c>
      <c r="J32" s="5">
        <f t="shared" si="5"/>
        <v>417</v>
      </c>
      <c r="K32" s="2">
        <v>0</v>
      </c>
      <c r="L32" s="2">
        <v>0</v>
      </c>
      <c r="M32" s="5">
        <f t="shared" si="6"/>
        <v>0</v>
      </c>
      <c r="N32" s="27">
        <f t="shared" si="7"/>
        <v>4.1800300071316368E-2</v>
      </c>
      <c r="O32" s="27">
        <f t="shared" si="0"/>
        <v>4.112880360871566E-2</v>
      </c>
      <c r="P32" s="28">
        <f t="shared" si="1"/>
        <v>4.1516886696213916E-2</v>
      </c>
      <c r="R32" s="32">
        <f t="shared" si="8"/>
        <v>9.0288648154043347</v>
      </c>
      <c r="S32" s="32">
        <f t="shared" si="9"/>
        <v>8.8838215794825839</v>
      </c>
      <c r="T32" s="32">
        <f t="shared" si="10"/>
        <v>8.9676475263822049</v>
      </c>
    </row>
    <row r="33" spans="2:20" x14ac:dyDescent="0.25">
      <c r="B33" s="12" t="str">
        <f>'Média Mensal'!B33</f>
        <v>C. Matosinhos</v>
      </c>
      <c r="C33" s="12" t="str">
        <f>'Média Mensal'!C33</f>
        <v>Matosinhos Sul</v>
      </c>
      <c r="D33" s="15">
        <f>'Média Mensal'!D33</f>
        <v>616.61</v>
      </c>
      <c r="E33" s="4">
        <v>1523.8149351523543</v>
      </c>
      <c r="F33" s="2">
        <v>1275.8508464324436</v>
      </c>
      <c r="G33" s="5">
        <f t="shared" si="4"/>
        <v>2799.665781584798</v>
      </c>
      <c r="H33" s="2">
        <v>223</v>
      </c>
      <c r="I33" s="2">
        <v>157</v>
      </c>
      <c r="J33" s="5">
        <f t="shared" si="5"/>
        <v>380</v>
      </c>
      <c r="K33" s="2">
        <v>0</v>
      </c>
      <c r="L33" s="2">
        <v>0</v>
      </c>
      <c r="M33" s="5">
        <f t="shared" si="6"/>
        <v>0</v>
      </c>
      <c r="N33" s="27">
        <f t="shared" si="7"/>
        <v>3.1635420510553777E-2</v>
      </c>
      <c r="O33" s="27">
        <f t="shared" si="0"/>
        <v>3.762240051994703E-2</v>
      </c>
      <c r="P33" s="28">
        <f t="shared" si="1"/>
        <v>3.4108988567066255E-2</v>
      </c>
      <c r="R33" s="32">
        <f t="shared" si="8"/>
        <v>6.8332508302796162</v>
      </c>
      <c r="S33" s="32">
        <f t="shared" si="9"/>
        <v>8.1264385123085585</v>
      </c>
      <c r="T33" s="32">
        <f t="shared" si="10"/>
        <v>7.3675415304863101</v>
      </c>
    </row>
    <row r="34" spans="2:20" x14ac:dyDescent="0.25">
      <c r="B34" s="12" t="str">
        <f>'Média Mensal'!B34</f>
        <v>Matosinhos Sul</v>
      </c>
      <c r="C34" s="12" t="str">
        <f>'Média Mensal'!C34</f>
        <v>Brito Capelo</v>
      </c>
      <c r="D34" s="15">
        <f>'Média Mensal'!D34</f>
        <v>535.72</v>
      </c>
      <c r="E34" s="4">
        <v>764.06653360201176</v>
      </c>
      <c r="F34" s="2">
        <v>709.11060837468631</v>
      </c>
      <c r="G34" s="5">
        <f t="shared" si="4"/>
        <v>1473.1771419766981</v>
      </c>
      <c r="H34" s="2">
        <v>223</v>
      </c>
      <c r="I34" s="2">
        <v>157</v>
      </c>
      <c r="J34" s="5">
        <f t="shared" si="5"/>
        <v>380</v>
      </c>
      <c r="K34" s="2">
        <v>0</v>
      </c>
      <c r="L34" s="2">
        <v>0</v>
      </c>
      <c r="M34" s="5">
        <f t="shared" si="6"/>
        <v>0</v>
      </c>
      <c r="N34" s="27">
        <f t="shared" si="7"/>
        <v>1.5862533914673887E-2</v>
      </c>
      <c r="O34" s="27">
        <f t="shared" si="0"/>
        <v>2.091031517972064E-2</v>
      </c>
      <c r="P34" s="28">
        <f t="shared" si="1"/>
        <v>1.7948064595232675E-2</v>
      </c>
      <c r="R34" s="32">
        <f t="shared" si="8"/>
        <v>3.4263073255695593</v>
      </c>
      <c r="S34" s="32">
        <f t="shared" si="9"/>
        <v>4.5166280788196582</v>
      </c>
      <c r="T34" s="32">
        <f t="shared" si="10"/>
        <v>3.876781952570258</v>
      </c>
    </row>
    <row r="35" spans="2:20" x14ac:dyDescent="0.25">
      <c r="B35" s="12" t="str">
        <f>'Média Mensal'!B35</f>
        <v>Brito Capelo</v>
      </c>
      <c r="C35" s="12" t="str">
        <f>'Média Mensal'!C35</f>
        <v>Mercado</v>
      </c>
      <c r="D35" s="15">
        <f>'Média Mensal'!D35</f>
        <v>487.53</v>
      </c>
      <c r="E35" s="4">
        <v>465.35521713664741</v>
      </c>
      <c r="F35" s="2">
        <v>489.37751908362225</v>
      </c>
      <c r="G35" s="5">
        <f t="shared" si="4"/>
        <v>954.73273622026966</v>
      </c>
      <c r="H35" s="2">
        <v>226</v>
      </c>
      <c r="I35" s="2">
        <v>167</v>
      </c>
      <c r="J35" s="5">
        <f t="shared" si="5"/>
        <v>393</v>
      </c>
      <c r="K35" s="2">
        <v>0</v>
      </c>
      <c r="L35" s="2">
        <v>0</v>
      </c>
      <c r="M35" s="5">
        <f t="shared" si="6"/>
        <v>0</v>
      </c>
      <c r="N35" s="27">
        <f t="shared" si="7"/>
        <v>9.5328420422944819E-3</v>
      </c>
      <c r="O35" s="27">
        <f t="shared" si="0"/>
        <v>1.3566686601342378E-2</v>
      </c>
      <c r="P35" s="28">
        <f t="shared" si="1"/>
        <v>1.1246969374001858E-2</v>
      </c>
      <c r="R35" s="32">
        <f t="shared" si="8"/>
        <v>2.0590938811356079</v>
      </c>
      <c r="S35" s="32">
        <f t="shared" si="9"/>
        <v>2.9304043058899536</v>
      </c>
      <c r="T35" s="32">
        <f t="shared" si="10"/>
        <v>2.4293453847844013</v>
      </c>
    </row>
    <row r="36" spans="2:20" x14ac:dyDescent="0.25">
      <c r="B36" s="13" t="str">
        <f>'Média Mensal'!B36</f>
        <v>Mercado</v>
      </c>
      <c r="C36" s="13" t="str">
        <f>'Média Mensal'!C36</f>
        <v>Sr. de Matosinhos</v>
      </c>
      <c r="D36" s="16">
        <f>'Média Mensal'!D36</f>
        <v>708.96</v>
      </c>
      <c r="E36" s="6">
        <v>84.432314139011908</v>
      </c>
      <c r="F36" s="3">
        <v>75</v>
      </c>
      <c r="G36" s="7">
        <f t="shared" si="4"/>
        <v>159.43231413901191</v>
      </c>
      <c r="H36" s="3">
        <v>221</v>
      </c>
      <c r="I36" s="3">
        <v>185</v>
      </c>
      <c r="J36" s="7">
        <f t="shared" si="5"/>
        <v>406</v>
      </c>
      <c r="K36" s="3">
        <v>0</v>
      </c>
      <c r="L36" s="3">
        <v>0</v>
      </c>
      <c r="M36" s="7">
        <f t="shared" si="6"/>
        <v>0</v>
      </c>
      <c r="N36" s="27">
        <f t="shared" si="7"/>
        <v>1.7687345847790328E-3</v>
      </c>
      <c r="O36" s="27">
        <f t="shared" si="0"/>
        <v>1.8768768768768769E-3</v>
      </c>
      <c r="P36" s="28">
        <f t="shared" si="1"/>
        <v>1.8180112449714002E-3</v>
      </c>
      <c r="R36" s="32">
        <f t="shared" si="8"/>
        <v>0.38204667031227107</v>
      </c>
      <c r="S36" s="32">
        <f t="shared" si="9"/>
        <v>0.40540540540540543</v>
      </c>
      <c r="T36" s="32">
        <f t="shared" si="10"/>
        <v>0.39269042891382244</v>
      </c>
    </row>
    <row r="37" spans="2:20" x14ac:dyDescent="0.25">
      <c r="B37" s="11" t="str">
        <f>'Média Mensal'!B37</f>
        <v>BSra da Hora</v>
      </c>
      <c r="C37" s="11" t="str">
        <f>'Média Mensal'!C37</f>
        <v>BFonte do Cuco</v>
      </c>
      <c r="D37" s="14">
        <f>'Média Mensal'!D37</f>
        <v>687.03</v>
      </c>
      <c r="E37" s="8">
        <v>3610.8936039664586</v>
      </c>
      <c r="F37" s="9">
        <v>2213.4870247631425</v>
      </c>
      <c r="G37" s="10">
        <f t="shared" si="4"/>
        <v>5824.3806287296011</v>
      </c>
      <c r="H37" s="9">
        <v>93</v>
      </c>
      <c r="I37" s="9">
        <v>62</v>
      </c>
      <c r="J37" s="10">
        <f t="shared" si="5"/>
        <v>155</v>
      </c>
      <c r="K37" s="9">
        <v>72</v>
      </c>
      <c r="L37" s="9">
        <v>94</v>
      </c>
      <c r="M37" s="10">
        <f t="shared" si="6"/>
        <v>166</v>
      </c>
      <c r="N37" s="25">
        <f t="shared" si="7"/>
        <v>9.516375722028407E-2</v>
      </c>
      <c r="O37" s="25">
        <f t="shared" si="0"/>
        <v>6.0306425042587798E-2</v>
      </c>
      <c r="P37" s="26">
        <f t="shared" si="1"/>
        <v>7.802460385716431E-2</v>
      </c>
      <c r="R37" s="32">
        <f t="shared" si="8"/>
        <v>21.884203660402779</v>
      </c>
      <c r="S37" s="32">
        <f t="shared" si="9"/>
        <v>14.189019389507324</v>
      </c>
      <c r="T37" s="32">
        <f t="shared" si="10"/>
        <v>18.144487939967604</v>
      </c>
    </row>
    <row r="38" spans="2:20" x14ac:dyDescent="0.25">
      <c r="B38" s="12" t="str">
        <f>'Média Mensal'!B38</f>
        <v>BFonte do Cuco</v>
      </c>
      <c r="C38" s="12" t="str">
        <f>'Média Mensal'!C38</f>
        <v>Custoias</v>
      </c>
      <c r="D38" s="15">
        <f>'Média Mensal'!D38</f>
        <v>689.2</v>
      </c>
      <c r="E38" s="4">
        <v>3349.9241119810426</v>
      </c>
      <c r="F38" s="2">
        <v>2186.776993221768</v>
      </c>
      <c r="G38" s="5">
        <f t="shared" si="4"/>
        <v>5536.7011052028101</v>
      </c>
      <c r="H38" s="2">
        <v>93</v>
      </c>
      <c r="I38" s="2">
        <v>62</v>
      </c>
      <c r="J38" s="5">
        <f t="shared" si="5"/>
        <v>155</v>
      </c>
      <c r="K38" s="2">
        <v>82</v>
      </c>
      <c r="L38" s="2">
        <v>75</v>
      </c>
      <c r="M38" s="5">
        <f t="shared" si="6"/>
        <v>157</v>
      </c>
      <c r="N38" s="27">
        <f t="shared" si="7"/>
        <v>8.2869684147561906E-2</v>
      </c>
      <c r="O38" s="27">
        <f t="shared" si="0"/>
        <v>6.8353869505556636E-2</v>
      </c>
      <c r="P38" s="28">
        <f t="shared" si="1"/>
        <v>7.645687562421026E-2</v>
      </c>
      <c r="R38" s="32">
        <f t="shared" si="8"/>
        <v>19.142423497034528</v>
      </c>
      <c r="S38" s="32">
        <f t="shared" si="9"/>
        <v>15.961875862932613</v>
      </c>
      <c r="T38" s="32">
        <f t="shared" si="10"/>
        <v>17.745836875650031</v>
      </c>
    </row>
    <row r="39" spans="2:20" x14ac:dyDescent="0.25">
      <c r="B39" s="12" t="str">
        <f>'Média Mensal'!B39</f>
        <v>Custoias</v>
      </c>
      <c r="C39" s="12" t="str">
        <f>'Média Mensal'!C39</f>
        <v>Esposade</v>
      </c>
      <c r="D39" s="15">
        <f>'Média Mensal'!D39</f>
        <v>1779.24</v>
      </c>
      <c r="E39" s="4">
        <v>3256.0715919054455</v>
      </c>
      <c r="F39" s="2">
        <v>2183.241222424846</v>
      </c>
      <c r="G39" s="5">
        <f t="shared" si="4"/>
        <v>5439.3128143302911</v>
      </c>
      <c r="H39" s="2">
        <v>93</v>
      </c>
      <c r="I39" s="2">
        <v>62</v>
      </c>
      <c r="J39" s="5">
        <f t="shared" si="5"/>
        <v>155</v>
      </c>
      <c r="K39" s="2">
        <v>105</v>
      </c>
      <c r="L39" s="2">
        <v>71</v>
      </c>
      <c r="M39" s="5">
        <f t="shared" si="6"/>
        <v>176</v>
      </c>
      <c r="N39" s="27">
        <f t="shared" si="7"/>
        <v>7.0587746962917225E-2</v>
      </c>
      <c r="O39" s="27">
        <f t="shared" si="0"/>
        <v>7.0427136207253091E-2</v>
      </c>
      <c r="P39" s="28">
        <f t="shared" si="1"/>
        <v>7.052319280067279E-2</v>
      </c>
      <c r="R39" s="32">
        <f t="shared" si="8"/>
        <v>16.444806019724471</v>
      </c>
      <c r="S39" s="32">
        <f t="shared" si="9"/>
        <v>16.415347537028918</v>
      </c>
      <c r="T39" s="32">
        <f t="shared" si="10"/>
        <v>16.432969227583961</v>
      </c>
    </row>
    <row r="40" spans="2:20" x14ac:dyDescent="0.25">
      <c r="B40" s="12" t="str">
        <f>'Média Mensal'!B40</f>
        <v>Esposade</v>
      </c>
      <c r="C40" s="12" t="str">
        <f>'Média Mensal'!C40</f>
        <v>Crestins</v>
      </c>
      <c r="D40" s="15">
        <f>'Média Mensal'!D40</f>
        <v>2035.56</v>
      </c>
      <c r="E40" s="4">
        <v>3207.7500218090372</v>
      </c>
      <c r="F40" s="2">
        <v>2106.6570812208483</v>
      </c>
      <c r="G40" s="5">
        <f t="shared" si="4"/>
        <v>5314.4071030298855</v>
      </c>
      <c r="H40" s="2">
        <v>93</v>
      </c>
      <c r="I40" s="2">
        <v>62</v>
      </c>
      <c r="J40" s="5">
        <f t="shared" si="5"/>
        <v>155</v>
      </c>
      <c r="K40" s="2">
        <v>105</v>
      </c>
      <c r="L40" s="2">
        <v>71</v>
      </c>
      <c r="M40" s="5">
        <f t="shared" si="6"/>
        <v>176</v>
      </c>
      <c r="N40" s="27">
        <f t="shared" si="7"/>
        <v>6.954019298059827E-2</v>
      </c>
      <c r="O40" s="27">
        <f t="shared" si="0"/>
        <v>6.7956680039382211E-2</v>
      </c>
      <c r="P40" s="28">
        <f t="shared" si="1"/>
        <v>6.8903732795222036E-2</v>
      </c>
      <c r="R40" s="32">
        <f t="shared" si="8"/>
        <v>16.200757685904229</v>
      </c>
      <c r="S40" s="32">
        <f t="shared" si="9"/>
        <v>15.839526926472544</v>
      </c>
      <c r="T40" s="32">
        <f t="shared" si="10"/>
        <v>16.055610583171859</v>
      </c>
    </row>
    <row r="41" spans="2:20" x14ac:dyDescent="0.25">
      <c r="B41" s="12" t="str">
        <f>'Média Mensal'!B41</f>
        <v>Crestins</v>
      </c>
      <c r="C41" s="12" t="str">
        <f>'Média Mensal'!C41</f>
        <v>Verdes (B)</v>
      </c>
      <c r="D41" s="15">
        <f>'Média Mensal'!D41</f>
        <v>591.81999999999994</v>
      </c>
      <c r="E41" s="4">
        <v>3157.3421699468713</v>
      </c>
      <c r="F41" s="2">
        <v>2082.036895510782</v>
      </c>
      <c r="G41" s="5">
        <f t="shared" si="4"/>
        <v>5239.3790654576533</v>
      </c>
      <c r="H41" s="2">
        <v>93</v>
      </c>
      <c r="I41" s="2">
        <v>62</v>
      </c>
      <c r="J41" s="5">
        <f t="shared" si="5"/>
        <v>155</v>
      </c>
      <c r="K41" s="2">
        <v>105</v>
      </c>
      <c r="L41" s="2">
        <v>71</v>
      </c>
      <c r="M41" s="5">
        <f t="shared" si="6"/>
        <v>176</v>
      </c>
      <c r="N41" s="27">
        <f t="shared" si="7"/>
        <v>6.8447410898952288E-2</v>
      </c>
      <c r="O41" s="27">
        <f t="shared" si="0"/>
        <v>6.7162480500347801E-2</v>
      </c>
      <c r="P41" s="28">
        <f t="shared" si="1"/>
        <v>6.793095977411126E-2</v>
      </c>
      <c r="R41" s="32">
        <f t="shared" si="8"/>
        <v>15.94617257548925</v>
      </c>
      <c r="S41" s="32">
        <f t="shared" si="9"/>
        <v>15.654412748201368</v>
      </c>
      <c r="T41" s="32">
        <f t="shared" si="10"/>
        <v>15.828939774796536</v>
      </c>
    </row>
    <row r="42" spans="2:20" x14ac:dyDescent="0.25">
      <c r="B42" s="12" t="str">
        <f>'Média Mensal'!B42</f>
        <v>Verdes (B)</v>
      </c>
      <c r="C42" s="12" t="str">
        <f>'Média Mensal'!C42</f>
        <v>Pedras Rubras</v>
      </c>
      <c r="D42" s="15">
        <f>'Média Mensal'!D42</f>
        <v>960.78</v>
      </c>
      <c r="E42" s="4">
        <v>2410.2203865721949</v>
      </c>
      <c r="F42" s="2">
        <v>1548.8949264116218</v>
      </c>
      <c r="G42" s="5">
        <f t="shared" si="4"/>
        <v>3959.1153129838167</v>
      </c>
      <c r="H42" s="2">
        <v>0</v>
      </c>
      <c r="I42" s="2">
        <v>0</v>
      </c>
      <c r="J42" s="5">
        <f t="shared" si="5"/>
        <v>0</v>
      </c>
      <c r="K42" s="2">
        <v>105</v>
      </c>
      <c r="L42" s="2">
        <v>71</v>
      </c>
      <c r="M42" s="5">
        <f t="shared" si="6"/>
        <v>176</v>
      </c>
      <c r="N42" s="27">
        <f t="shared" si="7"/>
        <v>9.2558386581113469E-2</v>
      </c>
      <c r="O42" s="27">
        <f t="shared" si="0"/>
        <v>8.7965409269174344E-2</v>
      </c>
      <c r="P42" s="28">
        <f t="shared" si="1"/>
        <v>9.0705537779138035E-2</v>
      </c>
      <c r="R42" s="32">
        <f t="shared" si="8"/>
        <v>22.954479872116142</v>
      </c>
      <c r="S42" s="32">
        <f t="shared" si="9"/>
        <v>21.815421498755235</v>
      </c>
      <c r="T42" s="32">
        <f t="shared" si="10"/>
        <v>22.49497336922623</v>
      </c>
    </row>
    <row r="43" spans="2:20" x14ac:dyDescent="0.25">
      <c r="B43" s="12" t="str">
        <f>'Média Mensal'!B43</f>
        <v>Pedras Rubras</v>
      </c>
      <c r="C43" s="12" t="str">
        <f>'Média Mensal'!C43</f>
        <v>Lidador</v>
      </c>
      <c r="D43" s="15">
        <f>'Média Mensal'!D43</f>
        <v>1147.58</v>
      </c>
      <c r="E43" s="4">
        <v>2117.0722171596572</v>
      </c>
      <c r="F43" s="2">
        <v>1509.792285271707</v>
      </c>
      <c r="G43" s="5">
        <f t="shared" si="4"/>
        <v>3626.8645024313641</v>
      </c>
      <c r="H43" s="2">
        <v>0</v>
      </c>
      <c r="I43" s="2">
        <v>0</v>
      </c>
      <c r="J43" s="5">
        <f t="shared" si="5"/>
        <v>0</v>
      </c>
      <c r="K43" s="2">
        <v>105</v>
      </c>
      <c r="L43" s="2">
        <v>71</v>
      </c>
      <c r="M43" s="5">
        <f t="shared" si="6"/>
        <v>176</v>
      </c>
      <c r="N43" s="27">
        <f t="shared" si="7"/>
        <v>8.1300776388619711E-2</v>
      </c>
      <c r="O43" s="27">
        <f t="shared" si="0"/>
        <v>8.5744677718747553E-2</v>
      </c>
      <c r="P43" s="28">
        <f t="shared" si="1"/>
        <v>8.3093486584296286E-2</v>
      </c>
      <c r="R43" s="32">
        <f t="shared" si="8"/>
        <v>20.162592544377688</v>
      </c>
      <c r="S43" s="32">
        <f t="shared" si="9"/>
        <v>21.264680074249394</v>
      </c>
      <c r="T43" s="32">
        <f t="shared" si="10"/>
        <v>20.607184672905479</v>
      </c>
    </row>
    <row r="44" spans="2:20" x14ac:dyDescent="0.25">
      <c r="B44" s="12" t="str">
        <f>'Média Mensal'!B44</f>
        <v>Lidador</v>
      </c>
      <c r="C44" s="12" t="str">
        <f>'Média Mensal'!C44</f>
        <v>Vilar do Pinheiro</v>
      </c>
      <c r="D44" s="15">
        <f>'Média Mensal'!D44</f>
        <v>1987.51</v>
      </c>
      <c r="E44" s="4">
        <v>1957.0273951865488</v>
      </c>
      <c r="F44" s="2">
        <v>1472.6893168799547</v>
      </c>
      <c r="G44" s="5">
        <f t="shared" si="4"/>
        <v>3429.7167120665035</v>
      </c>
      <c r="H44" s="2">
        <v>0</v>
      </c>
      <c r="I44" s="2">
        <v>0</v>
      </c>
      <c r="J44" s="5">
        <f t="shared" si="5"/>
        <v>0</v>
      </c>
      <c r="K44" s="2">
        <v>105</v>
      </c>
      <c r="L44" s="2">
        <v>71</v>
      </c>
      <c r="M44" s="5">
        <f t="shared" si="6"/>
        <v>176</v>
      </c>
      <c r="N44" s="27">
        <f t="shared" si="7"/>
        <v>7.5154661873523376E-2</v>
      </c>
      <c r="O44" s="27">
        <f t="shared" si="0"/>
        <v>8.3637512317126003E-2</v>
      </c>
      <c r="P44" s="28">
        <f t="shared" si="1"/>
        <v>7.8576720859294888E-2</v>
      </c>
      <c r="R44" s="32">
        <f t="shared" si="8"/>
        <v>18.638356144633796</v>
      </c>
      <c r="S44" s="32">
        <f t="shared" si="9"/>
        <v>20.742103054647249</v>
      </c>
      <c r="T44" s="32">
        <f t="shared" si="10"/>
        <v>19.487026773105132</v>
      </c>
    </row>
    <row r="45" spans="2:20" x14ac:dyDescent="0.25">
      <c r="B45" s="12" t="str">
        <f>'Média Mensal'!B45</f>
        <v>Vilar do Pinheiro</v>
      </c>
      <c r="C45" s="12" t="str">
        <f>'Média Mensal'!C45</f>
        <v>Modivas Sul</v>
      </c>
      <c r="D45" s="15">
        <f>'Média Mensal'!D45</f>
        <v>2037.38</v>
      </c>
      <c r="E45" s="4">
        <v>1877.0158526811506</v>
      </c>
      <c r="F45" s="2">
        <v>1475.2637996269032</v>
      </c>
      <c r="G45" s="5">
        <f t="shared" si="4"/>
        <v>3352.2796523080538</v>
      </c>
      <c r="H45" s="2">
        <v>0</v>
      </c>
      <c r="I45" s="2">
        <v>0</v>
      </c>
      <c r="J45" s="5">
        <f t="shared" si="5"/>
        <v>0</v>
      </c>
      <c r="K45" s="2">
        <v>105</v>
      </c>
      <c r="L45" s="2">
        <v>71</v>
      </c>
      <c r="M45" s="5">
        <f t="shared" si="6"/>
        <v>176</v>
      </c>
      <c r="N45" s="27">
        <f t="shared" si="7"/>
        <v>7.2082021992363687E-2</v>
      </c>
      <c r="O45" s="27">
        <f t="shared" si="0"/>
        <v>8.3783723286398409E-2</v>
      </c>
      <c r="P45" s="28">
        <f t="shared" si="1"/>
        <v>7.6802594673479968E-2</v>
      </c>
      <c r="R45" s="32">
        <f t="shared" si="8"/>
        <v>17.876341454106196</v>
      </c>
      <c r="S45" s="32">
        <f t="shared" si="9"/>
        <v>20.778363375026807</v>
      </c>
      <c r="T45" s="32">
        <f t="shared" si="10"/>
        <v>19.047043479023031</v>
      </c>
    </row>
    <row r="46" spans="2:20" x14ac:dyDescent="0.25">
      <c r="B46" s="12" t="str">
        <f>'Média Mensal'!B46</f>
        <v>Modivas Sul</v>
      </c>
      <c r="C46" s="12" t="str">
        <f>'Média Mensal'!C46</f>
        <v>Modivas Centro</v>
      </c>
      <c r="D46" s="15">
        <f>'Média Mensal'!D46</f>
        <v>1051.08</v>
      </c>
      <c r="E46" s="4">
        <v>1841.7618535504143</v>
      </c>
      <c r="F46" s="2">
        <v>1478.7525297770994</v>
      </c>
      <c r="G46" s="5">
        <f t="shared" si="4"/>
        <v>3320.5143833275138</v>
      </c>
      <c r="H46" s="2">
        <v>0</v>
      </c>
      <c r="I46" s="2">
        <v>0</v>
      </c>
      <c r="J46" s="5">
        <f t="shared" si="5"/>
        <v>0</v>
      </c>
      <c r="K46" s="2">
        <v>107</v>
      </c>
      <c r="L46" s="2">
        <v>71</v>
      </c>
      <c r="M46" s="5">
        <f t="shared" si="6"/>
        <v>178</v>
      </c>
      <c r="N46" s="27">
        <f t="shared" si="7"/>
        <v>6.9406159690624594E-2</v>
      </c>
      <c r="O46" s="27">
        <f t="shared" si="0"/>
        <v>8.3981856529821639E-2</v>
      </c>
      <c r="P46" s="28">
        <f t="shared" si="1"/>
        <v>7.5220061238843644E-2</v>
      </c>
      <c r="R46" s="32">
        <f t="shared" si="8"/>
        <v>17.212727603274899</v>
      </c>
      <c r="S46" s="32">
        <f t="shared" si="9"/>
        <v>20.827500419395765</v>
      </c>
      <c r="T46" s="32">
        <f t="shared" si="10"/>
        <v>18.654575187233224</v>
      </c>
    </row>
    <row r="47" spans="2:20" x14ac:dyDescent="0.25">
      <c r="B47" s="12" t="str">
        <f>'Média Mensal'!B47</f>
        <v>Modivas Centro</v>
      </c>
      <c r="C47" s="12" t="s">
        <v>102</v>
      </c>
      <c r="D47" s="15">
        <v>852.51</v>
      </c>
      <c r="E47" s="4">
        <v>1802.9933796817065</v>
      </c>
      <c r="F47" s="2">
        <v>1477.9923556150034</v>
      </c>
      <c r="G47" s="5">
        <f t="shared" si="4"/>
        <v>3280.9857352967101</v>
      </c>
      <c r="H47" s="2">
        <v>0</v>
      </c>
      <c r="I47" s="2">
        <v>0</v>
      </c>
      <c r="J47" s="5">
        <f t="shared" si="5"/>
        <v>0</v>
      </c>
      <c r="K47" s="2">
        <v>107</v>
      </c>
      <c r="L47" s="2">
        <v>71</v>
      </c>
      <c r="M47" s="5">
        <f t="shared" si="6"/>
        <v>178</v>
      </c>
      <c r="N47" s="27">
        <f t="shared" si="7"/>
        <v>6.7945183135427592E-2</v>
      </c>
      <c r="O47" s="27">
        <f t="shared" si="0"/>
        <v>8.3938684439743491E-2</v>
      </c>
      <c r="P47" s="28">
        <f t="shared" si="1"/>
        <v>7.4324613430969327E-2</v>
      </c>
      <c r="R47" s="32">
        <f t="shared" ref="R47" si="11">+E47/(H47+K47)</f>
        <v>16.850405417586042</v>
      </c>
      <c r="S47" s="32">
        <f t="shared" ref="S47" si="12">+F47/(I47+L47)</f>
        <v>20.816793741056387</v>
      </c>
      <c r="T47" s="32">
        <f t="shared" ref="T47" si="13">+G47/(J47+M47)</f>
        <v>18.432504130880393</v>
      </c>
    </row>
    <row r="48" spans="2:20" x14ac:dyDescent="0.25">
      <c r="B48" s="12" t="s">
        <v>102</v>
      </c>
      <c r="C48" s="12" t="str">
        <f>'Média Mensal'!C48</f>
        <v>Mindelo</v>
      </c>
      <c r="D48" s="15">
        <v>1834.12</v>
      </c>
      <c r="E48" s="4">
        <v>1733.3916403045187</v>
      </c>
      <c r="F48" s="2">
        <v>1397.1491334278044</v>
      </c>
      <c r="G48" s="5">
        <f t="shared" si="4"/>
        <v>3130.540773732323</v>
      </c>
      <c r="H48" s="2">
        <v>0</v>
      </c>
      <c r="I48" s="2">
        <v>0</v>
      </c>
      <c r="J48" s="5">
        <f t="shared" si="5"/>
        <v>0</v>
      </c>
      <c r="K48" s="2">
        <v>107</v>
      </c>
      <c r="L48" s="2">
        <v>71</v>
      </c>
      <c r="M48" s="5">
        <f t="shared" si="6"/>
        <v>178</v>
      </c>
      <c r="N48" s="27">
        <f t="shared" si="7"/>
        <v>6.5322265612922772E-2</v>
      </c>
      <c r="O48" s="27">
        <f t="shared" si="0"/>
        <v>7.9347406487267402E-2</v>
      </c>
      <c r="P48" s="28">
        <f t="shared" si="1"/>
        <v>7.0916563377408551E-2</v>
      </c>
      <c r="R48" s="32">
        <f t="shared" si="8"/>
        <v>16.199921872004847</v>
      </c>
      <c r="S48" s="32">
        <f t="shared" si="9"/>
        <v>19.678156808842314</v>
      </c>
      <c r="T48" s="32">
        <f t="shared" si="10"/>
        <v>17.587307717597319</v>
      </c>
    </row>
    <row r="49" spans="2:20" x14ac:dyDescent="0.25">
      <c r="B49" s="12" t="str">
        <f>'Média Mensal'!B49</f>
        <v>Mindelo</v>
      </c>
      <c r="C49" s="12" t="str">
        <f>'Média Mensal'!C49</f>
        <v>Espaço Natureza</v>
      </c>
      <c r="D49" s="15">
        <f>'Média Mensal'!D49</f>
        <v>776.86</v>
      </c>
      <c r="E49" s="4">
        <v>1629.1323244173877</v>
      </c>
      <c r="F49" s="2">
        <v>1425.6066958673196</v>
      </c>
      <c r="G49" s="5">
        <f t="shared" si="4"/>
        <v>3054.7390202847073</v>
      </c>
      <c r="H49" s="2">
        <v>0</v>
      </c>
      <c r="I49" s="2">
        <v>0</v>
      </c>
      <c r="J49" s="5">
        <f t="shared" si="5"/>
        <v>0</v>
      </c>
      <c r="K49" s="2">
        <v>107</v>
      </c>
      <c r="L49" s="2">
        <v>69</v>
      </c>
      <c r="M49" s="5">
        <f t="shared" si="6"/>
        <v>176</v>
      </c>
      <c r="N49" s="27">
        <f t="shared" si="7"/>
        <v>6.1393289283139425E-2</v>
      </c>
      <c r="O49" s="27">
        <f t="shared" si="0"/>
        <v>8.3310349220857852E-2</v>
      </c>
      <c r="P49" s="28">
        <f t="shared" si="1"/>
        <v>6.9985773008722219E-2</v>
      </c>
      <c r="R49" s="32">
        <f t="shared" si="8"/>
        <v>15.225535742218577</v>
      </c>
      <c r="S49" s="32">
        <f t="shared" si="9"/>
        <v>20.660966606772746</v>
      </c>
      <c r="T49" s="32">
        <f t="shared" si="10"/>
        <v>17.356471706163109</v>
      </c>
    </row>
    <row r="50" spans="2:20" x14ac:dyDescent="0.25">
      <c r="B50" s="12" t="str">
        <f>'Média Mensal'!B50</f>
        <v>Espaço Natureza</v>
      </c>
      <c r="C50" s="12" t="str">
        <f>'Média Mensal'!C50</f>
        <v>Varziela</v>
      </c>
      <c r="D50" s="15">
        <f>'Média Mensal'!D50</f>
        <v>1539</v>
      </c>
      <c r="E50" s="4">
        <v>1624.6951551182563</v>
      </c>
      <c r="F50" s="2">
        <v>1410.7085278385107</v>
      </c>
      <c r="G50" s="5">
        <f t="shared" si="4"/>
        <v>3035.4036829567667</v>
      </c>
      <c r="H50" s="2">
        <v>0</v>
      </c>
      <c r="I50" s="2">
        <v>0</v>
      </c>
      <c r="J50" s="5">
        <f t="shared" si="5"/>
        <v>0</v>
      </c>
      <c r="K50" s="2">
        <v>105</v>
      </c>
      <c r="L50" s="2">
        <v>86</v>
      </c>
      <c r="M50" s="5">
        <f t="shared" si="6"/>
        <v>191</v>
      </c>
      <c r="N50" s="27">
        <f t="shared" si="7"/>
        <v>6.2392287062913068E-2</v>
      </c>
      <c r="O50" s="27">
        <f t="shared" si="0"/>
        <v>6.6143498116959423E-2</v>
      </c>
      <c r="P50" s="28">
        <f t="shared" si="1"/>
        <v>6.4081314029656444E-2</v>
      </c>
      <c r="R50" s="32">
        <f t="shared" si="8"/>
        <v>15.47328719160244</v>
      </c>
      <c r="S50" s="32">
        <f t="shared" si="9"/>
        <v>16.40358753300594</v>
      </c>
      <c r="T50" s="32">
        <f t="shared" si="10"/>
        <v>15.892165879354799</v>
      </c>
    </row>
    <row r="51" spans="2:20" x14ac:dyDescent="0.25">
      <c r="B51" s="12" t="str">
        <f>'Média Mensal'!B51</f>
        <v>Varziela</v>
      </c>
      <c r="C51" s="12" t="str">
        <f>'Média Mensal'!C51</f>
        <v>Árvore</v>
      </c>
      <c r="D51" s="15">
        <f>'Média Mensal'!D51</f>
        <v>858.71</v>
      </c>
      <c r="E51" s="4">
        <v>1507.9402682075265</v>
      </c>
      <c r="F51" s="2">
        <v>1371.7647027583791</v>
      </c>
      <c r="G51" s="5">
        <f t="shared" si="4"/>
        <v>2879.7049709659059</v>
      </c>
      <c r="H51" s="2">
        <v>0</v>
      </c>
      <c r="I51" s="2">
        <v>0</v>
      </c>
      <c r="J51" s="5">
        <f t="shared" si="5"/>
        <v>0</v>
      </c>
      <c r="K51" s="2">
        <v>105</v>
      </c>
      <c r="L51" s="2">
        <v>99</v>
      </c>
      <c r="M51" s="5">
        <f t="shared" si="6"/>
        <v>204</v>
      </c>
      <c r="N51" s="27">
        <f t="shared" si="7"/>
        <v>5.790861245036584E-2</v>
      </c>
      <c r="O51" s="27">
        <f t="shared" si="0"/>
        <v>5.5871810962788336E-2</v>
      </c>
      <c r="P51" s="28">
        <f t="shared" si="1"/>
        <v>5.6920164669629701E-2</v>
      </c>
      <c r="R51" s="32">
        <f t="shared" si="8"/>
        <v>14.361335887690728</v>
      </c>
      <c r="S51" s="32">
        <f t="shared" si="9"/>
        <v>13.856209118771506</v>
      </c>
      <c r="T51" s="32">
        <f t="shared" si="10"/>
        <v>14.116200838068167</v>
      </c>
    </row>
    <row r="52" spans="2:20" x14ac:dyDescent="0.25">
      <c r="B52" s="12" t="str">
        <f>'Média Mensal'!B52</f>
        <v>Árvore</v>
      </c>
      <c r="C52" s="12" t="str">
        <f>'Média Mensal'!C52</f>
        <v>Azurara</v>
      </c>
      <c r="D52" s="15">
        <f>'Média Mensal'!D52</f>
        <v>664.57</v>
      </c>
      <c r="E52" s="4">
        <v>1493.8684990076879</v>
      </c>
      <c r="F52" s="2">
        <v>1358.9370736328874</v>
      </c>
      <c r="G52" s="5">
        <f t="shared" si="4"/>
        <v>2852.8055726405755</v>
      </c>
      <c r="H52" s="2">
        <v>0</v>
      </c>
      <c r="I52" s="2">
        <v>0</v>
      </c>
      <c r="J52" s="5">
        <f t="shared" si="5"/>
        <v>0</v>
      </c>
      <c r="K52" s="2">
        <v>105</v>
      </c>
      <c r="L52" s="2">
        <v>99</v>
      </c>
      <c r="M52" s="5">
        <f t="shared" si="6"/>
        <v>204</v>
      </c>
      <c r="N52" s="27">
        <f t="shared" si="7"/>
        <v>5.7368221928098616E-2</v>
      </c>
      <c r="O52" s="27">
        <f t="shared" si="0"/>
        <v>5.5349343175011709E-2</v>
      </c>
      <c r="P52" s="28">
        <f t="shared" si="1"/>
        <v>5.6388471944982914E-2</v>
      </c>
      <c r="R52" s="32">
        <f t="shared" si="8"/>
        <v>14.227319038168456</v>
      </c>
      <c r="S52" s="32">
        <f t="shared" si="9"/>
        <v>13.726637107402903</v>
      </c>
      <c r="T52" s="32">
        <f t="shared" si="10"/>
        <v>13.984341042355762</v>
      </c>
    </row>
    <row r="53" spans="2:20" x14ac:dyDescent="0.25">
      <c r="B53" s="12" t="str">
        <f>'Média Mensal'!B53</f>
        <v>Azurara</v>
      </c>
      <c r="C53" s="12" t="str">
        <f>'Média Mensal'!C53</f>
        <v>Santa Clara</v>
      </c>
      <c r="D53" s="15">
        <f>'Média Mensal'!D53</f>
        <v>1218.0899999999999</v>
      </c>
      <c r="E53" s="4">
        <v>1442.5734926299328</v>
      </c>
      <c r="F53" s="2">
        <v>1343.9004358639409</v>
      </c>
      <c r="G53" s="5">
        <f t="shared" si="4"/>
        <v>2786.4739284938737</v>
      </c>
      <c r="H53" s="2">
        <v>0</v>
      </c>
      <c r="I53" s="2">
        <v>0</v>
      </c>
      <c r="J53" s="5">
        <f t="shared" si="5"/>
        <v>0</v>
      </c>
      <c r="K53" s="2">
        <v>106</v>
      </c>
      <c r="L53" s="2">
        <v>73</v>
      </c>
      <c r="M53" s="5">
        <f t="shared" si="6"/>
        <v>179</v>
      </c>
      <c r="N53" s="27">
        <f t="shared" si="7"/>
        <v>5.4875741502964578E-2</v>
      </c>
      <c r="O53" s="27">
        <f t="shared" si="0"/>
        <v>7.42322379509468E-2</v>
      </c>
      <c r="P53" s="28">
        <f t="shared" si="1"/>
        <v>6.2769731674488058E-2</v>
      </c>
      <c r="R53" s="32">
        <f t="shared" si="8"/>
        <v>13.609183892735215</v>
      </c>
      <c r="S53" s="32">
        <f t="shared" si="9"/>
        <v>18.409595011834806</v>
      </c>
      <c r="T53" s="32">
        <f t="shared" si="10"/>
        <v>15.566893455273037</v>
      </c>
    </row>
    <row r="54" spans="2:20" x14ac:dyDescent="0.25">
      <c r="B54" s="12" t="str">
        <f>'Média Mensal'!B54</f>
        <v>Santa Clara</v>
      </c>
      <c r="C54" s="12" t="str">
        <f>'Média Mensal'!C54</f>
        <v>Vila do Conde</v>
      </c>
      <c r="D54" s="15">
        <f>'Média Mensal'!D54</f>
        <v>670.57</v>
      </c>
      <c r="E54" s="4">
        <v>1421.4688755638442</v>
      </c>
      <c r="F54" s="2">
        <v>1267.4618196761544</v>
      </c>
      <c r="G54" s="5">
        <f t="shared" si="4"/>
        <v>2688.9306952399984</v>
      </c>
      <c r="H54" s="2">
        <v>0</v>
      </c>
      <c r="I54" s="2">
        <v>0</v>
      </c>
      <c r="J54" s="5">
        <f t="shared" si="5"/>
        <v>0</v>
      </c>
      <c r="K54" s="2">
        <v>127</v>
      </c>
      <c r="L54" s="2">
        <v>68</v>
      </c>
      <c r="M54" s="5">
        <f t="shared" si="6"/>
        <v>195</v>
      </c>
      <c r="N54" s="27">
        <f t="shared" si="7"/>
        <v>4.5131727062606181E-2</v>
      </c>
      <c r="O54" s="27">
        <f t="shared" si="0"/>
        <v>7.5157840350815602E-2</v>
      </c>
      <c r="P54" s="28">
        <f t="shared" si="1"/>
        <v>5.560237169644331E-2</v>
      </c>
      <c r="R54" s="32">
        <f t="shared" si="8"/>
        <v>11.192668311526333</v>
      </c>
      <c r="S54" s="32">
        <f t="shared" si="9"/>
        <v>18.63914440700227</v>
      </c>
      <c r="T54" s="32">
        <f t="shared" si="10"/>
        <v>13.789388180717941</v>
      </c>
    </row>
    <row r="55" spans="2:20" x14ac:dyDescent="0.25">
      <c r="B55" s="12" t="str">
        <f>'Média Mensal'!B55</f>
        <v>Vila do Conde</v>
      </c>
      <c r="C55" s="12" t="str">
        <f>'Média Mensal'!C55</f>
        <v>Alto de Pega</v>
      </c>
      <c r="D55" s="15">
        <f>'Média Mensal'!D55</f>
        <v>730.41</v>
      </c>
      <c r="E55" s="4">
        <v>1054.1999934719388</v>
      </c>
      <c r="F55" s="2">
        <v>951.95483787972876</v>
      </c>
      <c r="G55" s="5">
        <f t="shared" si="4"/>
        <v>2006.1548313516676</v>
      </c>
      <c r="H55" s="2">
        <v>0</v>
      </c>
      <c r="I55" s="2">
        <v>0</v>
      </c>
      <c r="J55" s="5">
        <f t="shared" si="5"/>
        <v>0</v>
      </c>
      <c r="K55" s="2">
        <v>136</v>
      </c>
      <c r="L55" s="2">
        <v>68</v>
      </c>
      <c r="M55" s="5">
        <f t="shared" si="6"/>
        <v>204</v>
      </c>
      <c r="N55" s="27">
        <f t="shared" si="7"/>
        <v>3.1255929597721145E-2</v>
      </c>
      <c r="O55" s="27">
        <f t="shared" si="0"/>
        <v>5.6448934883760009E-2</v>
      </c>
      <c r="P55" s="28">
        <f t="shared" si="1"/>
        <v>3.9653598026400769E-2</v>
      </c>
      <c r="R55" s="32">
        <f t="shared" si="8"/>
        <v>7.7514705402348438</v>
      </c>
      <c r="S55" s="32">
        <f t="shared" si="9"/>
        <v>13.999335851172482</v>
      </c>
      <c r="T55" s="32">
        <f t="shared" si="10"/>
        <v>9.8340923105473905</v>
      </c>
    </row>
    <row r="56" spans="2:20" x14ac:dyDescent="0.25">
      <c r="B56" s="12" t="str">
        <f>'Média Mensal'!B56</f>
        <v>Alto de Pega</v>
      </c>
      <c r="C56" s="12" t="str">
        <f>'Média Mensal'!C56</f>
        <v>Portas Fronhas</v>
      </c>
      <c r="D56" s="15">
        <f>'Média Mensal'!D56</f>
        <v>671.05</v>
      </c>
      <c r="E56" s="4">
        <v>994.52104950129933</v>
      </c>
      <c r="F56" s="2">
        <v>881.1217035102062</v>
      </c>
      <c r="G56" s="5">
        <f t="shared" si="4"/>
        <v>1875.6427530115056</v>
      </c>
      <c r="H56" s="2">
        <v>0</v>
      </c>
      <c r="I56" s="2">
        <v>0</v>
      </c>
      <c r="J56" s="5">
        <f t="shared" si="5"/>
        <v>0</v>
      </c>
      <c r="K56" s="2">
        <v>136</v>
      </c>
      <c r="L56" s="2">
        <v>68</v>
      </c>
      <c r="M56" s="5">
        <f t="shared" si="6"/>
        <v>204</v>
      </c>
      <c r="N56" s="27">
        <f t="shared" si="7"/>
        <v>2.9486511192519549E-2</v>
      </c>
      <c r="O56" s="27">
        <f t="shared" si="0"/>
        <v>5.2248677864694393E-2</v>
      </c>
      <c r="P56" s="28">
        <f t="shared" si="1"/>
        <v>3.7073900083244501E-2</v>
      </c>
      <c r="R56" s="32">
        <f t="shared" si="8"/>
        <v>7.3126547757448481</v>
      </c>
      <c r="S56" s="32">
        <f t="shared" si="9"/>
        <v>12.957672110444209</v>
      </c>
      <c r="T56" s="32">
        <f t="shared" si="10"/>
        <v>9.1943272206446363</v>
      </c>
    </row>
    <row r="57" spans="2:20" x14ac:dyDescent="0.25">
      <c r="B57" s="12" t="str">
        <f>'Média Mensal'!B57</f>
        <v>Portas Fronhas</v>
      </c>
      <c r="C57" s="12" t="str">
        <f>'Média Mensal'!C57</f>
        <v>São Brás</v>
      </c>
      <c r="D57" s="15">
        <f>'Média Mensal'!D57</f>
        <v>562.21</v>
      </c>
      <c r="E57" s="4">
        <v>762.89392061223271</v>
      </c>
      <c r="F57" s="2">
        <v>689.63618265521973</v>
      </c>
      <c r="G57" s="5">
        <f t="shared" si="4"/>
        <v>1452.5301032674524</v>
      </c>
      <c r="H57" s="2">
        <v>0</v>
      </c>
      <c r="I57" s="2">
        <v>0</v>
      </c>
      <c r="J57" s="5">
        <f t="shared" si="5"/>
        <v>0</v>
      </c>
      <c r="K57" s="43">
        <v>136</v>
      </c>
      <c r="L57" s="2">
        <v>69</v>
      </c>
      <c r="M57" s="5">
        <f t="shared" si="6"/>
        <v>205</v>
      </c>
      <c r="N57" s="27">
        <f t="shared" si="7"/>
        <v>2.2619008557051491E-2</v>
      </c>
      <c r="O57" s="27">
        <f t="shared" si="0"/>
        <v>4.0301319697009098E-2</v>
      </c>
      <c r="P57" s="28">
        <f t="shared" si="1"/>
        <v>2.8570615721232345E-2</v>
      </c>
      <c r="R57" s="32">
        <f t="shared" si="8"/>
        <v>5.6095141221487701</v>
      </c>
      <c r="S57" s="32">
        <f t="shared" si="9"/>
        <v>9.9947272848582571</v>
      </c>
      <c r="T57" s="32">
        <f t="shared" si="10"/>
        <v>7.0855126988656219</v>
      </c>
    </row>
    <row r="58" spans="2:20" x14ac:dyDescent="0.25">
      <c r="B58" s="13" t="str">
        <f>'Média Mensal'!B58</f>
        <v>São Brás</v>
      </c>
      <c r="C58" s="13" t="str">
        <f>'Média Mensal'!C58</f>
        <v>Póvoa de Varzim</v>
      </c>
      <c r="D58" s="16">
        <f>'Média Mensal'!D58</f>
        <v>624.94000000000005</v>
      </c>
      <c r="E58" s="6">
        <v>718.84355426167451</v>
      </c>
      <c r="F58" s="3">
        <v>620</v>
      </c>
      <c r="G58" s="7">
        <f t="shared" si="4"/>
        <v>1338.8435542616744</v>
      </c>
      <c r="H58" s="6">
        <v>0</v>
      </c>
      <c r="I58" s="3">
        <v>0</v>
      </c>
      <c r="J58" s="7">
        <f t="shared" si="5"/>
        <v>0</v>
      </c>
      <c r="K58" s="44">
        <v>136</v>
      </c>
      <c r="L58" s="3">
        <v>69</v>
      </c>
      <c r="M58" s="7">
        <f t="shared" ref="M58" si="14">+K58+L58</f>
        <v>205</v>
      </c>
      <c r="N58" s="27">
        <f t="shared" si="7"/>
        <v>2.1312961167625547E-2</v>
      </c>
      <c r="O58" s="27">
        <f t="shared" si="0"/>
        <v>3.6231884057971016E-2</v>
      </c>
      <c r="P58" s="28">
        <f t="shared" si="1"/>
        <v>2.6334452286814997E-2</v>
      </c>
      <c r="R58" s="32">
        <f t="shared" si="8"/>
        <v>5.2856143695711362</v>
      </c>
      <c r="S58" s="32">
        <f t="shared" si="9"/>
        <v>8.9855072463768124</v>
      </c>
      <c r="T58" s="32">
        <f t="shared" si="10"/>
        <v>6.5309441671301194</v>
      </c>
    </row>
    <row r="59" spans="2:20" x14ac:dyDescent="0.25">
      <c r="B59" s="11" t="str">
        <f>'Média Mensal'!B59</f>
        <v>CSra da Hora</v>
      </c>
      <c r="C59" s="11" t="str">
        <f>'Média Mensal'!C59</f>
        <v>CFonte do Cuco</v>
      </c>
      <c r="D59" s="14">
        <f>'Média Mensal'!D59</f>
        <v>685.98</v>
      </c>
      <c r="E59" s="4">
        <v>3507.2384833367869</v>
      </c>
      <c r="F59" s="2">
        <v>1236.7106310199606</v>
      </c>
      <c r="G59" s="10">
        <f t="shared" si="4"/>
        <v>4743.9491143567475</v>
      </c>
      <c r="H59" s="2">
        <v>2</v>
      </c>
      <c r="I59" s="2">
        <v>2</v>
      </c>
      <c r="J59" s="10">
        <f t="shared" si="5"/>
        <v>4</v>
      </c>
      <c r="K59" s="2">
        <v>68</v>
      </c>
      <c r="L59" s="2">
        <v>70</v>
      </c>
      <c r="M59" s="10">
        <f t="shared" si="6"/>
        <v>138</v>
      </c>
      <c r="N59" s="25">
        <f t="shared" si="7"/>
        <v>0.2027774331253924</v>
      </c>
      <c r="O59" s="25">
        <f t="shared" si="0"/>
        <v>6.9509365502470805E-2</v>
      </c>
      <c r="P59" s="26">
        <f t="shared" si="1"/>
        <v>0.13520146814742212</v>
      </c>
      <c r="R59" s="32">
        <f t="shared" si="8"/>
        <v>50.103406904811244</v>
      </c>
      <c r="S59" s="32">
        <f t="shared" si="9"/>
        <v>17.176536541943896</v>
      </c>
      <c r="T59" s="32">
        <f t="shared" si="10"/>
        <v>33.408092354624983</v>
      </c>
    </row>
    <row r="60" spans="2:20" x14ac:dyDescent="0.25">
      <c r="B60" s="12" t="str">
        <f>'Média Mensal'!B60</f>
        <v>CFonte do Cuco</v>
      </c>
      <c r="C60" s="12" t="str">
        <f>'Média Mensal'!C60</f>
        <v>Cândido dos Reis</v>
      </c>
      <c r="D60" s="15">
        <f>'Média Mensal'!D60</f>
        <v>913.51</v>
      </c>
      <c r="E60" s="4">
        <v>3319.4367767985459</v>
      </c>
      <c r="F60" s="2">
        <v>1221.6433827791875</v>
      </c>
      <c r="G60" s="5">
        <f t="shared" si="4"/>
        <v>4541.0801595777339</v>
      </c>
      <c r="H60" s="2">
        <v>2</v>
      </c>
      <c r="I60" s="2">
        <v>2</v>
      </c>
      <c r="J60" s="5">
        <f t="shared" si="5"/>
        <v>4</v>
      </c>
      <c r="K60" s="2">
        <v>68</v>
      </c>
      <c r="L60" s="2">
        <v>70</v>
      </c>
      <c r="M60" s="5">
        <f t="shared" si="6"/>
        <v>138</v>
      </c>
      <c r="N60" s="27">
        <f t="shared" si="7"/>
        <v>0.19191933260861158</v>
      </c>
      <c r="O60" s="27">
        <f t="shared" si="0"/>
        <v>6.8662510273110808E-2</v>
      </c>
      <c r="P60" s="28">
        <f t="shared" si="1"/>
        <v>0.1294197491899719</v>
      </c>
      <c r="R60" s="32">
        <f t="shared" si="8"/>
        <v>47.420525382836367</v>
      </c>
      <c r="S60" s="32">
        <f t="shared" si="9"/>
        <v>16.967269205266494</v>
      </c>
      <c r="T60" s="32">
        <f t="shared" si="10"/>
        <v>31.979437743505169</v>
      </c>
    </row>
    <row r="61" spans="2:20" x14ac:dyDescent="0.25">
      <c r="B61" s="12" t="str">
        <f>'Média Mensal'!B61</f>
        <v>Cândido dos Reis</v>
      </c>
      <c r="C61" s="12" t="str">
        <f>'Média Mensal'!C61</f>
        <v>Pias</v>
      </c>
      <c r="D61" s="15">
        <f>'Média Mensal'!D61</f>
        <v>916.73</v>
      </c>
      <c r="E61" s="4">
        <v>3087.0896634166174</v>
      </c>
      <c r="F61" s="2">
        <v>1207.9254675429615</v>
      </c>
      <c r="G61" s="5">
        <f t="shared" si="4"/>
        <v>4295.0151309595785</v>
      </c>
      <c r="H61" s="2">
        <v>2</v>
      </c>
      <c r="I61" s="2">
        <v>2</v>
      </c>
      <c r="J61" s="5">
        <f t="shared" si="5"/>
        <v>4</v>
      </c>
      <c r="K61" s="2">
        <v>70</v>
      </c>
      <c r="L61" s="2">
        <v>70</v>
      </c>
      <c r="M61" s="5">
        <f t="shared" si="6"/>
        <v>140</v>
      </c>
      <c r="N61" s="27">
        <f t="shared" si="7"/>
        <v>0.17350998557872174</v>
      </c>
      <c r="O61" s="27">
        <f t="shared" si="0"/>
        <v>6.7891494353808535E-2</v>
      </c>
      <c r="P61" s="28">
        <f t="shared" si="1"/>
        <v>0.12070073996626514</v>
      </c>
      <c r="R61" s="32">
        <f t="shared" si="8"/>
        <v>42.876245325230798</v>
      </c>
      <c r="S61" s="32">
        <f t="shared" si="9"/>
        <v>16.776742604763356</v>
      </c>
      <c r="T61" s="32">
        <f t="shared" si="10"/>
        <v>29.826493964997074</v>
      </c>
    </row>
    <row r="62" spans="2:20" x14ac:dyDescent="0.25">
      <c r="B62" s="12" t="str">
        <f>'Média Mensal'!B62</f>
        <v>Pias</v>
      </c>
      <c r="C62" s="12" t="str">
        <f>'Média Mensal'!C62</f>
        <v>Araújo</v>
      </c>
      <c r="D62" s="15">
        <f>'Média Mensal'!D62</f>
        <v>1258.1300000000001</v>
      </c>
      <c r="E62" s="4">
        <v>2992.3577927523083</v>
      </c>
      <c r="F62" s="2">
        <v>1193.7300467902221</v>
      </c>
      <c r="G62" s="5">
        <f t="shared" si="4"/>
        <v>4186.0878395425307</v>
      </c>
      <c r="H62" s="2">
        <v>2</v>
      </c>
      <c r="I62" s="2">
        <v>0</v>
      </c>
      <c r="J62" s="5">
        <f t="shared" si="5"/>
        <v>2</v>
      </c>
      <c r="K62" s="2">
        <v>71</v>
      </c>
      <c r="L62" s="2">
        <v>70</v>
      </c>
      <c r="M62" s="5">
        <f t="shared" si="6"/>
        <v>141</v>
      </c>
      <c r="N62" s="27">
        <f t="shared" si="7"/>
        <v>0.16587349183771111</v>
      </c>
      <c r="O62" s="27">
        <f t="shared" si="0"/>
        <v>6.8763251543215553E-2</v>
      </c>
      <c r="P62" s="28">
        <f t="shared" si="1"/>
        <v>0.11825106891363081</v>
      </c>
      <c r="R62" s="32">
        <f t="shared" si="8"/>
        <v>40.99120264044258</v>
      </c>
      <c r="S62" s="32">
        <f t="shared" si="9"/>
        <v>17.053286382717459</v>
      </c>
      <c r="T62" s="32">
        <f t="shared" si="10"/>
        <v>29.273341535262453</v>
      </c>
    </row>
    <row r="63" spans="2:20" x14ac:dyDescent="0.25">
      <c r="B63" s="12" t="str">
        <f>'Média Mensal'!B63</f>
        <v>Araújo</v>
      </c>
      <c r="C63" s="12" t="str">
        <f>'Média Mensal'!C63</f>
        <v>Custió</v>
      </c>
      <c r="D63" s="15">
        <f>'Média Mensal'!D63</f>
        <v>651.69000000000005</v>
      </c>
      <c r="E63" s="4">
        <v>2849.1684407770613</v>
      </c>
      <c r="F63" s="2">
        <v>1134.6771942683649</v>
      </c>
      <c r="G63" s="5">
        <f t="shared" si="4"/>
        <v>3983.8456350454262</v>
      </c>
      <c r="H63" s="2">
        <v>2</v>
      </c>
      <c r="I63" s="2">
        <v>0</v>
      </c>
      <c r="J63" s="5">
        <f t="shared" si="5"/>
        <v>2</v>
      </c>
      <c r="K63" s="2">
        <v>73</v>
      </c>
      <c r="L63" s="2">
        <v>70</v>
      </c>
      <c r="M63" s="5">
        <f t="shared" si="6"/>
        <v>143</v>
      </c>
      <c r="N63" s="27">
        <f t="shared" si="7"/>
        <v>0.15370999356803308</v>
      </c>
      <c r="O63" s="27">
        <f t="shared" si="0"/>
        <v>6.5361589531587841E-2</v>
      </c>
      <c r="P63" s="28">
        <f t="shared" si="1"/>
        <v>0.11098299629611728</v>
      </c>
      <c r="R63" s="32">
        <f t="shared" si="8"/>
        <v>37.988912543694148</v>
      </c>
      <c r="S63" s="32">
        <f t="shared" si="9"/>
        <v>16.209674203833785</v>
      </c>
      <c r="T63" s="32">
        <f t="shared" si="10"/>
        <v>27.474797483071907</v>
      </c>
    </row>
    <row r="64" spans="2:20" x14ac:dyDescent="0.25">
      <c r="B64" s="12" t="str">
        <f>'Média Mensal'!B64</f>
        <v>Custió</v>
      </c>
      <c r="C64" s="12" t="str">
        <f>'Média Mensal'!C64</f>
        <v>Parque de Maia</v>
      </c>
      <c r="D64" s="15">
        <f>'Média Mensal'!D64</f>
        <v>1418.51</v>
      </c>
      <c r="E64" s="4">
        <v>2672.9524128667081</v>
      </c>
      <c r="F64" s="2">
        <v>1133.4432618340734</v>
      </c>
      <c r="G64" s="5">
        <f t="shared" si="4"/>
        <v>3806.3956747007815</v>
      </c>
      <c r="H64" s="2">
        <v>2</v>
      </c>
      <c r="I64" s="2">
        <v>0</v>
      </c>
      <c r="J64" s="5">
        <f t="shared" si="5"/>
        <v>2</v>
      </c>
      <c r="K64" s="2">
        <v>75</v>
      </c>
      <c r="L64" s="2">
        <v>70</v>
      </c>
      <c r="M64" s="5">
        <f t="shared" si="6"/>
        <v>145</v>
      </c>
      <c r="N64" s="27">
        <f t="shared" si="7"/>
        <v>0.14044516671220619</v>
      </c>
      <c r="O64" s="27">
        <f t="shared" si="0"/>
        <v>6.5290510474312988E-2</v>
      </c>
      <c r="P64" s="28">
        <f t="shared" si="1"/>
        <v>0.10459429750221975</v>
      </c>
      <c r="R64" s="32">
        <f t="shared" si="8"/>
        <v>34.713667699567637</v>
      </c>
      <c r="S64" s="32">
        <f t="shared" si="9"/>
        <v>16.19204659762962</v>
      </c>
      <c r="T64" s="32">
        <f t="shared" si="10"/>
        <v>25.893848127216199</v>
      </c>
    </row>
    <row r="65" spans="2:20" x14ac:dyDescent="0.25">
      <c r="B65" s="12" t="str">
        <f>'Média Mensal'!B65</f>
        <v>Parque de Maia</v>
      </c>
      <c r="C65" s="12" t="str">
        <f>'Média Mensal'!C65</f>
        <v>Forum</v>
      </c>
      <c r="D65" s="15">
        <f>'Média Mensal'!D65</f>
        <v>824.81</v>
      </c>
      <c r="E65" s="4">
        <v>2404.0984425043312</v>
      </c>
      <c r="F65" s="2">
        <v>989.63182455735432</v>
      </c>
      <c r="G65" s="5">
        <f t="shared" si="4"/>
        <v>3393.7302670616855</v>
      </c>
      <c r="H65" s="2">
        <v>2</v>
      </c>
      <c r="I65" s="2">
        <v>0</v>
      </c>
      <c r="J65" s="5">
        <f t="shared" si="5"/>
        <v>2</v>
      </c>
      <c r="K65" s="2">
        <v>100</v>
      </c>
      <c r="L65" s="2">
        <v>70</v>
      </c>
      <c r="M65" s="5">
        <f t="shared" si="6"/>
        <v>170</v>
      </c>
      <c r="N65" s="27">
        <f t="shared" si="7"/>
        <v>9.5279741697223017E-2</v>
      </c>
      <c r="O65" s="27">
        <f t="shared" si="0"/>
        <v>5.7006441506760042E-2</v>
      </c>
      <c r="P65" s="28">
        <f t="shared" si="1"/>
        <v>7.967999312222214E-2</v>
      </c>
      <c r="R65" s="32">
        <f t="shared" si="8"/>
        <v>23.569592573571875</v>
      </c>
      <c r="S65" s="32">
        <f t="shared" si="9"/>
        <v>14.137597493676489</v>
      </c>
      <c r="T65" s="32">
        <f t="shared" si="10"/>
        <v>19.730989924777241</v>
      </c>
    </row>
    <row r="66" spans="2:20" x14ac:dyDescent="0.25">
      <c r="B66" s="12" t="str">
        <f>'Média Mensal'!B66</f>
        <v>Forum</v>
      </c>
      <c r="C66" s="12" t="str">
        <f>'Média Mensal'!C66</f>
        <v>Zona Industrial</v>
      </c>
      <c r="D66" s="15">
        <f>'Média Mensal'!D66</f>
        <v>1119.4000000000001</v>
      </c>
      <c r="E66" s="4">
        <v>933.27036337311415</v>
      </c>
      <c r="F66" s="2">
        <v>676.0066687089369</v>
      </c>
      <c r="G66" s="5">
        <f t="shared" si="4"/>
        <v>1609.2770320820509</v>
      </c>
      <c r="H66" s="2">
        <v>2</v>
      </c>
      <c r="I66" s="2">
        <v>0</v>
      </c>
      <c r="J66" s="5">
        <f t="shared" si="5"/>
        <v>2</v>
      </c>
      <c r="K66" s="2">
        <v>103</v>
      </c>
      <c r="L66" s="2">
        <v>70</v>
      </c>
      <c r="M66" s="5">
        <f t="shared" si="6"/>
        <v>173</v>
      </c>
      <c r="N66" s="27">
        <f t="shared" si="7"/>
        <v>3.5928178448302824E-2</v>
      </c>
      <c r="O66" s="27">
        <f t="shared" si="0"/>
        <v>3.8940476308118484E-2</v>
      </c>
      <c r="P66" s="28">
        <f t="shared" si="1"/>
        <v>3.7134877055613136E-2</v>
      </c>
      <c r="R66" s="32">
        <f t="shared" si="8"/>
        <v>8.8882891749820399</v>
      </c>
      <c r="S66" s="32">
        <f t="shared" si="9"/>
        <v>9.657238124413384</v>
      </c>
      <c r="T66" s="32">
        <f t="shared" si="10"/>
        <v>9.1958687547545761</v>
      </c>
    </row>
    <row r="67" spans="2:20" x14ac:dyDescent="0.25">
      <c r="B67" s="12" t="str">
        <f>'Média Mensal'!B67</f>
        <v>Zona Industrial</v>
      </c>
      <c r="C67" s="12" t="str">
        <f>'Média Mensal'!C67</f>
        <v>Mandim</v>
      </c>
      <c r="D67" s="15">
        <f>'Média Mensal'!D67</f>
        <v>1194.23</v>
      </c>
      <c r="E67" s="4">
        <v>861.02080073303443</v>
      </c>
      <c r="F67" s="2">
        <v>620.13966513755315</v>
      </c>
      <c r="G67" s="5">
        <f t="shared" si="4"/>
        <v>1481.1604658705876</v>
      </c>
      <c r="H67" s="2">
        <v>2</v>
      </c>
      <c r="I67" s="2">
        <v>0</v>
      </c>
      <c r="J67" s="5">
        <f t="shared" si="5"/>
        <v>2</v>
      </c>
      <c r="K67" s="2">
        <v>101</v>
      </c>
      <c r="L67" s="2">
        <v>70</v>
      </c>
      <c r="M67" s="5">
        <f t="shared" si="6"/>
        <v>171</v>
      </c>
      <c r="N67" s="27">
        <f t="shared" si="7"/>
        <v>3.3792025146508413E-2</v>
      </c>
      <c r="O67" s="27">
        <f t="shared" si="0"/>
        <v>3.5722330941103289E-2</v>
      </c>
      <c r="P67" s="28">
        <f t="shared" si="1"/>
        <v>3.4574240566540328E-2</v>
      </c>
      <c r="R67" s="32">
        <f t="shared" si="8"/>
        <v>8.3594252498352866</v>
      </c>
      <c r="S67" s="32">
        <f t="shared" si="9"/>
        <v>8.8591380733936163</v>
      </c>
      <c r="T67" s="32">
        <f t="shared" si="10"/>
        <v>8.5616211900033967</v>
      </c>
    </row>
    <row r="68" spans="2:20" x14ac:dyDescent="0.25">
      <c r="B68" s="12" t="str">
        <f>'Média Mensal'!B68</f>
        <v>Mandim</v>
      </c>
      <c r="C68" s="12" t="str">
        <f>'Média Mensal'!C68</f>
        <v>Castêlo da Maia</v>
      </c>
      <c r="D68" s="15">
        <f>'Média Mensal'!D68</f>
        <v>1468.1</v>
      </c>
      <c r="E68" s="4">
        <v>822.17606005642472</v>
      </c>
      <c r="F68" s="2">
        <v>574.19143431101497</v>
      </c>
      <c r="G68" s="5">
        <f t="shared" si="4"/>
        <v>1396.3674943674396</v>
      </c>
      <c r="H68" s="2">
        <v>2</v>
      </c>
      <c r="I68" s="2">
        <v>0</v>
      </c>
      <c r="J68" s="5">
        <f t="shared" si="5"/>
        <v>2</v>
      </c>
      <c r="K68" s="2">
        <v>101</v>
      </c>
      <c r="L68" s="2">
        <v>70</v>
      </c>
      <c r="M68" s="5">
        <f t="shared" si="6"/>
        <v>171</v>
      </c>
      <c r="N68" s="27">
        <f t="shared" si="7"/>
        <v>3.2267506281649323E-2</v>
      </c>
      <c r="O68" s="27">
        <f t="shared" si="0"/>
        <v>3.3075543451095334E-2</v>
      </c>
      <c r="P68" s="28">
        <f t="shared" si="1"/>
        <v>3.2594946180379072E-2</v>
      </c>
      <c r="R68" s="32">
        <f t="shared" si="8"/>
        <v>7.9822918452080067</v>
      </c>
      <c r="S68" s="32">
        <f t="shared" si="9"/>
        <v>8.202734775871642</v>
      </c>
      <c r="T68" s="32">
        <f t="shared" si="10"/>
        <v>8.0714884067482053</v>
      </c>
    </row>
    <row r="69" spans="2:20" x14ac:dyDescent="0.25">
      <c r="B69" s="13" t="str">
        <f>'Média Mensal'!B69</f>
        <v>Castêlo da Maia</v>
      </c>
      <c r="C69" s="13" t="str">
        <f>'Média Mensal'!C69</f>
        <v>ISMAI</v>
      </c>
      <c r="D69" s="16">
        <f>'Média Mensal'!D69</f>
        <v>702.48</v>
      </c>
      <c r="E69" s="6">
        <v>414.13667717347391</v>
      </c>
      <c r="F69" s="3">
        <v>336</v>
      </c>
      <c r="G69" s="7">
        <f t="shared" si="4"/>
        <v>750.13667717347391</v>
      </c>
      <c r="H69" s="6">
        <v>2</v>
      </c>
      <c r="I69" s="3">
        <v>0</v>
      </c>
      <c r="J69" s="7">
        <f t="shared" si="5"/>
        <v>2</v>
      </c>
      <c r="K69" s="6">
        <v>101</v>
      </c>
      <c r="L69" s="3">
        <v>91</v>
      </c>
      <c r="M69" s="7">
        <f t="shared" ref="M69" si="15">+K69+L69</f>
        <v>192</v>
      </c>
      <c r="N69" s="27">
        <f t="shared" si="7"/>
        <v>1.625340177289929E-2</v>
      </c>
      <c r="O69" s="27">
        <f t="shared" si="0"/>
        <v>1.488833746898263E-2</v>
      </c>
      <c r="P69" s="28">
        <f t="shared" si="1"/>
        <v>1.5612235205908131E-2</v>
      </c>
      <c r="R69" s="32">
        <f t="shared" si="8"/>
        <v>4.0207444385774167</v>
      </c>
      <c r="S69" s="32">
        <f t="shared" si="9"/>
        <v>3.6923076923076925</v>
      </c>
      <c r="T69" s="32">
        <f t="shared" si="10"/>
        <v>3.8666839029560509</v>
      </c>
    </row>
    <row r="70" spans="2:20" x14ac:dyDescent="0.25">
      <c r="B70" s="11" t="str">
        <f>'Média Mensal'!B70</f>
        <v>Santo Ovídio</v>
      </c>
      <c r="C70" s="11" t="str">
        <f>'Média Mensal'!C70</f>
        <v>D. João II</v>
      </c>
      <c r="D70" s="14">
        <f>'Média Mensal'!D70</f>
        <v>463.71</v>
      </c>
      <c r="E70" s="4">
        <v>1586</v>
      </c>
      <c r="F70" s="2">
        <v>3605.6672498137755</v>
      </c>
      <c r="G70" s="10">
        <f t="shared" ref="G70:G86" si="16">+E70+F70</f>
        <v>5191.6672498137759</v>
      </c>
      <c r="H70" s="2">
        <v>181</v>
      </c>
      <c r="I70" s="2">
        <v>213</v>
      </c>
      <c r="J70" s="10">
        <f t="shared" ref="J70:J85" si="17">+H70+I70</f>
        <v>394</v>
      </c>
      <c r="K70" s="2">
        <v>0</v>
      </c>
      <c r="L70" s="2">
        <v>0</v>
      </c>
      <c r="M70" s="10">
        <f t="shared" ref="M70:M85" si="18">+K70+L70</f>
        <v>0</v>
      </c>
      <c r="N70" s="25">
        <f t="shared" ref="N70:P86" si="19">+E70/(H70*216+K70*248)</f>
        <v>4.0566809903826481E-2</v>
      </c>
      <c r="O70" s="25">
        <f t="shared" si="0"/>
        <v>7.8370441006211433E-2</v>
      </c>
      <c r="P70" s="26">
        <f t="shared" si="1"/>
        <v>6.1003798291664031E-2</v>
      </c>
      <c r="R70" s="32">
        <f t="shared" si="8"/>
        <v>8.7624309392265189</v>
      </c>
      <c r="S70" s="32">
        <f t="shared" si="9"/>
        <v>16.92801525734167</v>
      </c>
      <c r="T70" s="32">
        <f t="shared" si="10"/>
        <v>13.176820430999431</v>
      </c>
    </row>
    <row r="71" spans="2:20" x14ac:dyDescent="0.25">
      <c r="B71" s="12" t="str">
        <f>'Média Mensal'!B71</f>
        <v>D. João II</v>
      </c>
      <c r="C71" s="12" t="str">
        <f>'Média Mensal'!C71</f>
        <v>João de Deus</v>
      </c>
      <c r="D71" s="15">
        <f>'Média Mensal'!D71</f>
        <v>716.25</v>
      </c>
      <c r="E71" s="4">
        <v>2272.8480304511954</v>
      </c>
      <c r="F71" s="2">
        <v>5222.9802275636212</v>
      </c>
      <c r="G71" s="5">
        <f t="shared" si="16"/>
        <v>7495.828258014817</v>
      </c>
      <c r="H71" s="2">
        <v>181</v>
      </c>
      <c r="I71" s="2">
        <v>215</v>
      </c>
      <c r="J71" s="5">
        <f t="shared" si="17"/>
        <v>396</v>
      </c>
      <c r="K71" s="2">
        <v>0</v>
      </c>
      <c r="L71" s="2">
        <v>0</v>
      </c>
      <c r="M71" s="5">
        <f t="shared" si="18"/>
        <v>0</v>
      </c>
      <c r="N71" s="27">
        <f t="shared" si="19"/>
        <v>5.8135052958133711E-2</v>
      </c>
      <c r="O71" s="27">
        <f t="shared" si="0"/>
        <v>0.11246727449534068</v>
      </c>
      <c r="P71" s="28">
        <f t="shared" si="1"/>
        <v>8.763360758060719E-2</v>
      </c>
      <c r="R71" s="32">
        <f t="shared" ref="R71:R85" si="20">+E71/(H71+K71)</f>
        <v>12.55717143895688</v>
      </c>
      <c r="S71" s="32">
        <f t="shared" ref="S71:S85" si="21">+F71/(I71+L71)</f>
        <v>24.292931290993586</v>
      </c>
      <c r="T71" s="32">
        <f t="shared" ref="T71:T85" si="22">+G71/(J71+M71)</f>
        <v>18.928859237411153</v>
      </c>
    </row>
    <row r="72" spans="2:20" x14ac:dyDescent="0.25">
      <c r="B72" s="12" t="str">
        <f>'Média Mensal'!B72</f>
        <v>João de Deus</v>
      </c>
      <c r="C72" s="12" t="str">
        <f>'Média Mensal'!C72</f>
        <v>C.M.Gaia</v>
      </c>
      <c r="D72" s="15">
        <f>'Média Mensal'!D72</f>
        <v>405.01</v>
      </c>
      <c r="E72" s="4">
        <v>3678.6349115759331</v>
      </c>
      <c r="F72" s="2">
        <v>8505.9025718021694</v>
      </c>
      <c r="G72" s="5">
        <f t="shared" si="16"/>
        <v>12184.537483378102</v>
      </c>
      <c r="H72" s="2">
        <v>181</v>
      </c>
      <c r="I72" s="2">
        <v>215</v>
      </c>
      <c r="J72" s="5">
        <f t="shared" si="17"/>
        <v>396</v>
      </c>
      <c r="K72" s="2">
        <v>0</v>
      </c>
      <c r="L72" s="2">
        <v>0</v>
      </c>
      <c r="M72" s="5">
        <f t="shared" si="18"/>
        <v>0</v>
      </c>
      <c r="N72" s="27">
        <f t="shared" si="19"/>
        <v>9.4092360128297858E-2</v>
      </c>
      <c r="O72" s="27">
        <f t="shared" si="0"/>
        <v>0.18315897010771251</v>
      </c>
      <c r="P72" s="28">
        <f t="shared" si="1"/>
        <v>0.14244923170803056</v>
      </c>
      <c r="R72" s="32">
        <f t="shared" si="20"/>
        <v>20.323949787712337</v>
      </c>
      <c r="S72" s="32">
        <f t="shared" si="21"/>
        <v>39.562337543265905</v>
      </c>
      <c r="T72" s="32">
        <f t="shared" si="22"/>
        <v>30.769034048934603</v>
      </c>
    </row>
    <row r="73" spans="2:20" x14ac:dyDescent="0.25">
      <c r="B73" s="12" t="str">
        <f>'Média Mensal'!B73</f>
        <v>C.M.Gaia</v>
      </c>
      <c r="C73" s="12" t="str">
        <f>'Média Mensal'!C73</f>
        <v>General Torres</v>
      </c>
      <c r="D73" s="15">
        <f>'Média Mensal'!D73</f>
        <v>488.39</v>
      </c>
      <c r="E73" s="4">
        <v>3997.8318615763956</v>
      </c>
      <c r="F73" s="2">
        <v>9954.6086334570755</v>
      </c>
      <c r="G73" s="5">
        <f t="shared" si="16"/>
        <v>13952.440495033472</v>
      </c>
      <c r="H73" s="2">
        <v>183</v>
      </c>
      <c r="I73" s="2">
        <v>215</v>
      </c>
      <c r="J73" s="5">
        <f t="shared" si="17"/>
        <v>398</v>
      </c>
      <c r="K73" s="2">
        <v>0</v>
      </c>
      <c r="L73" s="2">
        <v>0</v>
      </c>
      <c r="M73" s="5">
        <f t="shared" si="18"/>
        <v>0</v>
      </c>
      <c r="N73" s="27">
        <f t="shared" si="19"/>
        <v>0.10113923956629213</v>
      </c>
      <c r="O73" s="27">
        <f t="shared" si="0"/>
        <v>0.21435419107358045</v>
      </c>
      <c r="P73" s="28">
        <f t="shared" si="1"/>
        <v>0.16229807015440015</v>
      </c>
      <c r="R73" s="32">
        <f t="shared" si="20"/>
        <v>21.846075746319102</v>
      </c>
      <c r="S73" s="32">
        <f t="shared" si="21"/>
        <v>46.300505271893371</v>
      </c>
      <c r="T73" s="32">
        <f t="shared" si="22"/>
        <v>35.056383153350431</v>
      </c>
    </row>
    <row r="74" spans="2:20" x14ac:dyDescent="0.25">
      <c r="B74" s="12" t="str">
        <f>'Média Mensal'!B74</f>
        <v>General Torres</v>
      </c>
      <c r="C74" s="12" t="str">
        <f>'Média Mensal'!C74</f>
        <v>Jardim do Morro</v>
      </c>
      <c r="D74" s="15">
        <f>'Média Mensal'!D74</f>
        <v>419.98</v>
      </c>
      <c r="E74" s="4">
        <v>4182.9712038147973</v>
      </c>
      <c r="F74" s="2">
        <v>11093.972972349005</v>
      </c>
      <c r="G74" s="5">
        <f t="shared" si="16"/>
        <v>15276.944176163803</v>
      </c>
      <c r="H74" s="2">
        <v>183</v>
      </c>
      <c r="I74" s="2">
        <v>213</v>
      </c>
      <c r="J74" s="5">
        <f t="shared" si="17"/>
        <v>396</v>
      </c>
      <c r="K74" s="2">
        <v>0</v>
      </c>
      <c r="L74" s="2">
        <v>0</v>
      </c>
      <c r="M74" s="5">
        <f t="shared" si="18"/>
        <v>0</v>
      </c>
      <c r="N74" s="27">
        <f t="shared" si="19"/>
        <v>0.10582299139381697</v>
      </c>
      <c r="O74" s="27">
        <f t="shared" si="0"/>
        <v>0.24113138959200586</v>
      </c>
      <c r="P74" s="28">
        <f t="shared" si="1"/>
        <v>0.17860250860647917</v>
      </c>
      <c r="R74" s="32">
        <f t="shared" si="20"/>
        <v>22.857766141064467</v>
      </c>
      <c r="S74" s="32">
        <f t="shared" si="21"/>
        <v>52.084380151873262</v>
      </c>
      <c r="T74" s="32">
        <f t="shared" si="22"/>
        <v>38.578141858999501</v>
      </c>
    </row>
    <row r="75" spans="2:20" x14ac:dyDescent="0.25">
      <c r="B75" s="12" t="str">
        <f>'Média Mensal'!B75</f>
        <v>Jardim do Morro</v>
      </c>
      <c r="C75" s="12" t="str">
        <f>'Média Mensal'!C75</f>
        <v>São Bento</v>
      </c>
      <c r="D75" s="15">
        <f>'Média Mensal'!D75</f>
        <v>795.7</v>
      </c>
      <c r="E75" s="4">
        <v>4846.4521589267133</v>
      </c>
      <c r="F75" s="2">
        <v>11392.836884536537</v>
      </c>
      <c r="G75" s="5">
        <f t="shared" si="16"/>
        <v>16239.28904346325</v>
      </c>
      <c r="H75" s="2">
        <v>183</v>
      </c>
      <c r="I75" s="2">
        <v>213</v>
      </c>
      <c r="J75" s="5">
        <f t="shared" si="17"/>
        <v>396</v>
      </c>
      <c r="K75" s="2">
        <v>0</v>
      </c>
      <c r="L75" s="2">
        <v>0</v>
      </c>
      <c r="M75" s="5">
        <f t="shared" si="18"/>
        <v>0</v>
      </c>
      <c r="N75" s="27">
        <f t="shared" si="19"/>
        <v>0.1226080793090142</v>
      </c>
      <c r="O75" s="27">
        <f t="shared" si="0"/>
        <v>0.24762730143750081</v>
      </c>
      <c r="P75" s="28">
        <f t="shared" si="1"/>
        <v>0.18985326696903351</v>
      </c>
      <c r="R75" s="32">
        <f t="shared" si="20"/>
        <v>26.483345130747068</v>
      </c>
      <c r="S75" s="32">
        <f t="shared" si="21"/>
        <v>53.487497110500172</v>
      </c>
      <c r="T75" s="32">
        <f t="shared" si="22"/>
        <v>41.008305665311241</v>
      </c>
    </row>
    <row r="76" spans="2:20" x14ac:dyDescent="0.25">
      <c r="B76" s="12" t="str">
        <f>'Média Mensal'!B76</f>
        <v>São Bento</v>
      </c>
      <c r="C76" s="12" t="str">
        <f>'Média Mensal'!C76</f>
        <v>Aliados</v>
      </c>
      <c r="D76" s="15">
        <f>'Média Mensal'!D76</f>
        <v>443.38</v>
      </c>
      <c r="E76" s="4">
        <v>10388.318201935146</v>
      </c>
      <c r="F76" s="2">
        <v>9636.3935192414865</v>
      </c>
      <c r="G76" s="5">
        <f t="shared" si="16"/>
        <v>20024.711721176631</v>
      </c>
      <c r="H76" s="2">
        <v>182</v>
      </c>
      <c r="I76" s="2">
        <v>189</v>
      </c>
      <c r="J76" s="5">
        <f t="shared" si="17"/>
        <v>371</v>
      </c>
      <c r="K76" s="2">
        <v>0</v>
      </c>
      <c r="L76" s="2">
        <v>0</v>
      </c>
      <c r="M76" s="5">
        <f t="shared" si="18"/>
        <v>0</v>
      </c>
      <c r="N76" s="27">
        <f t="shared" si="19"/>
        <v>0.2642531085148338</v>
      </c>
      <c r="O76" s="27">
        <f t="shared" si="0"/>
        <v>0.23604726433572129</v>
      </c>
      <c r="P76" s="28">
        <f t="shared" si="1"/>
        <v>0.24988409355566327</v>
      </c>
      <c r="R76" s="32">
        <f t="shared" si="20"/>
        <v>57.078671439204101</v>
      </c>
      <c r="S76" s="32">
        <f t="shared" si="21"/>
        <v>50.9862090965158</v>
      </c>
      <c r="T76" s="32">
        <f t="shared" si="22"/>
        <v>53.974964208023266</v>
      </c>
    </row>
    <row r="77" spans="2:20" x14ac:dyDescent="0.25">
      <c r="B77" s="12" t="str">
        <f>'Média Mensal'!B77</f>
        <v>Aliados</v>
      </c>
      <c r="C77" s="12" t="str">
        <f>'Média Mensal'!C77</f>
        <v>Trindade S</v>
      </c>
      <c r="D77" s="15">
        <f>'Média Mensal'!D77</f>
        <v>450.27</v>
      </c>
      <c r="E77" s="4">
        <v>12829.959992416621</v>
      </c>
      <c r="F77" s="2">
        <v>10023.702118711373</v>
      </c>
      <c r="G77" s="5">
        <f t="shared" si="16"/>
        <v>22853.662111127996</v>
      </c>
      <c r="H77" s="2">
        <v>183</v>
      </c>
      <c r="I77" s="2">
        <v>184</v>
      </c>
      <c r="J77" s="5">
        <f t="shared" si="17"/>
        <v>367</v>
      </c>
      <c r="K77" s="2">
        <v>0</v>
      </c>
      <c r="L77" s="2">
        <v>0</v>
      </c>
      <c r="M77" s="5">
        <f t="shared" si="18"/>
        <v>0</v>
      </c>
      <c r="N77" s="27">
        <f t="shared" si="19"/>
        <v>0.32457903239264879</v>
      </c>
      <c r="O77" s="27">
        <f t="shared" si="0"/>
        <v>0.2522066756922145</v>
      </c>
      <c r="P77" s="28">
        <f t="shared" si="1"/>
        <v>0.2882942541014229</v>
      </c>
      <c r="R77" s="32">
        <f t="shared" si="20"/>
        <v>70.109070996812136</v>
      </c>
      <c r="S77" s="32">
        <f t="shared" si="21"/>
        <v>54.476641949518331</v>
      </c>
      <c r="T77" s="32">
        <f t="shared" si="22"/>
        <v>62.271558885907346</v>
      </c>
    </row>
    <row r="78" spans="2:20" x14ac:dyDescent="0.25">
      <c r="B78" s="12" t="str">
        <f>'Média Mensal'!B78</f>
        <v>Trindade S</v>
      </c>
      <c r="C78" s="12" t="str">
        <f>'Média Mensal'!C78</f>
        <v>Faria Guimaraes</v>
      </c>
      <c r="D78" s="15">
        <f>'Média Mensal'!D78</f>
        <v>555.34</v>
      </c>
      <c r="E78" s="4">
        <v>10186.843282542941</v>
      </c>
      <c r="F78" s="2">
        <v>4777.5540644842122</v>
      </c>
      <c r="G78" s="5">
        <f t="shared" si="16"/>
        <v>14964.397347027152</v>
      </c>
      <c r="H78" s="2">
        <v>213</v>
      </c>
      <c r="I78" s="2">
        <v>180</v>
      </c>
      <c r="J78" s="5">
        <f t="shared" si="17"/>
        <v>393</v>
      </c>
      <c r="K78" s="2">
        <v>0</v>
      </c>
      <c r="L78" s="2">
        <v>0</v>
      </c>
      <c r="M78" s="5">
        <f t="shared" si="18"/>
        <v>0</v>
      </c>
      <c r="N78" s="27">
        <f t="shared" si="19"/>
        <v>0.22141460794955098</v>
      </c>
      <c r="O78" s="27">
        <f t="shared" si="0"/>
        <v>0.12287947696718653</v>
      </c>
      <c r="P78" s="28">
        <f t="shared" si="1"/>
        <v>0.17628401360648327</v>
      </c>
      <c r="R78" s="32">
        <f t="shared" si="20"/>
        <v>47.82555531710301</v>
      </c>
      <c r="S78" s="32">
        <f t="shared" si="21"/>
        <v>26.541967024912289</v>
      </c>
      <c r="T78" s="32">
        <f t="shared" si="22"/>
        <v>38.077346939000385</v>
      </c>
    </row>
    <row r="79" spans="2:20" x14ac:dyDescent="0.25">
      <c r="B79" s="12" t="str">
        <f>'Média Mensal'!B79</f>
        <v>Faria Guimaraes</v>
      </c>
      <c r="C79" s="12" t="str">
        <f>'Média Mensal'!C79</f>
        <v>Marques</v>
      </c>
      <c r="D79" s="15">
        <f>'Média Mensal'!D79</f>
        <v>621.04</v>
      </c>
      <c r="E79" s="4">
        <v>9810.6928612531883</v>
      </c>
      <c r="F79" s="2">
        <v>4552.2982639133006</v>
      </c>
      <c r="G79" s="5">
        <f t="shared" si="16"/>
        <v>14362.991125166489</v>
      </c>
      <c r="H79" s="2">
        <v>215</v>
      </c>
      <c r="I79" s="2">
        <v>182</v>
      </c>
      <c r="J79" s="5">
        <f t="shared" si="17"/>
        <v>397</v>
      </c>
      <c r="K79" s="2">
        <v>0</v>
      </c>
      <c r="L79" s="2">
        <v>0</v>
      </c>
      <c r="M79" s="5">
        <f t="shared" si="18"/>
        <v>0</v>
      </c>
      <c r="N79" s="27">
        <f t="shared" si="19"/>
        <v>0.21125522957048209</v>
      </c>
      <c r="O79" s="27">
        <f t="shared" si="0"/>
        <v>0.11579920288749747</v>
      </c>
      <c r="P79" s="28">
        <f t="shared" si="1"/>
        <v>0.16749453219944127</v>
      </c>
      <c r="R79" s="32">
        <f t="shared" si="20"/>
        <v>45.63112958722413</v>
      </c>
      <c r="S79" s="32">
        <f t="shared" si="21"/>
        <v>25.012627823699454</v>
      </c>
      <c r="T79" s="32">
        <f t="shared" si="22"/>
        <v>36.178818955079315</v>
      </c>
    </row>
    <row r="80" spans="2:20" x14ac:dyDescent="0.25">
      <c r="B80" s="12" t="str">
        <f>'Média Mensal'!B80</f>
        <v>Marques</v>
      </c>
      <c r="C80" s="12" t="str">
        <f>'Média Mensal'!C80</f>
        <v>Combatentes</v>
      </c>
      <c r="D80" s="15">
        <f>'Média Mensal'!D80</f>
        <v>702.75</v>
      </c>
      <c r="E80" s="4">
        <v>7767.5752195853665</v>
      </c>
      <c r="F80" s="2">
        <v>3878.1682285069437</v>
      </c>
      <c r="G80" s="5">
        <f t="shared" si="16"/>
        <v>11645.743448092311</v>
      </c>
      <c r="H80" s="2">
        <v>215</v>
      </c>
      <c r="I80" s="2">
        <v>182</v>
      </c>
      <c r="J80" s="5">
        <f t="shared" si="17"/>
        <v>397</v>
      </c>
      <c r="K80" s="2">
        <v>0</v>
      </c>
      <c r="L80" s="2">
        <v>0</v>
      </c>
      <c r="M80" s="5">
        <f t="shared" si="18"/>
        <v>0</v>
      </c>
      <c r="N80" s="27">
        <f t="shared" si="19"/>
        <v>0.16726044831148507</v>
      </c>
      <c r="O80" s="27">
        <f t="shared" si="0"/>
        <v>9.8651002963648343E-2</v>
      </c>
      <c r="P80" s="28">
        <f t="shared" si="1"/>
        <v>0.13580725170366068</v>
      </c>
      <c r="R80" s="32">
        <f t="shared" si="20"/>
        <v>36.128256835280773</v>
      </c>
      <c r="S80" s="32">
        <f t="shared" si="21"/>
        <v>21.308616640148042</v>
      </c>
      <c r="T80" s="32">
        <f t="shared" si="22"/>
        <v>29.334366367990707</v>
      </c>
    </row>
    <row r="81" spans="2:20" x14ac:dyDescent="0.25">
      <c r="B81" s="12" t="str">
        <f>'Média Mensal'!B81</f>
        <v>Combatentes</v>
      </c>
      <c r="C81" s="12" t="str">
        <f>'Média Mensal'!C81</f>
        <v>Salgueiros</v>
      </c>
      <c r="D81" s="15">
        <f>'Média Mensal'!D81</f>
        <v>471.25</v>
      </c>
      <c r="E81" s="4">
        <v>6451.4947356271623</v>
      </c>
      <c r="F81" s="2">
        <v>3336.6265933273953</v>
      </c>
      <c r="G81" s="5">
        <f t="shared" si="16"/>
        <v>9788.1213289545576</v>
      </c>
      <c r="H81" s="2">
        <v>215</v>
      </c>
      <c r="I81" s="2">
        <v>182</v>
      </c>
      <c r="J81" s="5">
        <f t="shared" si="17"/>
        <v>397</v>
      </c>
      <c r="K81" s="2">
        <v>0</v>
      </c>
      <c r="L81" s="2">
        <v>0</v>
      </c>
      <c r="M81" s="5">
        <f t="shared" si="18"/>
        <v>0</v>
      </c>
      <c r="N81" s="27">
        <f t="shared" si="19"/>
        <v>0.13892107527190273</v>
      </c>
      <c r="O81" s="27">
        <f t="shared" si="19"/>
        <v>8.487552384328946E-2</v>
      </c>
      <c r="P81" s="28">
        <f t="shared" si="19"/>
        <v>0.11414452524669462</v>
      </c>
      <c r="R81" s="32">
        <f t="shared" si="20"/>
        <v>30.006952258730987</v>
      </c>
      <c r="S81" s="32">
        <f t="shared" si="21"/>
        <v>18.333113150150524</v>
      </c>
      <c r="T81" s="32">
        <f t="shared" si="22"/>
        <v>24.655217453286038</v>
      </c>
    </row>
    <row r="82" spans="2:20" x14ac:dyDescent="0.25">
      <c r="B82" s="12" t="str">
        <f>'Média Mensal'!B82</f>
        <v>Salgueiros</v>
      </c>
      <c r="C82" s="12" t="str">
        <f>'Média Mensal'!C82</f>
        <v>Polo Universitario</v>
      </c>
      <c r="D82" s="15">
        <f>'Média Mensal'!D82</f>
        <v>775.36</v>
      </c>
      <c r="E82" s="4">
        <v>5256.2265699688505</v>
      </c>
      <c r="F82" s="2">
        <v>2808.4481956313043</v>
      </c>
      <c r="G82" s="5">
        <f t="shared" si="16"/>
        <v>8064.6747656001553</v>
      </c>
      <c r="H82" s="2">
        <v>215</v>
      </c>
      <c r="I82" s="2">
        <v>182</v>
      </c>
      <c r="J82" s="5">
        <f t="shared" si="17"/>
        <v>397</v>
      </c>
      <c r="K82" s="2">
        <v>0</v>
      </c>
      <c r="L82" s="2">
        <v>0</v>
      </c>
      <c r="M82" s="5">
        <f t="shared" si="18"/>
        <v>0</v>
      </c>
      <c r="N82" s="27">
        <f t="shared" si="19"/>
        <v>0.11318317334127585</v>
      </c>
      <c r="O82" s="27">
        <f t="shared" si="19"/>
        <v>7.1439972416343714E-2</v>
      </c>
      <c r="P82" s="28">
        <f t="shared" si="19"/>
        <v>9.4046491808939217E-2</v>
      </c>
      <c r="R82" s="32">
        <f t="shared" si="20"/>
        <v>24.447565441715582</v>
      </c>
      <c r="S82" s="32">
        <f t="shared" si="21"/>
        <v>15.431034041930243</v>
      </c>
      <c r="T82" s="32">
        <f t="shared" si="22"/>
        <v>20.31404223073087</v>
      </c>
    </row>
    <row r="83" spans="2:20" x14ac:dyDescent="0.25">
      <c r="B83" s="12" t="str">
        <f>'Média Mensal'!B83</f>
        <v>Polo Universitario</v>
      </c>
      <c r="C83" s="12" t="str">
        <f>'Média Mensal'!C83</f>
        <v>I.P.O.</v>
      </c>
      <c r="D83" s="15">
        <f>'Média Mensal'!D83</f>
        <v>827.64</v>
      </c>
      <c r="E83" s="4">
        <v>3960.5767148540485</v>
      </c>
      <c r="F83" s="2">
        <v>2279.7696044507616</v>
      </c>
      <c r="G83" s="5">
        <f t="shared" si="16"/>
        <v>6240.3463193048101</v>
      </c>
      <c r="H83" s="2">
        <v>216</v>
      </c>
      <c r="I83" s="2">
        <v>182</v>
      </c>
      <c r="J83" s="5">
        <f t="shared" si="17"/>
        <v>398</v>
      </c>
      <c r="K83" s="2">
        <v>0</v>
      </c>
      <c r="L83" s="2">
        <v>0</v>
      </c>
      <c r="M83" s="5">
        <f t="shared" si="18"/>
        <v>0</v>
      </c>
      <c r="N83" s="27">
        <f t="shared" si="19"/>
        <v>8.4888904210692062E-2</v>
      </c>
      <c r="O83" s="27">
        <f t="shared" si="19"/>
        <v>5.7991697304913555E-2</v>
      </c>
      <c r="P83" s="28">
        <f t="shared" si="19"/>
        <v>7.2589176429657662E-2</v>
      </c>
      <c r="R83" s="32">
        <f t="shared" si="20"/>
        <v>18.336003309509483</v>
      </c>
      <c r="S83" s="32">
        <f t="shared" si="21"/>
        <v>12.526206617861327</v>
      </c>
      <c r="T83" s="32">
        <f t="shared" si="22"/>
        <v>15.679262108806055</v>
      </c>
    </row>
    <row r="84" spans="2:20" x14ac:dyDescent="0.25">
      <c r="B84" s="13" t="str">
        <f>'Média Mensal'!B84</f>
        <v>I.P.O.</v>
      </c>
      <c r="C84" s="13" t="str">
        <f>'Média Mensal'!C84</f>
        <v>Hospital São João</v>
      </c>
      <c r="D84" s="16">
        <f>'Média Mensal'!D84</f>
        <v>351.77</v>
      </c>
      <c r="E84" s="6">
        <v>2490.5300475379263</v>
      </c>
      <c r="F84" s="3">
        <v>1725.0000000000002</v>
      </c>
      <c r="G84" s="7">
        <f t="shared" si="16"/>
        <v>4215.5300475379263</v>
      </c>
      <c r="H84" s="6">
        <v>214</v>
      </c>
      <c r="I84" s="3">
        <v>180</v>
      </c>
      <c r="J84" s="7">
        <f t="shared" ref="J84" si="23">+H84+I84</f>
        <v>394</v>
      </c>
      <c r="K84" s="6">
        <v>0</v>
      </c>
      <c r="L84" s="3">
        <v>0</v>
      </c>
      <c r="M84" s="7">
        <f t="shared" ref="M84" si="24">+K84+L84</f>
        <v>0</v>
      </c>
      <c r="N84" s="27">
        <f t="shared" si="19"/>
        <v>5.3879587390488197E-2</v>
      </c>
      <c r="O84" s="27">
        <f t="shared" si="19"/>
        <v>4.4367283950617287E-2</v>
      </c>
      <c r="P84" s="28">
        <f t="shared" si="19"/>
        <v>4.9533865006790821E-2</v>
      </c>
      <c r="R84" s="32">
        <f t="shared" si="20"/>
        <v>11.63799087634545</v>
      </c>
      <c r="S84" s="32">
        <f t="shared" si="21"/>
        <v>9.5833333333333339</v>
      </c>
      <c r="T84" s="32">
        <f t="shared" si="22"/>
        <v>10.699314841466817</v>
      </c>
    </row>
    <row r="85" spans="2:20" x14ac:dyDescent="0.25">
      <c r="B85" s="12" t="str">
        <f>'Média Mensal'!B85</f>
        <v xml:space="preserve">Verdes (E) </v>
      </c>
      <c r="C85" s="12" t="str">
        <f>'Média Mensal'!C85</f>
        <v>Botica</v>
      </c>
      <c r="D85" s="15">
        <f>'Média Mensal'!D85</f>
        <v>683.54</v>
      </c>
      <c r="E85" s="4">
        <v>802.98933015164528</v>
      </c>
      <c r="F85" s="2">
        <v>616.09723922150147</v>
      </c>
      <c r="G85" s="5">
        <f t="shared" si="16"/>
        <v>1419.0865693731466</v>
      </c>
      <c r="H85" s="2">
        <v>93</v>
      </c>
      <c r="I85" s="2">
        <v>78</v>
      </c>
      <c r="J85" s="5">
        <f t="shared" si="17"/>
        <v>171</v>
      </c>
      <c r="K85" s="2">
        <v>0</v>
      </c>
      <c r="L85" s="2">
        <v>0</v>
      </c>
      <c r="M85" s="5">
        <f t="shared" si="18"/>
        <v>0</v>
      </c>
      <c r="N85" s="25">
        <f t="shared" si="19"/>
        <v>3.9973582743510816E-2</v>
      </c>
      <c r="O85" s="25">
        <f t="shared" si="19"/>
        <v>3.6567974787600988E-2</v>
      </c>
      <c r="P85" s="26">
        <f t="shared" si="19"/>
        <v>3.8420147535551945E-2</v>
      </c>
      <c r="R85" s="32">
        <f t="shared" si="20"/>
        <v>8.6342938725983363</v>
      </c>
      <c r="S85" s="32">
        <f t="shared" si="21"/>
        <v>7.8986825541218133</v>
      </c>
      <c r="T85" s="32">
        <f t="shared" si="22"/>
        <v>8.2987518676792202</v>
      </c>
    </row>
    <row r="86" spans="2:20" x14ac:dyDescent="0.25">
      <c r="B86" s="13" t="str">
        <f>'Média Mensal'!B86</f>
        <v>Botica</v>
      </c>
      <c r="C86" s="13" t="str">
        <f>'Média Mensal'!C86</f>
        <v>Aeroporto</v>
      </c>
      <c r="D86" s="16">
        <f>'Média Mensal'!D86</f>
        <v>649.66</v>
      </c>
      <c r="E86" s="6">
        <v>714.85109748083426</v>
      </c>
      <c r="F86" s="3">
        <v>459.99999999999989</v>
      </c>
      <c r="G86" s="7">
        <f t="shared" si="16"/>
        <v>1174.8510974808341</v>
      </c>
      <c r="H86" s="6">
        <v>97</v>
      </c>
      <c r="I86" s="3">
        <v>122</v>
      </c>
      <c r="J86" s="7">
        <f t="shared" ref="J86" si="25">+H86+I86</f>
        <v>219</v>
      </c>
      <c r="K86" s="6">
        <v>0</v>
      </c>
      <c r="L86" s="3">
        <v>0</v>
      </c>
      <c r="M86" s="7">
        <f t="shared" ref="M86" si="26">+K86+L86</f>
        <v>0</v>
      </c>
      <c r="N86" s="27">
        <f t="shared" si="19"/>
        <v>3.4118513625469374E-2</v>
      </c>
      <c r="O86" s="27">
        <f t="shared" si="19"/>
        <v>1.7455980570734664E-2</v>
      </c>
      <c r="P86" s="28">
        <f t="shared" si="19"/>
        <v>2.4836189275343187E-2</v>
      </c>
      <c r="R86" s="32">
        <f t="shared" ref="R86" si="27">+E86/(H86+K86)</f>
        <v>7.3695989431013844</v>
      </c>
      <c r="S86" s="32">
        <f t="shared" ref="S86" si="28">+F86/(I86+L86)</f>
        <v>3.7704918032786874</v>
      </c>
      <c r="T86" s="32">
        <f t="shared" ref="T86" si="29">+G86/(J86+M86)</f>
        <v>5.3646168834741284</v>
      </c>
    </row>
    <row r="87" spans="2:20" x14ac:dyDescent="0.25">
      <c r="B87" s="23" t="s">
        <v>85</v>
      </c>
      <c r="E87" s="41"/>
      <c r="F87" s="41"/>
      <c r="G87" s="41"/>
      <c r="H87" s="41"/>
      <c r="I87" s="41"/>
      <c r="J87" s="41"/>
      <c r="K87" s="41"/>
      <c r="L87" s="41"/>
      <c r="M87" s="41"/>
      <c r="N87" s="42"/>
      <c r="O87" s="42"/>
      <c r="P87" s="42"/>
    </row>
    <row r="88" spans="2:20" x14ac:dyDescent="0.25">
      <c r="B88" s="34"/>
    </row>
    <row r="89" spans="2:20" x14ac:dyDescent="0.25">
      <c r="C89" s="51" t="s">
        <v>106</v>
      </c>
      <c r="D89" s="52">
        <f>+SUMPRODUCT(D5:D86,G5:G86)/1000</f>
        <v>455852.25681312999</v>
      </c>
    </row>
    <row r="90" spans="2:20" x14ac:dyDescent="0.25">
      <c r="C90" s="51" t="s">
        <v>108</v>
      </c>
      <c r="D90" s="52">
        <f>+(SUMPRODUCT($D$5:$D$86,$J$5:$J$86)+SUMPRODUCT($D$5:$D$86,$M$5:$M$86))/1000</f>
        <v>21251.543330000004</v>
      </c>
    </row>
    <row r="91" spans="2:20" x14ac:dyDescent="0.25">
      <c r="C91" s="51" t="s">
        <v>107</v>
      </c>
      <c r="D91" s="52">
        <f>+(SUMPRODUCT($D$5:$D$86,$J$5:$J$86)*216+SUMPRODUCT($D$5:$D$86,$M$5:$M$86)*248)/1000</f>
        <v>4885407.4258400016</v>
      </c>
    </row>
    <row r="92" spans="2:20" x14ac:dyDescent="0.25">
      <c r="C92" s="51" t="s">
        <v>109</v>
      </c>
      <c r="D92" s="35">
        <f>+D89/D91</f>
        <v>9.3308954009040573E-2</v>
      </c>
    </row>
    <row r="93" spans="2:20" x14ac:dyDescent="0.25">
      <c r="D93" s="53">
        <f>+D92-P2</f>
        <v>-1.2490009027033011E-16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3">
    <tabColor theme="0" tint="-4.9989318521683403E-2"/>
  </sheetPr>
  <dimension ref="A1:T93"/>
  <sheetViews>
    <sheetView workbookViewId="0">
      <selection activeCell="P2" sqref="P2"/>
    </sheetView>
  </sheetViews>
  <sheetFormatPr defaultRowHeight="15" x14ac:dyDescent="0.25"/>
  <cols>
    <col min="2" max="2" width="17.42578125" bestFit="1" customWidth="1"/>
    <col min="3" max="3" width="17.42578125" customWidth="1"/>
    <col min="4" max="4" width="13.7109375" customWidth="1"/>
    <col min="5" max="16" width="10" customWidth="1"/>
  </cols>
  <sheetData>
    <row r="1" spans="1:20" ht="14.45" x14ac:dyDescent="0.3">
      <c r="P1" s="33"/>
    </row>
    <row r="2" spans="1:20" ht="17.25" x14ac:dyDescent="0.3">
      <c r="A2" s="1"/>
      <c r="H2" s="54" t="s">
        <v>84</v>
      </c>
      <c r="I2" s="55"/>
      <c r="J2" s="55"/>
      <c r="K2" s="55"/>
      <c r="L2" s="55"/>
      <c r="M2" s="55"/>
      <c r="N2" s="55"/>
      <c r="O2" s="56"/>
      <c r="P2" s="17">
        <v>0.1390096225423943</v>
      </c>
    </row>
    <row r="3" spans="1:20" ht="17.25" x14ac:dyDescent="0.25">
      <c r="B3" s="59" t="s">
        <v>3</v>
      </c>
      <c r="C3" s="61" t="s">
        <v>4</v>
      </c>
      <c r="D3" s="18" t="s">
        <v>82</v>
      </c>
      <c r="E3" s="64" t="s">
        <v>0</v>
      </c>
      <c r="F3" s="64"/>
      <c r="G3" s="65"/>
      <c r="H3" s="63" t="s">
        <v>86</v>
      </c>
      <c r="I3" s="64"/>
      <c r="J3" s="65"/>
      <c r="K3" s="63" t="s">
        <v>87</v>
      </c>
      <c r="L3" s="64"/>
      <c r="M3" s="65"/>
      <c r="N3" s="63" t="s">
        <v>1</v>
      </c>
      <c r="O3" s="64"/>
      <c r="P3" s="65"/>
      <c r="R3" s="63" t="s">
        <v>88</v>
      </c>
      <c r="S3" s="64"/>
      <c r="T3" s="65"/>
    </row>
    <row r="4" spans="1:20" x14ac:dyDescent="0.25">
      <c r="B4" s="60"/>
      <c r="C4" s="62"/>
      <c r="D4" s="19" t="s">
        <v>83</v>
      </c>
      <c r="E4" s="20" t="s">
        <v>5</v>
      </c>
      <c r="F4" s="21" t="s">
        <v>6</v>
      </c>
      <c r="G4" s="22" t="s">
        <v>2</v>
      </c>
      <c r="H4" s="20" t="s">
        <v>5</v>
      </c>
      <c r="I4" s="21" t="s">
        <v>6</v>
      </c>
      <c r="J4" s="22" t="s">
        <v>2</v>
      </c>
      <c r="K4" s="20" t="s">
        <v>5</v>
      </c>
      <c r="L4" s="21" t="s">
        <v>6</v>
      </c>
      <c r="M4" s="24" t="s">
        <v>2</v>
      </c>
      <c r="N4" s="20" t="s">
        <v>5</v>
      </c>
      <c r="O4" s="21" t="s">
        <v>6</v>
      </c>
      <c r="P4" s="22" t="s">
        <v>2</v>
      </c>
      <c r="R4" s="20" t="s">
        <v>5</v>
      </c>
      <c r="S4" s="21" t="s">
        <v>6</v>
      </c>
      <c r="T4" s="31" t="s">
        <v>2</v>
      </c>
    </row>
    <row r="5" spans="1:20" x14ac:dyDescent="0.25">
      <c r="B5" s="11" t="str">
        <f>'Média Mensal'!B5</f>
        <v>Fânzeres</v>
      </c>
      <c r="C5" s="11" t="str">
        <f>'Média Mensal'!C5</f>
        <v>Venda Nova</v>
      </c>
      <c r="D5" s="14">
        <f>'Média Mensal'!D5</f>
        <v>440.45</v>
      </c>
      <c r="E5" s="8">
        <v>370.00000000000011</v>
      </c>
      <c r="F5" s="9">
        <v>190.45501837256225</v>
      </c>
      <c r="G5" s="10">
        <f>+E5+F5</f>
        <v>560.45501837256234</v>
      </c>
      <c r="H5" s="9">
        <v>62</v>
      </c>
      <c r="I5" s="9">
        <v>8</v>
      </c>
      <c r="J5" s="10">
        <f>+H5+I5</f>
        <v>70</v>
      </c>
      <c r="K5" s="9">
        <v>0</v>
      </c>
      <c r="L5" s="9">
        <v>0</v>
      </c>
      <c r="M5" s="10">
        <f>+K5+L5</f>
        <v>0</v>
      </c>
      <c r="N5" s="27">
        <f>+E5/(H5*216+K5*248)</f>
        <v>2.7628434886499412E-2</v>
      </c>
      <c r="O5" s="27">
        <f t="shared" ref="O5:O80" si="0">+F5/(I5*216+L5*248)</f>
        <v>0.11021702452115871</v>
      </c>
      <c r="P5" s="28">
        <f t="shared" ref="P5:P80" si="1">+G5/(J5*216+M5*248)</f>
        <v>3.7067130844746186E-2</v>
      </c>
      <c r="R5" s="32">
        <f>+E5/(H5+K5)</f>
        <v>5.9677419354838728</v>
      </c>
      <c r="S5" s="32">
        <f t="shared" ref="S5" si="2">+F5/(I5+L5)</f>
        <v>23.806877296570281</v>
      </c>
      <c r="T5" s="32">
        <f t="shared" ref="T5" si="3">+G5/(J5+M5)</f>
        <v>8.0065002624651758</v>
      </c>
    </row>
    <row r="6" spans="1:20" x14ac:dyDescent="0.25">
      <c r="B6" s="12" t="str">
        <f>'Média Mensal'!B6</f>
        <v>Venda Nova</v>
      </c>
      <c r="C6" s="12" t="str">
        <f>'Média Mensal'!C6</f>
        <v>Carreira</v>
      </c>
      <c r="D6" s="15">
        <f>'Média Mensal'!D6</f>
        <v>583.47</v>
      </c>
      <c r="E6" s="4">
        <v>598.42619958353998</v>
      </c>
      <c r="F6" s="2">
        <v>320.93990172871918</v>
      </c>
      <c r="G6" s="5">
        <f t="shared" ref="G6:G69" si="4">+E6+F6</f>
        <v>919.36610131225916</v>
      </c>
      <c r="H6" s="2">
        <v>62</v>
      </c>
      <c r="I6" s="2">
        <v>25</v>
      </c>
      <c r="J6" s="5">
        <f t="shared" ref="J6:J69" si="5">+H6+I6</f>
        <v>87</v>
      </c>
      <c r="K6" s="2">
        <v>0</v>
      </c>
      <c r="L6" s="2">
        <v>0</v>
      </c>
      <c r="M6" s="5">
        <f t="shared" ref="M6:M69" si="6">+K6+L6</f>
        <v>0</v>
      </c>
      <c r="N6" s="27">
        <f t="shared" ref="N6:N69" si="7">+E6/(H6*216+K6*248)</f>
        <v>4.4685349431267916E-2</v>
      </c>
      <c r="O6" s="27">
        <f t="shared" si="0"/>
        <v>5.9433315134947998E-2</v>
      </c>
      <c r="P6" s="28">
        <f t="shared" si="1"/>
        <v>4.8923270610486333E-2</v>
      </c>
      <c r="R6" s="32">
        <f t="shared" ref="R6:R70" si="8">+E6/(H6+K6)</f>
        <v>9.6520354771538699</v>
      </c>
      <c r="S6" s="32">
        <f t="shared" ref="S6:S70" si="9">+F6/(I6+L6)</f>
        <v>12.837596069148766</v>
      </c>
      <c r="T6" s="32">
        <f t="shared" ref="T6:T70" si="10">+G6/(J6+M6)</f>
        <v>10.567426451865048</v>
      </c>
    </row>
    <row r="7" spans="1:20" x14ac:dyDescent="0.25">
      <c r="B7" s="12" t="str">
        <f>'Média Mensal'!B7</f>
        <v>Carreira</v>
      </c>
      <c r="C7" s="12" t="str">
        <f>'Média Mensal'!C7</f>
        <v>Baguim</v>
      </c>
      <c r="D7" s="15">
        <f>'Média Mensal'!D7</f>
        <v>786.02</v>
      </c>
      <c r="E7" s="4">
        <v>968.22122655066403</v>
      </c>
      <c r="F7" s="2">
        <v>385.41024725728255</v>
      </c>
      <c r="G7" s="5">
        <f t="shared" si="4"/>
        <v>1353.6314738079466</v>
      </c>
      <c r="H7" s="2">
        <v>62</v>
      </c>
      <c r="I7" s="2">
        <v>32</v>
      </c>
      <c r="J7" s="5">
        <f t="shared" si="5"/>
        <v>94</v>
      </c>
      <c r="K7" s="2">
        <v>0</v>
      </c>
      <c r="L7" s="2">
        <v>0</v>
      </c>
      <c r="M7" s="5">
        <f t="shared" si="6"/>
        <v>0</v>
      </c>
      <c r="N7" s="27">
        <f t="shared" si="7"/>
        <v>7.2298478685085432E-2</v>
      </c>
      <c r="O7" s="27">
        <f t="shared" si="0"/>
        <v>5.5759584383287403E-2</v>
      </c>
      <c r="P7" s="28">
        <f t="shared" si="1"/>
        <v>6.6668216795111632E-2</v>
      </c>
      <c r="R7" s="32">
        <f t="shared" si="8"/>
        <v>15.616471395978452</v>
      </c>
      <c r="S7" s="32">
        <f t="shared" si="9"/>
        <v>12.04407022679008</v>
      </c>
      <c r="T7" s="32">
        <f t="shared" si="10"/>
        <v>14.400334827744112</v>
      </c>
    </row>
    <row r="8" spans="1:20" x14ac:dyDescent="0.25">
      <c r="B8" s="12" t="str">
        <f>'Média Mensal'!B8</f>
        <v>Baguim</v>
      </c>
      <c r="C8" s="12" t="str">
        <f>'Média Mensal'!C8</f>
        <v>Campainha</v>
      </c>
      <c r="D8" s="15">
        <f>'Média Mensal'!D8</f>
        <v>751.7</v>
      </c>
      <c r="E8" s="4">
        <v>1154.179002955364</v>
      </c>
      <c r="F8" s="2">
        <v>443.74295495315994</v>
      </c>
      <c r="G8" s="5">
        <f t="shared" si="4"/>
        <v>1597.9219579085238</v>
      </c>
      <c r="H8" s="2">
        <v>62</v>
      </c>
      <c r="I8" s="2">
        <v>32</v>
      </c>
      <c r="J8" s="5">
        <f t="shared" si="5"/>
        <v>94</v>
      </c>
      <c r="K8" s="2">
        <v>0</v>
      </c>
      <c r="L8" s="2">
        <v>0</v>
      </c>
      <c r="M8" s="5">
        <f t="shared" si="6"/>
        <v>0</v>
      </c>
      <c r="N8" s="27">
        <f t="shared" si="7"/>
        <v>8.6184214677073184E-2</v>
      </c>
      <c r="O8" s="27">
        <f t="shared" si="0"/>
        <v>6.4198922880954856E-2</v>
      </c>
      <c r="P8" s="28">
        <f t="shared" si="1"/>
        <v>7.8699860023075441E-2</v>
      </c>
      <c r="R8" s="32">
        <f t="shared" si="8"/>
        <v>18.615790370247808</v>
      </c>
      <c r="S8" s="32">
        <f t="shared" si="9"/>
        <v>13.866967342286248</v>
      </c>
      <c r="T8" s="32">
        <f t="shared" si="10"/>
        <v>16.999169764984295</v>
      </c>
    </row>
    <row r="9" spans="1:20" x14ac:dyDescent="0.25">
      <c r="B9" s="12" t="str">
        <f>'Média Mensal'!B9</f>
        <v>Campainha</v>
      </c>
      <c r="C9" s="12" t="str">
        <f>'Média Mensal'!C9</f>
        <v>Rio Tinto</v>
      </c>
      <c r="D9" s="15">
        <f>'Média Mensal'!D9</f>
        <v>859.99</v>
      </c>
      <c r="E9" s="4">
        <v>1598.2901575904536</v>
      </c>
      <c r="F9" s="2">
        <v>577.71672087588149</v>
      </c>
      <c r="G9" s="5">
        <f t="shared" si="4"/>
        <v>2176.0068784663354</v>
      </c>
      <c r="H9" s="2">
        <v>62</v>
      </c>
      <c r="I9" s="2">
        <v>32</v>
      </c>
      <c r="J9" s="5">
        <f t="shared" si="5"/>
        <v>94</v>
      </c>
      <c r="K9" s="2">
        <v>0</v>
      </c>
      <c r="L9" s="2">
        <v>0</v>
      </c>
      <c r="M9" s="5">
        <f t="shared" si="6"/>
        <v>0</v>
      </c>
      <c r="N9" s="27">
        <f t="shared" si="7"/>
        <v>0.1193466366181641</v>
      </c>
      <c r="O9" s="27">
        <f t="shared" si="0"/>
        <v>8.3581701515607856E-2</v>
      </c>
      <c r="P9" s="28">
        <f t="shared" si="1"/>
        <v>0.10717133956197475</v>
      </c>
      <c r="R9" s="32">
        <f t="shared" si="8"/>
        <v>25.778873509523446</v>
      </c>
      <c r="S9" s="32">
        <f t="shared" si="9"/>
        <v>18.053647527371297</v>
      </c>
      <c r="T9" s="32">
        <f t="shared" si="10"/>
        <v>23.149009345386546</v>
      </c>
    </row>
    <row r="10" spans="1:20" x14ac:dyDescent="0.25">
      <c r="B10" s="12" t="str">
        <f>'Média Mensal'!B10</f>
        <v>Rio Tinto</v>
      </c>
      <c r="C10" s="12" t="str">
        <f>'Média Mensal'!C10</f>
        <v>Levada</v>
      </c>
      <c r="D10" s="15">
        <f>'Média Mensal'!D10</f>
        <v>452.83</v>
      </c>
      <c r="E10" s="4">
        <v>1815.687093836023</v>
      </c>
      <c r="F10" s="2">
        <v>686.50018529225849</v>
      </c>
      <c r="G10" s="5">
        <f t="shared" si="4"/>
        <v>2502.1872791282813</v>
      </c>
      <c r="H10" s="2">
        <v>62</v>
      </c>
      <c r="I10" s="2">
        <v>32</v>
      </c>
      <c r="J10" s="5">
        <f t="shared" si="5"/>
        <v>94</v>
      </c>
      <c r="K10" s="2">
        <v>0</v>
      </c>
      <c r="L10" s="2">
        <v>0</v>
      </c>
      <c r="M10" s="5">
        <f t="shared" si="6"/>
        <v>0</v>
      </c>
      <c r="N10" s="27">
        <f t="shared" si="7"/>
        <v>0.13557998012515107</v>
      </c>
      <c r="O10" s="27">
        <f t="shared" si="0"/>
        <v>9.9320049955477219E-2</v>
      </c>
      <c r="P10" s="28">
        <f t="shared" si="1"/>
        <v>0.12323617410994293</v>
      </c>
      <c r="R10" s="32">
        <f t="shared" si="8"/>
        <v>29.285275707032628</v>
      </c>
      <c r="S10" s="32">
        <f t="shared" si="9"/>
        <v>21.453130790383078</v>
      </c>
      <c r="T10" s="32">
        <f t="shared" si="10"/>
        <v>26.619013607747672</v>
      </c>
    </row>
    <row r="11" spans="1:20" x14ac:dyDescent="0.25">
      <c r="B11" s="12" t="str">
        <f>'Média Mensal'!B11</f>
        <v>Levada</v>
      </c>
      <c r="C11" s="12" t="str">
        <f>'Média Mensal'!C11</f>
        <v>Nau Vitória</v>
      </c>
      <c r="D11" s="15">
        <f>'Média Mensal'!D11</f>
        <v>1111.6199999999999</v>
      </c>
      <c r="E11" s="4">
        <v>2285.5129434633077</v>
      </c>
      <c r="F11" s="2">
        <v>884.59221873984757</v>
      </c>
      <c r="G11" s="5">
        <f t="shared" si="4"/>
        <v>3170.1051622031555</v>
      </c>
      <c r="H11" s="2">
        <v>62</v>
      </c>
      <c r="I11" s="2">
        <v>32</v>
      </c>
      <c r="J11" s="5">
        <f t="shared" si="5"/>
        <v>94</v>
      </c>
      <c r="K11" s="2">
        <v>0</v>
      </c>
      <c r="L11" s="2">
        <v>0</v>
      </c>
      <c r="M11" s="5">
        <f t="shared" si="6"/>
        <v>0</v>
      </c>
      <c r="N11" s="27">
        <f t="shared" si="7"/>
        <v>0.17066255551547996</v>
      </c>
      <c r="O11" s="27">
        <f t="shared" si="0"/>
        <v>0.12797919831305665</v>
      </c>
      <c r="P11" s="28">
        <f t="shared" si="1"/>
        <v>0.1561320509359316</v>
      </c>
      <c r="R11" s="32">
        <f t="shared" si="8"/>
        <v>36.863111991343672</v>
      </c>
      <c r="S11" s="32">
        <f t="shared" si="9"/>
        <v>27.643506835620236</v>
      </c>
      <c r="T11" s="32">
        <f t="shared" si="10"/>
        <v>33.724523002161227</v>
      </c>
    </row>
    <row r="12" spans="1:20" x14ac:dyDescent="0.25">
      <c r="B12" s="12" t="str">
        <f>'Média Mensal'!B12</f>
        <v>Nau Vitória</v>
      </c>
      <c r="C12" s="12" t="str">
        <f>'Média Mensal'!C12</f>
        <v>Nasoni</v>
      </c>
      <c r="D12" s="15">
        <f>'Média Mensal'!D12</f>
        <v>499.02</v>
      </c>
      <c r="E12" s="4">
        <v>2482.4743212093322</v>
      </c>
      <c r="F12" s="2">
        <v>902.45292732483244</v>
      </c>
      <c r="G12" s="5">
        <f t="shared" si="4"/>
        <v>3384.9272485341644</v>
      </c>
      <c r="H12" s="2">
        <v>62</v>
      </c>
      <c r="I12" s="2">
        <v>32</v>
      </c>
      <c r="J12" s="5">
        <f t="shared" si="5"/>
        <v>94</v>
      </c>
      <c r="K12" s="2">
        <v>0</v>
      </c>
      <c r="L12" s="2">
        <v>0</v>
      </c>
      <c r="M12" s="5">
        <f t="shared" si="6"/>
        <v>0</v>
      </c>
      <c r="N12" s="27">
        <f t="shared" si="7"/>
        <v>0.18536994632686171</v>
      </c>
      <c r="O12" s="27">
        <f t="shared" si="0"/>
        <v>0.13056321286528247</v>
      </c>
      <c r="P12" s="28">
        <f t="shared" si="1"/>
        <v>0.1667123349356858</v>
      </c>
      <c r="R12" s="32">
        <f t="shared" si="8"/>
        <v>40.03990840660213</v>
      </c>
      <c r="S12" s="32">
        <f t="shared" si="9"/>
        <v>28.201653978901014</v>
      </c>
      <c r="T12" s="32">
        <f t="shared" si="10"/>
        <v>36.009864346108131</v>
      </c>
    </row>
    <row r="13" spans="1:20" x14ac:dyDescent="0.25">
      <c r="B13" s="12" t="str">
        <f>'Média Mensal'!B13</f>
        <v>Nasoni</v>
      </c>
      <c r="C13" s="12" t="str">
        <f>'Média Mensal'!C13</f>
        <v>Contumil</v>
      </c>
      <c r="D13" s="15">
        <f>'Média Mensal'!D13</f>
        <v>650</v>
      </c>
      <c r="E13" s="4">
        <v>2513.3011419155227</v>
      </c>
      <c r="F13" s="2">
        <v>917.16661501384328</v>
      </c>
      <c r="G13" s="5">
        <f t="shared" si="4"/>
        <v>3430.4677569293663</v>
      </c>
      <c r="H13" s="2">
        <v>62</v>
      </c>
      <c r="I13" s="2">
        <v>32</v>
      </c>
      <c r="J13" s="5">
        <f t="shared" si="5"/>
        <v>94</v>
      </c>
      <c r="K13" s="2">
        <v>0</v>
      </c>
      <c r="L13" s="2">
        <v>0</v>
      </c>
      <c r="M13" s="5">
        <f t="shared" si="6"/>
        <v>0</v>
      </c>
      <c r="N13" s="27">
        <f t="shared" si="7"/>
        <v>0.18767182959345302</v>
      </c>
      <c r="O13" s="27">
        <f t="shared" si="0"/>
        <v>0.13269192925547502</v>
      </c>
      <c r="P13" s="28">
        <f t="shared" si="1"/>
        <v>0.16895526777626901</v>
      </c>
      <c r="R13" s="32">
        <f t="shared" si="8"/>
        <v>40.537115192185851</v>
      </c>
      <c r="S13" s="32">
        <f t="shared" si="9"/>
        <v>28.661456719182603</v>
      </c>
      <c r="T13" s="32">
        <f t="shared" si="10"/>
        <v>36.49433783967411</v>
      </c>
    </row>
    <row r="14" spans="1:20" x14ac:dyDescent="0.25">
      <c r="B14" s="12" t="str">
        <f>'Média Mensal'!B14</f>
        <v>Contumil</v>
      </c>
      <c r="C14" s="12" t="str">
        <f>'Média Mensal'!C14</f>
        <v>Estádio do Dragão</v>
      </c>
      <c r="D14" s="15">
        <f>'Média Mensal'!D14</f>
        <v>619.19000000000005</v>
      </c>
      <c r="E14" s="4">
        <v>2771.4764356762594</v>
      </c>
      <c r="F14" s="2">
        <v>1029.9226070616671</v>
      </c>
      <c r="G14" s="5">
        <f t="shared" si="4"/>
        <v>3801.3990427379267</v>
      </c>
      <c r="H14" s="2">
        <v>62</v>
      </c>
      <c r="I14" s="2">
        <v>32</v>
      </c>
      <c r="J14" s="5">
        <f t="shared" si="5"/>
        <v>94</v>
      </c>
      <c r="K14" s="2">
        <v>0</v>
      </c>
      <c r="L14" s="2">
        <v>0</v>
      </c>
      <c r="M14" s="5">
        <f t="shared" si="6"/>
        <v>0</v>
      </c>
      <c r="N14" s="27">
        <f t="shared" si="7"/>
        <v>0.20695015200688915</v>
      </c>
      <c r="O14" s="27">
        <f t="shared" si="0"/>
        <v>0.14900500680869028</v>
      </c>
      <c r="P14" s="28">
        <f t="shared" si="1"/>
        <v>0.18722414513090654</v>
      </c>
      <c r="R14" s="32">
        <f t="shared" si="8"/>
        <v>44.701232833488056</v>
      </c>
      <c r="S14" s="32">
        <f t="shared" si="9"/>
        <v>32.185081470677098</v>
      </c>
      <c r="T14" s="32">
        <f t="shared" si="10"/>
        <v>40.440415348275813</v>
      </c>
    </row>
    <row r="15" spans="1:20" x14ac:dyDescent="0.25">
      <c r="B15" s="12" t="str">
        <f>'Média Mensal'!B15</f>
        <v>Estádio do Dragão</v>
      </c>
      <c r="C15" s="12" t="str">
        <f>'Média Mensal'!C15</f>
        <v>Campanhã</v>
      </c>
      <c r="D15" s="15">
        <f>'Média Mensal'!D15</f>
        <v>1166.02</v>
      </c>
      <c r="E15" s="4">
        <v>4655.8165490708789</v>
      </c>
      <c r="F15" s="2">
        <v>2587.9852889493395</v>
      </c>
      <c r="G15" s="5">
        <f t="shared" si="4"/>
        <v>7243.8018380202184</v>
      </c>
      <c r="H15" s="2">
        <v>245</v>
      </c>
      <c r="I15" s="2">
        <v>145</v>
      </c>
      <c r="J15" s="5">
        <f t="shared" si="5"/>
        <v>390</v>
      </c>
      <c r="K15" s="2">
        <v>55</v>
      </c>
      <c r="L15" s="2">
        <v>44</v>
      </c>
      <c r="M15" s="5">
        <f t="shared" si="6"/>
        <v>99</v>
      </c>
      <c r="N15" s="27">
        <f t="shared" si="7"/>
        <v>6.9949166903108151E-2</v>
      </c>
      <c r="O15" s="27">
        <f t="shared" si="0"/>
        <v>6.1280197218917871E-2</v>
      </c>
      <c r="P15" s="28">
        <f t="shared" si="1"/>
        <v>6.6583956890398366E-2</v>
      </c>
      <c r="R15" s="32">
        <f t="shared" si="8"/>
        <v>15.519388496902929</v>
      </c>
      <c r="S15" s="32">
        <f t="shared" si="9"/>
        <v>13.693043856874812</v>
      </c>
      <c r="T15" s="32">
        <f t="shared" si="10"/>
        <v>14.81350069124789</v>
      </c>
    </row>
    <row r="16" spans="1:20" x14ac:dyDescent="0.25">
      <c r="B16" s="12" t="str">
        <f>'Média Mensal'!B16</f>
        <v>Campanhã</v>
      </c>
      <c r="C16" s="12" t="str">
        <f>'Média Mensal'!C16</f>
        <v>Heroismo</v>
      </c>
      <c r="D16" s="15">
        <f>'Média Mensal'!D16</f>
        <v>950.92</v>
      </c>
      <c r="E16" s="4">
        <v>9026.094648026301</v>
      </c>
      <c r="F16" s="2">
        <v>5411.4637414079316</v>
      </c>
      <c r="G16" s="5">
        <f t="shared" si="4"/>
        <v>14437.558389434233</v>
      </c>
      <c r="H16" s="2">
        <v>267</v>
      </c>
      <c r="I16" s="2">
        <v>145</v>
      </c>
      <c r="J16" s="5">
        <f t="shared" si="5"/>
        <v>412</v>
      </c>
      <c r="K16" s="2">
        <v>107</v>
      </c>
      <c r="L16" s="2">
        <v>99</v>
      </c>
      <c r="M16" s="5">
        <f t="shared" si="6"/>
        <v>206</v>
      </c>
      <c r="N16" s="27">
        <f t="shared" si="7"/>
        <v>0.10718808958799997</v>
      </c>
      <c r="O16" s="27">
        <f t="shared" si="0"/>
        <v>9.685466318384757E-2</v>
      </c>
      <c r="P16" s="28">
        <f t="shared" si="1"/>
        <v>0.10306652191200909</v>
      </c>
      <c r="R16" s="32">
        <f t="shared" si="8"/>
        <v>24.133942909161231</v>
      </c>
      <c r="S16" s="32">
        <f t="shared" si="9"/>
        <v>22.178130087737426</v>
      </c>
      <c r="T16" s="32">
        <f t="shared" si="10"/>
        <v>23.36174496672206</v>
      </c>
    </row>
    <row r="17" spans="2:20" x14ac:dyDescent="0.25">
      <c r="B17" s="12" t="str">
        <f>'Média Mensal'!B17</f>
        <v>Heroismo</v>
      </c>
      <c r="C17" s="12" t="str">
        <f>'Média Mensal'!C17</f>
        <v>24 de Agosto</v>
      </c>
      <c r="D17" s="15">
        <f>'Média Mensal'!D17</f>
        <v>571.9</v>
      </c>
      <c r="E17" s="4">
        <v>9940.5209944535691</v>
      </c>
      <c r="F17" s="2">
        <v>5830.507238073752</v>
      </c>
      <c r="G17" s="5">
        <f t="shared" si="4"/>
        <v>15771.028232527322</v>
      </c>
      <c r="H17" s="2">
        <v>267</v>
      </c>
      <c r="I17" s="2">
        <v>154</v>
      </c>
      <c r="J17" s="5">
        <f t="shared" si="5"/>
        <v>421</v>
      </c>
      <c r="K17" s="2">
        <v>73</v>
      </c>
      <c r="L17" s="2">
        <v>98</v>
      </c>
      <c r="M17" s="5">
        <f t="shared" si="6"/>
        <v>171</v>
      </c>
      <c r="N17" s="27">
        <f t="shared" si="7"/>
        <v>0.13118297342764951</v>
      </c>
      <c r="O17" s="27">
        <f t="shared" si="0"/>
        <v>0.1012803508559226</v>
      </c>
      <c r="P17" s="28">
        <f t="shared" si="1"/>
        <v>0.1182732498839642</v>
      </c>
      <c r="R17" s="32">
        <f t="shared" si="8"/>
        <v>29.236826454275203</v>
      </c>
      <c r="S17" s="32">
        <f t="shared" si="9"/>
        <v>23.13693348441965</v>
      </c>
      <c r="T17" s="32">
        <f t="shared" si="10"/>
        <v>26.64025039278264</v>
      </c>
    </row>
    <row r="18" spans="2:20" x14ac:dyDescent="0.25">
      <c r="B18" s="12" t="str">
        <f>'Média Mensal'!B18</f>
        <v>24 de Agosto</v>
      </c>
      <c r="C18" s="12" t="str">
        <f>'Média Mensal'!C18</f>
        <v>Bolhão</v>
      </c>
      <c r="D18" s="15">
        <f>'Média Mensal'!D18</f>
        <v>680.44</v>
      </c>
      <c r="E18" s="4">
        <v>13287.071764201834</v>
      </c>
      <c r="F18" s="2">
        <v>7074.2851934104683</v>
      </c>
      <c r="G18" s="5">
        <f t="shared" si="4"/>
        <v>20361.356957612301</v>
      </c>
      <c r="H18" s="2">
        <v>273</v>
      </c>
      <c r="I18" s="2">
        <v>162</v>
      </c>
      <c r="J18" s="5">
        <f t="shared" si="5"/>
        <v>435</v>
      </c>
      <c r="K18" s="2">
        <v>73</v>
      </c>
      <c r="L18" s="2">
        <v>98</v>
      </c>
      <c r="M18" s="5">
        <f t="shared" si="6"/>
        <v>171</v>
      </c>
      <c r="N18" s="27">
        <f t="shared" si="7"/>
        <v>0.17239817007735408</v>
      </c>
      <c r="O18" s="27">
        <f t="shared" si="0"/>
        <v>0.11930459379065145</v>
      </c>
      <c r="P18" s="28">
        <f t="shared" si="1"/>
        <v>0.14931183971028614</v>
      </c>
      <c r="R18" s="32">
        <f t="shared" si="8"/>
        <v>38.401941515034203</v>
      </c>
      <c r="S18" s="32">
        <f t="shared" si="9"/>
        <v>27.208789205424878</v>
      </c>
      <c r="T18" s="32">
        <f t="shared" si="10"/>
        <v>33.599598939954291</v>
      </c>
    </row>
    <row r="19" spans="2:20" x14ac:dyDescent="0.25">
      <c r="B19" s="12" t="str">
        <f>'Média Mensal'!B19</f>
        <v>Bolhão</v>
      </c>
      <c r="C19" s="12" t="str">
        <f>'Média Mensal'!C19</f>
        <v>Trindade</v>
      </c>
      <c r="D19" s="15">
        <f>'Média Mensal'!D19</f>
        <v>451.8</v>
      </c>
      <c r="E19" s="4">
        <v>14116.463087100698</v>
      </c>
      <c r="F19" s="2">
        <v>8903.9919447517768</v>
      </c>
      <c r="G19" s="5">
        <f t="shared" si="4"/>
        <v>23020.455031852474</v>
      </c>
      <c r="H19" s="2">
        <v>285</v>
      </c>
      <c r="I19" s="2">
        <v>164</v>
      </c>
      <c r="J19" s="5">
        <f t="shared" si="5"/>
        <v>449</v>
      </c>
      <c r="K19" s="2">
        <v>73</v>
      </c>
      <c r="L19" s="2">
        <v>98</v>
      </c>
      <c r="M19" s="5">
        <f t="shared" si="6"/>
        <v>171</v>
      </c>
      <c r="N19" s="27">
        <f t="shared" si="7"/>
        <v>0.17720002870933793</v>
      </c>
      <c r="O19" s="27">
        <f t="shared" si="0"/>
        <v>0.14907567547468151</v>
      </c>
      <c r="P19" s="28">
        <f t="shared" si="1"/>
        <v>0.16514904034558994</v>
      </c>
      <c r="R19" s="32">
        <f t="shared" si="8"/>
        <v>39.431461137152787</v>
      </c>
      <c r="S19" s="32">
        <f t="shared" si="9"/>
        <v>33.984702079205256</v>
      </c>
      <c r="T19" s="32">
        <f t="shared" si="10"/>
        <v>37.129766180407216</v>
      </c>
    </row>
    <row r="20" spans="2:20" x14ac:dyDescent="0.25">
      <c r="B20" s="12" t="str">
        <f>'Média Mensal'!B20</f>
        <v>Trindade</v>
      </c>
      <c r="C20" s="12" t="str">
        <f>'Média Mensal'!C20</f>
        <v>Lapa</v>
      </c>
      <c r="D20" s="15">
        <f>'Média Mensal'!D20</f>
        <v>857.43000000000006</v>
      </c>
      <c r="E20" s="4">
        <v>14902.726296291239</v>
      </c>
      <c r="F20" s="2">
        <v>14030.178729806821</v>
      </c>
      <c r="G20" s="5">
        <f t="shared" si="4"/>
        <v>28932.905026098058</v>
      </c>
      <c r="H20" s="2">
        <v>277</v>
      </c>
      <c r="I20" s="2">
        <v>169</v>
      </c>
      <c r="J20" s="5">
        <f t="shared" si="5"/>
        <v>446</v>
      </c>
      <c r="K20" s="2">
        <v>73</v>
      </c>
      <c r="L20" s="2">
        <v>96</v>
      </c>
      <c r="M20" s="5">
        <f t="shared" si="6"/>
        <v>169</v>
      </c>
      <c r="N20" s="27">
        <f t="shared" si="7"/>
        <v>0.19121748994420087</v>
      </c>
      <c r="O20" s="27">
        <f t="shared" si="0"/>
        <v>0.2326266535649095</v>
      </c>
      <c r="P20" s="28">
        <f t="shared" si="1"/>
        <v>0.20928262995557301</v>
      </c>
      <c r="R20" s="32">
        <f t="shared" si="8"/>
        <v>42.579217989403539</v>
      </c>
      <c r="S20" s="32">
        <f t="shared" si="9"/>
        <v>52.944070678516304</v>
      </c>
      <c r="T20" s="32">
        <f t="shared" si="10"/>
        <v>47.045374026175708</v>
      </c>
    </row>
    <row r="21" spans="2:20" x14ac:dyDescent="0.25">
      <c r="B21" s="12" t="str">
        <f>'Média Mensal'!B21</f>
        <v>Lapa</v>
      </c>
      <c r="C21" s="12" t="str">
        <f>'Média Mensal'!C21</f>
        <v>Carolina Michaelis</v>
      </c>
      <c r="D21" s="15">
        <f>'Média Mensal'!D21</f>
        <v>460.97</v>
      </c>
      <c r="E21" s="4">
        <v>14679.138852090518</v>
      </c>
      <c r="F21" s="2">
        <v>14105.752992657521</v>
      </c>
      <c r="G21" s="5">
        <f t="shared" si="4"/>
        <v>28784.891844748039</v>
      </c>
      <c r="H21" s="2">
        <v>259</v>
      </c>
      <c r="I21" s="2">
        <v>187</v>
      </c>
      <c r="J21" s="5">
        <f t="shared" si="5"/>
        <v>446</v>
      </c>
      <c r="K21" s="2">
        <v>78</v>
      </c>
      <c r="L21" s="2">
        <v>96</v>
      </c>
      <c r="M21" s="5">
        <f t="shared" si="6"/>
        <v>174</v>
      </c>
      <c r="N21" s="27">
        <f t="shared" si="7"/>
        <v>0.1949731544481261</v>
      </c>
      <c r="O21" s="27">
        <f t="shared" si="0"/>
        <v>0.21971577870183054</v>
      </c>
      <c r="P21" s="28">
        <f t="shared" si="1"/>
        <v>0.20636106220426159</v>
      </c>
      <c r="R21" s="32">
        <f t="shared" si="8"/>
        <v>43.558275525491155</v>
      </c>
      <c r="S21" s="32">
        <f t="shared" si="9"/>
        <v>49.843650150733289</v>
      </c>
      <c r="T21" s="32">
        <f t="shared" si="10"/>
        <v>46.427244910883935</v>
      </c>
    </row>
    <row r="22" spans="2:20" x14ac:dyDescent="0.25">
      <c r="B22" s="12" t="str">
        <f>'Média Mensal'!B22</f>
        <v>Carolina Michaelis</v>
      </c>
      <c r="C22" s="12" t="str">
        <f>'Média Mensal'!C22</f>
        <v>Casa da Música</v>
      </c>
      <c r="D22" s="15">
        <f>'Média Mensal'!D22</f>
        <v>627.48</v>
      </c>
      <c r="E22" s="4">
        <v>14040.728150470801</v>
      </c>
      <c r="F22" s="2">
        <v>14104.660398801574</v>
      </c>
      <c r="G22" s="5">
        <f t="shared" si="4"/>
        <v>28145.388549272375</v>
      </c>
      <c r="H22" s="2">
        <v>257</v>
      </c>
      <c r="I22" s="2">
        <v>195</v>
      </c>
      <c r="J22" s="5">
        <f t="shared" si="5"/>
        <v>452</v>
      </c>
      <c r="K22" s="2">
        <v>81</v>
      </c>
      <c r="L22" s="2">
        <v>96</v>
      </c>
      <c r="M22" s="5">
        <f t="shared" si="6"/>
        <v>177</v>
      </c>
      <c r="N22" s="27">
        <f t="shared" si="7"/>
        <v>0.18572391733426985</v>
      </c>
      <c r="O22" s="27">
        <f t="shared" si="0"/>
        <v>0.21394036522875826</v>
      </c>
      <c r="P22" s="28">
        <f t="shared" si="1"/>
        <v>0.19886798760155147</v>
      </c>
      <c r="R22" s="32">
        <f t="shared" si="8"/>
        <v>41.540615829795271</v>
      </c>
      <c r="S22" s="32">
        <f t="shared" si="9"/>
        <v>48.469623363579295</v>
      </c>
      <c r="T22" s="32">
        <f t="shared" si="10"/>
        <v>44.746245706315378</v>
      </c>
    </row>
    <row r="23" spans="2:20" x14ac:dyDescent="0.25">
      <c r="B23" s="12" t="str">
        <f>'Média Mensal'!B23</f>
        <v>Casa da Música</v>
      </c>
      <c r="C23" s="12" t="str">
        <f>'Média Mensal'!C23</f>
        <v>Francos</v>
      </c>
      <c r="D23" s="15">
        <f>'Média Mensal'!D23</f>
        <v>871.87</v>
      </c>
      <c r="E23" s="4">
        <v>12274.402191688599</v>
      </c>
      <c r="F23" s="2">
        <v>14069.600196861104</v>
      </c>
      <c r="G23" s="5">
        <f t="shared" si="4"/>
        <v>26344.002388549703</v>
      </c>
      <c r="H23" s="2">
        <v>223</v>
      </c>
      <c r="I23" s="2">
        <v>194</v>
      </c>
      <c r="J23" s="5">
        <f t="shared" si="5"/>
        <v>417</v>
      </c>
      <c r="K23" s="2">
        <v>81</v>
      </c>
      <c r="L23" s="2">
        <v>109</v>
      </c>
      <c r="M23" s="5">
        <f t="shared" si="6"/>
        <v>190</v>
      </c>
      <c r="N23" s="27">
        <f t="shared" si="7"/>
        <v>0.17982891162225445</v>
      </c>
      <c r="O23" s="27">
        <f t="shared" si="0"/>
        <v>0.20409655618053127</v>
      </c>
      <c r="P23" s="28">
        <f t="shared" si="1"/>
        <v>0.19202287588598244</v>
      </c>
      <c r="R23" s="32">
        <f t="shared" si="8"/>
        <v>40.37632299897566</v>
      </c>
      <c r="S23" s="32">
        <f t="shared" si="9"/>
        <v>46.434324082049848</v>
      </c>
      <c r="T23" s="32">
        <f t="shared" si="10"/>
        <v>43.400333424299347</v>
      </c>
    </row>
    <row r="24" spans="2:20" x14ac:dyDescent="0.25">
      <c r="B24" s="12" t="str">
        <f>'Média Mensal'!B24</f>
        <v>Francos</v>
      </c>
      <c r="C24" s="12" t="str">
        <f>'Média Mensal'!C24</f>
        <v>Ramalde</v>
      </c>
      <c r="D24" s="15">
        <f>'Média Mensal'!D24</f>
        <v>965.03</v>
      </c>
      <c r="E24" s="4">
        <v>11266.139584665498</v>
      </c>
      <c r="F24" s="2">
        <v>13606.577816545709</v>
      </c>
      <c r="G24" s="5">
        <f t="shared" si="4"/>
        <v>24872.717401211208</v>
      </c>
      <c r="H24" s="2">
        <v>198</v>
      </c>
      <c r="I24" s="2">
        <v>194</v>
      </c>
      <c r="J24" s="5">
        <f t="shared" si="5"/>
        <v>392</v>
      </c>
      <c r="K24" s="2">
        <v>81</v>
      </c>
      <c r="L24" s="2">
        <v>127</v>
      </c>
      <c r="M24" s="5">
        <f t="shared" si="6"/>
        <v>208</v>
      </c>
      <c r="N24" s="27">
        <f t="shared" si="7"/>
        <v>0.17923729770690941</v>
      </c>
      <c r="O24" s="27">
        <f t="shared" si="0"/>
        <v>0.18537571957146742</v>
      </c>
      <c r="P24" s="28">
        <f t="shared" si="1"/>
        <v>0.1825440156852631</v>
      </c>
      <c r="R24" s="32">
        <f t="shared" si="8"/>
        <v>40.380428618872749</v>
      </c>
      <c r="S24" s="32">
        <f t="shared" si="9"/>
        <v>42.388092886435231</v>
      </c>
      <c r="T24" s="32">
        <f t="shared" si="10"/>
        <v>41.454529002018681</v>
      </c>
    </row>
    <row r="25" spans="2:20" x14ac:dyDescent="0.25">
      <c r="B25" s="12" t="str">
        <f>'Média Mensal'!B25</f>
        <v>Ramalde</v>
      </c>
      <c r="C25" s="12" t="str">
        <f>'Média Mensal'!C25</f>
        <v>Viso</v>
      </c>
      <c r="D25" s="15">
        <f>'Média Mensal'!D25</f>
        <v>621.15</v>
      </c>
      <c r="E25" s="4">
        <v>10699.952674387398</v>
      </c>
      <c r="F25" s="2">
        <v>13361.247287222335</v>
      </c>
      <c r="G25" s="5">
        <f t="shared" si="4"/>
        <v>24061.199961609731</v>
      </c>
      <c r="H25" s="2">
        <v>200</v>
      </c>
      <c r="I25" s="2">
        <v>222</v>
      </c>
      <c r="J25" s="5">
        <f t="shared" si="5"/>
        <v>422</v>
      </c>
      <c r="K25" s="2">
        <v>81</v>
      </c>
      <c r="L25" s="2">
        <v>127</v>
      </c>
      <c r="M25" s="5">
        <f t="shared" si="6"/>
        <v>208</v>
      </c>
      <c r="N25" s="27">
        <f t="shared" si="7"/>
        <v>0.16906763801016619</v>
      </c>
      <c r="O25" s="27">
        <f t="shared" si="0"/>
        <v>0.16817600552842532</v>
      </c>
      <c r="P25" s="28">
        <f t="shared" si="1"/>
        <v>0.16857134823457104</v>
      </c>
      <c r="R25" s="32">
        <f t="shared" si="8"/>
        <v>38.078123396396435</v>
      </c>
      <c r="S25" s="32">
        <f t="shared" si="9"/>
        <v>38.284376181152822</v>
      </c>
      <c r="T25" s="32">
        <f t="shared" si="10"/>
        <v>38.192380891444017</v>
      </c>
    </row>
    <row r="26" spans="2:20" x14ac:dyDescent="0.25">
      <c r="B26" s="12" t="str">
        <f>'Média Mensal'!B26</f>
        <v>Viso</v>
      </c>
      <c r="C26" s="12" t="str">
        <f>'Média Mensal'!C26</f>
        <v>Sete Bicas</v>
      </c>
      <c r="D26" s="15">
        <f>'Média Mensal'!D26</f>
        <v>743.81</v>
      </c>
      <c r="E26" s="4">
        <v>10339.17716615517</v>
      </c>
      <c r="F26" s="2">
        <v>12683.089985789331</v>
      </c>
      <c r="G26" s="5">
        <f t="shared" si="4"/>
        <v>23022.267151944499</v>
      </c>
      <c r="H26" s="2">
        <v>200</v>
      </c>
      <c r="I26" s="2">
        <v>238</v>
      </c>
      <c r="J26" s="5">
        <f t="shared" si="5"/>
        <v>438</v>
      </c>
      <c r="K26" s="2">
        <v>81</v>
      </c>
      <c r="L26" s="2">
        <v>131</v>
      </c>
      <c r="M26" s="5">
        <f t="shared" si="6"/>
        <v>212</v>
      </c>
      <c r="N26" s="27">
        <f t="shared" si="7"/>
        <v>0.16336710223352247</v>
      </c>
      <c r="O26" s="27">
        <f t="shared" si="0"/>
        <v>0.1511763372006929</v>
      </c>
      <c r="P26" s="28">
        <f t="shared" si="1"/>
        <v>0.15641827339890546</v>
      </c>
      <c r="R26" s="32">
        <f t="shared" si="8"/>
        <v>36.794224790587798</v>
      </c>
      <c r="S26" s="32">
        <f t="shared" si="9"/>
        <v>34.371517576664857</v>
      </c>
      <c r="T26" s="32">
        <f t="shared" si="10"/>
        <v>35.418872541453077</v>
      </c>
    </row>
    <row r="27" spans="2:20" x14ac:dyDescent="0.25">
      <c r="B27" s="12" t="str">
        <f>'Média Mensal'!B27</f>
        <v>Sete Bicas</v>
      </c>
      <c r="C27" s="12" t="str">
        <f>'Média Mensal'!C27</f>
        <v>ASra da Hora</v>
      </c>
      <c r="D27" s="15">
        <f>'Média Mensal'!D27</f>
        <v>674.5</v>
      </c>
      <c r="E27" s="4">
        <v>9710.1657789843139</v>
      </c>
      <c r="F27" s="2">
        <v>12538.999415761777</v>
      </c>
      <c r="G27" s="5">
        <f t="shared" si="4"/>
        <v>22249.165194746092</v>
      </c>
      <c r="H27" s="2">
        <v>200</v>
      </c>
      <c r="I27" s="2">
        <v>238</v>
      </c>
      <c r="J27" s="5">
        <f t="shared" si="5"/>
        <v>438</v>
      </c>
      <c r="K27" s="2">
        <v>81</v>
      </c>
      <c r="L27" s="2">
        <v>143</v>
      </c>
      <c r="M27" s="5">
        <f t="shared" si="6"/>
        <v>224</v>
      </c>
      <c r="N27" s="27">
        <f t="shared" si="7"/>
        <v>0.15342822934812783</v>
      </c>
      <c r="O27" s="27">
        <f t="shared" si="0"/>
        <v>0.14433879058570975</v>
      </c>
      <c r="P27" s="28">
        <f t="shared" si="1"/>
        <v>0.1481697202633597</v>
      </c>
      <c r="R27" s="32">
        <f t="shared" si="8"/>
        <v>34.555750103147027</v>
      </c>
      <c r="S27" s="32">
        <f t="shared" si="9"/>
        <v>32.910759621421988</v>
      </c>
      <c r="T27" s="32">
        <f t="shared" si="10"/>
        <v>33.609010868196513</v>
      </c>
    </row>
    <row r="28" spans="2:20" x14ac:dyDescent="0.25">
      <c r="B28" s="12" t="str">
        <f>'Média Mensal'!B28</f>
        <v>ASra da Hora</v>
      </c>
      <c r="C28" s="12" t="str">
        <f>'Média Mensal'!C28</f>
        <v>Vasco da Gama</v>
      </c>
      <c r="D28" s="15">
        <f>'Média Mensal'!D28</f>
        <v>824.48</v>
      </c>
      <c r="E28" s="4">
        <v>2788.734850742384</v>
      </c>
      <c r="F28" s="2">
        <v>2868.4485536141178</v>
      </c>
      <c r="G28" s="5">
        <f t="shared" si="4"/>
        <v>5657.1834043565013</v>
      </c>
      <c r="H28" s="2">
        <v>149</v>
      </c>
      <c r="I28" s="2">
        <v>138</v>
      </c>
      <c r="J28" s="5">
        <f t="shared" si="5"/>
        <v>287</v>
      </c>
      <c r="K28" s="2">
        <v>0</v>
      </c>
      <c r="L28" s="2">
        <v>0</v>
      </c>
      <c r="M28" s="5">
        <f t="shared" si="6"/>
        <v>0</v>
      </c>
      <c r="N28" s="27">
        <f t="shared" si="7"/>
        <v>8.6649728148843655E-2</v>
      </c>
      <c r="O28" s="27">
        <f t="shared" si="0"/>
        <v>9.6230829093334608E-2</v>
      </c>
      <c r="P28" s="28">
        <f t="shared" si="1"/>
        <v>9.1256668672675526E-2</v>
      </c>
      <c r="R28" s="32">
        <f t="shared" si="8"/>
        <v>18.716341280150228</v>
      </c>
      <c r="S28" s="32">
        <f t="shared" si="9"/>
        <v>20.785859084160276</v>
      </c>
      <c r="T28" s="32">
        <f t="shared" si="10"/>
        <v>19.711440433297913</v>
      </c>
    </row>
    <row r="29" spans="2:20" x14ac:dyDescent="0.25">
      <c r="B29" s="12" t="str">
        <f>'Média Mensal'!B29</f>
        <v>Vasco da Gama</v>
      </c>
      <c r="C29" s="12" t="str">
        <f>'Média Mensal'!C29</f>
        <v>Estádio do Mar</v>
      </c>
      <c r="D29" s="15">
        <f>'Média Mensal'!D29</f>
        <v>661.6</v>
      </c>
      <c r="E29" s="4">
        <v>2743.3166636258616</v>
      </c>
      <c r="F29" s="2">
        <v>2363.0634321514103</v>
      </c>
      <c r="G29" s="5">
        <f t="shared" si="4"/>
        <v>5106.3800957772719</v>
      </c>
      <c r="H29" s="2">
        <v>125</v>
      </c>
      <c r="I29" s="2">
        <v>140</v>
      </c>
      <c r="J29" s="5">
        <f t="shared" si="5"/>
        <v>265</v>
      </c>
      <c r="K29" s="2">
        <v>0</v>
      </c>
      <c r="L29" s="2">
        <v>0</v>
      </c>
      <c r="M29" s="5">
        <f t="shared" si="6"/>
        <v>0</v>
      </c>
      <c r="N29" s="27">
        <f t="shared" si="7"/>
        <v>0.10160432087503191</v>
      </c>
      <c r="O29" s="27">
        <f t="shared" si="0"/>
        <v>7.8143632015588965E-2</v>
      </c>
      <c r="P29" s="28">
        <f t="shared" si="1"/>
        <v>8.9209994685137531E-2</v>
      </c>
      <c r="R29" s="32">
        <f t="shared" si="8"/>
        <v>21.946533309006892</v>
      </c>
      <c r="S29" s="32">
        <f t="shared" si="9"/>
        <v>16.879024515367217</v>
      </c>
      <c r="T29" s="32">
        <f t="shared" si="10"/>
        <v>19.269358851989704</v>
      </c>
    </row>
    <row r="30" spans="2:20" x14ac:dyDescent="0.25">
      <c r="B30" s="12" t="str">
        <f>'Média Mensal'!B30</f>
        <v>Estádio do Mar</v>
      </c>
      <c r="C30" s="12" t="str">
        <f>'Média Mensal'!C30</f>
        <v>Pedro Hispano</v>
      </c>
      <c r="D30" s="15">
        <f>'Média Mensal'!D30</f>
        <v>786.97</v>
      </c>
      <c r="E30" s="4">
        <v>2716.3614439581361</v>
      </c>
      <c r="F30" s="2">
        <v>2370.1431029658766</v>
      </c>
      <c r="G30" s="5">
        <f t="shared" si="4"/>
        <v>5086.5045469240122</v>
      </c>
      <c r="H30" s="2">
        <v>127</v>
      </c>
      <c r="I30" s="2">
        <v>146</v>
      </c>
      <c r="J30" s="5">
        <f t="shared" si="5"/>
        <v>273</v>
      </c>
      <c r="K30" s="2">
        <v>0</v>
      </c>
      <c r="L30" s="2">
        <v>0</v>
      </c>
      <c r="M30" s="5">
        <f t="shared" si="6"/>
        <v>0</v>
      </c>
      <c r="N30" s="27">
        <f t="shared" si="7"/>
        <v>9.9021633273481194E-2</v>
      </c>
      <c r="O30" s="27">
        <f t="shared" si="0"/>
        <v>7.5156744766802272E-2</v>
      </c>
      <c r="P30" s="28">
        <f t="shared" si="1"/>
        <v>8.6258725866978914E-2</v>
      </c>
      <c r="R30" s="32">
        <f t="shared" si="8"/>
        <v>21.388672787071936</v>
      </c>
      <c r="S30" s="32">
        <f t="shared" si="9"/>
        <v>16.233856869629292</v>
      </c>
      <c r="T30" s="32">
        <f t="shared" si="10"/>
        <v>18.631884787267445</v>
      </c>
    </row>
    <row r="31" spans="2:20" x14ac:dyDescent="0.25">
      <c r="B31" s="12" t="str">
        <f>'Média Mensal'!B31</f>
        <v>Pedro Hispano</v>
      </c>
      <c r="C31" s="12" t="str">
        <f>'Média Mensal'!C31</f>
        <v>Parque de Real</v>
      </c>
      <c r="D31" s="15">
        <f>'Média Mensal'!D31</f>
        <v>656.68</v>
      </c>
      <c r="E31" s="4">
        <v>2401.6181327263794</v>
      </c>
      <c r="F31" s="2">
        <v>2025.80390717046</v>
      </c>
      <c r="G31" s="5">
        <f t="shared" si="4"/>
        <v>4427.4220398968391</v>
      </c>
      <c r="H31" s="2">
        <v>127</v>
      </c>
      <c r="I31" s="2">
        <v>146</v>
      </c>
      <c r="J31" s="5">
        <f t="shared" si="5"/>
        <v>273</v>
      </c>
      <c r="K31" s="2">
        <v>0</v>
      </c>
      <c r="L31" s="2">
        <v>0</v>
      </c>
      <c r="M31" s="5">
        <f t="shared" si="6"/>
        <v>0</v>
      </c>
      <c r="N31" s="27">
        <f t="shared" si="7"/>
        <v>8.7548050915951414E-2</v>
      </c>
      <c r="O31" s="27">
        <f t="shared" si="0"/>
        <v>6.4237820496272829E-2</v>
      </c>
      <c r="P31" s="28">
        <f t="shared" si="1"/>
        <v>7.5081773841691068E-2</v>
      </c>
      <c r="R31" s="32">
        <f t="shared" si="8"/>
        <v>18.910378997845505</v>
      </c>
      <c r="S31" s="32">
        <f t="shared" si="9"/>
        <v>13.87536922719493</v>
      </c>
      <c r="T31" s="32">
        <f t="shared" si="10"/>
        <v>16.217663149805272</v>
      </c>
    </row>
    <row r="32" spans="2:20" x14ac:dyDescent="0.25">
      <c r="B32" s="12" t="str">
        <f>'Média Mensal'!B32</f>
        <v>Parque de Real</v>
      </c>
      <c r="C32" s="12" t="str">
        <f>'Média Mensal'!C32</f>
        <v>C. Matosinhos</v>
      </c>
      <c r="D32" s="15">
        <f>'Média Mensal'!D32</f>
        <v>723.67</v>
      </c>
      <c r="E32" s="4">
        <v>2297.6167249951827</v>
      </c>
      <c r="F32" s="2">
        <v>1515.7240092514926</v>
      </c>
      <c r="G32" s="5">
        <f t="shared" si="4"/>
        <v>3813.3407342466753</v>
      </c>
      <c r="H32" s="2">
        <v>127</v>
      </c>
      <c r="I32" s="2">
        <v>190</v>
      </c>
      <c r="J32" s="5">
        <f t="shared" si="5"/>
        <v>317</v>
      </c>
      <c r="K32" s="2">
        <v>0</v>
      </c>
      <c r="L32" s="2">
        <v>0</v>
      </c>
      <c r="M32" s="5">
        <f t="shared" si="6"/>
        <v>0</v>
      </c>
      <c r="N32" s="27">
        <f t="shared" si="7"/>
        <v>8.3756806831262132E-2</v>
      </c>
      <c r="O32" s="27">
        <f t="shared" si="0"/>
        <v>3.693284622932487E-2</v>
      </c>
      <c r="P32" s="28">
        <f t="shared" si="1"/>
        <v>5.5691972401078912E-2</v>
      </c>
      <c r="R32" s="32">
        <f t="shared" si="8"/>
        <v>18.09147027555262</v>
      </c>
      <c r="S32" s="32">
        <f t="shared" si="9"/>
        <v>7.9774947855341711</v>
      </c>
      <c r="T32" s="32">
        <f t="shared" si="10"/>
        <v>12.029466038633045</v>
      </c>
    </row>
    <row r="33" spans="2:20" x14ac:dyDescent="0.25">
      <c r="B33" s="12" t="str">
        <f>'Média Mensal'!B33</f>
        <v>C. Matosinhos</v>
      </c>
      <c r="C33" s="12" t="str">
        <f>'Média Mensal'!C33</f>
        <v>Matosinhos Sul</v>
      </c>
      <c r="D33" s="15">
        <f>'Média Mensal'!D33</f>
        <v>616.61</v>
      </c>
      <c r="E33" s="4">
        <v>1485.4731074273784</v>
      </c>
      <c r="F33" s="2">
        <v>1018.3083327346753</v>
      </c>
      <c r="G33" s="5">
        <f t="shared" si="4"/>
        <v>2503.7814401620535</v>
      </c>
      <c r="H33" s="2">
        <v>127</v>
      </c>
      <c r="I33" s="2">
        <v>190</v>
      </c>
      <c r="J33" s="5">
        <f t="shared" si="5"/>
        <v>317</v>
      </c>
      <c r="K33" s="2">
        <v>0</v>
      </c>
      <c r="L33" s="2">
        <v>0</v>
      </c>
      <c r="M33" s="5">
        <f t="shared" si="6"/>
        <v>0</v>
      </c>
      <c r="N33" s="27">
        <f t="shared" si="7"/>
        <v>5.4151104820187312E-2</v>
      </c>
      <c r="O33" s="27">
        <f t="shared" si="0"/>
        <v>2.4812581206985266E-2</v>
      </c>
      <c r="P33" s="28">
        <f t="shared" si="1"/>
        <v>3.6566500761801228E-2</v>
      </c>
      <c r="R33" s="32">
        <f t="shared" si="8"/>
        <v>11.69663864116046</v>
      </c>
      <c r="S33" s="32">
        <f t="shared" si="9"/>
        <v>5.3595175407088176</v>
      </c>
      <c r="T33" s="32">
        <f t="shared" si="10"/>
        <v>7.898364164549065</v>
      </c>
    </row>
    <row r="34" spans="2:20" x14ac:dyDescent="0.25">
      <c r="B34" s="12" t="str">
        <f>'Média Mensal'!B34</f>
        <v>Matosinhos Sul</v>
      </c>
      <c r="C34" s="12" t="str">
        <f>'Média Mensal'!C34</f>
        <v>Brito Capelo</v>
      </c>
      <c r="D34" s="15">
        <f>'Média Mensal'!D34</f>
        <v>535.72</v>
      </c>
      <c r="E34" s="4">
        <v>711.24990069357807</v>
      </c>
      <c r="F34" s="2">
        <v>637.94610252246616</v>
      </c>
      <c r="G34" s="5">
        <f t="shared" si="4"/>
        <v>1349.1960032160441</v>
      </c>
      <c r="H34" s="2">
        <v>126</v>
      </c>
      <c r="I34" s="2">
        <v>190</v>
      </c>
      <c r="J34" s="5">
        <f t="shared" si="5"/>
        <v>316</v>
      </c>
      <c r="K34" s="2">
        <v>0</v>
      </c>
      <c r="L34" s="2">
        <v>0</v>
      </c>
      <c r="M34" s="5">
        <f t="shared" si="6"/>
        <v>0</v>
      </c>
      <c r="N34" s="27">
        <f t="shared" si="7"/>
        <v>2.6133520748588261E-2</v>
      </c>
      <c r="O34" s="27">
        <f t="shared" si="0"/>
        <v>1.5544495675498688E-2</v>
      </c>
      <c r="P34" s="28">
        <f t="shared" si="1"/>
        <v>1.9766701875528071E-2</v>
      </c>
      <c r="R34" s="32">
        <f t="shared" si="8"/>
        <v>5.6448404816950637</v>
      </c>
      <c r="S34" s="32">
        <f t="shared" si="9"/>
        <v>3.3576110659077165</v>
      </c>
      <c r="T34" s="32">
        <f t="shared" si="10"/>
        <v>4.2696076051140635</v>
      </c>
    </row>
    <row r="35" spans="2:20" x14ac:dyDescent="0.25">
      <c r="B35" s="12" t="str">
        <f>'Média Mensal'!B35</f>
        <v>Brito Capelo</v>
      </c>
      <c r="C35" s="12" t="str">
        <f>'Média Mensal'!C35</f>
        <v>Mercado</v>
      </c>
      <c r="D35" s="15">
        <f>'Média Mensal'!D35</f>
        <v>487.53</v>
      </c>
      <c r="E35" s="4">
        <v>437.97528807711012</v>
      </c>
      <c r="F35" s="2">
        <v>526.31901051086868</v>
      </c>
      <c r="G35" s="5">
        <f t="shared" si="4"/>
        <v>964.2942985879788</v>
      </c>
      <c r="H35" s="2">
        <v>125</v>
      </c>
      <c r="I35" s="2">
        <v>183</v>
      </c>
      <c r="J35" s="5">
        <f t="shared" si="5"/>
        <v>308</v>
      </c>
      <c r="K35" s="2">
        <v>0</v>
      </c>
      <c r="L35" s="2">
        <v>0</v>
      </c>
      <c r="M35" s="5">
        <f t="shared" si="6"/>
        <v>0</v>
      </c>
      <c r="N35" s="27">
        <f t="shared" si="7"/>
        <v>1.6221306965818895E-2</v>
      </c>
      <c r="O35" s="27">
        <f t="shared" si="0"/>
        <v>1.3315093364472492E-2</v>
      </c>
      <c r="P35" s="28">
        <f t="shared" si="1"/>
        <v>1.4494563170213727E-2</v>
      </c>
      <c r="R35" s="32">
        <f t="shared" si="8"/>
        <v>3.5038023046168809</v>
      </c>
      <c r="S35" s="32">
        <f t="shared" si="9"/>
        <v>2.8760601667260586</v>
      </c>
      <c r="T35" s="32">
        <f t="shared" si="10"/>
        <v>3.1308256447661651</v>
      </c>
    </row>
    <row r="36" spans="2:20" x14ac:dyDescent="0.25">
      <c r="B36" s="13" t="str">
        <f>'Média Mensal'!B36</f>
        <v>Mercado</v>
      </c>
      <c r="C36" s="13" t="str">
        <f>'Média Mensal'!C36</f>
        <v>Sr. de Matosinhos</v>
      </c>
      <c r="D36" s="16">
        <f>'Média Mensal'!D36</f>
        <v>708.96</v>
      </c>
      <c r="E36" s="6">
        <v>106.55467555350174</v>
      </c>
      <c r="F36" s="3">
        <v>82.999999999999972</v>
      </c>
      <c r="G36" s="7">
        <f t="shared" si="4"/>
        <v>189.55467555350171</v>
      </c>
      <c r="H36" s="3">
        <v>98</v>
      </c>
      <c r="I36" s="3">
        <v>166</v>
      </c>
      <c r="J36" s="7">
        <f t="shared" si="5"/>
        <v>264</v>
      </c>
      <c r="K36" s="3">
        <v>0</v>
      </c>
      <c r="L36" s="3">
        <v>0</v>
      </c>
      <c r="M36" s="7">
        <f t="shared" si="6"/>
        <v>0</v>
      </c>
      <c r="N36" s="27">
        <f t="shared" si="7"/>
        <v>5.0337620726333019E-3</v>
      </c>
      <c r="O36" s="27">
        <f t="shared" si="0"/>
        <v>2.3148148148148138E-3</v>
      </c>
      <c r="P36" s="28">
        <f t="shared" si="1"/>
        <v>3.324120993853495E-3</v>
      </c>
      <c r="R36" s="32">
        <f t="shared" si="8"/>
        <v>1.0872926076887932</v>
      </c>
      <c r="S36" s="32">
        <f t="shared" si="9"/>
        <v>0.49999999999999983</v>
      </c>
      <c r="T36" s="32">
        <f t="shared" si="10"/>
        <v>0.71801013467235497</v>
      </c>
    </row>
    <row r="37" spans="2:20" x14ac:dyDescent="0.25">
      <c r="B37" s="11" t="str">
        <f>'Média Mensal'!B37</f>
        <v>BSra da Hora</v>
      </c>
      <c r="C37" s="11" t="str">
        <f>'Média Mensal'!C37</f>
        <v>BFonte do Cuco</v>
      </c>
      <c r="D37" s="14">
        <f>'Média Mensal'!D37</f>
        <v>687.03</v>
      </c>
      <c r="E37" s="8">
        <v>4071.77985450594</v>
      </c>
      <c r="F37" s="9">
        <v>6992.9982612708227</v>
      </c>
      <c r="G37" s="10">
        <f t="shared" si="4"/>
        <v>11064.778115776762</v>
      </c>
      <c r="H37" s="9">
        <v>60</v>
      </c>
      <c r="I37" s="9">
        <v>100</v>
      </c>
      <c r="J37" s="10">
        <f t="shared" si="5"/>
        <v>160</v>
      </c>
      <c r="K37" s="9">
        <v>63</v>
      </c>
      <c r="L37" s="9">
        <v>61</v>
      </c>
      <c r="M37" s="10">
        <f t="shared" si="6"/>
        <v>124</v>
      </c>
      <c r="N37" s="25">
        <f t="shared" si="7"/>
        <v>0.14244961707619438</v>
      </c>
      <c r="O37" s="25">
        <f t="shared" si="0"/>
        <v>0.19039964771484488</v>
      </c>
      <c r="P37" s="26">
        <f t="shared" si="1"/>
        <v>0.16941416762274564</v>
      </c>
      <c r="R37" s="32">
        <f t="shared" si="8"/>
        <v>33.103901256145853</v>
      </c>
      <c r="S37" s="32">
        <f t="shared" si="9"/>
        <v>43.434771809135547</v>
      </c>
      <c r="T37" s="32">
        <f t="shared" si="10"/>
        <v>38.96048632315761</v>
      </c>
    </row>
    <row r="38" spans="2:20" x14ac:dyDescent="0.25">
      <c r="B38" s="12" t="str">
        <f>'Média Mensal'!B38</f>
        <v>BFonte do Cuco</v>
      </c>
      <c r="C38" s="12" t="str">
        <f>'Média Mensal'!C38</f>
        <v>Custoias</v>
      </c>
      <c r="D38" s="15">
        <f>'Média Mensal'!D38</f>
        <v>689.2</v>
      </c>
      <c r="E38" s="4">
        <v>3963.0294078297775</v>
      </c>
      <c r="F38" s="2">
        <v>6711.0249511527791</v>
      </c>
      <c r="G38" s="5">
        <f t="shared" si="4"/>
        <v>10674.054358982557</v>
      </c>
      <c r="H38" s="2">
        <v>60</v>
      </c>
      <c r="I38" s="2">
        <v>100</v>
      </c>
      <c r="J38" s="5">
        <f t="shared" si="5"/>
        <v>160</v>
      </c>
      <c r="K38" s="2">
        <v>63</v>
      </c>
      <c r="L38" s="2">
        <v>62</v>
      </c>
      <c r="M38" s="5">
        <f t="shared" si="6"/>
        <v>125</v>
      </c>
      <c r="N38" s="27">
        <f t="shared" si="7"/>
        <v>0.13864502546283855</v>
      </c>
      <c r="O38" s="27">
        <f t="shared" si="0"/>
        <v>0.18149678037518333</v>
      </c>
      <c r="P38" s="28">
        <f t="shared" si="1"/>
        <v>0.16281351981364486</v>
      </c>
      <c r="R38" s="32">
        <f t="shared" si="8"/>
        <v>32.219751283168925</v>
      </c>
      <c r="S38" s="32">
        <f t="shared" si="9"/>
        <v>41.426079945387528</v>
      </c>
      <c r="T38" s="32">
        <f t="shared" si="10"/>
        <v>37.452822312219503</v>
      </c>
    </row>
    <row r="39" spans="2:20" x14ac:dyDescent="0.25">
      <c r="B39" s="12" t="str">
        <f>'Média Mensal'!B39</f>
        <v>Custoias</v>
      </c>
      <c r="C39" s="12" t="str">
        <f>'Média Mensal'!C39</f>
        <v>Esposade</v>
      </c>
      <c r="D39" s="15">
        <f>'Média Mensal'!D39</f>
        <v>1779.24</v>
      </c>
      <c r="E39" s="4">
        <v>3907.5215308599777</v>
      </c>
      <c r="F39" s="2">
        <v>6508.9826863355502</v>
      </c>
      <c r="G39" s="5">
        <f t="shared" si="4"/>
        <v>10416.504217195528</v>
      </c>
      <c r="H39" s="2">
        <v>60</v>
      </c>
      <c r="I39" s="2">
        <v>100</v>
      </c>
      <c r="J39" s="5">
        <f t="shared" si="5"/>
        <v>160</v>
      </c>
      <c r="K39" s="2">
        <v>63</v>
      </c>
      <c r="L39" s="2">
        <v>62</v>
      </c>
      <c r="M39" s="5">
        <f t="shared" si="6"/>
        <v>125</v>
      </c>
      <c r="N39" s="27">
        <f t="shared" si="7"/>
        <v>0.13670310421424495</v>
      </c>
      <c r="O39" s="27">
        <f t="shared" si="0"/>
        <v>0.17603263431240671</v>
      </c>
      <c r="P39" s="28">
        <f t="shared" si="1"/>
        <v>0.15888505517381832</v>
      </c>
      <c r="R39" s="32">
        <f t="shared" si="8"/>
        <v>31.768467730568926</v>
      </c>
      <c r="S39" s="32">
        <f t="shared" si="9"/>
        <v>40.178905471207102</v>
      </c>
      <c r="T39" s="32">
        <f t="shared" si="10"/>
        <v>36.549137604194833</v>
      </c>
    </row>
    <row r="40" spans="2:20" x14ac:dyDescent="0.25">
      <c r="B40" s="12" t="str">
        <f>'Média Mensal'!B40</f>
        <v>Esposade</v>
      </c>
      <c r="C40" s="12" t="str">
        <f>'Média Mensal'!C40</f>
        <v>Crestins</v>
      </c>
      <c r="D40" s="15">
        <f>'Média Mensal'!D40</f>
        <v>2035.56</v>
      </c>
      <c r="E40" s="4">
        <v>3878.203236439489</v>
      </c>
      <c r="F40" s="2">
        <v>6293.684384027898</v>
      </c>
      <c r="G40" s="5">
        <f t="shared" si="4"/>
        <v>10171.887620467387</v>
      </c>
      <c r="H40" s="2">
        <v>60</v>
      </c>
      <c r="I40" s="2">
        <v>100</v>
      </c>
      <c r="J40" s="5">
        <f t="shared" si="5"/>
        <v>160</v>
      </c>
      <c r="K40" s="2">
        <v>59</v>
      </c>
      <c r="L40" s="2">
        <v>62</v>
      </c>
      <c r="M40" s="5">
        <f t="shared" si="6"/>
        <v>121</v>
      </c>
      <c r="N40" s="27">
        <f t="shared" si="7"/>
        <v>0.14055535069728506</v>
      </c>
      <c r="O40" s="27">
        <f t="shared" si="0"/>
        <v>0.17020998442308249</v>
      </c>
      <c r="P40" s="28">
        <f t="shared" si="1"/>
        <v>0.1575375978885421</v>
      </c>
      <c r="R40" s="32">
        <f t="shared" si="8"/>
        <v>32.589943163357049</v>
      </c>
      <c r="S40" s="32">
        <f t="shared" si="9"/>
        <v>38.849903605110484</v>
      </c>
      <c r="T40" s="32">
        <f t="shared" si="10"/>
        <v>36.198888329065433</v>
      </c>
    </row>
    <row r="41" spans="2:20" x14ac:dyDescent="0.25">
      <c r="B41" s="12" t="str">
        <f>'Média Mensal'!B41</f>
        <v>Crestins</v>
      </c>
      <c r="C41" s="12" t="str">
        <f>'Média Mensal'!C41</f>
        <v>Verdes (B)</v>
      </c>
      <c r="D41" s="15">
        <f>'Média Mensal'!D41</f>
        <v>591.81999999999994</v>
      </c>
      <c r="E41" s="4">
        <v>3775.6257188949126</v>
      </c>
      <c r="F41" s="2">
        <v>6197.0362518905031</v>
      </c>
      <c r="G41" s="5">
        <f t="shared" si="4"/>
        <v>9972.6619707854152</v>
      </c>
      <c r="H41" s="2">
        <v>60</v>
      </c>
      <c r="I41" s="2">
        <v>100</v>
      </c>
      <c r="J41" s="5">
        <f t="shared" si="5"/>
        <v>160</v>
      </c>
      <c r="K41" s="2">
        <v>32</v>
      </c>
      <c r="L41" s="2">
        <v>62</v>
      </c>
      <c r="M41" s="5">
        <f t="shared" si="6"/>
        <v>94</v>
      </c>
      <c r="N41" s="27">
        <f t="shared" si="7"/>
        <v>0.18068652942644106</v>
      </c>
      <c r="O41" s="27">
        <f t="shared" si="0"/>
        <v>0.16759617730123602</v>
      </c>
      <c r="P41" s="28">
        <f t="shared" si="1"/>
        <v>0.17232274624663768</v>
      </c>
      <c r="R41" s="32">
        <f t="shared" si="8"/>
        <v>41.039409987988179</v>
      </c>
      <c r="S41" s="32">
        <f t="shared" si="9"/>
        <v>38.253310196854954</v>
      </c>
      <c r="T41" s="32">
        <f t="shared" si="10"/>
        <v>39.262448703879585</v>
      </c>
    </row>
    <row r="42" spans="2:20" x14ac:dyDescent="0.25">
      <c r="B42" s="12" t="str">
        <f>'Média Mensal'!B42</f>
        <v>Verdes (B)</v>
      </c>
      <c r="C42" s="12" t="str">
        <f>'Média Mensal'!C42</f>
        <v>Pedras Rubras</v>
      </c>
      <c r="D42" s="15">
        <f>'Média Mensal'!D42</f>
        <v>960.78</v>
      </c>
      <c r="E42" s="4">
        <v>2081.2868107180802</v>
      </c>
      <c r="F42" s="2">
        <v>5646.5483795093533</v>
      </c>
      <c r="G42" s="5">
        <f t="shared" si="4"/>
        <v>7727.8351902274335</v>
      </c>
      <c r="H42" s="2">
        <v>0</v>
      </c>
      <c r="I42" s="2">
        <v>0</v>
      </c>
      <c r="J42" s="5">
        <f t="shared" si="5"/>
        <v>0</v>
      </c>
      <c r="K42" s="2">
        <v>32</v>
      </c>
      <c r="L42" s="2">
        <v>62</v>
      </c>
      <c r="M42" s="5">
        <f t="shared" si="6"/>
        <v>94</v>
      </c>
      <c r="N42" s="27">
        <f t="shared" si="7"/>
        <v>0.26225892272153228</v>
      </c>
      <c r="O42" s="27">
        <f t="shared" si="0"/>
        <v>0.36723129419285594</v>
      </c>
      <c r="P42" s="28">
        <f t="shared" si="1"/>
        <v>0.33149601879836277</v>
      </c>
      <c r="R42" s="32">
        <f t="shared" si="8"/>
        <v>65.040212834940007</v>
      </c>
      <c r="S42" s="32">
        <f t="shared" si="9"/>
        <v>91.073360959828278</v>
      </c>
      <c r="T42" s="32">
        <f t="shared" si="10"/>
        <v>82.211012661993976</v>
      </c>
    </row>
    <row r="43" spans="2:20" x14ac:dyDescent="0.25">
      <c r="B43" s="12" t="str">
        <f>'Média Mensal'!B43</f>
        <v>Pedras Rubras</v>
      </c>
      <c r="C43" s="12" t="str">
        <f>'Média Mensal'!C43</f>
        <v>Lidador</v>
      </c>
      <c r="D43" s="15">
        <f>'Média Mensal'!D43</f>
        <v>1147.58</v>
      </c>
      <c r="E43" s="4">
        <v>1860.8404720095009</v>
      </c>
      <c r="F43" s="2">
        <v>5241.9749747030628</v>
      </c>
      <c r="G43" s="5">
        <f t="shared" si="4"/>
        <v>7102.8154467125642</v>
      </c>
      <c r="H43" s="2">
        <v>0</v>
      </c>
      <c r="I43" s="2">
        <v>0</v>
      </c>
      <c r="J43" s="5">
        <f t="shared" si="5"/>
        <v>0</v>
      </c>
      <c r="K43" s="2">
        <v>32</v>
      </c>
      <c r="L43" s="2">
        <v>62</v>
      </c>
      <c r="M43" s="5">
        <f t="shared" si="6"/>
        <v>94</v>
      </c>
      <c r="N43" s="27">
        <f t="shared" si="7"/>
        <v>0.23448090625119719</v>
      </c>
      <c r="O43" s="27">
        <f t="shared" si="0"/>
        <v>0.34091928815706701</v>
      </c>
      <c r="P43" s="28">
        <f t="shared" si="1"/>
        <v>0.3046849453806007</v>
      </c>
      <c r="R43" s="32">
        <f t="shared" si="8"/>
        <v>58.151264750296903</v>
      </c>
      <c r="S43" s="32">
        <f t="shared" si="9"/>
        <v>84.547983462952629</v>
      </c>
      <c r="T43" s="32">
        <f t="shared" si="10"/>
        <v>75.561866454388976</v>
      </c>
    </row>
    <row r="44" spans="2:20" x14ac:dyDescent="0.25">
      <c r="B44" s="12" t="str">
        <f>'Média Mensal'!B44</f>
        <v>Lidador</v>
      </c>
      <c r="C44" s="12" t="str">
        <f>'Média Mensal'!C44</f>
        <v>Vilar do Pinheiro</v>
      </c>
      <c r="D44" s="15">
        <f>'Média Mensal'!D44</f>
        <v>1987.51</v>
      </c>
      <c r="E44" s="4">
        <v>1782.5519384985557</v>
      </c>
      <c r="F44" s="2">
        <v>5071.5930659574315</v>
      </c>
      <c r="G44" s="5">
        <f t="shared" si="4"/>
        <v>6854.145004455987</v>
      </c>
      <c r="H44" s="2">
        <v>0</v>
      </c>
      <c r="I44" s="2">
        <v>0</v>
      </c>
      <c r="J44" s="5">
        <f t="shared" si="5"/>
        <v>0</v>
      </c>
      <c r="K44" s="2">
        <v>32</v>
      </c>
      <c r="L44" s="2">
        <v>64</v>
      </c>
      <c r="M44" s="5">
        <f t="shared" si="6"/>
        <v>96</v>
      </c>
      <c r="N44" s="27">
        <f t="shared" si="7"/>
        <v>0.22461591966967689</v>
      </c>
      <c r="O44" s="27">
        <f t="shared" si="0"/>
        <v>0.31953081312735832</v>
      </c>
      <c r="P44" s="28">
        <f t="shared" si="1"/>
        <v>0.28789251530813115</v>
      </c>
      <c r="R44" s="32">
        <f t="shared" si="8"/>
        <v>55.704748078079867</v>
      </c>
      <c r="S44" s="32">
        <f t="shared" si="9"/>
        <v>79.243641655584867</v>
      </c>
      <c r="T44" s="32">
        <f t="shared" si="10"/>
        <v>71.397343796416536</v>
      </c>
    </row>
    <row r="45" spans="2:20" x14ac:dyDescent="0.25">
      <c r="B45" s="12" t="str">
        <f>'Média Mensal'!B45</f>
        <v>Vilar do Pinheiro</v>
      </c>
      <c r="C45" s="12" t="str">
        <f>'Média Mensal'!C45</f>
        <v>Modivas Sul</v>
      </c>
      <c r="D45" s="15">
        <f>'Média Mensal'!D45</f>
        <v>2037.38</v>
      </c>
      <c r="E45" s="4">
        <v>1630.4523313314764</v>
      </c>
      <c r="F45" s="2">
        <v>5018.3012780194658</v>
      </c>
      <c r="G45" s="5">
        <f t="shared" si="4"/>
        <v>6648.7536093509425</v>
      </c>
      <c r="H45" s="2">
        <v>0</v>
      </c>
      <c r="I45" s="2">
        <v>0</v>
      </c>
      <c r="J45" s="5">
        <f t="shared" si="5"/>
        <v>0</v>
      </c>
      <c r="K45" s="2">
        <v>32</v>
      </c>
      <c r="L45" s="2">
        <v>102</v>
      </c>
      <c r="M45" s="5">
        <f t="shared" si="6"/>
        <v>134</v>
      </c>
      <c r="N45" s="27">
        <f t="shared" si="7"/>
        <v>0.20545014255688968</v>
      </c>
      <c r="O45" s="27">
        <f t="shared" si="0"/>
        <v>0.1983831941026038</v>
      </c>
      <c r="P45" s="28">
        <f t="shared" si="1"/>
        <v>0.20007082358422432</v>
      </c>
      <c r="R45" s="32">
        <f t="shared" si="8"/>
        <v>50.951635354108639</v>
      </c>
      <c r="S45" s="32">
        <f t="shared" si="9"/>
        <v>49.199032137445741</v>
      </c>
      <c r="T45" s="32">
        <f t="shared" si="10"/>
        <v>49.617564248887632</v>
      </c>
    </row>
    <row r="46" spans="2:20" x14ac:dyDescent="0.25">
      <c r="B46" s="12" t="str">
        <f>'Média Mensal'!B46</f>
        <v>Modivas Sul</v>
      </c>
      <c r="C46" s="12" t="str">
        <f>'Média Mensal'!C46</f>
        <v>Modivas Centro</v>
      </c>
      <c r="D46" s="15">
        <f>'Média Mensal'!D46</f>
        <v>1051.08</v>
      </c>
      <c r="E46" s="4">
        <v>1585.8577854651444</v>
      </c>
      <c r="F46" s="2">
        <v>4858.6840555006565</v>
      </c>
      <c r="G46" s="5">
        <f t="shared" si="4"/>
        <v>6444.5418409658014</v>
      </c>
      <c r="H46" s="2">
        <v>0</v>
      </c>
      <c r="I46" s="2">
        <v>0</v>
      </c>
      <c r="J46" s="5">
        <f t="shared" si="5"/>
        <v>0</v>
      </c>
      <c r="K46" s="2">
        <v>32</v>
      </c>
      <c r="L46" s="2">
        <v>106</v>
      </c>
      <c r="M46" s="5">
        <f t="shared" si="6"/>
        <v>138</v>
      </c>
      <c r="N46" s="27">
        <f t="shared" si="7"/>
        <v>0.19983087014429743</v>
      </c>
      <c r="O46" s="27">
        <f t="shared" si="0"/>
        <v>0.18482516948800429</v>
      </c>
      <c r="P46" s="28">
        <f t="shared" si="1"/>
        <v>0.18830475224888388</v>
      </c>
      <c r="R46" s="32">
        <f t="shared" si="8"/>
        <v>49.558055795785762</v>
      </c>
      <c r="S46" s="32">
        <f t="shared" si="9"/>
        <v>45.836642033025065</v>
      </c>
      <c r="T46" s="32">
        <f t="shared" si="10"/>
        <v>46.6995785577232</v>
      </c>
    </row>
    <row r="47" spans="2:20" x14ac:dyDescent="0.25">
      <c r="B47" s="12" t="str">
        <f>'Média Mensal'!B47</f>
        <v>Modivas Centro</v>
      </c>
      <c r="C47" s="12" t="s">
        <v>102</v>
      </c>
      <c r="D47" s="15">
        <v>852.51</v>
      </c>
      <c r="E47" s="4">
        <v>1513.6956085400877</v>
      </c>
      <c r="F47" s="2">
        <v>4767.318699784958</v>
      </c>
      <c r="G47" s="5">
        <f t="shared" si="4"/>
        <v>6281.0143083250459</v>
      </c>
      <c r="H47" s="2">
        <v>0</v>
      </c>
      <c r="I47" s="2">
        <v>0</v>
      </c>
      <c r="J47" s="5">
        <f t="shared" si="5"/>
        <v>0</v>
      </c>
      <c r="K47" s="2">
        <v>32</v>
      </c>
      <c r="L47" s="2">
        <v>106</v>
      </c>
      <c r="M47" s="5">
        <f t="shared" si="6"/>
        <v>138</v>
      </c>
      <c r="N47" s="27">
        <f t="shared" si="7"/>
        <v>0.19073785389870057</v>
      </c>
      <c r="O47" s="27">
        <f t="shared" si="0"/>
        <v>0.18134961578609851</v>
      </c>
      <c r="P47" s="28">
        <f t="shared" si="1"/>
        <v>0.18352659853684683</v>
      </c>
      <c r="R47" s="32">
        <f t="shared" ref="R47" si="11">+E47/(H47+K47)</f>
        <v>47.302987766877742</v>
      </c>
      <c r="S47" s="32">
        <f t="shared" ref="S47" si="12">+F47/(I47+L47)</f>
        <v>44.974704714952431</v>
      </c>
      <c r="T47" s="32">
        <f t="shared" ref="T47" si="13">+G47/(J47+M47)</f>
        <v>45.514596437138017</v>
      </c>
    </row>
    <row r="48" spans="2:20" x14ac:dyDescent="0.25">
      <c r="B48" s="12" t="s">
        <v>102</v>
      </c>
      <c r="C48" s="12" t="str">
        <f>'Média Mensal'!C48</f>
        <v>Mindelo</v>
      </c>
      <c r="D48" s="15">
        <v>1834.12</v>
      </c>
      <c r="E48" s="4">
        <v>1350.6200240185319</v>
      </c>
      <c r="F48" s="2">
        <v>4736.6630433052578</v>
      </c>
      <c r="G48" s="5">
        <f t="shared" si="4"/>
        <v>6087.2830673237895</v>
      </c>
      <c r="H48" s="2">
        <v>0</v>
      </c>
      <c r="I48" s="2">
        <v>0</v>
      </c>
      <c r="J48" s="5">
        <f t="shared" si="5"/>
        <v>0</v>
      </c>
      <c r="K48" s="2">
        <v>32</v>
      </c>
      <c r="L48" s="2">
        <v>106</v>
      </c>
      <c r="M48" s="5">
        <f t="shared" si="6"/>
        <v>138</v>
      </c>
      <c r="N48" s="27">
        <f t="shared" si="7"/>
        <v>0.17018901512330292</v>
      </c>
      <c r="O48" s="27">
        <f t="shared" si="0"/>
        <v>0.18018346938927488</v>
      </c>
      <c r="P48" s="28">
        <f t="shared" si="1"/>
        <v>0.17786591477687558</v>
      </c>
      <c r="R48" s="32">
        <f t="shared" si="8"/>
        <v>42.206875750579123</v>
      </c>
      <c r="S48" s="32">
        <f t="shared" si="9"/>
        <v>44.685500408540165</v>
      </c>
      <c r="T48" s="32">
        <f t="shared" si="10"/>
        <v>44.110746864665138</v>
      </c>
    </row>
    <row r="49" spans="2:20" x14ac:dyDescent="0.25">
      <c r="B49" s="12" t="str">
        <f>'Média Mensal'!B49</f>
        <v>Mindelo</v>
      </c>
      <c r="C49" s="12" t="str">
        <f>'Média Mensal'!C49</f>
        <v>Espaço Natureza</v>
      </c>
      <c r="D49" s="15">
        <f>'Média Mensal'!D49</f>
        <v>776.86</v>
      </c>
      <c r="E49" s="4">
        <v>1267.8948787067197</v>
      </c>
      <c r="F49" s="2">
        <v>4452.4844515271616</v>
      </c>
      <c r="G49" s="5">
        <f t="shared" si="4"/>
        <v>5720.3793302338818</v>
      </c>
      <c r="H49" s="2">
        <v>0</v>
      </c>
      <c r="I49" s="2">
        <v>0</v>
      </c>
      <c r="J49" s="5">
        <f t="shared" si="5"/>
        <v>0</v>
      </c>
      <c r="K49" s="2">
        <v>32</v>
      </c>
      <c r="L49" s="2">
        <v>106</v>
      </c>
      <c r="M49" s="5">
        <f t="shared" si="6"/>
        <v>138</v>
      </c>
      <c r="N49" s="27">
        <f t="shared" si="7"/>
        <v>0.15976497967574593</v>
      </c>
      <c r="O49" s="27">
        <f t="shared" si="0"/>
        <v>0.16937326732833086</v>
      </c>
      <c r="P49" s="28">
        <f t="shared" si="1"/>
        <v>0.16714525859729668</v>
      </c>
      <c r="R49" s="32">
        <f t="shared" si="8"/>
        <v>39.621714959584992</v>
      </c>
      <c r="S49" s="32">
        <f t="shared" si="9"/>
        <v>42.004570297426049</v>
      </c>
      <c r="T49" s="32">
        <f t="shared" si="10"/>
        <v>41.45202413212958</v>
      </c>
    </row>
    <row r="50" spans="2:20" x14ac:dyDescent="0.25">
      <c r="B50" s="12" t="str">
        <f>'Média Mensal'!B50</f>
        <v>Espaço Natureza</v>
      </c>
      <c r="C50" s="12" t="str">
        <f>'Média Mensal'!C50</f>
        <v>Varziela</v>
      </c>
      <c r="D50" s="15">
        <f>'Média Mensal'!D50</f>
        <v>1539</v>
      </c>
      <c r="E50" s="4">
        <v>1105.0644399636876</v>
      </c>
      <c r="F50" s="2">
        <v>4504.273587329676</v>
      </c>
      <c r="G50" s="5">
        <f t="shared" si="4"/>
        <v>5609.3380272933637</v>
      </c>
      <c r="H50" s="2">
        <v>0</v>
      </c>
      <c r="I50" s="2">
        <v>0</v>
      </c>
      <c r="J50" s="5">
        <f t="shared" si="5"/>
        <v>0</v>
      </c>
      <c r="K50" s="2">
        <v>34</v>
      </c>
      <c r="L50" s="2">
        <v>90</v>
      </c>
      <c r="M50" s="5">
        <f t="shared" si="6"/>
        <v>124</v>
      </c>
      <c r="N50" s="27">
        <f t="shared" si="7"/>
        <v>0.1310560294074582</v>
      </c>
      <c r="O50" s="27">
        <f t="shared" si="0"/>
        <v>0.20180437219218977</v>
      </c>
      <c r="P50" s="28">
        <f t="shared" si="1"/>
        <v>0.18240563304153759</v>
      </c>
      <c r="R50" s="32">
        <f t="shared" si="8"/>
        <v>32.501895293049635</v>
      </c>
      <c r="S50" s="32">
        <f t="shared" si="9"/>
        <v>50.047484303663069</v>
      </c>
      <c r="T50" s="32">
        <f t="shared" si="10"/>
        <v>45.236596994301323</v>
      </c>
    </row>
    <row r="51" spans="2:20" x14ac:dyDescent="0.25">
      <c r="B51" s="12" t="str">
        <f>'Média Mensal'!B51</f>
        <v>Varziela</v>
      </c>
      <c r="C51" s="12" t="str">
        <f>'Média Mensal'!C51</f>
        <v>Árvore</v>
      </c>
      <c r="D51" s="15">
        <f>'Média Mensal'!D51</f>
        <v>858.71</v>
      </c>
      <c r="E51" s="4">
        <v>897.79692625899054</v>
      </c>
      <c r="F51" s="2">
        <v>4182.9173990791642</v>
      </c>
      <c r="G51" s="5">
        <f t="shared" si="4"/>
        <v>5080.7143253381546</v>
      </c>
      <c r="H51" s="2">
        <v>0</v>
      </c>
      <c r="I51" s="2">
        <v>0</v>
      </c>
      <c r="J51" s="5">
        <f t="shared" si="5"/>
        <v>0</v>
      </c>
      <c r="K51" s="2">
        <v>31</v>
      </c>
      <c r="L51" s="2">
        <v>83</v>
      </c>
      <c r="M51" s="5">
        <f t="shared" si="6"/>
        <v>114</v>
      </c>
      <c r="N51" s="27">
        <f t="shared" si="7"/>
        <v>0.11677899665179377</v>
      </c>
      <c r="O51" s="27">
        <f t="shared" si="0"/>
        <v>0.20321207729688906</v>
      </c>
      <c r="P51" s="28">
        <f t="shared" si="1"/>
        <v>0.17970834484076664</v>
      </c>
      <c r="R51" s="32">
        <f t="shared" si="8"/>
        <v>28.961191169644856</v>
      </c>
      <c r="S51" s="32">
        <f t="shared" si="9"/>
        <v>50.396595169628483</v>
      </c>
      <c r="T51" s="32">
        <f t="shared" si="10"/>
        <v>44.56766952051013</v>
      </c>
    </row>
    <row r="52" spans="2:20" ht="14.45" customHeight="1" x14ac:dyDescent="0.25">
      <c r="B52" s="12" t="str">
        <f>'Média Mensal'!B52</f>
        <v>Árvore</v>
      </c>
      <c r="C52" s="12" t="str">
        <f>'Média Mensal'!C52</f>
        <v>Azurara</v>
      </c>
      <c r="D52" s="15">
        <f>'Média Mensal'!D52</f>
        <v>664.57</v>
      </c>
      <c r="E52" s="4">
        <v>891.7880976196368</v>
      </c>
      <c r="F52" s="2">
        <v>4171.3881483086816</v>
      </c>
      <c r="G52" s="5">
        <f t="shared" si="4"/>
        <v>5063.1762459283182</v>
      </c>
      <c r="H52" s="2">
        <v>0</v>
      </c>
      <c r="I52" s="2">
        <v>0</v>
      </c>
      <c r="J52" s="5">
        <f t="shared" si="5"/>
        <v>0</v>
      </c>
      <c r="K52" s="2">
        <v>27</v>
      </c>
      <c r="L52" s="2">
        <v>85</v>
      </c>
      <c r="M52" s="5">
        <f t="shared" si="6"/>
        <v>112</v>
      </c>
      <c r="N52" s="27">
        <f t="shared" si="7"/>
        <v>0.13318221290615842</v>
      </c>
      <c r="O52" s="27">
        <f t="shared" si="0"/>
        <v>0.19788368824993746</v>
      </c>
      <c r="P52" s="28">
        <f t="shared" si="1"/>
        <v>0.18228601115813359</v>
      </c>
      <c r="R52" s="32">
        <f t="shared" si="8"/>
        <v>33.02918880072729</v>
      </c>
      <c r="S52" s="32">
        <f t="shared" si="9"/>
        <v>49.075154685984486</v>
      </c>
      <c r="T52" s="32">
        <f t="shared" si="10"/>
        <v>45.206930767217123</v>
      </c>
    </row>
    <row r="53" spans="2:20" x14ac:dyDescent="0.25">
      <c r="B53" s="12" t="str">
        <f>'Média Mensal'!B53</f>
        <v>Azurara</v>
      </c>
      <c r="C53" s="12" t="str">
        <f>'Média Mensal'!C53</f>
        <v>Santa Clara</v>
      </c>
      <c r="D53" s="15">
        <f>'Média Mensal'!D53</f>
        <v>1218.0899999999999</v>
      </c>
      <c r="E53" s="4">
        <v>924.76611613031787</v>
      </c>
      <c r="F53" s="2">
        <v>4068.9841716314672</v>
      </c>
      <c r="G53" s="5">
        <f t="shared" si="4"/>
        <v>4993.7502877617853</v>
      </c>
      <c r="H53" s="2">
        <v>0</v>
      </c>
      <c r="I53" s="2">
        <v>0</v>
      </c>
      <c r="J53" s="5">
        <f t="shared" si="5"/>
        <v>0</v>
      </c>
      <c r="K53" s="2">
        <v>24</v>
      </c>
      <c r="L53" s="2">
        <v>125</v>
      </c>
      <c r="M53" s="5">
        <f t="shared" si="6"/>
        <v>149</v>
      </c>
      <c r="N53" s="27">
        <f t="shared" si="7"/>
        <v>0.15537065123157223</v>
      </c>
      <c r="O53" s="27">
        <f t="shared" si="0"/>
        <v>0.13125755392359573</v>
      </c>
      <c r="P53" s="28">
        <f t="shared" si="1"/>
        <v>0.13514154275172616</v>
      </c>
      <c r="R53" s="32">
        <f t="shared" si="8"/>
        <v>38.531921505429914</v>
      </c>
      <c r="S53" s="32">
        <f t="shared" si="9"/>
        <v>32.551873373051741</v>
      </c>
      <c r="T53" s="32">
        <f t="shared" si="10"/>
        <v>33.515102602428087</v>
      </c>
    </row>
    <row r="54" spans="2:20" x14ac:dyDescent="0.25">
      <c r="B54" s="12" t="str">
        <f>'Média Mensal'!B54</f>
        <v>Santa Clara</v>
      </c>
      <c r="C54" s="12" t="str">
        <f>'Média Mensal'!C54</f>
        <v>Vila do Conde</v>
      </c>
      <c r="D54" s="15">
        <f>'Média Mensal'!D54</f>
        <v>670.57</v>
      </c>
      <c r="E54" s="4">
        <v>880.13246896912483</v>
      </c>
      <c r="F54" s="2">
        <v>3956.9096415649119</v>
      </c>
      <c r="G54" s="5">
        <f t="shared" si="4"/>
        <v>4837.0421105340365</v>
      </c>
      <c r="H54" s="2">
        <v>0</v>
      </c>
      <c r="I54" s="2">
        <v>0</v>
      </c>
      <c r="J54" s="5">
        <f t="shared" si="5"/>
        <v>0</v>
      </c>
      <c r="K54" s="2">
        <v>24</v>
      </c>
      <c r="L54" s="2">
        <v>129</v>
      </c>
      <c r="M54" s="5">
        <f t="shared" si="6"/>
        <v>153</v>
      </c>
      <c r="N54" s="27">
        <f t="shared" si="7"/>
        <v>0.1478717185768019</v>
      </c>
      <c r="O54" s="27">
        <f t="shared" si="0"/>
        <v>0.12368434738574993</v>
      </c>
      <c r="P54" s="28">
        <f t="shared" si="1"/>
        <v>0.12747844482748358</v>
      </c>
      <c r="R54" s="32">
        <f t="shared" si="8"/>
        <v>36.67218620704687</v>
      </c>
      <c r="S54" s="32">
        <f t="shared" si="9"/>
        <v>30.673718151665984</v>
      </c>
      <c r="T54" s="32">
        <f t="shared" si="10"/>
        <v>31.614654317215926</v>
      </c>
    </row>
    <row r="55" spans="2:20" x14ac:dyDescent="0.25">
      <c r="B55" s="12" t="str">
        <f>'Média Mensal'!B55</f>
        <v>Vila do Conde</v>
      </c>
      <c r="C55" s="12" t="str">
        <f>'Média Mensal'!C55</f>
        <v>Alto de Pega</v>
      </c>
      <c r="D55" s="15">
        <f>'Média Mensal'!D55</f>
        <v>730.41</v>
      </c>
      <c r="E55" s="4">
        <v>603.42526683444146</v>
      </c>
      <c r="F55" s="2">
        <v>3188.3204824629511</v>
      </c>
      <c r="G55" s="5">
        <f t="shared" si="4"/>
        <v>3791.7457492973926</v>
      </c>
      <c r="H55" s="2">
        <v>0</v>
      </c>
      <c r="I55" s="2">
        <v>0</v>
      </c>
      <c r="J55" s="5">
        <f t="shared" si="5"/>
        <v>0</v>
      </c>
      <c r="K55" s="2">
        <v>24</v>
      </c>
      <c r="L55" s="2">
        <v>129</v>
      </c>
      <c r="M55" s="5">
        <f t="shared" si="6"/>
        <v>153</v>
      </c>
      <c r="N55" s="27">
        <f>+E55/(H55*216+K55*248)</f>
        <v>0.10138193327191557</v>
      </c>
      <c r="O55" s="27">
        <f t="shared" si="0"/>
        <v>9.9659930059482094E-2</v>
      </c>
      <c r="P55" s="28">
        <f t="shared" si="1"/>
        <v>9.9930048210452052E-2</v>
      </c>
      <c r="R55" s="32">
        <f t="shared" si="8"/>
        <v>25.14271945143506</v>
      </c>
      <c r="S55" s="32">
        <f t="shared" si="9"/>
        <v>24.715662654751558</v>
      </c>
      <c r="T55" s="32">
        <f t="shared" si="10"/>
        <v>24.782651956192108</v>
      </c>
    </row>
    <row r="56" spans="2:20" x14ac:dyDescent="0.25">
      <c r="B56" s="12" t="str">
        <f>'Média Mensal'!B56</f>
        <v>Alto de Pega</v>
      </c>
      <c r="C56" s="12" t="str">
        <f>'Média Mensal'!C56</f>
        <v>Portas Fronhas</v>
      </c>
      <c r="D56" s="15">
        <f>'Média Mensal'!D56</f>
        <v>671.05</v>
      </c>
      <c r="E56" s="4">
        <v>572.07949439970412</v>
      </c>
      <c r="F56" s="2">
        <v>2990.7197836819232</v>
      </c>
      <c r="G56" s="5">
        <f t="shared" si="4"/>
        <v>3562.7992780816276</v>
      </c>
      <c r="H56" s="2">
        <v>0</v>
      </c>
      <c r="I56" s="2">
        <v>0</v>
      </c>
      <c r="J56" s="5">
        <f t="shared" si="5"/>
        <v>0</v>
      </c>
      <c r="K56" s="2">
        <v>19</v>
      </c>
      <c r="L56" s="2">
        <v>129</v>
      </c>
      <c r="M56" s="5">
        <f t="shared" si="6"/>
        <v>148</v>
      </c>
      <c r="N56" s="27">
        <f t="shared" si="7"/>
        <v>0.12140906078092192</v>
      </c>
      <c r="O56" s="27">
        <f t="shared" si="0"/>
        <v>9.3483364081080364E-2</v>
      </c>
      <c r="P56" s="28">
        <f t="shared" si="1"/>
        <v>9.7068419738492465E-2</v>
      </c>
      <c r="R56" s="32">
        <f t="shared" si="8"/>
        <v>30.109447073668637</v>
      </c>
      <c r="S56" s="32">
        <f t="shared" si="9"/>
        <v>23.18387429210793</v>
      </c>
      <c r="T56" s="32">
        <f t="shared" si="10"/>
        <v>24.07296809514613</v>
      </c>
    </row>
    <row r="57" spans="2:20" x14ac:dyDescent="0.25">
      <c r="B57" s="12" t="str">
        <f>'Média Mensal'!B57</f>
        <v>Portas Fronhas</v>
      </c>
      <c r="C57" s="12" t="str">
        <f>'Média Mensal'!C57</f>
        <v>São Brás</v>
      </c>
      <c r="D57" s="15">
        <f>'Média Mensal'!D57</f>
        <v>562.21</v>
      </c>
      <c r="E57" s="4">
        <v>494.29291396662944</v>
      </c>
      <c r="F57" s="2">
        <v>2273.8214285714289</v>
      </c>
      <c r="G57" s="5">
        <f t="shared" si="4"/>
        <v>2768.1143425380583</v>
      </c>
      <c r="H57" s="2">
        <v>0</v>
      </c>
      <c r="I57" s="2">
        <v>0</v>
      </c>
      <c r="J57" s="5">
        <f t="shared" si="5"/>
        <v>0</v>
      </c>
      <c r="K57" s="43">
        <v>2</v>
      </c>
      <c r="L57" s="2">
        <v>128</v>
      </c>
      <c r="M57" s="5">
        <f t="shared" si="6"/>
        <v>130</v>
      </c>
      <c r="N57" s="27">
        <f>+E57/(H57*216+K57*248)</f>
        <v>0.99655829428755938</v>
      </c>
      <c r="O57" s="27">
        <f t="shared" si="0"/>
        <v>7.1629959317396324E-2</v>
      </c>
      <c r="P57" s="28">
        <f t="shared" si="1"/>
        <v>8.5859626009244988E-2</v>
      </c>
      <c r="R57" s="32">
        <f t="shared" si="8"/>
        <v>247.14645698331472</v>
      </c>
      <c r="S57" s="32">
        <f t="shared" si="9"/>
        <v>17.764229910714288</v>
      </c>
      <c r="T57" s="32">
        <f t="shared" si="10"/>
        <v>21.293187250292757</v>
      </c>
    </row>
    <row r="58" spans="2:20" x14ac:dyDescent="0.25">
      <c r="B58" s="13" t="str">
        <f>'Média Mensal'!B58</f>
        <v>São Brás</v>
      </c>
      <c r="C58" s="13" t="str">
        <f>'Média Mensal'!C58</f>
        <v>Póvoa de Varzim</v>
      </c>
      <c r="D58" s="16">
        <f>'Média Mensal'!D58</f>
        <v>624.94000000000005</v>
      </c>
      <c r="E58" s="6">
        <v>488.42898629652552</v>
      </c>
      <c r="F58" s="3">
        <v>2046.9999999999991</v>
      </c>
      <c r="G58" s="7">
        <f t="shared" si="4"/>
        <v>2535.4289862965247</v>
      </c>
      <c r="H58" s="6">
        <v>0</v>
      </c>
      <c r="I58" s="3">
        <v>0</v>
      </c>
      <c r="J58" s="7">
        <f t="shared" si="5"/>
        <v>0</v>
      </c>
      <c r="K58" s="44">
        <v>2</v>
      </c>
      <c r="L58" s="3">
        <v>128</v>
      </c>
      <c r="M58" s="7">
        <f t="shared" si="6"/>
        <v>130</v>
      </c>
      <c r="N58" s="27">
        <f t="shared" si="7"/>
        <v>0.98473585946880149</v>
      </c>
      <c r="O58" s="27">
        <f t="shared" si="0"/>
        <v>6.4484627016129004E-2</v>
      </c>
      <c r="P58" s="28">
        <f t="shared" si="1"/>
        <v>7.8642338284631658E-2</v>
      </c>
      <c r="R58" s="32">
        <f t="shared" si="8"/>
        <v>244.21449314826276</v>
      </c>
      <c r="S58" s="32">
        <f t="shared" si="9"/>
        <v>15.992187499999993</v>
      </c>
      <c r="T58" s="32">
        <f t="shared" si="10"/>
        <v>19.50329989458865</v>
      </c>
    </row>
    <row r="59" spans="2:20" x14ac:dyDescent="0.25">
      <c r="B59" s="11" t="str">
        <f>'Média Mensal'!B59</f>
        <v>CSra da Hora</v>
      </c>
      <c r="C59" s="11" t="str">
        <f>'Média Mensal'!C59</f>
        <v>CFonte do Cuco</v>
      </c>
      <c r="D59" s="14">
        <f>'Média Mensal'!D59</f>
        <v>685.98</v>
      </c>
      <c r="E59" s="4">
        <v>3545.3814325679796</v>
      </c>
      <c r="F59" s="2">
        <v>3510.542821061189</v>
      </c>
      <c r="G59" s="10">
        <f t="shared" si="4"/>
        <v>7055.9242536291686</v>
      </c>
      <c r="H59" s="2">
        <v>44</v>
      </c>
      <c r="I59" s="2">
        <v>0</v>
      </c>
      <c r="J59" s="10">
        <f t="shared" si="5"/>
        <v>44</v>
      </c>
      <c r="K59" s="2">
        <v>18</v>
      </c>
      <c r="L59" s="2">
        <v>62</v>
      </c>
      <c r="M59" s="10">
        <f t="shared" si="6"/>
        <v>80</v>
      </c>
      <c r="N59" s="25">
        <f t="shared" si="7"/>
        <v>0.2538216947714762</v>
      </c>
      <c r="O59" s="25">
        <f t="shared" si="0"/>
        <v>0.22831313872666423</v>
      </c>
      <c r="P59" s="26">
        <f t="shared" si="1"/>
        <v>0.24045543394319685</v>
      </c>
      <c r="R59" s="32">
        <f t="shared" si="8"/>
        <v>57.183571493031927</v>
      </c>
      <c r="S59" s="32">
        <f t="shared" si="9"/>
        <v>56.621658404212724</v>
      </c>
      <c r="T59" s="32">
        <f t="shared" si="10"/>
        <v>56.902614948622329</v>
      </c>
    </row>
    <row r="60" spans="2:20" x14ac:dyDescent="0.25">
      <c r="B60" s="12" t="str">
        <f>'Média Mensal'!B60</f>
        <v>CFonte do Cuco</v>
      </c>
      <c r="C60" s="12" t="str">
        <f>'Média Mensal'!C60</f>
        <v>Cândido dos Reis</v>
      </c>
      <c r="D60" s="15">
        <f>'Média Mensal'!D60</f>
        <v>913.51</v>
      </c>
      <c r="E60" s="4">
        <v>3475.1077491958645</v>
      </c>
      <c r="F60" s="2">
        <v>3502.0801356766988</v>
      </c>
      <c r="G60" s="5">
        <f t="shared" si="4"/>
        <v>6977.1878848725628</v>
      </c>
      <c r="H60" s="2">
        <v>44</v>
      </c>
      <c r="I60" s="2">
        <v>0</v>
      </c>
      <c r="J60" s="5">
        <f t="shared" si="5"/>
        <v>44</v>
      </c>
      <c r="K60" s="2">
        <v>18</v>
      </c>
      <c r="L60" s="2">
        <v>62</v>
      </c>
      <c r="M60" s="5">
        <f t="shared" si="6"/>
        <v>80</v>
      </c>
      <c r="N60" s="27">
        <f t="shared" si="7"/>
        <v>0.24879064642009338</v>
      </c>
      <c r="O60" s="27">
        <f t="shared" si="0"/>
        <v>0.22776275596232431</v>
      </c>
      <c r="P60" s="28">
        <f t="shared" si="1"/>
        <v>0.2377722152696484</v>
      </c>
      <c r="R60" s="32">
        <f t="shared" si="8"/>
        <v>56.050124987030074</v>
      </c>
      <c r="S60" s="32">
        <f t="shared" si="9"/>
        <v>56.485163478656432</v>
      </c>
      <c r="T60" s="32">
        <f t="shared" si="10"/>
        <v>56.267644232843246</v>
      </c>
    </row>
    <row r="61" spans="2:20" x14ac:dyDescent="0.25">
      <c r="B61" s="12" t="str">
        <f>'Média Mensal'!B61</f>
        <v>Cândido dos Reis</v>
      </c>
      <c r="C61" s="12" t="str">
        <f>'Média Mensal'!C61</f>
        <v>Pias</v>
      </c>
      <c r="D61" s="15">
        <f>'Média Mensal'!D61</f>
        <v>916.73</v>
      </c>
      <c r="E61" s="4">
        <v>3474.133909003534</v>
      </c>
      <c r="F61" s="2">
        <v>3397.8098562262471</v>
      </c>
      <c r="G61" s="5">
        <f t="shared" si="4"/>
        <v>6871.9437652297811</v>
      </c>
      <c r="H61" s="2">
        <v>44</v>
      </c>
      <c r="I61" s="2">
        <v>0</v>
      </c>
      <c r="J61" s="5">
        <f t="shared" si="5"/>
        <v>44</v>
      </c>
      <c r="K61" s="2">
        <v>18</v>
      </c>
      <c r="L61" s="2">
        <v>62</v>
      </c>
      <c r="M61" s="5">
        <f t="shared" si="6"/>
        <v>80</v>
      </c>
      <c r="N61" s="27">
        <f t="shared" si="7"/>
        <v>0.24872092704779022</v>
      </c>
      <c r="O61" s="27">
        <f t="shared" si="0"/>
        <v>0.22098139023323668</v>
      </c>
      <c r="P61" s="28">
        <f t="shared" si="1"/>
        <v>0.23418565175946637</v>
      </c>
      <c r="R61" s="32">
        <f t="shared" si="8"/>
        <v>56.034417887153772</v>
      </c>
      <c r="S61" s="32">
        <f t="shared" si="9"/>
        <v>54.803384777842695</v>
      </c>
      <c r="T61" s="32">
        <f t="shared" si="10"/>
        <v>55.418901332498237</v>
      </c>
    </row>
    <row r="62" spans="2:20" x14ac:dyDescent="0.25">
      <c r="B62" s="12" t="str">
        <f>'Média Mensal'!B62</f>
        <v>Pias</v>
      </c>
      <c r="C62" s="12" t="str">
        <f>'Média Mensal'!C62</f>
        <v>Araújo</v>
      </c>
      <c r="D62" s="15">
        <f>'Média Mensal'!D62</f>
        <v>1258.1300000000001</v>
      </c>
      <c r="E62" s="4">
        <v>3466.9412995090429</v>
      </c>
      <c r="F62" s="2">
        <v>3236.246844644375</v>
      </c>
      <c r="G62" s="5">
        <f t="shared" si="4"/>
        <v>6703.1881441534179</v>
      </c>
      <c r="H62" s="2">
        <v>44</v>
      </c>
      <c r="I62" s="2">
        <v>0</v>
      </c>
      <c r="J62" s="5">
        <f t="shared" si="5"/>
        <v>44</v>
      </c>
      <c r="K62" s="2">
        <v>18</v>
      </c>
      <c r="L62" s="2">
        <v>62</v>
      </c>
      <c r="M62" s="5">
        <f t="shared" si="6"/>
        <v>80</v>
      </c>
      <c r="N62" s="27">
        <f t="shared" si="7"/>
        <v>0.24820599223289252</v>
      </c>
      <c r="O62" s="27">
        <f t="shared" si="0"/>
        <v>0.21047391029164769</v>
      </c>
      <c r="P62" s="28">
        <f t="shared" si="1"/>
        <v>0.22843471047414865</v>
      </c>
      <c r="R62" s="32">
        <f t="shared" si="8"/>
        <v>55.918408056597464</v>
      </c>
      <c r="S62" s="32">
        <f t="shared" si="9"/>
        <v>52.197529752328627</v>
      </c>
      <c r="T62" s="32">
        <f t="shared" si="10"/>
        <v>54.057968904463046</v>
      </c>
    </row>
    <row r="63" spans="2:20" x14ac:dyDescent="0.25">
      <c r="B63" s="12" t="str">
        <f>'Média Mensal'!B63</f>
        <v>Araújo</v>
      </c>
      <c r="C63" s="12" t="str">
        <f>'Média Mensal'!C63</f>
        <v>Custió</v>
      </c>
      <c r="D63" s="15">
        <f>'Média Mensal'!D63</f>
        <v>651.69000000000005</v>
      </c>
      <c r="E63" s="4">
        <v>3470.6372215229385</v>
      </c>
      <c r="F63" s="2">
        <v>3111.1344396607324</v>
      </c>
      <c r="G63" s="5">
        <f t="shared" si="4"/>
        <v>6581.7716611836713</v>
      </c>
      <c r="H63" s="2">
        <v>43</v>
      </c>
      <c r="I63" s="2">
        <v>0</v>
      </c>
      <c r="J63" s="5">
        <f t="shared" si="5"/>
        <v>43</v>
      </c>
      <c r="K63" s="2">
        <v>18</v>
      </c>
      <c r="L63" s="2">
        <v>62</v>
      </c>
      <c r="M63" s="5">
        <f t="shared" si="6"/>
        <v>80</v>
      </c>
      <c r="N63" s="27">
        <f t="shared" si="7"/>
        <v>0.25237327090771805</v>
      </c>
      <c r="O63" s="27">
        <f t="shared" si="0"/>
        <v>0.20233704732444929</v>
      </c>
      <c r="P63" s="28">
        <f t="shared" si="1"/>
        <v>0.22596030146881596</v>
      </c>
      <c r="R63" s="32">
        <f t="shared" si="8"/>
        <v>56.895692156113746</v>
      </c>
      <c r="S63" s="32">
        <f t="shared" si="9"/>
        <v>50.179587736463425</v>
      </c>
      <c r="T63" s="32">
        <f t="shared" si="10"/>
        <v>53.510338708810337</v>
      </c>
    </row>
    <row r="64" spans="2:20" x14ac:dyDescent="0.25">
      <c r="B64" s="12" t="str">
        <f>'Média Mensal'!B64</f>
        <v>Custió</v>
      </c>
      <c r="C64" s="12" t="str">
        <f>'Média Mensal'!C64</f>
        <v>Parque de Maia</v>
      </c>
      <c r="D64" s="15">
        <f>'Média Mensal'!D64</f>
        <v>1418.51</v>
      </c>
      <c r="E64" s="4">
        <v>3389.4450527387389</v>
      </c>
      <c r="F64" s="2">
        <v>3026.6616051020219</v>
      </c>
      <c r="G64" s="5">
        <f t="shared" si="4"/>
        <v>6416.1066578407608</v>
      </c>
      <c r="H64" s="2">
        <v>39</v>
      </c>
      <c r="I64" s="2">
        <v>0</v>
      </c>
      <c r="J64" s="5">
        <f t="shared" si="5"/>
        <v>39</v>
      </c>
      <c r="K64" s="2">
        <v>17</v>
      </c>
      <c r="L64" s="2">
        <v>62</v>
      </c>
      <c r="M64" s="5">
        <f t="shared" si="6"/>
        <v>79</v>
      </c>
      <c r="N64" s="27">
        <f t="shared" si="7"/>
        <v>0.26815229847616606</v>
      </c>
      <c r="O64" s="27">
        <f t="shared" si="0"/>
        <v>0.19684323654409611</v>
      </c>
      <c r="P64" s="28">
        <f t="shared" si="1"/>
        <v>0.22901580017992434</v>
      </c>
      <c r="R64" s="32">
        <f t="shared" si="8"/>
        <v>60.525804513191765</v>
      </c>
      <c r="S64" s="32">
        <f t="shared" si="9"/>
        <v>48.817122662935837</v>
      </c>
      <c r="T64" s="32">
        <f t="shared" si="10"/>
        <v>54.373785235938648</v>
      </c>
    </row>
    <row r="65" spans="2:20" x14ac:dyDescent="0.25">
      <c r="B65" s="12" t="str">
        <f>'Média Mensal'!B65</f>
        <v>Parque de Maia</v>
      </c>
      <c r="C65" s="12" t="str">
        <f>'Média Mensal'!C65</f>
        <v>Forum</v>
      </c>
      <c r="D65" s="15">
        <f>'Média Mensal'!D65</f>
        <v>824.81</v>
      </c>
      <c r="E65" s="4">
        <v>3312.1667227078156</v>
      </c>
      <c r="F65" s="2">
        <v>2723.2923877175494</v>
      </c>
      <c r="G65" s="5">
        <f t="shared" si="4"/>
        <v>6035.459110425365</v>
      </c>
      <c r="H65" s="2">
        <v>22</v>
      </c>
      <c r="I65" s="2">
        <v>0</v>
      </c>
      <c r="J65" s="5">
        <f t="shared" si="5"/>
        <v>22</v>
      </c>
      <c r="K65" s="2">
        <v>9</v>
      </c>
      <c r="L65" s="2">
        <v>62</v>
      </c>
      <c r="M65" s="5">
        <f t="shared" si="6"/>
        <v>71</v>
      </c>
      <c r="N65" s="27">
        <f t="shared" si="7"/>
        <v>0.47425067621818667</v>
      </c>
      <c r="O65" s="27">
        <f t="shared" si="0"/>
        <v>0.17711318858724959</v>
      </c>
      <c r="P65" s="28">
        <f t="shared" si="1"/>
        <v>0.26992214268449755</v>
      </c>
      <c r="R65" s="32">
        <f t="shared" si="8"/>
        <v>106.84408782928438</v>
      </c>
      <c r="S65" s="32">
        <f t="shared" si="9"/>
        <v>43.924070769637893</v>
      </c>
      <c r="T65" s="32">
        <f t="shared" si="10"/>
        <v>64.897409789520054</v>
      </c>
    </row>
    <row r="66" spans="2:20" x14ac:dyDescent="0.25">
      <c r="B66" s="12" t="str">
        <f>'Média Mensal'!B66</f>
        <v>Forum</v>
      </c>
      <c r="C66" s="12" t="str">
        <f>'Média Mensal'!C66</f>
        <v>Zona Industrial</v>
      </c>
      <c r="D66" s="15">
        <f>'Média Mensal'!D66</f>
        <v>1119.4000000000001</v>
      </c>
      <c r="E66" s="4">
        <v>1615.3739789850029</v>
      </c>
      <c r="F66" s="2">
        <v>1539.7524825404664</v>
      </c>
      <c r="G66" s="5">
        <f t="shared" si="4"/>
        <v>3155.1264615254695</v>
      </c>
      <c r="H66" s="2">
        <v>22</v>
      </c>
      <c r="I66" s="2">
        <v>0</v>
      </c>
      <c r="J66" s="5">
        <f t="shared" si="5"/>
        <v>22</v>
      </c>
      <c r="K66" s="2">
        <v>9</v>
      </c>
      <c r="L66" s="2">
        <v>62</v>
      </c>
      <c r="M66" s="5">
        <f t="shared" si="6"/>
        <v>71</v>
      </c>
      <c r="N66" s="27">
        <f t="shared" si="7"/>
        <v>0.2312963887435571</v>
      </c>
      <c r="O66" s="27">
        <f t="shared" si="0"/>
        <v>0.10013998975939557</v>
      </c>
      <c r="P66" s="28">
        <f t="shared" si="1"/>
        <v>0.14110583459416232</v>
      </c>
      <c r="R66" s="32">
        <f t="shared" si="8"/>
        <v>52.108838031774283</v>
      </c>
      <c r="S66" s="32">
        <f t="shared" si="9"/>
        <v>24.834717460330104</v>
      </c>
      <c r="T66" s="32">
        <f t="shared" si="10"/>
        <v>33.926090984144835</v>
      </c>
    </row>
    <row r="67" spans="2:20" x14ac:dyDescent="0.25">
      <c r="B67" s="12" t="str">
        <f>'Média Mensal'!B67</f>
        <v>Zona Industrial</v>
      </c>
      <c r="C67" s="12" t="str">
        <f>'Média Mensal'!C67</f>
        <v>Mandim</v>
      </c>
      <c r="D67" s="15">
        <f>'Média Mensal'!D67</f>
        <v>1194.23</v>
      </c>
      <c r="E67" s="4">
        <v>1346.3753341072493</v>
      </c>
      <c r="F67" s="2">
        <v>1446.7614380692296</v>
      </c>
      <c r="G67" s="5">
        <f t="shared" si="4"/>
        <v>2793.1367721764791</v>
      </c>
      <c r="H67" s="2">
        <v>22</v>
      </c>
      <c r="I67" s="2">
        <v>0</v>
      </c>
      <c r="J67" s="5">
        <f t="shared" si="5"/>
        <v>22</v>
      </c>
      <c r="K67" s="2">
        <v>11</v>
      </c>
      <c r="L67" s="2">
        <v>63</v>
      </c>
      <c r="M67" s="5">
        <f t="shared" si="6"/>
        <v>74</v>
      </c>
      <c r="N67" s="27">
        <f t="shared" si="7"/>
        <v>0.17999670242075524</v>
      </c>
      <c r="O67" s="27">
        <f t="shared" si="0"/>
        <v>9.2598658350565133E-2</v>
      </c>
      <c r="P67" s="28">
        <f t="shared" si="1"/>
        <v>0.12089407774309553</v>
      </c>
      <c r="R67" s="32">
        <f t="shared" si="8"/>
        <v>40.799252548704523</v>
      </c>
      <c r="S67" s="32">
        <f t="shared" si="9"/>
        <v>22.964467270940151</v>
      </c>
      <c r="T67" s="32">
        <f t="shared" si="10"/>
        <v>29.095174710171658</v>
      </c>
    </row>
    <row r="68" spans="2:20" x14ac:dyDescent="0.25">
      <c r="B68" s="12" t="str">
        <f>'Média Mensal'!B68</f>
        <v>Mandim</v>
      </c>
      <c r="C68" s="12" t="str">
        <f>'Média Mensal'!C68</f>
        <v>Castêlo da Maia</v>
      </c>
      <c r="D68" s="15">
        <f>'Média Mensal'!D68</f>
        <v>1468.1</v>
      </c>
      <c r="E68" s="4">
        <v>908.236395857258</v>
      </c>
      <c r="F68" s="2">
        <v>1402.7993415826927</v>
      </c>
      <c r="G68" s="5">
        <f t="shared" si="4"/>
        <v>2311.0357374399509</v>
      </c>
      <c r="H68" s="2">
        <v>22</v>
      </c>
      <c r="I68" s="2">
        <v>0</v>
      </c>
      <c r="J68" s="5">
        <f t="shared" si="5"/>
        <v>22</v>
      </c>
      <c r="K68" s="2">
        <v>11</v>
      </c>
      <c r="L68" s="2">
        <v>84</v>
      </c>
      <c r="M68" s="5">
        <f t="shared" si="6"/>
        <v>95</v>
      </c>
      <c r="N68" s="27">
        <f t="shared" si="7"/>
        <v>0.12142197805578316</v>
      </c>
      <c r="O68" s="27">
        <f t="shared" si="0"/>
        <v>6.7338678071365815E-2</v>
      </c>
      <c r="P68" s="28">
        <f t="shared" si="1"/>
        <v>8.1627427855324633E-2</v>
      </c>
      <c r="R68" s="32">
        <f t="shared" si="8"/>
        <v>27.522315025977516</v>
      </c>
      <c r="S68" s="32">
        <f t="shared" si="9"/>
        <v>16.699992161698724</v>
      </c>
      <c r="T68" s="32">
        <f t="shared" si="10"/>
        <v>19.752442200341459</v>
      </c>
    </row>
    <row r="69" spans="2:20" x14ac:dyDescent="0.25">
      <c r="B69" s="13" t="str">
        <f>'Média Mensal'!B69</f>
        <v>Castêlo da Maia</v>
      </c>
      <c r="C69" s="13" t="str">
        <f>'Média Mensal'!C69</f>
        <v>ISMAI</v>
      </c>
      <c r="D69" s="16">
        <f>'Média Mensal'!D69</f>
        <v>702.48</v>
      </c>
      <c r="E69" s="6">
        <v>676.20099322850331</v>
      </c>
      <c r="F69" s="3">
        <v>478.99999999999994</v>
      </c>
      <c r="G69" s="7">
        <f t="shared" si="4"/>
        <v>1155.2009932285032</v>
      </c>
      <c r="H69" s="6">
        <v>22</v>
      </c>
      <c r="I69" s="3">
        <v>0</v>
      </c>
      <c r="J69" s="7">
        <f t="shared" si="5"/>
        <v>22</v>
      </c>
      <c r="K69" s="6">
        <v>11</v>
      </c>
      <c r="L69" s="3">
        <v>63</v>
      </c>
      <c r="M69" s="7">
        <f t="shared" si="6"/>
        <v>74</v>
      </c>
      <c r="N69" s="27">
        <f t="shared" si="7"/>
        <v>9.0401202303275849E-2</v>
      </c>
      <c r="O69" s="27">
        <f t="shared" si="0"/>
        <v>3.0657962109575009E-2</v>
      </c>
      <c r="P69" s="28">
        <f t="shared" si="1"/>
        <v>5.0000042989460841E-2</v>
      </c>
      <c r="R69" s="32">
        <f t="shared" si="8"/>
        <v>20.490939188742523</v>
      </c>
      <c r="S69" s="32">
        <f t="shared" si="9"/>
        <v>7.6031746031746019</v>
      </c>
      <c r="T69" s="32">
        <f t="shared" si="10"/>
        <v>12.033343679463576</v>
      </c>
    </row>
    <row r="70" spans="2:20" x14ac:dyDescent="0.25">
      <c r="B70" s="11" t="str">
        <f>'Média Mensal'!B70</f>
        <v>Santo Ovídio</v>
      </c>
      <c r="C70" s="11" t="str">
        <f>'Média Mensal'!C70</f>
        <v>D. João II</v>
      </c>
      <c r="D70" s="14">
        <f>'Média Mensal'!D70</f>
        <v>463.71</v>
      </c>
      <c r="E70" s="4">
        <v>6679.0000000000009</v>
      </c>
      <c r="F70" s="2">
        <v>1280.220404711351</v>
      </c>
      <c r="G70" s="10">
        <f t="shared" ref="G70:G86" si="14">+E70+F70</f>
        <v>7959.2204047113519</v>
      </c>
      <c r="H70" s="2">
        <v>302</v>
      </c>
      <c r="I70" s="2">
        <v>204</v>
      </c>
      <c r="J70" s="10">
        <f t="shared" ref="J70:J86" si="15">+H70+I70</f>
        <v>506</v>
      </c>
      <c r="K70" s="2">
        <v>0</v>
      </c>
      <c r="L70" s="2">
        <v>0</v>
      </c>
      <c r="M70" s="10">
        <f t="shared" ref="M70:M86" si="16">+K70+L70</f>
        <v>0</v>
      </c>
      <c r="N70" s="25">
        <f t="shared" ref="N70:P86" si="17">+E70/(H70*216+K70*248)</f>
        <v>0.10238839833210696</v>
      </c>
      <c r="O70" s="25">
        <f t="shared" si="0"/>
        <v>2.9053658422098561E-2</v>
      </c>
      <c r="P70" s="26">
        <f t="shared" si="1"/>
        <v>7.2822613862459307E-2</v>
      </c>
      <c r="R70" s="32">
        <f t="shared" si="8"/>
        <v>22.115894039735103</v>
      </c>
      <c r="S70" s="32">
        <f t="shared" si="9"/>
        <v>6.2755902191732886</v>
      </c>
      <c r="T70" s="32">
        <f t="shared" si="10"/>
        <v>15.729684594291209</v>
      </c>
    </row>
    <row r="71" spans="2:20" x14ac:dyDescent="0.25">
      <c r="B71" s="12" t="str">
        <f>'Média Mensal'!B71</f>
        <v>D. João II</v>
      </c>
      <c r="C71" s="12" t="str">
        <f>'Média Mensal'!C71</f>
        <v>João de Deus</v>
      </c>
      <c r="D71" s="15">
        <f>'Média Mensal'!D71</f>
        <v>716.25</v>
      </c>
      <c r="E71" s="4">
        <v>8381.2734517638055</v>
      </c>
      <c r="F71" s="2">
        <v>2054.417716233691</v>
      </c>
      <c r="G71" s="5">
        <f t="shared" si="14"/>
        <v>10435.691167997496</v>
      </c>
      <c r="H71" s="2">
        <v>298</v>
      </c>
      <c r="I71" s="2">
        <v>205</v>
      </c>
      <c r="J71" s="5">
        <f t="shared" si="15"/>
        <v>503</v>
      </c>
      <c r="K71" s="2">
        <v>0</v>
      </c>
      <c r="L71" s="2">
        <v>0</v>
      </c>
      <c r="M71" s="5">
        <f t="shared" si="16"/>
        <v>0</v>
      </c>
      <c r="N71" s="27">
        <f t="shared" si="17"/>
        <v>0.13020869767219434</v>
      </c>
      <c r="O71" s="27">
        <f t="shared" si="0"/>
        <v>4.6396064052251378E-2</v>
      </c>
      <c r="P71" s="28">
        <f t="shared" si="1"/>
        <v>9.6050467270428319E-2</v>
      </c>
      <c r="R71" s="32">
        <f t="shared" ref="R71:R86" si="18">+E71/(H71+K71)</f>
        <v>28.125078697193977</v>
      </c>
      <c r="S71" s="32">
        <f t="shared" ref="S71:S86" si="19">+F71/(I71+L71)</f>
        <v>10.021549835286297</v>
      </c>
      <c r="T71" s="32">
        <f t="shared" ref="T71:T86" si="20">+G71/(J71+M71)</f>
        <v>20.746900930412519</v>
      </c>
    </row>
    <row r="72" spans="2:20" x14ac:dyDescent="0.25">
      <c r="B72" s="12" t="str">
        <f>'Média Mensal'!B72</f>
        <v>João de Deus</v>
      </c>
      <c r="C72" s="12" t="str">
        <f>'Média Mensal'!C72</f>
        <v>C.M.Gaia</v>
      </c>
      <c r="D72" s="15">
        <f>'Média Mensal'!D72</f>
        <v>405.01</v>
      </c>
      <c r="E72" s="4">
        <v>10879.401606078976</v>
      </c>
      <c r="F72" s="2">
        <v>3132.9680558786258</v>
      </c>
      <c r="G72" s="5">
        <f t="shared" si="14"/>
        <v>14012.369661957602</v>
      </c>
      <c r="H72" s="2">
        <v>296</v>
      </c>
      <c r="I72" s="2">
        <v>248</v>
      </c>
      <c r="J72" s="5">
        <f t="shared" si="15"/>
        <v>544</v>
      </c>
      <c r="K72" s="2">
        <v>0</v>
      </c>
      <c r="L72" s="2">
        <v>0</v>
      </c>
      <c r="M72" s="5">
        <f t="shared" si="16"/>
        <v>0</v>
      </c>
      <c r="N72" s="27">
        <f t="shared" si="17"/>
        <v>0.17016081090588989</v>
      </c>
      <c r="O72" s="27">
        <f t="shared" si="0"/>
        <v>5.8485813468462995E-2</v>
      </c>
      <c r="P72" s="28">
        <f t="shared" si="1"/>
        <v>0.11925015030941587</v>
      </c>
      <c r="R72" s="32">
        <f t="shared" si="18"/>
        <v>36.754735155672215</v>
      </c>
      <c r="S72" s="32">
        <f t="shared" si="19"/>
        <v>12.632935709188008</v>
      </c>
      <c r="T72" s="32">
        <f t="shared" si="20"/>
        <v>25.758032466833829</v>
      </c>
    </row>
    <row r="73" spans="2:20" x14ac:dyDescent="0.25">
      <c r="B73" s="12" t="str">
        <f>'Média Mensal'!B73</f>
        <v>C.M.Gaia</v>
      </c>
      <c r="C73" s="12" t="str">
        <f>'Média Mensal'!C73</f>
        <v>General Torres</v>
      </c>
      <c r="D73" s="15">
        <f>'Média Mensal'!D73</f>
        <v>488.39</v>
      </c>
      <c r="E73" s="4">
        <v>12071.159065983518</v>
      </c>
      <c r="F73" s="2">
        <v>3495.4459769695513</v>
      </c>
      <c r="G73" s="5">
        <f t="shared" si="14"/>
        <v>15566.60504295307</v>
      </c>
      <c r="H73" s="2">
        <v>292</v>
      </c>
      <c r="I73" s="2">
        <v>248</v>
      </c>
      <c r="J73" s="5">
        <f t="shared" si="15"/>
        <v>540</v>
      </c>
      <c r="K73" s="2">
        <v>0</v>
      </c>
      <c r="L73" s="2">
        <v>0</v>
      </c>
      <c r="M73" s="5">
        <f t="shared" si="16"/>
        <v>0</v>
      </c>
      <c r="N73" s="27">
        <f t="shared" si="17"/>
        <v>0.1913869714926357</v>
      </c>
      <c r="O73" s="27">
        <f t="shared" si="0"/>
        <v>6.5252501063499682E-2</v>
      </c>
      <c r="P73" s="28">
        <f t="shared" si="1"/>
        <v>0.13345854803629176</v>
      </c>
      <c r="R73" s="32">
        <f t="shared" si="18"/>
        <v>41.339585842409306</v>
      </c>
      <c r="S73" s="32">
        <f t="shared" si="19"/>
        <v>14.094540229715934</v>
      </c>
      <c r="T73" s="32">
        <f t="shared" si="20"/>
        <v>28.827046375839018</v>
      </c>
    </row>
    <row r="74" spans="2:20" x14ac:dyDescent="0.25">
      <c r="B74" s="12" t="str">
        <f>'Média Mensal'!B74</f>
        <v>General Torres</v>
      </c>
      <c r="C74" s="12" t="str">
        <f>'Média Mensal'!C74</f>
        <v>Jardim do Morro</v>
      </c>
      <c r="D74" s="15">
        <f>'Média Mensal'!D74</f>
        <v>419.98</v>
      </c>
      <c r="E74" s="4">
        <v>13541.290687086021</v>
      </c>
      <c r="F74" s="2">
        <v>3827.4059353259208</v>
      </c>
      <c r="G74" s="5">
        <f t="shared" si="14"/>
        <v>17368.696622411942</v>
      </c>
      <c r="H74" s="2">
        <v>254</v>
      </c>
      <c r="I74" s="2">
        <v>248</v>
      </c>
      <c r="J74" s="5">
        <f t="shared" si="15"/>
        <v>502</v>
      </c>
      <c r="K74" s="2">
        <v>0</v>
      </c>
      <c r="L74" s="2">
        <v>0</v>
      </c>
      <c r="M74" s="5">
        <f t="shared" si="16"/>
        <v>0</v>
      </c>
      <c r="N74" s="27">
        <f t="shared" si="17"/>
        <v>0.2468155928675638</v>
      </c>
      <c r="O74" s="27">
        <f t="shared" si="0"/>
        <v>7.1449483559698337E-2</v>
      </c>
      <c r="P74" s="28">
        <f t="shared" si="1"/>
        <v>0.16018054285092909</v>
      </c>
      <c r="R74" s="32">
        <f t="shared" si="18"/>
        <v>53.312168059393784</v>
      </c>
      <c r="S74" s="32">
        <f t="shared" si="19"/>
        <v>15.433088448894843</v>
      </c>
      <c r="T74" s="32">
        <f t="shared" si="20"/>
        <v>34.598997255800683</v>
      </c>
    </row>
    <row r="75" spans="2:20" x14ac:dyDescent="0.25">
      <c r="B75" s="12" t="str">
        <f>'Média Mensal'!B75</f>
        <v>Jardim do Morro</v>
      </c>
      <c r="C75" s="12" t="str">
        <f>'Média Mensal'!C75</f>
        <v>São Bento</v>
      </c>
      <c r="D75" s="15">
        <f>'Média Mensal'!D75</f>
        <v>795.7</v>
      </c>
      <c r="E75" s="4">
        <v>13923.702585493069</v>
      </c>
      <c r="F75" s="2">
        <v>4178.8337371720409</v>
      </c>
      <c r="G75" s="5">
        <f t="shared" si="14"/>
        <v>18102.53632266511</v>
      </c>
      <c r="H75" s="2">
        <v>253</v>
      </c>
      <c r="I75" s="2">
        <v>248</v>
      </c>
      <c r="J75" s="5">
        <f t="shared" si="15"/>
        <v>501</v>
      </c>
      <c r="K75" s="2">
        <v>0</v>
      </c>
      <c r="L75" s="2">
        <v>0</v>
      </c>
      <c r="M75" s="5">
        <f t="shared" si="16"/>
        <v>0</v>
      </c>
      <c r="N75" s="27">
        <f t="shared" si="17"/>
        <v>0.25478887764406877</v>
      </c>
      <c r="O75" s="27">
        <f t="shared" si="0"/>
        <v>7.8009889060111276E-2</v>
      </c>
      <c r="P75" s="28">
        <f t="shared" si="1"/>
        <v>0.16728151403364669</v>
      </c>
      <c r="R75" s="32">
        <f t="shared" si="18"/>
        <v>55.034397571118852</v>
      </c>
      <c r="S75" s="32">
        <f t="shared" si="19"/>
        <v>16.850136036984036</v>
      </c>
      <c r="T75" s="32">
        <f t="shared" si="20"/>
        <v>36.132807031267681</v>
      </c>
    </row>
    <row r="76" spans="2:20" x14ac:dyDescent="0.25">
      <c r="B76" s="12" t="str">
        <f>'Média Mensal'!B76</f>
        <v>São Bento</v>
      </c>
      <c r="C76" s="12" t="str">
        <f>'Média Mensal'!C76</f>
        <v>Aliados</v>
      </c>
      <c r="D76" s="15">
        <f>'Média Mensal'!D76</f>
        <v>443.38</v>
      </c>
      <c r="E76" s="4">
        <v>14300.654276531726</v>
      </c>
      <c r="F76" s="2">
        <v>5651.4715693864755</v>
      </c>
      <c r="G76" s="5">
        <f t="shared" si="14"/>
        <v>19952.125845918203</v>
      </c>
      <c r="H76" s="2">
        <v>245</v>
      </c>
      <c r="I76" s="2">
        <v>250</v>
      </c>
      <c r="J76" s="5">
        <f t="shared" si="15"/>
        <v>495</v>
      </c>
      <c r="K76" s="2">
        <v>0</v>
      </c>
      <c r="L76" s="2">
        <v>0</v>
      </c>
      <c r="M76" s="5">
        <f t="shared" si="16"/>
        <v>0</v>
      </c>
      <c r="N76" s="27">
        <f t="shared" si="17"/>
        <v>0.27023156229273859</v>
      </c>
      <c r="O76" s="27">
        <f t="shared" si="0"/>
        <v>0.10465688091456436</v>
      </c>
      <c r="P76" s="28">
        <f t="shared" si="1"/>
        <v>0.18660798583911525</v>
      </c>
      <c r="R76" s="32">
        <f t="shared" si="18"/>
        <v>58.370017455231533</v>
      </c>
      <c r="S76" s="32">
        <f t="shared" si="19"/>
        <v>22.605886277545903</v>
      </c>
      <c r="T76" s="32">
        <f t="shared" si="20"/>
        <v>40.307324941248893</v>
      </c>
    </row>
    <row r="77" spans="2:20" x14ac:dyDescent="0.25">
      <c r="B77" s="12" t="str">
        <f>'Média Mensal'!B77</f>
        <v>Aliados</v>
      </c>
      <c r="C77" s="12" t="str">
        <f>'Média Mensal'!C77</f>
        <v>Trindade S</v>
      </c>
      <c r="D77" s="15">
        <f>'Média Mensal'!D77</f>
        <v>450.27</v>
      </c>
      <c r="E77" s="4">
        <v>14408.901863208934</v>
      </c>
      <c r="F77" s="2">
        <v>6378.3056541338128</v>
      </c>
      <c r="G77" s="5">
        <f t="shared" si="14"/>
        <v>20787.207517342747</v>
      </c>
      <c r="H77" s="2">
        <v>220</v>
      </c>
      <c r="I77" s="2">
        <v>250</v>
      </c>
      <c r="J77" s="5">
        <f t="shared" si="15"/>
        <v>470</v>
      </c>
      <c r="K77" s="2">
        <v>0</v>
      </c>
      <c r="L77" s="2">
        <v>0</v>
      </c>
      <c r="M77" s="5">
        <f t="shared" si="16"/>
        <v>0</v>
      </c>
      <c r="N77" s="27">
        <f t="shared" si="17"/>
        <v>0.30321763180153483</v>
      </c>
      <c r="O77" s="27">
        <f t="shared" si="0"/>
        <v>0.11811677137284839</v>
      </c>
      <c r="P77" s="28">
        <f t="shared" si="1"/>
        <v>0.20475972731819098</v>
      </c>
      <c r="R77" s="32">
        <f t="shared" si="18"/>
        <v>65.49500846913152</v>
      </c>
      <c r="S77" s="32">
        <f t="shared" si="19"/>
        <v>25.513222616535252</v>
      </c>
      <c r="T77" s="32">
        <f t="shared" si="20"/>
        <v>44.228101100729248</v>
      </c>
    </row>
    <row r="78" spans="2:20" x14ac:dyDescent="0.25">
      <c r="B78" s="12" t="str">
        <f>'Média Mensal'!B78</f>
        <v>Trindade S</v>
      </c>
      <c r="C78" s="12" t="str">
        <f>'Média Mensal'!C78</f>
        <v>Faria Guimaraes</v>
      </c>
      <c r="D78" s="15">
        <f>'Média Mensal'!D78</f>
        <v>555.34</v>
      </c>
      <c r="E78" s="4">
        <v>7231.9729723659357</v>
      </c>
      <c r="F78" s="2">
        <v>4295.8230727946984</v>
      </c>
      <c r="G78" s="5">
        <f t="shared" si="14"/>
        <v>11527.796045160634</v>
      </c>
      <c r="H78" s="2">
        <v>248</v>
      </c>
      <c r="I78" s="2">
        <v>254</v>
      </c>
      <c r="J78" s="5">
        <f t="shared" si="15"/>
        <v>502</v>
      </c>
      <c r="K78" s="2">
        <v>0</v>
      </c>
      <c r="L78" s="2">
        <v>0</v>
      </c>
      <c r="M78" s="5">
        <f t="shared" si="16"/>
        <v>0</v>
      </c>
      <c r="N78" s="27">
        <f t="shared" si="17"/>
        <v>0.13500546916752418</v>
      </c>
      <c r="O78" s="27">
        <f t="shared" si="0"/>
        <v>7.8299487328570616E-2</v>
      </c>
      <c r="P78" s="28">
        <f t="shared" si="1"/>
        <v>0.1063135978784919</v>
      </c>
      <c r="R78" s="32">
        <f t="shared" si="18"/>
        <v>29.161181340185223</v>
      </c>
      <c r="S78" s="32">
        <f t="shared" si="19"/>
        <v>16.912689262971252</v>
      </c>
      <c r="T78" s="32">
        <f t="shared" si="20"/>
        <v>22.963737141754251</v>
      </c>
    </row>
    <row r="79" spans="2:20" x14ac:dyDescent="0.25">
      <c r="B79" s="12" t="str">
        <f>'Média Mensal'!B79</f>
        <v>Faria Guimaraes</v>
      </c>
      <c r="C79" s="12" t="str">
        <f>'Média Mensal'!C79</f>
        <v>Marques</v>
      </c>
      <c r="D79" s="15">
        <f>'Média Mensal'!D79</f>
        <v>621.04</v>
      </c>
      <c r="E79" s="4">
        <v>6884.3823624181714</v>
      </c>
      <c r="F79" s="2">
        <v>3964.9310007685972</v>
      </c>
      <c r="G79" s="5">
        <f t="shared" si="14"/>
        <v>10849.313363186768</v>
      </c>
      <c r="H79" s="2">
        <v>248</v>
      </c>
      <c r="I79" s="2">
        <v>259</v>
      </c>
      <c r="J79" s="5">
        <f t="shared" si="15"/>
        <v>507</v>
      </c>
      <c r="K79" s="2">
        <v>0</v>
      </c>
      <c r="L79" s="2">
        <v>0</v>
      </c>
      <c r="M79" s="5">
        <f t="shared" si="16"/>
        <v>0</v>
      </c>
      <c r="N79" s="27">
        <f t="shared" si="17"/>
        <v>0.12851669583367256</v>
      </c>
      <c r="O79" s="27">
        <f t="shared" si="0"/>
        <v>7.0873212511951181E-2</v>
      </c>
      <c r="P79" s="28">
        <f t="shared" si="1"/>
        <v>9.9069630389242894E-2</v>
      </c>
      <c r="R79" s="32">
        <f t="shared" si="18"/>
        <v>27.759606300073273</v>
      </c>
      <c r="S79" s="32">
        <f t="shared" si="19"/>
        <v>15.308613902581456</v>
      </c>
      <c r="T79" s="32">
        <f t="shared" si="20"/>
        <v>21.399040164076464</v>
      </c>
    </row>
    <row r="80" spans="2:20" x14ac:dyDescent="0.25">
      <c r="B80" s="12" t="str">
        <f>'Média Mensal'!B80</f>
        <v>Marques</v>
      </c>
      <c r="C80" s="12" t="str">
        <f>'Média Mensal'!C80</f>
        <v>Combatentes</v>
      </c>
      <c r="D80" s="15">
        <f>'Média Mensal'!D80</f>
        <v>702.75</v>
      </c>
      <c r="E80" s="4">
        <v>5445.1634231102571</v>
      </c>
      <c r="F80" s="2">
        <v>2716.3695406384131</v>
      </c>
      <c r="G80" s="5">
        <f t="shared" si="14"/>
        <v>8161.5329637486702</v>
      </c>
      <c r="H80" s="2">
        <v>248</v>
      </c>
      <c r="I80" s="2">
        <v>257</v>
      </c>
      <c r="J80" s="5">
        <f t="shared" si="15"/>
        <v>505</v>
      </c>
      <c r="K80" s="2">
        <v>0</v>
      </c>
      <c r="L80" s="2">
        <v>0</v>
      </c>
      <c r="M80" s="5">
        <f t="shared" si="16"/>
        <v>0</v>
      </c>
      <c r="N80" s="27">
        <f t="shared" si="17"/>
        <v>0.10164955613631753</v>
      </c>
      <c r="O80" s="27">
        <f t="shared" si="0"/>
        <v>4.8933015215420324E-2</v>
      </c>
      <c r="P80" s="28">
        <f t="shared" si="1"/>
        <v>7.4821534321128258E-2</v>
      </c>
      <c r="R80" s="32">
        <f t="shared" si="18"/>
        <v>21.956304125444586</v>
      </c>
      <c r="S80" s="32">
        <f t="shared" si="19"/>
        <v>10.56953128653079</v>
      </c>
      <c r="T80" s="32">
        <f t="shared" si="20"/>
        <v>16.161451413363704</v>
      </c>
    </row>
    <row r="81" spans="2:20" x14ac:dyDescent="0.25">
      <c r="B81" s="12" t="str">
        <f>'Média Mensal'!B81</f>
        <v>Combatentes</v>
      </c>
      <c r="C81" s="12" t="str">
        <f>'Média Mensal'!C81</f>
        <v>Salgueiros</v>
      </c>
      <c r="D81" s="15">
        <f>'Média Mensal'!D81</f>
        <v>471.25</v>
      </c>
      <c r="E81" s="4">
        <v>4585.3463590324891</v>
      </c>
      <c r="F81" s="2">
        <v>2146.8424080736045</v>
      </c>
      <c r="G81" s="5">
        <f t="shared" si="14"/>
        <v>6732.188767106094</v>
      </c>
      <c r="H81" s="2">
        <v>250</v>
      </c>
      <c r="I81" s="2">
        <v>257</v>
      </c>
      <c r="J81" s="5">
        <f t="shared" si="15"/>
        <v>507</v>
      </c>
      <c r="K81" s="2">
        <v>0</v>
      </c>
      <c r="L81" s="2">
        <v>0</v>
      </c>
      <c r="M81" s="5">
        <f t="shared" si="16"/>
        <v>0</v>
      </c>
      <c r="N81" s="27">
        <f t="shared" si="17"/>
        <v>8.4913821463564618E-2</v>
      </c>
      <c r="O81" s="27">
        <f t="shared" si="17"/>
        <v>3.8673483356276205E-2</v>
      </c>
      <c r="P81" s="28">
        <f t="shared" si="17"/>
        <v>6.147443903048154E-2</v>
      </c>
      <c r="R81" s="32">
        <f t="shared" si="18"/>
        <v>18.341385436129958</v>
      </c>
      <c r="S81" s="32">
        <f t="shared" si="19"/>
        <v>8.3534724049556601</v>
      </c>
      <c r="T81" s="32">
        <f t="shared" si="20"/>
        <v>13.278478830584012</v>
      </c>
    </row>
    <row r="82" spans="2:20" x14ac:dyDescent="0.25">
      <c r="B82" s="12" t="str">
        <f>'Média Mensal'!B82</f>
        <v>Salgueiros</v>
      </c>
      <c r="C82" s="12" t="str">
        <f>'Média Mensal'!C82</f>
        <v>Polo Universitario</v>
      </c>
      <c r="D82" s="15">
        <f>'Média Mensal'!D82</f>
        <v>775.36</v>
      </c>
      <c r="E82" s="4">
        <v>4061.5103161501765</v>
      </c>
      <c r="F82" s="2">
        <v>1635.0712087482891</v>
      </c>
      <c r="G82" s="5">
        <f t="shared" si="14"/>
        <v>5696.5815248984654</v>
      </c>
      <c r="H82" s="2">
        <v>249</v>
      </c>
      <c r="I82" s="2">
        <v>257</v>
      </c>
      <c r="J82" s="5">
        <f t="shared" si="15"/>
        <v>506</v>
      </c>
      <c r="K82" s="2">
        <v>0</v>
      </c>
      <c r="L82" s="2">
        <v>0</v>
      </c>
      <c r="M82" s="5">
        <f t="shared" si="16"/>
        <v>0</v>
      </c>
      <c r="N82" s="27">
        <f t="shared" si="17"/>
        <v>7.5515214862229965E-2</v>
      </c>
      <c r="O82" s="27">
        <f t="shared" si="17"/>
        <v>2.9454373986674758E-2</v>
      </c>
      <c r="P82" s="28">
        <f t="shared" si="17"/>
        <v>5.2120677105278013E-2</v>
      </c>
      <c r="R82" s="32">
        <f t="shared" si="18"/>
        <v>16.311286410241674</v>
      </c>
      <c r="S82" s="32">
        <f t="shared" si="19"/>
        <v>6.3621447811217475</v>
      </c>
      <c r="T82" s="32">
        <f t="shared" si="20"/>
        <v>11.258066254740051</v>
      </c>
    </row>
    <row r="83" spans="2:20" x14ac:dyDescent="0.25">
      <c r="B83" s="12" t="str">
        <f>'Média Mensal'!B83</f>
        <v>Polo Universitario</v>
      </c>
      <c r="C83" s="12" t="str">
        <f>'Média Mensal'!C83</f>
        <v>I.P.O.</v>
      </c>
      <c r="D83" s="15">
        <f>'Média Mensal'!D83</f>
        <v>827.64</v>
      </c>
      <c r="E83" s="4">
        <v>3230.8750403793665</v>
      </c>
      <c r="F83" s="2">
        <v>1509.0758965990053</v>
      </c>
      <c r="G83" s="5">
        <f t="shared" si="14"/>
        <v>4739.9509369783718</v>
      </c>
      <c r="H83" s="2">
        <v>247</v>
      </c>
      <c r="I83" s="2">
        <v>257</v>
      </c>
      <c r="J83" s="5">
        <f t="shared" si="15"/>
        <v>504</v>
      </c>
      <c r="K83" s="2">
        <v>0</v>
      </c>
      <c r="L83" s="2">
        <v>0</v>
      </c>
      <c r="M83" s="5">
        <f t="shared" si="16"/>
        <v>0</v>
      </c>
      <c r="N83" s="27">
        <f t="shared" si="17"/>
        <v>6.0557711807980329E-2</v>
      </c>
      <c r="O83" s="27">
        <f t="shared" si="17"/>
        <v>2.7184678927060911E-2</v>
      </c>
      <c r="P83" s="28">
        <f t="shared" si="17"/>
        <v>4.3540113692114676E-2</v>
      </c>
      <c r="R83" s="32">
        <f t="shared" si="18"/>
        <v>13.080465750523752</v>
      </c>
      <c r="S83" s="32">
        <f t="shared" si="19"/>
        <v>5.8718906482451567</v>
      </c>
      <c r="T83" s="32">
        <f t="shared" si="20"/>
        <v>9.4046645574967691</v>
      </c>
    </row>
    <row r="84" spans="2:20" x14ac:dyDescent="0.25">
      <c r="B84" s="13" t="str">
        <f>'Média Mensal'!B84</f>
        <v>I.P.O.</v>
      </c>
      <c r="C84" s="13" t="str">
        <f>'Média Mensal'!C84</f>
        <v>Hospital São João</v>
      </c>
      <c r="D84" s="16">
        <f>'Média Mensal'!D84</f>
        <v>351.77</v>
      </c>
      <c r="E84" s="6">
        <v>1784.0007782246466</v>
      </c>
      <c r="F84" s="3">
        <v>1470.9999999999998</v>
      </c>
      <c r="G84" s="7">
        <f t="shared" si="14"/>
        <v>3255.0007782246466</v>
      </c>
      <c r="H84" s="6">
        <v>205</v>
      </c>
      <c r="I84" s="3">
        <v>301</v>
      </c>
      <c r="J84" s="7">
        <f t="shared" si="15"/>
        <v>506</v>
      </c>
      <c r="K84" s="6">
        <v>0</v>
      </c>
      <c r="L84" s="3">
        <v>0</v>
      </c>
      <c r="M84" s="7">
        <f t="shared" si="16"/>
        <v>0</v>
      </c>
      <c r="N84" s="27">
        <f t="shared" si="17"/>
        <v>4.0289087132444591E-2</v>
      </c>
      <c r="O84" s="27">
        <f t="shared" si="17"/>
        <v>2.2625199950781341E-2</v>
      </c>
      <c r="P84" s="28">
        <f t="shared" si="17"/>
        <v>2.9781517880111318E-2</v>
      </c>
      <c r="R84" s="32">
        <f t="shared" si="18"/>
        <v>8.7024428206080326</v>
      </c>
      <c r="S84" s="32">
        <f t="shared" si="19"/>
        <v>4.8870431893687698</v>
      </c>
      <c r="T84" s="32">
        <f t="shared" si="20"/>
        <v>6.4328078621040445</v>
      </c>
    </row>
    <row r="85" spans="2:20" x14ac:dyDescent="0.25">
      <c r="B85" s="12" t="str">
        <f>'Média Mensal'!B85</f>
        <v xml:space="preserve">Verdes (E) </v>
      </c>
      <c r="C85" s="12" t="str">
        <f>'Média Mensal'!C85</f>
        <v>Botica</v>
      </c>
      <c r="D85" s="15">
        <f>'Média Mensal'!D85</f>
        <v>683.54</v>
      </c>
      <c r="E85" s="4">
        <v>1647.3762798969599</v>
      </c>
      <c r="F85" s="2">
        <v>603.73987266313088</v>
      </c>
      <c r="G85" s="5">
        <f t="shared" si="14"/>
        <v>2251.116152560091</v>
      </c>
      <c r="H85" s="2">
        <v>60</v>
      </c>
      <c r="I85" s="2">
        <v>88</v>
      </c>
      <c r="J85" s="5">
        <f t="shared" si="15"/>
        <v>148</v>
      </c>
      <c r="K85" s="2">
        <v>0</v>
      </c>
      <c r="L85" s="2">
        <v>0</v>
      </c>
      <c r="M85" s="5">
        <f t="shared" si="16"/>
        <v>0</v>
      </c>
      <c r="N85" s="25">
        <f t="shared" si="17"/>
        <v>0.127112367276</v>
      </c>
      <c r="O85" s="25">
        <f t="shared" si="17"/>
        <v>3.1762409125796025E-2</v>
      </c>
      <c r="P85" s="26">
        <f t="shared" si="17"/>
        <v>7.0417797565067913E-2</v>
      </c>
      <c r="R85" s="32">
        <f t="shared" si="18"/>
        <v>27.456271331615998</v>
      </c>
      <c r="S85" s="32">
        <f t="shared" si="19"/>
        <v>6.8606803711719415</v>
      </c>
      <c r="T85" s="32">
        <f t="shared" si="20"/>
        <v>15.210244274054668</v>
      </c>
    </row>
    <row r="86" spans="2:20" x14ac:dyDescent="0.25">
      <c r="B86" s="13" t="str">
        <f>'Média Mensal'!B86</f>
        <v>Botica</v>
      </c>
      <c r="C86" s="13" t="str">
        <f>'Média Mensal'!C86</f>
        <v>Aeroporto</v>
      </c>
      <c r="D86" s="16">
        <f>'Média Mensal'!D86</f>
        <v>649.66</v>
      </c>
      <c r="E86" s="6">
        <v>1338.5921563642141</v>
      </c>
      <c r="F86" s="3">
        <v>502.00000000000034</v>
      </c>
      <c r="G86" s="7">
        <f t="shared" si="14"/>
        <v>1840.5921563642146</v>
      </c>
      <c r="H86" s="6">
        <v>61</v>
      </c>
      <c r="I86" s="3">
        <v>58</v>
      </c>
      <c r="J86" s="7">
        <f t="shared" si="15"/>
        <v>119</v>
      </c>
      <c r="K86" s="6">
        <v>0</v>
      </c>
      <c r="L86" s="3">
        <v>0</v>
      </c>
      <c r="M86" s="7">
        <f t="shared" si="16"/>
        <v>0</v>
      </c>
      <c r="N86" s="27">
        <f t="shared" si="17"/>
        <v>0.10159321162448498</v>
      </c>
      <c r="O86" s="27">
        <f t="shared" si="17"/>
        <v>4.0070242656449581E-2</v>
      </c>
      <c r="P86" s="28">
        <f t="shared" si="17"/>
        <v>7.160722674930807E-2</v>
      </c>
      <c r="R86" s="32">
        <f t="shared" si="18"/>
        <v>21.944133710888757</v>
      </c>
      <c r="S86" s="32">
        <f t="shared" si="19"/>
        <v>8.6551724137931085</v>
      </c>
      <c r="T86" s="32">
        <f t="shared" si="20"/>
        <v>15.467160977850543</v>
      </c>
    </row>
    <row r="87" spans="2:20" x14ac:dyDescent="0.25">
      <c r="B87" s="23" t="s">
        <v>85</v>
      </c>
      <c r="E87" s="41"/>
      <c r="F87" s="41"/>
      <c r="G87" s="41"/>
      <c r="H87" s="41"/>
      <c r="I87" s="41"/>
      <c r="J87" s="41"/>
      <c r="K87" s="41"/>
      <c r="L87" s="41"/>
      <c r="M87" s="41"/>
      <c r="N87" s="42"/>
      <c r="O87" s="42"/>
      <c r="P87" s="42"/>
    </row>
    <row r="88" spans="2:20" x14ac:dyDescent="0.25">
      <c r="B88" s="34"/>
    </row>
    <row r="89" spans="2:20" x14ac:dyDescent="0.25">
      <c r="C89" s="51" t="s">
        <v>106</v>
      </c>
      <c r="D89" s="52">
        <f>+SUMPRODUCT(D5:D86,G5:G86)/1000</f>
        <v>560241.03619557025</v>
      </c>
    </row>
    <row r="90" spans="2:20" x14ac:dyDescent="0.25">
      <c r="C90" s="51" t="s">
        <v>108</v>
      </c>
      <c r="D90" s="52">
        <f>+(SUMPRODUCT($D$5:$D$86,$J$5:$J$86)+SUMPRODUCT($D$5:$D$86,$M$5:$M$86))/1000</f>
        <v>17825.797759999998</v>
      </c>
    </row>
    <row r="91" spans="2:20" x14ac:dyDescent="0.25">
      <c r="C91" s="51" t="s">
        <v>107</v>
      </c>
      <c r="D91" s="52">
        <f>+(SUMPRODUCT($D$5:$D$86,$J$5:$J$86)*216+SUMPRODUCT($D$5:$D$86,$M$5:$M$86)*248)/1000</f>
        <v>4030232.0511999987</v>
      </c>
    </row>
    <row r="92" spans="2:20" x14ac:dyDescent="0.25">
      <c r="C92" s="51" t="s">
        <v>109</v>
      </c>
      <c r="D92" s="35">
        <f>+D89/D91</f>
        <v>0.13900962254239402</v>
      </c>
    </row>
    <row r="93" spans="2:20" x14ac:dyDescent="0.25">
      <c r="D93" s="53">
        <f>+D92-P2</f>
        <v>-2.7755575615628914E-16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4">
    <tabColor theme="0" tint="-4.9989318521683403E-2"/>
  </sheetPr>
  <dimension ref="A1:T93"/>
  <sheetViews>
    <sheetView topLeftCell="A79" workbookViewId="0">
      <selection activeCell="P2" sqref="P2"/>
    </sheetView>
  </sheetViews>
  <sheetFormatPr defaultRowHeight="15" x14ac:dyDescent="0.25"/>
  <cols>
    <col min="2" max="2" width="17.42578125" bestFit="1" customWidth="1"/>
    <col min="3" max="3" width="17.42578125" customWidth="1"/>
    <col min="4" max="4" width="13.7109375" customWidth="1"/>
    <col min="5" max="16" width="10" customWidth="1"/>
  </cols>
  <sheetData>
    <row r="1" spans="1:20" ht="14.45" x14ac:dyDescent="0.3">
      <c r="P1" s="33"/>
    </row>
    <row r="2" spans="1:20" ht="17.25" x14ac:dyDescent="0.3">
      <c r="A2" s="1"/>
      <c r="H2" s="54" t="s">
        <v>84</v>
      </c>
      <c r="I2" s="55"/>
      <c r="J2" s="55"/>
      <c r="K2" s="55"/>
      <c r="L2" s="55"/>
      <c r="M2" s="55"/>
      <c r="N2" s="55"/>
      <c r="O2" s="56"/>
      <c r="P2" s="17">
        <v>0.24967745297272517</v>
      </c>
    </row>
    <row r="3" spans="1:20" ht="17.25" x14ac:dyDescent="0.25">
      <c r="B3" s="59" t="s">
        <v>3</v>
      </c>
      <c r="C3" s="61" t="s">
        <v>4</v>
      </c>
      <c r="D3" s="18" t="s">
        <v>82</v>
      </c>
      <c r="E3" s="64" t="s">
        <v>0</v>
      </c>
      <c r="F3" s="64"/>
      <c r="G3" s="65"/>
      <c r="H3" s="63" t="s">
        <v>86</v>
      </c>
      <c r="I3" s="64"/>
      <c r="J3" s="65"/>
      <c r="K3" s="63" t="s">
        <v>87</v>
      </c>
      <c r="L3" s="64"/>
      <c r="M3" s="65"/>
      <c r="N3" s="63" t="s">
        <v>1</v>
      </c>
      <c r="O3" s="64"/>
      <c r="P3" s="65"/>
      <c r="R3" s="63" t="s">
        <v>88</v>
      </c>
      <c r="S3" s="64"/>
      <c r="T3" s="65"/>
    </row>
    <row r="4" spans="1:20" x14ac:dyDescent="0.25">
      <c r="B4" s="60"/>
      <c r="C4" s="62"/>
      <c r="D4" s="19" t="s">
        <v>83</v>
      </c>
      <c r="E4" s="20" t="s">
        <v>5</v>
      </c>
      <c r="F4" s="21" t="s">
        <v>6</v>
      </c>
      <c r="G4" s="22" t="s">
        <v>2</v>
      </c>
      <c r="H4" s="20" t="s">
        <v>5</v>
      </c>
      <c r="I4" s="21" t="s">
        <v>6</v>
      </c>
      <c r="J4" s="22" t="s">
        <v>2</v>
      </c>
      <c r="K4" s="20" t="s">
        <v>5</v>
      </c>
      <c r="L4" s="21" t="s">
        <v>6</v>
      </c>
      <c r="M4" s="24" t="s">
        <v>2</v>
      </c>
      <c r="N4" s="20" t="s">
        <v>5</v>
      </c>
      <c r="O4" s="21" t="s">
        <v>6</v>
      </c>
      <c r="P4" s="22" t="s">
        <v>2</v>
      </c>
      <c r="R4" s="20" t="s">
        <v>5</v>
      </c>
      <c r="S4" s="21" t="s">
        <v>6</v>
      </c>
      <c r="T4" s="31" t="s">
        <v>2</v>
      </c>
    </row>
    <row r="5" spans="1:20" x14ac:dyDescent="0.25">
      <c r="B5" s="11" t="str">
        <f>'Média Mensal'!B5</f>
        <v>Fânzeres</v>
      </c>
      <c r="C5" s="11" t="str">
        <f>'Média Mensal'!C5</f>
        <v>Venda Nova</v>
      </c>
      <c r="D5" s="14">
        <f>'Média Mensal'!D5</f>
        <v>440.45</v>
      </c>
      <c r="E5" s="8">
        <v>2574</v>
      </c>
      <c r="F5" s="9">
        <v>641.89490316170907</v>
      </c>
      <c r="G5" s="10">
        <f>+E5+F5</f>
        <v>3215.894903161709</v>
      </c>
      <c r="H5" s="9">
        <v>213</v>
      </c>
      <c r="I5" s="9">
        <v>130</v>
      </c>
      <c r="J5" s="10">
        <f>+H5+I5</f>
        <v>343</v>
      </c>
      <c r="K5" s="9">
        <v>0</v>
      </c>
      <c r="L5" s="9">
        <v>0</v>
      </c>
      <c r="M5" s="10">
        <f>+K5+L5</f>
        <v>0</v>
      </c>
      <c r="N5" s="27">
        <f>+E5/(H5*216+K5*248)</f>
        <v>5.5946791862284823E-2</v>
      </c>
      <c r="O5" s="27">
        <f t="shared" ref="O5:O80" si="0">+F5/(I5*216+L5*248)</f>
        <v>2.2859505098351461E-2</v>
      </c>
      <c r="P5" s="28">
        <f t="shared" ref="P5:P80" si="1">+G5/(J5*216+M5*248)</f>
        <v>4.3406420785575384E-2</v>
      </c>
      <c r="R5" s="32">
        <f>+E5/(H5+K5)</f>
        <v>12.084507042253522</v>
      </c>
      <c r="S5" s="32">
        <f t="shared" ref="S5" si="2">+F5/(I5+L5)</f>
        <v>4.9376531012439155</v>
      </c>
      <c r="T5" s="32">
        <f t="shared" ref="T5" si="3">+G5/(J5+M5)</f>
        <v>9.3757868896842833</v>
      </c>
    </row>
    <row r="6" spans="1:20" x14ac:dyDescent="0.25">
      <c r="B6" s="12" t="str">
        <f>'Média Mensal'!B6</f>
        <v>Venda Nova</v>
      </c>
      <c r="C6" s="12" t="str">
        <f>'Média Mensal'!C6</f>
        <v>Carreira</v>
      </c>
      <c r="D6" s="15">
        <f>'Média Mensal'!D6</f>
        <v>583.47</v>
      </c>
      <c r="E6" s="4">
        <v>4697.7530259712885</v>
      </c>
      <c r="F6" s="2">
        <v>1011.7196237668406</v>
      </c>
      <c r="G6" s="5">
        <f t="shared" ref="G6:G69" si="4">+E6+F6</f>
        <v>5709.4726497381289</v>
      </c>
      <c r="H6" s="2">
        <v>213</v>
      </c>
      <c r="I6" s="2">
        <v>113</v>
      </c>
      <c r="J6" s="5">
        <f t="shared" ref="J6:J69" si="5">+H6+I6</f>
        <v>326</v>
      </c>
      <c r="K6" s="2">
        <v>0</v>
      </c>
      <c r="L6" s="2">
        <v>0</v>
      </c>
      <c r="M6" s="5">
        <f t="shared" ref="M6:M69" si="6">+K6+L6</f>
        <v>0</v>
      </c>
      <c r="N6" s="27">
        <f t="shared" ref="N6:N69" si="7">+E6/(H6*216+K6*248)</f>
        <v>0.10210730798929074</v>
      </c>
      <c r="O6" s="27">
        <f t="shared" si="0"/>
        <v>4.1450328735121299E-2</v>
      </c>
      <c r="P6" s="28">
        <f t="shared" si="1"/>
        <v>8.1082036039225869E-2</v>
      </c>
      <c r="R6" s="32">
        <f t="shared" ref="R6:R70" si="8">+E6/(H6+K6)</f>
        <v>22.055178525686799</v>
      </c>
      <c r="S6" s="32">
        <f t="shared" ref="S6:S70" si="9">+F6/(I6+L6)</f>
        <v>8.9532710067862009</v>
      </c>
      <c r="T6" s="32">
        <f t="shared" ref="T6:T70" si="10">+G6/(J6+M6)</f>
        <v>17.513719784472787</v>
      </c>
    </row>
    <row r="7" spans="1:20" x14ac:dyDescent="0.25">
      <c r="B7" s="12" t="str">
        <f>'Média Mensal'!B7</f>
        <v>Carreira</v>
      </c>
      <c r="C7" s="12" t="str">
        <f>'Média Mensal'!C7</f>
        <v>Baguim</v>
      </c>
      <c r="D7" s="15">
        <f>'Média Mensal'!D7</f>
        <v>786.02</v>
      </c>
      <c r="E7" s="4">
        <v>7290.6851628137247</v>
      </c>
      <c r="F7" s="2">
        <v>1224.792799673937</v>
      </c>
      <c r="G7" s="5">
        <f t="shared" si="4"/>
        <v>8515.477962487661</v>
      </c>
      <c r="H7" s="2">
        <v>175</v>
      </c>
      <c r="I7" s="2">
        <v>116</v>
      </c>
      <c r="J7" s="5">
        <f t="shared" si="5"/>
        <v>291</v>
      </c>
      <c r="K7" s="2">
        <v>0</v>
      </c>
      <c r="L7" s="2">
        <v>0</v>
      </c>
      <c r="M7" s="5">
        <f t="shared" si="6"/>
        <v>0</v>
      </c>
      <c r="N7" s="27">
        <f t="shared" si="7"/>
        <v>0.19287526885750594</v>
      </c>
      <c r="O7" s="27">
        <f t="shared" si="0"/>
        <v>4.8882215823512813E-2</v>
      </c>
      <c r="P7" s="28">
        <f t="shared" si="1"/>
        <v>0.1354759762391444</v>
      </c>
      <c r="R7" s="32">
        <f t="shared" si="8"/>
        <v>41.661058073221284</v>
      </c>
      <c r="S7" s="32">
        <f t="shared" si="9"/>
        <v>10.558558617878766</v>
      </c>
      <c r="T7" s="32">
        <f t="shared" si="10"/>
        <v>29.262810867655194</v>
      </c>
    </row>
    <row r="8" spans="1:20" x14ac:dyDescent="0.25">
      <c r="B8" s="12" t="str">
        <f>'Média Mensal'!B8</f>
        <v>Baguim</v>
      </c>
      <c r="C8" s="12" t="str">
        <f>'Média Mensal'!C8</f>
        <v>Campainha</v>
      </c>
      <c r="D8" s="15">
        <f>'Média Mensal'!D8</f>
        <v>751.7</v>
      </c>
      <c r="E8" s="4">
        <v>8993.2338388450371</v>
      </c>
      <c r="F8" s="2">
        <v>1285.1927575283594</v>
      </c>
      <c r="G8" s="5">
        <f t="shared" si="4"/>
        <v>10278.426596373396</v>
      </c>
      <c r="H8" s="2">
        <v>174</v>
      </c>
      <c r="I8" s="2">
        <v>138</v>
      </c>
      <c r="J8" s="5">
        <f t="shared" si="5"/>
        <v>312</v>
      </c>
      <c r="K8" s="2">
        <v>0</v>
      </c>
      <c r="L8" s="2">
        <v>0</v>
      </c>
      <c r="M8" s="5">
        <f t="shared" si="6"/>
        <v>0</v>
      </c>
      <c r="N8" s="27">
        <f t="shared" si="7"/>
        <v>0.23928357383048737</v>
      </c>
      <c r="O8" s="27">
        <f t="shared" si="0"/>
        <v>4.3115699058251453E-2</v>
      </c>
      <c r="P8" s="28">
        <f t="shared" si="1"/>
        <v>0.15251701383507532</v>
      </c>
      <c r="R8" s="32">
        <f t="shared" si="8"/>
        <v>51.685251947385268</v>
      </c>
      <c r="S8" s="32">
        <f t="shared" si="9"/>
        <v>9.3129909965823146</v>
      </c>
      <c r="T8" s="32">
        <f t="shared" si="10"/>
        <v>32.943674988376266</v>
      </c>
    </row>
    <row r="9" spans="1:20" x14ac:dyDescent="0.25">
      <c r="B9" s="12" t="str">
        <f>'Média Mensal'!B9</f>
        <v>Campainha</v>
      </c>
      <c r="C9" s="12" t="str">
        <f>'Média Mensal'!C9</f>
        <v>Rio Tinto</v>
      </c>
      <c r="D9" s="15">
        <f>'Média Mensal'!D9</f>
        <v>859.99</v>
      </c>
      <c r="E9" s="4">
        <v>10990.247823695745</v>
      </c>
      <c r="F9" s="2">
        <v>1673.7842686706399</v>
      </c>
      <c r="G9" s="5">
        <f t="shared" si="4"/>
        <v>12664.032092366386</v>
      </c>
      <c r="H9" s="2">
        <v>174</v>
      </c>
      <c r="I9" s="2">
        <v>148</v>
      </c>
      <c r="J9" s="5">
        <f t="shared" si="5"/>
        <v>322</v>
      </c>
      <c r="K9" s="2">
        <v>0</v>
      </c>
      <c r="L9" s="2">
        <v>0</v>
      </c>
      <c r="M9" s="5">
        <f t="shared" si="6"/>
        <v>0</v>
      </c>
      <c r="N9" s="27">
        <f t="shared" si="7"/>
        <v>0.29241825839973778</v>
      </c>
      <c r="O9" s="27">
        <f t="shared" si="0"/>
        <v>5.2358116512469965E-2</v>
      </c>
      <c r="P9" s="28">
        <f t="shared" si="1"/>
        <v>0.18208005653850912</v>
      </c>
      <c r="R9" s="32">
        <f t="shared" si="8"/>
        <v>63.162343814343359</v>
      </c>
      <c r="S9" s="32">
        <f t="shared" si="9"/>
        <v>11.309353166693512</v>
      </c>
      <c r="T9" s="32">
        <f t="shared" si="10"/>
        <v>39.329292212317966</v>
      </c>
    </row>
    <row r="10" spans="1:20" x14ac:dyDescent="0.25">
      <c r="B10" s="12" t="str">
        <f>'Média Mensal'!B10</f>
        <v>Rio Tinto</v>
      </c>
      <c r="C10" s="12" t="str">
        <f>'Média Mensal'!C10</f>
        <v>Levada</v>
      </c>
      <c r="D10" s="15">
        <f>'Média Mensal'!D10</f>
        <v>452.83</v>
      </c>
      <c r="E10" s="4">
        <v>12138.053417574883</v>
      </c>
      <c r="F10" s="2">
        <v>1890.2037179845615</v>
      </c>
      <c r="G10" s="5">
        <f t="shared" si="4"/>
        <v>14028.257135559445</v>
      </c>
      <c r="H10" s="2">
        <v>174</v>
      </c>
      <c r="I10" s="2">
        <v>150</v>
      </c>
      <c r="J10" s="5">
        <f t="shared" si="5"/>
        <v>324</v>
      </c>
      <c r="K10" s="2">
        <v>0</v>
      </c>
      <c r="L10" s="2">
        <v>0</v>
      </c>
      <c r="M10" s="5">
        <f t="shared" si="6"/>
        <v>0</v>
      </c>
      <c r="N10" s="27">
        <f t="shared" si="7"/>
        <v>0.32295799855190727</v>
      </c>
      <c r="O10" s="27">
        <f t="shared" si="0"/>
        <v>5.8339620925449427E-2</v>
      </c>
      <c r="P10" s="28">
        <f t="shared" si="1"/>
        <v>0.20044949039151014</v>
      </c>
      <c r="R10" s="32">
        <f t="shared" si="8"/>
        <v>69.75892768721198</v>
      </c>
      <c r="S10" s="32">
        <f t="shared" si="9"/>
        <v>12.601358119897077</v>
      </c>
      <c r="T10" s="32">
        <f t="shared" si="10"/>
        <v>43.297089924566187</v>
      </c>
    </row>
    <row r="11" spans="1:20" x14ac:dyDescent="0.25">
      <c r="B11" s="12" t="str">
        <f>'Média Mensal'!B11</f>
        <v>Levada</v>
      </c>
      <c r="C11" s="12" t="str">
        <f>'Média Mensal'!C11</f>
        <v>Nau Vitória</v>
      </c>
      <c r="D11" s="15">
        <f>'Média Mensal'!D11</f>
        <v>1111.6199999999999</v>
      </c>
      <c r="E11" s="4">
        <v>14907.751505972392</v>
      </c>
      <c r="F11" s="2">
        <v>2465.3642166196278</v>
      </c>
      <c r="G11" s="5">
        <f t="shared" si="4"/>
        <v>17373.115722592018</v>
      </c>
      <c r="H11" s="2">
        <v>174</v>
      </c>
      <c r="I11" s="2">
        <v>150</v>
      </c>
      <c r="J11" s="5">
        <f t="shared" si="5"/>
        <v>324</v>
      </c>
      <c r="K11" s="2">
        <v>0</v>
      </c>
      <c r="L11" s="2">
        <v>0</v>
      </c>
      <c r="M11" s="5">
        <f t="shared" si="6"/>
        <v>0</v>
      </c>
      <c r="N11" s="27">
        <f t="shared" si="7"/>
        <v>0.39665154070807768</v>
      </c>
      <c r="O11" s="27">
        <f t="shared" si="0"/>
        <v>7.6091488167272459E-2</v>
      </c>
      <c r="P11" s="28">
        <f t="shared" si="1"/>
        <v>0.2482441089762234</v>
      </c>
      <c r="R11" s="32">
        <f t="shared" si="8"/>
        <v>85.676732792944776</v>
      </c>
      <c r="S11" s="32">
        <f t="shared" si="9"/>
        <v>16.435761444130851</v>
      </c>
      <c r="T11" s="32">
        <f t="shared" si="10"/>
        <v>53.620727538864251</v>
      </c>
    </row>
    <row r="12" spans="1:20" x14ac:dyDescent="0.25">
      <c r="B12" s="12" t="str">
        <f>'Média Mensal'!B12</f>
        <v>Nau Vitória</v>
      </c>
      <c r="C12" s="12" t="str">
        <f>'Média Mensal'!C12</f>
        <v>Nasoni</v>
      </c>
      <c r="D12" s="15">
        <f>'Média Mensal'!D12</f>
        <v>499.02</v>
      </c>
      <c r="E12" s="4">
        <v>15435.01345161712</v>
      </c>
      <c r="F12" s="2">
        <v>2502.3229662087715</v>
      </c>
      <c r="G12" s="5">
        <f t="shared" si="4"/>
        <v>17937.336417825893</v>
      </c>
      <c r="H12" s="2">
        <v>171</v>
      </c>
      <c r="I12" s="2">
        <v>150</v>
      </c>
      <c r="J12" s="5">
        <f t="shared" si="5"/>
        <v>321</v>
      </c>
      <c r="K12" s="2">
        <v>0</v>
      </c>
      <c r="L12" s="2">
        <v>0</v>
      </c>
      <c r="M12" s="5">
        <f t="shared" si="6"/>
        <v>0</v>
      </c>
      <c r="N12" s="27">
        <f t="shared" si="7"/>
        <v>0.41788535444057612</v>
      </c>
      <c r="O12" s="27">
        <f t="shared" si="0"/>
        <v>7.7232190315085547E-2</v>
      </c>
      <c r="P12" s="28">
        <f t="shared" si="1"/>
        <v>0.25870163288660858</v>
      </c>
      <c r="R12" s="32">
        <f t="shared" si="8"/>
        <v>90.26323655916444</v>
      </c>
      <c r="S12" s="32">
        <f t="shared" si="9"/>
        <v>16.682153108058476</v>
      </c>
      <c r="T12" s="32">
        <f t="shared" si="10"/>
        <v>55.87955270350745</v>
      </c>
    </row>
    <row r="13" spans="1:20" x14ac:dyDescent="0.25">
      <c r="B13" s="12" t="str">
        <f>'Média Mensal'!B13</f>
        <v>Nasoni</v>
      </c>
      <c r="C13" s="12" t="str">
        <f>'Média Mensal'!C13</f>
        <v>Contumil</v>
      </c>
      <c r="D13" s="15">
        <f>'Média Mensal'!D13</f>
        <v>650</v>
      </c>
      <c r="E13" s="4">
        <v>15688.757535398428</v>
      </c>
      <c r="F13" s="2">
        <v>2557.0790679081424</v>
      </c>
      <c r="G13" s="5">
        <f t="shared" si="4"/>
        <v>18245.836603306572</v>
      </c>
      <c r="H13" s="2">
        <v>139</v>
      </c>
      <c r="I13" s="2">
        <v>154</v>
      </c>
      <c r="J13" s="5">
        <f t="shared" si="5"/>
        <v>293</v>
      </c>
      <c r="K13" s="2">
        <v>0</v>
      </c>
      <c r="L13" s="2">
        <v>0</v>
      </c>
      <c r="M13" s="5">
        <f t="shared" si="6"/>
        <v>0</v>
      </c>
      <c r="N13" s="27">
        <f t="shared" si="7"/>
        <v>0.52254055207162364</v>
      </c>
      <c r="O13" s="27">
        <f t="shared" si="0"/>
        <v>7.6872266351254881E-2</v>
      </c>
      <c r="P13" s="28">
        <f t="shared" si="1"/>
        <v>0.28829851793873362</v>
      </c>
      <c r="R13" s="32">
        <f t="shared" si="8"/>
        <v>112.86875924747071</v>
      </c>
      <c r="S13" s="32">
        <f t="shared" si="9"/>
        <v>16.604409531871056</v>
      </c>
      <c r="T13" s="32">
        <f t="shared" si="10"/>
        <v>62.272479874766461</v>
      </c>
    </row>
    <row r="14" spans="1:20" x14ac:dyDescent="0.25">
      <c r="B14" s="12" t="str">
        <f>'Média Mensal'!B14</f>
        <v>Contumil</v>
      </c>
      <c r="C14" s="12" t="str">
        <f>'Média Mensal'!C14</f>
        <v>Estádio do Dragão</v>
      </c>
      <c r="D14" s="15">
        <f>'Média Mensal'!D14</f>
        <v>619.19000000000005</v>
      </c>
      <c r="E14" s="4">
        <v>16418.321620847029</v>
      </c>
      <c r="F14" s="2">
        <v>2884.6793806103401</v>
      </c>
      <c r="G14" s="5">
        <f t="shared" si="4"/>
        <v>19303.001001457371</v>
      </c>
      <c r="H14" s="2">
        <v>127</v>
      </c>
      <c r="I14" s="2">
        <v>178</v>
      </c>
      <c r="J14" s="5">
        <f t="shared" si="5"/>
        <v>305</v>
      </c>
      <c r="K14" s="2">
        <v>0</v>
      </c>
      <c r="L14" s="2">
        <v>0</v>
      </c>
      <c r="M14" s="5">
        <f t="shared" si="6"/>
        <v>0</v>
      </c>
      <c r="N14" s="27">
        <f t="shared" si="7"/>
        <v>0.5985098286981273</v>
      </c>
      <c r="O14" s="27">
        <f t="shared" si="0"/>
        <v>7.5028073777838641E-2</v>
      </c>
      <c r="P14" s="28">
        <f t="shared" si="1"/>
        <v>0.2930024438594015</v>
      </c>
      <c r="R14" s="32">
        <f t="shared" si="8"/>
        <v>129.27812299879551</v>
      </c>
      <c r="S14" s="32">
        <f t="shared" si="9"/>
        <v>16.206063936013148</v>
      </c>
      <c r="T14" s="32">
        <f t="shared" si="10"/>
        <v>63.288527873630727</v>
      </c>
    </row>
    <row r="15" spans="1:20" x14ac:dyDescent="0.25">
      <c r="B15" s="12" t="str">
        <f>'Média Mensal'!B15</f>
        <v>Estádio do Dragão</v>
      </c>
      <c r="C15" s="12" t="str">
        <f>'Média Mensal'!C15</f>
        <v>Campanhã</v>
      </c>
      <c r="D15" s="15">
        <f>'Média Mensal'!D15</f>
        <v>1166.02</v>
      </c>
      <c r="E15" s="4">
        <v>22711.750636945959</v>
      </c>
      <c r="F15" s="2">
        <v>6743.3295636997318</v>
      </c>
      <c r="G15" s="5">
        <f t="shared" si="4"/>
        <v>29455.080200645691</v>
      </c>
      <c r="H15" s="2">
        <v>310</v>
      </c>
      <c r="I15" s="2">
        <v>313</v>
      </c>
      <c r="J15" s="5">
        <f t="shared" si="5"/>
        <v>623</v>
      </c>
      <c r="K15" s="2">
        <v>176</v>
      </c>
      <c r="L15" s="2">
        <v>152</v>
      </c>
      <c r="M15" s="5">
        <f t="shared" si="6"/>
        <v>328</v>
      </c>
      <c r="N15" s="27">
        <f t="shared" si="7"/>
        <v>0.20533551494418087</v>
      </c>
      <c r="O15" s="27">
        <f t="shared" si="0"/>
        <v>6.403678458272935E-2</v>
      </c>
      <c r="P15" s="28">
        <f t="shared" si="1"/>
        <v>0.13642169124757164</v>
      </c>
      <c r="R15" s="32">
        <f t="shared" si="8"/>
        <v>46.731997195362055</v>
      </c>
      <c r="S15" s="32">
        <f t="shared" si="9"/>
        <v>14.501784007956413</v>
      </c>
      <c r="T15" s="32">
        <f t="shared" si="10"/>
        <v>30.972744690479171</v>
      </c>
    </row>
    <row r="16" spans="1:20" x14ac:dyDescent="0.25">
      <c r="B16" s="12" t="str">
        <f>'Média Mensal'!B16</f>
        <v>Campanhã</v>
      </c>
      <c r="C16" s="12" t="str">
        <f>'Média Mensal'!C16</f>
        <v>Heroismo</v>
      </c>
      <c r="D16" s="15">
        <f>'Média Mensal'!D16</f>
        <v>950.92</v>
      </c>
      <c r="E16" s="4">
        <v>43067.929373713705</v>
      </c>
      <c r="F16" s="2">
        <v>14608.95680287745</v>
      </c>
      <c r="G16" s="5">
        <f t="shared" si="4"/>
        <v>57676.886176591157</v>
      </c>
      <c r="H16" s="2">
        <v>442</v>
      </c>
      <c r="I16" s="2">
        <v>351</v>
      </c>
      <c r="J16" s="5">
        <f t="shared" si="5"/>
        <v>793</v>
      </c>
      <c r="K16" s="2">
        <v>260</v>
      </c>
      <c r="L16" s="2">
        <v>236</v>
      </c>
      <c r="M16" s="5">
        <f t="shared" si="6"/>
        <v>496</v>
      </c>
      <c r="N16" s="27">
        <f t="shared" si="7"/>
        <v>0.26925533518626654</v>
      </c>
      <c r="O16" s="27">
        <f t="shared" si="0"/>
        <v>0.10874290480317282</v>
      </c>
      <c r="P16" s="28">
        <f t="shared" si="1"/>
        <v>0.19598256917046497</v>
      </c>
      <c r="R16" s="32">
        <f t="shared" si="8"/>
        <v>61.350326743181917</v>
      </c>
      <c r="S16" s="32">
        <f t="shared" si="9"/>
        <v>24.887490294510137</v>
      </c>
      <c r="T16" s="32">
        <f t="shared" si="10"/>
        <v>44.745450874004</v>
      </c>
    </row>
    <row r="17" spans="2:20" x14ac:dyDescent="0.25">
      <c r="B17" s="12" t="str">
        <f>'Média Mensal'!B17</f>
        <v>Heroismo</v>
      </c>
      <c r="C17" s="12" t="str">
        <f>'Média Mensal'!C17</f>
        <v>24 de Agosto</v>
      </c>
      <c r="D17" s="15">
        <f>'Média Mensal'!D17</f>
        <v>571.9</v>
      </c>
      <c r="E17" s="4">
        <v>46037.976086804803</v>
      </c>
      <c r="F17" s="2">
        <v>16451.044266783523</v>
      </c>
      <c r="G17" s="5">
        <f t="shared" si="4"/>
        <v>62489.020353588327</v>
      </c>
      <c r="H17" s="2">
        <v>440</v>
      </c>
      <c r="I17" s="2">
        <v>355</v>
      </c>
      <c r="J17" s="5">
        <f t="shared" si="5"/>
        <v>795</v>
      </c>
      <c r="K17" s="2">
        <v>302</v>
      </c>
      <c r="L17" s="2">
        <v>236</v>
      </c>
      <c r="M17" s="5">
        <f t="shared" si="6"/>
        <v>538</v>
      </c>
      <c r="N17" s="27">
        <f t="shared" si="7"/>
        <v>0.27091361504804634</v>
      </c>
      <c r="O17" s="27">
        <f t="shared" si="0"/>
        <v>0.12167212196603398</v>
      </c>
      <c r="P17" s="28">
        <f t="shared" si="1"/>
        <v>0.20478534840464938</v>
      </c>
      <c r="R17" s="32">
        <f t="shared" si="8"/>
        <v>62.045789874400008</v>
      </c>
      <c r="S17" s="32">
        <f t="shared" si="9"/>
        <v>27.835946305894286</v>
      </c>
      <c r="T17" s="32">
        <f t="shared" si="10"/>
        <v>46.878484886412849</v>
      </c>
    </row>
    <row r="18" spans="2:20" x14ac:dyDescent="0.25">
      <c r="B18" s="12" t="str">
        <f>'Média Mensal'!B18</f>
        <v>24 de Agosto</v>
      </c>
      <c r="C18" s="12" t="str">
        <f>'Média Mensal'!C18</f>
        <v>Bolhão</v>
      </c>
      <c r="D18" s="15">
        <f>'Média Mensal'!D18</f>
        <v>680.44</v>
      </c>
      <c r="E18" s="4">
        <v>54512.254945208326</v>
      </c>
      <c r="F18" s="2">
        <v>21603.648190480439</v>
      </c>
      <c r="G18" s="5">
        <f t="shared" si="4"/>
        <v>76115.903135688772</v>
      </c>
      <c r="H18" s="2">
        <v>427</v>
      </c>
      <c r="I18" s="2">
        <v>351</v>
      </c>
      <c r="J18" s="5">
        <f t="shared" si="5"/>
        <v>778</v>
      </c>
      <c r="K18" s="2">
        <v>302</v>
      </c>
      <c r="L18" s="2">
        <v>262</v>
      </c>
      <c r="M18" s="5">
        <f t="shared" si="6"/>
        <v>564</v>
      </c>
      <c r="N18" s="27">
        <f t="shared" si="7"/>
        <v>0.32617068920353459</v>
      </c>
      <c r="O18" s="27">
        <f t="shared" si="0"/>
        <v>0.1534437197460114</v>
      </c>
      <c r="P18" s="28">
        <f t="shared" si="1"/>
        <v>0.24719376180725114</v>
      </c>
      <c r="R18" s="32">
        <f t="shared" si="8"/>
        <v>74.776755754743931</v>
      </c>
      <c r="S18" s="32">
        <f t="shared" si="9"/>
        <v>35.242492969788643</v>
      </c>
      <c r="T18" s="32">
        <f t="shared" si="10"/>
        <v>56.718258670408922</v>
      </c>
    </row>
    <row r="19" spans="2:20" x14ac:dyDescent="0.25">
      <c r="B19" s="12" t="str">
        <f>'Média Mensal'!B19</f>
        <v>Bolhão</v>
      </c>
      <c r="C19" s="12" t="str">
        <f>'Média Mensal'!C19</f>
        <v>Trindade</v>
      </c>
      <c r="D19" s="15">
        <f>'Média Mensal'!D19</f>
        <v>451.8</v>
      </c>
      <c r="E19" s="4">
        <v>54696.186750330366</v>
      </c>
      <c r="F19" s="2">
        <v>30415.35841029774</v>
      </c>
      <c r="G19" s="5">
        <f t="shared" si="4"/>
        <v>85111.545160628099</v>
      </c>
      <c r="H19" s="2">
        <v>418</v>
      </c>
      <c r="I19" s="2">
        <v>353</v>
      </c>
      <c r="J19" s="5">
        <f t="shared" si="5"/>
        <v>771</v>
      </c>
      <c r="K19" s="2">
        <v>302</v>
      </c>
      <c r="L19" s="2">
        <v>274</v>
      </c>
      <c r="M19" s="5">
        <f t="shared" si="6"/>
        <v>576</v>
      </c>
      <c r="N19" s="27">
        <f t="shared" si="7"/>
        <v>0.33112278883142654</v>
      </c>
      <c r="O19" s="27">
        <f t="shared" si="0"/>
        <v>0.21092481560539347</v>
      </c>
      <c r="P19" s="28">
        <f t="shared" si="1"/>
        <v>0.27510002185189958</v>
      </c>
      <c r="R19" s="32">
        <f t="shared" si="8"/>
        <v>75.966926042125507</v>
      </c>
      <c r="S19" s="32">
        <f t="shared" si="9"/>
        <v>48.509343557093686</v>
      </c>
      <c r="T19" s="32">
        <f t="shared" si="10"/>
        <v>63.186002346420267</v>
      </c>
    </row>
    <row r="20" spans="2:20" x14ac:dyDescent="0.25">
      <c r="B20" s="12" t="str">
        <f>'Média Mensal'!B20</f>
        <v>Trindade</v>
      </c>
      <c r="C20" s="12" t="str">
        <f>'Média Mensal'!C20</f>
        <v>Lapa</v>
      </c>
      <c r="D20" s="15">
        <f>'Média Mensal'!D20</f>
        <v>857.43000000000006</v>
      </c>
      <c r="E20" s="4">
        <v>53478.929934784566</v>
      </c>
      <c r="F20" s="2">
        <v>53945.905811985365</v>
      </c>
      <c r="G20" s="5">
        <f t="shared" si="4"/>
        <v>107424.83574676994</v>
      </c>
      <c r="H20" s="2">
        <v>381</v>
      </c>
      <c r="I20" s="2">
        <v>365</v>
      </c>
      <c r="J20" s="5">
        <f t="shared" si="5"/>
        <v>746</v>
      </c>
      <c r="K20" s="2">
        <v>302</v>
      </c>
      <c r="L20" s="2">
        <v>278</v>
      </c>
      <c r="M20" s="5">
        <f t="shared" si="6"/>
        <v>580</v>
      </c>
      <c r="N20" s="27">
        <f t="shared" si="7"/>
        <v>0.34021406900341344</v>
      </c>
      <c r="O20" s="27">
        <f t="shared" si="0"/>
        <v>0.36503211316506096</v>
      </c>
      <c r="P20" s="28">
        <f t="shared" si="1"/>
        <v>0.35224029348791358</v>
      </c>
      <c r="R20" s="32">
        <f t="shared" si="8"/>
        <v>78.300043828381504</v>
      </c>
      <c r="S20" s="32">
        <f t="shared" si="9"/>
        <v>83.897209660941471</v>
      </c>
      <c r="T20" s="32">
        <f t="shared" si="10"/>
        <v>81.014204937232236</v>
      </c>
    </row>
    <row r="21" spans="2:20" x14ac:dyDescent="0.25">
      <c r="B21" s="12" t="str">
        <f>'Média Mensal'!B21</f>
        <v>Lapa</v>
      </c>
      <c r="C21" s="12" t="str">
        <f>'Média Mensal'!C21</f>
        <v>Carolina Michaelis</v>
      </c>
      <c r="D21" s="15">
        <f>'Média Mensal'!D21</f>
        <v>460.97</v>
      </c>
      <c r="E21" s="4">
        <v>51267.106726370213</v>
      </c>
      <c r="F21" s="2">
        <v>55294.768809075133</v>
      </c>
      <c r="G21" s="5">
        <f t="shared" si="4"/>
        <v>106561.87553544535</v>
      </c>
      <c r="H21" s="2">
        <v>399</v>
      </c>
      <c r="I21" s="2">
        <v>355</v>
      </c>
      <c r="J21" s="5">
        <f t="shared" si="5"/>
        <v>754</v>
      </c>
      <c r="K21" s="2">
        <v>299</v>
      </c>
      <c r="L21" s="2">
        <v>282</v>
      </c>
      <c r="M21" s="5">
        <f t="shared" si="6"/>
        <v>581</v>
      </c>
      <c r="N21" s="27">
        <f t="shared" si="7"/>
        <v>0.31974794635247367</v>
      </c>
      <c r="O21" s="27">
        <f t="shared" si="0"/>
        <v>0.37714007208677863</v>
      </c>
      <c r="P21" s="28">
        <f t="shared" si="1"/>
        <v>0.34716136573615858</v>
      </c>
      <c r="R21" s="32">
        <f t="shared" si="8"/>
        <v>73.448576971877102</v>
      </c>
      <c r="S21" s="32">
        <f t="shared" si="9"/>
        <v>86.804974582535536</v>
      </c>
      <c r="T21" s="32">
        <f t="shared" si="10"/>
        <v>79.821629614565808</v>
      </c>
    </row>
    <row r="22" spans="2:20" x14ac:dyDescent="0.25">
      <c r="B22" s="12" t="str">
        <f>'Média Mensal'!B22</f>
        <v>Carolina Michaelis</v>
      </c>
      <c r="C22" s="12" t="str">
        <f>'Média Mensal'!C22</f>
        <v>Casa da Música</v>
      </c>
      <c r="D22" s="15">
        <f>'Média Mensal'!D22</f>
        <v>627.48</v>
      </c>
      <c r="E22" s="4">
        <v>45523.576216407397</v>
      </c>
      <c r="F22" s="2">
        <v>56888.860661521358</v>
      </c>
      <c r="G22" s="5">
        <f t="shared" si="4"/>
        <v>102412.43687792876</v>
      </c>
      <c r="H22" s="2">
        <v>403</v>
      </c>
      <c r="I22" s="2">
        <v>381</v>
      </c>
      <c r="J22" s="5">
        <f t="shared" si="5"/>
        <v>784</v>
      </c>
      <c r="K22" s="2">
        <v>281</v>
      </c>
      <c r="L22" s="2">
        <v>284</v>
      </c>
      <c r="M22" s="5">
        <f t="shared" si="6"/>
        <v>565</v>
      </c>
      <c r="N22" s="27">
        <f t="shared" si="7"/>
        <v>0.29044747994339143</v>
      </c>
      <c r="O22" s="27">
        <f t="shared" si="0"/>
        <v>0.37248481392751398</v>
      </c>
      <c r="P22" s="28">
        <f t="shared" si="1"/>
        <v>0.33093489671796644</v>
      </c>
      <c r="R22" s="32">
        <f t="shared" si="8"/>
        <v>66.5549359888997</v>
      </c>
      <c r="S22" s="32">
        <f t="shared" si="9"/>
        <v>85.547158889505795</v>
      </c>
      <c r="T22" s="32">
        <f t="shared" si="10"/>
        <v>75.917299390606942</v>
      </c>
    </row>
    <row r="23" spans="2:20" x14ac:dyDescent="0.25">
      <c r="B23" s="12" t="str">
        <f>'Média Mensal'!B23</f>
        <v>Casa da Música</v>
      </c>
      <c r="C23" s="12" t="str">
        <f>'Média Mensal'!C23</f>
        <v>Francos</v>
      </c>
      <c r="D23" s="15">
        <f>'Média Mensal'!D23</f>
        <v>871.87</v>
      </c>
      <c r="E23" s="4">
        <v>37822.900760105127</v>
      </c>
      <c r="F23" s="2">
        <v>57821.267347784895</v>
      </c>
      <c r="G23" s="5">
        <f t="shared" si="4"/>
        <v>95644.168107890029</v>
      </c>
      <c r="H23" s="2">
        <v>420</v>
      </c>
      <c r="I23" s="2">
        <v>400</v>
      </c>
      <c r="J23" s="5">
        <f t="shared" si="5"/>
        <v>820</v>
      </c>
      <c r="K23" s="2">
        <v>281</v>
      </c>
      <c r="L23" s="2">
        <v>271</v>
      </c>
      <c r="M23" s="5">
        <f t="shared" si="6"/>
        <v>552</v>
      </c>
      <c r="N23" s="27">
        <f t="shared" si="7"/>
        <v>0.2357918605063658</v>
      </c>
      <c r="O23" s="27">
        <f t="shared" si="0"/>
        <v>0.37642093737165311</v>
      </c>
      <c r="P23" s="28">
        <f t="shared" si="1"/>
        <v>0.30458374129945615</v>
      </c>
      <c r="R23" s="32">
        <f t="shared" si="8"/>
        <v>53.955635891733422</v>
      </c>
      <c r="S23" s="32">
        <f t="shared" si="9"/>
        <v>86.171784422928312</v>
      </c>
      <c r="T23" s="32">
        <f t="shared" si="10"/>
        <v>69.711492790007313</v>
      </c>
    </row>
    <row r="24" spans="2:20" x14ac:dyDescent="0.25">
      <c r="B24" s="12" t="str">
        <f>'Média Mensal'!B24</f>
        <v>Francos</v>
      </c>
      <c r="C24" s="12" t="str">
        <f>'Média Mensal'!C24</f>
        <v>Ramalde</v>
      </c>
      <c r="D24" s="15">
        <f>'Média Mensal'!D24</f>
        <v>965.03</v>
      </c>
      <c r="E24" s="4">
        <v>33582.331444056465</v>
      </c>
      <c r="F24" s="2">
        <v>57898.15614807314</v>
      </c>
      <c r="G24" s="5">
        <f t="shared" si="4"/>
        <v>91480.487592129604</v>
      </c>
      <c r="H24" s="2">
        <v>421</v>
      </c>
      <c r="I24" s="2">
        <v>439</v>
      </c>
      <c r="J24" s="5">
        <f t="shared" si="5"/>
        <v>860</v>
      </c>
      <c r="K24" s="2">
        <v>279</v>
      </c>
      <c r="L24" s="2">
        <v>258</v>
      </c>
      <c r="M24" s="5">
        <f t="shared" si="6"/>
        <v>537</v>
      </c>
      <c r="N24" s="27">
        <f t="shared" si="7"/>
        <v>0.20972179409008085</v>
      </c>
      <c r="O24" s="27">
        <f t="shared" si="0"/>
        <v>0.36457959390001221</v>
      </c>
      <c r="P24" s="28">
        <f t="shared" si="1"/>
        <v>0.28683023425430054</v>
      </c>
      <c r="R24" s="32">
        <f t="shared" si="8"/>
        <v>47.974759205794946</v>
      </c>
      <c r="S24" s="32">
        <f t="shared" si="9"/>
        <v>83.067655879588429</v>
      </c>
      <c r="T24" s="32">
        <f t="shared" si="10"/>
        <v>65.483527267093493</v>
      </c>
    </row>
    <row r="25" spans="2:20" x14ac:dyDescent="0.25">
      <c r="B25" s="12" t="str">
        <f>'Média Mensal'!B25</f>
        <v>Ramalde</v>
      </c>
      <c r="C25" s="12" t="str">
        <f>'Média Mensal'!C25</f>
        <v>Viso</v>
      </c>
      <c r="D25" s="15">
        <f>'Média Mensal'!D25</f>
        <v>621.15</v>
      </c>
      <c r="E25" s="4">
        <v>32755.751474470508</v>
      </c>
      <c r="F25" s="2">
        <v>56028.87877394005</v>
      </c>
      <c r="G25" s="5">
        <f t="shared" si="4"/>
        <v>88784.630248410554</v>
      </c>
      <c r="H25" s="2">
        <v>421</v>
      </c>
      <c r="I25" s="2">
        <v>415</v>
      </c>
      <c r="J25" s="5">
        <f t="shared" si="5"/>
        <v>836</v>
      </c>
      <c r="K25" s="2">
        <v>245</v>
      </c>
      <c r="L25" s="2">
        <v>258</v>
      </c>
      <c r="M25" s="5">
        <f t="shared" si="6"/>
        <v>503</v>
      </c>
      <c r="N25" s="27">
        <f t="shared" si="7"/>
        <v>0.21593022541445067</v>
      </c>
      <c r="O25" s="27">
        <f t="shared" si="0"/>
        <v>0.36471435956582338</v>
      </c>
      <c r="P25" s="28">
        <f t="shared" si="1"/>
        <v>0.29079205505178357</v>
      </c>
      <c r="R25" s="32">
        <f t="shared" si="8"/>
        <v>49.182810021727491</v>
      </c>
      <c r="S25" s="32">
        <f t="shared" si="9"/>
        <v>83.252420169301715</v>
      </c>
      <c r="T25" s="32">
        <f t="shared" si="10"/>
        <v>66.306669341606096</v>
      </c>
    </row>
    <row r="26" spans="2:20" x14ac:dyDescent="0.25">
      <c r="B26" s="12" t="str">
        <f>'Média Mensal'!B26</f>
        <v>Viso</v>
      </c>
      <c r="C26" s="12" t="str">
        <f>'Média Mensal'!C26</f>
        <v>Sete Bicas</v>
      </c>
      <c r="D26" s="15">
        <f>'Média Mensal'!D26</f>
        <v>743.81</v>
      </c>
      <c r="E26" s="4">
        <v>30503.903604736053</v>
      </c>
      <c r="F26" s="2">
        <v>54397.629329006821</v>
      </c>
      <c r="G26" s="5">
        <f t="shared" si="4"/>
        <v>84901.53293374287</v>
      </c>
      <c r="H26" s="2">
        <v>421</v>
      </c>
      <c r="I26" s="2">
        <v>433</v>
      </c>
      <c r="J26" s="5">
        <f t="shared" si="5"/>
        <v>854</v>
      </c>
      <c r="K26" s="2">
        <v>237</v>
      </c>
      <c r="L26" s="2">
        <v>254</v>
      </c>
      <c r="M26" s="5">
        <f t="shared" si="6"/>
        <v>491</v>
      </c>
      <c r="N26" s="27">
        <f t="shared" si="7"/>
        <v>0.20375055843710627</v>
      </c>
      <c r="O26" s="27">
        <f t="shared" si="0"/>
        <v>0.34754427120500142</v>
      </c>
      <c r="P26" s="28">
        <f t="shared" si="1"/>
        <v>0.27724579055664617</v>
      </c>
      <c r="R26" s="32">
        <f t="shared" si="8"/>
        <v>46.358516116620144</v>
      </c>
      <c r="S26" s="32">
        <f t="shared" si="9"/>
        <v>79.181410959253014</v>
      </c>
      <c r="T26" s="32">
        <f t="shared" si="10"/>
        <v>63.12381630761552</v>
      </c>
    </row>
    <row r="27" spans="2:20" x14ac:dyDescent="0.25">
      <c r="B27" s="12" t="str">
        <f>'Média Mensal'!B27</f>
        <v>Sete Bicas</v>
      </c>
      <c r="C27" s="12" t="str">
        <f>'Média Mensal'!C27</f>
        <v>ASra da Hora</v>
      </c>
      <c r="D27" s="15">
        <f>'Média Mensal'!D27</f>
        <v>674.5</v>
      </c>
      <c r="E27" s="4">
        <v>28189.85379908084</v>
      </c>
      <c r="F27" s="2">
        <v>53892.131987488217</v>
      </c>
      <c r="G27" s="5">
        <f t="shared" si="4"/>
        <v>82081.985786569057</v>
      </c>
      <c r="H27" s="2">
        <v>421</v>
      </c>
      <c r="I27" s="2">
        <v>456</v>
      </c>
      <c r="J27" s="5">
        <f t="shared" si="5"/>
        <v>877</v>
      </c>
      <c r="K27" s="2">
        <v>231</v>
      </c>
      <c r="L27" s="2">
        <v>242</v>
      </c>
      <c r="M27" s="5">
        <f t="shared" si="6"/>
        <v>473</v>
      </c>
      <c r="N27" s="27">
        <f t="shared" si="7"/>
        <v>0.19018413886469696</v>
      </c>
      <c r="O27" s="27">
        <f t="shared" si="0"/>
        <v>0.33998771063066657</v>
      </c>
      <c r="P27" s="28">
        <f t="shared" si="1"/>
        <v>0.2675981488529845</v>
      </c>
      <c r="R27" s="32">
        <f t="shared" si="8"/>
        <v>43.235972084479819</v>
      </c>
      <c r="S27" s="32">
        <f t="shared" si="9"/>
        <v>77.209358148263917</v>
      </c>
      <c r="T27" s="32">
        <f t="shared" si="10"/>
        <v>60.801470953014118</v>
      </c>
    </row>
    <row r="28" spans="2:20" x14ac:dyDescent="0.25">
      <c r="B28" s="12" t="str">
        <f>'Média Mensal'!B28</f>
        <v>ASra da Hora</v>
      </c>
      <c r="C28" s="12" t="str">
        <f>'Média Mensal'!C28</f>
        <v>Vasco da Gama</v>
      </c>
      <c r="D28" s="15">
        <f>'Média Mensal'!D28</f>
        <v>824.48</v>
      </c>
      <c r="E28" s="4">
        <v>11339.452631605909</v>
      </c>
      <c r="F28" s="2">
        <v>10450.204637761984</v>
      </c>
      <c r="G28" s="5">
        <f t="shared" si="4"/>
        <v>21789.657269367894</v>
      </c>
      <c r="H28" s="2">
        <v>191</v>
      </c>
      <c r="I28" s="2">
        <v>233</v>
      </c>
      <c r="J28" s="5">
        <f t="shared" si="5"/>
        <v>424</v>
      </c>
      <c r="K28" s="2">
        <v>0</v>
      </c>
      <c r="L28" s="2">
        <v>0</v>
      </c>
      <c r="M28" s="5">
        <f t="shared" si="6"/>
        <v>0</v>
      </c>
      <c r="N28" s="27">
        <f t="shared" si="7"/>
        <v>0.2748558423406513</v>
      </c>
      <c r="O28" s="27">
        <f t="shared" si="0"/>
        <v>0.2076419614878792</v>
      </c>
      <c r="P28" s="28">
        <f t="shared" si="1"/>
        <v>0.23791991253240624</v>
      </c>
      <c r="R28" s="32">
        <f t="shared" si="8"/>
        <v>59.368861945580676</v>
      </c>
      <c r="S28" s="32">
        <f t="shared" si="9"/>
        <v>44.85066368138191</v>
      </c>
      <c r="T28" s="32">
        <f t="shared" si="10"/>
        <v>51.390701106999749</v>
      </c>
    </row>
    <row r="29" spans="2:20" x14ac:dyDescent="0.25">
      <c r="B29" s="12" t="str">
        <f>'Média Mensal'!B29</f>
        <v>Vasco da Gama</v>
      </c>
      <c r="C29" s="12" t="str">
        <f>'Média Mensal'!C29</f>
        <v>Estádio do Mar</v>
      </c>
      <c r="D29" s="15">
        <f>'Média Mensal'!D29</f>
        <v>661.6</v>
      </c>
      <c r="E29" s="4">
        <v>12027.897379012995</v>
      </c>
      <c r="F29" s="2">
        <v>8243.859260513751</v>
      </c>
      <c r="G29" s="5">
        <f t="shared" si="4"/>
        <v>20271.756639526746</v>
      </c>
      <c r="H29" s="2">
        <v>204</v>
      </c>
      <c r="I29" s="2">
        <v>250</v>
      </c>
      <c r="J29" s="5">
        <f t="shared" si="5"/>
        <v>454</v>
      </c>
      <c r="K29" s="2">
        <v>0</v>
      </c>
      <c r="L29" s="2">
        <v>0</v>
      </c>
      <c r="M29" s="5">
        <f t="shared" si="6"/>
        <v>0</v>
      </c>
      <c r="N29" s="27">
        <f t="shared" si="7"/>
        <v>0.27296426513736827</v>
      </c>
      <c r="O29" s="27">
        <f t="shared" si="0"/>
        <v>0.15266406037988428</v>
      </c>
      <c r="P29" s="28">
        <f t="shared" si="1"/>
        <v>0.20671965899337927</v>
      </c>
      <c r="R29" s="32">
        <f t="shared" si="8"/>
        <v>58.96028126967154</v>
      </c>
      <c r="S29" s="32">
        <f t="shared" si="9"/>
        <v>32.975437042055006</v>
      </c>
      <c r="T29" s="32">
        <f t="shared" si="10"/>
        <v>44.651446342569926</v>
      </c>
    </row>
    <row r="30" spans="2:20" x14ac:dyDescent="0.25">
      <c r="B30" s="12" t="str">
        <f>'Média Mensal'!B30</f>
        <v>Estádio do Mar</v>
      </c>
      <c r="C30" s="12" t="str">
        <f>'Média Mensal'!C30</f>
        <v>Pedro Hispano</v>
      </c>
      <c r="D30" s="15">
        <f>'Média Mensal'!D30</f>
        <v>786.97</v>
      </c>
      <c r="E30" s="4">
        <v>12203.586470710907</v>
      </c>
      <c r="F30" s="2">
        <v>8207.5477372539699</v>
      </c>
      <c r="G30" s="5">
        <f t="shared" si="4"/>
        <v>20411.134207964875</v>
      </c>
      <c r="H30" s="2">
        <v>191</v>
      </c>
      <c r="I30" s="2">
        <v>251</v>
      </c>
      <c r="J30" s="5">
        <f t="shared" si="5"/>
        <v>442</v>
      </c>
      <c r="K30" s="2">
        <v>0</v>
      </c>
      <c r="L30" s="2">
        <v>0</v>
      </c>
      <c r="M30" s="5">
        <f t="shared" si="6"/>
        <v>0</v>
      </c>
      <c r="N30" s="27">
        <f t="shared" si="7"/>
        <v>0.29580149483010731</v>
      </c>
      <c r="O30" s="27">
        <f t="shared" si="0"/>
        <v>0.15138608044219362</v>
      </c>
      <c r="P30" s="28">
        <f t="shared" si="1"/>
        <v>0.21379183643335087</v>
      </c>
      <c r="R30" s="32">
        <f t="shared" si="8"/>
        <v>63.893122883303178</v>
      </c>
      <c r="S30" s="32">
        <f t="shared" si="9"/>
        <v>32.699393375513822</v>
      </c>
      <c r="T30" s="32">
        <f t="shared" si="10"/>
        <v>46.179036669603789</v>
      </c>
    </row>
    <row r="31" spans="2:20" x14ac:dyDescent="0.25">
      <c r="B31" s="12" t="str">
        <f>'Média Mensal'!B31</f>
        <v>Pedro Hispano</v>
      </c>
      <c r="C31" s="12" t="str">
        <f>'Média Mensal'!C31</f>
        <v>Parque de Real</v>
      </c>
      <c r="D31" s="15">
        <f>'Média Mensal'!D31</f>
        <v>656.68</v>
      </c>
      <c r="E31" s="4">
        <v>11071.203221981557</v>
      </c>
      <c r="F31" s="2">
        <v>7237.1239266986349</v>
      </c>
      <c r="G31" s="5">
        <f t="shared" si="4"/>
        <v>18308.327148680193</v>
      </c>
      <c r="H31" s="2">
        <v>187</v>
      </c>
      <c r="I31" s="2">
        <v>251</v>
      </c>
      <c r="J31" s="5">
        <f t="shared" si="5"/>
        <v>438</v>
      </c>
      <c r="K31" s="2">
        <v>0</v>
      </c>
      <c r="L31" s="2">
        <v>0</v>
      </c>
      <c r="M31" s="5">
        <f t="shared" si="6"/>
        <v>0</v>
      </c>
      <c r="N31" s="27">
        <f t="shared" si="7"/>
        <v>0.27409395974404727</v>
      </c>
      <c r="O31" s="27">
        <f t="shared" si="0"/>
        <v>0.1334868659934085</v>
      </c>
      <c r="P31" s="28">
        <f t="shared" si="1"/>
        <v>0.19351774848511957</v>
      </c>
      <c r="R31" s="32">
        <f t="shared" si="8"/>
        <v>59.204295304714208</v>
      </c>
      <c r="S31" s="32">
        <f t="shared" si="9"/>
        <v>28.833163054576236</v>
      </c>
      <c r="T31" s="32">
        <f t="shared" si="10"/>
        <v>41.79983367278583</v>
      </c>
    </row>
    <row r="32" spans="2:20" x14ac:dyDescent="0.25">
      <c r="B32" s="12" t="str">
        <f>'Média Mensal'!B32</f>
        <v>Parque de Real</v>
      </c>
      <c r="C32" s="12" t="str">
        <f>'Média Mensal'!C32</f>
        <v>C. Matosinhos</v>
      </c>
      <c r="D32" s="15">
        <f>'Média Mensal'!D32</f>
        <v>723.67</v>
      </c>
      <c r="E32" s="4">
        <v>9697.9828125946733</v>
      </c>
      <c r="F32" s="2">
        <v>6176.0339666852433</v>
      </c>
      <c r="G32" s="5">
        <f t="shared" si="4"/>
        <v>15874.016779279917</v>
      </c>
      <c r="H32" s="2">
        <v>184</v>
      </c>
      <c r="I32" s="2">
        <v>211</v>
      </c>
      <c r="J32" s="5">
        <f t="shared" si="5"/>
        <v>395</v>
      </c>
      <c r="K32" s="2">
        <v>0</v>
      </c>
      <c r="L32" s="2">
        <v>0</v>
      </c>
      <c r="M32" s="5">
        <f t="shared" si="6"/>
        <v>0</v>
      </c>
      <c r="N32" s="27">
        <f t="shared" si="7"/>
        <v>0.24401124226536516</v>
      </c>
      <c r="O32" s="27">
        <f t="shared" si="0"/>
        <v>0.13551066277613752</v>
      </c>
      <c r="P32" s="28">
        <f t="shared" si="1"/>
        <v>0.18605270486732203</v>
      </c>
      <c r="R32" s="32">
        <f t="shared" si="8"/>
        <v>52.706428329318875</v>
      </c>
      <c r="S32" s="32">
        <f t="shared" si="9"/>
        <v>29.270303159645703</v>
      </c>
      <c r="T32" s="32">
        <f t="shared" si="10"/>
        <v>40.187384251341562</v>
      </c>
    </row>
    <row r="33" spans="2:20" x14ac:dyDescent="0.25">
      <c r="B33" s="12" t="str">
        <f>'Média Mensal'!B33</f>
        <v>C. Matosinhos</v>
      </c>
      <c r="C33" s="12" t="str">
        <f>'Média Mensal'!C33</f>
        <v>Matosinhos Sul</v>
      </c>
      <c r="D33" s="15">
        <f>'Média Mensal'!D33</f>
        <v>616.61</v>
      </c>
      <c r="E33" s="4">
        <v>6398.2283743140943</v>
      </c>
      <c r="F33" s="2">
        <v>4308.6376378118393</v>
      </c>
      <c r="G33" s="5">
        <f t="shared" si="4"/>
        <v>10706.866012125935</v>
      </c>
      <c r="H33" s="2">
        <v>163</v>
      </c>
      <c r="I33" s="2">
        <v>219</v>
      </c>
      <c r="J33" s="5">
        <f t="shared" si="5"/>
        <v>382</v>
      </c>
      <c r="K33" s="2">
        <v>0</v>
      </c>
      <c r="L33" s="2">
        <v>0</v>
      </c>
      <c r="M33" s="5">
        <f t="shared" si="6"/>
        <v>0</v>
      </c>
      <c r="N33" s="27">
        <f t="shared" si="7"/>
        <v>0.18172655005436533</v>
      </c>
      <c r="O33" s="27">
        <f t="shared" si="0"/>
        <v>9.1084002152288165E-2</v>
      </c>
      <c r="P33" s="28">
        <f t="shared" si="1"/>
        <v>0.12976131971259858</v>
      </c>
      <c r="R33" s="32">
        <f t="shared" si="8"/>
        <v>39.252934811742911</v>
      </c>
      <c r="S33" s="32">
        <f t="shared" si="9"/>
        <v>19.674144464894244</v>
      </c>
      <c r="T33" s="32">
        <f t="shared" si="10"/>
        <v>28.028445057921296</v>
      </c>
    </row>
    <row r="34" spans="2:20" x14ac:dyDescent="0.25">
      <c r="B34" s="12" t="str">
        <f>'Média Mensal'!B34</f>
        <v>Matosinhos Sul</v>
      </c>
      <c r="C34" s="12" t="str">
        <f>'Média Mensal'!C34</f>
        <v>Brito Capelo</v>
      </c>
      <c r="D34" s="15">
        <f>'Média Mensal'!D34</f>
        <v>535.72</v>
      </c>
      <c r="E34" s="4">
        <v>2688.6728957613423</v>
      </c>
      <c r="F34" s="2">
        <v>2706.4684426838153</v>
      </c>
      <c r="G34" s="5">
        <f t="shared" si="4"/>
        <v>5395.1413384451571</v>
      </c>
      <c r="H34" s="2">
        <v>143</v>
      </c>
      <c r="I34" s="2">
        <v>255</v>
      </c>
      <c r="J34" s="5">
        <f t="shared" si="5"/>
        <v>398</v>
      </c>
      <c r="K34" s="2">
        <v>0</v>
      </c>
      <c r="L34" s="2">
        <v>0</v>
      </c>
      <c r="M34" s="5">
        <f t="shared" si="6"/>
        <v>0</v>
      </c>
      <c r="N34" s="27">
        <f t="shared" si="7"/>
        <v>8.70458720461455E-2</v>
      </c>
      <c r="O34" s="27">
        <f t="shared" si="0"/>
        <v>4.9137045074143341E-2</v>
      </c>
      <c r="P34" s="28">
        <f t="shared" si="1"/>
        <v>6.2757553257551155E-2</v>
      </c>
      <c r="R34" s="32">
        <f t="shared" si="8"/>
        <v>18.801908361967428</v>
      </c>
      <c r="S34" s="32">
        <f t="shared" si="9"/>
        <v>10.613601736014962</v>
      </c>
      <c r="T34" s="32">
        <f t="shared" si="10"/>
        <v>13.555631503631048</v>
      </c>
    </row>
    <row r="35" spans="2:20" x14ac:dyDescent="0.25">
      <c r="B35" s="12" t="str">
        <f>'Média Mensal'!B35</f>
        <v>Brito Capelo</v>
      </c>
      <c r="C35" s="12" t="str">
        <f>'Média Mensal'!C35</f>
        <v>Mercado</v>
      </c>
      <c r="D35" s="15">
        <f>'Média Mensal'!D35</f>
        <v>487.53</v>
      </c>
      <c r="E35" s="4">
        <v>1168.7686976092516</v>
      </c>
      <c r="F35" s="2">
        <v>1868.1307784822009</v>
      </c>
      <c r="G35" s="5">
        <f t="shared" si="4"/>
        <v>3036.8994760914525</v>
      </c>
      <c r="H35" s="2">
        <v>139</v>
      </c>
      <c r="I35" s="2">
        <v>255</v>
      </c>
      <c r="J35" s="5">
        <f t="shared" si="5"/>
        <v>394</v>
      </c>
      <c r="K35" s="2">
        <v>0</v>
      </c>
      <c r="L35" s="2">
        <v>0</v>
      </c>
      <c r="M35" s="5">
        <f t="shared" si="6"/>
        <v>0</v>
      </c>
      <c r="N35" s="27">
        <f t="shared" si="7"/>
        <v>3.8927814335506648E-2</v>
      </c>
      <c r="O35" s="27">
        <f t="shared" si="0"/>
        <v>3.3916680800330445E-2</v>
      </c>
      <c r="P35" s="28">
        <f t="shared" si="1"/>
        <v>3.5684568011978904E-2</v>
      </c>
      <c r="R35" s="32">
        <f t="shared" si="8"/>
        <v>8.408407896469436</v>
      </c>
      <c r="S35" s="32">
        <f t="shared" si="9"/>
        <v>7.3260030528713758</v>
      </c>
      <c r="T35" s="32">
        <f t="shared" si="10"/>
        <v>7.7078666905874424</v>
      </c>
    </row>
    <row r="36" spans="2:20" x14ac:dyDescent="0.25">
      <c r="B36" s="13" t="str">
        <f>'Média Mensal'!B36</f>
        <v>Mercado</v>
      </c>
      <c r="C36" s="13" t="str">
        <f>'Média Mensal'!C36</f>
        <v>Sr. de Matosinhos</v>
      </c>
      <c r="D36" s="16">
        <f>'Média Mensal'!D36</f>
        <v>708.96</v>
      </c>
      <c r="E36" s="6">
        <v>247.8865746932409</v>
      </c>
      <c r="F36" s="3">
        <v>507.00000000000011</v>
      </c>
      <c r="G36" s="7">
        <f t="shared" si="4"/>
        <v>754.88657469324107</v>
      </c>
      <c r="H36" s="3">
        <v>164</v>
      </c>
      <c r="I36" s="3">
        <v>255</v>
      </c>
      <c r="J36" s="7">
        <f t="shared" si="5"/>
        <v>419</v>
      </c>
      <c r="K36" s="3">
        <v>0</v>
      </c>
      <c r="L36" s="3">
        <v>0</v>
      </c>
      <c r="M36" s="7">
        <f t="shared" si="6"/>
        <v>0</v>
      </c>
      <c r="N36" s="27">
        <f t="shared" si="7"/>
        <v>6.9977014084586977E-3</v>
      </c>
      <c r="O36" s="27">
        <f t="shared" si="0"/>
        <v>9.2047930283224427E-3</v>
      </c>
      <c r="P36" s="28">
        <f t="shared" si="1"/>
        <v>8.3409194587337702E-3</v>
      </c>
      <c r="R36" s="32">
        <f t="shared" si="8"/>
        <v>1.5115035042270786</v>
      </c>
      <c r="S36" s="32">
        <f t="shared" si="9"/>
        <v>1.9882352941176475</v>
      </c>
      <c r="T36" s="32">
        <f t="shared" si="10"/>
        <v>1.8016386030864942</v>
      </c>
    </row>
    <row r="37" spans="2:20" x14ac:dyDescent="0.25">
      <c r="B37" s="11" t="str">
        <f>'Média Mensal'!B37</f>
        <v>BSra da Hora</v>
      </c>
      <c r="C37" s="11" t="str">
        <f>'Média Mensal'!C37</f>
        <v>BFonte do Cuco</v>
      </c>
      <c r="D37" s="14">
        <f>'Média Mensal'!D37</f>
        <v>687.03</v>
      </c>
      <c r="E37" s="8">
        <v>10289.640204703785</v>
      </c>
      <c r="F37" s="9">
        <v>25985.062504424597</v>
      </c>
      <c r="G37" s="10">
        <f t="shared" si="4"/>
        <v>36274.702709128382</v>
      </c>
      <c r="H37" s="9">
        <v>100</v>
      </c>
      <c r="I37" s="9">
        <v>121</v>
      </c>
      <c r="J37" s="10">
        <f t="shared" si="5"/>
        <v>221</v>
      </c>
      <c r="K37" s="9">
        <v>131</v>
      </c>
      <c r="L37" s="9">
        <v>147</v>
      </c>
      <c r="M37" s="10">
        <f t="shared" si="6"/>
        <v>278</v>
      </c>
      <c r="N37" s="25">
        <f t="shared" si="7"/>
        <v>0.19023887377428977</v>
      </c>
      <c r="O37" s="25">
        <f t="shared" si="0"/>
        <v>0.415149899418849</v>
      </c>
      <c r="P37" s="26">
        <f t="shared" si="1"/>
        <v>0.31089049287905707</v>
      </c>
      <c r="R37" s="32">
        <f t="shared" si="8"/>
        <v>44.543896990059672</v>
      </c>
      <c r="S37" s="32">
        <f t="shared" si="9"/>
        <v>96.959188449345518</v>
      </c>
      <c r="T37" s="32">
        <f t="shared" si="10"/>
        <v>72.694795008273303</v>
      </c>
    </row>
    <row r="38" spans="2:20" x14ac:dyDescent="0.25">
      <c r="B38" s="12" t="str">
        <f>'Média Mensal'!B38</f>
        <v>BFonte do Cuco</v>
      </c>
      <c r="C38" s="12" t="str">
        <f>'Média Mensal'!C38</f>
        <v>Custoias</v>
      </c>
      <c r="D38" s="15">
        <f>'Média Mensal'!D38</f>
        <v>689.2</v>
      </c>
      <c r="E38" s="4">
        <v>10343.651690163122</v>
      </c>
      <c r="F38" s="2">
        <v>25692.709506720195</v>
      </c>
      <c r="G38" s="5">
        <f t="shared" si="4"/>
        <v>36036.361196883314</v>
      </c>
      <c r="H38" s="2">
        <v>100</v>
      </c>
      <c r="I38" s="2">
        <v>121</v>
      </c>
      <c r="J38" s="5">
        <f t="shared" si="5"/>
        <v>221</v>
      </c>
      <c r="K38" s="2">
        <v>129</v>
      </c>
      <c r="L38" s="2">
        <v>166</v>
      </c>
      <c r="M38" s="5">
        <f t="shared" si="6"/>
        <v>295</v>
      </c>
      <c r="N38" s="27">
        <f t="shared" si="7"/>
        <v>0.19300738338115991</v>
      </c>
      <c r="O38" s="27">
        <f t="shared" si="0"/>
        <v>0.38174119675977947</v>
      </c>
      <c r="P38" s="28">
        <f t="shared" si="1"/>
        <v>0.29807736564388659</v>
      </c>
      <c r="R38" s="32">
        <f t="shared" si="8"/>
        <v>45.168784673201408</v>
      </c>
      <c r="S38" s="32">
        <f t="shared" si="9"/>
        <v>89.521635911917059</v>
      </c>
      <c r="T38" s="32">
        <f t="shared" si="10"/>
        <v>69.837909296285488</v>
      </c>
    </row>
    <row r="39" spans="2:20" x14ac:dyDescent="0.25">
      <c r="B39" s="12" t="str">
        <f>'Média Mensal'!B39</f>
        <v>Custoias</v>
      </c>
      <c r="C39" s="12" t="str">
        <f>'Média Mensal'!C39</f>
        <v>Esposade</v>
      </c>
      <c r="D39" s="15">
        <f>'Média Mensal'!D39</f>
        <v>1779.24</v>
      </c>
      <c r="E39" s="4">
        <v>10276.499695580116</v>
      </c>
      <c r="F39" s="2">
        <v>25076.428011439792</v>
      </c>
      <c r="G39" s="5">
        <f t="shared" si="4"/>
        <v>35352.92770701991</v>
      </c>
      <c r="H39" s="2">
        <v>100</v>
      </c>
      <c r="I39" s="2">
        <v>121</v>
      </c>
      <c r="J39" s="5">
        <f t="shared" si="5"/>
        <v>221</v>
      </c>
      <c r="K39" s="2">
        <v>125</v>
      </c>
      <c r="L39" s="2">
        <v>196</v>
      </c>
      <c r="M39" s="5">
        <f t="shared" si="6"/>
        <v>321</v>
      </c>
      <c r="N39" s="27">
        <f t="shared" si="7"/>
        <v>0.1953707166460098</v>
      </c>
      <c r="O39" s="27">
        <f t="shared" si="0"/>
        <v>0.33549753841699387</v>
      </c>
      <c r="P39" s="28">
        <f t="shared" si="1"/>
        <v>0.27761753759124819</v>
      </c>
      <c r="R39" s="32">
        <f t="shared" si="8"/>
        <v>45.673331980356075</v>
      </c>
      <c r="S39" s="32">
        <f t="shared" si="9"/>
        <v>79.10545114018862</v>
      </c>
      <c r="T39" s="32">
        <f t="shared" si="10"/>
        <v>65.226803887490604</v>
      </c>
    </row>
    <row r="40" spans="2:20" x14ac:dyDescent="0.25">
      <c r="B40" s="12" t="str">
        <f>'Média Mensal'!B40</f>
        <v>Esposade</v>
      </c>
      <c r="C40" s="12" t="str">
        <f>'Média Mensal'!C40</f>
        <v>Crestins</v>
      </c>
      <c r="D40" s="15">
        <f>'Média Mensal'!D40</f>
        <v>2035.56</v>
      </c>
      <c r="E40" s="4">
        <v>10174.581397348544</v>
      </c>
      <c r="F40" s="2">
        <v>24631.058203814948</v>
      </c>
      <c r="G40" s="5">
        <f t="shared" si="4"/>
        <v>34805.639601163493</v>
      </c>
      <c r="H40" s="2">
        <v>100</v>
      </c>
      <c r="I40" s="2">
        <v>121</v>
      </c>
      <c r="J40" s="5">
        <f t="shared" si="5"/>
        <v>221</v>
      </c>
      <c r="K40" s="2">
        <v>112</v>
      </c>
      <c r="L40" s="2">
        <v>198</v>
      </c>
      <c r="M40" s="5">
        <f t="shared" si="6"/>
        <v>310</v>
      </c>
      <c r="N40" s="27">
        <f t="shared" si="7"/>
        <v>0.20606329790482306</v>
      </c>
      <c r="O40" s="27">
        <f t="shared" si="0"/>
        <v>0.3273665364675033</v>
      </c>
      <c r="P40" s="28">
        <f t="shared" si="1"/>
        <v>0.27930313604323276</v>
      </c>
      <c r="R40" s="32">
        <f t="shared" si="8"/>
        <v>47.99330847805917</v>
      </c>
      <c r="S40" s="32">
        <f t="shared" si="9"/>
        <v>77.21334860130078</v>
      </c>
      <c r="T40" s="32">
        <f t="shared" si="10"/>
        <v>65.547343881663835</v>
      </c>
    </row>
    <row r="41" spans="2:20" x14ac:dyDescent="0.25">
      <c r="B41" s="12" t="str">
        <f>'Média Mensal'!B41</f>
        <v>Crestins</v>
      </c>
      <c r="C41" s="12" t="str">
        <f>'Média Mensal'!C41</f>
        <v>Verdes (B)</v>
      </c>
      <c r="D41" s="15">
        <f>'Média Mensal'!D41</f>
        <v>591.81999999999994</v>
      </c>
      <c r="E41" s="4">
        <v>9925.562751308642</v>
      </c>
      <c r="F41" s="2">
        <v>24025.44075919448</v>
      </c>
      <c r="G41" s="5">
        <f t="shared" si="4"/>
        <v>33951.00351050312</v>
      </c>
      <c r="H41" s="2">
        <v>100</v>
      </c>
      <c r="I41" s="2">
        <v>121</v>
      </c>
      <c r="J41" s="5">
        <f t="shared" si="5"/>
        <v>221</v>
      </c>
      <c r="K41" s="2">
        <v>111</v>
      </c>
      <c r="L41" s="2">
        <v>218</v>
      </c>
      <c r="M41" s="5">
        <f t="shared" si="6"/>
        <v>329</v>
      </c>
      <c r="N41" s="27">
        <f t="shared" si="7"/>
        <v>0.2020347409076014</v>
      </c>
      <c r="O41" s="27">
        <f t="shared" si="0"/>
        <v>0.29956908677299848</v>
      </c>
      <c r="P41" s="28">
        <f t="shared" si="1"/>
        <v>0.26251858461047201</v>
      </c>
      <c r="R41" s="32">
        <f t="shared" si="8"/>
        <v>47.040581759756599</v>
      </c>
      <c r="S41" s="32">
        <f t="shared" si="9"/>
        <v>70.871506664290507</v>
      </c>
      <c r="T41" s="32">
        <f t="shared" si="10"/>
        <v>61.729097291823855</v>
      </c>
    </row>
    <row r="42" spans="2:20" x14ac:dyDescent="0.25">
      <c r="B42" s="12" t="str">
        <f>'Média Mensal'!B42</f>
        <v>Verdes (B)</v>
      </c>
      <c r="C42" s="12" t="str">
        <f>'Média Mensal'!C42</f>
        <v>Pedras Rubras</v>
      </c>
      <c r="D42" s="15">
        <f>'Média Mensal'!D42</f>
        <v>960.78</v>
      </c>
      <c r="E42" s="4">
        <v>7516.1573214868577</v>
      </c>
      <c r="F42" s="2">
        <v>22162.681813204235</v>
      </c>
      <c r="G42" s="5">
        <f t="shared" si="4"/>
        <v>29678.839134691094</v>
      </c>
      <c r="H42" s="2">
        <v>0</v>
      </c>
      <c r="I42" s="2">
        <v>0</v>
      </c>
      <c r="J42" s="5">
        <f t="shared" si="5"/>
        <v>0</v>
      </c>
      <c r="K42" s="2">
        <v>111</v>
      </c>
      <c r="L42" s="2">
        <v>240</v>
      </c>
      <c r="M42" s="5">
        <f t="shared" si="6"/>
        <v>351</v>
      </c>
      <c r="N42" s="27">
        <f t="shared" si="7"/>
        <v>0.2730368105742102</v>
      </c>
      <c r="O42" s="27">
        <f t="shared" si="0"/>
        <v>0.3723568853024905</v>
      </c>
      <c r="P42" s="28">
        <f t="shared" si="1"/>
        <v>0.34094797278158134</v>
      </c>
      <c r="R42" s="32">
        <f t="shared" si="8"/>
        <v>67.713129022404118</v>
      </c>
      <c r="S42" s="32">
        <f t="shared" si="9"/>
        <v>92.344507555017643</v>
      </c>
      <c r="T42" s="32">
        <f t="shared" si="10"/>
        <v>84.555097249832173</v>
      </c>
    </row>
    <row r="43" spans="2:20" x14ac:dyDescent="0.25">
      <c r="B43" s="12" t="str">
        <f>'Média Mensal'!B43</f>
        <v>Pedras Rubras</v>
      </c>
      <c r="C43" s="12" t="str">
        <f>'Média Mensal'!C43</f>
        <v>Lidador</v>
      </c>
      <c r="D43" s="15">
        <f>'Média Mensal'!D43</f>
        <v>1147.58</v>
      </c>
      <c r="E43" s="4">
        <v>6600.7670758667928</v>
      </c>
      <c r="F43" s="2">
        <v>19125.628586197374</v>
      </c>
      <c r="G43" s="5">
        <f t="shared" si="4"/>
        <v>25726.395662064166</v>
      </c>
      <c r="H43" s="2">
        <v>0</v>
      </c>
      <c r="I43" s="2">
        <v>0</v>
      </c>
      <c r="J43" s="5">
        <f t="shared" si="5"/>
        <v>0</v>
      </c>
      <c r="K43" s="2">
        <v>111</v>
      </c>
      <c r="L43" s="2">
        <v>240</v>
      </c>
      <c r="M43" s="5">
        <f t="shared" si="6"/>
        <v>351</v>
      </c>
      <c r="N43" s="27">
        <f t="shared" si="7"/>
        <v>0.23978375021312093</v>
      </c>
      <c r="O43" s="27">
        <f t="shared" si="0"/>
        <v>0.32133112544014403</v>
      </c>
      <c r="P43" s="28">
        <f t="shared" si="1"/>
        <v>0.29554263925723928</v>
      </c>
      <c r="R43" s="32">
        <f t="shared" si="8"/>
        <v>59.466370052853989</v>
      </c>
      <c r="S43" s="32">
        <f t="shared" si="9"/>
        <v>79.690119109155731</v>
      </c>
      <c r="T43" s="32">
        <f t="shared" si="10"/>
        <v>73.294574535795348</v>
      </c>
    </row>
    <row r="44" spans="2:20" x14ac:dyDescent="0.25">
      <c r="B44" s="12" t="str">
        <f>'Média Mensal'!B44</f>
        <v>Lidador</v>
      </c>
      <c r="C44" s="12" t="str">
        <f>'Média Mensal'!C44</f>
        <v>Vilar do Pinheiro</v>
      </c>
      <c r="D44" s="15">
        <f>'Média Mensal'!D44</f>
        <v>1987.51</v>
      </c>
      <c r="E44" s="4">
        <v>6459.6678697841999</v>
      </c>
      <c r="F44" s="2">
        <v>18206.584802078327</v>
      </c>
      <c r="G44" s="5">
        <f t="shared" si="4"/>
        <v>24666.252671862527</v>
      </c>
      <c r="H44" s="2">
        <v>0</v>
      </c>
      <c r="I44" s="2">
        <v>0</v>
      </c>
      <c r="J44" s="5">
        <f t="shared" si="5"/>
        <v>0</v>
      </c>
      <c r="K44" s="2">
        <v>111</v>
      </c>
      <c r="L44" s="2">
        <v>238</v>
      </c>
      <c r="M44" s="5">
        <f t="shared" si="6"/>
        <v>349</v>
      </c>
      <c r="N44" s="27">
        <f t="shared" si="7"/>
        <v>0.23465808884714473</v>
      </c>
      <c r="O44" s="27">
        <f t="shared" si="0"/>
        <v>0.30846070754402155</v>
      </c>
      <c r="P44" s="28">
        <f t="shared" si="1"/>
        <v>0.28498766835962802</v>
      </c>
      <c r="R44" s="32">
        <f t="shared" si="8"/>
        <v>58.195206034091889</v>
      </c>
      <c r="S44" s="32">
        <f t="shared" si="9"/>
        <v>76.498255470917343</v>
      </c>
      <c r="T44" s="32">
        <f t="shared" si="10"/>
        <v>70.676941753187762</v>
      </c>
    </row>
    <row r="45" spans="2:20" x14ac:dyDescent="0.25">
      <c r="B45" s="12" t="str">
        <f>'Média Mensal'!B45</f>
        <v>Vilar do Pinheiro</v>
      </c>
      <c r="C45" s="12" t="str">
        <f>'Média Mensal'!C45</f>
        <v>Modivas Sul</v>
      </c>
      <c r="D45" s="15">
        <f>'Média Mensal'!D45</f>
        <v>2037.38</v>
      </c>
      <c r="E45" s="4">
        <v>6444.1763336508138</v>
      </c>
      <c r="F45" s="2">
        <v>17379.158851507389</v>
      </c>
      <c r="G45" s="5">
        <f t="shared" si="4"/>
        <v>23823.335185158205</v>
      </c>
      <c r="H45" s="2">
        <v>0</v>
      </c>
      <c r="I45" s="2">
        <v>0</v>
      </c>
      <c r="J45" s="5">
        <f t="shared" si="5"/>
        <v>0</v>
      </c>
      <c r="K45" s="2">
        <v>111</v>
      </c>
      <c r="L45" s="2">
        <v>202</v>
      </c>
      <c r="M45" s="5">
        <f t="shared" si="6"/>
        <v>313</v>
      </c>
      <c r="N45" s="27">
        <f t="shared" si="7"/>
        <v>0.23409533324799528</v>
      </c>
      <c r="O45" s="27">
        <f t="shared" si="0"/>
        <v>0.34691709620543337</v>
      </c>
      <c r="P45" s="28">
        <f t="shared" si="1"/>
        <v>0.3069068224409745</v>
      </c>
      <c r="R45" s="32">
        <f t="shared" si="8"/>
        <v>58.055642645502829</v>
      </c>
      <c r="S45" s="32">
        <f t="shared" si="9"/>
        <v>86.03543985894747</v>
      </c>
      <c r="T45" s="32">
        <f t="shared" si="10"/>
        <v>76.112891965361683</v>
      </c>
    </row>
    <row r="46" spans="2:20" x14ac:dyDescent="0.25">
      <c r="B46" s="12" t="str">
        <f>'Média Mensal'!B46</f>
        <v>Modivas Sul</v>
      </c>
      <c r="C46" s="12" t="str">
        <f>'Média Mensal'!C46</f>
        <v>Modivas Centro</v>
      </c>
      <c r="D46" s="15">
        <f>'Média Mensal'!D46</f>
        <v>1051.08</v>
      </c>
      <c r="E46" s="4">
        <v>6514.3866661305719</v>
      </c>
      <c r="F46" s="2">
        <v>17124.760293803316</v>
      </c>
      <c r="G46" s="5">
        <f t="shared" si="4"/>
        <v>23639.146959933889</v>
      </c>
      <c r="H46" s="2">
        <v>0</v>
      </c>
      <c r="I46" s="2">
        <v>0</v>
      </c>
      <c r="J46" s="5">
        <f t="shared" si="5"/>
        <v>0</v>
      </c>
      <c r="K46" s="2">
        <v>111</v>
      </c>
      <c r="L46" s="2">
        <v>198</v>
      </c>
      <c r="M46" s="5">
        <f t="shared" si="6"/>
        <v>309</v>
      </c>
      <c r="N46" s="27">
        <f t="shared" si="7"/>
        <v>0.23664583936830036</v>
      </c>
      <c r="O46" s="27">
        <f t="shared" si="0"/>
        <v>0.34874471109895966</v>
      </c>
      <c r="P46" s="28">
        <f t="shared" si="1"/>
        <v>0.30847618436076168</v>
      </c>
      <c r="R46" s="32">
        <f t="shared" si="8"/>
        <v>58.688168163338489</v>
      </c>
      <c r="S46" s="32">
        <f t="shared" si="9"/>
        <v>86.488688352541999</v>
      </c>
      <c r="T46" s="32">
        <f t="shared" si="10"/>
        <v>76.502093721468896</v>
      </c>
    </row>
    <row r="47" spans="2:20" x14ac:dyDescent="0.25">
      <c r="B47" s="12" t="str">
        <f>'Média Mensal'!B47</f>
        <v>Modivas Centro</v>
      </c>
      <c r="C47" s="12" t="s">
        <v>102</v>
      </c>
      <c r="D47" s="15">
        <v>852.51</v>
      </c>
      <c r="E47" s="4">
        <v>6803.8957611222304</v>
      </c>
      <c r="F47" s="2">
        <v>16740.301757499798</v>
      </c>
      <c r="G47" s="5">
        <f t="shared" si="4"/>
        <v>23544.19751862203</v>
      </c>
      <c r="H47" s="2">
        <v>0</v>
      </c>
      <c r="I47" s="2">
        <v>0</v>
      </c>
      <c r="J47" s="5">
        <f t="shared" si="5"/>
        <v>0</v>
      </c>
      <c r="K47" s="2">
        <v>111</v>
      </c>
      <c r="L47" s="2">
        <v>218</v>
      </c>
      <c r="M47" s="5">
        <f t="shared" si="6"/>
        <v>329</v>
      </c>
      <c r="N47" s="27">
        <f t="shared" si="7"/>
        <v>0.2471627347109209</v>
      </c>
      <c r="O47" s="27">
        <f t="shared" si="0"/>
        <v>0.30963860900968848</v>
      </c>
      <c r="P47" s="28">
        <f t="shared" si="1"/>
        <v>0.28856012254414687</v>
      </c>
      <c r="R47" s="32">
        <f t="shared" ref="R47" si="11">+E47/(H47+K47)</f>
        <v>61.296358208308384</v>
      </c>
      <c r="S47" s="32">
        <f t="shared" ref="S47" si="12">+F47/(I47+L47)</f>
        <v>76.790375034402743</v>
      </c>
      <c r="T47" s="32">
        <f t="shared" ref="T47" si="13">+G47/(J47+M47)</f>
        <v>71.562910390948417</v>
      </c>
    </row>
    <row r="48" spans="2:20" x14ac:dyDescent="0.25">
      <c r="B48" s="12" t="s">
        <v>102</v>
      </c>
      <c r="C48" s="12" t="str">
        <f>'Média Mensal'!C48</f>
        <v>Mindelo</v>
      </c>
      <c r="D48" s="15">
        <v>1834.12</v>
      </c>
      <c r="E48" s="4">
        <v>6511.458423799525</v>
      </c>
      <c r="F48" s="2">
        <v>15540.432265818774</v>
      </c>
      <c r="G48" s="5">
        <f t="shared" si="4"/>
        <v>22051.8906896183</v>
      </c>
      <c r="H48" s="2">
        <v>0</v>
      </c>
      <c r="I48" s="2">
        <v>0</v>
      </c>
      <c r="J48" s="5">
        <f t="shared" si="5"/>
        <v>0</v>
      </c>
      <c r="K48" s="2">
        <v>111</v>
      </c>
      <c r="L48" s="2">
        <v>239</v>
      </c>
      <c r="M48" s="5">
        <f t="shared" si="6"/>
        <v>350</v>
      </c>
      <c r="N48" s="27">
        <f t="shared" si="7"/>
        <v>0.23653946613628032</v>
      </c>
      <c r="O48" s="27">
        <f t="shared" si="0"/>
        <v>0.26218842397453729</v>
      </c>
      <c r="P48" s="28">
        <f t="shared" si="1"/>
        <v>0.25405404020297578</v>
      </c>
      <c r="R48" s="32">
        <f t="shared" si="8"/>
        <v>58.661787601797521</v>
      </c>
      <c r="S48" s="32">
        <f t="shared" si="9"/>
        <v>65.022729145685247</v>
      </c>
      <c r="T48" s="32">
        <f t="shared" si="10"/>
        <v>63.005401970337999</v>
      </c>
    </row>
    <row r="49" spans="2:20" x14ac:dyDescent="0.25">
      <c r="B49" s="12" t="str">
        <f>'Média Mensal'!B49</f>
        <v>Mindelo</v>
      </c>
      <c r="C49" s="12" t="str">
        <f>'Média Mensal'!C49</f>
        <v>Espaço Natureza</v>
      </c>
      <c r="D49" s="15">
        <f>'Média Mensal'!D49</f>
        <v>776.86</v>
      </c>
      <c r="E49" s="4">
        <v>6648.0753536891243</v>
      </c>
      <c r="F49" s="2">
        <v>14449.850173993729</v>
      </c>
      <c r="G49" s="5">
        <f t="shared" si="4"/>
        <v>21097.925527682855</v>
      </c>
      <c r="H49" s="2">
        <v>0</v>
      </c>
      <c r="I49" s="2">
        <v>0</v>
      </c>
      <c r="J49" s="5">
        <f t="shared" si="5"/>
        <v>0</v>
      </c>
      <c r="K49" s="2">
        <v>111</v>
      </c>
      <c r="L49" s="2">
        <v>241</v>
      </c>
      <c r="M49" s="5">
        <f t="shared" si="6"/>
        <v>352</v>
      </c>
      <c r="N49" s="27">
        <f t="shared" si="7"/>
        <v>0.24150230142724224</v>
      </c>
      <c r="O49" s="27">
        <f t="shared" si="0"/>
        <v>0.24176566346529463</v>
      </c>
      <c r="P49" s="28">
        <f t="shared" si="1"/>
        <v>0.24168261464079518</v>
      </c>
      <c r="R49" s="32">
        <f t="shared" si="8"/>
        <v>59.892570753956072</v>
      </c>
      <c r="S49" s="32">
        <f t="shared" si="9"/>
        <v>59.957884539393071</v>
      </c>
      <c r="T49" s="32">
        <f t="shared" si="10"/>
        <v>59.937288430917199</v>
      </c>
    </row>
    <row r="50" spans="2:20" x14ac:dyDescent="0.25">
      <c r="B50" s="12" t="str">
        <f>'Média Mensal'!B50</f>
        <v>Espaço Natureza</v>
      </c>
      <c r="C50" s="12" t="str">
        <f>'Média Mensal'!C50</f>
        <v>Varziela</v>
      </c>
      <c r="D50" s="15">
        <f>'Média Mensal'!D50</f>
        <v>1539</v>
      </c>
      <c r="E50" s="4">
        <v>6435.2249090150062</v>
      </c>
      <c r="F50" s="2">
        <v>14511.758600919748</v>
      </c>
      <c r="G50" s="5">
        <f t="shared" si="4"/>
        <v>20946.983509934755</v>
      </c>
      <c r="H50" s="2">
        <v>0</v>
      </c>
      <c r="I50" s="2">
        <v>0</v>
      </c>
      <c r="J50" s="5">
        <f t="shared" si="5"/>
        <v>0</v>
      </c>
      <c r="K50" s="2">
        <v>111</v>
      </c>
      <c r="L50" s="2">
        <v>240</v>
      </c>
      <c r="M50" s="5">
        <f t="shared" si="6"/>
        <v>351</v>
      </c>
      <c r="N50" s="27">
        <f t="shared" si="7"/>
        <v>0.23377015798514264</v>
      </c>
      <c r="O50" s="27">
        <f t="shared" si="0"/>
        <v>0.24381314853695812</v>
      </c>
      <c r="P50" s="28">
        <f t="shared" si="1"/>
        <v>0.24063716007185409</v>
      </c>
      <c r="R50" s="32">
        <f t="shared" si="8"/>
        <v>57.974999180315372</v>
      </c>
      <c r="S50" s="32">
        <f t="shared" si="9"/>
        <v>60.465660837165615</v>
      </c>
      <c r="T50" s="32">
        <f t="shared" si="10"/>
        <v>59.678015697819816</v>
      </c>
    </row>
    <row r="51" spans="2:20" x14ac:dyDescent="0.25">
      <c r="B51" s="12" t="str">
        <f>'Média Mensal'!B51</f>
        <v>Varziela</v>
      </c>
      <c r="C51" s="12" t="str">
        <f>'Média Mensal'!C51</f>
        <v>Árvore</v>
      </c>
      <c r="D51" s="15">
        <f>'Média Mensal'!D51</f>
        <v>858.71</v>
      </c>
      <c r="E51" s="4">
        <v>5958.1990300373172</v>
      </c>
      <c r="F51" s="2">
        <v>13272.529453146379</v>
      </c>
      <c r="G51" s="5">
        <f t="shared" si="4"/>
        <v>19230.728483183695</v>
      </c>
      <c r="H51" s="2">
        <v>0</v>
      </c>
      <c r="I51" s="2">
        <v>0</v>
      </c>
      <c r="J51" s="5">
        <f t="shared" si="5"/>
        <v>0</v>
      </c>
      <c r="K51" s="2">
        <v>114</v>
      </c>
      <c r="L51" s="2">
        <v>239</v>
      </c>
      <c r="M51" s="5">
        <f t="shared" si="6"/>
        <v>353</v>
      </c>
      <c r="N51" s="27">
        <f t="shared" si="7"/>
        <v>0.21074557972684343</v>
      </c>
      <c r="O51" s="27">
        <f t="shared" si="0"/>
        <v>0.22392579047689262</v>
      </c>
      <c r="P51" s="28">
        <f t="shared" si="1"/>
        <v>0.21966929182106934</v>
      </c>
      <c r="R51" s="32">
        <f t="shared" si="8"/>
        <v>52.264903772257171</v>
      </c>
      <c r="S51" s="32">
        <f t="shared" si="9"/>
        <v>55.533596038269366</v>
      </c>
      <c r="T51" s="32">
        <f t="shared" si="10"/>
        <v>54.477984371625197</v>
      </c>
    </row>
    <row r="52" spans="2:20" x14ac:dyDescent="0.25">
      <c r="B52" s="12" t="str">
        <f>'Média Mensal'!B52</f>
        <v>Árvore</v>
      </c>
      <c r="C52" s="12" t="str">
        <f>'Média Mensal'!C52</f>
        <v>Azurara</v>
      </c>
      <c r="D52" s="15">
        <f>'Média Mensal'!D52</f>
        <v>664.57</v>
      </c>
      <c r="E52" s="4">
        <v>6033.9757503031251</v>
      </c>
      <c r="F52" s="2">
        <v>13081.492448824472</v>
      </c>
      <c r="G52" s="5">
        <f t="shared" si="4"/>
        <v>19115.468199127597</v>
      </c>
      <c r="H52" s="2">
        <v>0</v>
      </c>
      <c r="I52" s="2">
        <v>0</v>
      </c>
      <c r="J52" s="5">
        <f t="shared" si="5"/>
        <v>0</v>
      </c>
      <c r="K52" s="2">
        <v>118</v>
      </c>
      <c r="L52" s="2">
        <v>237</v>
      </c>
      <c r="M52" s="5">
        <f t="shared" si="6"/>
        <v>355</v>
      </c>
      <c r="N52" s="27">
        <f t="shared" si="7"/>
        <v>0.20619107949368251</v>
      </c>
      <c r="O52" s="27">
        <f t="shared" si="0"/>
        <v>0.22256520431510263</v>
      </c>
      <c r="P52" s="28">
        <f t="shared" si="1"/>
        <v>0.21712253747305313</v>
      </c>
      <c r="R52" s="32">
        <f t="shared" si="8"/>
        <v>51.135387714433264</v>
      </c>
      <c r="S52" s="32">
        <f t="shared" si="9"/>
        <v>55.196170670145456</v>
      </c>
      <c r="T52" s="32">
        <f t="shared" si="10"/>
        <v>53.846389293317173</v>
      </c>
    </row>
    <row r="53" spans="2:20" x14ac:dyDescent="0.25">
      <c r="B53" s="12" t="str">
        <f>'Média Mensal'!B53</f>
        <v>Azurara</v>
      </c>
      <c r="C53" s="12" t="str">
        <f>'Média Mensal'!C53</f>
        <v>Santa Clara</v>
      </c>
      <c r="D53" s="15">
        <f>'Média Mensal'!D53</f>
        <v>1218.0899999999999</v>
      </c>
      <c r="E53" s="4">
        <v>6063.9213822005868</v>
      </c>
      <c r="F53" s="2">
        <v>12749.265435505729</v>
      </c>
      <c r="G53" s="5">
        <f t="shared" si="4"/>
        <v>18813.186817706315</v>
      </c>
      <c r="H53" s="2">
        <v>0</v>
      </c>
      <c r="I53" s="2">
        <v>0</v>
      </c>
      <c r="J53" s="5">
        <f t="shared" si="5"/>
        <v>0</v>
      </c>
      <c r="K53" s="2">
        <v>114</v>
      </c>
      <c r="L53" s="2">
        <v>243</v>
      </c>
      <c r="M53" s="5">
        <f t="shared" si="6"/>
        <v>357</v>
      </c>
      <c r="N53" s="27">
        <f t="shared" si="7"/>
        <v>0.21448505171903604</v>
      </c>
      <c r="O53" s="27">
        <f t="shared" si="0"/>
        <v>0.21155690686820872</v>
      </c>
      <c r="P53" s="28">
        <f t="shared" si="1"/>
        <v>0.2124919447197334</v>
      </c>
      <c r="R53" s="32">
        <f t="shared" si="8"/>
        <v>53.192292826320937</v>
      </c>
      <c r="S53" s="32">
        <f t="shared" si="9"/>
        <v>52.466112903315761</v>
      </c>
      <c r="T53" s="32">
        <f t="shared" si="10"/>
        <v>52.698002290493882</v>
      </c>
    </row>
    <row r="54" spans="2:20" x14ac:dyDescent="0.25">
      <c r="B54" s="12" t="str">
        <f>'Média Mensal'!B54</f>
        <v>Santa Clara</v>
      </c>
      <c r="C54" s="12" t="str">
        <f>'Média Mensal'!C54</f>
        <v>Vila do Conde</v>
      </c>
      <c r="D54" s="15">
        <f>'Média Mensal'!D54</f>
        <v>670.57</v>
      </c>
      <c r="E54" s="4">
        <v>5599.2093353493083</v>
      </c>
      <c r="F54" s="2">
        <v>12573.950920082281</v>
      </c>
      <c r="G54" s="5">
        <f t="shared" si="4"/>
        <v>18173.16025543159</v>
      </c>
      <c r="H54" s="2">
        <v>0</v>
      </c>
      <c r="I54" s="2">
        <v>0</v>
      </c>
      <c r="J54" s="5">
        <f t="shared" si="5"/>
        <v>0</v>
      </c>
      <c r="K54" s="2">
        <v>91</v>
      </c>
      <c r="L54" s="2">
        <v>241</v>
      </c>
      <c r="M54" s="5">
        <f t="shared" si="6"/>
        <v>332</v>
      </c>
      <c r="N54" s="27">
        <f t="shared" si="7"/>
        <v>0.24810392304809059</v>
      </c>
      <c r="O54" s="27">
        <f t="shared" si="0"/>
        <v>0.21037931535407378</v>
      </c>
      <c r="P54" s="28">
        <f t="shared" si="1"/>
        <v>0.22071949396900009</v>
      </c>
      <c r="R54" s="32">
        <f t="shared" si="8"/>
        <v>61.529772915926465</v>
      </c>
      <c r="S54" s="32">
        <f t="shared" si="9"/>
        <v>52.174070207810296</v>
      </c>
      <c r="T54" s="32">
        <f t="shared" si="10"/>
        <v>54.738434504312018</v>
      </c>
    </row>
    <row r="55" spans="2:20" x14ac:dyDescent="0.25">
      <c r="B55" s="12" t="str">
        <f>'Média Mensal'!B55</f>
        <v>Vila do Conde</v>
      </c>
      <c r="C55" s="12" t="str">
        <f>'Média Mensal'!C55</f>
        <v>Alto de Pega</v>
      </c>
      <c r="D55" s="15">
        <f>'Média Mensal'!D55</f>
        <v>730.41</v>
      </c>
      <c r="E55" s="4">
        <v>3010.4666739540467</v>
      </c>
      <c r="F55" s="2">
        <v>9783.8399094883371</v>
      </c>
      <c r="G55" s="5">
        <f t="shared" si="4"/>
        <v>12794.306583442383</v>
      </c>
      <c r="H55" s="2">
        <v>0</v>
      </c>
      <c r="I55" s="2">
        <v>0</v>
      </c>
      <c r="J55" s="5">
        <f t="shared" si="5"/>
        <v>0</v>
      </c>
      <c r="K55" s="2">
        <v>69</v>
      </c>
      <c r="L55" s="2">
        <v>241</v>
      </c>
      <c r="M55" s="5">
        <f t="shared" si="6"/>
        <v>310</v>
      </c>
      <c r="N55" s="27">
        <f t="shared" si="7"/>
        <v>0.17592722498562685</v>
      </c>
      <c r="O55" s="27">
        <f t="shared" si="0"/>
        <v>0.16369696007041121</v>
      </c>
      <c r="P55" s="28">
        <f t="shared" si="1"/>
        <v>0.16641918032573338</v>
      </c>
      <c r="R55" s="32">
        <f t="shared" si="8"/>
        <v>43.629951796435456</v>
      </c>
      <c r="S55" s="32">
        <f t="shared" si="9"/>
        <v>40.596846097461977</v>
      </c>
      <c r="T55" s="32">
        <f t="shared" si="10"/>
        <v>41.27195672078188</v>
      </c>
    </row>
    <row r="56" spans="2:20" x14ac:dyDescent="0.25">
      <c r="B56" s="12" t="str">
        <f>'Média Mensal'!B56</f>
        <v>Alto de Pega</v>
      </c>
      <c r="C56" s="12" t="str">
        <f>'Média Mensal'!C56</f>
        <v>Portas Fronhas</v>
      </c>
      <c r="D56" s="15">
        <f>'Média Mensal'!D56</f>
        <v>671.05</v>
      </c>
      <c r="E56" s="4">
        <v>2397.7925406569311</v>
      </c>
      <c r="F56" s="2">
        <v>9516.8583149977148</v>
      </c>
      <c r="G56" s="5">
        <f t="shared" si="4"/>
        <v>11914.650855654647</v>
      </c>
      <c r="H56" s="2">
        <v>0</v>
      </c>
      <c r="I56" s="2">
        <v>0</v>
      </c>
      <c r="J56" s="5">
        <f t="shared" si="5"/>
        <v>0</v>
      </c>
      <c r="K56" s="2">
        <v>73</v>
      </c>
      <c r="L56" s="2">
        <v>241</v>
      </c>
      <c r="M56" s="5">
        <f t="shared" si="6"/>
        <v>314</v>
      </c>
      <c r="N56" s="27">
        <f>+E56/(H56*216+K56*248)</f>
        <v>0.13244545628904833</v>
      </c>
      <c r="O56" s="27">
        <f t="shared" si="0"/>
        <v>0.15922999456226936</v>
      </c>
      <c r="P56" s="28">
        <f t="shared" si="1"/>
        <v>0.15300301591913198</v>
      </c>
      <c r="R56" s="32">
        <f t="shared" si="8"/>
        <v>32.846473159683988</v>
      </c>
      <c r="S56" s="32">
        <f t="shared" si="9"/>
        <v>39.489038651442797</v>
      </c>
      <c r="T56" s="32">
        <f t="shared" si="10"/>
        <v>37.944747947944734</v>
      </c>
    </row>
    <row r="57" spans="2:20" x14ac:dyDescent="0.25">
      <c r="B57" s="12" t="str">
        <f>'Média Mensal'!B57</f>
        <v>Portas Fronhas</v>
      </c>
      <c r="C57" s="12" t="str">
        <f>'Média Mensal'!C57</f>
        <v>São Brás</v>
      </c>
      <c r="D57" s="15">
        <f>'Média Mensal'!D57</f>
        <v>562.21</v>
      </c>
      <c r="E57" s="4">
        <v>2079.9795851238187</v>
      </c>
      <c r="F57" s="2">
        <v>7212.0012469414751</v>
      </c>
      <c r="G57" s="5">
        <f t="shared" si="4"/>
        <v>9291.9808320652937</v>
      </c>
      <c r="H57" s="2">
        <v>0</v>
      </c>
      <c r="I57" s="2">
        <v>0</v>
      </c>
      <c r="J57" s="5">
        <f t="shared" si="5"/>
        <v>0</v>
      </c>
      <c r="K57" s="43">
        <v>65</v>
      </c>
      <c r="L57" s="2">
        <v>241</v>
      </c>
      <c r="M57" s="5">
        <f t="shared" si="6"/>
        <v>306</v>
      </c>
      <c r="N57" s="27">
        <f>+E57/(H57*216+K57*248)</f>
        <v>0.12903099163299123</v>
      </c>
      <c r="O57" s="27">
        <f t="shared" si="0"/>
        <v>0.12066659829576822</v>
      </c>
      <c r="P57" s="28">
        <f t="shared" si="1"/>
        <v>0.12244334851445939</v>
      </c>
      <c r="R57" s="32">
        <f t="shared" si="8"/>
        <v>31.999685924981826</v>
      </c>
      <c r="S57" s="32">
        <f t="shared" si="9"/>
        <v>29.925316377350519</v>
      </c>
      <c r="T57" s="32">
        <f t="shared" si="10"/>
        <v>30.365950431585926</v>
      </c>
    </row>
    <row r="58" spans="2:20" x14ac:dyDescent="0.25">
      <c r="B58" s="13" t="str">
        <f>'Média Mensal'!B58</f>
        <v>São Brás</v>
      </c>
      <c r="C58" s="13" t="str">
        <f>'Média Mensal'!C58</f>
        <v>Póvoa de Varzim</v>
      </c>
      <c r="D58" s="16">
        <f>'Média Mensal'!D58</f>
        <v>624.94000000000005</v>
      </c>
      <c r="E58" s="6">
        <v>2028.6156020537019</v>
      </c>
      <c r="F58" s="3">
        <v>6755.0000000000045</v>
      </c>
      <c r="G58" s="7">
        <f t="shared" si="4"/>
        <v>8783.6156020537055</v>
      </c>
      <c r="H58" s="6">
        <v>0</v>
      </c>
      <c r="I58" s="3">
        <v>0</v>
      </c>
      <c r="J58" s="7">
        <f t="shared" si="5"/>
        <v>0</v>
      </c>
      <c r="K58" s="44">
        <v>65</v>
      </c>
      <c r="L58" s="3">
        <v>241</v>
      </c>
      <c r="M58" s="7">
        <f t="shared" si="6"/>
        <v>306</v>
      </c>
      <c r="N58" s="27">
        <f>+E58/(H58*216+K58*248)</f>
        <v>0.12584464032591203</v>
      </c>
      <c r="O58" s="27">
        <f t="shared" si="0"/>
        <v>0.11302034533529656</v>
      </c>
      <c r="P58" s="28">
        <f t="shared" si="1"/>
        <v>0.11574446028428349</v>
      </c>
      <c r="R58" s="32">
        <f t="shared" si="8"/>
        <v>31.209470800826182</v>
      </c>
      <c r="S58" s="32">
        <f t="shared" si="9"/>
        <v>28.029045643153545</v>
      </c>
      <c r="T58" s="32">
        <f t="shared" si="10"/>
        <v>28.704626150502307</v>
      </c>
    </row>
    <row r="59" spans="2:20" x14ac:dyDescent="0.25">
      <c r="B59" s="11" t="str">
        <f>'Média Mensal'!B59</f>
        <v>CSra da Hora</v>
      </c>
      <c r="C59" s="11" t="str">
        <f>'Média Mensal'!C59</f>
        <v>CFonte do Cuco</v>
      </c>
      <c r="D59" s="14">
        <f>'Média Mensal'!D59</f>
        <v>685.98</v>
      </c>
      <c r="E59" s="4">
        <v>10940.255148639888</v>
      </c>
      <c r="F59" s="2">
        <v>19896.043176320887</v>
      </c>
      <c r="G59" s="10">
        <f t="shared" si="4"/>
        <v>30836.298324960775</v>
      </c>
      <c r="H59" s="2">
        <v>132</v>
      </c>
      <c r="I59" s="2">
        <v>132</v>
      </c>
      <c r="J59" s="10">
        <f t="shared" si="5"/>
        <v>264</v>
      </c>
      <c r="K59" s="2">
        <v>80</v>
      </c>
      <c r="L59" s="2">
        <v>84</v>
      </c>
      <c r="M59" s="10">
        <f t="shared" si="6"/>
        <v>164</v>
      </c>
      <c r="N59" s="25">
        <f t="shared" si="7"/>
        <v>0.22626272229979913</v>
      </c>
      <c r="O59" s="25">
        <f t="shared" si="0"/>
        <v>0.40321099173802055</v>
      </c>
      <c r="P59" s="26">
        <f t="shared" si="1"/>
        <v>0.31563521868818351</v>
      </c>
      <c r="R59" s="32">
        <f t="shared" si="8"/>
        <v>51.604977116225889</v>
      </c>
      <c r="S59" s="32">
        <f t="shared" si="9"/>
        <v>92.111311001485589</v>
      </c>
      <c r="T59" s="32">
        <f t="shared" si="10"/>
        <v>72.047425992899008</v>
      </c>
    </row>
    <row r="60" spans="2:20" x14ac:dyDescent="0.25">
      <c r="B60" s="12" t="str">
        <f>'Média Mensal'!B60</f>
        <v>CFonte do Cuco</v>
      </c>
      <c r="C60" s="12" t="str">
        <f>'Média Mensal'!C60</f>
        <v>Cândido dos Reis</v>
      </c>
      <c r="D60" s="15">
        <f>'Média Mensal'!D60</f>
        <v>913.51</v>
      </c>
      <c r="E60" s="4">
        <v>10900.797322394319</v>
      </c>
      <c r="F60" s="2">
        <v>19767.600372291421</v>
      </c>
      <c r="G60" s="5">
        <f t="shared" si="4"/>
        <v>30668.39769468574</v>
      </c>
      <c r="H60" s="2">
        <v>132</v>
      </c>
      <c r="I60" s="2">
        <v>128</v>
      </c>
      <c r="J60" s="5">
        <f t="shared" si="5"/>
        <v>260</v>
      </c>
      <c r="K60" s="2">
        <v>60</v>
      </c>
      <c r="L60" s="2">
        <v>84</v>
      </c>
      <c r="M60" s="5">
        <f t="shared" si="6"/>
        <v>144</v>
      </c>
      <c r="N60" s="27">
        <f t="shared" si="7"/>
        <v>0.25121675245193398</v>
      </c>
      <c r="O60" s="27">
        <f t="shared" si="0"/>
        <v>0.40774753243175371</v>
      </c>
      <c r="P60" s="28">
        <f t="shared" si="1"/>
        <v>0.33381658932738745</v>
      </c>
      <c r="R60" s="32">
        <f t="shared" si="8"/>
        <v>56.774986054137081</v>
      </c>
      <c r="S60" s="32">
        <f t="shared" si="9"/>
        <v>93.243397982506707</v>
      </c>
      <c r="T60" s="32">
        <f t="shared" si="10"/>
        <v>75.911875481895393</v>
      </c>
    </row>
    <row r="61" spans="2:20" x14ac:dyDescent="0.25">
      <c r="B61" s="12" t="str">
        <f>'Média Mensal'!B61</f>
        <v>Cândido dos Reis</v>
      </c>
      <c r="C61" s="12" t="str">
        <f>'Média Mensal'!C61</f>
        <v>Pias</v>
      </c>
      <c r="D61" s="15">
        <f>'Média Mensal'!D61</f>
        <v>916.73</v>
      </c>
      <c r="E61" s="4">
        <v>10870.069176506484</v>
      </c>
      <c r="F61" s="2">
        <v>18902.967153981517</v>
      </c>
      <c r="G61" s="5">
        <f t="shared" si="4"/>
        <v>29773.036330488001</v>
      </c>
      <c r="H61" s="2">
        <v>130</v>
      </c>
      <c r="I61" s="2">
        <v>128</v>
      </c>
      <c r="J61" s="5">
        <f t="shared" si="5"/>
        <v>258</v>
      </c>
      <c r="K61" s="2">
        <v>60</v>
      </c>
      <c r="L61" s="2">
        <v>84</v>
      </c>
      <c r="M61" s="5">
        <f t="shared" si="6"/>
        <v>144</v>
      </c>
      <c r="N61" s="27">
        <f t="shared" si="7"/>
        <v>0.25302768101737627</v>
      </c>
      <c r="O61" s="27">
        <f t="shared" si="0"/>
        <v>0.38991268881975077</v>
      </c>
      <c r="P61" s="28">
        <f t="shared" si="1"/>
        <v>0.32560188462913386</v>
      </c>
      <c r="R61" s="32">
        <f t="shared" si="8"/>
        <v>57.210890402665704</v>
      </c>
      <c r="S61" s="32">
        <f t="shared" si="9"/>
        <v>89.164939405573193</v>
      </c>
      <c r="T61" s="32">
        <f t="shared" si="10"/>
        <v>74.062279429074636</v>
      </c>
    </row>
    <row r="62" spans="2:20" x14ac:dyDescent="0.25">
      <c r="B62" s="12" t="str">
        <f>'Média Mensal'!B62</f>
        <v>Pias</v>
      </c>
      <c r="C62" s="12" t="str">
        <f>'Média Mensal'!C62</f>
        <v>Araújo</v>
      </c>
      <c r="D62" s="15">
        <f>'Média Mensal'!D62</f>
        <v>1258.1300000000001</v>
      </c>
      <c r="E62" s="4">
        <v>10810.288681610034</v>
      </c>
      <c r="F62" s="2">
        <v>17944.334755515531</v>
      </c>
      <c r="G62" s="5">
        <f t="shared" si="4"/>
        <v>28754.623437125563</v>
      </c>
      <c r="H62" s="2">
        <v>128</v>
      </c>
      <c r="I62" s="2">
        <v>128</v>
      </c>
      <c r="J62" s="5">
        <f t="shared" si="5"/>
        <v>256</v>
      </c>
      <c r="K62" s="2">
        <v>60</v>
      </c>
      <c r="L62" s="2">
        <v>84</v>
      </c>
      <c r="M62" s="5">
        <f t="shared" si="6"/>
        <v>144</v>
      </c>
      <c r="N62" s="27">
        <f t="shared" si="7"/>
        <v>0.25419226583921262</v>
      </c>
      <c r="O62" s="27">
        <f t="shared" si="0"/>
        <v>0.37013891822433026</v>
      </c>
      <c r="P62" s="28">
        <f t="shared" si="1"/>
        <v>0.31595709648740289</v>
      </c>
      <c r="R62" s="32">
        <f t="shared" si="8"/>
        <v>57.501535540478905</v>
      </c>
      <c r="S62" s="32">
        <f t="shared" si="9"/>
        <v>84.643088469412874</v>
      </c>
      <c r="T62" s="32">
        <f t="shared" si="10"/>
        <v>71.886558592813913</v>
      </c>
    </row>
    <row r="63" spans="2:20" x14ac:dyDescent="0.25">
      <c r="B63" s="12" t="str">
        <f>'Média Mensal'!B63</f>
        <v>Araújo</v>
      </c>
      <c r="C63" s="12" t="str">
        <f>'Média Mensal'!C63</f>
        <v>Custió</v>
      </c>
      <c r="D63" s="15">
        <f>'Média Mensal'!D63</f>
        <v>651.69000000000005</v>
      </c>
      <c r="E63" s="4">
        <v>10634.815393896526</v>
      </c>
      <c r="F63" s="2">
        <v>17053.635480007892</v>
      </c>
      <c r="G63" s="5">
        <f t="shared" si="4"/>
        <v>27688.450873904418</v>
      </c>
      <c r="H63" s="2">
        <v>123</v>
      </c>
      <c r="I63" s="2">
        <v>128</v>
      </c>
      <c r="J63" s="5">
        <f t="shared" si="5"/>
        <v>251</v>
      </c>
      <c r="K63" s="2">
        <v>60</v>
      </c>
      <c r="L63" s="2">
        <v>84</v>
      </c>
      <c r="M63" s="5">
        <f t="shared" si="6"/>
        <v>144</v>
      </c>
      <c r="N63" s="27">
        <f t="shared" si="7"/>
        <v>0.25658211237928308</v>
      </c>
      <c r="O63" s="27">
        <f t="shared" si="0"/>
        <v>0.35176640841600437</v>
      </c>
      <c r="P63" s="28">
        <f t="shared" si="1"/>
        <v>0.30789577077111041</v>
      </c>
      <c r="R63" s="32">
        <f t="shared" si="8"/>
        <v>58.113745321838941</v>
      </c>
      <c r="S63" s="32">
        <f t="shared" si="9"/>
        <v>80.441676792490057</v>
      </c>
      <c r="T63" s="32">
        <f t="shared" si="10"/>
        <v>70.097343984568141</v>
      </c>
    </row>
    <row r="64" spans="2:20" x14ac:dyDescent="0.25">
      <c r="B64" s="12" t="str">
        <f>'Média Mensal'!B64</f>
        <v>Custió</v>
      </c>
      <c r="C64" s="12" t="str">
        <f>'Média Mensal'!C64</f>
        <v>Parque de Maia</v>
      </c>
      <c r="D64" s="15">
        <f>'Média Mensal'!D64</f>
        <v>1418.51</v>
      </c>
      <c r="E64" s="4">
        <v>10532.968871417865</v>
      </c>
      <c r="F64" s="2">
        <v>16462.23336575256</v>
      </c>
      <c r="G64" s="5">
        <f t="shared" si="4"/>
        <v>26995.202237170422</v>
      </c>
      <c r="H64" s="2">
        <v>113</v>
      </c>
      <c r="I64" s="2">
        <v>170</v>
      </c>
      <c r="J64" s="5">
        <f t="shared" si="5"/>
        <v>283</v>
      </c>
      <c r="K64" s="2">
        <v>61</v>
      </c>
      <c r="L64" s="2">
        <v>84</v>
      </c>
      <c r="M64" s="5">
        <f t="shared" si="6"/>
        <v>145</v>
      </c>
      <c r="N64" s="27">
        <f t="shared" si="7"/>
        <v>0.26641463151097389</v>
      </c>
      <c r="O64" s="27">
        <f t="shared" si="0"/>
        <v>0.28604103012497495</v>
      </c>
      <c r="P64" s="28">
        <f t="shared" si="1"/>
        <v>0.27804880353051276</v>
      </c>
      <c r="R64" s="32">
        <f t="shared" si="8"/>
        <v>60.534303858723362</v>
      </c>
      <c r="S64" s="32">
        <f t="shared" si="9"/>
        <v>64.8119423848526</v>
      </c>
      <c r="T64" s="32">
        <f t="shared" si="10"/>
        <v>63.072902423295382</v>
      </c>
    </row>
    <row r="65" spans="2:20" x14ac:dyDescent="0.25">
      <c r="B65" s="12" t="str">
        <f>'Média Mensal'!B65</f>
        <v>Parque de Maia</v>
      </c>
      <c r="C65" s="12" t="str">
        <f>'Média Mensal'!C65</f>
        <v>Forum</v>
      </c>
      <c r="D65" s="15">
        <f>'Média Mensal'!D65</f>
        <v>824.81</v>
      </c>
      <c r="E65" s="4">
        <v>9980.2176748666443</v>
      </c>
      <c r="F65" s="2">
        <v>13348.253801680372</v>
      </c>
      <c r="G65" s="5">
        <f t="shared" si="4"/>
        <v>23328.471476547016</v>
      </c>
      <c r="H65" s="2">
        <v>110</v>
      </c>
      <c r="I65" s="2">
        <v>170</v>
      </c>
      <c r="J65" s="5">
        <f t="shared" si="5"/>
        <v>280</v>
      </c>
      <c r="K65" s="2">
        <v>61</v>
      </c>
      <c r="L65" s="2">
        <v>84</v>
      </c>
      <c r="M65" s="5">
        <f t="shared" si="6"/>
        <v>145</v>
      </c>
      <c r="N65" s="27">
        <f t="shared" si="7"/>
        <v>0.25664003484022435</v>
      </c>
      <c r="O65" s="27">
        <f t="shared" si="0"/>
        <v>0.23193379555324528</v>
      </c>
      <c r="P65" s="28">
        <f t="shared" si="1"/>
        <v>0.24189622020475959</v>
      </c>
      <c r="R65" s="32">
        <f t="shared" si="8"/>
        <v>58.363846051851723</v>
      </c>
      <c r="S65" s="32">
        <f t="shared" si="9"/>
        <v>52.552180321576266</v>
      </c>
      <c r="T65" s="32">
        <f t="shared" si="10"/>
        <v>54.890521121287094</v>
      </c>
    </row>
    <row r="66" spans="2:20" x14ac:dyDescent="0.25">
      <c r="B66" s="12" t="str">
        <f>'Média Mensal'!B66</f>
        <v>Forum</v>
      </c>
      <c r="C66" s="12" t="str">
        <f>'Média Mensal'!C66</f>
        <v>Zona Industrial</v>
      </c>
      <c r="D66" s="15">
        <f>'Média Mensal'!D66</f>
        <v>1119.4000000000001</v>
      </c>
      <c r="E66" s="4">
        <v>6001.744704873131</v>
      </c>
      <c r="F66" s="2">
        <v>6671.620302108242</v>
      </c>
      <c r="G66" s="5">
        <f t="shared" si="4"/>
        <v>12673.365006981374</v>
      </c>
      <c r="H66" s="2">
        <v>66</v>
      </c>
      <c r="I66" s="2">
        <v>88</v>
      </c>
      <c r="J66" s="5">
        <f t="shared" si="5"/>
        <v>154</v>
      </c>
      <c r="K66" s="2">
        <v>60</v>
      </c>
      <c r="L66" s="2">
        <v>40</v>
      </c>
      <c r="M66" s="5">
        <f t="shared" si="6"/>
        <v>100</v>
      </c>
      <c r="N66" s="27">
        <f t="shared" si="7"/>
        <v>0.20599068866258688</v>
      </c>
      <c r="O66" s="27">
        <f t="shared" si="0"/>
        <v>0.23062846730186123</v>
      </c>
      <c r="P66" s="28">
        <f t="shared" si="1"/>
        <v>0.21826544859088892</v>
      </c>
      <c r="R66" s="32">
        <f t="shared" si="8"/>
        <v>47.63289448312009</v>
      </c>
      <c r="S66" s="32">
        <f t="shared" si="9"/>
        <v>52.12203361022064</v>
      </c>
      <c r="T66" s="32">
        <f t="shared" si="10"/>
        <v>49.895137822761313</v>
      </c>
    </row>
    <row r="67" spans="2:20" x14ac:dyDescent="0.25">
      <c r="B67" s="12" t="str">
        <f>'Média Mensal'!B67</f>
        <v>Zona Industrial</v>
      </c>
      <c r="C67" s="12" t="str">
        <f>'Média Mensal'!C67</f>
        <v>Mandim</v>
      </c>
      <c r="D67" s="15">
        <f>'Média Mensal'!D67</f>
        <v>1194.23</v>
      </c>
      <c r="E67" s="4">
        <v>4792.7902389112742</v>
      </c>
      <c r="F67" s="2">
        <v>6628.4199408591303</v>
      </c>
      <c r="G67" s="5">
        <f t="shared" si="4"/>
        <v>11421.210179770405</v>
      </c>
      <c r="H67" s="2">
        <v>66</v>
      </c>
      <c r="I67" s="2">
        <v>88</v>
      </c>
      <c r="J67" s="5">
        <f t="shared" si="5"/>
        <v>154</v>
      </c>
      <c r="K67" s="2">
        <v>60</v>
      </c>
      <c r="L67" s="2">
        <v>39</v>
      </c>
      <c r="M67" s="5">
        <f t="shared" si="6"/>
        <v>99</v>
      </c>
      <c r="N67" s="27">
        <f t="shared" si="7"/>
        <v>0.16449719381216618</v>
      </c>
      <c r="O67" s="27">
        <f t="shared" si="0"/>
        <v>0.23111645539955125</v>
      </c>
      <c r="P67" s="28">
        <f t="shared" si="1"/>
        <v>0.19754410854729496</v>
      </c>
      <c r="R67" s="32">
        <f t="shared" si="8"/>
        <v>38.038017769137099</v>
      </c>
      <c r="S67" s="32">
        <f t="shared" si="9"/>
        <v>52.192282998890789</v>
      </c>
      <c r="T67" s="32">
        <f t="shared" si="10"/>
        <v>45.14312324019923</v>
      </c>
    </row>
    <row r="68" spans="2:20" x14ac:dyDescent="0.25">
      <c r="B68" s="12" t="str">
        <f>'Média Mensal'!B68</f>
        <v>Mandim</v>
      </c>
      <c r="C68" s="12" t="str">
        <f>'Média Mensal'!C68</f>
        <v>Castêlo da Maia</v>
      </c>
      <c r="D68" s="15">
        <f>'Média Mensal'!D68</f>
        <v>1468.1</v>
      </c>
      <c r="E68" s="4">
        <v>3487.134918182674</v>
      </c>
      <c r="F68" s="2">
        <v>6507.5950036107197</v>
      </c>
      <c r="G68" s="5">
        <f t="shared" si="4"/>
        <v>9994.7299217933942</v>
      </c>
      <c r="H68" s="2">
        <v>32</v>
      </c>
      <c r="I68" s="2">
        <v>88</v>
      </c>
      <c r="J68" s="5">
        <f t="shared" si="5"/>
        <v>120</v>
      </c>
      <c r="K68" s="2">
        <v>60</v>
      </c>
      <c r="L68" s="2">
        <v>64</v>
      </c>
      <c r="M68" s="5">
        <f t="shared" si="6"/>
        <v>124</v>
      </c>
      <c r="N68" s="27">
        <f t="shared" si="7"/>
        <v>0.1600190399312901</v>
      </c>
      <c r="O68" s="27">
        <f t="shared" si="0"/>
        <v>0.18657095767232568</v>
      </c>
      <c r="P68" s="28">
        <f t="shared" si="1"/>
        <v>0.17636098817393764</v>
      </c>
      <c r="R68" s="32">
        <f t="shared" si="8"/>
        <v>37.903640415029066</v>
      </c>
      <c r="S68" s="32">
        <f t="shared" si="9"/>
        <v>42.813125023754736</v>
      </c>
      <c r="T68" s="32">
        <f t="shared" si="10"/>
        <v>40.962007876202435</v>
      </c>
    </row>
    <row r="69" spans="2:20" x14ac:dyDescent="0.25">
      <c r="B69" s="13" t="str">
        <f>'Média Mensal'!B69</f>
        <v>Castêlo da Maia</v>
      </c>
      <c r="C69" s="13" t="str">
        <f>'Média Mensal'!C69</f>
        <v>ISMAI</v>
      </c>
      <c r="D69" s="16">
        <f>'Média Mensal'!D69</f>
        <v>702.48</v>
      </c>
      <c r="E69" s="6">
        <v>2486.3900584255261</v>
      </c>
      <c r="F69" s="3">
        <v>3114</v>
      </c>
      <c r="G69" s="7">
        <f t="shared" si="4"/>
        <v>5600.3900584255261</v>
      </c>
      <c r="H69" s="6">
        <v>22</v>
      </c>
      <c r="I69" s="3">
        <v>88</v>
      </c>
      <c r="J69" s="7">
        <f t="shared" si="5"/>
        <v>110</v>
      </c>
      <c r="K69" s="6">
        <v>60</v>
      </c>
      <c r="L69" s="3">
        <v>64</v>
      </c>
      <c r="M69" s="7">
        <f t="shared" si="6"/>
        <v>124</v>
      </c>
      <c r="N69" s="27">
        <f t="shared" si="7"/>
        <v>0.12664986035174847</v>
      </c>
      <c r="O69" s="27">
        <f t="shared" si="0"/>
        <v>8.9277522935779813E-2</v>
      </c>
      <c r="P69" s="28">
        <f t="shared" si="1"/>
        <v>0.10273682965999277</v>
      </c>
      <c r="R69" s="32">
        <f t="shared" si="8"/>
        <v>30.321829980799098</v>
      </c>
      <c r="S69" s="32">
        <f t="shared" si="9"/>
        <v>20.486842105263158</v>
      </c>
      <c r="T69" s="32">
        <f t="shared" si="10"/>
        <v>23.933290847972334</v>
      </c>
    </row>
    <row r="70" spans="2:20" x14ac:dyDescent="0.25">
      <c r="B70" s="11" t="str">
        <f>'Média Mensal'!B70</f>
        <v>Santo Ovídio</v>
      </c>
      <c r="C70" s="11" t="str">
        <f>'Média Mensal'!C70</f>
        <v>D. João II</v>
      </c>
      <c r="D70" s="14">
        <f>'Média Mensal'!D70</f>
        <v>463.71</v>
      </c>
      <c r="E70" s="4">
        <v>25533.999999999989</v>
      </c>
      <c r="F70" s="2">
        <v>3819.41259234984</v>
      </c>
      <c r="G70" s="10">
        <f t="shared" ref="G70:G86" si="14">+E70+F70</f>
        <v>29353.412592349829</v>
      </c>
      <c r="H70" s="2">
        <v>498</v>
      </c>
      <c r="I70" s="2">
        <v>348</v>
      </c>
      <c r="J70" s="10">
        <f t="shared" ref="J70:J86" si="15">+H70+I70</f>
        <v>846</v>
      </c>
      <c r="K70" s="2">
        <v>0</v>
      </c>
      <c r="L70" s="2">
        <v>0</v>
      </c>
      <c r="M70" s="10">
        <f t="shared" ref="M70:M86" si="16">+K70+L70</f>
        <v>0</v>
      </c>
      <c r="N70" s="25">
        <f t="shared" ref="N70:P86" si="17">+E70/(H70*216+K70*248)</f>
        <v>0.23737542763647171</v>
      </c>
      <c r="O70" s="25">
        <f t="shared" si="0"/>
        <v>5.0811683061273948E-2</v>
      </c>
      <c r="P70" s="26">
        <f t="shared" si="1"/>
        <v>0.16063289440695774</v>
      </c>
      <c r="R70" s="32">
        <f t="shared" si="8"/>
        <v>51.273092369477887</v>
      </c>
      <c r="S70" s="32">
        <f t="shared" si="9"/>
        <v>10.975323541235172</v>
      </c>
      <c r="T70" s="32">
        <f t="shared" si="10"/>
        <v>34.696705191902872</v>
      </c>
    </row>
    <row r="71" spans="2:20" x14ac:dyDescent="0.25">
      <c r="B71" s="12" t="str">
        <f>'Média Mensal'!B71</f>
        <v>D. João II</v>
      </c>
      <c r="C71" s="12" t="str">
        <f>'Média Mensal'!C71</f>
        <v>João de Deus</v>
      </c>
      <c r="D71" s="15">
        <f>'Média Mensal'!D71</f>
        <v>716.25</v>
      </c>
      <c r="E71" s="4">
        <v>32534.370974966678</v>
      </c>
      <c r="F71" s="2">
        <v>6024.4506743515185</v>
      </c>
      <c r="G71" s="5">
        <f t="shared" si="14"/>
        <v>38558.821649318197</v>
      </c>
      <c r="H71" s="2">
        <v>480</v>
      </c>
      <c r="I71" s="2">
        <v>385</v>
      </c>
      <c r="J71" s="5">
        <f t="shared" si="15"/>
        <v>865</v>
      </c>
      <c r="K71" s="2">
        <v>0</v>
      </c>
      <c r="L71" s="2">
        <v>0</v>
      </c>
      <c r="M71" s="5">
        <f t="shared" si="16"/>
        <v>0</v>
      </c>
      <c r="N71" s="27">
        <f t="shared" si="17"/>
        <v>0.31379601634805826</v>
      </c>
      <c r="O71" s="27">
        <f t="shared" si="0"/>
        <v>7.2444091803168811E-2</v>
      </c>
      <c r="P71" s="28">
        <f t="shared" si="1"/>
        <v>0.20637348345813636</v>
      </c>
      <c r="R71" s="32">
        <f t="shared" ref="R71:R86" si="18">+E71/(H71+K71)</f>
        <v>67.779939531180574</v>
      </c>
      <c r="S71" s="32">
        <f t="shared" ref="S71:S86" si="19">+F71/(I71+L71)</f>
        <v>15.647923829484464</v>
      </c>
      <c r="T71" s="32">
        <f t="shared" ref="T71:T86" si="20">+G71/(J71+M71)</f>
        <v>44.576672426957451</v>
      </c>
    </row>
    <row r="72" spans="2:20" x14ac:dyDescent="0.25">
      <c r="B72" s="12" t="str">
        <f>'Média Mensal'!B72</f>
        <v>João de Deus</v>
      </c>
      <c r="C72" s="12" t="str">
        <f>'Média Mensal'!C72</f>
        <v>C.M.Gaia</v>
      </c>
      <c r="D72" s="15">
        <f>'Média Mensal'!D72</f>
        <v>405.01</v>
      </c>
      <c r="E72" s="4">
        <v>41154.414616407586</v>
      </c>
      <c r="F72" s="2">
        <v>11114.608864288053</v>
      </c>
      <c r="G72" s="5">
        <f t="shared" si="14"/>
        <v>52269.023480695643</v>
      </c>
      <c r="H72" s="2">
        <v>478</v>
      </c>
      <c r="I72" s="2">
        <v>344</v>
      </c>
      <c r="J72" s="5">
        <f t="shared" si="15"/>
        <v>822</v>
      </c>
      <c r="K72" s="2">
        <v>0</v>
      </c>
      <c r="L72" s="2">
        <v>0</v>
      </c>
      <c r="M72" s="5">
        <f t="shared" si="16"/>
        <v>0</v>
      </c>
      <c r="N72" s="27">
        <f t="shared" si="17"/>
        <v>0.39859769309243365</v>
      </c>
      <c r="O72" s="27">
        <f t="shared" si="0"/>
        <v>0.14958291430189563</v>
      </c>
      <c r="P72" s="28">
        <f t="shared" si="1"/>
        <v>0.29438712873240314</v>
      </c>
      <c r="R72" s="32">
        <f t="shared" si="18"/>
        <v>86.097101707965663</v>
      </c>
      <c r="S72" s="32">
        <f t="shared" si="19"/>
        <v>32.30990948920946</v>
      </c>
      <c r="T72" s="32">
        <f t="shared" si="20"/>
        <v>63.587619806199079</v>
      </c>
    </row>
    <row r="73" spans="2:20" x14ac:dyDescent="0.25">
      <c r="B73" s="12" t="str">
        <f>'Média Mensal'!B73</f>
        <v>C.M.Gaia</v>
      </c>
      <c r="C73" s="12" t="str">
        <f>'Média Mensal'!C73</f>
        <v>General Torres</v>
      </c>
      <c r="D73" s="15">
        <f>'Média Mensal'!D73</f>
        <v>488.39</v>
      </c>
      <c r="E73" s="4">
        <v>46012.542807510217</v>
      </c>
      <c r="F73" s="2">
        <v>12908.488426626405</v>
      </c>
      <c r="G73" s="5">
        <f t="shared" si="14"/>
        <v>58921.031234136623</v>
      </c>
      <c r="H73" s="2">
        <v>454</v>
      </c>
      <c r="I73" s="2">
        <v>344</v>
      </c>
      <c r="J73" s="5">
        <f t="shared" si="15"/>
        <v>798</v>
      </c>
      <c r="K73" s="2">
        <v>0</v>
      </c>
      <c r="L73" s="2">
        <v>0</v>
      </c>
      <c r="M73" s="5">
        <f t="shared" si="16"/>
        <v>0</v>
      </c>
      <c r="N73" s="27">
        <f t="shared" si="17"/>
        <v>0.46920932052037667</v>
      </c>
      <c r="O73" s="27">
        <f t="shared" si="0"/>
        <v>0.17372535027221153</v>
      </c>
      <c r="P73" s="28">
        <f t="shared" si="1"/>
        <v>0.34183277194222028</v>
      </c>
      <c r="R73" s="32">
        <f t="shared" si="18"/>
        <v>101.34921323240135</v>
      </c>
      <c r="S73" s="32">
        <f t="shared" si="19"/>
        <v>37.52467565879769</v>
      </c>
      <c r="T73" s="32">
        <f t="shared" si="20"/>
        <v>73.835878739519572</v>
      </c>
    </row>
    <row r="74" spans="2:20" x14ac:dyDescent="0.25">
      <c r="B74" s="12" t="str">
        <f>'Média Mensal'!B74</f>
        <v>General Torres</v>
      </c>
      <c r="C74" s="12" t="str">
        <f>'Média Mensal'!C74</f>
        <v>Jardim do Morro</v>
      </c>
      <c r="D74" s="15">
        <f>'Média Mensal'!D74</f>
        <v>419.98</v>
      </c>
      <c r="E74" s="4">
        <v>51482.011760620262</v>
      </c>
      <c r="F74" s="2">
        <v>13351.7868845639</v>
      </c>
      <c r="G74" s="5">
        <f t="shared" si="14"/>
        <v>64833.798645184164</v>
      </c>
      <c r="H74" s="2">
        <v>474</v>
      </c>
      <c r="I74" s="2">
        <v>376</v>
      </c>
      <c r="J74" s="5">
        <f t="shared" si="15"/>
        <v>850</v>
      </c>
      <c r="K74" s="2">
        <v>0</v>
      </c>
      <c r="L74" s="2">
        <v>0</v>
      </c>
      <c r="M74" s="5">
        <f t="shared" si="16"/>
        <v>0</v>
      </c>
      <c r="N74" s="27">
        <f t="shared" si="17"/>
        <v>0.50283258869179037</v>
      </c>
      <c r="O74" s="27">
        <f t="shared" si="0"/>
        <v>0.16439847917360989</v>
      </c>
      <c r="P74" s="28">
        <f t="shared" si="1"/>
        <v>0.35312526495198349</v>
      </c>
      <c r="R74" s="32">
        <f t="shared" si="18"/>
        <v>108.61183915742672</v>
      </c>
      <c r="S74" s="32">
        <f t="shared" si="19"/>
        <v>35.510071501499738</v>
      </c>
      <c r="T74" s="32">
        <f t="shared" si="20"/>
        <v>76.27505722962843</v>
      </c>
    </row>
    <row r="75" spans="2:20" x14ac:dyDescent="0.25">
      <c r="B75" s="12" t="str">
        <f>'Média Mensal'!B75</f>
        <v>Jardim do Morro</v>
      </c>
      <c r="C75" s="12" t="str">
        <f>'Média Mensal'!C75</f>
        <v>São Bento</v>
      </c>
      <c r="D75" s="15">
        <f>'Média Mensal'!D75</f>
        <v>795.7</v>
      </c>
      <c r="E75" s="4">
        <v>52196.752021669643</v>
      </c>
      <c r="F75" s="2">
        <v>14124.874874598987</v>
      </c>
      <c r="G75" s="5">
        <f t="shared" si="14"/>
        <v>66321.62689626863</v>
      </c>
      <c r="H75" s="2">
        <v>477</v>
      </c>
      <c r="I75" s="2">
        <v>392</v>
      </c>
      <c r="J75" s="5">
        <f t="shared" si="15"/>
        <v>869</v>
      </c>
      <c r="K75" s="2">
        <v>0</v>
      </c>
      <c r="L75" s="2">
        <v>0</v>
      </c>
      <c r="M75" s="5">
        <f t="shared" si="16"/>
        <v>0</v>
      </c>
      <c r="N75" s="27">
        <f t="shared" si="17"/>
        <v>0.50660719020954303</v>
      </c>
      <c r="O75" s="27">
        <f t="shared" si="0"/>
        <v>0.16681872253636371</v>
      </c>
      <c r="P75" s="28">
        <f t="shared" si="1"/>
        <v>0.35333091940645178</v>
      </c>
      <c r="R75" s="32">
        <f t="shared" si="18"/>
        <v>109.42715308526131</v>
      </c>
      <c r="S75" s="32">
        <f t="shared" si="19"/>
        <v>36.032844067854562</v>
      </c>
      <c r="T75" s="32">
        <f t="shared" si="20"/>
        <v>76.319478591793583</v>
      </c>
    </row>
    <row r="76" spans="2:20" x14ac:dyDescent="0.25">
      <c r="B76" s="12" t="str">
        <f>'Média Mensal'!B76</f>
        <v>São Bento</v>
      </c>
      <c r="C76" s="12" t="str">
        <f>'Média Mensal'!C76</f>
        <v>Aliados</v>
      </c>
      <c r="D76" s="15">
        <f>'Média Mensal'!D76</f>
        <v>443.38</v>
      </c>
      <c r="E76" s="4">
        <v>53256.948076710338</v>
      </c>
      <c r="F76" s="2">
        <v>19675.279739508482</v>
      </c>
      <c r="G76" s="5">
        <f t="shared" si="14"/>
        <v>72932.227816218816</v>
      </c>
      <c r="H76" s="2">
        <v>443</v>
      </c>
      <c r="I76" s="2">
        <v>392</v>
      </c>
      <c r="J76" s="5">
        <f t="shared" si="15"/>
        <v>835</v>
      </c>
      <c r="K76" s="2">
        <v>0</v>
      </c>
      <c r="L76" s="2">
        <v>0</v>
      </c>
      <c r="M76" s="5">
        <f t="shared" si="16"/>
        <v>0</v>
      </c>
      <c r="N76" s="27">
        <f t="shared" si="17"/>
        <v>0.55656872415256187</v>
      </c>
      <c r="O76" s="27">
        <f t="shared" si="0"/>
        <v>0.23237055625836736</v>
      </c>
      <c r="P76" s="28">
        <f t="shared" si="1"/>
        <v>0.40437030281780229</v>
      </c>
      <c r="R76" s="32">
        <f t="shared" si="18"/>
        <v>120.21884441695336</v>
      </c>
      <c r="S76" s="32">
        <f t="shared" si="19"/>
        <v>50.192040151807355</v>
      </c>
      <c r="T76" s="32">
        <f t="shared" si="20"/>
        <v>87.343985408645295</v>
      </c>
    </row>
    <row r="77" spans="2:20" x14ac:dyDescent="0.25">
      <c r="B77" s="12" t="str">
        <f>'Média Mensal'!B77</f>
        <v>Aliados</v>
      </c>
      <c r="C77" s="12" t="str">
        <f>'Média Mensal'!C77</f>
        <v>Trindade S</v>
      </c>
      <c r="D77" s="15">
        <f>'Média Mensal'!D77</f>
        <v>450.27</v>
      </c>
      <c r="E77" s="4">
        <v>51956.19665076099</v>
      </c>
      <c r="F77" s="2">
        <v>22828.006952330979</v>
      </c>
      <c r="G77" s="5">
        <f t="shared" si="14"/>
        <v>74784.20360309197</v>
      </c>
      <c r="H77" s="2">
        <v>462</v>
      </c>
      <c r="I77" s="2">
        <v>392</v>
      </c>
      <c r="J77" s="5">
        <f t="shared" si="15"/>
        <v>854</v>
      </c>
      <c r="K77" s="2">
        <v>0</v>
      </c>
      <c r="L77" s="2">
        <v>0</v>
      </c>
      <c r="M77" s="5">
        <f t="shared" si="16"/>
        <v>0</v>
      </c>
      <c r="N77" s="27">
        <f t="shared" si="17"/>
        <v>0.52064490791607532</v>
      </c>
      <c r="O77" s="27">
        <f t="shared" si="0"/>
        <v>0.26960514635689459</v>
      </c>
      <c r="P77" s="28">
        <f t="shared" si="1"/>
        <v>0.4054135419544842</v>
      </c>
      <c r="R77" s="32">
        <f t="shared" si="18"/>
        <v>112.45930010987227</v>
      </c>
      <c r="S77" s="32">
        <f t="shared" si="19"/>
        <v>58.234711613089232</v>
      </c>
      <c r="T77" s="32">
        <f t="shared" si="20"/>
        <v>87.569325062168588</v>
      </c>
    </row>
    <row r="78" spans="2:20" x14ac:dyDescent="0.25">
      <c r="B78" s="12" t="str">
        <f>'Média Mensal'!B78</f>
        <v>Trindade S</v>
      </c>
      <c r="C78" s="12" t="str">
        <f>'Média Mensal'!C78</f>
        <v>Faria Guimaraes</v>
      </c>
      <c r="D78" s="15">
        <f>'Média Mensal'!D78</f>
        <v>555.34</v>
      </c>
      <c r="E78" s="4">
        <v>33832.888203873365</v>
      </c>
      <c r="F78" s="2">
        <v>17140.081402738484</v>
      </c>
      <c r="G78" s="5">
        <f t="shared" si="14"/>
        <v>50972.969606611849</v>
      </c>
      <c r="H78" s="2">
        <v>480</v>
      </c>
      <c r="I78" s="2">
        <v>387</v>
      </c>
      <c r="J78" s="5">
        <f t="shared" si="15"/>
        <v>867</v>
      </c>
      <c r="K78" s="2">
        <v>0</v>
      </c>
      <c r="L78" s="2">
        <v>0</v>
      </c>
      <c r="M78" s="5">
        <f t="shared" si="16"/>
        <v>0</v>
      </c>
      <c r="N78" s="27">
        <f t="shared" si="17"/>
        <v>0.32632029517624772</v>
      </c>
      <c r="O78" s="27">
        <f t="shared" si="0"/>
        <v>0.20504451864698159</v>
      </c>
      <c r="P78" s="28">
        <f t="shared" si="1"/>
        <v>0.27218681707148878</v>
      </c>
      <c r="R78" s="32">
        <f t="shared" si="18"/>
        <v>70.48518375806951</v>
      </c>
      <c r="S78" s="32">
        <f t="shared" si="19"/>
        <v>44.289616027748018</v>
      </c>
      <c r="T78" s="32">
        <f t="shared" si="20"/>
        <v>58.792352487441576</v>
      </c>
    </row>
    <row r="79" spans="2:20" x14ac:dyDescent="0.25">
      <c r="B79" s="12" t="str">
        <f>'Média Mensal'!B79</f>
        <v>Faria Guimaraes</v>
      </c>
      <c r="C79" s="12" t="str">
        <f>'Média Mensal'!C79</f>
        <v>Marques</v>
      </c>
      <c r="D79" s="15">
        <f>'Média Mensal'!D79</f>
        <v>621.04</v>
      </c>
      <c r="E79" s="4">
        <v>32326.285680383095</v>
      </c>
      <c r="F79" s="2">
        <v>16747.165585435057</v>
      </c>
      <c r="G79" s="5">
        <f t="shared" si="14"/>
        <v>49073.451265818148</v>
      </c>
      <c r="H79" s="2">
        <v>477</v>
      </c>
      <c r="I79" s="2">
        <v>386</v>
      </c>
      <c r="J79" s="5">
        <f t="shared" si="15"/>
        <v>863</v>
      </c>
      <c r="K79" s="2">
        <v>0</v>
      </c>
      <c r="L79" s="2">
        <v>0</v>
      </c>
      <c r="M79" s="5">
        <f t="shared" si="16"/>
        <v>0</v>
      </c>
      <c r="N79" s="27">
        <f t="shared" si="17"/>
        <v>0.31374995807499706</v>
      </c>
      <c r="O79" s="27">
        <f t="shared" si="0"/>
        <v>0.20086314509493208</v>
      </c>
      <c r="P79" s="28">
        <f t="shared" si="1"/>
        <v>0.26325828969689147</v>
      </c>
      <c r="R79" s="32">
        <f t="shared" si="18"/>
        <v>67.769990944199364</v>
      </c>
      <c r="S79" s="32">
        <f t="shared" si="19"/>
        <v>43.386439340505333</v>
      </c>
      <c r="T79" s="32">
        <f t="shared" si="20"/>
        <v>56.863790574528558</v>
      </c>
    </row>
    <row r="80" spans="2:20" x14ac:dyDescent="0.25">
      <c r="B80" s="12" t="str">
        <f>'Média Mensal'!B80</f>
        <v>Marques</v>
      </c>
      <c r="C80" s="12" t="str">
        <f>'Média Mensal'!C80</f>
        <v>Combatentes</v>
      </c>
      <c r="D80" s="15">
        <f>'Média Mensal'!D80</f>
        <v>702.75</v>
      </c>
      <c r="E80" s="4">
        <v>23626.867440724815</v>
      </c>
      <c r="F80" s="2">
        <v>14073.618539284962</v>
      </c>
      <c r="G80" s="5">
        <f t="shared" si="14"/>
        <v>37700.485980009777</v>
      </c>
      <c r="H80" s="2">
        <v>432</v>
      </c>
      <c r="I80" s="2">
        <v>386</v>
      </c>
      <c r="J80" s="5">
        <f t="shared" si="15"/>
        <v>818</v>
      </c>
      <c r="K80" s="2">
        <v>0</v>
      </c>
      <c r="L80" s="2">
        <v>0</v>
      </c>
      <c r="M80" s="5">
        <f t="shared" si="16"/>
        <v>0</v>
      </c>
      <c r="N80" s="27">
        <f t="shared" si="17"/>
        <v>0.25320288323822032</v>
      </c>
      <c r="O80" s="27">
        <f t="shared" si="0"/>
        <v>0.16879699840823453</v>
      </c>
      <c r="P80" s="28">
        <f t="shared" si="1"/>
        <v>0.21337321142358154</v>
      </c>
      <c r="R80" s="32">
        <f t="shared" si="18"/>
        <v>54.691822779455592</v>
      </c>
      <c r="S80" s="32">
        <f t="shared" si="19"/>
        <v>36.46015165617866</v>
      </c>
      <c r="T80" s="32">
        <f t="shared" si="20"/>
        <v>46.088613667493611</v>
      </c>
    </row>
    <row r="81" spans="2:20" x14ac:dyDescent="0.25">
      <c r="B81" s="12" t="str">
        <f>'Média Mensal'!B81</f>
        <v>Combatentes</v>
      </c>
      <c r="C81" s="12" t="str">
        <f>'Média Mensal'!C81</f>
        <v>Salgueiros</v>
      </c>
      <c r="D81" s="15">
        <f>'Média Mensal'!D81</f>
        <v>471.25</v>
      </c>
      <c r="E81" s="4">
        <v>20896.748882942153</v>
      </c>
      <c r="F81" s="2">
        <v>11874.307565124858</v>
      </c>
      <c r="G81" s="5">
        <f t="shared" si="14"/>
        <v>32771.056448067015</v>
      </c>
      <c r="H81" s="2">
        <v>432</v>
      </c>
      <c r="I81" s="2">
        <v>407</v>
      </c>
      <c r="J81" s="5">
        <f t="shared" si="15"/>
        <v>839</v>
      </c>
      <c r="K81" s="2">
        <v>0</v>
      </c>
      <c r="L81" s="2">
        <v>0</v>
      </c>
      <c r="M81" s="5">
        <f t="shared" si="16"/>
        <v>0</v>
      </c>
      <c r="N81" s="27">
        <f t="shared" si="17"/>
        <v>0.22394492544305292</v>
      </c>
      <c r="O81" s="27">
        <f t="shared" si="17"/>
        <v>0.13507038362367887</v>
      </c>
      <c r="P81" s="28">
        <f t="shared" si="17"/>
        <v>0.18083176868442929</v>
      </c>
      <c r="R81" s="32">
        <f t="shared" si="18"/>
        <v>48.372103895699425</v>
      </c>
      <c r="S81" s="32">
        <f t="shared" si="19"/>
        <v>29.175202862714638</v>
      </c>
      <c r="T81" s="32">
        <f t="shared" si="20"/>
        <v>39.05966203583673</v>
      </c>
    </row>
    <row r="82" spans="2:20" x14ac:dyDescent="0.25">
      <c r="B82" s="12" t="str">
        <f>'Média Mensal'!B82</f>
        <v>Salgueiros</v>
      </c>
      <c r="C82" s="12" t="str">
        <f>'Média Mensal'!C82</f>
        <v>Polo Universitario</v>
      </c>
      <c r="D82" s="15">
        <f>'Média Mensal'!D82</f>
        <v>775.36</v>
      </c>
      <c r="E82" s="4">
        <v>19102.982923103416</v>
      </c>
      <c r="F82" s="2">
        <v>9924.8432927138329</v>
      </c>
      <c r="G82" s="5">
        <f t="shared" si="14"/>
        <v>29027.826215817251</v>
      </c>
      <c r="H82" s="2">
        <v>433</v>
      </c>
      <c r="I82" s="2">
        <v>432</v>
      </c>
      <c r="J82" s="5">
        <f t="shared" si="15"/>
        <v>865</v>
      </c>
      <c r="K82" s="2">
        <v>0</v>
      </c>
      <c r="L82" s="2">
        <v>0</v>
      </c>
      <c r="M82" s="5">
        <f t="shared" si="16"/>
        <v>0</v>
      </c>
      <c r="N82" s="27">
        <f t="shared" si="17"/>
        <v>0.2042488123674559</v>
      </c>
      <c r="O82" s="27">
        <f t="shared" si="17"/>
        <v>0.10636191800319179</v>
      </c>
      <c r="P82" s="28">
        <f t="shared" si="17"/>
        <v>0.15536194720518759</v>
      </c>
      <c r="R82" s="32">
        <f t="shared" si="18"/>
        <v>44.117743471370474</v>
      </c>
      <c r="S82" s="32">
        <f t="shared" si="19"/>
        <v>22.974174288689429</v>
      </c>
      <c r="T82" s="32">
        <f t="shared" si="20"/>
        <v>33.558180596320518</v>
      </c>
    </row>
    <row r="83" spans="2:20" x14ac:dyDescent="0.25">
      <c r="B83" s="12" t="str">
        <f>'Média Mensal'!B83</f>
        <v>Polo Universitario</v>
      </c>
      <c r="C83" s="12" t="str">
        <f>'Média Mensal'!C83</f>
        <v>I.P.O.</v>
      </c>
      <c r="D83" s="15">
        <f>'Média Mensal'!D83</f>
        <v>827.64</v>
      </c>
      <c r="E83" s="4">
        <v>15510.267472782167</v>
      </c>
      <c r="F83" s="2">
        <v>8666.7412593189856</v>
      </c>
      <c r="G83" s="5">
        <f t="shared" si="14"/>
        <v>24177.008732101152</v>
      </c>
      <c r="H83" s="2">
        <v>431</v>
      </c>
      <c r="I83" s="2">
        <v>433</v>
      </c>
      <c r="J83" s="5">
        <f t="shared" si="15"/>
        <v>864</v>
      </c>
      <c r="K83" s="2">
        <v>0</v>
      </c>
      <c r="L83" s="2">
        <v>0</v>
      </c>
      <c r="M83" s="5">
        <f t="shared" si="16"/>
        <v>0</v>
      </c>
      <c r="N83" s="27">
        <f t="shared" si="17"/>
        <v>0.1666050901519095</v>
      </c>
      <c r="O83" s="27">
        <f t="shared" si="17"/>
        <v>9.2664670038052621E-2</v>
      </c>
      <c r="P83" s="28">
        <f t="shared" si="17"/>
        <v>0.12954930090503447</v>
      </c>
      <c r="R83" s="32">
        <f t="shared" si="18"/>
        <v>35.986699472812454</v>
      </c>
      <c r="S83" s="32">
        <f t="shared" si="19"/>
        <v>20.015568728219368</v>
      </c>
      <c r="T83" s="32">
        <f t="shared" si="20"/>
        <v>27.982648995487445</v>
      </c>
    </row>
    <row r="84" spans="2:20" x14ac:dyDescent="0.25">
      <c r="B84" s="13" t="str">
        <f>'Média Mensal'!B84</f>
        <v>I.P.O.</v>
      </c>
      <c r="C84" s="13" t="str">
        <f>'Média Mensal'!C84</f>
        <v>Hospital São João</v>
      </c>
      <c r="D84" s="16">
        <f>'Média Mensal'!D84</f>
        <v>351.77</v>
      </c>
      <c r="E84" s="6">
        <v>6654.0853391755772</v>
      </c>
      <c r="F84" s="3">
        <v>7837</v>
      </c>
      <c r="G84" s="7">
        <f t="shared" si="14"/>
        <v>14491.085339175577</v>
      </c>
      <c r="H84" s="6">
        <v>434</v>
      </c>
      <c r="I84" s="3">
        <v>417</v>
      </c>
      <c r="J84" s="7">
        <f t="shared" si="15"/>
        <v>851</v>
      </c>
      <c r="K84" s="6">
        <v>0</v>
      </c>
      <c r="L84" s="3">
        <v>0</v>
      </c>
      <c r="M84" s="7">
        <f t="shared" si="16"/>
        <v>0</v>
      </c>
      <c r="N84" s="27">
        <f t="shared" si="17"/>
        <v>7.0981453097537728E-2</v>
      </c>
      <c r="O84" s="27">
        <f t="shared" si="17"/>
        <v>8.7008171240785151E-2</v>
      </c>
      <c r="P84" s="28">
        <f t="shared" si="17"/>
        <v>7.8834733315791758E-2</v>
      </c>
      <c r="R84" s="32">
        <f t="shared" si="18"/>
        <v>15.33199386906815</v>
      </c>
      <c r="S84" s="32">
        <f t="shared" si="19"/>
        <v>18.793764988009592</v>
      </c>
      <c r="T84" s="32">
        <f t="shared" si="20"/>
        <v>17.028302396211018</v>
      </c>
    </row>
    <row r="85" spans="2:20" x14ac:dyDescent="0.25">
      <c r="B85" s="12" t="str">
        <f>'Média Mensal'!B85</f>
        <v xml:space="preserve">Verdes (E) </v>
      </c>
      <c r="C85" s="12" t="str">
        <f>'Média Mensal'!C85</f>
        <v>Botica</v>
      </c>
      <c r="D85" s="15">
        <f>'Média Mensal'!D85</f>
        <v>683.54</v>
      </c>
      <c r="E85" s="4">
        <v>2275.5385952856591</v>
      </c>
      <c r="F85" s="2">
        <v>1750.481233164234</v>
      </c>
      <c r="G85" s="5">
        <f t="shared" si="14"/>
        <v>4026.0198284498929</v>
      </c>
      <c r="H85" s="2">
        <v>100</v>
      </c>
      <c r="I85" s="2">
        <v>117</v>
      </c>
      <c r="J85" s="5">
        <f t="shared" si="15"/>
        <v>217</v>
      </c>
      <c r="K85" s="2">
        <v>0</v>
      </c>
      <c r="L85" s="2">
        <v>0</v>
      </c>
      <c r="M85" s="5">
        <f t="shared" si="16"/>
        <v>0</v>
      </c>
      <c r="N85" s="25">
        <f t="shared" si="17"/>
        <v>0.10534900904100274</v>
      </c>
      <c r="O85" s="25">
        <f t="shared" si="17"/>
        <v>6.9265639172373938E-2</v>
      </c>
      <c r="P85" s="26">
        <f t="shared" si="17"/>
        <v>8.5893920217824993E-2</v>
      </c>
      <c r="R85" s="32">
        <f t="shared" si="18"/>
        <v>22.755385952856592</v>
      </c>
      <c r="S85" s="32">
        <f t="shared" si="19"/>
        <v>14.96137806123277</v>
      </c>
      <c r="T85" s="32">
        <f t="shared" si="20"/>
        <v>18.553086767050196</v>
      </c>
    </row>
    <row r="86" spans="2:20" x14ac:dyDescent="0.25">
      <c r="B86" s="13" t="str">
        <f>'Média Mensal'!B86</f>
        <v>Botica</v>
      </c>
      <c r="C86" s="13" t="str">
        <f>'Média Mensal'!C86</f>
        <v>Aeroporto</v>
      </c>
      <c r="D86" s="16">
        <f>'Média Mensal'!D86</f>
        <v>649.66</v>
      </c>
      <c r="E86" s="6">
        <v>1638.5000320245817</v>
      </c>
      <c r="F86" s="3">
        <v>1283.0000000000005</v>
      </c>
      <c r="G86" s="7">
        <f t="shared" si="14"/>
        <v>2921.5000320245822</v>
      </c>
      <c r="H86" s="6">
        <v>100</v>
      </c>
      <c r="I86" s="3">
        <v>113</v>
      </c>
      <c r="J86" s="7">
        <f t="shared" si="15"/>
        <v>213</v>
      </c>
      <c r="K86" s="6">
        <v>0</v>
      </c>
      <c r="L86" s="3">
        <v>0</v>
      </c>
      <c r="M86" s="7">
        <f t="shared" si="16"/>
        <v>0</v>
      </c>
      <c r="N86" s="27">
        <f t="shared" si="17"/>
        <v>7.585648296410101E-2</v>
      </c>
      <c r="O86" s="27">
        <f t="shared" si="17"/>
        <v>5.2564732874467404E-2</v>
      </c>
      <c r="P86" s="28">
        <f t="shared" si="17"/>
        <v>6.3499826813262522E-2</v>
      </c>
      <c r="R86" s="32">
        <f t="shared" si="18"/>
        <v>16.385000320245819</v>
      </c>
      <c r="S86" s="32">
        <f t="shared" si="19"/>
        <v>11.35398230088496</v>
      </c>
      <c r="T86" s="32">
        <f t="shared" si="20"/>
        <v>13.715962591664706</v>
      </c>
    </row>
    <row r="87" spans="2:20" x14ac:dyDescent="0.25">
      <c r="B87" s="23" t="s">
        <v>85</v>
      </c>
      <c r="E87" s="41"/>
      <c r="F87" s="41"/>
      <c r="G87" s="41"/>
      <c r="H87" s="41"/>
      <c r="I87" s="41"/>
      <c r="J87" s="41"/>
      <c r="K87" s="41"/>
      <c r="L87" s="41"/>
      <c r="M87" s="41"/>
      <c r="N87" s="42"/>
      <c r="O87" s="42"/>
      <c r="P87" s="42"/>
    </row>
    <row r="88" spans="2:20" x14ac:dyDescent="0.25">
      <c r="B88" s="34"/>
    </row>
    <row r="89" spans="2:20" x14ac:dyDescent="0.25">
      <c r="C89" s="51" t="s">
        <v>106</v>
      </c>
      <c r="D89" s="52">
        <f>+SUMPRODUCT(D5:D86,G5:G86)/1000</f>
        <v>2147335.4563471787</v>
      </c>
    </row>
    <row r="90" spans="2:20" x14ac:dyDescent="0.25">
      <c r="C90" s="51" t="s">
        <v>108</v>
      </c>
      <c r="D90" s="52">
        <f>+(SUMPRODUCT($D$5:$D$86,$J$5:$J$86)+SUMPRODUCT($D$5:$D$86,$M$5:$M$86))/1000</f>
        <v>37695.709889999991</v>
      </c>
    </row>
    <row r="91" spans="2:20" x14ac:dyDescent="0.25">
      <c r="C91" s="51" t="s">
        <v>107</v>
      </c>
      <c r="D91" s="52">
        <f>+(SUMPRODUCT($D$5:$D$86,$J$5:$J$86)*216+SUMPRODUCT($D$5:$D$86,$M$5:$M$86)*248)/1000</f>
        <v>8600438.0082399994</v>
      </c>
    </row>
    <row r="92" spans="2:20" x14ac:dyDescent="0.25">
      <c r="C92" s="51" t="s">
        <v>109</v>
      </c>
      <c r="D92" s="35">
        <f>+D89/D91</f>
        <v>0.24967745297272495</v>
      </c>
    </row>
    <row r="93" spans="2:20" x14ac:dyDescent="0.25">
      <c r="D93" s="53">
        <f>+D92-P2</f>
        <v>-2.2204460492503131E-16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5">
    <tabColor theme="0" tint="-4.9989318521683403E-2"/>
  </sheetPr>
  <dimension ref="A1:T93"/>
  <sheetViews>
    <sheetView workbookViewId="0">
      <selection activeCell="P2" sqref="P2"/>
    </sheetView>
  </sheetViews>
  <sheetFormatPr defaultRowHeight="15" x14ac:dyDescent="0.25"/>
  <cols>
    <col min="2" max="2" width="17.42578125" bestFit="1" customWidth="1"/>
    <col min="3" max="3" width="17.42578125" customWidth="1"/>
    <col min="4" max="4" width="13.7109375" customWidth="1"/>
    <col min="5" max="16" width="10" customWidth="1"/>
  </cols>
  <sheetData>
    <row r="1" spans="1:20" ht="14.45" x14ac:dyDescent="0.3">
      <c r="P1" s="33"/>
    </row>
    <row r="2" spans="1:20" ht="17.25" x14ac:dyDescent="0.3">
      <c r="A2" s="1"/>
      <c r="H2" s="54" t="s">
        <v>84</v>
      </c>
      <c r="I2" s="55"/>
      <c r="J2" s="55"/>
      <c r="K2" s="55"/>
      <c r="L2" s="55"/>
      <c r="M2" s="55"/>
      <c r="N2" s="55"/>
      <c r="O2" s="56"/>
      <c r="P2" s="17">
        <v>0.25527779202159778</v>
      </c>
    </row>
    <row r="3" spans="1:20" ht="17.25" x14ac:dyDescent="0.25">
      <c r="B3" s="59" t="s">
        <v>3</v>
      </c>
      <c r="C3" s="61" t="s">
        <v>4</v>
      </c>
      <c r="D3" s="18" t="s">
        <v>82</v>
      </c>
      <c r="E3" s="64" t="s">
        <v>0</v>
      </c>
      <c r="F3" s="64"/>
      <c r="G3" s="65"/>
      <c r="H3" s="63" t="s">
        <v>86</v>
      </c>
      <c r="I3" s="64"/>
      <c r="J3" s="65"/>
      <c r="K3" s="63" t="s">
        <v>87</v>
      </c>
      <c r="L3" s="64"/>
      <c r="M3" s="65"/>
      <c r="N3" s="63" t="s">
        <v>1</v>
      </c>
      <c r="O3" s="64"/>
      <c r="P3" s="65"/>
      <c r="R3" s="63" t="s">
        <v>88</v>
      </c>
      <c r="S3" s="64"/>
      <c r="T3" s="65"/>
    </row>
    <row r="4" spans="1:20" x14ac:dyDescent="0.25">
      <c r="B4" s="60"/>
      <c r="C4" s="62"/>
      <c r="D4" s="19" t="s">
        <v>83</v>
      </c>
      <c r="E4" s="20" t="s">
        <v>5</v>
      </c>
      <c r="F4" s="21" t="s">
        <v>6</v>
      </c>
      <c r="G4" s="22" t="s">
        <v>2</v>
      </c>
      <c r="H4" s="20" t="s">
        <v>5</v>
      </c>
      <c r="I4" s="21" t="s">
        <v>6</v>
      </c>
      <c r="J4" s="22" t="s">
        <v>2</v>
      </c>
      <c r="K4" s="20" t="s">
        <v>5</v>
      </c>
      <c r="L4" s="21" t="s">
        <v>6</v>
      </c>
      <c r="M4" s="24" t="s">
        <v>2</v>
      </c>
      <c r="N4" s="20" t="s">
        <v>5</v>
      </c>
      <c r="O4" s="21" t="s">
        <v>6</v>
      </c>
      <c r="P4" s="22" t="s">
        <v>2</v>
      </c>
      <c r="R4" s="20" t="s">
        <v>5</v>
      </c>
      <c r="S4" s="21" t="s">
        <v>6</v>
      </c>
      <c r="T4" s="31" t="s">
        <v>2</v>
      </c>
    </row>
    <row r="5" spans="1:20" x14ac:dyDescent="0.25">
      <c r="B5" s="11" t="str">
        <f>'Média Mensal'!B5</f>
        <v>Fânzeres</v>
      </c>
      <c r="C5" s="11" t="str">
        <f>'Média Mensal'!C5</f>
        <v>Venda Nova</v>
      </c>
      <c r="D5" s="14">
        <f>'Média Mensal'!D5</f>
        <v>440.45</v>
      </c>
      <c r="E5" s="8">
        <v>2591.9999999999977</v>
      </c>
      <c r="F5" s="9">
        <v>712.07443930440422</v>
      </c>
      <c r="G5" s="10">
        <f>+E5+F5</f>
        <v>3304.0744393044019</v>
      </c>
      <c r="H5" s="9">
        <v>246</v>
      </c>
      <c r="I5" s="9">
        <v>243</v>
      </c>
      <c r="J5" s="10">
        <f>+H5+I5</f>
        <v>489</v>
      </c>
      <c r="K5" s="9">
        <v>0</v>
      </c>
      <c r="L5" s="9">
        <v>0</v>
      </c>
      <c r="M5" s="10">
        <f>+K5+L5</f>
        <v>0</v>
      </c>
      <c r="N5" s="27">
        <f>+E5/(H5*216+K5*248)</f>
        <v>4.8780487804878009E-2</v>
      </c>
      <c r="O5" s="27">
        <f t="shared" ref="O5:O80" si="0">+F5/(I5*216+L5*248)</f>
        <v>1.3566423550228704E-2</v>
      </c>
      <c r="P5" s="28">
        <f t="shared" ref="P5:P80" si="1">+G5/(J5*216+M5*248)</f>
        <v>3.1281474279561482E-2</v>
      </c>
      <c r="R5" s="32">
        <f>+E5/(H5+K5)</f>
        <v>10.53658536585365</v>
      </c>
      <c r="S5" s="32">
        <f t="shared" ref="S5" si="2">+F5/(I5+L5)</f>
        <v>2.9303474868494002</v>
      </c>
      <c r="T5" s="32">
        <f t="shared" ref="T5" si="3">+G5/(J5+M5)</f>
        <v>6.7567984443852804</v>
      </c>
    </row>
    <row r="6" spans="1:20" x14ac:dyDescent="0.25">
      <c r="B6" s="12" t="str">
        <f>'Média Mensal'!B6</f>
        <v>Venda Nova</v>
      </c>
      <c r="C6" s="12" t="str">
        <f>'Média Mensal'!C6</f>
        <v>Carreira</v>
      </c>
      <c r="D6" s="15">
        <f>'Média Mensal'!D6</f>
        <v>583.47</v>
      </c>
      <c r="E6" s="4">
        <v>4674.1536560530076</v>
      </c>
      <c r="F6" s="2">
        <v>1287.7334274929954</v>
      </c>
      <c r="G6" s="5">
        <f t="shared" ref="G6:G69" si="4">+E6+F6</f>
        <v>5961.8870835460029</v>
      </c>
      <c r="H6" s="2">
        <v>246</v>
      </c>
      <c r="I6" s="2">
        <v>243</v>
      </c>
      <c r="J6" s="5">
        <f t="shared" ref="J6:J69" si="5">+H6+I6</f>
        <v>489</v>
      </c>
      <c r="K6" s="2">
        <v>0</v>
      </c>
      <c r="L6" s="2">
        <v>0</v>
      </c>
      <c r="M6" s="5">
        <f t="shared" ref="M6:M69" si="6">+K6+L6</f>
        <v>0</v>
      </c>
      <c r="N6" s="27">
        <f t="shared" ref="N6:N69" si="7">+E6/(H6*216+K6*248)</f>
        <v>8.79658547134336E-2</v>
      </c>
      <c r="O6" s="27">
        <f t="shared" si="0"/>
        <v>2.4533863502000368E-2</v>
      </c>
      <c r="P6" s="28">
        <f t="shared" si="1"/>
        <v>5.6444435767874751E-2</v>
      </c>
      <c r="R6" s="32">
        <f t="shared" ref="R6:R70" si="8">+E6/(H6+K6)</f>
        <v>19.000624618101657</v>
      </c>
      <c r="S6" s="32">
        <f t="shared" ref="S6:S70" si="9">+F6/(I6+L6)</f>
        <v>5.2993145164320801</v>
      </c>
      <c r="T6" s="32">
        <f t="shared" ref="T6:T70" si="10">+G6/(J6+M6)</f>
        <v>12.191998125860946</v>
      </c>
    </row>
    <row r="7" spans="1:20" x14ac:dyDescent="0.25">
      <c r="B7" s="12" t="str">
        <f>'Média Mensal'!B7</f>
        <v>Carreira</v>
      </c>
      <c r="C7" s="12" t="str">
        <f>'Média Mensal'!C7</f>
        <v>Baguim</v>
      </c>
      <c r="D7" s="15">
        <f>'Média Mensal'!D7</f>
        <v>786.02</v>
      </c>
      <c r="E7" s="4">
        <v>7566.4795290103675</v>
      </c>
      <c r="F7" s="2">
        <v>1603.0911506790055</v>
      </c>
      <c r="G7" s="5">
        <f t="shared" si="4"/>
        <v>9169.5706796893737</v>
      </c>
      <c r="H7" s="2">
        <v>284</v>
      </c>
      <c r="I7" s="2">
        <v>249</v>
      </c>
      <c r="J7" s="5">
        <f t="shared" si="5"/>
        <v>533</v>
      </c>
      <c r="K7" s="2">
        <v>0</v>
      </c>
      <c r="L7" s="2">
        <v>0</v>
      </c>
      <c r="M7" s="5">
        <f t="shared" si="6"/>
        <v>0</v>
      </c>
      <c r="N7" s="27">
        <f t="shared" si="7"/>
        <v>0.1233450627446917</v>
      </c>
      <c r="O7" s="27">
        <f t="shared" si="0"/>
        <v>2.9806097550926027E-2</v>
      </c>
      <c r="P7" s="28">
        <f t="shared" si="1"/>
        <v>7.9646746922463471E-2</v>
      </c>
      <c r="R7" s="32">
        <f t="shared" si="8"/>
        <v>26.642533552853408</v>
      </c>
      <c r="S7" s="32">
        <f t="shared" si="9"/>
        <v>6.438117071000022</v>
      </c>
      <c r="T7" s="32">
        <f t="shared" si="10"/>
        <v>17.203697335252109</v>
      </c>
    </row>
    <row r="8" spans="1:20" x14ac:dyDescent="0.25">
      <c r="B8" s="12" t="str">
        <f>'Média Mensal'!B8</f>
        <v>Baguim</v>
      </c>
      <c r="C8" s="12" t="str">
        <f>'Média Mensal'!C8</f>
        <v>Campainha</v>
      </c>
      <c r="D8" s="15">
        <f>'Média Mensal'!D8</f>
        <v>751.7</v>
      </c>
      <c r="E8" s="4">
        <v>10100.96905538345</v>
      </c>
      <c r="F8" s="2">
        <v>1680.8103800734882</v>
      </c>
      <c r="G8" s="5">
        <f t="shared" si="4"/>
        <v>11781.779435456938</v>
      </c>
      <c r="H8" s="2">
        <v>285</v>
      </c>
      <c r="I8" s="2">
        <v>231</v>
      </c>
      <c r="J8" s="5">
        <f t="shared" si="5"/>
        <v>516</v>
      </c>
      <c r="K8" s="2">
        <v>0</v>
      </c>
      <c r="L8" s="2">
        <v>0</v>
      </c>
      <c r="M8" s="5">
        <f t="shared" si="6"/>
        <v>0</v>
      </c>
      <c r="N8" s="27">
        <f t="shared" si="7"/>
        <v>0.16408331798868503</v>
      </c>
      <c r="O8" s="27">
        <f t="shared" si="0"/>
        <v>3.3686275053581211E-2</v>
      </c>
      <c r="P8" s="28">
        <f t="shared" si="1"/>
        <v>0.10570789760494669</v>
      </c>
      <c r="R8" s="32">
        <f t="shared" si="8"/>
        <v>35.441996685555964</v>
      </c>
      <c r="S8" s="32">
        <f t="shared" si="9"/>
        <v>7.2762354115735421</v>
      </c>
      <c r="T8" s="32">
        <f t="shared" si="10"/>
        <v>22.832905882668484</v>
      </c>
    </row>
    <row r="9" spans="1:20" x14ac:dyDescent="0.25">
      <c r="B9" s="12" t="str">
        <f>'Média Mensal'!B9</f>
        <v>Campainha</v>
      </c>
      <c r="C9" s="12" t="str">
        <f>'Média Mensal'!C9</f>
        <v>Rio Tinto</v>
      </c>
      <c r="D9" s="15">
        <f>'Média Mensal'!D9</f>
        <v>859.99</v>
      </c>
      <c r="E9" s="4">
        <v>12852.997100784924</v>
      </c>
      <c r="F9" s="2">
        <v>2177.2478656491544</v>
      </c>
      <c r="G9" s="5">
        <f t="shared" si="4"/>
        <v>15030.244966434078</v>
      </c>
      <c r="H9" s="2">
        <v>263</v>
      </c>
      <c r="I9" s="2">
        <v>221</v>
      </c>
      <c r="J9" s="5">
        <f t="shared" si="5"/>
        <v>484</v>
      </c>
      <c r="K9" s="2">
        <v>0</v>
      </c>
      <c r="L9" s="2">
        <v>0</v>
      </c>
      <c r="M9" s="5">
        <f t="shared" si="6"/>
        <v>0</v>
      </c>
      <c r="N9" s="27">
        <f t="shared" si="7"/>
        <v>0.22625329356402132</v>
      </c>
      <c r="O9" s="27">
        <f t="shared" si="0"/>
        <v>4.5610186560439803E-2</v>
      </c>
      <c r="P9" s="28">
        <f t="shared" si="1"/>
        <v>0.14376956082065043</v>
      </c>
      <c r="R9" s="32">
        <f t="shared" si="8"/>
        <v>48.870711409828608</v>
      </c>
      <c r="S9" s="32">
        <f t="shared" si="9"/>
        <v>9.8518002970549965</v>
      </c>
      <c r="T9" s="32">
        <f t="shared" si="10"/>
        <v>31.054225137260492</v>
      </c>
    </row>
    <row r="10" spans="1:20" x14ac:dyDescent="0.25">
      <c r="B10" s="12" t="str">
        <f>'Média Mensal'!B10</f>
        <v>Rio Tinto</v>
      </c>
      <c r="C10" s="12" t="str">
        <f>'Média Mensal'!C10</f>
        <v>Levada</v>
      </c>
      <c r="D10" s="15">
        <f>'Média Mensal'!D10</f>
        <v>452.83</v>
      </c>
      <c r="E10" s="4">
        <v>14701.219782602991</v>
      </c>
      <c r="F10" s="2">
        <v>2619.4480352194064</v>
      </c>
      <c r="G10" s="5">
        <f t="shared" si="4"/>
        <v>17320.667817822399</v>
      </c>
      <c r="H10" s="2">
        <v>263</v>
      </c>
      <c r="I10" s="2">
        <v>219</v>
      </c>
      <c r="J10" s="5">
        <f t="shared" si="5"/>
        <v>482</v>
      </c>
      <c r="K10" s="2">
        <v>0</v>
      </c>
      <c r="L10" s="2">
        <v>0</v>
      </c>
      <c r="M10" s="5">
        <f t="shared" si="6"/>
        <v>0</v>
      </c>
      <c r="N10" s="27">
        <f t="shared" si="7"/>
        <v>0.25878784295527024</v>
      </c>
      <c r="O10" s="27">
        <f t="shared" si="0"/>
        <v>5.5374768206058821E-2</v>
      </c>
      <c r="P10" s="28">
        <f t="shared" si="1"/>
        <v>0.166365719780836</v>
      </c>
      <c r="R10" s="32">
        <f t="shared" si="8"/>
        <v>55.898174078338371</v>
      </c>
      <c r="S10" s="32">
        <f t="shared" si="9"/>
        <v>11.960949932508704</v>
      </c>
      <c r="T10" s="32">
        <f t="shared" si="10"/>
        <v>35.934995472660582</v>
      </c>
    </row>
    <row r="11" spans="1:20" x14ac:dyDescent="0.25">
      <c r="B11" s="12" t="str">
        <f>'Média Mensal'!B11</f>
        <v>Levada</v>
      </c>
      <c r="C11" s="12" t="str">
        <f>'Média Mensal'!C11</f>
        <v>Nau Vitória</v>
      </c>
      <c r="D11" s="15">
        <f>'Média Mensal'!D11</f>
        <v>1111.6199999999999</v>
      </c>
      <c r="E11" s="4">
        <v>18488.324498408179</v>
      </c>
      <c r="F11" s="2">
        <v>3269.6066259593526</v>
      </c>
      <c r="G11" s="5">
        <f t="shared" si="4"/>
        <v>21757.931124367533</v>
      </c>
      <c r="H11" s="2">
        <v>263</v>
      </c>
      <c r="I11" s="2">
        <v>219</v>
      </c>
      <c r="J11" s="5">
        <f t="shared" si="5"/>
        <v>482</v>
      </c>
      <c r="K11" s="2">
        <v>0</v>
      </c>
      <c r="L11" s="2">
        <v>0</v>
      </c>
      <c r="M11" s="5">
        <f t="shared" si="6"/>
        <v>0</v>
      </c>
      <c r="N11" s="27">
        <f t="shared" si="7"/>
        <v>0.32545283231953559</v>
      </c>
      <c r="O11" s="27">
        <f t="shared" si="0"/>
        <v>6.9119030651939639E-2</v>
      </c>
      <c r="P11" s="28">
        <f t="shared" si="1"/>
        <v>0.20898581454940385</v>
      </c>
      <c r="R11" s="32">
        <f t="shared" si="8"/>
        <v>70.297811781019689</v>
      </c>
      <c r="S11" s="32">
        <f t="shared" si="9"/>
        <v>14.929710620818962</v>
      </c>
      <c r="T11" s="32">
        <f t="shared" si="10"/>
        <v>45.140935942671227</v>
      </c>
    </row>
    <row r="12" spans="1:20" x14ac:dyDescent="0.25">
      <c r="B12" s="12" t="str">
        <f>'Média Mensal'!B12</f>
        <v>Nau Vitória</v>
      </c>
      <c r="C12" s="12" t="str">
        <f>'Média Mensal'!C12</f>
        <v>Nasoni</v>
      </c>
      <c r="D12" s="15">
        <f>'Média Mensal'!D12</f>
        <v>499.02</v>
      </c>
      <c r="E12" s="4">
        <v>19084.661928809717</v>
      </c>
      <c r="F12" s="2">
        <v>3422.6080605957936</v>
      </c>
      <c r="G12" s="5">
        <f t="shared" si="4"/>
        <v>22507.269989405511</v>
      </c>
      <c r="H12" s="2">
        <v>260</v>
      </c>
      <c r="I12" s="2">
        <v>219</v>
      </c>
      <c r="J12" s="5">
        <f t="shared" si="5"/>
        <v>479</v>
      </c>
      <c r="K12" s="2">
        <v>0</v>
      </c>
      <c r="L12" s="2">
        <v>0</v>
      </c>
      <c r="M12" s="5">
        <f t="shared" si="6"/>
        <v>0</v>
      </c>
      <c r="N12" s="27">
        <f t="shared" si="7"/>
        <v>0.3398266012964693</v>
      </c>
      <c r="O12" s="27">
        <f t="shared" si="0"/>
        <v>7.2353459762299038E-2</v>
      </c>
      <c r="P12" s="28">
        <f t="shared" si="1"/>
        <v>0.21753721090819522</v>
      </c>
      <c r="R12" s="32">
        <f t="shared" si="8"/>
        <v>73.40254588003738</v>
      </c>
      <c r="S12" s="32">
        <f t="shared" si="9"/>
        <v>15.628347308656592</v>
      </c>
      <c r="T12" s="32">
        <f t="shared" si="10"/>
        <v>46.98803755617017</v>
      </c>
    </row>
    <row r="13" spans="1:20" x14ac:dyDescent="0.25">
      <c r="B13" s="12" t="str">
        <f>'Média Mensal'!B13</f>
        <v>Nasoni</v>
      </c>
      <c r="C13" s="12" t="str">
        <f>'Média Mensal'!C13</f>
        <v>Contumil</v>
      </c>
      <c r="D13" s="15">
        <f>'Média Mensal'!D13</f>
        <v>650</v>
      </c>
      <c r="E13" s="4">
        <v>19532.17140988736</v>
      </c>
      <c r="F13" s="2">
        <v>3475.135798116276</v>
      </c>
      <c r="G13" s="5">
        <f t="shared" si="4"/>
        <v>23007.307208003636</v>
      </c>
      <c r="H13" s="2">
        <v>272</v>
      </c>
      <c r="I13" s="2">
        <v>235</v>
      </c>
      <c r="J13" s="5">
        <f t="shared" si="5"/>
        <v>507</v>
      </c>
      <c r="K13" s="2">
        <v>0</v>
      </c>
      <c r="L13" s="2">
        <v>0</v>
      </c>
      <c r="M13" s="5">
        <f t="shared" si="6"/>
        <v>0</v>
      </c>
      <c r="N13" s="27">
        <f t="shared" si="7"/>
        <v>0.33245117459639434</v>
      </c>
      <c r="O13" s="27">
        <f t="shared" si="0"/>
        <v>6.8462092161471158E-2</v>
      </c>
      <c r="P13" s="28">
        <f t="shared" si="1"/>
        <v>0.21008937110091713</v>
      </c>
      <c r="R13" s="32">
        <f t="shared" si="8"/>
        <v>71.809453712821181</v>
      </c>
      <c r="S13" s="32">
        <f t="shared" si="9"/>
        <v>14.787811906877771</v>
      </c>
      <c r="T13" s="32">
        <f t="shared" si="10"/>
        <v>45.379304157798096</v>
      </c>
    </row>
    <row r="14" spans="1:20" x14ac:dyDescent="0.25">
      <c r="B14" s="12" t="str">
        <f>'Média Mensal'!B14</f>
        <v>Contumil</v>
      </c>
      <c r="C14" s="12" t="str">
        <f>'Média Mensal'!C14</f>
        <v>Estádio do Dragão</v>
      </c>
      <c r="D14" s="15">
        <f>'Média Mensal'!D14</f>
        <v>619.19000000000005</v>
      </c>
      <c r="E14" s="4">
        <v>20732.595343995839</v>
      </c>
      <c r="F14" s="2">
        <v>4031.582053283159</v>
      </c>
      <c r="G14" s="5">
        <f t="shared" si="4"/>
        <v>24764.177397279</v>
      </c>
      <c r="H14" s="2">
        <v>263</v>
      </c>
      <c r="I14" s="2">
        <v>221</v>
      </c>
      <c r="J14" s="5">
        <f t="shared" si="5"/>
        <v>484</v>
      </c>
      <c r="K14" s="2">
        <v>0</v>
      </c>
      <c r="L14" s="2">
        <v>0</v>
      </c>
      <c r="M14" s="5">
        <f t="shared" si="6"/>
        <v>0</v>
      </c>
      <c r="N14" s="27">
        <f t="shared" si="7"/>
        <v>0.36495907872123362</v>
      </c>
      <c r="O14" s="27">
        <f t="shared" si="0"/>
        <v>8.4455799674944668E-2</v>
      </c>
      <c r="P14" s="28">
        <f t="shared" si="1"/>
        <v>0.23687803601621327</v>
      </c>
      <c r="R14" s="32">
        <f t="shared" si="8"/>
        <v>78.831161003786463</v>
      </c>
      <c r="S14" s="32">
        <f t="shared" si="9"/>
        <v>18.242452729788049</v>
      </c>
      <c r="T14" s="32">
        <f t="shared" si="10"/>
        <v>51.165655779502067</v>
      </c>
    </row>
    <row r="15" spans="1:20" x14ac:dyDescent="0.25">
      <c r="B15" s="12" t="str">
        <f>'Média Mensal'!B15</f>
        <v>Estádio do Dragão</v>
      </c>
      <c r="C15" s="12" t="str">
        <f>'Média Mensal'!C15</f>
        <v>Campanhã</v>
      </c>
      <c r="D15" s="15">
        <f>'Média Mensal'!D15</f>
        <v>1166.02</v>
      </c>
      <c r="E15" s="4">
        <v>31477.808948407113</v>
      </c>
      <c r="F15" s="2">
        <v>10138.096042502737</v>
      </c>
      <c r="G15" s="5">
        <f t="shared" si="4"/>
        <v>41615.904990909854</v>
      </c>
      <c r="H15" s="2">
        <v>423</v>
      </c>
      <c r="I15" s="2">
        <v>331</v>
      </c>
      <c r="J15" s="5">
        <f t="shared" si="5"/>
        <v>754</v>
      </c>
      <c r="K15" s="2">
        <v>197</v>
      </c>
      <c r="L15" s="2">
        <v>267</v>
      </c>
      <c r="M15" s="5">
        <f t="shared" si="6"/>
        <v>464</v>
      </c>
      <c r="N15" s="27">
        <f t="shared" si="7"/>
        <v>0.22448232077538163</v>
      </c>
      <c r="O15" s="27">
        <f t="shared" si="0"/>
        <v>7.3618101853888812E-2</v>
      </c>
      <c r="P15" s="28">
        <f t="shared" si="1"/>
        <v>0.14973197063680074</v>
      </c>
      <c r="R15" s="32">
        <f t="shared" si="8"/>
        <v>50.770659594205021</v>
      </c>
      <c r="S15" s="32">
        <f t="shared" si="9"/>
        <v>16.95333786371695</v>
      </c>
      <c r="T15" s="32">
        <f t="shared" si="10"/>
        <v>34.167409680549959</v>
      </c>
    </row>
    <row r="16" spans="1:20" x14ac:dyDescent="0.25">
      <c r="B16" s="12" t="str">
        <f>'Média Mensal'!B16</f>
        <v>Campanhã</v>
      </c>
      <c r="C16" s="12" t="str">
        <f>'Média Mensal'!C16</f>
        <v>Heroismo</v>
      </c>
      <c r="D16" s="15">
        <f>'Média Mensal'!D16</f>
        <v>950.92</v>
      </c>
      <c r="E16" s="4">
        <v>74015.551445469086</v>
      </c>
      <c r="F16" s="2">
        <v>20771.649960606268</v>
      </c>
      <c r="G16" s="5">
        <f t="shared" si="4"/>
        <v>94787.201406075357</v>
      </c>
      <c r="H16" s="2">
        <v>570</v>
      </c>
      <c r="I16" s="2">
        <v>534</v>
      </c>
      <c r="J16" s="5">
        <f t="shared" si="5"/>
        <v>1104</v>
      </c>
      <c r="K16" s="2">
        <v>347</v>
      </c>
      <c r="L16" s="2">
        <v>342</v>
      </c>
      <c r="M16" s="5">
        <f t="shared" si="6"/>
        <v>689</v>
      </c>
      <c r="N16" s="27">
        <f t="shared" si="7"/>
        <v>0.35384342106871286</v>
      </c>
      <c r="O16" s="27">
        <f t="shared" si="0"/>
        <v>0.10377522961933587</v>
      </c>
      <c r="P16" s="28">
        <f t="shared" si="1"/>
        <v>0.23156331572614028</v>
      </c>
      <c r="R16" s="32">
        <f t="shared" si="8"/>
        <v>80.714887072485368</v>
      </c>
      <c r="S16" s="32">
        <f t="shared" si="9"/>
        <v>23.71192917877428</v>
      </c>
      <c r="T16" s="32">
        <f t="shared" si="10"/>
        <v>52.865143003946102</v>
      </c>
    </row>
    <row r="17" spans="2:20" x14ac:dyDescent="0.25">
      <c r="B17" s="12" t="str">
        <f>'Média Mensal'!B17</f>
        <v>Heroismo</v>
      </c>
      <c r="C17" s="12" t="str">
        <f>'Média Mensal'!C17</f>
        <v>24 de Agosto</v>
      </c>
      <c r="D17" s="15">
        <f>'Média Mensal'!D17</f>
        <v>571.9</v>
      </c>
      <c r="E17" s="4">
        <v>76877.303981528545</v>
      </c>
      <c r="F17" s="2">
        <v>24243.250411802721</v>
      </c>
      <c r="G17" s="5">
        <f t="shared" si="4"/>
        <v>101120.55439333126</v>
      </c>
      <c r="H17" s="2">
        <v>573</v>
      </c>
      <c r="I17" s="2">
        <v>535</v>
      </c>
      <c r="J17" s="5">
        <f t="shared" si="5"/>
        <v>1108</v>
      </c>
      <c r="K17" s="2">
        <v>347</v>
      </c>
      <c r="L17" s="2">
        <v>345</v>
      </c>
      <c r="M17" s="5">
        <f t="shared" si="6"/>
        <v>692</v>
      </c>
      <c r="N17" s="27">
        <f t="shared" si="7"/>
        <v>0.36638946918144988</v>
      </c>
      <c r="O17" s="27">
        <f t="shared" si="0"/>
        <v>0.1205412212201806</v>
      </c>
      <c r="P17" s="28">
        <f t="shared" si="1"/>
        <v>0.24606893979065581</v>
      </c>
      <c r="R17" s="32">
        <f t="shared" si="8"/>
        <v>83.562286936444067</v>
      </c>
      <c r="S17" s="32">
        <f t="shared" si="9"/>
        <v>27.549148195230366</v>
      </c>
      <c r="T17" s="32">
        <f t="shared" si="10"/>
        <v>56.178085774072919</v>
      </c>
    </row>
    <row r="18" spans="2:20" x14ac:dyDescent="0.25">
      <c r="B18" s="12" t="str">
        <f>'Média Mensal'!B18</f>
        <v>24 de Agosto</v>
      </c>
      <c r="C18" s="12" t="str">
        <f>'Média Mensal'!C18</f>
        <v>Bolhão</v>
      </c>
      <c r="D18" s="15">
        <f>'Média Mensal'!D18</f>
        <v>680.44</v>
      </c>
      <c r="E18" s="4">
        <v>87607.047895389434</v>
      </c>
      <c r="F18" s="2">
        <v>34970.313027401775</v>
      </c>
      <c r="G18" s="5">
        <f t="shared" si="4"/>
        <v>122577.36092279121</v>
      </c>
      <c r="H18" s="2">
        <v>545</v>
      </c>
      <c r="I18" s="2">
        <v>553</v>
      </c>
      <c r="J18" s="5">
        <f t="shared" si="5"/>
        <v>1098</v>
      </c>
      <c r="K18" s="2">
        <v>347</v>
      </c>
      <c r="L18" s="2">
        <v>321</v>
      </c>
      <c r="M18" s="5">
        <f t="shared" si="6"/>
        <v>668</v>
      </c>
      <c r="N18" s="27">
        <f t="shared" si="7"/>
        <v>0.42991838045397612</v>
      </c>
      <c r="O18" s="27">
        <f t="shared" si="0"/>
        <v>0.17568077841110932</v>
      </c>
      <c r="P18" s="28">
        <f t="shared" si="1"/>
        <v>0.30428903593257539</v>
      </c>
      <c r="R18" s="32">
        <f t="shared" si="8"/>
        <v>98.214179254920893</v>
      </c>
      <c r="S18" s="32">
        <f t="shared" si="9"/>
        <v>40.011799802519192</v>
      </c>
      <c r="T18" s="32">
        <f t="shared" si="10"/>
        <v>69.409604146540886</v>
      </c>
    </row>
    <row r="19" spans="2:20" x14ac:dyDescent="0.25">
      <c r="B19" s="12" t="str">
        <f>'Média Mensal'!B19</f>
        <v>Bolhão</v>
      </c>
      <c r="C19" s="12" t="str">
        <f>'Média Mensal'!C19</f>
        <v>Trindade</v>
      </c>
      <c r="D19" s="15">
        <f>'Média Mensal'!D19</f>
        <v>451.8</v>
      </c>
      <c r="E19" s="4">
        <v>85746.425681146793</v>
      </c>
      <c r="F19" s="2">
        <v>50287.765872552081</v>
      </c>
      <c r="G19" s="5">
        <f t="shared" si="4"/>
        <v>136034.19155369888</v>
      </c>
      <c r="H19" s="2">
        <v>544</v>
      </c>
      <c r="I19" s="2">
        <v>558</v>
      </c>
      <c r="J19" s="5">
        <f t="shared" si="5"/>
        <v>1102</v>
      </c>
      <c r="K19" s="2">
        <v>347</v>
      </c>
      <c r="L19" s="2">
        <v>311</v>
      </c>
      <c r="M19" s="5">
        <f t="shared" si="6"/>
        <v>658</v>
      </c>
      <c r="N19" s="27">
        <f t="shared" si="7"/>
        <v>0.42123416035147765</v>
      </c>
      <c r="O19" s="27">
        <f t="shared" si="0"/>
        <v>0.254420639254827</v>
      </c>
      <c r="P19" s="28">
        <f t="shared" si="1"/>
        <v>0.33905475243683919</v>
      </c>
      <c r="R19" s="32">
        <f t="shared" si="8"/>
        <v>96.23616799230841</v>
      </c>
      <c r="S19" s="32">
        <f t="shared" si="9"/>
        <v>57.868545307885022</v>
      </c>
      <c r="T19" s="32">
        <f t="shared" si="10"/>
        <v>77.292154291874368</v>
      </c>
    </row>
    <row r="20" spans="2:20" x14ac:dyDescent="0.25">
      <c r="B20" s="12" t="str">
        <f>'Média Mensal'!B20</f>
        <v>Trindade</v>
      </c>
      <c r="C20" s="12" t="str">
        <f>'Média Mensal'!C20</f>
        <v>Lapa</v>
      </c>
      <c r="D20" s="15">
        <f>'Média Mensal'!D20</f>
        <v>857.43000000000006</v>
      </c>
      <c r="E20" s="4">
        <v>87378.289818590376</v>
      </c>
      <c r="F20" s="2">
        <v>78691.68609611188</v>
      </c>
      <c r="G20" s="5">
        <f t="shared" si="4"/>
        <v>166069.97591470226</v>
      </c>
      <c r="H20" s="2">
        <v>567</v>
      </c>
      <c r="I20" s="2">
        <v>549</v>
      </c>
      <c r="J20" s="5">
        <f t="shared" si="5"/>
        <v>1116</v>
      </c>
      <c r="K20" s="2">
        <v>347</v>
      </c>
      <c r="L20" s="2">
        <v>325</v>
      </c>
      <c r="M20" s="5">
        <f t="shared" si="6"/>
        <v>672</v>
      </c>
      <c r="N20" s="27">
        <f t="shared" si="7"/>
        <v>0.4190242548654875</v>
      </c>
      <c r="O20" s="27">
        <f t="shared" si="0"/>
        <v>0.39507031737545123</v>
      </c>
      <c r="P20" s="28">
        <f t="shared" si="1"/>
        <v>0.40732177594650698</v>
      </c>
      <c r="R20" s="32">
        <f t="shared" si="8"/>
        <v>95.599879451411795</v>
      </c>
      <c r="S20" s="32">
        <f t="shared" si="9"/>
        <v>90.036254114544491</v>
      </c>
      <c r="T20" s="32">
        <f t="shared" si="10"/>
        <v>92.880299728580681</v>
      </c>
    </row>
    <row r="21" spans="2:20" x14ac:dyDescent="0.25">
      <c r="B21" s="12" t="str">
        <f>'Média Mensal'!B21</f>
        <v>Lapa</v>
      </c>
      <c r="C21" s="12" t="str">
        <f>'Média Mensal'!C21</f>
        <v>Carolina Michaelis</v>
      </c>
      <c r="D21" s="15">
        <f>'Média Mensal'!D21</f>
        <v>460.97</v>
      </c>
      <c r="E21" s="4">
        <v>85155.430696211086</v>
      </c>
      <c r="F21" s="2">
        <v>79513.269172479137</v>
      </c>
      <c r="G21" s="5">
        <f t="shared" si="4"/>
        <v>164668.69986869022</v>
      </c>
      <c r="H21" s="2">
        <v>566</v>
      </c>
      <c r="I21" s="2">
        <v>543</v>
      </c>
      <c r="J21" s="5">
        <f t="shared" si="5"/>
        <v>1109</v>
      </c>
      <c r="K21" s="2">
        <v>328</v>
      </c>
      <c r="L21" s="2">
        <v>332</v>
      </c>
      <c r="M21" s="5">
        <f t="shared" si="6"/>
        <v>660</v>
      </c>
      <c r="N21" s="27">
        <f t="shared" si="7"/>
        <v>0.41824867728983833</v>
      </c>
      <c r="O21" s="27">
        <f t="shared" si="0"/>
        <v>0.39831517839778352</v>
      </c>
      <c r="P21" s="28">
        <f t="shared" si="1"/>
        <v>0.4083802052176711</v>
      </c>
      <c r="R21" s="32">
        <f t="shared" si="8"/>
        <v>95.252159615448647</v>
      </c>
      <c r="S21" s="32">
        <f t="shared" si="9"/>
        <v>90.872307625690439</v>
      </c>
      <c r="T21" s="32">
        <f t="shared" si="10"/>
        <v>93.08575458942353</v>
      </c>
    </row>
    <row r="22" spans="2:20" x14ac:dyDescent="0.25">
      <c r="B22" s="12" t="str">
        <f>'Média Mensal'!B22</f>
        <v>Carolina Michaelis</v>
      </c>
      <c r="C22" s="12" t="str">
        <f>'Média Mensal'!C22</f>
        <v>Casa da Música</v>
      </c>
      <c r="D22" s="15">
        <f>'Média Mensal'!D22</f>
        <v>627.48</v>
      </c>
      <c r="E22" s="4">
        <v>73657.126758650047</v>
      </c>
      <c r="F22" s="2">
        <v>80869.609682051436</v>
      </c>
      <c r="G22" s="5">
        <f t="shared" si="4"/>
        <v>154526.73644070147</v>
      </c>
      <c r="H22" s="2">
        <v>572</v>
      </c>
      <c r="I22" s="2">
        <v>522</v>
      </c>
      <c r="J22" s="5">
        <f t="shared" si="5"/>
        <v>1094</v>
      </c>
      <c r="K22" s="2">
        <v>322</v>
      </c>
      <c r="L22" s="2">
        <v>345</v>
      </c>
      <c r="M22" s="5">
        <f t="shared" si="6"/>
        <v>667</v>
      </c>
      <c r="N22" s="27">
        <f t="shared" si="7"/>
        <v>0.36211519093963879</v>
      </c>
      <c r="O22" s="27">
        <f t="shared" si="0"/>
        <v>0.40778979427392914</v>
      </c>
      <c r="P22" s="28">
        <f t="shared" si="1"/>
        <v>0.38466279110002355</v>
      </c>
      <c r="R22" s="32">
        <f t="shared" si="8"/>
        <v>82.390522101398261</v>
      </c>
      <c r="S22" s="32">
        <f t="shared" si="9"/>
        <v>93.275213012746761</v>
      </c>
      <c r="T22" s="32">
        <f t="shared" si="10"/>
        <v>87.749424441057059</v>
      </c>
    </row>
    <row r="23" spans="2:20" x14ac:dyDescent="0.25">
      <c r="B23" s="12" t="str">
        <f>'Média Mensal'!B23</f>
        <v>Casa da Música</v>
      </c>
      <c r="C23" s="12" t="str">
        <f>'Média Mensal'!C23</f>
        <v>Francos</v>
      </c>
      <c r="D23" s="15">
        <f>'Média Mensal'!D23</f>
        <v>871.87</v>
      </c>
      <c r="E23" s="4">
        <v>55336.461996977625</v>
      </c>
      <c r="F23" s="2">
        <v>83384.488972430685</v>
      </c>
      <c r="G23" s="5">
        <f t="shared" si="4"/>
        <v>138720.95096940832</v>
      </c>
      <c r="H23" s="2">
        <v>579</v>
      </c>
      <c r="I23" s="2">
        <v>518</v>
      </c>
      <c r="J23" s="5">
        <f t="shared" si="5"/>
        <v>1097</v>
      </c>
      <c r="K23" s="2">
        <v>298</v>
      </c>
      <c r="L23" s="2">
        <v>351</v>
      </c>
      <c r="M23" s="5">
        <f t="shared" si="6"/>
        <v>649</v>
      </c>
      <c r="N23" s="27">
        <f t="shared" si="7"/>
        <v>0.27811739574694233</v>
      </c>
      <c r="O23" s="27">
        <f t="shared" si="0"/>
        <v>0.41915233528587426</v>
      </c>
      <c r="P23" s="28">
        <f t="shared" si="1"/>
        <v>0.34862919440218826</v>
      </c>
      <c r="R23" s="32">
        <f t="shared" si="8"/>
        <v>63.097448115139827</v>
      </c>
      <c r="S23" s="32">
        <f t="shared" si="9"/>
        <v>95.954532764592273</v>
      </c>
      <c r="T23" s="32">
        <f t="shared" si="10"/>
        <v>79.450716477324349</v>
      </c>
    </row>
    <row r="24" spans="2:20" x14ac:dyDescent="0.25">
      <c r="B24" s="12" t="str">
        <f>'Média Mensal'!B24</f>
        <v>Francos</v>
      </c>
      <c r="C24" s="12" t="str">
        <f>'Média Mensal'!C24</f>
        <v>Ramalde</v>
      </c>
      <c r="D24" s="15">
        <f>'Média Mensal'!D24</f>
        <v>965.03</v>
      </c>
      <c r="E24" s="4">
        <v>45973.460404501457</v>
      </c>
      <c r="F24" s="2">
        <v>81248.874604262965</v>
      </c>
      <c r="G24" s="5">
        <f t="shared" si="4"/>
        <v>127222.33500876442</v>
      </c>
      <c r="H24" s="2">
        <v>560</v>
      </c>
      <c r="I24" s="2">
        <v>504</v>
      </c>
      <c r="J24" s="5">
        <f t="shared" si="5"/>
        <v>1064</v>
      </c>
      <c r="K24" s="2">
        <v>284</v>
      </c>
      <c r="L24" s="2">
        <v>347</v>
      </c>
      <c r="M24" s="5">
        <f t="shared" si="6"/>
        <v>631</v>
      </c>
      <c r="N24" s="27">
        <f t="shared" si="7"/>
        <v>0.24020575783993822</v>
      </c>
      <c r="O24" s="27">
        <f t="shared" si="0"/>
        <v>0.41683190336683235</v>
      </c>
      <c r="P24" s="28">
        <f t="shared" si="1"/>
        <v>0.32932535103430499</v>
      </c>
      <c r="R24" s="32">
        <f t="shared" si="8"/>
        <v>54.470924649883244</v>
      </c>
      <c r="S24" s="32">
        <f t="shared" si="9"/>
        <v>95.474588254128037</v>
      </c>
      <c r="T24" s="32">
        <f t="shared" si="10"/>
        <v>75.057424783931808</v>
      </c>
    </row>
    <row r="25" spans="2:20" x14ac:dyDescent="0.25">
      <c r="B25" s="12" t="str">
        <f>'Média Mensal'!B25</f>
        <v>Ramalde</v>
      </c>
      <c r="C25" s="12" t="str">
        <f>'Média Mensal'!C25</f>
        <v>Viso</v>
      </c>
      <c r="D25" s="15">
        <f>'Média Mensal'!D25</f>
        <v>621.15</v>
      </c>
      <c r="E25" s="4">
        <v>44293.52441493189</v>
      </c>
      <c r="F25" s="2">
        <v>75579.836437172038</v>
      </c>
      <c r="G25" s="5">
        <f t="shared" si="4"/>
        <v>119873.36085210393</v>
      </c>
      <c r="H25" s="2">
        <v>544</v>
      </c>
      <c r="I25" s="2">
        <v>519</v>
      </c>
      <c r="J25" s="5">
        <f t="shared" si="5"/>
        <v>1063</v>
      </c>
      <c r="K25" s="2">
        <v>318</v>
      </c>
      <c r="L25" s="2">
        <v>347</v>
      </c>
      <c r="M25" s="5">
        <f t="shared" si="6"/>
        <v>665</v>
      </c>
      <c r="N25" s="27">
        <f t="shared" si="7"/>
        <v>0.22556386180503896</v>
      </c>
      <c r="O25" s="27">
        <f t="shared" si="0"/>
        <v>0.38140813704668974</v>
      </c>
      <c r="P25" s="28">
        <f t="shared" si="1"/>
        <v>0.303839932405568</v>
      </c>
      <c r="R25" s="32">
        <f t="shared" si="8"/>
        <v>51.384599089248134</v>
      </c>
      <c r="S25" s="32">
        <f t="shared" si="9"/>
        <v>87.27463791821252</v>
      </c>
      <c r="T25" s="32">
        <f t="shared" si="10"/>
        <v>69.371157900523102</v>
      </c>
    </row>
    <row r="26" spans="2:20" x14ac:dyDescent="0.25">
      <c r="B26" s="12" t="str">
        <f>'Média Mensal'!B26</f>
        <v>Viso</v>
      </c>
      <c r="C26" s="12" t="str">
        <f>'Média Mensal'!C26</f>
        <v>Sete Bicas</v>
      </c>
      <c r="D26" s="15">
        <f>'Média Mensal'!D26</f>
        <v>743.81</v>
      </c>
      <c r="E26" s="4">
        <v>39614.502263602444</v>
      </c>
      <c r="F26" s="2">
        <v>72589.830328506112</v>
      </c>
      <c r="G26" s="5">
        <f t="shared" si="4"/>
        <v>112204.33259210855</v>
      </c>
      <c r="H26" s="2">
        <v>538</v>
      </c>
      <c r="I26" s="2">
        <v>492</v>
      </c>
      <c r="J26" s="5">
        <f t="shared" si="5"/>
        <v>1030</v>
      </c>
      <c r="K26" s="2">
        <v>324</v>
      </c>
      <c r="L26" s="2">
        <v>352</v>
      </c>
      <c r="M26" s="5">
        <f t="shared" si="6"/>
        <v>676</v>
      </c>
      <c r="N26" s="27">
        <f t="shared" si="7"/>
        <v>0.20153898180505925</v>
      </c>
      <c r="O26" s="27">
        <f t="shared" si="0"/>
        <v>0.37500945573909999</v>
      </c>
      <c r="P26" s="28">
        <f t="shared" si="1"/>
        <v>0.2876090221468558</v>
      </c>
      <c r="R26" s="32">
        <f t="shared" si="8"/>
        <v>45.956499145710495</v>
      </c>
      <c r="S26" s="32">
        <f t="shared" si="9"/>
        <v>86.006907972163646</v>
      </c>
      <c r="T26" s="32">
        <f t="shared" si="10"/>
        <v>65.770417697601729</v>
      </c>
    </row>
    <row r="27" spans="2:20" x14ac:dyDescent="0.25">
      <c r="B27" s="12" t="str">
        <f>'Média Mensal'!B27</f>
        <v>Sete Bicas</v>
      </c>
      <c r="C27" s="12" t="str">
        <f>'Média Mensal'!C27</f>
        <v>ASra da Hora</v>
      </c>
      <c r="D27" s="15">
        <f>'Média Mensal'!D27</f>
        <v>674.5</v>
      </c>
      <c r="E27" s="4">
        <v>33965.059529771614</v>
      </c>
      <c r="F27" s="2">
        <v>68924.491309722012</v>
      </c>
      <c r="G27" s="5">
        <f t="shared" si="4"/>
        <v>102889.55083949363</v>
      </c>
      <c r="H27" s="2">
        <v>508</v>
      </c>
      <c r="I27" s="2">
        <v>469</v>
      </c>
      <c r="J27" s="5">
        <f t="shared" si="5"/>
        <v>977</v>
      </c>
      <c r="K27" s="2">
        <v>328</v>
      </c>
      <c r="L27" s="2">
        <v>390</v>
      </c>
      <c r="M27" s="5">
        <f t="shared" si="6"/>
        <v>718</v>
      </c>
      <c r="N27" s="27">
        <f t="shared" si="7"/>
        <v>0.17776052760096514</v>
      </c>
      <c r="O27" s="27">
        <f t="shared" si="0"/>
        <v>0.34806130221448922</v>
      </c>
      <c r="P27" s="28">
        <f t="shared" si="1"/>
        <v>0.26443230164148085</v>
      </c>
      <c r="R27" s="32">
        <f t="shared" si="8"/>
        <v>40.628061638482791</v>
      </c>
      <c r="S27" s="32">
        <f t="shared" si="9"/>
        <v>80.238057403634471</v>
      </c>
      <c r="T27" s="32">
        <f t="shared" si="10"/>
        <v>60.701799905305975</v>
      </c>
    </row>
    <row r="28" spans="2:20" x14ac:dyDescent="0.25">
      <c r="B28" s="12" t="str">
        <f>'Média Mensal'!B28</f>
        <v>ASra da Hora</v>
      </c>
      <c r="C28" s="12" t="str">
        <f>'Média Mensal'!C28</f>
        <v>Vasco da Gama</v>
      </c>
      <c r="D28" s="15">
        <f>'Média Mensal'!D28</f>
        <v>824.48</v>
      </c>
      <c r="E28" s="4">
        <v>18020.111588518022</v>
      </c>
      <c r="F28" s="2">
        <v>14527.654767525053</v>
      </c>
      <c r="G28" s="5">
        <f t="shared" si="4"/>
        <v>32547.766356043074</v>
      </c>
      <c r="H28" s="2">
        <v>252</v>
      </c>
      <c r="I28" s="2">
        <v>215</v>
      </c>
      <c r="J28" s="5">
        <f t="shared" si="5"/>
        <v>467</v>
      </c>
      <c r="K28" s="2">
        <v>0</v>
      </c>
      <c r="L28" s="2">
        <v>0</v>
      </c>
      <c r="M28" s="5">
        <f t="shared" si="6"/>
        <v>0</v>
      </c>
      <c r="N28" s="27">
        <f t="shared" si="7"/>
        <v>0.33105731166442576</v>
      </c>
      <c r="O28" s="27">
        <f t="shared" si="0"/>
        <v>0.31282633005006577</v>
      </c>
      <c r="P28" s="28">
        <f t="shared" si="1"/>
        <v>0.32266403319100517</v>
      </c>
      <c r="R28" s="32">
        <f t="shared" si="8"/>
        <v>71.508379319515967</v>
      </c>
      <c r="S28" s="32">
        <f t="shared" si="9"/>
        <v>67.570487290814199</v>
      </c>
      <c r="T28" s="32">
        <f t="shared" si="10"/>
        <v>69.69543116925712</v>
      </c>
    </row>
    <row r="29" spans="2:20" x14ac:dyDescent="0.25">
      <c r="B29" s="12" t="str">
        <f>'Média Mensal'!B29</f>
        <v>Vasco da Gama</v>
      </c>
      <c r="C29" s="12" t="str">
        <f>'Média Mensal'!C29</f>
        <v>Estádio do Mar</v>
      </c>
      <c r="D29" s="15">
        <f>'Média Mensal'!D29</f>
        <v>661.6</v>
      </c>
      <c r="E29" s="4">
        <v>19302.577501913176</v>
      </c>
      <c r="F29" s="2">
        <v>11375.186786148712</v>
      </c>
      <c r="G29" s="5">
        <f t="shared" si="4"/>
        <v>30677.764288061888</v>
      </c>
      <c r="H29" s="2">
        <v>240</v>
      </c>
      <c r="I29" s="2">
        <v>217</v>
      </c>
      <c r="J29" s="5">
        <f t="shared" si="5"/>
        <v>457</v>
      </c>
      <c r="K29" s="2">
        <v>0</v>
      </c>
      <c r="L29" s="2">
        <v>0</v>
      </c>
      <c r="M29" s="5">
        <f t="shared" si="6"/>
        <v>0</v>
      </c>
      <c r="N29" s="27">
        <f t="shared" si="7"/>
        <v>0.37234910304616464</v>
      </c>
      <c r="O29" s="27">
        <f t="shared" si="0"/>
        <v>0.24268618335357381</v>
      </c>
      <c r="P29" s="28">
        <f t="shared" si="1"/>
        <v>0.31078049566478128</v>
      </c>
      <c r="R29" s="32">
        <f t="shared" si="8"/>
        <v>80.427406257971569</v>
      </c>
      <c r="S29" s="32">
        <f t="shared" si="9"/>
        <v>52.42021560437194</v>
      </c>
      <c r="T29" s="32">
        <f t="shared" si="10"/>
        <v>67.128587063592747</v>
      </c>
    </row>
    <row r="30" spans="2:20" x14ac:dyDescent="0.25">
      <c r="B30" s="12" t="str">
        <f>'Média Mensal'!B30</f>
        <v>Estádio do Mar</v>
      </c>
      <c r="C30" s="12" t="str">
        <f>'Média Mensal'!C30</f>
        <v>Pedro Hispano</v>
      </c>
      <c r="D30" s="15">
        <f>'Média Mensal'!D30</f>
        <v>786.97</v>
      </c>
      <c r="E30" s="4">
        <v>19641.573812865823</v>
      </c>
      <c r="F30" s="2">
        <v>11581.200430388324</v>
      </c>
      <c r="G30" s="5">
        <f t="shared" si="4"/>
        <v>31222.774243254149</v>
      </c>
      <c r="H30" s="2">
        <v>235</v>
      </c>
      <c r="I30" s="2">
        <v>213</v>
      </c>
      <c r="J30" s="5">
        <f t="shared" si="5"/>
        <v>448</v>
      </c>
      <c r="K30" s="2">
        <v>0</v>
      </c>
      <c r="L30" s="2">
        <v>0</v>
      </c>
      <c r="M30" s="5">
        <f t="shared" si="6"/>
        <v>0</v>
      </c>
      <c r="N30" s="27">
        <f t="shared" si="7"/>
        <v>0.38694983870894056</v>
      </c>
      <c r="O30" s="27">
        <f t="shared" si="0"/>
        <v>0.25172144910424976</v>
      </c>
      <c r="P30" s="28">
        <f t="shared" si="1"/>
        <v>0.32265598382992466</v>
      </c>
      <c r="R30" s="32">
        <f t="shared" si="8"/>
        <v>83.581165161131167</v>
      </c>
      <c r="S30" s="32">
        <f t="shared" si="9"/>
        <v>54.371833006517953</v>
      </c>
      <c r="T30" s="32">
        <f t="shared" si="10"/>
        <v>69.693692507263719</v>
      </c>
    </row>
    <row r="31" spans="2:20" x14ac:dyDescent="0.25">
      <c r="B31" s="12" t="str">
        <f>'Média Mensal'!B31</f>
        <v>Pedro Hispano</v>
      </c>
      <c r="C31" s="12" t="str">
        <f>'Média Mensal'!C31</f>
        <v>Parque de Real</v>
      </c>
      <c r="D31" s="15">
        <f>'Média Mensal'!D31</f>
        <v>656.68</v>
      </c>
      <c r="E31" s="4">
        <v>18452.767250708534</v>
      </c>
      <c r="F31" s="2">
        <v>9891.3763489337216</v>
      </c>
      <c r="G31" s="5">
        <f t="shared" si="4"/>
        <v>28344.143599642255</v>
      </c>
      <c r="H31" s="2">
        <v>235</v>
      </c>
      <c r="I31" s="2">
        <v>217</v>
      </c>
      <c r="J31" s="5">
        <f t="shared" si="5"/>
        <v>452</v>
      </c>
      <c r="K31" s="2">
        <v>0</v>
      </c>
      <c r="L31" s="2">
        <v>0</v>
      </c>
      <c r="M31" s="5">
        <f t="shared" si="6"/>
        <v>0</v>
      </c>
      <c r="N31" s="27">
        <f t="shared" si="7"/>
        <v>0.3635296936703809</v>
      </c>
      <c r="O31" s="27">
        <f t="shared" si="0"/>
        <v>0.21102953466747146</v>
      </c>
      <c r="P31" s="28">
        <f t="shared" si="1"/>
        <v>0.29031612175969207</v>
      </c>
      <c r="R31" s="32">
        <f t="shared" si="8"/>
        <v>78.522413832802272</v>
      </c>
      <c r="S31" s="32">
        <f t="shared" si="9"/>
        <v>45.582379488173835</v>
      </c>
      <c r="T31" s="32">
        <f t="shared" si="10"/>
        <v>62.708282300093487</v>
      </c>
    </row>
    <row r="32" spans="2:20" x14ac:dyDescent="0.25">
      <c r="B32" s="12" t="str">
        <f>'Média Mensal'!B32</f>
        <v>Parque de Real</v>
      </c>
      <c r="C32" s="12" t="str">
        <f>'Média Mensal'!C32</f>
        <v>C. Matosinhos</v>
      </c>
      <c r="D32" s="15">
        <f>'Média Mensal'!D32</f>
        <v>723.67</v>
      </c>
      <c r="E32" s="4">
        <v>17570.622825569746</v>
      </c>
      <c r="F32" s="2">
        <v>8649.490408655829</v>
      </c>
      <c r="G32" s="5">
        <f t="shared" si="4"/>
        <v>26220.113234225573</v>
      </c>
      <c r="H32" s="2">
        <v>236</v>
      </c>
      <c r="I32" s="2">
        <v>214</v>
      </c>
      <c r="J32" s="5">
        <f t="shared" si="5"/>
        <v>450</v>
      </c>
      <c r="K32" s="2">
        <v>0</v>
      </c>
      <c r="L32" s="2">
        <v>0</v>
      </c>
      <c r="M32" s="5">
        <f t="shared" si="6"/>
        <v>0</v>
      </c>
      <c r="N32" s="27">
        <f t="shared" si="7"/>
        <v>0.34468422052671349</v>
      </c>
      <c r="O32" s="27">
        <f t="shared" si="0"/>
        <v>0.18712120129490803</v>
      </c>
      <c r="P32" s="28">
        <f t="shared" si="1"/>
        <v>0.26975425138092152</v>
      </c>
      <c r="R32" s="32">
        <f t="shared" si="8"/>
        <v>74.451791633770114</v>
      </c>
      <c r="S32" s="32">
        <f t="shared" si="9"/>
        <v>40.418179479700136</v>
      </c>
      <c r="T32" s="32">
        <f t="shared" si="10"/>
        <v>58.266918298279052</v>
      </c>
    </row>
    <row r="33" spans="2:20" x14ac:dyDescent="0.25">
      <c r="B33" s="12" t="str">
        <f>'Média Mensal'!B33</f>
        <v>C. Matosinhos</v>
      </c>
      <c r="C33" s="12" t="str">
        <f>'Média Mensal'!C33</f>
        <v>Matosinhos Sul</v>
      </c>
      <c r="D33" s="15">
        <f>'Média Mensal'!D33</f>
        <v>616.61</v>
      </c>
      <c r="E33" s="4">
        <v>11992.690436324476</v>
      </c>
      <c r="F33" s="2">
        <v>6075.9792738820233</v>
      </c>
      <c r="G33" s="5">
        <f t="shared" si="4"/>
        <v>18068.669710206501</v>
      </c>
      <c r="H33" s="2">
        <v>233</v>
      </c>
      <c r="I33" s="2">
        <v>206</v>
      </c>
      <c r="J33" s="5">
        <f t="shared" si="5"/>
        <v>439</v>
      </c>
      <c r="K33" s="2">
        <v>0</v>
      </c>
      <c r="L33" s="2">
        <v>0</v>
      </c>
      <c r="M33" s="5">
        <f t="shared" si="6"/>
        <v>0</v>
      </c>
      <c r="N33" s="27">
        <f t="shared" si="7"/>
        <v>0.23829062224456518</v>
      </c>
      <c r="O33" s="27">
        <f t="shared" si="0"/>
        <v>0.13655113434650359</v>
      </c>
      <c r="P33" s="28">
        <f t="shared" si="1"/>
        <v>0.19054954136301464</v>
      </c>
      <c r="R33" s="32">
        <f t="shared" si="8"/>
        <v>51.470774404826074</v>
      </c>
      <c r="S33" s="32">
        <f t="shared" si="9"/>
        <v>29.495045018844774</v>
      </c>
      <c r="T33" s="32">
        <f t="shared" si="10"/>
        <v>41.158700934411165</v>
      </c>
    </row>
    <row r="34" spans="2:20" x14ac:dyDescent="0.25">
      <c r="B34" s="12" t="str">
        <f>'Média Mensal'!B34</f>
        <v>Matosinhos Sul</v>
      </c>
      <c r="C34" s="12" t="str">
        <f>'Média Mensal'!C34</f>
        <v>Brito Capelo</v>
      </c>
      <c r="D34" s="15">
        <f>'Média Mensal'!D34</f>
        <v>535.72</v>
      </c>
      <c r="E34" s="4">
        <v>4554.3932662190191</v>
      </c>
      <c r="F34" s="2">
        <v>3834.6298722141937</v>
      </c>
      <c r="G34" s="5">
        <f t="shared" si="4"/>
        <v>8389.0231384332128</v>
      </c>
      <c r="H34" s="2">
        <v>235</v>
      </c>
      <c r="I34" s="2">
        <v>212</v>
      </c>
      <c r="J34" s="5">
        <f t="shared" si="5"/>
        <v>447</v>
      </c>
      <c r="K34" s="2">
        <v>0</v>
      </c>
      <c r="L34" s="2">
        <v>0</v>
      </c>
      <c r="M34" s="5">
        <f t="shared" si="6"/>
        <v>0</v>
      </c>
      <c r="N34" s="27">
        <f t="shared" si="7"/>
        <v>8.9724059618183985E-2</v>
      </c>
      <c r="O34" s="27">
        <f t="shared" si="0"/>
        <v>8.3740170165404304E-2</v>
      </c>
      <c r="P34" s="28">
        <f t="shared" si="1"/>
        <v>8.6886062830735897E-2</v>
      </c>
      <c r="R34" s="32">
        <f t="shared" si="8"/>
        <v>19.38039687752774</v>
      </c>
      <c r="S34" s="32">
        <f t="shared" si="9"/>
        <v>18.087876755727329</v>
      </c>
      <c r="T34" s="32">
        <f t="shared" si="10"/>
        <v>18.767389571438954</v>
      </c>
    </row>
    <row r="35" spans="2:20" x14ac:dyDescent="0.25">
      <c r="B35" s="12" t="str">
        <f>'Média Mensal'!B35</f>
        <v>Brito Capelo</v>
      </c>
      <c r="C35" s="12" t="str">
        <f>'Média Mensal'!C35</f>
        <v>Mercado</v>
      </c>
      <c r="D35" s="15">
        <f>'Média Mensal'!D35</f>
        <v>487.53</v>
      </c>
      <c r="E35" s="4">
        <v>1922.5066956439882</v>
      </c>
      <c r="F35" s="2">
        <v>2467.931537254638</v>
      </c>
      <c r="G35" s="5">
        <f t="shared" si="4"/>
        <v>4390.4382328986267</v>
      </c>
      <c r="H35" s="2">
        <v>232</v>
      </c>
      <c r="I35" s="2">
        <v>220</v>
      </c>
      <c r="J35" s="5">
        <f t="shared" si="5"/>
        <v>452</v>
      </c>
      <c r="K35" s="2">
        <v>0</v>
      </c>
      <c r="L35" s="2">
        <v>0</v>
      </c>
      <c r="M35" s="5">
        <f t="shared" si="6"/>
        <v>0</v>
      </c>
      <c r="N35" s="27">
        <f t="shared" si="7"/>
        <v>3.8364198109115344E-2</v>
      </c>
      <c r="O35" s="27">
        <f t="shared" si="0"/>
        <v>5.1934586221688513E-2</v>
      </c>
      <c r="P35" s="28">
        <f t="shared" si="1"/>
        <v>4.4969254270102288E-2</v>
      </c>
      <c r="R35" s="32">
        <f t="shared" si="8"/>
        <v>8.2866667915689156</v>
      </c>
      <c r="S35" s="32">
        <f t="shared" si="9"/>
        <v>11.217870623884718</v>
      </c>
      <c r="T35" s="32">
        <f t="shared" si="10"/>
        <v>9.7133589223420937</v>
      </c>
    </row>
    <row r="36" spans="2:20" x14ac:dyDescent="0.25">
      <c r="B36" s="13" t="str">
        <f>'Média Mensal'!B36</f>
        <v>Mercado</v>
      </c>
      <c r="C36" s="13" t="str">
        <f>'Média Mensal'!C36</f>
        <v>Sr. de Matosinhos</v>
      </c>
      <c r="D36" s="16">
        <f>'Média Mensal'!D36</f>
        <v>708.96</v>
      </c>
      <c r="E36" s="6">
        <v>374.54218481662639</v>
      </c>
      <c r="F36" s="3">
        <v>610</v>
      </c>
      <c r="G36" s="7">
        <f t="shared" si="4"/>
        <v>984.54218481662633</v>
      </c>
      <c r="H36" s="3">
        <v>227</v>
      </c>
      <c r="I36" s="3">
        <v>217</v>
      </c>
      <c r="J36" s="7">
        <f t="shared" si="5"/>
        <v>444</v>
      </c>
      <c r="K36" s="3">
        <v>0</v>
      </c>
      <c r="L36" s="3">
        <v>0</v>
      </c>
      <c r="M36" s="7">
        <f t="shared" si="6"/>
        <v>0</v>
      </c>
      <c r="N36" s="27">
        <f t="shared" si="7"/>
        <v>7.6387294994417192E-3</v>
      </c>
      <c r="O36" s="27">
        <f t="shared" si="0"/>
        <v>1.3014166239972692E-2</v>
      </c>
      <c r="P36" s="28">
        <f t="shared" si="1"/>
        <v>1.0265913672178703E-2</v>
      </c>
      <c r="R36" s="32">
        <f t="shared" si="8"/>
        <v>1.6499655718794115</v>
      </c>
      <c r="S36" s="32">
        <f t="shared" si="9"/>
        <v>2.8110599078341014</v>
      </c>
      <c r="T36" s="32">
        <f t="shared" si="10"/>
        <v>2.2174373531905998</v>
      </c>
    </row>
    <row r="37" spans="2:20" x14ac:dyDescent="0.25">
      <c r="B37" s="11" t="str">
        <f>'Média Mensal'!B37</f>
        <v>BSra da Hora</v>
      </c>
      <c r="C37" s="11" t="str">
        <f>'Média Mensal'!C37</f>
        <v>BFonte do Cuco</v>
      </c>
      <c r="D37" s="14">
        <f>'Média Mensal'!D37</f>
        <v>687.03</v>
      </c>
      <c r="E37" s="8">
        <v>10937.391152349306</v>
      </c>
      <c r="F37" s="9">
        <v>26249.264909756035</v>
      </c>
      <c r="G37" s="10">
        <f t="shared" si="4"/>
        <v>37186.656062105343</v>
      </c>
      <c r="H37" s="9">
        <v>119</v>
      </c>
      <c r="I37" s="9">
        <v>97</v>
      </c>
      <c r="J37" s="10">
        <f t="shared" si="5"/>
        <v>216</v>
      </c>
      <c r="K37" s="9">
        <v>200</v>
      </c>
      <c r="L37" s="9">
        <v>276</v>
      </c>
      <c r="M37" s="10">
        <f t="shared" si="6"/>
        <v>476</v>
      </c>
      <c r="N37" s="25">
        <f t="shared" si="7"/>
        <v>0.14524316307698537</v>
      </c>
      <c r="O37" s="25">
        <f t="shared" si="0"/>
        <v>0.2936159385878751</v>
      </c>
      <c r="P37" s="26">
        <f t="shared" si="1"/>
        <v>0.22577870641942724</v>
      </c>
      <c r="R37" s="32">
        <f t="shared" si="8"/>
        <v>34.286492640593437</v>
      </c>
      <c r="S37" s="32">
        <f t="shared" si="9"/>
        <v>70.373364369319134</v>
      </c>
      <c r="T37" s="32">
        <f t="shared" si="10"/>
        <v>53.737942286279399</v>
      </c>
    </row>
    <row r="38" spans="2:20" x14ac:dyDescent="0.25">
      <c r="B38" s="12" t="str">
        <f>'Média Mensal'!B38</f>
        <v>BFonte do Cuco</v>
      </c>
      <c r="C38" s="12" t="str">
        <f>'Média Mensal'!C38</f>
        <v>Custoias</v>
      </c>
      <c r="D38" s="15">
        <f>'Média Mensal'!D38</f>
        <v>689.2</v>
      </c>
      <c r="E38" s="4">
        <v>10677.043533805136</v>
      </c>
      <c r="F38" s="2">
        <v>25613.497615309709</v>
      </c>
      <c r="G38" s="5">
        <f t="shared" si="4"/>
        <v>36290.541149114841</v>
      </c>
      <c r="H38" s="2">
        <v>119</v>
      </c>
      <c r="I38" s="2">
        <v>97</v>
      </c>
      <c r="J38" s="5">
        <f t="shared" si="5"/>
        <v>216</v>
      </c>
      <c r="K38" s="2">
        <v>198</v>
      </c>
      <c r="L38" s="2">
        <v>287</v>
      </c>
      <c r="M38" s="5">
        <f t="shared" si="6"/>
        <v>485</v>
      </c>
      <c r="N38" s="27">
        <f t="shared" si="7"/>
        <v>0.1427259589055333</v>
      </c>
      <c r="O38" s="27">
        <f t="shared" si="0"/>
        <v>0.27802077126725544</v>
      </c>
      <c r="P38" s="28">
        <f t="shared" si="1"/>
        <v>0.21739194151719726</v>
      </c>
      <c r="R38" s="32">
        <f t="shared" si="8"/>
        <v>33.681525343233865</v>
      </c>
      <c r="S38" s="32">
        <f t="shared" si="9"/>
        <v>66.701816706535695</v>
      </c>
      <c r="T38" s="32">
        <f t="shared" si="10"/>
        <v>51.769673536540431</v>
      </c>
    </row>
    <row r="39" spans="2:20" x14ac:dyDescent="0.25">
      <c r="B39" s="12" t="str">
        <f>'Média Mensal'!B39</f>
        <v>Custoias</v>
      </c>
      <c r="C39" s="12" t="str">
        <f>'Média Mensal'!C39</f>
        <v>Esposade</v>
      </c>
      <c r="D39" s="15">
        <f>'Média Mensal'!D39</f>
        <v>1779.24</v>
      </c>
      <c r="E39" s="4">
        <v>10523.602358243577</v>
      </c>
      <c r="F39" s="2">
        <v>25030.990968131326</v>
      </c>
      <c r="G39" s="5">
        <f t="shared" si="4"/>
        <v>35554.593326374903</v>
      </c>
      <c r="H39" s="2">
        <v>119</v>
      </c>
      <c r="I39" s="2">
        <v>97</v>
      </c>
      <c r="J39" s="5">
        <f t="shared" si="5"/>
        <v>216</v>
      </c>
      <c r="K39" s="2">
        <v>200</v>
      </c>
      <c r="L39" s="2">
        <v>264</v>
      </c>
      <c r="M39" s="5">
        <f t="shared" si="6"/>
        <v>464</v>
      </c>
      <c r="N39" s="27">
        <f t="shared" si="7"/>
        <v>0.13974825186236559</v>
      </c>
      <c r="O39" s="27">
        <f t="shared" si="0"/>
        <v>0.28963009080962843</v>
      </c>
      <c r="P39" s="28">
        <f t="shared" si="1"/>
        <v>0.21984191560134858</v>
      </c>
      <c r="R39" s="32">
        <f t="shared" si="8"/>
        <v>32.989349085403063</v>
      </c>
      <c r="S39" s="32">
        <f t="shared" si="9"/>
        <v>69.337925119477362</v>
      </c>
      <c r="T39" s="32">
        <f t="shared" si="10"/>
        <v>52.286166656433679</v>
      </c>
    </row>
    <row r="40" spans="2:20" x14ac:dyDescent="0.25">
      <c r="B40" s="12" t="str">
        <f>'Média Mensal'!B40</f>
        <v>Esposade</v>
      </c>
      <c r="C40" s="12" t="str">
        <f>'Média Mensal'!C40</f>
        <v>Crestins</v>
      </c>
      <c r="D40" s="15">
        <f>'Média Mensal'!D40</f>
        <v>2035.56</v>
      </c>
      <c r="E40" s="4">
        <v>10387.401372324335</v>
      </c>
      <c r="F40" s="2">
        <v>24642.824549453966</v>
      </c>
      <c r="G40" s="5">
        <f t="shared" si="4"/>
        <v>35030.225921778299</v>
      </c>
      <c r="H40" s="2">
        <v>119</v>
      </c>
      <c r="I40" s="2">
        <v>118</v>
      </c>
      <c r="J40" s="5">
        <f t="shared" si="5"/>
        <v>237</v>
      </c>
      <c r="K40" s="2">
        <v>204</v>
      </c>
      <c r="L40" s="2">
        <v>262</v>
      </c>
      <c r="M40" s="5">
        <f t="shared" si="6"/>
        <v>466</v>
      </c>
      <c r="N40" s="27">
        <f t="shared" si="7"/>
        <v>0.13614608069000125</v>
      </c>
      <c r="O40" s="27">
        <f t="shared" si="0"/>
        <v>0.27240476376739881</v>
      </c>
      <c r="P40" s="28">
        <f t="shared" si="1"/>
        <v>0.21006371984755517</v>
      </c>
      <c r="R40" s="32">
        <f t="shared" si="8"/>
        <v>32.159137375617135</v>
      </c>
      <c r="S40" s="32">
        <f t="shared" si="9"/>
        <v>64.849538288036754</v>
      </c>
      <c r="T40" s="32">
        <f t="shared" si="10"/>
        <v>49.829624355303416</v>
      </c>
    </row>
    <row r="41" spans="2:20" x14ac:dyDescent="0.25">
      <c r="B41" s="12" t="str">
        <f>'Média Mensal'!B41</f>
        <v>Crestins</v>
      </c>
      <c r="C41" s="12" t="str">
        <f>'Média Mensal'!C41</f>
        <v>Verdes (B)</v>
      </c>
      <c r="D41" s="15">
        <f>'Média Mensal'!D41</f>
        <v>591.81999999999994</v>
      </c>
      <c r="E41" s="4">
        <v>10284.360928911083</v>
      </c>
      <c r="F41" s="2">
        <v>23983.459940379751</v>
      </c>
      <c r="G41" s="5">
        <f t="shared" si="4"/>
        <v>34267.820869290837</v>
      </c>
      <c r="H41" s="2">
        <v>119</v>
      </c>
      <c r="I41" s="2">
        <v>118</v>
      </c>
      <c r="J41" s="5">
        <f t="shared" si="5"/>
        <v>237</v>
      </c>
      <c r="K41" s="2">
        <v>198</v>
      </c>
      <c r="L41" s="2">
        <v>242</v>
      </c>
      <c r="M41" s="5">
        <f t="shared" si="6"/>
        <v>440</v>
      </c>
      <c r="N41" s="27">
        <f t="shared" si="7"/>
        <v>0.13747675287283556</v>
      </c>
      <c r="O41" s="27">
        <f t="shared" si="0"/>
        <v>0.28049518081469582</v>
      </c>
      <c r="P41" s="28">
        <f t="shared" si="1"/>
        <v>0.21375705417742177</v>
      </c>
      <c r="R41" s="32">
        <f t="shared" si="8"/>
        <v>32.442778955555468</v>
      </c>
      <c r="S41" s="32">
        <f t="shared" si="9"/>
        <v>66.620722056610418</v>
      </c>
      <c r="T41" s="32">
        <f t="shared" si="10"/>
        <v>50.617165242674794</v>
      </c>
    </row>
    <row r="42" spans="2:20" x14ac:dyDescent="0.25">
      <c r="B42" s="12" t="str">
        <f>'Média Mensal'!B42</f>
        <v>Verdes (B)</v>
      </c>
      <c r="C42" s="12" t="str">
        <f>'Média Mensal'!C42</f>
        <v>Pedras Rubras</v>
      </c>
      <c r="D42" s="15">
        <f>'Média Mensal'!D42</f>
        <v>960.78</v>
      </c>
      <c r="E42" s="4">
        <v>7866.937396023467</v>
      </c>
      <c r="F42" s="2">
        <v>20481.937273852338</v>
      </c>
      <c r="G42" s="5">
        <f t="shared" si="4"/>
        <v>28348.874669875804</v>
      </c>
      <c r="H42" s="2">
        <v>0</v>
      </c>
      <c r="I42" s="2">
        <v>0</v>
      </c>
      <c r="J42" s="5">
        <f t="shared" si="5"/>
        <v>0</v>
      </c>
      <c r="K42" s="2">
        <v>198</v>
      </c>
      <c r="L42" s="2">
        <v>220</v>
      </c>
      <c r="M42" s="5">
        <f t="shared" si="6"/>
        <v>418</v>
      </c>
      <c r="N42" s="27">
        <f t="shared" si="7"/>
        <v>0.16020970584928859</v>
      </c>
      <c r="O42" s="27">
        <f t="shared" si="0"/>
        <v>0.37540207613365723</v>
      </c>
      <c r="P42" s="28">
        <f t="shared" si="1"/>
        <v>0.27346884810421945</v>
      </c>
      <c r="R42" s="32">
        <f t="shared" si="8"/>
        <v>39.732007050623572</v>
      </c>
      <c r="S42" s="32">
        <f t="shared" si="9"/>
        <v>93.099714881146994</v>
      </c>
      <c r="T42" s="32">
        <f t="shared" si="10"/>
        <v>67.820274329846427</v>
      </c>
    </row>
    <row r="43" spans="2:20" x14ac:dyDescent="0.25">
      <c r="B43" s="12" t="str">
        <f>'Média Mensal'!B43</f>
        <v>Pedras Rubras</v>
      </c>
      <c r="C43" s="12" t="str">
        <f>'Média Mensal'!C43</f>
        <v>Lidador</v>
      </c>
      <c r="D43" s="15">
        <f>'Média Mensal'!D43</f>
        <v>1147.58</v>
      </c>
      <c r="E43" s="4">
        <v>7267.0722503701145</v>
      </c>
      <c r="F43" s="2">
        <v>17787.436126175067</v>
      </c>
      <c r="G43" s="5">
        <f t="shared" si="4"/>
        <v>25054.508376545182</v>
      </c>
      <c r="H43" s="2">
        <v>0</v>
      </c>
      <c r="I43" s="2">
        <v>0</v>
      </c>
      <c r="J43" s="5">
        <f t="shared" si="5"/>
        <v>0</v>
      </c>
      <c r="K43" s="2">
        <v>198</v>
      </c>
      <c r="L43" s="2">
        <v>220</v>
      </c>
      <c r="M43" s="5">
        <f t="shared" si="6"/>
        <v>418</v>
      </c>
      <c r="N43" s="27">
        <f t="shared" si="7"/>
        <v>0.14799348831806197</v>
      </c>
      <c r="O43" s="27">
        <f t="shared" si="0"/>
        <v>0.32601605803106792</v>
      </c>
      <c r="P43" s="28">
        <f t="shared" si="1"/>
        <v>0.24168957764069668</v>
      </c>
      <c r="R43" s="32">
        <f t="shared" si="8"/>
        <v>36.702385102879369</v>
      </c>
      <c r="S43" s="32">
        <f t="shared" si="9"/>
        <v>80.851982391704851</v>
      </c>
      <c r="T43" s="32">
        <f t="shared" si="10"/>
        <v>59.93901525489278</v>
      </c>
    </row>
    <row r="44" spans="2:20" x14ac:dyDescent="0.25">
      <c r="B44" s="12" t="str">
        <f>'Média Mensal'!B44</f>
        <v>Lidador</v>
      </c>
      <c r="C44" s="12" t="str">
        <f>'Média Mensal'!C44</f>
        <v>Vilar do Pinheiro</v>
      </c>
      <c r="D44" s="15">
        <f>'Média Mensal'!D44</f>
        <v>1987.51</v>
      </c>
      <c r="E44" s="4">
        <v>7118.2330119159233</v>
      </c>
      <c r="F44" s="2">
        <v>17197.980247493197</v>
      </c>
      <c r="G44" s="5">
        <f t="shared" si="4"/>
        <v>24316.21325940912</v>
      </c>
      <c r="H44" s="2">
        <v>0</v>
      </c>
      <c r="I44" s="2">
        <v>0</v>
      </c>
      <c r="J44" s="5">
        <f t="shared" si="5"/>
        <v>0</v>
      </c>
      <c r="K44" s="2">
        <v>198</v>
      </c>
      <c r="L44" s="2">
        <v>220</v>
      </c>
      <c r="M44" s="5">
        <f t="shared" si="6"/>
        <v>418</v>
      </c>
      <c r="N44" s="27">
        <f t="shared" si="7"/>
        <v>0.14496238619900462</v>
      </c>
      <c r="O44" s="27">
        <f t="shared" si="0"/>
        <v>0.31521224793792518</v>
      </c>
      <c r="P44" s="28">
        <f t="shared" si="1"/>
        <v>0.23456757658791016</v>
      </c>
      <c r="R44" s="32">
        <f t="shared" si="8"/>
        <v>35.950671777353151</v>
      </c>
      <c r="S44" s="32">
        <f t="shared" si="9"/>
        <v>78.172637488605446</v>
      </c>
      <c r="T44" s="32">
        <f t="shared" si="10"/>
        <v>58.172758993801722</v>
      </c>
    </row>
    <row r="45" spans="2:20" x14ac:dyDescent="0.25">
      <c r="B45" s="12" t="str">
        <f>'Média Mensal'!B45</f>
        <v>Vilar do Pinheiro</v>
      </c>
      <c r="C45" s="12" t="str">
        <f>'Média Mensal'!C45</f>
        <v>Modivas Sul</v>
      </c>
      <c r="D45" s="15">
        <f>'Média Mensal'!D45</f>
        <v>2037.38</v>
      </c>
      <c r="E45" s="4">
        <v>7172.8615210572125</v>
      </c>
      <c r="F45" s="2">
        <v>16351.013388138415</v>
      </c>
      <c r="G45" s="5">
        <f t="shared" si="4"/>
        <v>23523.874909195627</v>
      </c>
      <c r="H45" s="2">
        <v>0</v>
      </c>
      <c r="I45" s="2">
        <v>0</v>
      </c>
      <c r="J45" s="5">
        <f t="shared" si="5"/>
        <v>0</v>
      </c>
      <c r="K45" s="2">
        <v>198</v>
      </c>
      <c r="L45" s="2">
        <v>218</v>
      </c>
      <c r="M45" s="5">
        <f t="shared" si="6"/>
        <v>416</v>
      </c>
      <c r="N45" s="27">
        <f t="shared" si="7"/>
        <v>0.14607489249464836</v>
      </c>
      <c r="O45" s="27">
        <f t="shared" si="0"/>
        <v>0.30243809907033176</v>
      </c>
      <c r="P45" s="28">
        <f t="shared" si="1"/>
        <v>0.22801522670979013</v>
      </c>
      <c r="R45" s="32">
        <f t="shared" si="8"/>
        <v>36.226573338672793</v>
      </c>
      <c r="S45" s="32">
        <f t="shared" si="9"/>
        <v>75.004648569442267</v>
      </c>
      <c r="T45" s="32">
        <f t="shared" si="10"/>
        <v>56.547776224027949</v>
      </c>
    </row>
    <row r="46" spans="2:20" x14ac:dyDescent="0.25">
      <c r="B46" s="12" t="str">
        <f>'Média Mensal'!B46</f>
        <v>Modivas Sul</v>
      </c>
      <c r="C46" s="12" t="str">
        <f>'Média Mensal'!C46</f>
        <v>Modivas Centro</v>
      </c>
      <c r="D46" s="15">
        <f>'Média Mensal'!D46</f>
        <v>1051.08</v>
      </c>
      <c r="E46" s="4">
        <v>7208.2410820302648</v>
      </c>
      <c r="F46" s="2">
        <v>16105.104965430059</v>
      </c>
      <c r="G46" s="5">
        <f t="shared" si="4"/>
        <v>23313.346047460323</v>
      </c>
      <c r="H46" s="2">
        <v>0</v>
      </c>
      <c r="I46" s="2">
        <v>0</v>
      </c>
      <c r="J46" s="5">
        <f t="shared" si="5"/>
        <v>0</v>
      </c>
      <c r="K46" s="2">
        <v>198</v>
      </c>
      <c r="L46" s="2">
        <v>218</v>
      </c>
      <c r="M46" s="5">
        <f t="shared" si="6"/>
        <v>416</v>
      </c>
      <c r="N46" s="27">
        <f t="shared" si="7"/>
        <v>0.14679539512117679</v>
      </c>
      <c r="O46" s="27">
        <f t="shared" si="0"/>
        <v>0.29788963016850506</v>
      </c>
      <c r="P46" s="28">
        <f t="shared" si="1"/>
        <v>0.22597458560270939</v>
      </c>
      <c r="R46" s="32">
        <f t="shared" si="8"/>
        <v>36.405257990051844</v>
      </c>
      <c r="S46" s="32">
        <f t="shared" si="9"/>
        <v>73.876628281789266</v>
      </c>
      <c r="T46" s="32">
        <f t="shared" si="10"/>
        <v>56.041697229471929</v>
      </c>
    </row>
    <row r="47" spans="2:20" x14ac:dyDescent="0.25">
      <c r="B47" s="12" t="str">
        <f>'Média Mensal'!B47</f>
        <v>Modivas Centro</v>
      </c>
      <c r="C47" s="12" t="s">
        <v>102</v>
      </c>
      <c r="D47" s="15">
        <v>852.51</v>
      </c>
      <c r="E47" s="4">
        <v>7308.8560150329022</v>
      </c>
      <c r="F47" s="2">
        <v>15678.243486934063</v>
      </c>
      <c r="G47" s="5">
        <f t="shared" si="4"/>
        <v>22987.099501966964</v>
      </c>
      <c r="H47" s="2">
        <v>0</v>
      </c>
      <c r="I47" s="2">
        <v>0</v>
      </c>
      <c r="J47" s="5">
        <f t="shared" si="5"/>
        <v>0</v>
      </c>
      <c r="K47" s="2">
        <v>198</v>
      </c>
      <c r="L47" s="2">
        <v>214</v>
      </c>
      <c r="M47" s="5">
        <f t="shared" si="6"/>
        <v>412</v>
      </c>
      <c r="N47" s="27">
        <f t="shared" si="7"/>
        <v>0.14884441216668504</v>
      </c>
      <c r="O47" s="27">
        <f t="shared" si="0"/>
        <v>0.29541459690484745</v>
      </c>
      <c r="P47" s="28">
        <f t="shared" si="1"/>
        <v>0.22497552754039074</v>
      </c>
      <c r="R47" s="32">
        <f t="shared" ref="R47" si="11">+E47/(H47+K47)</f>
        <v>36.913414217337888</v>
      </c>
      <c r="S47" s="32">
        <f t="shared" ref="S47" si="12">+F47/(I47+L47)</f>
        <v>73.262820032402161</v>
      </c>
      <c r="T47" s="32">
        <f t="shared" ref="T47" si="13">+G47/(J47+M47)</f>
        <v>55.793930830016905</v>
      </c>
    </row>
    <row r="48" spans="2:20" x14ac:dyDescent="0.25">
      <c r="B48" s="12" t="s">
        <v>102</v>
      </c>
      <c r="C48" s="12" t="str">
        <f>'Média Mensal'!C48</f>
        <v>Mindelo</v>
      </c>
      <c r="D48" s="15">
        <v>1834.12</v>
      </c>
      <c r="E48" s="4">
        <v>6715.7342464658577</v>
      </c>
      <c r="F48" s="2">
        <v>14894.237981198734</v>
      </c>
      <c r="G48" s="5">
        <f t="shared" si="4"/>
        <v>21609.972227664592</v>
      </c>
      <c r="H48" s="2">
        <v>0</v>
      </c>
      <c r="I48" s="2">
        <v>0</v>
      </c>
      <c r="J48" s="5">
        <f t="shared" si="5"/>
        <v>0</v>
      </c>
      <c r="K48" s="2">
        <v>198</v>
      </c>
      <c r="L48" s="2">
        <v>219</v>
      </c>
      <c r="M48" s="5">
        <f t="shared" si="6"/>
        <v>417</v>
      </c>
      <c r="N48" s="27">
        <f t="shared" si="7"/>
        <v>0.13676552310332882</v>
      </c>
      <c r="O48" s="27">
        <f t="shared" si="0"/>
        <v>0.27423475440415995</v>
      </c>
      <c r="P48" s="28">
        <f t="shared" si="1"/>
        <v>0.20896159421815377</v>
      </c>
      <c r="R48" s="32">
        <f t="shared" si="8"/>
        <v>33.917849729625544</v>
      </c>
      <c r="S48" s="32">
        <f t="shared" si="9"/>
        <v>68.010219092231665</v>
      </c>
      <c r="T48" s="32">
        <f t="shared" si="10"/>
        <v>51.82247536610214</v>
      </c>
    </row>
    <row r="49" spans="2:20" x14ac:dyDescent="0.25">
      <c r="B49" s="12" t="str">
        <f>'Média Mensal'!B49</f>
        <v>Mindelo</v>
      </c>
      <c r="C49" s="12" t="str">
        <f>'Média Mensal'!C49</f>
        <v>Espaço Natureza</v>
      </c>
      <c r="D49" s="15">
        <f>'Média Mensal'!D49</f>
        <v>776.86</v>
      </c>
      <c r="E49" s="4">
        <v>6807.5573188051658</v>
      </c>
      <c r="F49" s="2">
        <v>13824.444025540515</v>
      </c>
      <c r="G49" s="5">
        <f t="shared" si="4"/>
        <v>20632.001344345681</v>
      </c>
      <c r="H49" s="2">
        <v>0</v>
      </c>
      <c r="I49" s="2">
        <v>0</v>
      </c>
      <c r="J49" s="5">
        <f t="shared" si="5"/>
        <v>0</v>
      </c>
      <c r="K49" s="2">
        <v>194</v>
      </c>
      <c r="L49" s="2">
        <v>217</v>
      </c>
      <c r="M49" s="5">
        <f t="shared" si="6"/>
        <v>411</v>
      </c>
      <c r="N49" s="27">
        <f t="shared" si="7"/>
        <v>0.14149395823921612</v>
      </c>
      <c r="O49" s="27">
        <f t="shared" si="0"/>
        <v>0.25688352953657861</v>
      </c>
      <c r="P49" s="28">
        <f t="shared" si="1"/>
        <v>0.20241740585850485</v>
      </c>
      <c r="R49" s="32">
        <f t="shared" si="8"/>
        <v>35.090501643325595</v>
      </c>
      <c r="S49" s="32">
        <f t="shared" si="9"/>
        <v>63.707115325071499</v>
      </c>
      <c r="T49" s="32">
        <f t="shared" si="10"/>
        <v>50.199516652909196</v>
      </c>
    </row>
    <row r="50" spans="2:20" x14ac:dyDescent="0.25">
      <c r="B50" s="12" t="str">
        <f>'Média Mensal'!B50</f>
        <v>Espaço Natureza</v>
      </c>
      <c r="C50" s="12" t="str">
        <f>'Média Mensal'!C50</f>
        <v>Varziela</v>
      </c>
      <c r="D50" s="15">
        <f>'Média Mensal'!D50</f>
        <v>1539</v>
      </c>
      <c r="E50" s="4">
        <v>6487.2542585797382</v>
      </c>
      <c r="F50" s="2">
        <v>13916.918968657767</v>
      </c>
      <c r="G50" s="5">
        <f t="shared" si="4"/>
        <v>20404.173227237505</v>
      </c>
      <c r="H50" s="2">
        <v>0</v>
      </c>
      <c r="I50" s="2">
        <v>0</v>
      </c>
      <c r="J50" s="5">
        <f t="shared" si="5"/>
        <v>0</v>
      </c>
      <c r="K50" s="2">
        <v>194</v>
      </c>
      <c r="L50" s="2">
        <v>220</v>
      </c>
      <c r="M50" s="5">
        <f t="shared" si="6"/>
        <v>414</v>
      </c>
      <c r="N50" s="27">
        <f t="shared" si="7"/>
        <v>0.13483651185940593</v>
      </c>
      <c r="O50" s="27">
        <f t="shared" si="0"/>
        <v>0.25507549429358078</v>
      </c>
      <c r="P50" s="28">
        <f t="shared" si="1"/>
        <v>0.19873162329785632</v>
      </c>
      <c r="R50" s="32">
        <f t="shared" si="8"/>
        <v>33.439454941132674</v>
      </c>
      <c r="S50" s="32">
        <f t="shared" si="9"/>
        <v>63.258722584808027</v>
      </c>
      <c r="T50" s="32">
        <f t="shared" si="10"/>
        <v>49.285442577868366</v>
      </c>
    </row>
    <row r="51" spans="2:20" x14ac:dyDescent="0.25">
      <c r="B51" s="12" t="str">
        <f>'Média Mensal'!B51</f>
        <v>Varziela</v>
      </c>
      <c r="C51" s="12" t="str">
        <f>'Média Mensal'!C51</f>
        <v>Árvore</v>
      </c>
      <c r="D51" s="15">
        <f>'Média Mensal'!D51</f>
        <v>858.71</v>
      </c>
      <c r="E51" s="4">
        <v>6101.7584522543939</v>
      </c>
      <c r="F51" s="2">
        <v>12828.738242050187</v>
      </c>
      <c r="G51" s="5">
        <f t="shared" si="4"/>
        <v>18930.49669430458</v>
      </c>
      <c r="H51" s="2">
        <v>0</v>
      </c>
      <c r="I51" s="2">
        <v>0</v>
      </c>
      <c r="J51" s="5">
        <f t="shared" si="5"/>
        <v>0</v>
      </c>
      <c r="K51" s="2">
        <v>192</v>
      </c>
      <c r="L51" s="2">
        <v>219</v>
      </c>
      <c r="M51" s="5">
        <f t="shared" si="6"/>
        <v>411</v>
      </c>
      <c r="N51" s="27">
        <f t="shared" si="7"/>
        <v>0.12814512878558454</v>
      </c>
      <c r="O51" s="27">
        <f t="shared" si="0"/>
        <v>0.2362044896533029</v>
      </c>
      <c r="P51" s="28">
        <f t="shared" si="1"/>
        <v>0.18572420428444175</v>
      </c>
      <c r="R51" s="32">
        <f t="shared" si="8"/>
        <v>31.779991938824967</v>
      </c>
      <c r="S51" s="32">
        <f t="shared" si="9"/>
        <v>58.578713434019122</v>
      </c>
      <c r="T51" s="32">
        <f t="shared" si="10"/>
        <v>46.059602662541558</v>
      </c>
    </row>
    <row r="52" spans="2:20" x14ac:dyDescent="0.25">
      <c r="B52" s="12" t="str">
        <f>'Média Mensal'!B52</f>
        <v>Árvore</v>
      </c>
      <c r="C52" s="12" t="str">
        <f>'Média Mensal'!C52</f>
        <v>Azurara</v>
      </c>
      <c r="D52" s="15">
        <f>'Média Mensal'!D52</f>
        <v>664.57</v>
      </c>
      <c r="E52" s="4">
        <v>6161.1822227438033</v>
      </c>
      <c r="F52" s="2">
        <v>12703.73698659734</v>
      </c>
      <c r="G52" s="5">
        <f t="shared" si="4"/>
        <v>18864.919209341144</v>
      </c>
      <c r="H52" s="2">
        <v>0</v>
      </c>
      <c r="I52" s="2">
        <v>0</v>
      </c>
      <c r="J52" s="5">
        <f t="shared" si="5"/>
        <v>0</v>
      </c>
      <c r="K52" s="2">
        <v>182</v>
      </c>
      <c r="L52" s="2">
        <v>219</v>
      </c>
      <c r="M52" s="5">
        <f t="shared" si="6"/>
        <v>401</v>
      </c>
      <c r="N52" s="27">
        <f t="shared" si="7"/>
        <v>0.13650261925611049</v>
      </c>
      <c r="O52" s="27">
        <f t="shared" si="0"/>
        <v>0.23390294937762077</v>
      </c>
      <c r="P52" s="28">
        <f t="shared" si="1"/>
        <v>0.18969631575638668</v>
      </c>
      <c r="R52" s="32">
        <f t="shared" si="8"/>
        <v>33.8526495755154</v>
      </c>
      <c r="S52" s="32">
        <f t="shared" si="9"/>
        <v>58.007931445649952</v>
      </c>
      <c r="T52" s="32">
        <f t="shared" si="10"/>
        <v>47.044686307583902</v>
      </c>
    </row>
    <row r="53" spans="2:20" x14ac:dyDescent="0.25">
      <c r="B53" s="12" t="str">
        <f>'Média Mensal'!B53</f>
        <v>Azurara</v>
      </c>
      <c r="C53" s="12" t="str">
        <f>'Média Mensal'!C53</f>
        <v>Santa Clara</v>
      </c>
      <c r="D53" s="15">
        <f>'Média Mensal'!D53</f>
        <v>1218.0899999999999</v>
      </c>
      <c r="E53" s="4">
        <v>6146.255097486689</v>
      </c>
      <c r="F53" s="2">
        <v>12557.651693190743</v>
      </c>
      <c r="G53" s="5">
        <f t="shared" si="4"/>
        <v>18703.906790677433</v>
      </c>
      <c r="H53" s="2">
        <v>0</v>
      </c>
      <c r="I53" s="2">
        <v>0</v>
      </c>
      <c r="J53" s="5">
        <f t="shared" si="5"/>
        <v>0</v>
      </c>
      <c r="K53" s="2">
        <v>187</v>
      </c>
      <c r="L53" s="2">
        <v>215</v>
      </c>
      <c r="M53" s="5">
        <f t="shared" si="6"/>
        <v>402</v>
      </c>
      <c r="N53" s="27">
        <f t="shared" si="7"/>
        <v>0.13253094483109126</v>
      </c>
      <c r="O53" s="27">
        <f t="shared" si="0"/>
        <v>0.23551484795931626</v>
      </c>
      <c r="P53" s="28">
        <f t="shared" si="1"/>
        <v>0.18760940048424643</v>
      </c>
      <c r="R53" s="32">
        <f t="shared" si="8"/>
        <v>32.867674318110637</v>
      </c>
      <c r="S53" s="32">
        <f t="shared" si="9"/>
        <v>58.407682293910433</v>
      </c>
      <c r="T53" s="32">
        <f t="shared" si="10"/>
        <v>46.527131320093119</v>
      </c>
    </row>
    <row r="54" spans="2:20" x14ac:dyDescent="0.25">
      <c r="B54" s="12" t="str">
        <f>'Média Mensal'!B54</f>
        <v>Santa Clara</v>
      </c>
      <c r="C54" s="12" t="str">
        <f>'Média Mensal'!C54</f>
        <v>Vila do Conde</v>
      </c>
      <c r="D54" s="15">
        <f>'Média Mensal'!D54</f>
        <v>670.57</v>
      </c>
      <c r="E54" s="4">
        <v>5639.63338730952</v>
      </c>
      <c r="F54" s="2">
        <v>12627.347615031773</v>
      </c>
      <c r="G54" s="5">
        <f t="shared" si="4"/>
        <v>18266.981002341294</v>
      </c>
      <c r="H54" s="2">
        <v>0</v>
      </c>
      <c r="I54" s="2">
        <v>0</v>
      </c>
      <c r="J54" s="5">
        <f t="shared" si="5"/>
        <v>0</v>
      </c>
      <c r="K54" s="2">
        <v>180</v>
      </c>
      <c r="L54" s="2">
        <v>215</v>
      </c>
      <c r="M54" s="5">
        <f t="shared" si="6"/>
        <v>395</v>
      </c>
      <c r="N54" s="27">
        <f t="shared" si="7"/>
        <v>0.12633587337162902</v>
      </c>
      <c r="O54" s="27">
        <f t="shared" si="0"/>
        <v>0.23682197327516452</v>
      </c>
      <c r="P54" s="28">
        <f t="shared" si="1"/>
        <v>0.18647387711659141</v>
      </c>
      <c r="R54" s="32">
        <f t="shared" si="8"/>
        <v>31.331296596164002</v>
      </c>
      <c r="S54" s="32">
        <f t="shared" si="9"/>
        <v>58.731849372240802</v>
      </c>
      <c r="T54" s="32">
        <f t="shared" si="10"/>
        <v>46.245521524914665</v>
      </c>
    </row>
    <row r="55" spans="2:20" x14ac:dyDescent="0.25">
      <c r="B55" s="12" t="str">
        <f>'Média Mensal'!B55</f>
        <v>Vila do Conde</v>
      </c>
      <c r="C55" s="12" t="str">
        <f>'Média Mensal'!C55</f>
        <v>Alto de Pega</v>
      </c>
      <c r="D55" s="15">
        <f>'Média Mensal'!D55</f>
        <v>730.41</v>
      </c>
      <c r="E55" s="4">
        <v>3102.7346793530614</v>
      </c>
      <c r="F55" s="2">
        <v>9586.1102638091215</v>
      </c>
      <c r="G55" s="5">
        <f t="shared" si="4"/>
        <v>12688.844943162183</v>
      </c>
      <c r="H55" s="2">
        <v>0</v>
      </c>
      <c r="I55" s="2">
        <v>0</v>
      </c>
      <c r="J55" s="5">
        <f t="shared" si="5"/>
        <v>0</v>
      </c>
      <c r="K55" s="2">
        <v>196</v>
      </c>
      <c r="L55" s="2">
        <v>217</v>
      </c>
      <c r="M55" s="5">
        <f t="shared" si="6"/>
        <v>413</v>
      </c>
      <c r="N55" s="27">
        <f t="shared" si="7"/>
        <v>6.3831770065690033E-2</v>
      </c>
      <c r="O55" s="27">
        <f t="shared" si="0"/>
        <v>0.17812751344970124</v>
      </c>
      <c r="P55" s="28">
        <f t="shared" si="1"/>
        <v>0.12388546574203491</v>
      </c>
      <c r="R55" s="32">
        <f t="shared" si="8"/>
        <v>15.83027897629113</v>
      </c>
      <c r="S55" s="32">
        <f t="shared" si="9"/>
        <v>44.175623335525906</v>
      </c>
      <c r="T55" s="32">
        <f t="shared" si="10"/>
        <v>30.723595504024654</v>
      </c>
    </row>
    <row r="56" spans="2:20" x14ac:dyDescent="0.25">
      <c r="B56" s="12" t="str">
        <f>'Média Mensal'!B56</f>
        <v>Alto de Pega</v>
      </c>
      <c r="C56" s="12" t="str">
        <f>'Média Mensal'!C56</f>
        <v>Portas Fronhas</v>
      </c>
      <c r="D56" s="15">
        <f>'Média Mensal'!D56</f>
        <v>671.05</v>
      </c>
      <c r="E56" s="4">
        <v>2667.9815367131077</v>
      </c>
      <c r="F56" s="2">
        <v>9403.7083618215111</v>
      </c>
      <c r="G56" s="5">
        <f t="shared" si="4"/>
        <v>12071.68989853462</v>
      </c>
      <c r="H56" s="2">
        <v>0</v>
      </c>
      <c r="I56" s="2">
        <v>0</v>
      </c>
      <c r="J56" s="5">
        <f t="shared" si="5"/>
        <v>0</v>
      </c>
      <c r="K56" s="2">
        <v>188</v>
      </c>
      <c r="L56" s="2">
        <v>217</v>
      </c>
      <c r="M56" s="5">
        <f t="shared" si="6"/>
        <v>405</v>
      </c>
      <c r="N56" s="27">
        <f t="shared" si="7"/>
        <v>5.7223351422295551E-2</v>
      </c>
      <c r="O56" s="27">
        <f t="shared" si="0"/>
        <v>0.17473815151296104</v>
      </c>
      <c r="P56" s="28">
        <f t="shared" si="1"/>
        <v>0.12018807147087435</v>
      </c>
      <c r="R56" s="32">
        <f t="shared" si="8"/>
        <v>14.191391152729297</v>
      </c>
      <c r="S56" s="32">
        <f t="shared" si="9"/>
        <v>43.33506157521434</v>
      </c>
      <c r="T56" s="32">
        <f t="shared" si="10"/>
        <v>29.806641724776838</v>
      </c>
    </row>
    <row r="57" spans="2:20" x14ac:dyDescent="0.25">
      <c r="B57" s="12" t="str">
        <f>'Média Mensal'!B57</f>
        <v>Portas Fronhas</v>
      </c>
      <c r="C57" s="12" t="str">
        <f>'Média Mensal'!C57</f>
        <v>São Brás</v>
      </c>
      <c r="D57" s="15">
        <f>'Média Mensal'!D57</f>
        <v>562.21</v>
      </c>
      <c r="E57" s="4">
        <v>2295.0975560227976</v>
      </c>
      <c r="F57" s="2">
        <v>6587.7108642794365</v>
      </c>
      <c r="G57" s="5">
        <f t="shared" si="4"/>
        <v>8882.8084203022336</v>
      </c>
      <c r="H57" s="2">
        <v>0</v>
      </c>
      <c r="I57" s="2">
        <v>0</v>
      </c>
      <c r="J57" s="5">
        <f t="shared" si="5"/>
        <v>0</v>
      </c>
      <c r="K57" s="43">
        <v>175</v>
      </c>
      <c r="L57" s="2">
        <v>217</v>
      </c>
      <c r="M57" s="5">
        <f t="shared" si="6"/>
        <v>392</v>
      </c>
      <c r="N57" s="27">
        <f t="shared" si="7"/>
        <v>5.2882432166423909E-2</v>
      </c>
      <c r="O57" s="27">
        <f t="shared" si="0"/>
        <v>0.12241175234650357</v>
      </c>
      <c r="P57" s="28">
        <f t="shared" si="1"/>
        <v>9.137187726611086E-2</v>
      </c>
      <c r="R57" s="32">
        <f t="shared" si="8"/>
        <v>13.114843177273128</v>
      </c>
      <c r="S57" s="32">
        <f t="shared" si="9"/>
        <v>30.358114581932888</v>
      </c>
      <c r="T57" s="32">
        <f t="shared" si="10"/>
        <v>22.660225561995492</v>
      </c>
    </row>
    <row r="58" spans="2:20" x14ac:dyDescent="0.25">
      <c r="B58" s="13" t="str">
        <f>'Média Mensal'!B58</f>
        <v>São Brás</v>
      </c>
      <c r="C58" s="13" t="str">
        <f>'Média Mensal'!C58</f>
        <v>Póvoa de Varzim</v>
      </c>
      <c r="D58" s="16">
        <f>'Média Mensal'!D58</f>
        <v>624.94000000000005</v>
      </c>
      <c r="E58" s="6">
        <v>2230.9645479421833</v>
      </c>
      <c r="F58" s="3">
        <v>6210.0000000000009</v>
      </c>
      <c r="G58" s="7">
        <f t="shared" si="4"/>
        <v>8440.9645479421852</v>
      </c>
      <c r="H58" s="6">
        <v>0</v>
      </c>
      <c r="I58" s="3">
        <v>0</v>
      </c>
      <c r="J58" s="7">
        <f t="shared" si="5"/>
        <v>0</v>
      </c>
      <c r="K58" s="44">
        <v>173</v>
      </c>
      <c r="L58" s="3">
        <v>217</v>
      </c>
      <c r="M58" s="7">
        <f t="shared" si="6"/>
        <v>390</v>
      </c>
      <c r="N58" s="27">
        <f t="shared" si="7"/>
        <v>5.1998987225950574E-2</v>
      </c>
      <c r="O58" s="27">
        <f t="shared" si="0"/>
        <v>0.11539319161587634</v>
      </c>
      <c r="P58" s="28">
        <f t="shared" si="1"/>
        <v>8.7272172745473373E-2</v>
      </c>
      <c r="R58" s="32">
        <f t="shared" si="8"/>
        <v>12.895748832035743</v>
      </c>
      <c r="S58" s="32">
        <f t="shared" si="9"/>
        <v>28.617511520737331</v>
      </c>
      <c r="T58" s="32">
        <f t="shared" si="10"/>
        <v>21.643498840877399</v>
      </c>
    </row>
    <row r="59" spans="2:20" x14ac:dyDescent="0.25">
      <c r="B59" s="11" t="str">
        <f>'Média Mensal'!B59</f>
        <v>CSra da Hora</v>
      </c>
      <c r="C59" s="11" t="str">
        <f>'Média Mensal'!C59</f>
        <v>CFonte do Cuco</v>
      </c>
      <c r="D59" s="14">
        <f>'Média Mensal'!D59</f>
        <v>685.98</v>
      </c>
      <c r="E59" s="4">
        <v>10322.484133715314</v>
      </c>
      <c r="F59" s="2">
        <v>22284.666397968038</v>
      </c>
      <c r="G59" s="10">
        <f t="shared" si="4"/>
        <v>32607.15053168335</v>
      </c>
      <c r="H59" s="2">
        <v>134</v>
      </c>
      <c r="I59" s="2">
        <v>127</v>
      </c>
      <c r="J59" s="10">
        <f t="shared" si="5"/>
        <v>261</v>
      </c>
      <c r="K59" s="2">
        <v>132</v>
      </c>
      <c r="L59" s="2">
        <v>130</v>
      </c>
      <c r="M59" s="10">
        <f t="shared" si="6"/>
        <v>262</v>
      </c>
      <c r="N59" s="25">
        <f t="shared" si="7"/>
        <v>0.16735544963870483</v>
      </c>
      <c r="O59" s="25">
        <f t="shared" si="0"/>
        <v>0.37345264777396497</v>
      </c>
      <c r="P59" s="26">
        <f t="shared" si="1"/>
        <v>0.26869891334039281</v>
      </c>
      <c r="R59" s="32">
        <f t="shared" si="8"/>
        <v>38.806331329756816</v>
      </c>
      <c r="S59" s="32">
        <f t="shared" si="9"/>
        <v>86.710764194428165</v>
      </c>
      <c r="T59" s="32">
        <f t="shared" si="10"/>
        <v>62.346368129413669</v>
      </c>
    </row>
    <row r="60" spans="2:20" x14ac:dyDescent="0.25">
      <c r="B60" s="12" t="str">
        <f>'Média Mensal'!B60</f>
        <v>CFonte do Cuco</v>
      </c>
      <c r="C60" s="12" t="str">
        <f>'Média Mensal'!C60</f>
        <v>Cândido dos Reis</v>
      </c>
      <c r="D60" s="15">
        <f>'Média Mensal'!D60</f>
        <v>913.51</v>
      </c>
      <c r="E60" s="4">
        <v>10465.753560156902</v>
      </c>
      <c r="F60" s="2">
        <v>21890.81233800912</v>
      </c>
      <c r="G60" s="5">
        <f t="shared" si="4"/>
        <v>32356.565898166024</v>
      </c>
      <c r="H60" s="2">
        <v>134</v>
      </c>
      <c r="I60" s="2">
        <v>127</v>
      </c>
      <c r="J60" s="5">
        <f t="shared" si="5"/>
        <v>261</v>
      </c>
      <c r="K60" s="2">
        <v>130</v>
      </c>
      <c r="L60" s="2">
        <v>130</v>
      </c>
      <c r="M60" s="5">
        <f t="shared" si="6"/>
        <v>260</v>
      </c>
      <c r="N60" s="27">
        <f t="shared" si="7"/>
        <v>0.1710537650391753</v>
      </c>
      <c r="O60" s="27">
        <f t="shared" si="0"/>
        <v>0.36685233171351922</v>
      </c>
      <c r="P60" s="28">
        <f t="shared" si="1"/>
        <v>0.26772825427091768</v>
      </c>
      <c r="R60" s="32">
        <f t="shared" si="8"/>
        <v>39.643005909685236</v>
      </c>
      <c r="S60" s="32">
        <f t="shared" si="9"/>
        <v>85.178258124549103</v>
      </c>
      <c r="T60" s="32">
        <f t="shared" si="10"/>
        <v>62.104733009915591</v>
      </c>
    </row>
    <row r="61" spans="2:20" x14ac:dyDescent="0.25">
      <c r="B61" s="12" t="str">
        <f>'Média Mensal'!B61</f>
        <v>Cândido dos Reis</v>
      </c>
      <c r="C61" s="12" t="str">
        <f>'Média Mensal'!C61</f>
        <v>Pias</v>
      </c>
      <c r="D61" s="15">
        <f>'Média Mensal'!D61</f>
        <v>916.73</v>
      </c>
      <c r="E61" s="4">
        <v>10304.067031434641</v>
      </c>
      <c r="F61" s="2">
        <v>20505.172216733183</v>
      </c>
      <c r="G61" s="5">
        <f t="shared" si="4"/>
        <v>30809.239248167825</v>
      </c>
      <c r="H61" s="2">
        <v>136</v>
      </c>
      <c r="I61" s="2">
        <v>127</v>
      </c>
      <c r="J61" s="5">
        <f t="shared" si="5"/>
        <v>263</v>
      </c>
      <c r="K61" s="2">
        <v>129</v>
      </c>
      <c r="L61" s="2">
        <v>134</v>
      </c>
      <c r="M61" s="5">
        <f t="shared" si="6"/>
        <v>263</v>
      </c>
      <c r="N61" s="27">
        <f t="shared" si="7"/>
        <v>0.16790618940546606</v>
      </c>
      <c r="O61" s="27">
        <f t="shared" si="0"/>
        <v>0.33801220191107051</v>
      </c>
      <c r="P61" s="28">
        <f t="shared" si="1"/>
        <v>0.25246852668290143</v>
      </c>
      <c r="R61" s="32">
        <f t="shared" si="8"/>
        <v>38.883271816734492</v>
      </c>
      <c r="S61" s="32">
        <f t="shared" si="9"/>
        <v>78.563878225031345</v>
      </c>
      <c r="T61" s="32">
        <f t="shared" si="10"/>
        <v>58.57269819043313</v>
      </c>
    </row>
    <row r="62" spans="2:20" x14ac:dyDescent="0.25">
      <c r="B62" s="12" t="str">
        <f>'Média Mensal'!B62</f>
        <v>Pias</v>
      </c>
      <c r="C62" s="12" t="str">
        <f>'Média Mensal'!C62</f>
        <v>Araújo</v>
      </c>
      <c r="D62" s="15">
        <f>'Média Mensal'!D62</f>
        <v>1258.1300000000001</v>
      </c>
      <c r="E62" s="4">
        <v>10312.422228471998</v>
      </c>
      <c r="F62" s="2">
        <v>19397.8517290655</v>
      </c>
      <c r="G62" s="5">
        <f t="shared" si="4"/>
        <v>29710.273957537498</v>
      </c>
      <c r="H62" s="2">
        <v>134</v>
      </c>
      <c r="I62" s="2">
        <v>127</v>
      </c>
      <c r="J62" s="5">
        <f t="shared" si="5"/>
        <v>261</v>
      </c>
      <c r="K62" s="2">
        <v>126</v>
      </c>
      <c r="L62" s="2">
        <v>134</v>
      </c>
      <c r="M62" s="5">
        <f t="shared" si="6"/>
        <v>260</v>
      </c>
      <c r="N62" s="27">
        <f t="shared" si="7"/>
        <v>0.1713254623284157</v>
      </c>
      <c r="O62" s="27">
        <f t="shared" si="0"/>
        <v>0.31975886405554366</v>
      </c>
      <c r="P62" s="28">
        <f t="shared" si="1"/>
        <v>0.24583201460860443</v>
      </c>
      <c r="R62" s="32">
        <f t="shared" si="8"/>
        <v>39.663162417199992</v>
      </c>
      <c r="S62" s="32">
        <f t="shared" si="9"/>
        <v>74.321270992588126</v>
      </c>
      <c r="T62" s="32">
        <f t="shared" si="10"/>
        <v>57.025477845561419</v>
      </c>
    </row>
    <row r="63" spans="2:20" x14ac:dyDescent="0.25">
      <c r="B63" s="12" t="str">
        <f>'Média Mensal'!B63</f>
        <v>Araújo</v>
      </c>
      <c r="C63" s="12" t="str">
        <f>'Média Mensal'!C63</f>
        <v>Custió</v>
      </c>
      <c r="D63" s="15">
        <f>'Média Mensal'!D63</f>
        <v>651.69000000000005</v>
      </c>
      <c r="E63" s="4">
        <v>10206.846121525019</v>
      </c>
      <c r="F63" s="2">
        <v>18282.391110221473</v>
      </c>
      <c r="G63" s="5">
        <f t="shared" si="4"/>
        <v>28489.237231746491</v>
      </c>
      <c r="H63" s="2">
        <v>136</v>
      </c>
      <c r="I63" s="2">
        <v>129</v>
      </c>
      <c r="J63" s="5">
        <f t="shared" si="5"/>
        <v>265</v>
      </c>
      <c r="K63" s="2">
        <v>125</v>
      </c>
      <c r="L63" s="2">
        <v>134</v>
      </c>
      <c r="M63" s="5">
        <f t="shared" si="6"/>
        <v>259</v>
      </c>
      <c r="N63" s="27">
        <f t="shared" si="7"/>
        <v>0.16905469261834205</v>
      </c>
      <c r="O63" s="27">
        <f t="shared" si="0"/>
        <v>0.29924039397377034</v>
      </c>
      <c r="P63" s="28">
        <f t="shared" si="1"/>
        <v>0.23453336762172755</v>
      </c>
      <c r="R63" s="32">
        <f t="shared" si="8"/>
        <v>39.106690120785515</v>
      </c>
      <c r="S63" s="32">
        <f t="shared" si="9"/>
        <v>69.514795095899132</v>
      </c>
      <c r="T63" s="32">
        <f t="shared" si="10"/>
        <v>54.368773343027655</v>
      </c>
    </row>
    <row r="64" spans="2:20" x14ac:dyDescent="0.25">
      <c r="B64" s="12" t="str">
        <f>'Média Mensal'!B64</f>
        <v>Custió</v>
      </c>
      <c r="C64" s="12" t="str">
        <f>'Média Mensal'!C64</f>
        <v>Parque de Maia</v>
      </c>
      <c r="D64" s="15">
        <f>'Média Mensal'!D64</f>
        <v>1418.51</v>
      </c>
      <c r="E64" s="4">
        <v>10111.110664095839</v>
      </c>
      <c r="F64" s="2">
        <v>17469.442216366511</v>
      </c>
      <c r="G64" s="5">
        <f t="shared" si="4"/>
        <v>27580.55288046235</v>
      </c>
      <c r="H64" s="2">
        <v>138</v>
      </c>
      <c r="I64" s="2">
        <v>131</v>
      </c>
      <c r="J64" s="5">
        <f t="shared" si="5"/>
        <v>269</v>
      </c>
      <c r="K64" s="2">
        <v>125</v>
      </c>
      <c r="L64" s="2">
        <v>134</v>
      </c>
      <c r="M64" s="5">
        <f t="shared" si="6"/>
        <v>259</v>
      </c>
      <c r="N64" s="27">
        <f t="shared" si="7"/>
        <v>0.16627928338534137</v>
      </c>
      <c r="O64" s="27">
        <f t="shared" si="0"/>
        <v>0.28392670355556027</v>
      </c>
      <c r="P64" s="28">
        <f t="shared" si="1"/>
        <v>0.22544919631557636</v>
      </c>
      <c r="R64" s="32">
        <f t="shared" si="8"/>
        <v>38.445287696181893</v>
      </c>
      <c r="S64" s="32">
        <f t="shared" si="9"/>
        <v>65.922423457986838</v>
      </c>
      <c r="T64" s="32">
        <f t="shared" si="10"/>
        <v>52.235895606936268</v>
      </c>
    </row>
    <row r="65" spans="2:20" x14ac:dyDescent="0.25">
      <c r="B65" s="12" t="str">
        <f>'Média Mensal'!B65</f>
        <v>Parque de Maia</v>
      </c>
      <c r="C65" s="12" t="str">
        <f>'Média Mensal'!C65</f>
        <v>Forum</v>
      </c>
      <c r="D65" s="15">
        <f>'Média Mensal'!D65</f>
        <v>824.81</v>
      </c>
      <c r="E65" s="4">
        <v>9298.9024256827834</v>
      </c>
      <c r="F65" s="2">
        <v>12607.678276578514</v>
      </c>
      <c r="G65" s="5">
        <f t="shared" si="4"/>
        <v>21906.580702261297</v>
      </c>
      <c r="H65" s="2">
        <v>134</v>
      </c>
      <c r="I65" s="2">
        <v>131</v>
      </c>
      <c r="J65" s="5">
        <f t="shared" si="5"/>
        <v>265</v>
      </c>
      <c r="K65" s="2">
        <v>128</v>
      </c>
      <c r="L65" s="2">
        <v>134</v>
      </c>
      <c r="M65" s="5">
        <f t="shared" si="6"/>
        <v>262</v>
      </c>
      <c r="N65" s="27">
        <f t="shared" si="7"/>
        <v>0.15322473018855101</v>
      </c>
      <c r="O65" s="27">
        <f t="shared" si="0"/>
        <v>0.20490960662752752</v>
      </c>
      <c r="P65" s="28">
        <f t="shared" si="1"/>
        <v>0.17924478548030778</v>
      </c>
      <c r="R65" s="32">
        <f t="shared" si="8"/>
        <v>35.49199399115566</v>
      </c>
      <c r="S65" s="32">
        <f t="shared" si="9"/>
        <v>47.57614443991892</v>
      </c>
      <c r="T65" s="32">
        <f t="shared" si="10"/>
        <v>41.5684643306666</v>
      </c>
    </row>
    <row r="66" spans="2:20" x14ac:dyDescent="0.25">
      <c r="B66" s="12" t="str">
        <f>'Média Mensal'!B66</f>
        <v>Forum</v>
      </c>
      <c r="C66" s="12" t="str">
        <f>'Média Mensal'!C66</f>
        <v>Zona Industrial</v>
      </c>
      <c r="D66" s="15">
        <f>'Média Mensal'!D66</f>
        <v>1119.4000000000001</v>
      </c>
      <c r="E66" s="4">
        <v>4647.1887033220501</v>
      </c>
      <c r="F66" s="2">
        <v>5788.6455977973374</v>
      </c>
      <c r="G66" s="5">
        <f t="shared" si="4"/>
        <v>10435.834301119387</v>
      </c>
      <c r="H66" s="2">
        <v>40</v>
      </c>
      <c r="I66" s="2">
        <v>43</v>
      </c>
      <c r="J66" s="5">
        <f t="shared" si="5"/>
        <v>83</v>
      </c>
      <c r="K66" s="2">
        <v>108</v>
      </c>
      <c r="L66" s="2">
        <v>104</v>
      </c>
      <c r="M66" s="5">
        <f t="shared" si="6"/>
        <v>212</v>
      </c>
      <c r="N66" s="27">
        <f t="shared" si="7"/>
        <v>0.13118757631329184</v>
      </c>
      <c r="O66" s="27">
        <f t="shared" si="0"/>
        <v>0.16501270233173709</v>
      </c>
      <c r="P66" s="28">
        <f t="shared" si="1"/>
        <v>0.14801762029274065</v>
      </c>
      <c r="R66" s="32">
        <f t="shared" si="8"/>
        <v>31.399923671094932</v>
      </c>
      <c r="S66" s="32">
        <f t="shared" si="9"/>
        <v>39.37854148161454</v>
      </c>
      <c r="T66" s="32">
        <f t="shared" si="10"/>
        <v>35.375709495319953</v>
      </c>
    </row>
    <row r="67" spans="2:20" x14ac:dyDescent="0.25">
      <c r="B67" s="12" t="str">
        <f>'Média Mensal'!B67</f>
        <v>Zona Industrial</v>
      </c>
      <c r="C67" s="12" t="str">
        <f>'Média Mensal'!C67</f>
        <v>Mandim</v>
      </c>
      <c r="D67" s="15">
        <f>'Média Mensal'!D67</f>
        <v>1194.23</v>
      </c>
      <c r="E67" s="4">
        <v>3828.1520603115382</v>
      </c>
      <c r="F67" s="2">
        <v>5713.6921304313428</v>
      </c>
      <c r="G67" s="5">
        <f t="shared" si="4"/>
        <v>9541.8441907428805</v>
      </c>
      <c r="H67" s="2">
        <v>38</v>
      </c>
      <c r="I67" s="2">
        <v>43</v>
      </c>
      <c r="J67" s="5">
        <f t="shared" si="5"/>
        <v>81</v>
      </c>
      <c r="K67" s="2">
        <v>108</v>
      </c>
      <c r="L67" s="2">
        <v>104</v>
      </c>
      <c r="M67" s="5">
        <f t="shared" si="6"/>
        <v>212</v>
      </c>
      <c r="N67" s="27">
        <f t="shared" si="7"/>
        <v>0.10940077904411118</v>
      </c>
      <c r="O67" s="27">
        <f t="shared" si="0"/>
        <v>0.16287605845015229</v>
      </c>
      <c r="P67" s="28">
        <f t="shared" si="1"/>
        <v>0.13617199724202078</v>
      </c>
      <c r="R67" s="32">
        <f t="shared" si="8"/>
        <v>26.220219591174921</v>
      </c>
      <c r="S67" s="32">
        <f t="shared" si="9"/>
        <v>38.868653948512538</v>
      </c>
      <c r="T67" s="32">
        <f t="shared" si="10"/>
        <v>32.566021128815294</v>
      </c>
    </row>
    <row r="68" spans="2:20" x14ac:dyDescent="0.25">
      <c r="B68" s="12" t="str">
        <f>'Média Mensal'!B68</f>
        <v>Mandim</v>
      </c>
      <c r="C68" s="12" t="str">
        <f>'Média Mensal'!C68</f>
        <v>Castêlo da Maia</v>
      </c>
      <c r="D68" s="15">
        <f>'Média Mensal'!D68</f>
        <v>1468.1</v>
      </c>
      <c r="E68" s="4">
        <v>3051.0506152222051</v>
      </c>
      <c r="F68" s="2">
        <v>5648.9802453175553</v>
      </c>
      <c r="G68" s="5">
        <f t="shared" si="4"/>
        <v>8700.0308605397604</v>
      </c>
      <c r="H68" s="2">
        <v>50</v>
      </c>
      <c r="I68" s="2">
        <v>45</v>
      </c>
      <c r="J68" s="5">
        <f t="shared" si="5"/>
        <v>95</v>
      </c>
      <c r="K68" s="2">
        <v>107</v>
      </c>
      <c r="L68" s="2">
        <v>104</v>
      </c>
      <c r="M68" s="5">
        <f t="shared" si="6"/>
        <v>211</v>
      </c>
      <c r="N68" s="27">
        <f t="shared" si="7"/>
        <v>8.1718732998237759E-2</v>
      </c>
      <c r="O68" s="27">
        <f t="shared" si="0"/>
        <v>0.15907243313014066</v>
      </c>
      <c r="P68" s="28">
        <f t="shared" si="1"/>
        <v>0.11942717522155392</v>
      </c>
      <c r="R68" s="32">
        <f t="shared" si="8"/>
        <v>19.433443409058633</v>
      </c>
      <c r="S68" s="32">
        <f t="shared" si="9"/>
        <v>37.912619096090978</v>
      </c>
      <c r="T68" s="32">
        <f t="shared" si="10"/>
        <v>28.431473400456735</v>
      </c>
    </row>
    <row r="69" spans="2:20" x14ac:dyDescent="0.25">
      <c r="B69" s="13" t="str">
        <f>'Média Mensal'!B69</f>
        <v>Castêlo da Maia</v>
      </c>
      <c r="C69" s="13" t="str">
        <f>'Média Mensal'!C69</f>
        <v>ISMAI</v>
      </c>
      <c r="D69" s="16">
        <f>'Média Mensal'!D69</f>
        <v>702.48</v>
      </c>
      <c r="E69" s="6">
        <v>2236.1315734692243</v>
      </c>
      <c r="F69" s="3">
        <v>2759</v>
      </c>
      <c r="G69" s="7">
        <f t="shared" si="4"/>
        <v>4995.1315734692243</v>
      </c>
      <c r="H69" s="6">
        <v>46</v>
      </c>
      <c r="I69" s="3">
        <v>45</v>
      </c>
      <c r="J69" s="7">
        <f t="shared" si="5"/>
        <v>91</v>
      </c>
      <c r="K69" s="6">
        <v>104</v>
      </c>
      <c r="L69" s="3">
        <v>104</v>
      </c>
      <c r="M69" s="7">
        <f t="shared" si="6"/>
        <v>208</v>
      </c>
      <c r="N69" s="27">
        <f t="shared" si="7"/>
        <v>6.2587650399384923E-2</v>
      </c>
      <c r="O69" s="27">
        <f t="shared" si="0"/>
        <v>7.7692047758504162E-2</v>
      </c>
      <c r="P69" s="28">
        <f t="shared" si="1"/>
        <v>7.0116950778624704E-2</v>
      </c>
      <c r="R69" s="32">
        <f t="shared" si="8"/>
        <v>14.907543823128162</v>
      </c>
      <c r="S69" s="32">
        <f t="shared" si="9"/>
        <v>18.516778523489933</v>
      </c>
      <c r="T69" s="32">
        <f t="shared" si="10"/>
        <v>16.706125663776671</v>
      </c>
    </row>
    <row r="70" spans="2:20" x14ac:dyDescent="0.25">
      <c r="B70" s="11" t="str">
        <f>'Média Mensal'!B70</f>
        <v>Santo Ovídio</v>
      </c>
      <c r="C70" s="11" t="str">
        <f>'Média Mensal'!C70</f>
        <v>D. João II</v>
      </c>
      <c r="D70" s="14">
        <f>'Média Mensal'!D70</f>
        <v>463.71</v>
      </c>
      <c r="E70" s="4">
        <v>30793.000000000004</v>
      </c>
      <c r="F70" s="2">
        <v>5959.2771576513587</v>
      </c>
      <c r="G70" s="10">
        <f t="shared" ref="G70:G86" si="14">+E70+F70</f>
        <v>36752.277157651362</v>
      </c>
      <c r="H70" s="2">
        <v>506</v>
      </c>
      <c r="I70" s="2">
        <v>515</v>
      </c>
      <c r="J70" s="10">
        <f t="shared" ref="J70:J86" si="15">+H70+I70</f>
        <v>1021</v>
      </c>
      <c r="K70" s="2">
        <v>0</v>
      </c>
      <c r="L70" s="2">
        <v>0</v>
      </c>
      <c r="M70" s="10">
        <f t="shared" ref="M70:M86" si="16">+K70+L70</f>
        <v>0</v>
      </c>
      <c r="N70" s="25">
        <f t="shared" ref="N70:P86" si="17">+E70/(H70*216+K70*248)</f>
        <v>0.28173949641340951</v>
      </c>
      <c r="O70" s="25">
        <f t="shared" si="0"/>
        <v>5.3571351650947133E-2</v>
      </c>
      <c r="P70" s="26">
        <f t="shared" si="1"/>
        <v>0.16664978578395981</v>
      </c>
      <c r="R70" s="32">
        <f t="shared" si="8"/>
        <v>60.855731225296452</v>
      </c>
      <c r="S70" s="32">
        <f t="shared" si="9"/>
        <v>11.57141195660458</v>
      </c>
      <c r="T70" s="32">
        <f t="shared" si="10"/>
        <v>35.996353729335318</v>
      </c>
    </row>
    <row r="71" spans="2:20" x14ac:dyDescent="0.25">
      <c r="B71" s="12" t="str">
        <f>'Média Mensal'!B71</f>
        <v>D. João II</v>
      </c>
      <c r="C71" s="12" t="str">
        <f>'Média Mensal'!C71</f>
        <v>João de Deus</v>
      </c>
      <c r="D71" s="15">
        <f>'Média Mensal'!D71</f>
        <v>716.25</v>
      </c>
      <c r="E71" s="4">
        <v>41716.623373078888</v>
      </c>
      <c r="F71" s="2">
        <v>9412.7338513534378</v>
      </c>
      <c r="G71" s="5">
        <f t="shared" si="14"/>
        <v>51129.35722443233</v>
      </c>
      <c r="H71" s="2">
        <v>528</v>
      </c>
      <c r="I71" s="2">
        <v>484</v>
      </c>
      <c r="J71" s="5">
        <f t="shared" si="15"/>
        <v>1012</v>
      </c>
      <c r="K71" s="2">
        <v>0</v>
      </c>
      <c r="L71" s="2">
        <v>0</v>
      </c>
      <c r="M71" s="5">
        <f t="shared" si="16"/>
        <v>0</v>
      </c>
      <c r="N71" s="27">
        <f t="shared" si="17"/>
        <v>0.36578127957595824</v>
      </c>
      <c r="O71" s="27">
        <f t="shared" si="0"/>
        <v>9.0036098210834081E-2</v>
      </c>
      <c r="P71" s="28">
        <f t="shared" si="1"/>
        <v>0.23390314935785542</v>
      </c>
      <c r="R71" s="32">
        <f t="shared" ref="R71:R86" si="18">+E71/(H71+K71)</f>
        <v>79.008756388406979</v>
      </c>
      <c r="S71" s="32">
        <f t="shared" ref="S71:S86" si="19">+F71/(I71+L71)</f>
        <v>19.447797213540159</v>
      </c>
      <c r="T71" s="32">
        <f t="shared" ref="T71:T86" si="20">+G71/(J71+M71)</f>
        <v>50.523080261296769</v>
      </c>
    </row>
    <row r="72" spans="2:20" x14ac:dyDescent="0.25">
      <c r="B72" s="12" t="str">
        <f>'Média Mensal'!B72</f>
        <v>João de Deus</v>
      </c>
      <c r="C72" s="12" t="str">
        <f>'Média Mensal'!C72</f>
        <v>C.M.Gaia</v>
      </c>
      <c r="D72" s="15">
        <f>'Média Mensal'!D72</f>
        <v>405.01</v>
      </c>
      <c r="E72" s="4">
        <v>56446.507974950058</v>
      </c>
      <c r="F72" s="2">
        <v>16228.965195819386</v>
      </c>
      <c r="G72" s="5">
        <f t="shared" si="14"/>
        <v>72675.473170769445</v>
      </c>
      <c r="H72" s="2">
        <v>526</v>
      </c>
      <c r="I72" s="2">
        <v>490</v>
      </c>
      <c r="J72" s="5">
        <f t="shared" si="15"/>
        <v>1016</v>
      </c>
      <c r="K72" s="2">
        <v>0</v>
      </c>
      <c r="L72" s="2">
        <v>0</v>
      </c>
      <c r="M72" s="5">
        <f t="shared" si="16"/>
        <v>0</v>
      </c>
      <c r="N72" s="27">
        <f t="shared" si="17"/>
        <v>0.49681830001892391</v>
      </c>
      <c r="O72" s="27">
        <f t="shared" si="0"/>
        <v>0.15333489414039481</v>
      </c>
      <c r="P72" s="28">
        <f t="shared" si="1"/>
        <v>0.33116193301057817</v>
      </c>
      <c r="R72" s="32">
        <f t="shared" si="18"/>
        <v>107.31275280408757</v>
      </c>
      <c r="S72" s="32">
        <f t="shared" si="19"/>
        <v>33.120337134325275</v>
      </c>
      <c r="T72" s="32">
        <f t="shared" si="20"/>
        <v>71.530977530284886</v>
      </c>
    </row>
    <row r="73" spans="2:20" x14ac:dyDescent="0.25">
      <c r="B73" s="12" t="str">
        <f>'Média Mensal'!B73</f>
        <v>C.M.Gaia</v>
      </c>
      <c r="C73" s="12" t="str">
        <f>'Média Mensal'!C73</f>
        <v>General Torres</v>
      </c>
      <c r="D73" s="15">
        <f>'Média Mensal'!D73</f>
        <v>488.39</v>
      </c>
      <c r="E73" s="4">
        <v>64332.777993908072</v>
      </c>
      <c r="F73" s="2">
        <v>20053.957857268113</v>
      </c>
      <c r="G73" s="5">
        <f t="shared" si="14"/>
        <v>84386.735851176185</v>
      </c>
      <c r="H73" s="2">
        <v>512</v>
      </c>
      <c r="I73" s="2">
        <v>522</v>
      </c>
      <c r="J73" s="5">
        <f t="shared" si="15"/>
        <v>1034</v>
      </c>
      <c r="K73" s="2">
        <v>0</v>
      </c>
      <c r="L73" s="2">
        <v>0</v>
      </c>
      <c r="M73" s="5">
        <f t="shared" si="16"/>
        <v>0</v>
      </c>
      <c r="N73" s="27">
        <f t="shared" si="17"/>
        <v>0.58171276397848015</v>
      </c>
      <c r="O73" s="27">
        <f t="shared" si="0"/>
        <v>0.17785899901791644</v>
      </c>
      <c r="P73" s="28">
        <f t="shared" si="1"/>
        <v>0.37783301029432709</v>
      </c>
      <c r="R73" s="32">
        <f t="shared" si="18"/>
        <v>125.6499570193517</v>
      </c>
      <c r="S73" s="32">
        <f t="shared" si="19"/>
        <v>38.417543787869946</v>
      </c>
      <c r="T73" s="32">
        <f t="shared" si="20"/>
        <v>81.611930223574646</v>
      </c>
    </row>
    <row r="74" spans="2:20" x14ac:dyDescent="0.25">
      <c r="B74" s="12" t="str">
        <f>'Média Mensal'!B74</f>
        <v>General Torres</v>
      </c>
      <c r="C74" s="12" t="str">
        <f>'Média Mensal'!C74</f>
        <v>Jardim do Morro</v>
      </c>
      <c r="D74" s="15">
        <f>'Média Mensal'!D74</f>
        <v>419.98</v>
      </c>
      <c r="E74" s="4">
        <v>74204.522410480335</v>
      </c>
      <c r="F74" s="2">
        <v>20978.870294618937</v>
      </c>
      <c r="G74" s="5">
        <f t="shared" si="14"/>
        <v>95183.392705099279</v>
      </c>
      <c r="H74" s="2">
        <v>526</v>
      </c>
      <c r="I74" s="2">
        <v>498</v>
      </c>
      <c r="J74" s="5">
        <f t="shared" si="15"/>
        <v>1024</v>
      </c>
      <c r="K74" s="2">
        <v>0</v>
      </c>
      <c r="L74" s="2">
        <v>0</v>
      </c>
      <c r="M74" s="5">
        <f t="shared" si="16"/>
        <v>0</v>
      </c>
      <c r="N74" s="27">
        <f t="shared" si="17"/>
        <v>0.65311683574919321</v>
      </c>
      <c r="O74" s="27">
        <f t="shared" si="0"/>
        <v>0.19502891468298134</v>
      </c>
      <c r="P74" s="28">
        <f t="shared" si="1"/>
        <v>0.43033579601191441</v>
      </c>
      <c r="R74" s="32">
        <f t="shared" si="18"/>
        <v>141.07323652182572</v>
      </c>
      <c r="S74" s="32">
        <f t="shared" si="19"/>
        <v>42.126245571523967</v>
      </c>
      <c r="T74" s="32">
        <f t="shared" si="20"/>
        <v>92.952531938573514</v>
      </c>
    </row>
    <row r="75" spans="2:20" x14ac:dyDescent="0.25">
      <c r="B75" s="12" t="str">
        <f>'Média Mensal'!B75</f>
        <v>Jardim do Morro</v>
      </c>
      <c r="C75" s="12" t="str">
        <f>'Média Mensal'!C75</f>
        <v>São Bento</v>
      </c>
      <c r="D75" s="15">
        <f>'Média Mensal'!D75</f>
        <v>795.7</v>
      </c>
      <c r="E75" s="4">
        <v>75155.144313941317</v>
      </c>
      <c r="F75" s="2">
        <v>22470.499685342507</v>
      </c>
      <c r="G75" s="5">
        <f t="shared" si="14"/>
        <v>97625.643999283828</v>
      </c>
      <c r="H75" s="2">
        <v>520</v>
      </c>
      <c r="I75" s="2">
        <v>484</v>
      </c>
      <c r="J75" s="5">
        <f t="shared" si="15"/>
        <v>1004</v>
      </c>
      <c r="K75" s="2">
        <v>0</v>
      </c>
      <c r="L75" s="2">
        <v>0</v>
      </c>
      <c r="M75" s="5">
        <f t="shared" si="16"/>
        <v>0</v>
      </c>
      <c r="N75" s="27">
        <f t="shared" si="17"/>
        <v>0.66911631333637211</v>
      </c>
      <c r="O75" s="27">
        <f t="shared" si="0"/>
        <v>0.21493820482612591</v>
      </c>
      <c r="P75" s="28">
        <f t="shared" si="1"/>
        <v>0.45016989449278733</v>
      </c>
      <c r="R75" s="32">
        <f t="shared" si="18"/>
        <v>144.52912368065637</v>
      </c>
      <c r="S75" s="32">
        <f t="shared" si="19"/>
        <v>46.426652242443197</v>
      </c>
      <c r="T75" s="32">
        <f t="shared" si="20"/>
        <v>97.23669721044206</v>
      </c>
    </row>
    <row r="76" spans="2:20" x14ac:dyDescent="0.25">
      <c r="B76" s="12" t="str">
        <f>'Média Mensal'!B76</f>
        <v>São Bento</v>
      </c>
      <c r="C76" s="12" t="str">
        <f>'Média Mensal'!C76</f>
        <v>Aliados</v>
      </c>
      <c r="D76" s="15">
        <f>'Média Mensal'!D76</f>
        <v>443.38</v>
      </c>
      <c r="E76" s="4">
        <v>77500.578592954931</v>
      </c>
      <c r="F76" s="2">
        <v>33268.099200757752</v>
      </c>
      <c r="G76" s="5">
        <f t="shared" si="14"/>
        <v>110768.67779371268</v>
      </c>
      <c r="H76" s="2">
        <v>520</v>
      </c>
      <c r="I76" s="2">
        <v>516</v>
      </c>
      <c r="J76" s="5">
        <f t="shared" si="15"/>
        <v>1036</v>
      </c>
      <c r="K76" s="2">
        <v>0</v>
      </c>
      <c r="L76" s="2">
        <v>0</v>
      </c>
      <c r="M76" s="5">
        <f t="shared" si="16"/>
        <v>0</v>
      </c>
      <c r="N76" s="27">
        <f t="shared" si="17"/>
        <v>0.68999802878343064</v>
      </c>
      <c r="O76" s="27">
        <f t="shared" si="0"/>
        <v>0.29848639104900365</v>
      </c>
      <c r="P76" s="28">
        <f t="shared" si="1"/>
        <v>0.49499802388867742</v>
      </c>
      <c r="R76" s="32">
        <f t="shared" si="18"/>
        <v>149.03957421722103</v>
      </c>
      <c r="S76" s="32">
        <f t="shared" si="19"/>
        <v>64.473060466584784</v>
      </c>
      <c r="T76" s="32">
        <f t="shared" si="20"/>
        <v>106.91957315995433</v>
      </c>
    </row>
    <row r="77" spans="2:20" x14ac:dyDescent="0.25">
      <c r="B77" s="12" t="str">
        <f>'Média Mensal'!B77</f>
        <v>Aliados</v>
      </c>
      <c r="C77" s="12" t="str">
        <f>'Média Mensal'!C77</f>
        <v>Trindade S</v>
      </c>
      <c r="D77" s="15">
        <f>'Média Mensal'!D77</f>
        <v>450.27</v>
      </c>
      <c r="E77" s="4">
        <v>73601.061715346819</v>
      </c>
      <c r="F77" s="2">
        <v>39782.625476487687</v>
      </c>
      <c r="G77" s="5">
        <f t="shared" si="14"/>
        <v>113383.6871918345</v>
      </c>
      <c r="H77" s="2">
        <v>522</v>
      </c>
      <c r="I77" s="2">
        <v>526</v>
      </c>
      <c r="J77" s="5">
        <f t="shared" si="15"/>
        <v>1048</v>
      </c>
      <c r="K77" s="2">
        <v>0</v>
      </c>
      <c r="L77" s="2">
        <v>0</v>
      </c>
      <c r="M77" s="5">
        <f t="shared" si="16"/>
        <v>0</v>
      </c>
      <c r="N77" s="27">
        <f t="shared" si="17"/>
        <v>0.6527694561102847</v>
      </c>
      <c r="O77" s="27">
        <f t="shared" si="0"/>
        <v>0.35014985104639917</v>
      </c>
      <c r="P77" s="28">
        <f t="shared" si="1"/>
        <v>0.50088213524806735</v>
      </c>
      <c r="R77" s="32">
        <f t="shared" si="18"/>
        <v>140.99820251982149</v>
      </c>
      <c r="S77" s="32">
        <f t="shared" si="19"/>
        <v>75.632367826022218</v>
      </c>
      <c r="T77" s="32">
        <f t="shared" si="20"/>
        <v>108.19054121358253</v>
      </c>
    </row>
    <row r="78" spans="2:20" x14ac:dyDescent="0.25">
      <c r="B78" s="12" t="str">
        <f>'Média Mensal'!B78</f>
        <v>Trindade S</v>
      </c>
      <c r="C78" s="12" t="str">
        <f>'Média Mensal'!C78</f>
        <v>Faria Guimaraes</v>
      </c>
      <c r="D78" s="15">
        <f>'Média Mensal'!D78</f>
        <v>555.34</v>
      </c>
      <c r="E78" s="4">
        <v>54734.447829932993</v>
      </c>
      <c r="F78" s="2">
        <v>34426.080015645777</v>
      </c>
      <c r="G78" s="5">
        <f t="shared" si="14"/>
        <v>89160.527845578763</v>
      </c>
      <c r="H78" s="2">
        <v>524</v>
      </c>
      <c r="I78" s="2">
        <v>491</v>
      </c>
      <c r="J78" s="5">
        <f t="shared" si="15"/>
        <v>1015</v>
      </c>
      <c r="K78" s="2">
        <v>0</v>
      </c>
      <c r="L78" s="2">
        <v>0</v>
      </c>
      <c r="M78" s="5">
        <f t="shared" si="16"/>
        <v>0</v>
      </c>
      <c r="N78" s="27">
        <f t="shared" si="17"/>
        <v>0.48358820884518122</v>
      </c>
      <c r="O78" s="27">
        <f t="shared" si="0"/>
        <v>0.32460285147135265</v>
      </c>
      <c r="P78" s="28">
        <f t="shared" si="1"/>
        <v>0.40668002118946706</v>
      </c>
      <c r="R78" s="32">
        <f t="shared" si="18"/>
        <v>104.45505311055915</v>
      </c>
      <c r="S78" s="32">
        <f t="shared" si="19"/>
        <v>70.114215917812174</v>
      </c>
      <c r="T78" s="32">
        <f t="shared" si="20"/>
        <v>87.842884576924888</v>
      </c>
    </row>
    <row r="79" spans="2:20" x14ac:dyDescent="0.25">
      <c r="B79" s="12" t="str">
        <f>'Média Mensal'!B79</f>
        <v>Faria Guimaraes</v>
      </c>
      <c r="C79" s="12" t="str">
        <f>'Média Mensal'!C79</f>
        <v>Marques</v>
      </c>
      <c r="D79" s="15">
        <f>'Média Mensal'!D79</f>
        <v>621.04</v>
      </c>
      <c r="E79" s="4">
        <v>51968.547351241912</v>
      </c>
      <c r="F79" s="2">
        <v>33421.447295252583</v>
      </c>
      <c r="G79" s="5">
        <f t="shared" si="14"/>
        <v>85389.994646494495</v>
      </c>
      <c r="H79" s="2">
        <v>487</v>
      </c>
      <c r="I79" s="2">
        <v>510</v>
      </c>
      <c r="J79" s="5">
        <f t="shared" si="15"/>
        <v>997</v>
      </c>
      <c r="K79" s="2">
        <v>0</v>
      </c>
      <c r="L79" s="2">
        <v>0</v>
      </c>
      <c r="M79" s="5">
        <f t="shared" si="16"/>
        <v>0</v>
      </c>
      <c r="N79" s="27">
        <f t="shared" si="17"/>
        <v>0.49403516761010258</v>
      </c>
      <c r="O79" s="27">
        <f t="shared" si="0"/>
        <v>0.3033900444376596</v>
      </c>
      <c r="P79" s="28">
        <f t="shared" si="1"/>
        <v>0.39651359005950487</v>
      </c>
      <c r="R79" s="32">
        <f t="shared" si="18"/>
        <v>106.71159620378216</v>
      </c>
      <c r="S79" s="32">
        <f t="shared" si="19"/>
        <v>65.532249598534477</v>
      </c>
      <c r="T79" s="32">
        <f t="shared" si="20"/>
        <v>85.646935452853057</v>
      </c>
    </row>
    <row r="80" spans="2:20" x14ac:dyDescent="0.25">
      <c r="B80" s="12" t="str">
        <f>'Média Mensal'!B80</f>
        <v>Marques</v>
      </c>
      <c r="C80" s="12" t="str">
        <f>'Média Mensal'!C80</f>
        <v>Combatentes</v>
      </c>
      <c r="D80" s="15">
        <f>'Média Mensal'!D80</f>
        <v>702.75</v>
      </c>
      <c r="E80" s="4">
        <v>39875.506360550389</v>
      </c>
      <c r="F80" s="2">
        <v>28057.602277001351</v>
      </c>
      <c r="G80" s="5">
        <f t="shared" si="14"/>
        <v>67933.108637551748</v>
      </c>
      <c r="H80" s="2">
        <v>532</v>
      </c>
      <c r="I80" s="2">
        <v>526</v>
      </c>
      <c r="J80" s="5">
        <f t="shared" si="15"/>
        <v>1058</v>
      </c>
      <c r="K80" s="2">
        <v>0</v>
      </c>
      <c r="L80" s="2">
        <v>0</v>
      </c>
      <c r="M80" s="5">
        <f t="shared" si="16"/>
        <v>0</v>
      </c>
      <c r="N80" s="27">
        <f t="shared" si="17"/>
        <v>0.34700907094603167</v>
      </c>
      <c r="O80" s="27">
        <f t="shared" si="0"/>
        <v>0.24695115368435214</v>
      </c>
      <c r="P80" s="28">
        <f t="shared" si="1"/>
        <v>0.29726383041706816</v>
      </c>
      <c r="R80" s="32">
        <f t="shared" si="18"/>
        <v>74.953959324342833</v>
      </c>
      <c r="S80" s="32">
        <f t="shared" si="19"/>
        <v>53.341449195820061</v>
      </c>
      <c r="T80" s="32">
        <f t="shared" si="20"/>
        <v>64.208987370086717</v>
      </c>
    </row>
    <row r="81" spans="2:20" x14ac:dyDescent="0.25">
      <c r="B81" s="12" t="str">
        <f>'Média Mensal'!B81</f>
        <v>Combatentes</v>
      </c>
      <c r="C81" s="12" t="str">
        <f>'Média Mensal'!C81</f>
        <v>Salgueiros</v>
      </c>
      <c r="D81" s="15">
        <f>'Média Mensal'!D81</f>
        <v>471.25</v>
      </c>
      <c r="E81" s="4">
        <v>35123.941794627681</v>
      </c>
      <c r="F81" s="2">
        <v>21659.439335038718</v>
      </c>
      <c r="G81" s="5">
        <f t="shared" si="14"/>
        <v>56783.381129666399</v>
      </c>
      <c r="H81" s="2">
        <v>530</v>
      </c>
      <c r="I81" s="2">
        <v>507</v>
      </c>
      <c r="J81" s="5">
        <f t="shared" si="15"/>
        <v>1037</v>
      </c>
      <c r="K81" s="2">
        <v>0</v>
      </c>
      <c r="L81" s="2">
        <v>0</v>
      </c>
      <c r="M81" s="5">
        <f t="shared" si="16"/>
        <v>0</v>
      </c>
      <c r="N81" s="27">
        <f t="shared" si="17"/>
        <v>0.30681290875810341</v>
      </c>
      <c r="O81" s="27">
        <f t="shared" si="17"/>
        <v>0.19778142427349257</v>
      </c>
      <c r="P81" s="28">
        <f t="shared" si="17"/>
        <v>0.25350629098211719</v>
      </c>
      <c r="R81" s="32">
        <f t="shared" si="18"/>
        <v>66.271588291750348</v>
      </c>
      <c r="S81" s="32">
        <f t="shared" si="19"/>
        <v>42.720787643074395</v>
      </c>
      <c r="T81" s="32">
        <f t="shared" si="20"/>
        <v>54.757358852137315</v>
      </c>
    </row>
    <row r="82" spans="2:20" x14ac:dyDescent="0.25">
      <c r="B82" s="12" t="str">
        <f>'Média Mensal'!B82</f>
        <v>Salgueiros</v>
      </c>
      <c r="C82" s="12" t="str">
        <f>'Média Mensal'!C82</f>
        <v>Polo Universitario</v>
      </c>
      <c r="D82" s="15">
        <f>'Média Mensal'!D82</f>
        <v>775.36</v>
      </c>
      <c r="E82" s="4">
        <v>32348.815948526368</v>
      </c>
      <c r="F82" s="2">
        <v>17377.710467388501</v>
      </c>
      <c r="G82" s="5">
        <f t="shared" si="14"/>
        <v>49726.526415914865</v>
      </c>
      <c r="H82" s="2">
        <v>524</v>
      </c>
      <c r="I82" s="2">
        <v>490</v>
      </c>
      <c r="J82" s="5">
        <f t="shared" si="15"/>
        <v>1014</v>
      </c>
      <c r="K82" s="2">
        <v>0</v>
      </c>
      <c r="L82" s="2">
        <v>0</v>
      </c>
      <c r="M82" s="5">
        <f t="shared" si="16"/>
        <v>0</v>
      </c>
      <c r="N82" s="27">
        <f t="shared" si="17"/>
        <v>0.285807322134987</v>
      </c>
      <c r="O82" s="27">
        <f t="shared" si="17"/>
        <v>0.16418849647948319</v>
      </c>
      <c r="P82" s="28">
        <f t="shared" si="17"/>
        <v>0.22703688370185399</v>
      </c>
      <c r="R82" s="32">
        <f t="shared" si="18"/>
        <v>61.734381581157187</v>
      </c>
      <c r="S82" s="32">
        <f t="shared" si="19"/>
        <v>35.46471523956837</v>
      </c>
      <c r="T82" s="32">
        <f t="shared" si="20"/>
        <v>49.039966879600456</v>
      </c>
    </row>
    <row r="83" spans="2:20" x14ac:dyDescent="0.25">
      <c r="B83" s="12" t="str">
        <f>'Média Mensal'!B83</f>
        <v>Polo Universitario</v>
      </c>
      <c r="C83" s="12" t="str">
        <f>'Média Mensal'!C83</f>
        <v>I.P.O.</v>
      </c>
      <c r="D83" s="15">
        <f>'Média Mensal'!D83</f>
        <v>827.64</v>
      </c>
      <c r="E83" s="4">
        <v>24100.714978913617</v>
      </c>
      <c r="F83" s="2">
        <v>14815.394374061874</v>
      </c>
      <c r="G83" s="5">
        <f t="shared" si="14"/>
        <v>38916.109352975487</v>
      </c>
      <c r="H83" s="2">
        <v>486</v>
      </c>
      <c r="I83" s="2">
        <v>528</v>
      </c>
      <c r="J83" s="5">
        <f t="shared" si="15"/>
        <v>1014</v>
      </c>
      <c r="K83" s="2">
        <v>0</v>
      </c>
      <c r="L83" s="2">
        <v>0</v>
      </c>
      <c r="M83" s="5">
        <f t="shared" si="16"/>
        <v>0</v>
      </c>
      <c r="N83" s="27">
        <f t="shared" si="17"/>
        <v>0.22958309498279242</v>
      </c>
      <c r="O83" s="27">
        <f t="shared" si="17"/>
        <v>0.12990490297122154</v>
      </c>
      <c r="P83" s="28">
        <f t="shared" si="17"/>
        <v>0.17767965772232946</v>
      </c>
      <c r="R83" s="32">
        <f t="shared" si="18"/>
        <v>49.589948516283158</v>
      </c>
      <c r="S83" s="32">
        <f t="shared" si="19"/>
        <v>28.059459041783853</v>
      </c>
      <c r="T83" s="32">
        <f t="shared" si="20"/>
        <v>38.37880606802316</v>
      </c>
    </row>
    <row r="84" spans="2:20" x14ac:dyDescent="0.25">
      <c r="B84" s="13" t="str">
        <f>'Média Mensal'!B84</f>
        <v>I.P.O.</v>
      </c>
      <c r="C84" s="13" t="str">
        <f>'Média Mensal'!C84</f>
        <v>Hospital São João</v>
      </c>
      <c r="D84" s="16">
        <f>'Média Mensal'!D84</f>
        <v>351.77</v>
      </c>
      <c r="E84" s="6">
        <v>8536.6364532735024</v>
      </c>
      <c r="F84" s="3">
        <v>12628.999999999996</v>
      </c>
      <c r="G84" s="7">
        <f t="shared" si="14"/>
        <v>21165.636453273499</v>
      </c>
      <c r="H84" s="6">
        <v>522</v>
      </c>
      <c r="I84" s="3">
        <v>500</v>
      </c>
      <c r="J84" s="7">
        <f t="shared" si="15"/>
        <v>1022</v>
      </c>
      <c r="K84" s="6">
        <v>0</v>
      </c>
      <c r="L84" s="3">
        <v>0</v>
      </c>
      <c r="M84" s="7">
        <f t="shared" si="16"/>
        <v>0</v>
      </c>
      <c r="N84" s="27">
        <f t="shared" si="17"/>
        <v>7.5711618891669344E-2</v>
      </c>
      <c r="O84" s="27">
        <f t="shared" si="17"/>
        <v>0.11693518518518516</v>
      </c>
      <c r="P84" s="28">
        <f t="shared" si="17"/>
        <v>9.5879704162469645E-2</v>
      </c>
      <c r="R84" s="32">
        <f t="shared" si="18"/>
        <v>16.353709680600581</v>
      </c>
      <c r="S84" s="32">
        <f t="shared" si="19"/>
        <v>25.257999999999992</v>
      </c>
      <c r="T84" s="32">
        <f t="shared" si="20"/>
        <v>20.710016099093444</v>
      </c>
    </row>
    <row r="85" spans="2:20" x14ac:dyDescent="0.25">
      <c r="B85" s="12" t="str">
        <f>'Média Mensal'!B85</f>
        <v xml:space="preserve">Verdes (E) </v>
      </c>
      <c r="C85" s="12" t="str">
        <f>'Média Mensal'!C85</f>
        <v>Botica</v>
      </c>
      <c r="D85" s="15">
        <f>'Média Mensal'!D85</f>
        <v>683.54</v>
      </c>
      <c r="E85" s="4">
        <v>2563.0798733079314</v>
      </c>
      <c r="F85" s="2">
        <v>3550.5304293935878</v>
      </c>
      <c r="G85" s="5">
        <f t="shared" si="14"/>
        <v>6113.6103027015197</v>
      </c>
      <c r="H85" s="2">
        <v>117</v>
      </c>
      <c r="I85" s="2">
        <v>118</v>
      </c>
      <c r="J85" s="5">
        <f t="shared" si="15"/>
        <v>235</v>
      </c>
      <c r="K85" s="2">
        <v>0</v>
      </c>
      <c r="L85" s="2">
        <v>0</v>
      </c>
      <c r="M85" s="5">
        <f t="shared" si="16"/>
        <v>0</v>
      </c>
      <c r="N85" s="25">
        <f t="shared" si="17"/>
        <v>0.10141974807327997</v>
      </c>
      <c r="O85" s="25">
        <f t="shared" si="17"/>
        <v>0.1393020413290014</v>
      </c>
      <c r="P85" s="26">
        <f t="shared" si="17"/>
        <v>0.12044149532508903</v>
      </c>
      <c r="R85" s="32">
        <f t="shared" si="18"/>
        <v>21.906665583828474</v>
      </c>
      <c r="S85" s="32">
        <f t="shared" si="19"/>
        <v>30.089240927064303</v>
      </c>
      <c r="T85" s="32">
        <f t="shared" si="20"/>
        <v>26.015362990219234</v>
      </c>
    </row>
    <row r="86" spans="2:20" x14ac:dyDescent="0.25">
      <c r="B86" s="13" t="str">
        <f>'Média Mensal'!B86</f>
        <v>Botica</v>
      </c>
      <c r="C86" s="13" t="str">
        <f>'Média Mensal'!C86</f>
        <v>Aeroporto</v>
      </c>
      <c r="D86" s="16">
        <f>'Média Mensal'!D86</f>
        <v>649.66</v>
      </c>
      <c r="E86" s="6">
        <v>1950.810410810127</v>
      </c>
      <c r="F86" s="3">
        <v>3003.0000000000014</v>
      </c>
      <c r="G86" s="7">
        <f t="shared" si="14"/>
        <v>4953.8104108101288</v>
      </c>
      <c r="H86" s="6">
        <v>107</v>
      </c>
      <c r="I86" s="3">
        <v>118</v>
      </c>
      <c r="J86" s="7">
        <f t="shared" si="15"/>
        <v>225</v>
      </c>
      <c r="K86" s="6">
        <v>0</v>
      </c>
      <c r="L86" s="3">
        <v>0</v>
      </c>
      <c r="M86" s="7">
        <f t="shared" si="16"/>
        <v>0</v>
      </c>
      <c r="N86" s="27">
        <f t="shared" si="17"/>
        <v>8.4406819436229102E-2</v>
      </c>
      <c r="O86" s="27">
        <f t="shared" si="17"/>
        <v>0.11782015065913376</v>
      </c>
      <c r="P86" s="28">
        <f t="shared" si="17"/>
        <v>0.10193025536646355</v>
      </c>
      <c r="R86" s="32">
        <f t="shared" si="18"/>
        <v>18.231872998225487</v>
      </c>
      <c r="S86" s="32">
        <f t="shared" si="19"/>
        <v>25.449152542372893</v>
      </c>
      <c r="T86" s="32">
        <f t="shared" si="20"/>
        <v>22.016935159156127</v>
      </c>
    </row>
    <row r="87" spans="2:20" x14ac:dyDescent="0.25">
      <c r="B87" s="23" t="s">
        <v>85</v>
      </c>
      <c r="E87" s="41"/>
      <c r="F87" s="41"/>
      <c r="G87" s="41"/>
      <c r="H87" s="41"/>
      <c r="I87" s="41"/>
      <c r="J87" s="41"/>
      <c r="K87" s="41"/>
      <c r="L87" s="41"/>
      <c r="M87" s="41"/>
      <c r="N87" s="42"/>
      <c r="O87" s="42"/>
      <c r="P87" s="42"/>
    </row>
    <row r="88" spans="2:20" x14ac:dyDescent="0.25">
      <c r="B88" s="34"/>
    </row>
    <row r="89" spans="2:20" x14ac:dyDescent="0.25">
      <c r="C89" s="51" t="s">
        <v>106</v>
      </c>
      <c r="D89" s="52">
        <f>+SUMPRODUCT(D5:D86,G5:G86)/1000</f>
        <v>2780627.1331256139</v>
      </c>
    </row>
    <row r="90" spans="2:20" x14ac:dyDescent="0.25">
      <c r="C90" s="51" t="s">
        <v>108</v>
      </c>
      <c r="D90" s="52">
        <f>+(SUMPRODUCT($D$5:$D$86,$J$5:$J$86)+SUMPRODUCT($D$5:$D$86,$M$5:$M$86))/1000</f>
        <v>47602.042359999999</v>
      </c>
    </row>
    <row r="91" spans="2:20" x14ac:dyDescent="0.25">
      <c r="C91" s="51" t="s">
        <v>107</v>
      </c>
      <c r="D91" s="52">
        <f>+(SUMPRODUCT($D$5:$D$86,$J$5:$J$86)*216+SUMPRODUCT($D$5:$D$86,$M$5:$M$86)*248)/1000</f>
        <v>10892553.994239999</v>
      </c>
    </row>
    <row r="92" spans="2:20" x14ac:dyDescent="0.25">
      <c r="C92" s="51" t="s">
        <v>109</v>
      </c>
      <c r="D92" s="35">
        <f>+D89/D91</f>
        <v>0.25527779202159701</v>
      </c>
    </row>
    <row r="93" spans="2:20" x14ac:dyDescent="0.25">
      <c r="D93" s="53">
        <f>+D92-P2</f>
        <v>-7.7715611723760958E-16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6">
    <tabColor theme="0" tint="-4.9989318521683403E-2"/>
  </sheetPr>
  <dimension ref="A1:T93"/>
  <sheetViews>
    <sheetView workbookViewId="0">
      <selection activeCell="P2" sqref="P2"/>
    </sheetView>
  </sheetViews>
  <sheetFormatPr defaultRowHeight="15" x14ac:dyDescent="0.25"/>
  <cols>
    <col min="2" max="2" width="17.42578125" bestFit="1" customWidth="1"/>
    <col min="3" max="3" width="17.42578125" customWidth="1"/>
    <col min="4" max="4" width="13.7109375" customWidth="1"/>
    <col min="5" max="16" width="10" customWidth="1"/>
  </cols>
  <sheetData>
    <row r="1" spans="1:20" ht="14.45" x14ac:dyDescent="0.3">
      <c r="P1" s="33"/>
    </row>
    <row r="2" spans="1:20" ht="17.25" x14ac:dyDescent="0.3">
      <c r="A2" s="1"/>
      <c r="H2" s="54" t="s">
        <v>84</v>
      </c>
      <c r="I2" s="55"/>
      <c r="J2" s="55"/>
      <c r="K2" s="55"/>
      <c r="L2" s="55"/>
      <c r="M2" s="55"/>
      <c r="N2" s="55"/>
      <c r="O2" s="56"/>
      <c r="P2" s="17">
        <v>0.16465721548008763</v>
      </c>
    </row>
    <row r="3" spans="1:20" ht="17.25" x14ac:dyDescent="0.25">
      <c r="B3" s="59" t="s">
        <v>3</v>
      </c>
      <c r="C3" s="61" t="s">
        <v>4</v>
      </c>
      <c r="D3" s="18" t="s">
        <v>82</v>
      </c>
      <c r="E3" s="64" t="s">
        <v>0</v>
      </c>
      <c r="F3" s="64"/>
      <c r="G3" s="65"/>
      <c r="H3" s="63" t="s">
        <v>86</v>
      </c>
      <c r="I3" s="64"/>
      <c r="J3" s="65"/>
      <c r="K3" s="63" t="s">
        <v>87</v>
      </c>
      <c r="L3" s="64"/>
      <c r="M3" s="65"/>
      <c r="N3" s="63" t="s">
        <v>1</v>
      </c>
      <c r="O3" s="64"/>
      <c r="P3" s="65"/>
      <c r="R3" s="63" t="s">
        <v>88</v>
      </c>
      <c r="S3" s="64"/>
      <c r="T3" s="65"/>
    </row>
    <row r="4" spans="1:20" x14ac:dyDescent="0.25">
      <c r="B4" s="60"/>
      <c r="C4" s="62"/>
      <c r="D4" s="19" t="s">
        <v>83</v>
      </c>
      <c r="E4" s="20" t="s">
        <v>5</v>
      </c>
      <c r="F4" s="21" t="s">
        <v>6</v>
      </c>
      <c r="G4" s="22" t="s">
        <v>2</v>
      </c>
      <c r="H4" s="20" t="s">
        <v>5</v>
      </c>
      <c r="I4" s="21" t="s">
        <v>6</v>
      </c>
      <c r="J4" s="22" t="s">
        <v>2</v>
      </c>
      <c r="K4" s="20" t="s">
        <v>5</v>
      </c>
      <c r="L4" s="21" t="s">
        <v>6</v>
      </c>
      <c r="M4" s="24" t="s">
        <v>2</v>
      </c>
      <c r="N4" s="20" t="s">
        <v>5</v>
      </c>
      <c r="O4" s="21" t="s">
        <v>6</v>
      </c>
      <c r="P4" s="22" t="s">
        <v>2</v>
      </c>
      <c r="R4" s="20" t="s">
        <v>5</v>
      </c>
      <c r="S4" s="21" t="s">
        <v>6</v>
      </c>
      <c r="T4" s="31" t="s">
        <v>2</v>
      </c>
    </row>
    <row r="5" spans="1:20" x14ac:dyDescent="0.25">
      <c r="B5" s="11" t="str">
        <f>'Média Mensal'!B5</f>
        <v>Fânzeres</v>
      </c>
      <c r="C5" s="11" t="str">
        <f>'Média Mensal'!C5</f>
        <v>Venda Nova</v>
      </c>
      <c r="D5" s="14">
        <f>'Média Mensal'!D5</f>
        <v>440.45</v>
      </c>
      <c r="E5" s="8">
        <v>970.00000000000045</v>
      </c>
      <c r="F5" s="9">
        <v>542.59241164338687</v>
      </c>
      <c r="G5" s="10">
        <f>+E5+F5</f>
        <v>1512.5924116433873</v>
      </c>
      <c r="H5" s="9">
        <v>197</v>
      </c>
      <c r="I5" s="9">
        <v>197</v>
      </c>
      <c r="J5" s="10">
        <f>+H5+I5</f>
        <v>394</v>
      </c>
      <c r="K5" s="9">
        <v>0</v>
      </c>
      <c r="L5" s="9">
        <v>0</v>
      </c>
      <c r="M5" s="10">
        <f>+K5+L5</f>
        <v>0</v>
      </c>
      <c r="N5" s="27">
        <f>+E5/(H5*216+K5*248)</f>
        <v>2.2795638277871792E-2</v>
      </c>
      <c r="O5" s="27">
        <f t="shared" ref="O5:O80" si="0">+F5/(I5*216+L5*248)</f>
        <v>1.2751278709423455E-2</v>
      </c>
      <c r="P5" s="28">
        <f t="shared" ref="P5:P80" si="1">+G5/(J5*216+M5*248)</f>
        <v>1.7773458493647622E-2</v>
      </c>
      <c r="R5" s="32">
        <f>+E5/(H5+K5)</f>
        <v>4.9238578680203071</v>
      </c>
      <c r="S5" s="32">
        <f t="shared" ref="S5" si="2">+F5/(I5+L5)</f>
        <v>2.7542762012354665</v>
      </c>
      <c r="T5" s="32">
        <f t="shared" ref="T5" si="3">+G5/(J5+M5)</f>
        <v>3.8390670346278868</v>
      </c>
    </row>
    <row r="6" spans="1:20" x14ac:dyDescent="0.25">
      <c r="B6" s="12" t="str">
        <f>'Média Mensal'!B6</f>
        <v>Venda Nova</v>
      </c>
      <c r="C6" s="12" t="str">
        <f>'Média Mensal'!C6</f>
        <v>Carreira</v>
      </c>
      <c r="D6" s="15">
        <f>'Média Mensal'!D6</f>
        <v>583.47</v>
      </c>
      <c r="E6" s="4">
        <v>2008.1681785014637</v>
      </c>
      <c r="F6" s="2">
        <v>1016.9421142450726</v>
      </c>
      <c r="G6" s="5">
        <f t="shared" ref="G6:G69" si="4">+E6+F6</f>
        <v>3025.1102927465363</v>
      </c>
      <c r="H6" s="2">
        <v>197</v>
      </c>
      <c r="I6" s="2">
        <v>197</v>
      </c>
      <c r="J6" s="5">
        <f t="shared" ref="J6:J69" si="5">+H6+I6</f>
        <v>394</v>
      </c>
      <c r="K6" s="2">
        <v>0</v>
      </c>
      <c r="L6" s="2">
        <v>0</v>
      </c>
      <c r="M6" s="5">
        <f t="shared" ref="M6:M69" si="6">+K6+L6</f>
        <v>0</v>
      </c>
      <c r="N6" s="27">
        <f t="shared" ref="N6:N69" si="7">+E6/(H6*216+K6*248)</f>
        <v>4.7193273606445374E-2</v>
      </c>
      <c r="O6" s="27">
        <f t="shared" si="0"/>
        <v>2.3898808851407046E-2</v>
      </c>
      <c r="P6" s="28">
        <f t="shared" si="1"/>
        <v>3.5546041228926212E-2</v>
      </c>
      <c r="R6" s="32">
        <f t="shared" ref="R6:R70" si="8">+E6/(H6+K6)</f>
        <v>10.193747098992201</v>
      </c>
      <c r="S6" s="32">
        <f t="shared" ref="S6:S70" si="9">+F6/(I6+L6)</f>
        <v>5.1621427119039218</v>
      </c>
      <c r="T6" s="32">
        <f t="shared" ref="T6:T70" si="10">+G6/(J6+M6)</f>
        <v>7.6779449054480615</v>
      </c>
    </row>
    <row r="7" spans="1:20" x14ac:dyDescent="0.25">
      <c r="B7" s="12" t="str">
        <f>'Média Mensal'!B7</f>
        <v>Carreira</v>
      </c>
      <c r="C7" s="12" t="str">
        <f>'Média Mensal'!C7</f>
        <v>Baguim</v>
      </c>
      <c r="D7" s="15">
        <f>'Média Mensal'!D7</f>
        <v>786.02</v>
      </c>
      <c r="E7" s="4">
        <v>3139.991636399689</v>
      </c>
      <c r="F7" s="2">
        <v>1295.6343998067257</v>
      </c>
      <c r="G7" s="5">
        <f t="shared" si="4"/>
        <v>4435.6260362064149</v>
      </c>
      <c r="H7" s="2">
        <v>197</v>
      </c>
      <c r="I7" s="2">
        <v>211</v>
      </c>
      <c r="J7" s="5">
        <f t="shared" si="5"/>
        <v>408</v>
      </c>
      <c r="K7" s="2">
        <v>0</v>
      </c>
      <c r="L7" s="2">
        <v>0</v>
      </c>
      <c r="M7" s="5">
        <f t="shared" si="6"/>
        <v>0</v>
      </c>
      <c r="N7" s="27">
        <f t="shared" si="7"/>
        <v>7.3791869627742271E-2</v>
      </c>
      <c r="O7" s="27">
        <f t="shared" si="0"/>
        <v>2.8427997187263597E-2</v>
      </c>
      <c r="P7" s="28">
        <f t="shared" si="1"/>
        <v>5.0331631674455507E-2</v>
      </c>
      <c r="R7" s="32">
        <f t="shared" si="8"/>
        <v>15.93904383959233</v>
      </c>
      <c r="S7" s="32">
        <f t="shared" si="9"/>
        <v>6.1404473924489373</v>
      </c>
      <c r="T7" s="32">
        <f t="shared" si="10"/>
        <v>10.87163244168239</v>
      </c>
    </row>
    <row r="8" spans="1:20" x14ac:dyDescent="0.25">
      <c r="B8" s="12" t="str">
        <f>'Média Mensal'!B8</f>
        <v>Baguim</v>
      </c>
      <c r="C8" s="12" t="str">
        <f>'Média Mensal'!C8</f>
        <v>Campainha</v>
      </c>
      <c r="D8" s="15">
        <f>'Média Mensal'!D8</f>
        <v>751.7</v>
      </c>
      <c r="E8" s="4">
        <v>4188.2527197324198</v>
      </c>
      <c r="F8" s="2">
        <v>1422.3459715347944</v>
      </c>
      <c r="G8" s="5">
        <f t="shared" si="4"/>
        <v>5610.5986912672142</v>
      </c>
      <c r="H8" s="2">
        <v>175</v>
      </c>
      <c r="I8" s="2">
        <v>211</v>
      </c>
      <c r="J8" s="5">
        <f t="shared" si="5"/>
        <v>386</v>
      </c>
      <c r="K8" s="2">
        <v>0</v>
      </c>
      <c r="L8" s="2">
        <v>0</v>
      </c>
      <c r="M8" s="5">
        <f t="shared" si="6"/>
        <v>0</v>
      </c>
      <c r="N8" s="27">
        <f t="shared" si="7"/>
        <v>0.11080033650085766</v>
      </c>
      <c r="O8" s="27">
        <f t="shared" si="0"/>
        <v>3.120822300190439E-2</v>
      </c>
      <c r="P8" s="28">
        <f t="shared" si="1"/>
        <v>6.7292730417232952E-2</v>
      </c>
      <c r="R8" s="32">
        <f t="shared" si="8"/>
        <v>23.932872684185256</v>
      </c>
      <c r="S8" s="32">
        <f t="shared" si="9"/>
        <v>6.7409761684113478</v>
      </c>
      <c r="T8" s="32">
        <f t="shared" si="10"/>
        <v>14.535229770122317</v>
      </c>
    </row>
    <row r="9" spans="1:20" x14ac:dyDescent="0.25">
      <c r="B9" s="12" t="str">
        <f>'Média Mensal'!B9</f>
        <v>Campainha</v>
      </c>
      <c r="C9" s="12" t="str">
        <f>'Média Mensal'!C9</f>
        <v>Rio Tinto</v>
      </c>
      <c r="D9" s="15">
        <f>'Média Mensal'!D9</f>
        <v>859.99</v>
      </c>
      <c r="E9" s="4">
        <v>5432.8808523860389</v>
      </c>
      <c r="F9" s="2">
        <v>1692.9965523484518</v>
      </c>
      <c r="G9" s="5">
        <f t="shared" si="4"/>
        <v>7125.8774047344905</v>
      </c>
      <c r="H9" s="2">
        <v>197</v>
      </c>
      <c r="I9" s="2">
        <v>211</v>
      </c>
      <c r="J9" s="5">
        <f t="shared" si="5"/>
        <v>408</v>
      </c>
      <c r="K9" s="2">
        <v>0</v>
      </c>
      <c r="L9" s="2">
        <v>0</v>
      </c>
      <c r="M9" s="5">
        <f t="shared" si="6"/>
        <v>0</v>
      </c>
      <c r="N9" s="27">
        <f t="shared" si="7"/>
        <v>0.12767627496677098</v>
      </c>
      <c r="O9" s="27">
        <f t="shared" si="0"/>
        <v>3.7146668254091006E-2</v>
      </c>
      <c r="P9" s="28">
        <f t="shared" si="1"/>
        <v>8.085826757369384E-2</v>
      </c>
      <c r="R9" s="32">
        <f t="shared" si="8"/>
        <v>27.578075392822534</v>
      </c>
      <c r="S9" s="32">
        <f t="shared" si="9"/>
        <v>8.0236803428836581</v>
      </c>
      <c r="T9" s="32">
        <f t="shared" si="10"/>
        <v>17.465385795917868</v>
      </c>
    </row>
    <row r="10" spans="1:20" x14ac:dyDescent="0.25">
      <c r="B10" s="12" t="str">
        <f>'Média Mensal'!B10</f>
        <v>Rio Tinto</v>
      </c>
      <c r="C10" s="12" t="str">
        <f>'Média Mensal'!C10</f>
        <v>Levada</v>
      </c>
      <c r="D10" s="15">
        <f>'Média Mensal'!D10</f>
        <v>452.83</v>
      </c>
      <c r="E10" s="4">
        <v>6417.4445312437729</v>
      </c>
      <c r="F10" s="2">
        <v>2017.965792909589</v>
      </c>
      <c r="G10" s="5">
        <f t="shared" si="4"/>
        <v>8435.4103241533612</v>
      </c>
      <c r="H10" s="2">
        <v>197</v>
      </c>
      <c r="I10" s="2">
        <v>215</v>
      </c>
      <c r="J10" s="5">
        <f t="shared" si="5"/>
        <v>412</v>
      </c>
      <c r="K10" s="2">
        <v>0</v>
      </c>
      <c r="L10" s="2">
        <v>0</v>
      </c>
      <c r="M10" s="5">
        <f t="shared" si="6"/>
        <v>0</v>
      </c>
      <c r="N10" s="27">
        <f t="shared" si="7"/>
        <v>0.15081416928096852</v>
      </c>
      <c r="O10" s="27">
        <f t="shared" si="0"/>
        <v>4.3453182448526896E-2</v>
      </c>
      <c r="P10" s="28">
        <f t="shared" si="1"/>
        <v>9.4788411589281751E-2</v>
      </c>
      <c r="R10" s="32">
        <f t="shared" si="8"/>
        <v>32.575860564689201</v>
      </c>
      <c r="S10" s="32">
        <f t="shared" si="9"/>
        <v>9.3858874088818087</v>
      </c>
      <c r="T10" s="32">
        <f t="shared" si="10"/>
        <v>20.474296903284856</v>
      </c>
    </row>
    <row r="11" spans="1:20" x14ac:dyDescent="0.25">
      <c r="B11" s="12" t="str">
        <f>'Média Mensal'!B11</f>
        <v>Levada</v>
      </c>
      <c r="C11" s="12" t="str">
        <f>'Média Mensal'!C11</f>
        <v>Nau Vitória</v>
      </c>
      <c r="D11" s="15">
        <f>'Média Mensal'!D11</f>
        <v>1111.6199999999999</v>
      </c>
      <c r="E11" s="4">
        <v>8172.9110714628559</v>
      </c>
      <c r="F11" s="2">
        <v>2745.5608555409035</v>
      </c>
      <c r="G11" s="5">
        <f t="shared" si="4"/>
        <v>10918.47192700376</v>
      </c>
      <c r="H11" s="2">
        <v>196</v>
      </c>
      <c r="I11" s="2">
        <v>217</v>
      </c>
      <c r="J11" s="5">
        <f t="shared" si="5"/>
        <v>413</v>
      </c>
      <c r="K11" s="2">
        <v>0</v>
      </c>
      <c r="L11" s="2">
        <v>0</v>
      </c>
      <c r="M11" s="5">
        <f t="shared" si="6"/>
        <v>0</v>
      </c>
      <c r="N11" s="27">
        <f t="shared" si="7"/>
        <v>0.19304873090190042</v>
      </c>
      <c r="O11" s="27">
        <f t="shared" si="0"/>
        <v>5.857571376388683E-2</v>
      </c>
      <c r="P11" s="28">
        <f t="shared" si="1"/>
        <v>0.12239341681243567</v>
      </c>
      <c r="R11" s="32">
        <f t="shared" si="8"/>
        <v>41.698525874810493</v>
      </c>
      <c r="S11" s="32">
        <f t="shared" si="9"/>
        <v>12.652354172999555</v>
      </c>
      <c r="T11" s="32">
        <f t="shared" si="10"/>
        <v>26.436978031486102</v>
      </c>
    </row>
    <row r="12" spans="1:20" x14ac:dyDescent="0.25">
      <c r="B12" s="12" t="str">
        <f>'Média Mensal'!B12</f>
        <v>Nau Vitória</v>
      </c>
      <c r="C12" s="12" t="str">
        <f>'Média Mensal'!C12</f>
        <v>Nasoni</v>
      </c>
      <c r="D12" s="15">
        <f>'Média Mensal'!D12</f>
        <v>499.02</v>
      </c>
      <c r="E12" s="4">
        <v>8479.1228874200442</v>
      </c>
      <c r="F12" s="2">
        <v>2897.871412281851</v>
      </c>
      <c r="G12" s="5">
        <f t="shared" si="4"/>
        <v>11376.994299701895</v>
      </c>
      <c r="H12" s="2">
        <v>199</v>
      </c>
      <c r="I12" s="2">
        <v>219</v>
      </c>
      <c r="J12" s="5">
        <f t="shared" si="5"/>
        <v>418</v>
      </c>
      <c r="K12" s="2">
        <v>0</v>
      </c>
      <c r="L12" s="2">
        <v>0</v>
      </c>
      <c r="M12" s="5">
        <f t="shared" si="6"/>
        <v>0</v>
      </c>
      <c r="N12" s="27">
        <f t="shared" si="7"/>
        <v>0.19726230428578179</v>
      </c>
      <c r="O12" s="27">
        <f t="shared" si="0"/>
        <v>6.1260599786103737E-2</v>
      </c>
      <c r="P12" s="28">
        <f t="shared" si="1"/>
        <v>0.12600782274169209</v>
      </c>
      <c r="R12" s="32">
        <f t="shared" si="8"/>
        <v>42.608657725728868</v>
      </c>
      <c r="S12" s="32">
        <f t="shared" si="9"/>
        <v>13.232289553798406</v>
      </c>
      <c r="T12" s="32">
        <f t="shared" si="10"/>
        <v>27.217689712205491</v>
      </c>
    </row>
    <row r="13" spans="1:20" x14ac:dyDescent="0.25">
      <c r="B13" s="12" t="str">
        <f>'Média Mensal'!B13</f>
        <v>Nasoni</v>
      </c>
      <c r="C13" s="12" t="str">
        <f>'Média Mensal'!C13</f>
        <v>Contumil</v>
      </c>
      <c r="D13" s="15">
        <f>'Média Mensal'!D13</f>
        <v>650</v>
      </c>
      <c r="E13" s="4">
        <v>8751.9946300503434</v>
      </c>
      <c r="F13" s="2">
        <v>2954.8235274839831</v>
      </c>
      <c r="G13" s="5">
        <f t="shared" si="4"/>
        <v>11706.818157534326</v>
      </c>
      <c r="H13" s="2">
        <v>219</v>
      </c>
      <c r="I13" s="2">
        <v>210</v>
      </c>
      <c r="J13" s="5">
        <f t="shared" si="5"/>
        <v>429</v>
      </c>
      <c r="K13" s="2">
        <v>0</v>
      </c>
      <c r="L13" s="2">
        <v>0</v>
      </c>
      <c r="M13" s="5">
        <f t="shared" si="6"/>
        <v>0</v>
      </c>
      <c r="N13" s="27">
        <f t="shared" si="7"/>
        <v>0.18501595277461405</v>
      </c>
      <c r="O13" s="27">
        <f t="shared" si="0"/>
        <v>6.5141612157936138E-2</v>
      </c>
      <c r="P13" s="28">
        <f t="shared" si="1"/>
        <v>0.12633620561959688</v>
      </c>
      <c r="R13" s="32">
        <f t="shared" si="8"/>
        <v>39.963445799316638</v>
      </c>
      <c r="S13" s="32">
        <f t="shared" si="9"/>
        <v>14.070588226114205</v>
      </c>
      <c r="T13" s="32">
        <f t="shared" si="10"/>
        <v>27.288620413832927</v>
      </c>
    </row>
    <row r="14" spans="1:20" x14ac:dyDescent="0.25">
      <c r="B14" s="12" t="str">
        <f>'Média Mensal'!B14</f>
        <v>Contumil</v>
      </c>
      <c r="C14" s="12" t="str">
        <f>'Média Mensal'!C14</f>
        <v>Estádio do Dragão</v>
      </c>
      <c r="D14" s="15">
        <f>'Média Mensal'!D14</f>
        <v>619.19000000000005</v>
      </c>
      <c r="E14" s="4">
        <v>9413.6627143126971</v>
      </c>
      <c r="F14" s="2">
        <v>3395.9195335824993</v>
      </c>
      <c r="G14" s="5">
        <f t="shared" si="4"/>
        <v>12809.582247895196</v>
      </c>
      <c r="H14" s="2">
        <v>238</v>
      </c>
      <c r="I14" s="2">
        <v>207</v>
      </c>
      <c r="J14" s="5">
        <f t="shared" si="5"/>
        <v>445</v>
      </c>
      <c r="K14" s="2">
        <v>0</v>
      </c>
      <c r="L14" s="2">
        <v>0</v>
      </c>
      <c r="M14" s="5">
        <f t="shared" si="6"/>
        <v>0</v>
      </c>
      <c r="N14" s="27">
        <f t="shared" si="7"/>
        <v>0.18311668834252834</v>
      </c>
      <c r="O14" s="27">
        <f t="shared" si="0"/>
        <v>7.5950964698123527E-2</v>
      </c>
      <c r="P14" s="28">
        <f t="shared" si="1"/>
        <v>0.13326656520906363</v>
      </c>
      <c r="R14" s="32">
        <f t="shared" si="8"/>
        <v>39.553204681986124</v>
      </c>
      <c r="S14" s="32">
        <f t="shared" si="9"/>
        <v>16.405408374794682</v>
      </c>
      <c r="T14" s="32">
        <f t="shared" si="10"/>
        <v>28.785578085157745</v>
      </c>
    </row>
    <row r="15" spans="1:20" x14ac:dyDescent="0.25">
      <c r="B15" s="12" t="str">
        <f>'Média Mensal'!B15</f>
        <v>Estádio do Dragão</v>
      </c>
      <c r="C15" s="12" t="str">
        <f>'Média Mensal'!C15</f>
        <v>Campanhã</v>
      </c>
      <c r="D15" s="15">
        <f>'Média Mensal'!D15</f>
        <v>1166.02</v>
      </c>
      <c r="E15" s="4">
        <v>16272.290267758415</v>
      </c>
      <c r="F15" s="2">
        <v>8429.0654519822619</v>
      </c>
      <c r="G15" s="5">
        <f t="shared" si="4"/>
        <v>24701.355719740677</v>
      </c>
      <c r="H15" s="2">
        <v>381</v>
      </c>
      <c r="I15" s="2">
        <v>358</v>
      </c>
      <c r="J15" s="5">
        <f t="shared" si="5"/>
        <v>739</v>
      </c>
      <c r="K15" s="2">
        <v>178</v>
      </c>
      <c r="L15" s="2">
        <v>185</v>
      </c>
      <c r="M15" s="5">
        <f t="shared" si="6"/>
        <v>363</v>
      </c>
      <c r="N15" s="27">
        <f t="shared" si="7"/>
        <v>0.12869574713507129</v>
      </c>
      <c r="O15" s="27">
        <f t="shared" si="0"/>
        <v>6.8413296636438067E-2</v>
      </c>
      <c r="P15" s="28">
        <f t="shared" si="1"/>
        <v>9.894473706875552E-2</v>
      </c>
      <c r="R15" s="32">
        <f t="shared" si="8"/>
        <v>29.109642697242247</v>
      </c>
      <c r="S15" s="32">
        <f t="shared" si="9"/>
        <v>15.523140795547445</v>
      </c>
      <c r="T15" s="32">
        <f t="shared" si="10"/>
        <v>22.41502333914762</v>
      </c>
    </row>
    <row r="16" spans="1:20" x14ac:dyDescent="0.25">
      <c r="B16" s="12" t="str">
        <f>'Média Mensal'!B16</f>
        <v>Campanhã</v>
      </c>
      <c r="C16" s="12" t="str">
        <f>'Média Mensal'!C16</f>
        <v>Heroismo</v>
      </c>
      <c r="D16" s="15">
        <f>'Média Mensal'!D16</f>
        <v>950.92</v>
      </c>
      <c r="E16" s="4">
        <v>38327.650167799948</v>
      </c>
      <c r="F16" s="2">
        <v>17076.086546592851</v>
      </c>
      <c r="G16" s="5">
        <f t="shared" si="4"/>
        <v>55403.736714392799</v>
      </c>
      <c r="H16" s="2">
        <v>455</v>
      </c>
      <c r="I16" s="2">
        <v>524</v>
      </c>
      <c r="J16" s="5">
        <f t="shared" si="5"/>
        <v>979</v>
      </c>
      <c r="K16" s="2">
        <v>356</v>
      </c>
      <c r="L16" s="2">
        <v>308</v>
      </c>
      <c r="M16" s="5">
        <f t="shared" si="6"/>
        <v>664</v>
      </c>
      <c r="N16" s="27">
        <f t="shared" si="7"/>
        <v>0.20543528454933294</v>
      </c>
      <c r="O16" s="27">
        <f t="shared" si="0"/>
        <v>9.0078950807060534E-2</v>
      </c>
      <c r="P16" s="28">
        <f t="shared" si="1"/>
        <v>0.14729708593272858</v>
      </c>
      <c r="R16" s="32">
        <f t="shared" si="8"/>
        <v>47.259741267324223</v>
      </c>
      <c r="S16" s="32">
        <f t="shared" si="9"/>
        <v>20.524142483885637</v>
      </c>
      <c r="T16" s="32">
        <f t="shared" si="10"/>
        <v>33.721081384292631</v>
      </c>
    </row>
    <row r="17" spans="2:20" x14ac:dyDescent="0.25">
      <c r="B17" s="12" t="str">
        <f>'Média Mensal'!B17</f>
        <v>Heroismo</v>
      </c>
      <c r="C17" s="12" t="str">
        <f>'Média Mensal'!C17</f>
        <v>24 de Agosto</v>
      </c>
      <c r="D17" s="15">
        <f>'Média Mensal'!D17</f>
        <v>571.9</v>
      </c>
      <c r="E17" s="4">
        <v>40261.084878748632</v>
      </c>
      <c r="F17" s="2">
        <v>19118.364390839291</v>
      </c>
      <c r="G17" s="5">
        <f t="shared" si="4"/>
        <v>59379.449269587923</v>
      </c>
      <c r="H17" s="2">
        <v>446</v>
      </c>
      <c r="I17" s="2">
        <v>537</v>
      </c>
      <c r="J17" s="5">
        <f t="shared" si="5"/>
        <v>983</v>
      </c>
      <c r="K17" s="2">
        <v>352</v>
      </c>
      <c r="L17" s="2">
        <v>306</v>
      </c>
      <c r="M17" s="5">
        <f t="shared" si="6"/>
        <v>658</v>
      </c>
      <c r="N17" s="27">
        <f t="shared" si="7"/>
        <v>0.21924874138902062</v>
      </c>
      <c r="O17" s="27">
        <f t="shared" si="0"/>
        <v>9.9637087715443468E-2</v>
      </c>
      <c r="P17" s="28">
        <f t="shared" si="1"/>
        <v>0.15812929884953855</v>
      </c>
      <c r="R17" s="32">
        <f t="shared" si="8"/>
        <v>50.452487316727606</v>
      </c>
      <c r="S17" s="32">
        <f t="shared" si="9"/>
        <v>22.67896131772158</v>
      </c>
      <c r="T17" s="32">
        <f t="shared" si="10"/>
        <v>36.184917287987766</v>
      </c>
    </row>
    <row r="18" spans="2:20" x14ac:dyDescent="0.25">
      <c r="B18" s="12" t="str">
        <f>'Média Mensal'!B18</f>
        <v>24 de Agosto</v>
      </c>
      <c r="C18" s="12" t="str">
        <f>'Média Mensal'!C18</f>
        <v>Bolhão</v>
      </c>
      <c r="D18" s="15">
        <f>'Média Mensal'!D18</f>
        <v>680.44</v>
      </c>
      <c r="E18" s="4">
        <v>48785.149441078509</v>
      </c>
      <c r="F18" s="2">
        <v>26563.008884080147</v>
      </c>
      <c r="G18" s="5">
        <f t="shared" si="4"/>
        <v>75348.158325158656</v>
      </c>
      <c r="H18" s="2">
        <v>450</v>
      </c>
      <c r="I18" s="2">
        <v>535</v>
      </c>
      <c r="J18" s="5">
        <f t="shared" si="5"/>
        <v>985</v>
      </c>
      <c r="K18" s="2">
        <v>352</v>
      </c>
      <c r="L18" s="2">
        <v>307</v>
      </c>
      <c r="M18" s="5">
        <f t="shared" si="6"/>
        <v>659</v>
      </c>
      <c r="N18" s="27">
        <f t="shared" si="7"/>
        <v>0.26442388691938312</v>
      </c>
      <c r="O18" s="27">
        <f t="shared" si="0"/>
        <v>0.13856840457850006</v>
      </c>
      <c r="P18" s="28">
        <f t="shared" si="1"/>
        <v>0.20029176145467914</v>
      </c>
      <c r="R18" s="32">
        <f t="shared" si="8"/>
        <v>60.829363392865972</v>
      </c>
      <c r="S18" s="32">
        <f t="shared" si="9"/>
        <v>31.547516489406352</v>
      </c>
      <c r="T18" s="32">
        <f t="shared" si="10"/>
        <v>45.832213093162203</v>
      </c>
    </row>
    <row r="19" spans="2:20" x14ac:dyDescent="0.25">
      <c r="B19" s="12" t="str">
        <f>'Média Mensal'!B19</f>
        <v>Bolhão</v>
      </c>
      <c r="C19" s="12" t="str">
        <f>'Média Mensal'!C19</f>
        <v>Trindade</v>
      </c>
      <c r="D19" s="15">
        <f>'Média Mensal'!D19</f>
        <v>451.8</v>
      </c>
      <c r="E19" s="4">
        <v>49133.062588172928</v>
      </c>
      <c r="F19" s="2">
        <v>39342.581967026272</v>
      </c>
      <c r="G19" s="5">
        <f t="shared" si="4"/>
        <v>88475.644555199193</v>
      </c>
      <c r="H19" s="2">
        <v>448</v>
      </c>
      <c r="I19" s="2">
        <v>553</v>
      </c>
      <c r="J19" s="5">
        <f t="shared" si="5"/>
        <v>1001</v>
      </c>
      <c r="K19" s="2">
        <v>352</v>
      </c>
      <c r="L19" s="2">
        <v>305</v>
      </c>
      <c r="M19" s="5">
        <f t="shared" si="6"/>
        <v>657</v>
      </c>
      <c r="N19" s="27">
        <f t="shared" si="7"/>
        <v>0.26693466722538317</v>
      </c>
      <c r="O19" s="27">
        <f t="shared" si="0"/>
        <v>0.20166582243411318</v>
      </c>
      <c r="P19" s="28">
        <f t="shared" si="1"/>
        <v>0.23335138560577076</v>
      </c>
      <c r="R19" s="32">
        <f t="shared" si="8"/>
        <v>61.416328235216163</v>
      </c>
      <c r="S19" s="32">
        <f t="shared" si="9"/>
        <v>45.853825136394256</v>
      </c>
      <c r="T19" s="32">
        <f t="shared" si="10"/>
        <v>53.362873676235942</v>
      </c>
    </row>
    <row r="20" spans="2:20" x14ac:dyDescent="0.25">
      <c r="B20" s="12" t="str">
        <f>'Média Mensal'!B20</f>
        <v>Trindade</v>
      </c>
      <c r="C20" s="12" t="str">
        <f>'Média Mensal'!C20</f>
        <v>Lapa</v>
      </c>
      <c r="D20" s="15">
        <f>'Média Mensal'!D20</f>
        <v>857.43000000000006</v>
      </c>
      <c r="E20" s="4">
        <v>51047.974387353206</v>
      </c>
      <c r="F20" s="2">
        <v>56775.648187983861</v>
      </c>
      <c r="G20" s="5">
        <f t="shared" si="4"/>
        <v>107823.62257533707</v>
      </c>
      <c r="H20" s="2">
        <v>449</v>
      </c>
      <c r="I20" s="2">
        <v>553</v>
      </c>
      <c r="J20" s="5">
        <f t="shared" si="5"/>
        <v>1002</v>
      </c>
      <c r="K20" s="2">
        <v>352</v>
      </c>
      <c r="L20" s="2">
        <v>327</v>
      </c>
      <c r="M20" s="5">
        <f t="shared" si="6"/>
        <v>679</v>
      </c>
      <c r="N20" s="27">
        <f t="shared" si="7"/>
        <v>0.27701310173297811</v>
      </c>
      <c r="O20" s="27">
        <f t="shared" si="0"/>
        <v>0.28310818667217102</v>
      </c>
      <c r="P20" s="28">
        <f t="shared" si="1"/>
        <v>0.28018944394148254</v>
      </c>
      <c r="R20" s="32">
        <f t="shared" si="8"/>
        <v>63.730305102812991</v>
      </c>
      <c r="S20" s="32">
        <f t="shared" si="9"/>
        <v>64.51778203179984</v>
      </c>
      <c r="T20" s="32">
        <f t="shared" si="10"/>
        <v>64.14254763553663</v>
      </c>
    </row>
    <row r="21" spans="2:20" x14ac:dyDescent="0.25">
      <c r="B21" s="12" t="str">
        <f>'Média Mensal'!B21</f>
        <v>Lapa</v>
      </c>
      <c r="C21" s="12" t="str">
        <f>'Média Mensal'!C21</f>
        <v>Carolina Michaelis</v>
      </c>
      <c r="D21" s="15">
        <f>'Média Mensal'!D21</f>
        <v>460.97</v>
      </c>
      <c r="E21" s="4">
        <v>50101.038351351242</v>
      </c>
      <c r="F21" s="2">
        <v>56696.528287274661</v>
      </c>
      <c r="G21" s="5">
        <f t="shared" si="4"/>
        <v>106797.5666386259</v>
      </c>
      <c r="H21" s="2">
        <v>451</v>
      </c>
      <c r="I21" s="2">
        <v>553</v>
      </c>
      <c r="J21" s="5">
        <f t="shared" si="5"/>
        <v>1004</v>
      </c>
      <c r="K21" s="2">
        <v>359</v>
      </c>
      <c r="L21" s="2">
        <v>341</v>
      </c>
      <c r="M21" s="5">
        <f t="shared" si="6"/>
        <v>700</v>
      </c>
      <c r="N21" s="27">
        <f t="shared" si="7"/>
        <v>0.2687131980571057</v>
      </c>
      <c r="O21" s="27">
        <f t="shared" si="0"/>
        <v>0.27790236200726737</v>
      </c>
      <c r="P21" s="28">
        <f t="shared" si="1"/>
        <v>0.27351450233216351</v>
      </c>
      <c r="R21" s="32">
        <f t="shared" si="8"/>
        <v>61.853133767100296</v>
      </c>
      <c r="S21" s="32">
        <f t="shared" si="9"/>
        <v>63.418935444378818</v>
      </c>
      <c r="T21" s="32">
        <f t="shared" si="10"/>
        <v>62.674628309052757</v>
      </c>
    </row>
    <row r="22" spans="2:20" x14ac:dyDescent="0.25">
      <c r="B22" s="12" t="str">
        <f>'Média Mensal'!B22</f>
        <v>Carolina Michaelis</v>
      </c>
      <c r="C22" s="12" t="str">
        <f>'Média Mensal'!C22</f>
        <v>Casa da Música</v>
      </c>
      <c r="D22" s="15">
        <f>'Média Mensal'!D22</f>
        <v>627.48</v>
      </c>
      <c r="E22" s="4">
        <v>45457.568376100622</v>
      </c>
      <c r="F22" s="2">
        <v>54647.149121653958</v>
      </c>
      <c r="G22" s="5">
        <f t="shared" si="4"/>
        <v>100104.71749775458</v>
      </c>
      <c r="H22" s="2">
        <v>451</v>
      </c>
      <c r="I22" s="2">
        <v>552</v>
      </c>
      <c r="J22" s="5">
        <f t="shared" si="5"/>
        <v>1003</v>
      </c>
      <c r="K22" s="2">
        <v>355</v>
      </c>
      <c r="L22" s="2">
        <v>347</v>
      </c>
      <c r="M22" s="5">
        <f t="shared" si="6"/>
        <v>702</v>
      </c>
      <c r="N22" s="27">
        <f t="shared" si="7"/>
        <v>0.2451124168325674</v>
      </c>
      <c r="O22" s="27">
        <f t="shared" si="0"/>
        <v>0.26619748412792738</v>
      </c>
      <c r="P22" s="28">
        <f t="shared" si="1"/>
        <v>0.25619003106318866</v>
      </c>
      <c r="R22" s="32">
        <f t="shared" si="8"/>
        <v>56.398968208561563</v>
      </c>
      <c r="S22" s="32">
        <f t="shared" si="9"/>
        <v>60.786595240994394</v>
      </c>
      <c r="T22" s="32">
        <f t="shared" si="10"/>
        <v>58.712444280207961</v>
      </c>
    </row>
    <row r="23" spans="2:20" x14ac:dyDescent="0.25">
      <c r="B23" s="12" t="str">
        <f>'Média Mensal'!B23</f>
        <v>Casa da Música</v>
      </c>
      <c r="C23" s="12" t="str">
        <f>'Média Mensal'!C23</f>
        <v>Francos</v>
      </c>
      <c r="D23" s="15">
        <f>'Média Mensal'!D23</f>
        <v>871.87</v>
      </c>
      <c r="E23" s="4">
        <v>33672.592477090417</v>
      </c>
      <c r="F23" s="2">
        <v>51930.283855499219</v>
      </c>
      <c r="G23" s="5">
        <f t="shared" si="4"/>
        <v>85602.876332589629</v>
      </c>
      <c r="H23" s="2">
        <v>440</v>
      </c>
      <c r="I23" s="2">
        <v>539</v>
      </c>
      <c r="J23" s="5">
        <f t="shared" si="5"/>
        <v>979</v>
      </c>
      <c r="K23" s="2">
        <v>365</v>
      </c>
      <c r="L23" s="2">
        <v>341</v>
      </c>
      <c r="M23" s="5">
        <f t="shared" si="6"/>
        <v>706</v>
      </c>
      <c r="N23" s="27">
        <f t="shared" si="7"/>
        <v>0.18146471479354612</v>
      </c>
      <c r="O23" s="27">
        <f t="shared" si="0"/>
        <v>0.25836990455092351</v>
      </c>
      <c r="P23" s="28">
        <f t="shared" si="1"/>
        <v>0.22145242123333891</v>
      </c>
      <c r="R23" s="32">
        <f t="shared" si="8"/>
        <v>41.829307424957037</v>
      </c>
      <c r="S23" s="32">
        <f t="shared" si="9"/>
        <v>59.011686199430933</v>
      </c>
      <c r="T23" s="32">
        <f t="shared" si="10"/>
        <v>50.802893965928561</v>
      </c>
    </row>
    <row r="24" spans="2:20" x14ac:dyDescent="0.25">
      <c r="B24" s="12" t="str">
        <f>'Média Mensal'!B24</f>
        <v>Francos</v>
      </c>
      <c r="C24" s="12" t="str">
        <f>'Média Mensal'!C24</f>
        <v>Ramalde</v>
      </c>
      <c r="D24" s="15">
        <f>'Média Mensal'!D24</f>
        <v>965.03</v>
      </c>
      <c r="E24" s="4">
        <v>29347.83904562005</v>
      </c>
      <c r="F24" s="2">
        <v>48569.662868865096</v>
      </c>
      <c r="G24" s="5">
        <f t="shared" si="4"/>
        <v>77917.501914485154</v>
      </c>
      <c r="H24" s="2">
        <v>470</v>
      </c>
      <c r="I24" s="2">
        <v>529</v>
      </c>
      <c r="J24" s="5">
        <f t="shared" si="5"/>
        <v>999</v>
      </c>
      <c r="K24" s="2">
        <v>351</v>
      </c>
      <c r="L24" s="2">
        <v>343</v>
      </c>
      <c r="M24" s="5">
        <f t="shared" si="6"/>
        <v>694</v>
      </c>
      <c r="N24" s="27">
        <f t="shared" si="7"/>
        <v>0.15563530952027943</v>
      </c>
      <c r="O24" s="27">
        <f t="shared" si="0"/>
        <v>0.24366703558388733</v>
      </c>
      <c r="P24" s="28">
        <f t="shared" si="1"/>
        <v>0.20087214592180674</v>
      </c>
      <c r="R24" s="32">
        <f t="shared" si="8"/>
        <v>35.74645437956157</v>
      </c>
      <c r="S24" s="32">
        <f t="shared" si="9"/>
        <v>55.699154666129701</v>
      </c>
      <c r="T24" s="32">
        <f t="shared" si="10"/>
        <v>46.02333249526589</v>
      </c>
    </row>
    <row r="25" spans="2:20" x14ac:dyDescent="0.25">
      <c r="B25" s="12" t="str">
        <f>'Média Mensal'!B25</f>
        <v>Ramalde</v>
      </c>
      <c r="C25" s="12" t="str">
        <f>'Média Mensal'!C25</f>
        <v>Viso</v>
      </c>
      <c r="D25" s="15">
        <f>'Média Mensal'!D25</f>
        <v>621.15</v>
      </c>
      <c r="E25" s="4">
        <v>28975.570389866902</v>
      </c>
      <c r="F25" s="2">
        <v>45102.720737988697</v>
      </c>
      <c r="G25" s="5">
        <f t="shared" si="4"/>
        <v>74078.291127855598</v>
      </c>
      <c r="H25" s="2">
        <v>453</v>
      </c>
      <c r="I25" s="2">
        <v>516</v>
      </c>
      <c r="J25" s="5">
        <f t="shared" si="5"/>
        <v>969</v>
      </c>
      <c r="K25" s="2">
        <v>351</v>
      </c>
      <c r="L25" s="2">
        <v>344</v>
      </c>
      <c r="M25" s="5">
        <f t="shared" si="6"/>
        <v>695</v>
      </c>
      <c r="N25" s="27">
        <f t="shared" si="7"/>
        <v>0.15671280281816211</v>
      </c>
      <c r="O25" s="27">
        <f t="shared" si="0"/>
        <v>0.22921776273575326</v>
      </c>
      <c r="P25" s="28">
        <f t="shared" si="1"/>
        <v>0.19409294858266851</v>
      </c>
      <c r="R25" s="32">
        <f t="shared" si="8"/>
        <v>36.039266654063312</v>
      </c>
      <c r="S25" s="32">
        <f t="shared" si="9"/>
        <v>52.445024113940342</v>
      </c>
      <c r="T25" s="32">
        <f t="shared" si="10"/>
        <v>44.518203802797835</v>
      </c>
    </row>
    <row r="26" spans="2:20" x14ac:dyDescent="0.25">
      <c r="B26" s="12" t="str">
        <f>'Média Mensal'!B26</f>
        <v>Viso</v>
      </c>
      <c r="C26" s="12" t="str">
        <f>'Média Mensal'!C26</f>
        <v>Sete Bicas</v>
      </c>
      <c r="D26" s="15">
        <f>'Média Mensal'!D26</f>
        <v>743.81</v>
      </c>
      <c r="E26" s="4">
        <v>26593.529905374769</v>
      </c>
      <c r="F26" s="2">
        <v>42274.845539969916</v>
      </c>
      <c r="G26" s="5">
        <f t="shared" si="4"/>
        <v>68868.375445344689</v>
      </c>
      <c r="H26" s="2">
        <v>456</v>
      </c>
      <c r="I26" s="2">
        <v>509</v>
      </c>
      <c r="J26" s="5">
        <f t="shared" si="5"/>
        <v>965</v>
      </c>
      <c r="K26" s="2">
        <v>353</v>
      </c>
      <c r="L26" s="2">
        <v>354</v>
      </c>
      <c r="M26" s="5">
        <f t="shared" si="6"/>
        <v>707</v>
      </c>
      <c r="N26" s="27">
        <f t="shared" si="7"/>
        <v>0.14294522632431073</v>
      </c>
      <c r="O26" s="27">
        <f t="shared" si="0"/>
        <v>0.21379438008238213</v>
      </c>
      <c r="P26" s="28">
        <f t="shared" si="1"/>
        <v>0.17944940654273506</v>
      </c>
      <c r="R26" s="32">
        <f t="shared" si="8"/>
        <v>32.872101242737664</v>
      </c>
      <c r="S26" s="32">
        <f t="shared" si="9"/>
        <v>48.985916037045094</v>
      </c>
      <c r="T26" s="32">
        <f t="shared" si="10"/>
        <v>41.189219763962136</v>
      </c>
    </row>
    <row r="27" spans="2:20" x14ac:dyDescent="0.25">
      <c r="B27" s="12" t="str">
        <f>'Média Mensal'!B27</f>
        <v>Sete Bicas</v>
      </c>
      <c r="C27" s="12" t="str">
        <f>'Média Mensal'!C27</f>
        <v>ASra da Hora</v>
      </c>
      <c r="D27" s="15">
        <f>'Média Mensal'!D27</f>
        <v>674.5</v>
      </c>
      <c r="E27" s="4">
        <v>21131.097774547125</v>
      </c>
      <c r="F27" s="2">
        <v>40542.167489814259</v>
      </c>
      <c r="G27" s="5">
        <f t="shared" si="4"/>
        <v>61673.265264361384</v>
      </c>
      <c r="H27" s="2">
        <v>470</v>
      </c>
      <c r="I27" s="2">
        <v>510</v>
      </c>
      <c r="J27" s="5">
        <f t="shared" si="5"/>
        <v>980</v>
      </c>
      <c r="K27" s="2">
        <v>355</v>
      </c>
      <c r="L27" s="2">
        <v>327</v>
      </c>
      <c r="M27" s="5">
        <f t="shared" si="6"/>
        <v>682</v>
      </c>
      <c r="N27" s="27">
        <f t="shared" si="7"/>
        <v>0.11147445544707282</v>
      </c>
      <c r="O27" s="27">
        <f t="shared" si="0"/>
        <v>0.21197853918211329</v>
      </c>
      <c r="P27" s="28">
        <f t="shared" si="1"/>
        <v>0.16195029952617901</v>
      </c>
      <c r="R27" s="32">
        <f t="shared" si="8"/>
        <v>25.613451847935909</v>
      </c>
      <c r="S27" s="32">
        <f t="shared" si="9"/>
        <v>48.437476092968055</v>
      </c>
      <c r="T27" s="32">
        <f t="shared" si="10"/>
        <v>37.10786116989253</v>
      </c>
    </row>
    <row r="28" spans="2:20" x14ac:dyDescent="0.25">
      <c r="B28" s="12" t="str">
        <f>'Média Mensal'!B28</f>
        <v>ASra da Hora</v>
      </c>
      <c r="C28" s="12" t="str">
        <f>'Média Mensal'!C28</f>
        <v>Vasco da Gama</v>
      </c>
      <c r="D28" s="15">
        <f>'Média Mensal'!D28</f>
        <v>824.48</v>
      </c>
      <c r="E28" s="4">
        <v>10640.217178506789</v>
      </c>
      <c r="F28" s="2">
        <v>10298.210479156976</v>
      </c>
      <c r="G28" s="5">
        <f t="shared" si="4"/>
        <v>20938.427657663764</v>
      </c>
      <c r="H28" s="2">
        <v>249</v>
      </c>
      <c r="I28" s="2">
        <v>259</v>
      </c>
      <c r="J28" s="5">
        <f t="shared" si="5"/>
        <v>508</v>
      </c>
      <c r="K28" s="2">
        <v>0</v>
      </c>
      <c r="L28" s="2">
        <v>0</v>
      </c>
      <c r="M28" s="5">
        <f t="shared" si="6"/>
        <v>0</v>
      </c>
      <c r="N28" s="27">
        <f t="shared" si="7"/>
        <v>0.19783238841489642</v>
      </c>
      <c r="O28" s="27">
        <f t="shared" si="0"/>
        <v>0.18408069639562735</v>
      </c>
      <c r="P28" s="28">
        <f t="shared" si="1"/>
        <v>0.19082119110585963</v>
      </c>
      <c r="R28" s="32">
        <f t="shared" si="8"/>
        <v>42.73179589761763</v>
      </c>
      <c r="S28" s="32">
        <f t="shared" si="9"/>
        <v>39.761430421455508</v>
      </c>
      <c r="T28" s="32">
        <f t="shared" si="10"/>
        <v>41.217377278865676</v>
      </c>
    </row>
    <row r="29" spans="2:20" x14ac:dyDescent="0.25">
      <c r="B29" s="12" t="str">
        <f>'Média Mensal'!B29</f>
        <v>Vasco da Gama</v>
      </c>
      <c r="C29" s="12" t="str">
        <f>'Média Mensal'!C29</f>
        <v>Estádio do Mar</v>
      </c>
      <c r="D29" s="15">
        <f>'Média Mensal'!D29</f>
        <v>661.6</v>
      </c>
      <c r="E29" s="4">
        <v>11453.456647917514</v>
      </c>
      <c r="F29" s="2">
        <v>8569.3184891211658</v>
      </c>
      <c r="G29" s="5">
        <f t="shared" si="4"/>
        <v>20022.77513703868</v>
      </c>
      <c r="H29" s="2">
        <v>262</v>
      </c>
      <c r="I29" s="2">
        <v>241</v>
      </c>
      <c r="J29" s="5">
        <f t="shared" si="5"/>
        <v>503</v>
      </c>
      <c r="K29" s="2">
        <v>0</v>
      </c>
      <c r="L29" s="2">
        <v>0</v>
      </c>
      <c r="M29" s="5">
        <f t="shared" si="6"/>
        <v>0</v>
      </c>
      <c r="N29" s="27">
        <f t="shared" si="7"/>
        <v>0.2023864971712877</v>
      </c>
      <c r="O29" s="27">
        <f t="shared" si="0"/>
        <v>0.16461730615339568</v>
      </c>
      <c r="P29" s="28">
        <f t="shared" si="1"/>
        <v>0.18429032413885832</v>
      </c>
      <c r="R29" s="32">
        <f t="shared" si="8"/>
        <v>43.715483388998145</v>
      </c>
      <c r="S29" s="32">
        <f t="shared" si="9"/>
        <v>35.55733812913347</v>
      </c>
      <c r="T29" s="32">
        <f t="shared" si="10"/>
        <v>39.806710013993396</v>
      </c>
    </row>
    <row r="30" spans="2:20" x14ac:dyDescent="0.25">
      <c r="B30" s="12" t="str">
        <f>'Média Mensal'!B30</f>
        <v>Estádio do Mar</v>
      </c>
      <c r="C30" s="12" t="str">
        <f>'Média Mensal'!C30</f>
        <v>Pedro Hispano</v>
      </c>
      <c r="D30" s="15">
        <f>'Média Mensal'!D30</f>
        <v>786.97</v>
      </c>
      <c r="E30" s="4">
        <v>11549.354614030301</v>
      </c>
      <c r="F30" s="2">
        <v>8944.1222944916863</v>
      </c>
      <c r="G30" s="5">
        <f t="shared" si="4"/>
        <v>20493.476908521989</v>
      </c>
      <c r="H30" s="2">
        <v>263</v>
      </c>
      <c r="I30" s="2">
        <v>239</v>
      </c>
      <c r="J30" s="5">
        <f t="shared" si="5"/>
        <v>502</v>
      </c>
      <c r="K30" s="2">
        <v>0</v>
      </c>
      <c r="L30" s="2">
        <v>0</v>
      </c>
      <c r="M30" s="5">
        <f t="shared" si="6"/>
        <v>0</v>
      </c>
      <c r="N30" s="27">
        <f t="shared" si="7"/>
        <v>0.20330507347610022</v>
      </c>
      <c r="O30" s="27">
        <f t="shared" si="0"/>
        <v>0.17325511960506132</v>
      </c>
      <c r="P30" s="28">
        <f t="shared" si="1"/>
        <v>0.18899842213112356</v>
      </c>
      <c r="R30" s="32">
        <f t="shared" si="8"/>
        <v>43.913895870837642</v>
      </c>
      <c r="S30" s="32">
        <f t="shared" si="9"/>
        <v>37.423105834693246</v>
      </c>
      <c r="T30" s="32">
        <f t="shared" si="10"/>
        <v>40.823659180322686</v>
      </c>
    </row>
    <row r="31" spans="2:20" x14ac:dyDescent="0.25">
      <c r="B31" s="12" t="str">
        <f>'Média Mensal'!B31</f>
        <v>Pedro Hispano</v>
      </c>
      <c r="C31" s="12" t="str">
        <f>'Média Mensal'!C31</f>
        <v>Parque de Real</v>
      </c>
      <c r="D31" s="15">
        <f>'Média Mensal'!D31</f>
        <v>656.68</v>
      </c>
      <c r="E31" s="4">
        <v>10964.54453806136</v>
      </c>
      <c r="F31" s="2">
        <v>7764.2270263529999</v>
      </c>
      <c r="G31" s="5">
        <f t="shared" si="4"/>
        <v>18728.771564414361</v>
      </c>
      <c r="H31" s="2">
        <v>263</v>
      </c>
      <c r="I31" s="2">
        <v>239</v>
      </c>
      <c r="J31" s="5">
        <f t="shared" si="5"/>
        <v>502</v>
      </c>
      <c r="K31" s="2">
        <v>0</v>
      </c>
      <c r="L31" s="2">
        <v>0</v>
      </c>
      <c r="M31" s="5">
        <f t="shared" si="6"/>
        <v>0</v>
      </c>
      <c r="N31" s="27">
        <f t="shared" si="7"/>
        <v>0.19301057136426841</v>
      </c>
      <c r="O31" s="27">
        <f t="shared" si="0"/>
        <v>0.1503995627296025</v>
      </c>
      <c r="P31" s="28">
        <f t="shared" si="1"/>
        <v>0.17272365689477609</v>
      </c>
      <c r="R31" s="32">
        <f t="shared" si="8"/>
        <v>41.690283414681979</v>
      </c>
      <c r="S31" s="32">
        <f t="shared" si="9"/>
        <v>32.486305549594142</v>
      </c>
      <c r="T31" s="32">
        <f t="shared" si="10"/>
        <v>37.308309889271634</v>
      </c>
    </row>
    <row r="32" spans="2:20" x14ac:dyDescent="0.25">
      <c r="B32" s="12" t="str">
        <f>'Média Mensal'!B32</f>
        <v>Parque de Real</v>
      </c>
      <c r="C32" s="12" t="str">
        <f>'Média Mensal'!C32</f>
        <v>C. Matosinhos</v>
      </c>
      <c r="D32" s="15">
        <f>'Média Mensal'!D32</f>
        <v>723.67</v>
      </c>
      <c r="E32" s="4">
        <v>10931.519100401061</v>
      </c>
      <c r="F32" s="2">
        <v>7002.0677000230398</v>
      </c>
      <c r="G32" s="5">
        <f t="shared" si="4"/>
        <v>17933.586800424102</v>
      </c>
      <c r="H32" s="2">
        <v>265</v>
      </c>
      <c r="I32" s="2">
        <v>237</v>
      </c>
      <c r="J32" s="5">
        <f t="shared" si="5"/>
        <v>502</v>
      </c>
      <c r="K32" s="2">
        <v>0</v>
      </c>
      <c r="L32" s="2">
        <v>0</v>
      </c>
      <c r="M32" s="5">
        <f t="shared" si="6"/>
        <v>0</v>
      </c>
      <c r="N32" s="27">
        <f t="shared" si="7"/>
        <v>0.19097692348709053</v>
      </c>
      <c r="O32" s="27">
        <f t="shared" si="0"/>
        <v>0.13678050672025002</v>
      </c>
      <c r="P32" s="28">
        <f t="shared" si="1"/>
        <v>0.1653901689577256</v>
      </c>
      <c r="R32" s="32">
        <f t="shared" si="8"/>
        <v>41.251015473211552</v>
      </c>
      <c r="S32" s="32">
        <f t="shared" si="9"/>
        <v>29.544589451574009</v>
      </c>
      <c r="T32" s="32">
        <f t="shared" si="10"/>
        <v>35.724276494868732</v>
      </c>
    </row>
    <row r="33" spans="2:20" x14ac:dyDescent="0.25">
      <c r="B33" s="12" t="str">
        <f>'Média Mensal'!B33</f>
        <v>C. Matosinhos</v>
      </c>
      <c r="C33" s="12" t="str">
        <f>'Média Mensal'!C33</f>
        <v>Matosinhos Sul</v>
      </c>
      <c r="D33" s="15">
        <f>'Média Mensal'!D33</f>
        <v>616.61</v>
      </c>
      <c r="E33" s="4">
        <v>7891.5856472077057</v>
      </c>
      <c r="F33" s="2">
        <v>4910.0733672395381</v>
      </c>
      <c r="G33" s="5">
        <f t="shared" si="4"/>
        <v>12801.659014447243</v>
      </c>
      <c r="H33" s="2">
        <v>271</v>
      </c>
      <c r="I33" s="2">
        <v>238</v>
      </c>
      <c r="J33" s="5">
        <f t="shared" si="5"/>
        <v>509</v>
      </c>
      <c r="K33" s="2">
        <v>0</v>
      </c>
      <c r="L33" s="2">
        <v>0</v>
      </c>
      <c r="M33" s="5">
        <f t="shared" si="6"/>
        <v>0</v>
      </c>
      <c r="N33" s="27">
        <f t="shared" si="7"/>
        <v>0.1348159362991613</v>
      </c>
      <c r="O33" s="27">
        <f t="shared" si="0"/>
        <v>9.5511853548855011E-2</v>
      </c>
      <c r="P33" s="28">
        <f t="shared" si="1"/>
        <v>0.1164379958383108</v>
      </c>
      <c r="R33" s="32">
        <f t="shared" si="8"/>
        <v>29.12024224061884</v>
      </c>
      <c r="S33" s="32">
        <f t="shared" si="9"/>
        <v>20.630560366552682</v>
      </c>
      <c r="T33" s="32">
        <f t="shared" si="10"/>
        <v>25.150607101075135</v>
      </c>
    </row>
    <row r="34" spans="2:20" x14ac:dyDescent="0.25">
      <c r="B34" s="12" t="str">
        <f>'Média Mensal'!B34</f>
        <v>Matosinhos Sul</v>
      </c>
      <c r="C34" s="12" t="str">
        <f>'Média Mensal'!C34</f>
        <v>Brito Capelo</v>
      </c>
      <c r="D34" s="15">
        <f>'Média Mensal'!D34</f>
        <v>535.72</v>
      </c>
      <c r="E34" s="4">
        <v>3660.2822508082841</v>
      </c>
      <c r="F34" s="2">
        <v>3177.0317861159356</v>
      </c>
      <c r="G34" s="5">
        <f t="shared" si="4"/>
        <v>6837.3140369242192</v>
      </c>
      <c r="H34" s="2">
        <v>262</v>
      </c>
      <c r="I34" s="2">
        <v>217</v>
      </c>
      <c r="J34" s="5">
        <f t="shared" si="5"/>
        <v>479</v>
      </c>
      <c r="K34" s="2">
        <v>0</v>
      </c>
      <c r="L34" s="2">
        <v>0</v>
      </c>
      <c r="M34" s="5">
        <f t="shared" si="6"/>
        <v>0</v>
      </c>
      <c r="N34" s="27">
        <f t="shared" si="7"/>
        <v>6.4678439546371994E-2</v>
      </c>
      <c r="O34" s="27">
        <f t="shared" si="0"/>
        <v>6.7781016088836313E-2</v>
      </c>
      <c r="P34" s="28">
        <f t="shared" si="1"/>
        <v>6.6083990923647057E-2</v>
      </c>
      <c r="R34" s="32">
        <f t="shared" si="8"/>
        <v>13.970542942016351</v>
      </c>
      <c r="S34" s="32">
        <f t="shared" si="9"/>
        <v>14.640699475188644</v>
      </c>
      <c r="T34" s="32">
        <f t="shared" si="10"/>
        <v>14.274142039507764</v>
      </c>
    </row>
    <row r="35" spans="2:20" x14ac:dyDescent="0.25">
      <c r="B35" s="12" t="str">
        <f>'Média Mensal'!B35</f>
        <v>Brito Capelo</v>
      </c>
      <c r="C35" s="12" t="str">
        <f>'Média Mensal'!C35</f>
        <v>Mercado</v>
      </c>
      <c r="D35" s="15">
        <f>'Média Mensal'!D35</f>
        <v>487.53</v>
      </c>
      <c r="E35" s="4">
        <v>1505.8090573045331</v>
      </c>
      <c r="F35" s="2">
        <v>1999.8524146466441</v>
      </c>
      <c r="G35" s="5">
        <f t="shared" si="4"/>
        <v>3505.6614719511772</v>
      </c>
      <c r="H35" s="2">
        <v>275</v>
      </c>
      <c r="I35" s="2">
        <v>223</v>
      </c>
      <c r="J35" s="5">
        <f t="shared" si="5"/>
        <v>498</v>
      </c>
      <c r="K35" s="2">
        <v>0</v>
      </c>
      <c r="L35" s="2">
        <v>0</v>
      </c>
      <c r="M35" s="5">
        <f t="shared" si="6"/>
        <v>0</v>
      </c>
      <c r="N35" s="27">
        <f t="shared" si="7"/>
        <v>2.5350320830042645E-2</v>
      </c>
      <c r="O35" s="27">
        <f t="shared" si="0"/>
        <v>4.151827799880925E-2</v>
      </c>
      <c r="P35" s="28">
        <f t="shared" si="1"/>
        <v>3.2590189200795566E-2</v>
      </c>
      <c r="R35" s="32">
        <f t="shared" si="8"/>
        <v>5.4756692992892111</v>
      </c>
      <c r="S35" s="32">
        <f t="shared" si="9"/>
        <v>8.967948047742798</v>
      </c>
      <c r="T35" s="32">
        <f t="shared" si="10"/>
        <v>7.0394808673718421</v>
      </c>
    </row>
    <row r="36" spans="2:20" x14ac:dyDescent="0.25">
      <c r="B36" s="13" t="str">
        <f>'Média Mensal'!B36</f>
        <v>Mercado</v>
      </c>
      <c r="C36" s="13" t="str">
        <f>'Média Mensal'!C36</f>
        <v>Sr. de Matosinhos</v>
      </c>
      <c r="D36" s="16">
        <f>'Média Mensal'!D36</f>
        <v>708.96</v>
      </c>
      <c r="E36" s="6">
        <v>268.15673548461854</v>
      </c>
      <c r="F36" s="3">
        <v>403.00000000000011</v>
      </c>
      <c r="G36" s="7">
        <f t="shared" si="4"/>
        <v>671.15673548461859</v>
      </c>
      <c r="H36" s="3">
        <v>267</v>
      </c>
      <c r="I36" s="3">
        <v>217</v>
      </c>
      <c r="J36" s="7">
        <f t="shared" si="5"/>
        <v>484</v>
      </c>
      <c r="K36" s="3">
        <v>0</v>
      </c>
      <c r="L36" s="3">
        <v>0</v>
      </c>
      <c r="M36" s="7">
        <f t="shared" si="6"/>
        <v>0</v>
      </c>
      <c r="N36" s="27">
        <f t="shared" si="7"/>
        <v>4.6496867714769475E-3</v>
      </c>
      <c r="O36" s="27">
        <f t="shared" si="0"/>
        <v>8.5978835978836009E-3</v>
      </c>
      <c r="P36" s="28">
        <f t="shared" si="1"/>
        <v>6.4198493981923264E-3</v>
      </c>
      <c r="R36" s="32">
        <f t="shared" si="8"/>
        <v>1.0043323426390207</v>
      </c>
      <c r="S36" s="32">
        <f t="shared" si="9"/>
        <v>1.8571428571428577</v>
      </c>
      <c r="T36" s="32">
        <f t="shared" si="10"/>
        <v>1.3866874700095426</v>
      </c>
    </row>
    <row r="37" spans="2:20" x14ac:dyDescent="0.25">
      <c r="B37" s="11" t="str">
        <f>'Média Mensal'!B37</f>
        <v>BSra da Hora</v>
      </c>
      <c r="C37" s="11" t="str">
        <f>'Média Mensal'!C37</f>
        <v>BFonte do Cuco</v>
      </c>
      <c r="D37" s="14">
        <f>'Média Mensal'!D37</f>
        <v>687.03</v>
      </c>
      <c r="E37" s="8">
        <v>7778.6999197981058</v>
      </c>
      <c r="F37" s="9">
        <v>16901.903293739735</v>
      </c>
      <c r="G37" s="10">
        <f t="shared" si="4"/>
        <v>24680.603213537841</v>
      </c>
      <c r="H37" s="9">
        <v>141</v>
      </c>
      <c r="I37" s="9">
        <v>140</v>
      </c>
      <c r="J37" s="10">
        <f t="shared" si="5"/>
        <v>281</v>
      </c>
      <c r="K37" s="9">
        <v>175</v>
      </c>
      <c r="L37" s="9">
        <v>191</v>
      </c>
      <c r="M37" s="10">
        <f t="shared" si="6"/>
        <v>366</v>
      </c>
      <c r="N37" s="25">
        <f t="shared" si="7"/>
        <v>0.10532251841147781</v>
      </c>
      <c r="O37" s="25">
        <f t="shared" si="0"/>
        <v>0.21778558001417039</v>
      </c>
      <c r="P37" s="26">
        <f t="shared" si="1"/>
        <v>0.16294699211388741</v>
      </c>
      <c r="R37" s="32">
        <f t="shared" si="8"/>
        <v>24.616138986702868</v>
      </c>
      <c r="S37" s="32">
        <f t="shared" si="9"/>
        <v>51.063151944833038</v>
      </c>
      <c r="T37" s="32">
        <f t="shared" si="10"/>
        <v>38.146218258945659</v>
      </c>
    </row>
    <row r="38" spans="2:20" x14ac:dyDescent="0.25">
      <c r="B38" s="12" t="str">
        <f>'Média Mensal'!B38</f>
        <v>BFonte do Cuco</v>
      </c>
      <c r="C38" s="12" t="str">
        <f>'Média Mensal'!C38</f>
        <v>Custoias</v>
      </c>
      <c r="D38" s="15">
        <f>'Média Mensal'!D38</f>
        <v>689.2</v>
      </c>
      <c r="E38" s="4">
        <v>7410.4703070692049</v>
      </c>
      <c r="F38" s="2">
        <v>16597.450562151695</v>
      </c>
      <c r="G38" s="5">
        <f t="shared" si="4"/>
        <v>24007.920869220899</v>
      </c>
      <c r="H38" s="2">
        <v>141</v>
      </c>
      <c r="I38" s="2">
        <v>140</v>
      </c>
      <c r="J38" s="5">
        <f t="shared" si="5"/>
        <v>281</v>
      </c>
      <c r="K38" s="2">
        <v>179</v>
      </c>
      <c r="L38" s="2">
        <v>161</v>
      </c>
      <c r="M38" s="5">
        <f t="shared" si="6"/>
        <v>340</v>
      </c>
      <c r="N38" s="27">
        <f t="shared" si="7"/>
        <v>9.9006924795174284E-2</v>
      </c>
      <c r="O38" s="27">
        <f t="shared" si="0"/>
        <v>0.23653874361748511</v>
      </c>
      <c r="P38" s="28">
        <f t="shared" si="1"/>
        <v>0.16555360008013528</v>
      </c>
      <c r="R38" s="32">
        <f t="shared" si="8"/>
        <v>23.157719709591266</v>
      </c>
      <c r="S38" s="32">
        <f t="shared" si="9"/>
        <v>55.141031767945826</v>
      </c>
      <c r="T38" s="32">
        <f t="shared" si="10"/>
        <v>38.660098018069078</v>
      </c>
    </row>
    <row r="39" spans="2:20" x14ac:dyDescent="0.25">
      <c r="B39" s="12" t="str">
        <f>'Média Mensal'!B39</f>
        <v>Custoias</v>
      </c>
      <c r="C39" s="12" t="str">
        <f>'Média Mensal'!C39</f>
        <v>Esposade</v>
      </c>
      <c r="D39" s="15">
        <f>'Média Mensal'!D39</f>
        <v>1779.24</v>
      </c>
      <c r="E39" s="4">
        <v>7239.7152837297062</v>
      </c>
      <c r="F39" s="2">
        <v>16233.143956494396</v>
      </c>
      <c r="G39" s="5">
        <f t="shared" si="4"/>
        <v>23472.859240224101</v>
      </c>
      <c r="H39" s="2">
        <v>141</v>
      </c>
      <c r="I39" s="2">
        <v>140</v>
      </c>
      <c r="J39" s="5">
        <f t="shared" si="5"/>
        <v>281</v>
      </c>
      <c r="K39" s="2">
        <v>181</v>
      </c>
      <c r="L39" s="2">
        <v>198</v>
      </c>
      <c r="M39" s="5">
        <f t="shared" si="6"/>
        <v>379</v>
      </c>
      <c r="N39" s="27">
        <f t="shared" si="7"/>
        <v>9.6088809775558851E-2</v>
      </c>
      <c r="O39" s="27">
        <f t="shared" si="0"/>
        <v>0.20459195347467227</v>
      </c>
      <c r="P39" s="28">
        <f t="shared" si="1"/>
        <v>0.15174324601923939</v>
      </c>
      <c r="R39" s="32">
        <f t="shared" si="8"/>
        <v>22.483587837669894</v>
      </c>
      <c r="S39" s="32">
        <f t="shared" si="9"/>
        <v>48.027053125723064</v>
      </c>
      <c r="T39" s="32">
        <f t="shared" si="10"/>
        <v>35.564938242763787</v>
      </c>
    </row>
    <row r="40" spans="2:20" x14ac:dyDescent="0.25">
      <c r="B40" s="12" t="str">
        <f>'Média Mensal'!B40</f>
        <v>Esposade</v>
      </c>
      <c r="C40" s="12" t="str">
        <f>'Média Mensal'!C40</f>
        <v>Crestins</v>
      </c>
      <c r="D40" s="15">
        <f>'Média Mensal'!D40</f>
        <v>2035.56</v>
      </c>
      <c r="E40" s="4">
        <v>7172.4977048250312</v>
      </c>
      <c r="F40" s="2">
        <v>16064.884056506426</v>
      </c>
      <c r="G40" s="5">
        <f t="shared" si="4"/>
        <v>23237.381761331457</v>
      </c>
      <c r="H40" s="2">
        <v>141</v>
      </c>
      <c r="I40" s="2">
        <v>141</v>
      </c>
      <c r="J40" s="5">
        <f t="shared" si="5"/>
        <v>282</v>
      </c>
      <c r="K40" s="2">
        <v>188</v>
      </c>
      <c r="L40" s="2">
        <v>198</v>
      </c>
      <c r="M40" s="5">
        <f t="shared" si="6"/>
        <v>386</v>
      </c>
      <c r="N40" s="27">
        <f t="shared" si="7"/>
        <v>9.30526427714716E-2</v>
      </c>
      <c r="O40" s="27">
        <f t="shared" si="0"/>
        <v>0.20192161961420846</v>
      </c>
      <c r="P40" s="28">
        <f t="shared" si="1"/>
        <v>0.14834896425773403</v>
      </c>
      <c r="R40" s="32">
        <f t="shared" si="8"/>
        <v>21.800904877887632</v>
      </c>
      <c r="S40" s="32">
        <f t="shared" si="9"/>
        <v>47.389038514768217</v>
      </c>
      <c r="T40" s="32">
        <f t="shared" si="10"/>
        <v>34.78649964271176</v>
      </c>
    </row>
    <row r="41" spans="2:20" x14ac:dyDescent="0.25">
      <c r="B41" s="12" t="str">
        <f>'Média Mensal'!B41</f>
        <v>Crestins</v>
      </c>
      <c r="C41" s="12" t="str">
        <f>'Média Mensal'!C41</f>
        <v>Verdes (B)</v>
      </c>
      <c r="D41" s="15">
        <f>'Média Mensal'!D41</f>
        <v>591.81999999999994</v>
      </c>
      <c r="E41" s="4">
        <v>7161.7483310589132</v>
      </c>
      <c r="F41" s="2">
        <v>15688.61404431033</v>
      </c>
      <c r="G41" s="5">
        <f t="shared" si="4"/>
        <v>22850.362375369245</v>
      </c>
      <c r="H41" s="2">
        <v>141</v>
      </c>
      <c r="I41" s="2">
        <v>141</v>
      </c>
      <c r="J41" s="5">
        <f t="shared" si="5"/>
        <v>282</v>
      </c>
      <c r="K41" s="2">
        <v>173</v>
      </c>
      <c r="L41" s="2">
        <v>198</v>
      </c>
      <c r="M41" s="5">
        <f t="shared" si="6"/>
        <v>371</v>
      </c>
      <c r="N41" s="27">
        <f t="shared" si="7"/>
        <v>9.7624704621849967E-2</v>
      </c>
      <c r="O41" s="27">
        <f t="shared" si="0"/>
        <v>0.19719223283446871</v>
      </c>
      <c r="P41" s="28">
        <f t="shared" si="1"/>
        <v>0.14942690541047113</v>
      </c>
      <c r="R41" s="32">
        <f t="shared" si="8"/>
        <v>22.808115704009278</v>
      </c>
      <c r="S41" s="32">
        <f t="shared" si="9"/>
        <v>46.279097475841681</v>
      </c>
      <c r="T41" s="32">
        <f t="shared" si="10"/>
        <v>34.992897971468977</v>
      </c>
    </row>
    <row r="42" spans="2:20" x14ac:dyDescent="0.25">
      <c r="B42" s="12" t="str">
        <f>'Média Mensal'!B42</f>
        <v>Verdes (B)</v>
      </c>
      <c r="C42" s="12" t="str">
        <f>'Média Mensal'!C42</f>
        <v>Pedras Rubras</v>
      </c>
      <c r="D42" s="15">
        <f>'Média Mensal'!D42</f>
        <v>960.78</v>
      </c>
      <c r="E42" s="4">
        <v>4899.1157861494776</v>
      </c>
      <c r="F42" s="2">
        <v>10106.32274802802</v>
      </c>
      <c r="G42" s="5">
        <f t="shared" si="4"/>
        <v>15005.438534177498</v>
      </c>
      <c r="H42" s="2">
        <v>0</v>
      </c>
      <c r="I42" s="2">
        <v>0</v>
      </c>
      <c r="J42" s="5">
        <f t="shared" si="5"/>
        <v>0</v>
      </c>
      <c r="K42" s="2">
        <v>173</v>
      </c>
      <c r="L42" s="2">
        <v>198</v>
      </c>
      <c r="M42" s="5">
        <f t="shared" si="6"/>
        <v>371</v>
      </c>
      <c r="N42" s="27">
        <f t="shared" si="7"/>
        <v>0.11418785628728038</v>
      </c>
      <c r="O42" s="27">
        <f t="shared" si="0"/>
        <v>0.20581465355221612</v>
      </c>
      <c r="P42" s="28">
        <f t="shared" si="1"/>
        <v>0.16308841116182829</v>
      </c>
      <c r="R42" s="32">
        <f t="shared" si="8"/>
        <v>28.318588359245535</v>
      </c>
      <c r="S42" s="32">
        <f t="shared" si="9"/>
        <v>51.042034080949598</v>
      </c>
      <c r="T42" s="32">
        <f t="shared" si="10"/>
        <v>40.445925968133416</v>
      </c>
    </row>
    <row r="43" spans="2:20" x14ac:dyDescent="0.25">
      <c r="B43" s="12" t="str">
        <f>'Média Mensal'!B43</f>
        <v>Pedras Rubras</v>
      </c>
      <c r="C43" s="12" t="str">
        <f>'Média Mensal'!C43</f>
        <v>Lidador</v>
      </c>
      <c r="D43" s="15">
        <f>'Média Mensal'!D43</f>
        <v>1147.58</v>
      </c>
      <c r="E43" s="4">
        <v>4584.4597215357971</v>
      </c>
      <c r="F43" s="2">
        <v>8685.3425212242346</v>
      </c>
      <c r="G43" s="5">
        <f t="shared" si="4"/>
        <v>13269.802242760032</v>
      </c>
      <c r="H43" s="2">
        <v>0</v>
      </c>
      <c r="I43" s="2">
        <v>0</v>
      </c>
      <c r="J43" s="5">
        <f t="shared" si="5"/>
        <v>0</v>
      </c>
      <c r="K43" s="2">
        <v>172</v>
      </c>
      <c r="L43" s="2">
        <v>198</v>
      </c>
      <c r="M43" s="5">
        <f t="shared" si="6"/>
        <v>370</v>
      </c>
      <c r="N43" s="27">
        <f t="shared" si="7"/>
        <v>0.10747514350937259</v>
      </c>
      <c r="O43" s="27">
        <f t="shared" si="0"/>
        <v>0.17687647689035993</v>
      </c>
      <c r="P43" s="28">
        <f t="shared" si="1"/>
        <v>0.14461423542676582</v>
      </c>
      <c r="R43" s="32">
        <f t="shared" si="8"/>
        <v>26.653835590324402</v>
      </c>
      <c r="S43" s="32">
        <f t="shared" si="9"/>
        <v>43.865366268809268</v>
      </c>
      <c r="T43" s="32">
        <f t="shared" si="10"/>
        <v>35.864330385837924</v>
      </c>
    </row>
    <row r="44" spans="2:20" x14ac:dyDescent="0.25">
      <c r="B44" s="12" t="str">
        <f>'Média Mensal'!B44</f>
        <v>Lidador</v>
      </c>
      <c r="C44" s="12" t="str">
        <f>'Média Mensal'!C44</f>
        <v>Vilar do Pinheiro</v>
      </c>
      <c r="D44" s="15">
        <f>'Média Mensal'!D44</f>
        <v>1987.51</v>
      </c>
      <c r="E44" s="4">
        <v>4510.4155473874907</v>
      </c>
      <c r="F44" s="2">
        <v>8231.0491236251255</v>
      </c>
      <c r="G44" s="5">
        <f t="shared" si="4"/>
        <v>12741.464671012616</v>
      </c>
      <c r="H44" s="2">
        <v>0</v>
      </c>
      <c r="I44" s="2">
        <v>0</v>
      </c>
      <c r="J44" s="5">
        <f t="shared" si="5"/>
        <v>0</v>
      </c>
      <c r="K44" s="2">
        <v>173</v>
      </c>
      <c r="L44" s="2">
        <v>198</v>
      </c>
      <c r="M44" s="5">
        <f t="shared" si="6"/>
        <v>371</v>
      </c>
      <c r="N44" s="27">
        <f t="shared" si="7"/>
        <v>0.10512808939463665</v>
      </c>
      <c r="O44" s="27">
        <f t="shared" si="0"/>
        <v>0.16762481923316075</v>
      </c>
      <c r="P44" s="28">
        <f t="shared" si="1"/>
        <v>0.13848213928150396</v>
      </c>
      <c r="R44" s="32">
        <f t="shared" si="8"/>
        <v>26.071766169869889</v>
      </c>
      <c r="S44" s="32">
        <f t="shared" si="9"/>
        <v>41.570955169823868</v>
      </c>
      <c r="T44" s="32">
        <f t="shared" si="10"/>
        <v>34.34357054181298</v>
      </c>
    </row>
    <row r="45" spans="2:20" x14ac:dyDescent="0.25">
      <c r="B45" s="12" t="str">
        <f>'Média Mensal'!B45</f>
        <v>Vilar do Pinheiro</v>
      </c>
      <c r="C45" s="12" t="str">
        <f>'Média Mensal'!C45</f>
        <v>Modivas Sul</v>
      </c>
      <c r="D45" s="15">
        <f>'Média Mensal'!D45</f>
        <v>2037.38</v>
      </c>
      <c r="E45" s="4">
        <v>4578.668877449255</v>
      </c>
      <c r="F45" s="2">
        <v>7752.0032183207759</v>
      </c>
      <c r="G45" s="5">
        <f t="shared" si="4"/>
        <v>12330.672095770031</v>
      </c>
      <c r="H45" s="2">
        <v>0</v>
      </c>
      <c r="I45" s="2">
        <v>0</v>
      </c>
      <c r="J45" s="5">
        <f t="shared" si="5"/>
        <v>0</v>
      </c>
      <c r="K45" s="2">
        <v>173</v>
      </c>
      <c r="L45" s="2">
        <v>198</v>
      </c>
      <c r="M45" s="5">
        <f t="shared" si="6"/>
        <v>371</v>
      </c>
      <c r="N45" s="27">
        <f t="shared" si="7"/>
        <v>0.10671892777944375</v>
      </c>
      <c r="O45" s="27">
        <f t="shared" si="0"/>
        <v>0.15786907824863097</v>
      </c>
      <c r="P45" s="28">
        <f t="shared" si="1"/>
        <v>0.13401739083308006</v>
      </c>
      <c r="R45" s="32">
        <f t="shared" si="8"/>
        <v>26.466294089302053</v>
      </c>
      <c r="S45" s="32">
        <f t="shared" si="9"/>
        <v>39.151531405660485</v>
      </c>
      <c r="T45" s="32">
        <f t="shared" si="10"/>
        <v>33.236312926603858</v>
      </c>
    </row>
    <row r="46" spans="2:20" x14ac:dyDescent="0.25">
      <c r="B46" s="12" t="str">
        <f>'Média Mensal'!B46</f>
        <v>Modivas Sul</v>
      </c>
      <c r="C46" s="12" t="str">
        <f>'Média Mensal'!C46</f>
        <v>Modivas Centro</v>
      </c>
      <c r="D46" s="15">
        <f>'Média Mensal'!D46</f>
        <v>1051.08</v>
      </c>
      <c r="E46" s="4">
        <v>4584.9992455371112</v>
      </c>
      <c r="F46" s="2">
        <v>7639.3918378642584</v>
      </c>
      <c r="G46" s="5">
        <f t="shared" si="4"/>
        <v>12224.39108340137</v>
      </c>
      <c r="H46" s="2">
        <v>0</v>
      </c>
      <c r="I46" s="2">
        <v>0</v>
      </c>
      <c r="J46" s="5">
        <f t="shared" si="5"/>
        <v>0</v>
      </c>
      <c r="K46" s="2">
        <v>172</v>
      </c>
      <c r="L46" s="2">
        <v>199</v>
      </c>
      <c r="M46" s="5">
        <f t="shared" si="6"/>
        <v>371</v>
      </c>
      <c r="N46" s="27">
        <f t="shared" si="7"/>
        <v>0.10748779176521735</v>
      </c>
      <c r="O46" s="27">
        <f t="shared" si="0"/>
        <v>0.154793966563954</v>
      </c>
      <c r="P46" s="28">
        <f t="shared" si="1"/>
        <v>0.13286226288367717</v>
      </c>
      <c r="R46" s="32">
        <f t="shared" si="8"/>
        <v>26.656972357773903</v>
      </c>
      <c r="S46" s="32">
        <f t="shared" si="9"/>
        <v>38.388903707860592</v>
      </c>
      <c r="T46" s="32">
        <f t="shared" si="10"/>
        <v>32.94984119515194</v>
      </c>
    </row>
    <row r="47" spans="2:20" x14ac:dyDescent="0.25">
      <c r="B47" s="12" t="str">
        <f>'Média Mensal'!B47</f>
        <v>Modivas Centro</v>
      </c>
      <c r="C47" s="12" t="s">
        <v>102</v>
      </c>
      <c r="D47" s="15">
        <v>852.51</v>
      </c>
      <c r="E47" s="4">
        <v>4693.3878605158161</v>
      </c>
      <c r="F47" s="2">
        <v>7486.2514343086068</v>
      </c>
      <c r="G47" s="5">
        <f t="shared" si="4"/>
        <v>12179.639294824423</v>
      </c>
      <c r="H47" s="2">
        <v>0</v>
      </c>
      <c r="I47" s="2">
        <v>0</v>
      </c>
      <c r="J47" s="5">
        <f t="shared" si="5"/>
        <v>0</v>
      </c>
      <c r="K47" s="2">
        <v>172</v>
      </c>
      <c r="L47" s="2">
        <v>196</v>
      </c>
      <c r="M47" s="5">
        <f t="shared" si="6"/>
        <v>368</v>
      </c>
      <c r="N47" s="27">
        <f t="shared" si="7"/>
        <v>0.11002878517713373</v>
      </c>
      <c r="O47" s="27">
        <f t="shared" si="0"/>
        <v>0.1540127434642159</v>
      </c>
      <c r="P47" s="28">
        <f t="shared" si="1"/>
        <v>0.13345502383003618</v>
      </c>
      <c r="R47" s="32">
        <f t="shared" ref="R47" si="11">+E47/(H47+K47)</f>
        <v>27.287138723929164</v>
      </c>
      <c r="S47" s="32">
        <f t="shared" ref="S47" si="12">+F47/(I47+L47)</f>
        <v>38.195160379125547</v>
      </c>
      <c r="T47" s="32">
        <f t="shared" ref="T47" si="13">+G47/(J47+M47)</f>
        <v>33.096845909848973</v>
      </c>
    </row>
    <row r="48" spans="2:20" x14ac:dyDescent="0.25">
      <c r="B48" s="12" t="s">
        <v>102</v>
      </c>
      <c r="C48" s="12" t="str">
        <f>'Média Mensal'!C48</f>
        <v>Mindelo</v>
      </c>
      <c r="D48" s="15">
        <v>1834.12</v>
      </c>
      <c r="E48" s="4">
        <v>3891.6951968703574</v>
      </c>
      <c r="F48" s="2">
        <v>7274.1188585965365</v>
      </c>
      <c r="G48" s="5">
        <f t="shared" si="4"/>
        <v>11165.814055466893</v>
      </c>
      <c r="H48" s="2">
        <v>0</v>
      </c>
      <c r="I48" s="2">
        <v>0</v>
      </c>
      <c r="J48" s="5">
        <f t="shared" si="5"/>
        <v>0</v>
      </c>
      <c r="K48" s="2">
        <v>172</v>
      </c>
      <c r="L48" s="2">
        <v>178</v>
      </c>
      <c r="M48" s="5">
        <f t="shared" si="6"/>
        <v>350</v>
      </c>
      <c r="N48" s="27">
        <f t="shared" si="7"/>
        <v>9.1234414780344095E-2</v>
      </c>
      <c r="O48" s="27">
        <f t="shared" si="0"/>
        <v>0.16478159792036373</v>
      </c>
      <c r="P48" s="28">
        <f t="shared" si="1"/>
        <v>0.12863841077726837</v>
      </c>
      <c r="R48" s="32">
        <f t="shared" si="8"/>
        <v>22.626134865525334</v>
      </c>
      <c r="S48" s="32">
        <f t="shared" si="9"/>
        <v>40.865836284250207</v>
      </c>
      <c r="T48" s="32">
        <f t="shared" si="10"/>
        <v>31.902325872762553</v>
      </c>
    </row>
    <row r="49" spans="2:20" x14ac:dyDescent="0.25">
      <c r="B49" s="12" t="str">
        <f>'Média Mensal'!B49</f>
        <v>Mindelo</v>
      </c>
      <c r="C49" s="12" t="str">
        <f>'Média Mensal'!C49</f>
        <v>Espaço Natureza</v>
      </c>
      <c r="D49" s="15">
        <f>'Média Mensal'!D49</f>
        <v>776.86</v>
      </c>
      <c r="E49" s="4">
        <v>3983.5373636916129</v>
      </c>
      <c r="F49" s="2">
        <v>6797.8119017174886</v>
      </c>
      <c r="G49" s="5">
        <f t="shared" si="4"/>
        <v>10781.349265409102</v>
      </c>
      <c r="H49" s="2">
        <v>0</v>
      </c>
      <c r="I49" s="2">
        <v>0</v>
      </c>
      <c r="J49" s="5">
        <f t="shared" si="5"/>
        <v>0</v>
      </c>
      <c r="K49" s="2">
        <v>175</v>
      </c>
      <c r="L49" s="2">
        <v>178</v>
      </c>
      <c r="M49" s="5">
        <f t="shared" si="6"/>
        <v>353</v>
      </c>
      <c r="N49" s="27">
        <f t="shared" si="7"/>
        <v>9.1786575200267576E-2</v>
      </c>
      <c r="O49" s="27">
        <f t="shared" si="0"/>
        <v>0.15399175203238241</v>
      </c>
      <c r="P49" s="28">
        <f t="shared" si="1"/>
        <v>0.12315349156320367</v>
      </c>
      <c r="R49" s="32">
        <f t="shared" si="8"/>
        <v>22.763070649666361</v>
      </c>
      <c r="S49" s="32">
        <f t="shared" si="9"/>
        <v>38.189954504030837</v>
      </c>
      <c r="T49" s="32">
        <f t="shared" si="10"/>
        <v>30.542065907674512</v>
      </c>
    </row>
    <row r="50" spans="2:20" x14ac:dyDescent="0.25">
      <c r="B50" s="12" t="str">
        <f>'Média Mensal'!B50</f>
        <v>Espaço Natureza</v>
      </c>
      <c r="C50" s="12" t="str">
        <f>'Média Mensal'!C50</f>
        <v>Varziela</v>
      </c>
      <c r="D50" s="15">
        <f>'Média Mensal'!D50</f>
        <v>1539</v>
      </c>
      <c r="E50" s="4">
        <v>3813.4880329615298</v>
      </c>
      <c r="F50" s="2">
        <v>6842.8209814616421</v>
      </c>
      <c r="G50" s="5">
        <f t="shared" si="4"/>
        <v>10656.309014423172</v>
      </c>
      <c r="H50" s="2">
        <v>0</v>
      </c>
      <c r="I50" s="2">
        <v>0</v>
      </c>
      <c r="J50" s="5">
        <f t="shared" si="5"/>
        <v>0</v>
      </c>
      <c r="K50" s="2">
        <v>174</v>
      </c>
      <c r="L50" s="2">
        <v>176</v>
      </c>
      <c r="M50" s="5">
        <f t="shared" si="6"/>
        <v>350</v>
      </c>
      <c r="N50" s="27">
        <f t="shared" si="7"/>
        <v>8.8373378591062521E-2</v>
      </c>
      <c r="O50" s="27">
        <f t="shared" si="0"/>
        <v>0.15677284140078909</v>
      </c>
      <c r="P50" s="28">
        <f t="shared" si="1"/>
        <v>0.12276853703252502</v>
      </c>
      <c r="R50" s="32">
        <f t="shared" si="8"/>
        <v>21.916597890583503</v>
      </c>
      <c r="S50" s="32">
        <f t="shared" si="9"/>
        <v>38.879664667395694</v>
      </c>
      <c r="T50" s="32">
        <f t="shared" si="10"/>
        <v>30.446597184066206</v>
      </c>
    </row>
    <row r="51" spans="2:20" x14ac:dyDescent="0.25">
      <c r="B51" s="12" t="str">
        <f>'Média Mensal'!B51</f>
        <v>Varziela</v>
      </c>
      <c r="C51" s="12" t="str">
        <f>'Média Mensal'!C51</f>
        <v>Árvore</v>
      </c>
      <c r="D51" s="15">
        <f>'Média Mensal'!D51</f>
        <v>858.71</v>
      </c>
      <c r="E51" s="4">
        <v>3685.8677219459369</v>
      </c>
      <c r="F51" s="2">
        <v>6431.4460544409585</v>
      </c>
      <c r="G51" s="5">
        <f t="shared" si="4"/>
        <v>10117.313776386894</v>
      </c>
      <c r="H51" s="2">
        <v>0</v>
      </c>
      <c r="I51" s="2">
        <v>0</v>
      </c>
      <c r="J51" s="5">
        <f t="shared" si="5"/>
        <v>0</v>
      </c>
      <c r="K51" s="2">
        <v>169</v>
      </c>
      <c r="L51" s="2">
        <v>176</v>
      </c>
      <c r="M51" s="5">
        <f t="shared" si="6"/>
        <v>345</v>
      </c>
      <c r="N51" s="27">
        <f t="shared" si="7"/>
        <v>8.7943016843527788E-2</v>
      </c>
      <c r="O51" s="27">
        <f t="shared" si="0"/>
        <v>0.14734801261090905</v>
      </c>
      <c r="P51" s="28">
        <f t="shared" si="1"/>
        <v>0.11824817410456866</v>
      </c>
      <c r="R51" s="32">
        <f t="shared" si="8"/>
        <v>21.809868177194893</v>
      </c>
      <c r="S51" s="32">
        <f t="shared" si="9"/>
        <v>36.542307127505445</v>
      </c>
      <c r="T51" s="32">
        <f t="shared" si="10"/>
        <v>29.325547177933029</v>
      </c>
    </row>
    <row r="52" spans="2:20" x14ac:dyDescent="0.25">
      <c r="B52" s="12" t="str">
        <f>'Média Mensal'!B52</f>
        <v>Árvore</v>
      </c>
      <c r="C52" s="12" t="str">
        <f>'Média Mensal'!C52</f>
        <v>Azurara</v>
      </c>
      <c r="D52" s="15">
        <f>'Média Mensal'!D52</f>
        <v>664.57</v>
      </c>
      <c r="E52" s="4">
        <v>3676.6495197417116</v>
      </c>
      <c r="F52" s="2">
        <v>6355.3367032678916</v>
      </c>
      <c r="G52" s="5">
        <f t="shared" si="4"/>
        <v>10031.986223009604</v>
      </c>
      <c r="H52" s="2">
        <v>0</v>
      </c>
      <c r="I52" s="2">
        <v>0</v>
      </c>
      <c r="J52" s="5">
        <f t="shared" si="5"/>
        <v>0</v>
      </c>
      <c r="K52" s="2">
        <v>171</v>
      </c>
      <c r="L52" s="2">
        <v>176</v>
      </c>
      <c r="M52" s="5">
        <f t="shared" si="6"/>
        <v>347</v>
      </c>
      <c r="N52" s="27">
        <f t="shared" si="7"/>
        <v>8.6697074130864735E-2</v>
      </c>
      <c r="O52" s="27">
        <f t="shared" si="0"/>
        <v>0.14560430496856422</v>
      </c>
      <c r="P52" s="28">
        <f t="shared" si="1"/>
        <v>0.11657509323010137</v>
      </c>
      <c r="R52" s="32">
        <f t="shared" si="8"/>
        <v>21.500874384454455</v>
      </c>
      <c r="S52" s="32">
        <f t="shared" si="9"/>
        <v>36.10986763220393</v>
      </c>
      <c r="T52" s="32">
        <f t="shared" si="10"/>
        <v>28.910623121065143</v>
      </c>
    </row>
    <row r="53" spans="2:20" x14ac:dyDescent="0.25">
      <c r="B53" s="12" t="str">
        <f>'Média Mensal'!B53</f>
        <v>Azurara</v>
      </c>
      <c r="C53" s="12" t="str">
        <f>'Média Mensal'!C53</f>
        <v>Santa Clara</v>
      </c>
      <c r="D53" s="15">
        <f>'Média Mensal'!D53</f>
        <v>1218.0899999999999</v>
      </c>
      <c r="E53" s="4">
        <v>3680.2195053788082</v>
      </c>
      <c r="F53" s="2">
        <v>6279.6826885175806</v>
      </c>
      <c r="G53" s="5">
        <f t="shared" si="4"/>
        <v>9959.9021938963888</v>
      </c>
      <c r="H53" s="2">
        <v>0</v>
      </c>
      <c r="I53" s="2">
        <v>0</v>
      </c>
      <c r="J53" s="5">
        <f t="shared" si="5"/>
        <v>0</v>
      </c>
      <c r="K53" s="2">
        <v>165</v>
      </c>
      <c r="L53" s="2">
        <v>138</v>
      </c>
      <c r="M53" s="5">
        <f t="shared" si="6"/>
        <v>303</v>
      </c>
      <c r="N53" s="27">
        <f t="shared" si="7"/>
        <v>8.9936938059110655E-2</v>
      </c>
      <c r="O53" s="27">
        <f t="shared" si="0"/>
        <v>0.18348768958969089</v>
      </c>
      <c r="P53" s="28">
        <f t="shared" si="1"/>
        <v>0.13254421103343433</v>
      </c>
      <c r="R53" s="32">
        <f t="shared" si="8"/>
        <v>22.304360638659443</v>
      </c>
      <c r="S53" s="32">
        <f t="shared" si="9"/>
        <v>45.504947018243335</v>
      </c>
      <c r="T53" s="32">
        <f t="shared" si="10"/>
        <v>32.870964336291713</v>
      </c>
    </row>
    <row r="54" spans="2:20" x14ac:dyDescent="0.25">
      <c r="B54" s="12" t="str">
        <f>'Média Mensal'!B54</f>
        <v>Santa Clara</v>
      </c>
      <c r="C54" s="12" t="str">
        <f>'Média Mensal'!C54</f>
        <v>Vila do Conde</v>
      </c>
      <c r="D54" s="15">
        <f>'Média Mensal'!D54</f>
        <v>670.57</v>
      </c>
      <c r="E54" s="4">
        <v>3468.6663367307328</v>
      </c>
      <c r="F54" s="2">
        <v>6050.9145498027619</v>
      </c>
      <c r="G54" s="5">
        <f t="shared" si="4"/>
        <v>9519.5808865334948</v>
      </c>
      <c r="H54" s="2">
        <v>0</v>
      </c>
      <c r="I54" s="2">
        <v>0</v>
      </c>
      <c r="J54" s="5">
        <f t="shared" si="5"/>
        <v>0</v>
      </c>
      <c r="K54" s="2">
        <v>191</v>
      </c>
      <c r="L54" s="2">
        <v>136</v>
      </c>
      <c r="M54" s="5">
        <f t="shared" si="6"/>
        <v>327</v>
      </c>
      <c r="N54" s="27">
        <f t="shared" si="7"/>
        <v>7.3228051358105326E-2</v>
      </c>
      <c r="O54" s="27">
        <f t="shared" si="0"/>
        <v>0.17940330140544242</v>
      </c>
      <c r="P54" s="28">
        <f t="shared" si="1"/>
        <v>0.11738656513926081</v>
      </c>
      <c r="R54" s="32">
        <f t="shared" si="8"/>
        <v>18.160556736810118</v>
      </c>
      <c r="S54" s="32">
        <f t="shared" si="9"/>
        <v>44.492018748549718</v>
      </c>
      <c r="T54" s="32">
        <f t="shared" si="10"/>
        <v>29.11186815453668</v>
      </c>
    </row>
    <row r="55" spans="2:20" x14ac:dyDescent="0.25">
      <c r="B55" s="12" t="str">
        <f>'Média Mensal'!B55</f>
        <v>Vila do Conde</v>
      </c>
      <c r="C55" s="12" t="str">
        <f>'Média Mensal'!C55</f>
        <v>Alto de Pega</v>
      </c>
      <c r="D55" s="15">
        <f>'Média Mensal'!D55</f>
        <v>730.41</v>
      </c>
      <c r="E55" s="4">
        <v>2160.0099466977085</v>
      </c>
      <c r="F55" s="2">
        <v>4686.9931870105784</v>
      </c>
      <c r="G55" s="5">
        <f t="shared" si="4"/>
        <v>6847.0031337082874</v>
      </c>
      <c r="H55" s="2">
        <v>0</v>
      </c>
      <c r="I55" s="2">
        <v>0</v>
      </c>
      <c r="J55" s="5">
        <f t="shared" si="5"/>
        <v>0</v>
      </c>
      <c r="K55" s="2">
        <v>191</v>
      </c>
      <c r="L55" s="2">
        <v>153</v>
      </c>
      <c r="M55" s="5">
        <f t="shared" si="6"/>
        <v>344</v>
      </c>
      <c r="N55" s="27">
        <f t="shared" si="7"/>
        <v>4.56006153246434E-2</v>
      </c>
      <c r="O55" s="27">
        <f t="shared" si="0"/>
        <v>0.12352396128533044</v>
      </c>
      <c r="P55" s="28">
        <f t="shared" si="1"/>
        <v>8.0258382568786188E-2</v>
      </c>
      <c r="R55" s="32">
        <f t="shared" si="8"/>
        <v>11.308952600511564</v>
      </c>
      <c r="S55" s="32">
        <f t="shared" si="9"/>
        <v>30.633942398761949</v>
      </c>
      <c r="T55" s="32">
        <f t="shared" si="10"/>
        <v>19.904078877058975</v>
      </c>
    </row>
    <row r="56" spans="2:20" x14ac:dyDescent="0.25">
      <c r="B56" s="12" t="str">
        <f>'Média Mensal'!B56</f>
        <v>Alto de Pega</v>
      </c>
      <c r="C56" s="12" t="str">
        <f>'Média Mensal'!C56</f>
        <v>Portas Fronhas</v>
      </c>
      <c r="D56" s="15">
        <f>'Média Mensal'!D56</f>
        <v>671.05</v>
      </c>
      <c r="E56" s="4">
        <v>1994.8381172574891</v>
      </c>
      <c r="F56" s="2">
        <v>4552.2250144237469</v>
      </c>
      <c r="G56" s="5">
        <f t="shared" si="4"/>
        <v>6547.063131681236</v>
      </c>
      <c r="H56" s="2">
        <v>0</v>
      </c>
      <c r="I56" s="2">
        <v>0</v>
      </c>
      <c r="J56" s="5">
        <f t="shared" si="5"/>
        <v>0</v>
      </c>
      <c r="K56" s="2">
        <v>179</v>
      </c>
      <c r="L56" s="2">
        <v>154</v>
      </c>
      <c r="M56" s="5">
        <f t="shared" si="6"/>
        <v>333</v>
      </c>
      <c r="N56" s="27">
        <f t="shared" si="7"/>
        <v>4.4936883160422804E-2</v>
      </c>
      <c r="O56" s="27">
        <f t="shared" si="0"/>
        <v>0.11919315601235198</v>
      </c>
      <c r="P56" s="28">
        <f t="shared" si="1"/>
        <v>7.9277621956810471E-2</v>
      </c>
      <c r="R56" s="32">
        <f t="shared" si="8"/>
        <v>11.144347023784855</v>
      </c>
      <c r="S56" s="32">
        <f t="shared" si="9"/>
        <v>29.559902691063293</v>
      </c>
      <c r="T56" s="32">
        <f t="shared" si="10"/>
        <v>19.660850245288998</v>
      </c>
    </row>
    <row r="57" spans="2:20" x14ac:dyDescent="0.25">
      <c r="B57" s="12" t="str">
        <f>'Média Mensal'!B57</f>
        <v>Portas Fronhas</v>
      </c>
      <c r="C57" s="12" t="str">
        <f>'Média Mensal'!C57</f>
        <v>São Brás</v>
      </c>
      <c r="D57" s="15">
        <f>'Média Mensal'!D57</f>
        <v>562.21</v>
      </c>
      <c r="E57" s="4">
        <v>1683.2316445759645</v>
      </c>
      <c r="F57" s="2">
        <v>3638.4900856529207</v>
      </c>
      <c r="G57" s="5">
        <f t="shared" si="4"/>
        <v>5321.7217302288855</v>
      </c>
      <c r="H57" s="2">
        <v>0</v>
      </c>
      <c r="I57" s="2">
        <v>0</v>
      </c>
      <c r="J57" s="5">
        <f t="shared" si="5"/>
        <v>0</v>
      </c>
      <c r="K57" s="43">
        <v>195</v>
      </c>
      <c r="L57" s="2">
        <v>154</v>
      </c>
      <c r="M57" s="5">
        <f t="shared" si="6"/>
        <v>349</v>
      </c>
      <c r="N57" s="27">
        <f t="shared" si="7"/>
        <v>3.4806278837385539E-2</v>
      </c>
      <c r="O57" s="27">
        <f t="shared" si="0"/>
        <v>9.5268383055428382E-2</v>
      </c>
      <c r="P57" s="28">
        <f t="shared" si="1"/>
        <v>6.148583198804055E-2</v>
      </c>
      <c r="R57" s="32">
        <f t="shared" si="8"/>
        <v>8.6319571516716138</v>
      </c>
      <c r="S57" s="32">
        <f t="shared" si="9"/>
        <v>23.626558997746237</v>
      </c>
      <c r="T57" s="32">
        <f t="shared" si="10"/>
        <v>15.248486333034055</v>
      </c>
    </row>
    <row r="58" spans="2:20" x14ac:dyDescent="0.25">
      <c r="B58" s="13" t="str">
        <f>'Média Mensal'!B58</f>
        <v>São Brás</v>
      </c>
      <c r="C58" s="13" t="str">
        <f>'Média Mensal'!C58</f>
        <v>Póvoa de Varzim</v>
      </c>
      <c r="D58" s="16">
        <f>'Média Mensal'!D58</f>
        <v>624.94000000000005</v>
      </c>
      <c r="E58" s="6">
        <v>1608.8466504409121</v>
      </c>
      <c r="F58" s="3">
        <v>3512</v>
      </c>
      <c r="G58" s="7">
        <f t="shared" si="4"/>
        <v>5120.8466504409116</v>
      </c>
      <c r="H58" s="6">
        <v>0</v>
      </c>
      <c r="I58" s="3">
        <v>0</v>
      </c>
      <c r="J58" s="7">
        <f t="shared" si="5"/>
        <v>0</v>
      </c>
      <c r="K58" s="44">
        <v>197</v>
      </c>
      <c r="L58" s="3">
        <v>154</v>
      </c>
      <c r="M58" s="7">
        <f t="shared" si="6"/>
        <v>351</v>
      </c>
      <c r="N58" s="27">
        <f t="shared" si="7"/>
        <v>3.2930380105635176E-2</v>
      </c>
      <c r="O58" s="27">
        <f t="shared" si="0"/>
        <v>9.1956430666108091E-2</v>
      </c>
      <c r="P58" s="28">
        <f t="shared" si="1"/>
        <v>5.8827849582309896E-2</v>
      </c>
      <c r="R58" s="32">
        <f t="shared" si="8"/>
        <v>8.1667342661975226</v>
      </c>
      <c r="S58" s="32">
        <f t="shared" si="9"/>
        <v>22.805194805194805</v>
      </c>
      <c r="T58" s="32">
        <f t="shared" si="10"/>
        <v>14.589306696412853</v>
      </c>
    </row>
    <row r="59" spans="2:20" x14ac:dyDescent="0.25">
      <c r="B59" s="11" t="str">
        <f>'Média Mensal'!B59</f>
        <v>CSra da Hora</v>
      </c>
      <c r="C59" s="11" t="str">
        <f>'Média Mensal'!C59</f>
        <v>CFonte do Cuco</v>
      </c>
      <c r="D59" s="14">
        <f>'Média Mensal'!D59</f>
        <v>685.98</v>
      </c>
      <c r="E59" s="4">
        <v>5801.0750584733105</v>
      </c>
      <c r="F59" s="2">
        <v>10510.70561831552</v>
      </c>
      <c r="G59" s="10">
        <f t="shared" si="4"/>
        <v>16311.780676788831</v>
      </c>
      <c r="H59" s="2">
        <v>72</v>
      </c>
      <c r="I59" s="2">
        <v>134</v>
      </c>
      <c r="J59" s="10">
        <f t="shared" si="5"/>
        <v>206</v>
      </c>
      <c r="K59" s="2">
        <v>196</v>
      </c>
      <c r="L59" s="2">
        <v>129</v>
      </c>
      <c r="M59" s="10">
        <f t="shared" si="6"/>
        <v>325</v>
      </c>
      <c r="N59" s="25">
        <f t="shared" si="7"/>
        <v>9.0415758392663817E-2</v>
      </c>
      <c r="O59" s="25">
        <f t="shared" si="0"/>
        <v>0.17248762009839044</v>
      </c>
      <c r="P59" s="26">
        <f t="shared" si="1"/>
        <v>0.13039410274340371</v>
      </c>
      <c r="R59" s="32">
        <f t="shared" si="8"/>
        <v>21.645802456989966</v>
      </c>
      <c r="S59" s="32">
        <f t="shared" si="9"/>
        <v>39.964660145686388</v>
      </c>
      <c r="T59" s="32">
        <f t="shared" si="10"/>
        <v>30.718984325402694</v>
      </c>
    </row>
    <row r="60" spans="2:20" x14ac:dyDescent="0.25">
      <c r="B60" s="12" t="str">
        <f>'Média Mensal'!B60</f>
        <v>CFonte do Cuco</v>
      </c>
      <c r="C60" s="12" t="str">
        <f>'Média Mensal'!C60</f>
        <v>Cândido dos Reis</v>
      </c>
      <c r="D60" s="15">
        <f>'Média Mensal'!D60</f>
        <v>913.51</v>
      </c>
      <c r="E60" s="4">
        <v>5673.6242791396271</v>
      </c>
      <c r="F60" s="2">
        <v>10317.011021211314</v>
      </c>
      <c r="G60" s="5">
        <f t="shared" si="4"/>
        <v>15990.635300350941</v>
      </c>
      <c r="H60" s="2">
        <v>44</v>
      </c>
      <c r="I60" s="2">
        <v>134</v>
      </c>
      <c r="J60" s="5">
        <f t="shared" si="5"/>
        <v>178</v>
      </c>
      <c r="K60" s="2">
        <v>218</v>
      </c>
      <c r="L60" s="2">
        <v>129</v>
      </c>
      <c r="M60" s="5">
        <f t="shared" si="6"/>
        <v>347</v>
      </c>
      <c r="N60" s="27">
        <f t="shared" si="7"/>
        <v>8.9252836004587638E-2</v>
      </c>
      <c r="O60" s="27">
        <f t="shared" si="0"/>
        <v>0.16930896385078301</v>
      </c>
      <c r="P60" s="28">
        <f t="shared" si="1"/>
        <v>0.12843471133739431</v>
      </c>
      <c r="R60" s="32">
        <f t="shared" si="8"/>
        <v>21.655054500532927</v>
      </c>
      <c r="S60" s="32">
        <f t="shared" si="9"/>
        <v>39.22817878787572</v>
      </c>
      <c r="T60" s="32">
        <f t="shared" si="10"/>
        <v>30.458352953049413</v>
      </c>
    </row>
    <row r="61" spans="2:20" x14ac:dyDescent="0.25">
      <c r="B61" s="12" t="str">
        <f>'Média Mensal'!B61</f>
        <v>Cândido dos Reis</v>
      </c>
      <c r="C61" s="12" t="str">
        <f>'Média Mensal'!C61</f>
        <v>Pias</v>
      </c>
      <c r="D61" s="15">
        <f>'Média Mensal'!D61</f>
        <v>916.73</v>
      </c>
      <c r="E61" s="4">
        <v>5514.6111037357587</v>
      </c>
      <c r="F61" s="2">
        <v>9638.2371863502922</v>
      </c>
      <c r="G61" s="5">
        <f t="shared" si="4"/>
        <v>15152.848290086051</v>
      </c>
      <c r="H61" s="2">
        <v>44</v>
      </c>
      <c r="I61" s="2">
        <v>134</v>
      </c>
      <c r="J61" s="5">
        <f t="shared" si="5"/>
        <v>178</v>
      </c>
      <c r="K61" s="2">
        <v>219</v>
      </c>
      <c r="L61" s="2">
        <v>129</v>
      </c>
      <c r="M61" s="5">
        <f t="shared" si="6"/>
        <v>348</v>
      </c>
      <c r="N61" s="27">
        <f t="shared" si="7"/>
        <v>8.6414239434244686E-2</v>
      </c>
      <c r="O61" s="27">
        <f t="shared" si="0"/>
        <v>0.15816983698224846</v>
      </c>
      <c r="P61" s="28">
        <f t="shared" si="1"/>
        <v>0.12146377044124383</v>
      </c>
      <c r="R61" s="32">
        <f t="shared" si="8"/>
        <v>20.968103056029502</v>
      </c>
      <c r="S61" s="32">
        <f t="shared" si="9"/>
        <v>36.647289681940272</v>
      </c>
      <c r="T61" s="32">
        <f t="shared" si="10"/>
        <v>28.807696368984889</v>
      </c>
    </row>
    <row r="62" spans="2:20" x14ac:dyDescent="0.25">
      <c r="B62" s="12" t="str">
        <f>'Média Mensal'!B62</f>
        <v>Pias</v>
      </c>
      <c r="C62" s="12" t="str">
        <f>'Média Mensal'!C62</f>
        <v>Araújo</v>
      </c>
      <c r="D62" s="15">
        <f>'Média Mensal'!D62</f>
        <v>1258.1300000000001</v>
      </c>
      <c r="E62" s="4">
        <v>5417.415748196564</v>
      </c>
      <c r="F62" s="2">
        <v>9195.6452185364069</v>
      </c>
      <c r="G62" s="5">
        <f t="shared" si="4"/>
        <v>14613.06096673297</v>
      </c>
      <c r="H62" s="2">
        <v>48</v>
      </c>
      <c r="I62" s="2">
        <v>134</v>
      </c>
      <c r="J62" s="5">
        <f t="shared" si="5"/>
        <v>182</v>
      </c>
      <c r="K62" s="2">
        <v>218</v>
      </c>
      <c r="L62" s="2">
        <v>129</v>
      </c>
      <c r="M62" s="5">
        <f t="shared" si="6"/>
        <v>347</v>
      </c>
      <c r="N62" s="27">
        <f t="shared" si="7"/>
        <v>8.4079583874418981E-2</v>
      </c>
      <c r="O62" s="27">
        <f t="shared" si="0"/>
        <v>0.15090661051818968</v>
      </c>
      <c r="P62" s="28">
        <f t="shared" si="1"/>
        <v>0.1165613311748849</v>
      </c>
      <c r="R62" s="32">
        <f t="shared" si="8"/>
        <v>20.366224617280317</v>
      </c>
      <c r="S62" s="32">
        <f t="shared" si="9"/>
        <v>34.964430488731587</v>
      </c>
      <c r="T62" s="32">
        <f t="shared" si="10"/>
        <v>27.623933774542476</v>
      </c>
    </row>
    <row r="63" spans="2:20" x14ac:dyDescent="0.25">
      <c r="B63" s="12" t="str">
        <f>'Média Mensal'!B63</f>
        <v>Araújo</v>
      </c>
      <c r="C63" s="12" t="str">
        <f>'Média Mensal'!C63</f>
        <v>Custió</v>
      </c>
      <c r="D63" s="15">
        <f>'Média Mensal'!D63</f>
        <v>651.69000000000005</v>
      </c>
      <c r="E63" s="4">
        <v>5381.9831680034913</v>
      </c>
      <c r="F63" s="2">
        <v>8523.0854443241114</v>
      </c>
      <c r="G63" s="5">
        <f t="shared" si="4"/>
        <v>13905.068612327603</v>
      </c>
      <c r="H63" s="2">
        <v>52</v>
      </c>
      <c r="I63" s="2">
        <v>134</v>
      </c>
      <c r="J63" s="5">
        <f t="shared" si="5"/>
        <v>186</v>
      </c>
      <c r="K63" s="2">
        <v>218</v>
      </c>
      <c r="L63" s="2">
        <v>129</v>
      </c>
      <c r="M63" s="5">
        <f t="shared" si="6"/>
        <v>347</v>
      </c>
      <c r="N63" s="27">
        <f t="shared" si="7"/>
        <v>8.2424393040974805E-2</v>
      </c>
      <c r="O63" s="27">
        <f t="shared" si="0"/>
        <v>0.13986946048844873</v>
      </c>
      <c r="P63" s="28">
        <f t="shared" si="1"/>
        <v>0.11015486257310035</v>
      </c>
      <c r="R63" s="32">
        <f t="shared" si="8"/>
        <v>19.933270992605522</v>
      </c>
      <c r="S63" s="32">
        <f t="shared" si="9"/>
        <v>32.407168989825522</v>
      </c>
      <c r="T63" s="32">
        <f t="shared" si="10"/>
        <v>26.088308841139966</v>
      </c>
    </row>
    <row r="64" spans="2:20" x14ac:dyDescent="0.25">
      <c r="B64" s="12" t="str">
        <f>'Média Mensal'!B64</f>
        <v>Custió</v>
      </c>
      <c r="C64" s="12" t="str">
        <f>'Média Mensal'!C64</f>
        <v>Parque de Maia</v>
      </c>
      <c r="D64" s="15">
        <f>'Média Mensal'!D64</f>
        <v>1418.51</v>
      </c>
      <c r="E64" s="4">
        <v>5353.685163893334</v>
      </c>
      <c r="F64" s="2">
        <v>8204.8210804750288</v>
      </c>
      <c r="G64" s="5">
        <f t="shared" si="4"/>
        <v>13558.506244368364</v>
      </c>
      <c r="H64" s="2">
        <v>64</v>
      </c>
      <c r="I64" s="2">
        <v>90</v>
      </c>
      <c r="J64" s="5">
        <f t="shared" si="5"/>
        <v>154</v>
      </c>
      <c r="K64" s="2">
        <v>214</v>
      </c>
      <c r="L64" s="2">
        <v>172</v>
      </c>
      <c r="M64" s="5">
        <f t="shared" si="6"/>
        <v>386</v>
      </c>
      <c r="N64" s="27">
        <f t="shared" si="7"/>
        <v>8.0029974346647548E-2</v>
      </c>
      <c r="O64" s="27">
        <f t="shared" si="0"/>
        <v>0.13213123358147108</v>
      </c>
      <c r="P64" s="28">
        <f t="shared" si="1"/>
        <v>0.10511121809390012</v>
      </c>
      <c r="R64" s="32">
        <f t="shared" si="8"/>
        <v>19.257860301774581</v>
      </c>
      <c r="S64" s="32">
        <f t="shared" si="9"/>
        <v>31.3161109941795</v>
      </c>
      <c r="T64" s="32">
        <f t="shared" si="10"/>
        <v>25.108344896978451</v>
      </c>
    </row>
    <row r="65" spans="2:20" x14ac:dyDescent="0.25">
      <c r="B65" s="12" t="str">
        <f>'Média Mensal'!B65</f>
        <v>Parque de Maia</v>
      </c>
      <c r="C65" s="12" t="str">
        <f>'Média Mensal'!C65</f>
        <v>Forum</v>
      </c>
      <c r="D65" s="15">
        <f>'Média Mensal'!D65</f>
        <v>824.81</v>
      </c>
      <c r="E65" s="4">
        <v>5031.3002606287619</v>
      </c>
      <c r="F65" s="2">
        <v>6542.3581091333363</v>
      </c>
      <c r="G65" s="5">
        <f t="shared" si="4"/>
        <v>11573.658369762099</v>
      </c>
      <c r="H65" s="2">
        <v>88</v>
      </c>
      <c r="I65" s="2">
        <v>90</v>
      </c>
      <c r="J65" s="5">
        <f t="shared" si="5"/>
        <v>178</v>
      </c>
      <c r="K65" s="2">
        <v>174</v>
      </c>
      <c r="L65" s="2">
        <v>172</v>
      </c>
      <c r="M65" s="5">
        <f t="shared" si="6"/>
        <v>346</v>
      </c>
      <c r="N65" s="27">
        <f t="shared" si="7"/>
        <v>8.0941123883989094E-2</v>
      </c>
      <c r="O65" s="27">
        <f t="shared" si="0"/>
        <v>0.10535876882783651</v>
      </c>
      <c r="P65" s="28">
        <f t="shared" si="1"/>
        <v>9.3143658010575739E-2</v>
      </c>
      <c r="R65" s="32">
        <f t="shared" si="8"/>
        <v>19.203436109270083</v>
      </c>
      <c r="S65" s="32">
        <f t="shared" si="9"/>
        <v>24.970832477608155</v>
      </c>
      <c r="T65" s="32">
        <f t="shared" si="10"/>
        <v>22.087134293439121</v>
      </c>
    </row>
    <row r="66" spans="2:20" x14ac:dyDescent="0.25">
      <c r="B66" s="12" t="str">
        <f>'Média Mensal'!B66</f>
        <v>Forum</v>
      </c>
      <c r="C66" s="12" t="str">
        <f>'Média Mensal'!C66</f>
        <v>Zona Industrial</v>
      </c>
      <c r="D66" s="15">
        <f>'Média Mensal'!D66</f>
        <v>1119.4000000000001</v>
      </c>
      <c r="E66" s="4">
        <v>2442.3824411326918</v>
      </c>
      <c r="F66" s="2">
        <v>2921.0801574267571</v>
      </c>
      <c r="G66" s="5">
        <f t="shared" si="4"/>
        <v>5363.4625985594485</v>
      </c>
      <c r="H66" s="2">
        <v>50</v>
      </c>
      <c r="I66" s="2">
        <v>46</v>
      </c>
      <c r="J66" s="5">
        <f t="shared" si="5"/>
        <v>96</v>
      </c>
      <c r="K66" s="2">
        <v>82</v>
      </c>
      <c r="L66" s="2">
        <v>82</v>
      </c>
      <c r="M66" s="5">
        <f t="shared" si="6"/>
        <v>164</v>
      </c>
      <c r="N66" s="27">
        <f t="shared" si="7"/>
        <v>7.84423959767694E-2</v>
      </c>
      <c r="O66" s="27">
        <f t="shared" si="0"/>
        <v>9.649445551753294E-2</v>
      </c>
      <c r="P66" s="28">
        <f t="shared" si="1"/>
        <v>8.7341431060439165E-2</v>
      </c>
      <c r="R66" s="32">
        <f t="shared" si="8"/>
        <v>18.502897281308272</v>
      </c>
      <c r="S66" s="32">
        <f t="shared" si="9"/>
        <v>22.82093872989654</v>
      </c>
      <c r="T66" s="32">
        <f t="shared" si="10"/>
        <v>20.628702302151726</v>
      </c>
    </row>
    <row r="67" spans="2:20" x14ac:dyDescent="0.25">
      <c r="B67" s="12" t="str">
        <f>'Média Mensal'!B67</f>
        <v>Zona Industrial</v>
      </c>
      <c r="C67" s="12" t="str">
        <f>'Média Mensal'!C67</f>
        <v>Mandim</v>
      </c>
      <c r="D67" s="15">
        <f>'Média Mensal'!D67</f>
        <v>1194.23</v>
      </c>
      <c r="E67" s="4">
        <v>2214.2697758970762</v>
      </c>
      <c r="F67" s="2">
        <v>2869.465400031153</v>
      </c>
      <c r="G67" s="5">
        <f t="shared" si="4"/>
        <v>5083.7351759282292</v>
      </c>
      <c r="H67" s="2">
        <v>52</v>
      </c>
      <c r="I67" s="2">
        <v>46</v>
      </c>
      <c r="J67" s="5">
        <f t="shared" si="5"/>
        <v>98</v>
      </c>
      <c r="K67" s="2">
        <v>82</v>
      </c>
      <c r="L67" s="2">
        <v>82</v>
      </c>
      <c r="M67" s="5">
        <f t="shared" si="6"/>
        <v>164</v>
      </c>
      <c r="N67" s="27">
        <f t="shared" si="7"/>
        <v>7.0142859094560195E-2</v>
      </c>
      <c r="O67" s="27">
        <f t="shared" si="0"/>
        <v>9.4789422569739462E-2</v>
      </c>
      <c r="P67" s="28">
        <f t="shared" si="1"/>
        <v>8.2207878006601384E-2</v>
      </c>
      <c r="R67" s="32">
        <f t="shared" si="8"/>
        <v>16.524401312664747</v>
      </c>
      <c r="S67" s="32">
        <f t="shared" si="9"/>
        <v>22.417698437743383</v>
      </c>
      <c r="T67" s="32">
        <f t="shared" si="10"/>
        <v>19.403569373771866</v>
      </c>
    </row>
    <row r="68" spans="2:20" x14ac:dyDescent="0.25">
      <c r="B68" s="12" t="str">
        <f>'Média Mensal'!B68</f>
        <v>Mandim</v>
      </c>
      <c r="C68" s="12" t="str">
        <f>'Média Mensal'!C68</f>
        <v>Castêlo da Maia</v>
      </c>
      <c r="D68" s="15">
        <f>'Média Mensal'!D68</f>
        <v>1468.1</v>
      </c>
      <c r="E68" s="4">
        <v>2145.8591236377383</v>
      </c>
      <c r="F68" s="2">
        <v>2825.4004670532613</v>
      </c>
      <c r="G68" s="5">
        <f t="shared" si="4"/>
        <v>4971.2595906909992</v>
      </c>
      <c r="H68" s="2">
        <v>74</v>
      </c>
      <c r="I68" s="2">
        <v>44</v>
      </c>
      <c r="J68" s="5">
        <f t="shared" si="5"/>
        <v>118</v>
      </c>
      <c r="K68" s="2">
        <v>79</v>
      </c>
      <c r="L68" s="2">
        <v>40</v>
      </c>
      <c r="M68" s="5">
        <f t="shared" si="6"/>
        <v>119</v>
      </c>
      <c r="N68" s="27">
        <f t="shared" si="7"/>
        <v>6.0317605229304537E-2</v>
      </c>
      <c r="O68" s="27">
        <f t="shared" si="0"/>
        <v>0.14545924974532853</v>
      </c>
      <c r="P68" s="28">
        <f t="shared" si="1"/>
        <v>9.0386538012563619E-2</v>
      </c>
      <c r="R68" s="32">
        <f t="shared" si="8"/>
        <v>14.025223030312015</v>
      </c>
      <c r="S68" s="32">
        <f t="shared" si="9"/>
        <v>33.63571984587216</v>
      </c>
      <c r="T68" s="32">
        <f t="shared" si="10"/>
        <v>20.975778863675103</v>
      </c>
    </row>
    <row r="69" spans="2:20" x14ac:dyDescent="0.25">
      <c r="B69" s="13" t="str">
        <f>'Média Mensal'!B69</f>
        <v>Castêlo da Maia</v>
      </c>
      <c r="C69" s="13" t="str">
        <f>'Média Mensal'!C69</f>
        <v>ISMAI</v>
      </c>
      <c r="D69" s="16">
        <f>'Média Mensal'!D69</f>
        <v>702.48</v>
      </c>
      <c r="E69" s="6">
        <v>1648.7574264313071</v>
      </c>
      <c r="F69" s="3">
        <v>1537.9999999999991</v>
      </c>
      <c r="G69" s="7">
        <f t="shared" si="4"/>
        <v>3186.7574264313062</v>
      </c>
      <c r="H69" s="6">
        <v>88</v>
      </c>
      <c r="I69" s="3">
        <v>44</v>
      </c>
      <c r="J69" s="7">
        <f t="shared" si="5"/>
        <v>132</v>
      </c>
      <c r="K69" s="6">
        <v>60</v>
      </c>
      <c r="L69" s="3">
        <v>44</v>
      </c>
      <c r="M69" s="7">
        <f t="shared" si="6"/>
        <v>104</v>
      </c>
      <c r="N69" s="27">
        <f t="shared" si="7"/>
        <v>4.8653134632651883E-2</v>
      </c>
      <c r="O69" s="27">
        <f t="shared" si="0"/>
        <v>7.5333072100313439E-2</v>
      </c>
      <c r="P69" s="28">
        <f t="shared" si="1"/>
        <v>5.868365914907385E-2</v>
      </c>
      <c r="R69" s="32">
        <f t="shared" si="8"/>
        <v>11.140252881292616</v>
      </c>
      <c r="S69" s="32">
        <f t="shared" si="9"/>
        <v>17.477272727272716</v>
      </c>
      <c r="T69" s="32">
        <f t="shared" si="10"/>
        <v>13.503209434030959</v>
      </c>
    </row>
    <row r="70" spans="2:20" x14ac:dyDescent="0.25">
      <c r="B70" s="11" t="str">
        <f>'Média Mensal'!B70</f>
        <v>Santo Ovídio</v>
      </c>
      <c r="C70" s="11" t="str">
        <f>'Média Mensal'!C70</f>
        <v>D. João II</v>
      </c>
      <c r="D70" s="14">
        <f>'Média Mensal'!D70</f>
        <v>463.71</v>
      </c>
      <c r="E70" s="4">
        <v>17930.999999999996</v>
      </c>
      <c r="F70" s="2">
        <v>5188.8503940810797</v>
      </c>
      <c r="G70" s="10">
        <f t="shared" ref="G70:G86" si="14">+E70+F70</f>
        <v>23119.850394081077</v>
      </c>
      <c r="H70" s="2">
        <v>530</v>
      </c>
      <c r="I70" s="2">
        <v>523</v>
      </c>
      <c r="J70" s="10">
        <f t="shared" ref="J70:J86" si="15">+H70+I70</f>
        <v>1053</v>
      </c>
      <c r="K70" s="2">
        <v>0</v>
      </c>
      <c r="L70" s="2">
        <v>0</v>
      </c>
      <c r="M70" s="10">
        <f t="shared" ref="M70:M86" si="16">+K70+L70</f>
        <v>0</v>
      </c>
      <c r="N70" s="25">
        <f t="shared" ref="N70:P86" si="17">+E70/(H70*216+K70*248)</f>
        <v>0.15662997903563938</v>
      </c>
      <c r="O70" s="25">
        <f t="shared" si="0"/>
        <v>4.5932037338724946E-2</v>
      </c>
      <c r="P70" s="26">
        <f t="shared" si="1"/>
        <v>0.10164895006366764</v>
      </c>
      <c r="R70" s="32">
        <f t="shared" si="8"/>
        <v>33.832075471698104</v>
      </c>
      <c r="S70" s="32">
        <f t="shared" si="9"/>
        <v>9.9213200651645881</v>
      </c>
      <c r="T70" s="32">
        <f t="shared" si="10"/>
        <v>21.956173213752209</v>
      </c>
    </row>
    <row r="71" spans="2:20" x14ac:dyDescent="0.25">
      <c r="B71" s="12" t="str">
        <f>'Média Mensal'!B71</f>
        <v>D. João II</v>
      </c>
      <c r="C71" s="12" t="str">
        <f>'Média Mensal'!C71</f>
        <v>João de Deus</v>
      </c>
      <c r="D71" s="15">
        <f>'Média Mensal'!D71</f>
        <v>716.25</v>
      </c>
      <c r="E71" s="4">
        <v>23993.816559862502</v>
      </c>
      <c r="F71" s="2">
        <v>7890.2186423433468</v>
      </c>
      <c r="G71" s="5">
        <f t="shared" si="14"/>
        <v>31884.035202205851</v>
      </c>
      <c r="H71" s="2">
        <v>529</v>
      </c>
      <c r="I71" s="2">
        <v>532</v>
      </c>
      <c r="J71" s="5">
        <f t="shared" si="15"/>
        <v>1061</v>
      </c>
      <c r="K71" s="2">
        <v>0</v>
      </c>
      <c r="L71" s="2">
        <v>0</v>
      </c>
      <c r="M71" s="5">
        <f t="shared" si="16"/>
        <v>0</v>
      </c>
      <c r="N71" s="27">
        <f t="shared" si="17"/>
        <v>0.20998579219931476</v>
      </c>
      <c r="O71" s="27">
        <f t="shared" si="0"/>
        <v>6.8663139118136901E-2</v>
      </c>
      <c r="P71" s="28">
        <f t="shared" si="1"/>
        <v>0.13912466925945932</v>
      </c>
      <c r="R71" s="32">
        <f t="shared" ref="R71:R86" si="18">+E71/(H71+K71)</f>
        <v>45.356931115051985</v>
      </c>
      <c r="S71" s="32">
        <f t="shared" ref="S71:S86" si="19">+F71/(I71+L71)</f>
        <v>14.83123804951757</v>
      </c>
      <c r="T71" s="32">
        <f t="shared" ref="T71:T86" si="20">+G71/(J71+M71)</f>
        <v>30.050928560043214</v>
      </c>
    </row>
    <row r="72" spans="2:20" x14ac:dyDescent="0.25">
      <c r="B72" s="12" t="str">
        <f>'Média Mensal'!B72</f>
        <v>João de Deus</v>
      </c>
      <c r="C72" s="12" t="str">
        <f>'Média Mensal'!C72</f>
        <v>C.M.Gaia</v>
      </c>
      <c r="D72" s="15">
        <f>'Média Mensal'!D72</f>
        <v>405.01</v>
      </c>
      <c r="E72" s="4">
        <v>33547.144463224329</v>
      </c>
      <c r="F72" s="2">
        <v>13986.523539977214</v>
      </c>
      <c r="G72" s="5">
        <f t="shared" si="14"/>
        <v>47533.668003201543</v>
      </c>
      <c r="H72" s="2">
        <v>493</v>
      </c>
      <c r="I72" s="2">
        <v>526</v>
      </c>
      <c r="J72" s="5">
        <f t="shared" si="15"/>
        <v>1019</v>
      </c>
      <c r="K72" s="2">
        <v>0</v>
      </c>
      <c r="L72" s="2">
        <v>0</v>
      </c>
      <c r="M72" s="5">
        <f t="shared" si="16"/>
        <v>0</v>
      </c>
      <c r="N72" s="27">
        <f t="shared" si="17"/>
        <v>0.31503215820772601</v>
      </c>
      <c r="O72" s="27">
        <f t="shared" si="0"/>
        <v>0.12310346729313841</v>
      </c>
      <c r="P72" s="28">
        <f t="shared" si="1"/>
        <v>0.21596003708792907</v>
      </c>
      <c r="R72" s="32">
        <f t="shared" si="18"/>
        <v>68.046946172868829</v>
      </c>
      <c r="S72" s="32">
        <f t="shared" si="19"/>
        <v>26.590348935317898</v>
      </c>
      <c r="T72" s="32">
        <f t="shared" si="20"/>
        <v>46.647368010992679</v>
      </c>
    </row>
    <row r="73" spans="2:20" x14ac:dyDescent="0.25">
      <c r="B73" s="12" t="str">
        <f>'Média Mensal'!B73</f>
        <v>C.M.Gaia</v>
      </c>
      <c r="C73" s="12" t="str">
        <f>'Média Mensal'!C73</f>
        <v>General Torres</v>
      </c>
      <c r="D73" s="15">
        <f>'Média Mensal'!D73</f>
        <v>488.39</v>
      </c>
      <c r="E73" s="4">
        <v>39530.818299416118</v>
      </c>
      <c r="F73" s="2">
        <v>16240.471901016037</v>
      </c>
      <c r="G73" s="5">
        <f t="shared" si="14"/>
        <v>55771.290200432151</v>
      </c>
      <c r="H73" s="2">
        <v>532</v>
      </c>
      <c r="I73" s="2">
        <v>528</v>
      </c>
      <c r="J73" s="5">
        <f t="shared" si="15"/>
        <v>1060</v>
      </c>
      <c r="K73" s="2">
        <v>0</v>
      </c>
      <c r="L73" s="2">
        <v>0</v>
      </c>
      <c r="M73" s="5">
        <f t="shared" si="16"/>
        <v>0</v>
      </c>
      <c r="N73" s="27">
        <f t="shared" si="17"/>
        <v>0.34400948812496623</v>
      </c>
      <c r="O73" s="27">
        <f t="shared" si="0"/>
        <v>0.14240032180324105</v>
      </c>
      <c r="P73" s="28">
        <f t="shared" si="1"/>
        <v>0.24358529961754083</v>
      </c>
      <c r="R73" s="32">
        <f t="shared" si="18"/>
        <v>74.306049434992701</v>
      </c>
      <c r="S73" s="32">
        <f t="shared" si="19"/>
        <v>30.75846950950007</v>
      </c>
      <c r="T73" s="32">
        <f t="shared" si="20"/>
        <v>52.614424717388822</v>
      </c>
    </row>
    <row r="74" spans="2:20" x14ac:dyDescent="0.25">
      <c r="B74" s="12" t="str">
        <f>'Média Mensal'!B74</f>
        <v>General Torres</v>
      </c>
      <c r="C74" s="12" t="str">
        <f>'Média Mensal'!C74</f>
        <v>Jardim do Morro</v>
      </c>
      <c r="D74" s="15">
        <f>'Média Mensal'!D74</f>
        <v>419.98</v>
      </c>
      <c r="E74" s="4">
        <v>46772.496602131374</v>
      </c>
      <c r="F74" s="2">
        <v>16646.569892994441</v>
      </c>
      <c r="G74" s="5">
        <f t="shared" si="14"/>
        <v>63419.066495125815</v>
      </c>
      <c r="H74" s="2">
        <v>534</v>
      </c>
      <c r="I74" s="2">
        <v>534</v>
      </c>
      <c r="J74" s="5">
        <f t="shared" si="15"/>
        <v>1068</v>
      </c>
      <c r="K74" s="2">
        <v>0</v>
      </c>
      <c r="L74" s="2">
        <v>0</v>
      </c>
      <c r="M74" s="5">
        <f t="shared" si="16"/>
        <v>0</v>
      </c>
      <c r="N74" s="27">
        <f t="shared" si="17"/>
        <v>0.40550437475838685</v>
      </c>
      <c r="O74" s="27">
        <f t="shared" si="0"/>
        <v>0.14432107342379699</v>
      </c>
      <c r="P74" s="28">
        <f t="shared" si="1"/>
        <v>0.27491272409109191</v>
      </c>
      <c r="R74" s="32">
        <f t="shared" si="18"/>
        <v>87.588944947811555</v>
      </c>
      <c r="S74" s="32">
        <f t="shared" si="19"/>
        <v>31.173351859540151</v>
      </c>
      <c r="T74" s="32">
        <f t="shared" si="20"/>
        <v>59.381148403675859</v>
      </c>
    </row>
    <row r="75" spans="2:20" x14ac:dyDescent="0.25">
      <c r="B75" s="12" t="str">
        <f>'Média Mensal'!B75</f>
        <v>Jardim do Morro</v>
      </c>
      <c r="C75" s="12" t="str">
        <f>'Média Mensal'!C75</f>
        <v>São Bento</v>
      </c>
      <c r="D75" s="15">
        <f>'Média Mensal'!D75</f>
        <v>795.7</v>
      </c>
      <c r="E75" s="4">
        <v>47800.686763928141</v>
      </c>
      <c r="F75" s="2">
        <v>17821.051417904728</v>
      </c>
      <c r="G75" s="5">
        <f t="shared" si="14"/>
        <v>65621.738181832872</v>
      </c>
      <c r="H75" s="2">
        <v>530</v>
      </c>
      <c r="I75" s="2">
        <v>532</v>
      </c>
      <c r="J75" s="5">
        <f t="shared" si="15"/>
        <v>1062</v>
      </c>
      <c r="K75" s="2">
        <v>0</v>
      </c>
      <c r="L75" s="2">
        <v>0</v>
      </c>
      <c r="M75" s="5">
        <f t="shared" si="16"/>
        <v>0</v>
      </c>
      <c r="N75" s="27">
        <f t="shared" si="17"/>
        <v>0.41754618067721994</v>
      </c>
      <c r="O75" s="27">
        <f t="shared" si="0"/>
        <v>0.15508433773587377</v>
      </c>
      <c r="P75" s="28">
        <f t="shared" si="1"/>
        <v>0.28606811999473769</v>
      </c>
      <c r="R75" s="32">
        <f t="shared" si="18"/>
        <v>90.189975026279512</v>
      </c>
      <c r="S75" s="32">
        <f t="shared" si="19"/>
        <v>33.498216950948738</v>
      </c>
      <c r="T75" s="32">
        <f t="shared" si="20"/>
        <v>61.790713918863347</v>
      </c>
    </row>
    <row r="76" spans="2:20" x14ac:dyDescent="0.25">
      <c r="B76" s="12" t="str">
        <f>'Média Mensal'!B76</f>
        <v>São Bento</v>
      </c>
      <c r="C76" s="12" t="str">
        <f>'Média Mensal'!C76</f>
        <v>Aliados</v>
      </c>
      <c r="D76" s="15">
        <f>'Média Mensal'!D76</f>
        <v>443.38</v>
      </c>
      <c r="E76" s="4">
        <v>49387.836528487926</v>
      </c>
      <c r="F76" s="2">
        <v>27066.328131802264</v>
      </c>
      <c r="G76" s="5">
        <f t="shared" si="14"/>
        <v>76454.164660290189</v>
      </c>
      <c r="H76" s="2">
        <v>535</v>
      </c>
      <c r="I76" s="2">
        <v>532</v>
      </c>
      <c r="J76" s="5">
        <f t="shared" si="15"/>
        <v>1067</v>
      </c>
      <c r="K76" s="2">
        <v>0</v>
      </c>
      <c r="L76" s="2">
        <v>0</v>
      </c>
      <c r="M76" s="5">
        <f t="shared" si="16"/>
        <v>0</v>
      </c>
      <c r="N76" s="27">
        <f t="shared" si="17"/>
        <v>0.42737830156185469</v>
      </c>
      <c r="O76" s="27">
        <f t="shared" si="0"/>
        <v>0.2355396140681762</v>
      </c>
      <c r="P76" s="28">
        <f t="shared" si="1"/>
        <v>0.33172864669152952</v>
      </c>
      <c r="R76" s="32">
        <f t="shared" si="18"/>
        <v>92.313713137360608</v>
      </c>
      <c r="S76" s="32">
        <f t="shared" si="19"/>
        <v>50.876556638726058</v>
      </c>
      <c r="T76" s="32">
        <f t="shared" si="20"/>
        <v>71.653387685370376</v>
      </c>
    </row>
    <row r="77" spans="2:20" x14ac:dyDescent="0.25">
      <c r="B77" s="12" t="str">
        <f>'Média Mensal'!B77</f>
        <v>Aliados</v>
      </c>
      <c r="C77" s="12" t="str">
        <f>'Média Mensal'!C77</f>
        <v>Trindade S</v>
      </c>
      <c r="D77" s="15">
        <f>'Média Mensal'!D77</f>
        <v>450.27</v>
      </c>
      <c r="E77" s="4">
        <v>46945.724811598709</v>
      </c>
      <c r="F77" s="2">
        <v>31884.525466095376</v>
      </c>
      <c r="G77" s="5">
        <f t="shared" si="14"/>
        <v>78830.250277694082</v>
      </c>
      <c r="H77" s="2">
        <v>534</v>
      </c>
      <c r="I77" s="2">
        <v>530</v>
      </c>
      <c r="J77" s="5">
        <f t="shared" si="15"/>
        <v>1064</v>
      </c>
      <c r="K77" s="2">
        <v>0</v>
      </c>
      <c r="L77" s="2">
        <v>0</v>
      </c>
      <c r="M77" s="5">
        <f t="shared" si="16"/>
        <v>0</v>
      </c>
      <c r="N77" s="27">
        <f t="shared" si="17"/>
        <v>0.40700621455471209</v>
      </c>
      <c r="O77" s="27">
        <f t="shared" si="0"/>
        <v>0.2785161204236144</v>
      </c>
      <c r="P77" s="28">
        <f t="shared" si="1"/>
        <v>0.34300269022249236</v>
      </c>
      <c r="R77" s="32">
        <f t="shared" si="18"/>
        <v>87.913342343817803</v>
      </c>
      <c r="S77" s="32">
        <f t="shared" si="19"/>
        <v>60.159482011500707</v>
      </c>
      <c r="T77" s="32">
        <f t="shared" si="20"/>
        <v>74.088581088058348</v>
      </c>
    </row>
    <row r="78" spans="2:20" x14ac:dyDescent="0.25">
      <c r="B78" s="12" t="str">
        <f>'Média Mensal'!B78</f>
        <v>Trindade S</v>
      </c>
      <c r="C78" s="12" t="str">
        <f>'Média Mensal'!C78</f>
        <v>Faria Guimaraes</v>
      </c>
      <c r="D78" s="15">
        <f>'Média Mensal'!D78</f>
        <v>555.34</v>
      </c>
      <c r="E78" s="4">
        <v>35696.879227783131</v>
      </c>
      <c r="F78" s="2">
        <v>27170.50521678061</v>
      </c>
      <c r="G78" s="5">
        <f t="shared" si="14"/>
        <v>62867.384444563737</v>
      </c>
      <c r="H78" s="2">
        <v>530</v>
      </c>
      <c r="I78" s="2">
        <v>528</v>
      </c>
      <c r="J78" s="5">
        <f t="shared" si="15"/>
        <v>1058</v>
      </c>
      <c r="K78" s="2">
        <v>0</v>
      </c>
      <c r="L78" s="2">
        <v>0</v>
      </c>
      <c r="M78" s="5">
        <f t="shared" si="16"/>
        <v>0</v>
      </c>
      <c r="N78" s="27">
        <f t="shared" si="17"/>
        <v>0.31181760331746272</v>
      </c>
      <c r="O78" s="27">
        <f t="shared" si="0"/>
        <v>0.23823745455229911</v>
      </c>
      <c r="P78" s="28">
        <f t="shared" si="1"/>
        <v>0.27509707538929029</v>
      </c>
      <c r="R78" s="32">
        <f t="shared" si="18"/>
        <v>67.352602316571947</v>
      </c>
      <c r="S78" s="32">
        <f t="shared" si="19"/>
        <v>51.459290183296609</v>
      </c>
      <c r="T78" s="32">
        <f t="shared" si="20"/>
        <v>59.420968284086705</v>
      </c>
    </row>
    <row r="79" spans="2:20" x14ac:dyDescent="0.25">
      <c r="B79" s="12" t="str">
        <f>'Média Mensal'!B79</f>
        <v>Faria Guimaraes</v>
      </c>
      <c r="C79" s="12" t="str">
        <f>'Média Mensal'!C79</f>
        <v>Marques</v>
      </c>
      <c r="D79" s="15">
        <f>'Média Mensal'!D79</f>
        <v>621.04</v>
      </c>
      <c r="E79" s="4">
        <v>33674.586159889979</v>
      </c>
      <c r="F79" s="2">
        <v>26111.953114757333</v>
      </c>
      <c r="G79" s="5">
        <f t="shared" si="14"/>
        <v>59786.539274647308</v>
      </c>
      <c r="H79" s="2">
        <v>530</v>
      </c>
      <c r="I79" s="2">
        <v>526</v>
      </c>
      <c r="J79" s="5">
        <f t="shared" si="15"/>
        <v>1056</v>
      </c>
      <c r="K79" s="2">
        <v>0</v>
      </c>
      <c r="L79" s="2">
        <v>0</v>
      </c>
      <c r="M79" s="5">
        <f t="shared" si="16"/>
        <v>0</v>
      </c>
      <c r="N79" s="27">
        <f t="shared" si="17"/>
        <v>0.29415256953083491</v>
      </c>
      <c r="O79" s="27">
        <f t="shared" si="0"/>
        <v>0.22982637229577993</v>
      </c>
      <c r="P79" s="28">
        <f t="shared" si="1"/>
        <v>0.26211130083231321</v>
      </c>
      <c r="R79" s="32">
        <f t="shared" si="18"/>
        <v>63.536955018660336</v>
      </c>
      <c r="S79" s="32">
        <f t="shared" si="19"/>
        <v>49.642496415888466</v>
      </c>
      <c r="T79" s="32">
        <f t="shared" si="20"/>
        <v>56.616040979779648</v>
      </c>
    </row>
    <row r="80" spans="2:20" x14ac:dyDescent="0.25">
      <c r="B80" s="12" t="str">
        <f>'Média Mensal'!B80</f>
        <v>Marques</v>
      </c>
      <c r="C80" s="12" t="str">
        <f>'Média Mensal'!C80</f>
        <v>Combatentes</v>
      </c>
      <c r="D80" s="15">
        <f>'Média Mensal'!D80</f>
        <v>702.75</v>
      </c>
      <c r="E80" s="4">
        <v>28086.838581122884</v>
      </c>
      <c r="F80" s="2">
        <v>20418.358452764172</v>
      </c>
      <c r="G80" s="5">
        <f t="shared" si="14"/>
        <v>48505.19703388706</v>
      </c>
      <c r="H80" s="2">
        <v>530</v>
      </c>
      <c r="I80" s="2">
        <v>532</v>
      </c>
      <c r="J80" s="5">
        <f t="shared" si="15"/>
        <v>1062</v>
      </c>
      <c r="K80" s="2">
        <v>0</v>
      </c>
      <c r="L80" s="2">
        <v>0</v>
      </c>
      <c r="M80" s="5">
        <f t="shared" si="16"/>
        <v>0</v>
      </c>
      <c r="N80" s="27">
        <f t="shared" si="17"/>
        <v>0.24534275490149268</v>
      </c>
      <c r="O80" s="27">
        <f t="shared" si="0"/>
        <v>0.17768691218292409</v>
      </c>
      <c r="P80" s="28">
        <f t="shared" si="1"/>
        <v>0.21145112747561842</v>
      </c>
      <c r="R80" s="32">
        <f t="shared" si="18"/>
        <v>52.994035058722424</v>
      </c>
      <c r="S80" s="32">
        <f t="shared" si="19"/>
        <v>38.380373031511603</v>
      </c>
      <c r="T80" s="32">
        <f t="shared" si="20"/>
        <v>45.673443534733579</v>
      </c>
    </row>
    <row r="81" spans="2:20" x14ac:dyDescent="0.25">
      <c r="B81" s="12" t="str">
        <f>'Média Mensal'!B81</f>
        <v>Combatentes</v>
      </c>
      <c r="C81" s="12" t="str">
        <f>'Média Mensal'!C81</f>
        <v>Salgueiros</v>
      </c>
      <c r="D81" s="15">
        <f>'Média Mensal'!D81</f>
        <v>471.25</v>
      </c>
      <c r="E81" s="4">
        <v>25716.663742764271</v>
      </c>
      <c r="F81" s="2">
        <v>15802.408246203764</v>
      </c>
      <c r="G81" s="5">
        <f t="shared" si="14"/>
        <v>41519.071988968033</v>
      </c>
      <c r="H81" s="2">
        <v>530</v>
      </c>
      <c r="I81" s="2">
        <v>532</v>
      </c>
      <c r="J81" s="5">
        <f t="shared" si="15"/>
        <v>1062</v>
      </c>
      <c r="K81" s="2">
        <v>0</v>
      </c>
      <c r="L81" s="2">
        <v>0</v>
      </c>
      <c r="M81" s="5">
        <f t="shared" si="16"/>
        <v>0</v>
      </c>
      <c r="N81" s="27">
        <f t="shared" si="17"/>
        <v>0.22463892158249713</v>
      </c>
      <c r="O81" s="27">
        <f t="shared" si="17"/>
        <v>0.13751747638370027</v>
      </c>
      <c r="P81" s="28">
        <f t="shared" si="17"/>
        <v>0.1809961637239661</v>
      </c>
      <c r="R81" s="32">
        <f t="shared" si="18"/>
        <v>48.52200706181938</v>
      </c>
      <c r="S81" s="32">
        <f t="shared" si="19"/>
        <v>29.703774898879256</v>
      </c>
      <c r="T81" s="32">
        <f t="shared" si="20"/>
        <v>39.095171364376682</v>
      </c>
    </row>
    <row r="82" spans="2:20" x14ac:dyDescent="0.25">
      <c r="B82" s="12" t="str">
        <f>'Média Mensal'!B82</f>
        <v>Salgueiros</v>
      </c>
      <c r="C82" s="12" t="str">
        <f>'Média Mensal'!C82</f>
        <v>Polo Universitario</v>
      </c>
      <c r="D82" s="15">
        <f>'Média Mensal'!D82</f>
        <v>775.36</v>
      </c>
      <c r="E82" s="4">
        <v>24152.421750671812</v>
      </c>
      <c r="F82" s="2">
        <v>12506.124995913242</v>
      </c>
      <c r="G82" s="5">
        <f t="shared" si="14"/>
        <v>36658.546746585052</v>
      </c>
      <c r="H82" s="2">
        <v>526</v>
      </c>
      <c r="I82" s="2">
        <v>526</v>
      </c>
      <c r="J82" s="5">
        <f t="shared" si="15"/>
        <v>1052</v>
      </c>
      <c r="K82" s="2">
        <v>0</v>
      </c>
      <c r="L82" s="2">
        <v>0</v>
      </c>
      <c r="M82" s="5">
        <f t="shared" si="16"/>
        <v>0</v>
      </c>
      <c r="N82" s="27">
        <f t="shared" si="17"/>
        <v>0.21257940563540181</v>
      </c>
      <c r="O82" s="27">
        <f t="shared" si="17"/>
        <v>0.11007362515766478</v>
      </c>
      <c r="P82" s="28">
        <f t="shared" si="17"/>
        <v>0.16132651539653328</v>
      </c>
      <c r="R82" s="32">
        <f t="shared" si="18"/>
        <v>45.917151617246795</v>
      </c>
      <c r="S82" s="32">
        <f t="shared" si="19"/>
        <v>23.775903034055592</v>
      </c>
      <c r="T82" s="32">
        <f t="shared" si="20"/>
        <v>34.846527325651188</v>
      </c>
    </row>
    <row r="83" spans="2:20" x14ac:dyDescent="0.25">
      <c r="B83" s="12" t="str">
        <f>'Média Mensal'!B83</f>
        <v>Polo Universitario</v>
      </c>
      <c r="C83" s="12" t="str">
        <f>'Média Mensal'!C83</f>
        <v>I.P.O.</v>
      </c>
      <c r="D83" s="15">
        <f>'Média Mensal'!D83</f>
        <v>827.64</v>
      </c>
      <c r="E83" s="4">
        <v>16143.998952188615</v>
      </c>
      <c r="F83" s="2">
        <v>10868.117073980784</v>
      </c>
      <c r="G83" s="5">
        <f t="shared" si="14"/>
        <v>27012.116026169399</v>
      </c>
      <c r="H83" s="2">
        <v>530</v>
      </c>
      <c r="I83" s="2">
        <v>528</v>
      </c>
      <c r="J83" s="5">
        <f t="shared" si="15"/>
        <v>1058</v>
      </c>
      <c r="K83" s="2">
        <v>0</v>
      </c>
      <c r="L83" s="2">
        <v>0</v>
      </c>
      <c r="M83" s="5">
        <f t="shared" si="16"/>
        <v>0</v>
      </c>
      <c r="N83" s="27">
        <f t="shared" si="17"/>
        <v>0.14102025639577756</v>
      </c>
      <c r="O83" s="27">
        <f t="shared" si="17"/>
        <v>9.5294236409062705E-2</v>
      </c>
      <c r="P83" s="28">
        <f t="shared" si="17"/>
        <v>0.11820046570297468</v>
      </c>
      <c r="R83" s="32">
        <f t="shared" si="18"/>
        <v>30.460375381487953</v>
      </c>
      <c r="S83" s="32">
        <f t="shared" si="19"/>
        <v>20.583555064357544</v>
      </c>
      <c r="T83" s="32">
        <f t="shared" si="20"/>
        <v>25.53130059184253</v>
      </c>
    </row>
    <row r="84" spans="2:20" x14ac:dyDescent="0.25">
      <c r="B84" s="13" t="str">
        <f>'Média Mensal'!B84</f>
        <v>I.P.O.</v>
      </c>
      <c r="C84" s="13" t="str">
        <f>'Média Mensal'!C84</f>
        <v>Hospital São João</v>
      </c>
      <c r="D84" s="16">
        <f>'Média Mensal'!D84</f>
        <v>351.77</v>
      </c>
      <c r="E84" s="6">
        <v>5646.5219861166606</v>
      </c>
      <c r="F84" s="3">
        <v>8553</v>
      </c>
      <c r="G84" s="7">
        <f t="shared" si="14"/>
        <v>14199.521986116661</v>
      </c>
      <c r="H84" s="6">
        <v>530</v>
      </c>
      <c r="I84" s="3">
        <v>532</v>
      </c>
      <c r="J84" s="7">
        <f t="shared" si="15"/>
        <v>1062</v>
      </c>
      <c r="K84" s="6">
        <v>0</v>
      </c>
      <c r="L84" s="3">
        <v>0</v>
      </c>
      <c r="M84" s="7">
        <f t="shared" si="16"/>
        <v>0</v>
      </c>
      <c r="N84" s="27">
        <f t="shared" si="17"/>
        <v>4.9323217908077047E-2</v>
      </c>
      <c r="O84" s="27">
        <f t="shared" si="17"/>
        <v>7.443086883876357E-2</v>
      </c>
      <c r="P84" s="28">
        <f t="shared" si="17"/>
        <v>6.1900685229287246E-2</v>
      </c>
      <c r="R84" s="32">
        <f t="shared" si="18"/>
        <v>10.653815068144644</v>
      </c>
      <c r="S84" s="32">
        <f t="shared" si="19"/>
        <v>16.077067669172934</v>
      </c>
      <c r="T84" s="32">
        <f t="shared" si="20"/>
        <v>13.370548009526045</v>
      </c>
    </row>
    <row r="85" spans="2:20" x14ac:dyDescent="0.25">
      <c r="B85" s="12" t="str">
        <f>'Média Mensal'!B85</f>
        <v xml:space="preserve">Verdes (E) </v>
      </c>
      <c r="C85" s="12" t="str">
        <f>'Média Mensal'!C85</f>
        <v>Botica</v>
      </c>
      <c r="D85" s="15">
        <f>'Média Mensal'!D85</f>
        <v>683.54</v>
      </c>
      <c r="E85" s="4">
        <v>2393.6004053909596</v>
      </c>
      <c r="F85" s="2">
        <v>5738.9118969556785</v>
      </c>
      <c r="G85" s="5">
        <f t="shared" si="14"/>
        <v>8132.5123023466385</v>
      </c>
      <c r="H85" s="2">
        <v>143</v>
      </c>
      <c r="I85" s="2">
        <v>141</v>
      </c>
      <c r="J85" s="5">
        <f t="shared" si="15"/>
        <v>284</v>
      </c>
      <c r="K85" s="2">
        <v>0</v>
      </c>
      <c r="L85" s="2">
        <v>0</v>
      </c>
      <c r="M85" s="5">
        <f t="shared" si="16"/>
        <v>0</v>
      </c>
      <c r="N85" s="25">
        <f t="shared" si="17"/>
        <v>7.7492890617422941E-2</v>
      </c>
      <c r="O85" s="25">
        <f t="shared" si="17"/>
        <v>0.18843288340411343</v>
      </c>
      <c r="P85" s="26">
        <f t="shared" si="17"/>
        <v>0.13257225323335026</v>
      </c>
      <c r="R85" s="32">
        <f t="shared" si="18"/>
        <v>16.738464373363353</v>
      </c>
      <c r="S85" s="32">
        <f t="shared" si="19"/>
        <v>40.701502815288499</v>
      </c>
      <c r="T85" s="32">
        <f t="shared" si="20"/>
        <v>28.635606698403656</v>
      </c>
    </row>
    <row r="86" spans="2:20" x14ac:dyDescent="0.25">
      <c r="B86" s="13" t="str">
        <f>'Média Mensal'!B86</f>
        <v>Botica</v>
      </c>
      <c r="C86" s="13" t="str">
        <f>'Média Mensal'!C86</f>
        <v>Aeroporto</v>
      </c>
      <c r="D86" s="16">
        <f>'Média Mensal'!D86</f>
        <v>649.66</v>
      </c>
      <c r="E86" s="6">
        <v>2218.3889341456834</v>
      </c>
      <c r="F86" s="3">
        <v>5425.9999999999973</v>
      </c>
      <c r="G86" s="7">
        <f t="shared" si="14"/>
        <v>7644.3889341456807</v>
      </c>
      <c r="H86" s="6">
        <v>153</v>
      </c>
      <c r="I86" s="3">
        <v>132</v>
      </c>
      <c r="J86" s="7">
        <f t="shared" si="15"/>
        <v>285</v>
      </c>
      <c r="K86" s="6">
        <v>0</v>
      </c>
      <c r="L86" s="3">
        <v>0</v>
      </c>
      <c r="M86" s="7">
        <f t="shared" si="16"/>
        <v>0</v>
      </c>
      <c r="N86" s="27">
        <f t="shared" si="17"/>
        <v>6.7126268886034957E-2</v>
      </c>
      <c r="O86" s="27">
        <f t="shared" si="17"/>
        <v>0.19030583613916938</v>
      </c>
      <c r="P86" s="28">
        <f t="shared" si="17"/>
        <v>0.12417785792959195</v>
      </c>
      <c r="R86" s="32">
        <f t="shared" si="18"/>
        <v>14.499274079383552</v>
      </c>
      <c r="S86" s="32">
        <f t="shared" si="19"/>
        <v>41.106060606060588</v>
      </c>
      <c r="T86" s="32">
        <f t="shared" si="20"/>
        <v>26.822417312791863</v>
      </c>
    </row>
    <row r="87" spans="2:20" x14ac:dyDescent="0.25">
      <c r="B87" s="23" t="s">
        <v>85</v>
      </c>
      <c r="E87" s="41"/>
      <c r="F87" s="41"/>
      <c r="G87" s="41"/>
      <c r="H87" s="41"/>
      <c r="I87" s="41"/>
      <c r="J87" s="41"/>
      <c r="K87" s="41"/>
      <c r="L87" s="41"/>
      <c r="M87" s="41"/>
      <c r="N87" s="42"/>
      <c r="O87" s="42"/>
      <c r="P87" s="42"/>
    </row>
    <row r="88" spans="2:20" x14ac:dyDescent="0.25">
      <c r="B88" s="34"/>
    </row>
    <row r="89" spans="2:20" x14ac:dyDescent="0.25">
      <c r="C89" s="51" t="s">
        <v>106</v>
      </c>
      <c r="D89" s="52">
        <f>+SUMPRODUCT(D5:D86,G5:G86)/1000</f>
        <v>1710882.7554719471</v>
      </c>
    </row>
    <row r="90" spans="2:20" x14ac:dyDescent="0.25">
      <c r="C90" s="51" t="s">
        <v>108</v>
      </c>
      <c r="D90" s="52">
        <f>+(SUMPRODUCT($D$5:$D$86,$J$5:$J$86)+SUMPRODUCT($D$5:$D$86,$M$5:$M$86))/1000</f>
        <v>45465.994909999994</v>
      </c>
    </row>
    <row r="91" spans="2:20" x14ac:dyDescent="0.25">
      <c r="C91" s="51" t="s">
        <v>107</v>
      </c>
      <c r="D91" s="52">
        <f>+(SUMPRODUCT($D$5:$D$86,$J$5:$J$86)*216+SUMPRODUCT($D$5:$D$86,$M$5:$M$86)*248)/1000</f>
        <v>10390572.623759998</v>
      </c>
    </row>
    <row r="92" spans="2:20" x14ac:dyDescent="0.25">
      <c r="C92" s="51" t="s">
        <v>109</v>
      </c>
      <c r="D92" s="35">
        <f>+D89/D91</f>
        <v>0.16465721548008741</v>
      </c>
    </row>
    <row r="93" spans="2:20" x14ac:dyDescent="0.25">
      <c r="D93" s="53">
        <f>+D92-P2</f>
        <v>-2.2204460492503131E-16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7">
    <tabColor theme="0" tint="-4.9989318521683403E-2"/>
  </sheetPr>
  <dimension ref="A1:T93"/>
  <sheetViews>
    <sheetView topLeftCell="A82" workbookViewId="0">
      <selection activeCell="P2" sqref="P2"/>
    </sheetView>
  </sheetViews>
  <sheetFormatPr defaultRowHeight="15" x14ac:dyDescent="0.25"/>
  <cols>
    <col min="2" max="2" width="17.42578125" bestFit="1" customWidth="1"/>
    <col min="3" max="3" width="17.42578125" customWidth="1"/>
    <col min="4" max="4" width="13.7109375" customWidth="1"/>
    <col min="5" max="16" width="10" customWidth="1"/>
  </cols>
  <sheetData>
    <row r="1" spans="1:20" ht="14.45" x14ac:dyDescent="0.3">
      <c r="P1" s="33"/>
    </row>
    <row r="2" spans="1:20" ht="17.25" x14ac:dyDescent="0.3">
      <c r="A2" s="1"/>
      <c r="H2" s="54" t="s">
        <v>84</v>
      </c>
      <c r="I2" s="55"/>
      <c r="J2" s="55"/>
      <c r="K2" s="55"/>
      <c r="L2" s="55"/>
      <c r="M2" s="55"/>
      <c r="N2" s="55"/>
      <c r="O2" s="56"/>
      <c r="P2" s="17">
        <v>0.14804519502799343</v>
      </c>
    </row>
    <row r="3" spans="1:20" ht="17.25" x14ac:dyDescent="0.25">
      <c r="B3" s="59" t="s">
        <v>3</v>
      </c>
      <c r="C3" s="61" t="s">
        <v>4</v>
      </c>
      <c r="D3" s="18" t="s">
        <v>82</v>
      </c>
      <c r="E3" s="64" t="s">
        <v>0</v>
      </c>
      <c r="F3" s="64"/>
      <c r="G3" s="65"/>
      <c r="H3" s="63" t="s">
        <v>86</v>
      </c>
      <c r="I3" s="64"/>
      <c r="J3" s="65"/>
      <c r="K3" s="63" t="s">
        <v>87</v>
      </c>
      <c r="L3" s="64"/>
      <c r="M3" s="65"/>
      <c r="N3" s="63" t="s">
        <v>1</v>
      </c>
      <c r="O3" s="64"/>
      <c r="P3" s="65"/>
      <c r="R3" s="63" t="s">
        <v>88</v>
      </c>
      <c r="S3" s="64"/>
      <c r="T3" s="65"/>
    </row>
    <row r="4" spans="1:20" x14ac:dyDescent="0.25">
      <c r="B4" s="60"/>
      <c r="C4" s="62"/>
      <c r="D4" s="19" t="s">
        <v>83</v>
      </c>
      <c r="E4" s="20" t="s">
        <v>5</v>
      </c>
      <c r="F4" s="21" t="s">
        <v>6</v>
      </c>
      <c r="G4" s="22" t="s">
        <v>2</v>
      </c>
      <c r="H4" s="20" t="s">
        <v>5</v>
      </c>
      <c r="I4" s="21" t="s">
        <v>6</v>
      </c>
      <c r="J4" s="22" t="s">
        <v>2</v>
      </c>
      <c r="K4" s="20" t="s">
        <v>5</v>
      </c>
      <c r="L4" s="21" t="s">
        <v>6</v>
      </c>
      <c r="M4" s="24" t="s">
        <v>2</v>
      </c>
      <c r="N4" s="20" t="s">
        <v>5</v>
      </c>
      <c r="O4" s="21" t="s">
        <v>6</v>
      </c>
      <c r="P4" s="22" t="s">
        <v>2</v>
      </c>
      <c r="R4" s="20" t="s">
        <v>5</v>
      </c>
      <c r="S4" s="21" t="s">
        <v>6</v>
      </c>
      <c r="T4" s="31" t="s">
        <v>2</v>
      </c>
    </row>
    <row r="5" spans="1:20" x14ac:dyDescent="0.25">
      <c r="B5" s="11" t="str">
        <f>'Média Mensal'!B5</f>
        <v>Fânzeres</v>
      </c>
      <c r="C5" s="11" t="str">
        <f>'Média Mensal'!C5</f>
        <v>Venda Nova</v>
      </c>
      <c r="D5" s="14">
        <f>'Média Mensal'!D5</f>
        <v>440.45</v>
      </c>
      <c r="E5" s="8">
        <v>638.00000000000023</v>
      </c>
      <c r="F5" s="9">
        <v>568.21116055813718</v>
      </c>
      <c r="G5" s="10">
        <f>+E5+F5</f>
        <v>1206.2111605581374</v>
      </c>
      <c r="H5" s="9">
        <v>130</v>
      </c>
      <c r="I5" s="9">
        <v>192</v>
      </c>
      <c r="J5" s="10">
        <f>+H5+I5</f>
        <v>322</v>
      </c>
      <c r="K5" s="9">
        <v>0</v>
      </c>
      <c r="L5" s="9">
        <v>0</v>
      </c>
      <c r="M5" s="10">
        <f>+K5+L5</f>
        <v>0</v>
      </c>
      <c r="N5" s="27">
        <f>+E5/(H5*216+K5*248)</f>
        <v>2.2720797720797728E-2</v>
      </c>
      <c r="O5" s="27">
        <f t="shared" ref="O5:O80" si="0">+F5/(I5*216+L5*248)</f>
        <v>1.3701079295865577E-2</v>
      </c>
      <c r="P5" s="28">
        <f t="shared" ref="P5:P80" si="1">+G5/(J5*216+M5*248)</f>
        <v>1.7342580523322656E-2</v>
      </c>
      <c r="R5" s="32">
        <f>+E5/(H5+K5)</f>
        <v>4.9076923076923098</v>
      </c>
      <c r="S5" s="32">
        <f t="shared" ref="S5" si="2">+F5/(I5+L5)</f>
        <v>2.9594331279069643</v>
      </c>
      <c r="T5" s="32">
        <f t="shared" ref="T5" si="3">+G5/(J5+M5)</f>
        <v>3.745997393037694</v>
      </c>
    </row>
    <row r="6" spans="1:20" x14ac:dyDescent="0.25">
      <c r="B6" s="12" t="str">
        <f>'Média Mensal'!B6</f>
        <v>Venda Nova</v>
      </c>
      <c r="C6" s="12" t="str">
        <f>'Média Mensal'!C6</f>
        <v>Carreira</v>
      </c>
      <c r="D6" s="15">
        <f>'Média Mensal'!D6</f>
        <v>583.47</v>
      </c>
      <c r="E6" s="4">
        <v>1224.2659490538306</v>
      </c>
      <c r="F6" s="2">
        <v>1015.9496319793673</v>
      </c>
      <c r="G6" s="5">
        <f t="shared" ref="G6:G69" si="4">+E6+F6</f>
        <v>2240.2155810331979</v>
      </c>
      <c r="H6" s="2">
        <v>115</v>
      </c>
      <c r="I6" s="2">
        <v>190</v>
      </c>
      <c r="J6" s="5">
        <f t="shared" ref="J6:J69" si="5">+H6+I6</f>
        <v>305</v>
      </c>
      <c r="K6" s="2">
        <v>0</v>
      </c>
      <c r="L6" s="2">
        <v>0</v>
      </c>
      <c r="M6" s="5">
        <f t="shared" ref="M6:M69" si="6">+K6+L6</f>
        <v>0</v>
      </c>
      <c r="N6" s="27">
        <f t="shared" ref="N6:N69" si="7">+E6/(H6*216+K6*248)</f>
        <v>4.9286068802489154E-2</v>
      </c>
      <c r="O6" s="27">
        <f t="shared" si="0"/>
        <v>2.4755107991699981E-2</v>
      </c>
      <c r="P6" s="28">
        <f t="shared" si="1"/>
        <v>3.4004486658063111E-2</v>
      </c>
      <c r="R6" s="32">
        <f t="shared" ref="R6:R70" si="8">+E6/(H6+K6)</f>
        <v>10.645790861337657</v>
      </c>
      <c r="S6" s="32">
        <f t="shared" ref="S6:S70" si="9">+F6/(I6+L6)</f>
        <v>5.3471033262071961</v>
      </c>
      <c r="T6" s="32">
        <f t="shared" ref="T6:T70" si="10">+G6/(J6+M6)</f>
        <v>7.3449691181416323</v>
      </c>
    </row>
    <row r="7" spans="1:20" x14ac:dyDescent="0.25">
      <c r="B7" s="12" t="str">
        <f>'Média Mensal'!B7</f>
        <v>Carreira</v>
      </c>
      <c r="C7" s="12" t="str">
        <f>'Média Mensal'!C7</f>
        <v>Baguim</v>
      </c>
      <c r="D7" s="15">
        <f>'Média Mensal'!D7</f>
        <v>786.02</v>
      </c>
      <c r="E7" s="4">
        <v>1744.3990301516822</v>
      </c>
      <c r="F7" s="2">
        <v>1325.1930252043387</v>
      </c>
      <c r="G7" s="5">
        <f t="shared" si="4"/>
        <v>3069.5920553560209</v>
      </c>
      <c r="H7" s="2">
        <v>110</v>
      </c>
      <c r="I7" s="2">
        <v>161</v>
      </c>
      <c r="J7" s="5">
        <f t="shared" si="5"/>
        <v>271</v>
      </c>
      <c r="K7" s="2">
        <v>0</v>
      </c>
      <c r="L7" s="2">
        <v>0</v>
      </c>
      <c r="M7" s="5">
        <f t="shared" si="6"/>
        <v>0</v>
      </c>
      <c r="N7" s="27">
        <f t="shared" si="7"/>
        <v>7.3417467598976521E-2</v>
      </c>
      <c r="O7" s="27">
        <f t="shared" si="0"/>
        <v>3.8106539717170998E-2</v>
      </c>
      <c r="P7" s="28">
        <f t="shared" si="1"/>
        <v>5.2439388672885417E-2</v>
      </c>
      <c r="R7" s="32">
        <f t="shared" si="8"/>
        <v>15.858173001378928</v>
      </c>
      <c r="S7" s="32">
        <f t="shared" si="9"/>
        <v>8.2310125789089366</v>
      </c>
      <c r="T7" s="32">
        <f t="shared" si="10"/>
        <v>11.32690795334325</v>
      </c>
    </row>
    <row r="8" spans="1:20" x14ac:dyDescent="0.25">
      <c r="B8" s="12" t="str">
        <f>'Média Mensal'!B8</f>
        <v>Baguim</v>
      </c>
      <c r="C8" s="12" t="str">
        <f>'Média Mensal'!C8</f>
        <v>Campainha</v>
      </c>
      <c r="D8" s="15">
        <f>'Média Mensal'!D8</f>
        <v>751.7</v>
      </c>
      <c r="E8" s="4">
        <v>2193.6128111511339</v>
      </c>
      <c r="F8" s="2">
        <v>1472.6336667982655</v>
      </c>
      <c r="G8" s="5">
        <f t="shared" si="4"/>
        <v>3666.2464779493994</v>
      </c>
      <c r="H8" s="2">
        <v>132</v>
      </c>
      <c r="I8" s="2">
        <v>157</v>
      </c>
      <c r="J8" s="5">
        <f t="shared" si="5"/>
        <v>289</v>
      </c>
      <c r="K8" s="2">
        <v>0</v>
      </c>
      <c r="L8" s="2">
        <v>0</v>
      </c>
      <c r="M8" s="5">
        <f t="shared" si="6"/>
        <v>0</v>
      </c>
      <c r="N8" s="27">
        <f t="shared" si="7"/>
        <v>7.6936476260912379E-2</v>
      </c>
      <c r="O8" s="27">
        <f t="shared" si="0"/>
        <v>4.3425149410187117E-2</v>
      </c>
      <c r="P8" s="28">
        <f t="shared" si="1"/>
        <v>5.8731360982144681E-2</v>
      </c>
      <c r="R8" s="32">
        <f t="shared" si="8"/>
        <v>16.618278872357074</v>
      </c>
      <c r="S8" s="32">
        <f t="shared" si="9"/>
        <v>9.3798322726004173</v>
      </c>
      <c r="T8" s="32">
        <f t="shared" si="10"/>
        <v>12.68597397214325</v>
      </c>
    </row>
    <row r="9" spans="1:20" x14ac:dyDescent="0.25">
      <c r="B9" s="12" t="str">
        <f>'Média Mensal'!B9</f>
        <v>Campainha</v>
      </c>
      <c r="C9" s="12" t="str">
        <f>'Média Mensal'!C9</f>
        <v>Rio Tinto</v>
      </c>
      <c r="D9" s="15">
        <f>'Média Mensal'!D9</f>
        <v>859.99</v>
      </c>
      <c r="E9" s="4">
        <v>2852.9474448322021</v>
      </c>
      <c r="F9" s="2">
        <v>1839.3270518026941</v>
      </c>
      <c r="G9" s="5">
        <f t="shared" si="4"/>
        <v>4692.2744966348964</v>
      </c>
      <c r="H9" s="2">
        <v>132</v>
      </c>
      <c r="I9" s="2">
        <v>160</v>
      </c>
      <c r="J9" s="5">
        <f t="shared" si="5"/>
        <v>292</v>
      </c>
      <c r="K9" s="2">
        <v>0</v>
      </c>
      <c r="L9" s="2">
        <v>0</v>
      </c>
      <c r="M9" s="5">
        <f t="shared" si="6"/>
        <v>0</v>
      </c>
      <c r="N9" s="27">
        <f t="shared" si="7"/>
        <v>0.10006128804826747</v>
      </c>
      <c r="O9" s="27">
        <f t="shared" si="0"/>
        <v>5.3221268860031659E-2</v>
      </c>
      <c r="P9" s="28">
        <f t="shared" si="1"/>
        <v>7.4395524109508129E-2</v>
      </c>
      <c r="R9" s="32">
        <f t="shared" si="8"/>
        <v>21.613238218425774</v>
      </c>
      <c r="S9" s="32">
        <f t="shared" si="9"/>
        <v>11.495794073766838</v>
      </c>
      <c r="T9" s="32">
        <f t="shared" si="10"/>
        <v>16.069433207653756</v>
      </c>
    </row>
    <row r="10" spans="1:20" x14ac:dyDescent="0.25">
      <c r="B10" s="12" t="str">
        <f>'Média Mensal'!B10</f>
        <v>Rio Tinto</v>
      </c>
      <c r="C10" s="12" t="str">
        <f>'Média Mensal'!C10</f>
        <v>Levada</v>
      </c>
      <c r="D10" s="15">
        <f>'Média Mensal'!D10</f>
        <v>452.83</v>
      </c>
      <c r="E10" s="4">
        <v>3320.6161616629292</v>
      </c>
      <c r="F10" s="2">
        <v>2164.0049046730173</v>
      </c>
      <c r="G10" s="5">
        <f t="shared" si="4"/>
        <v>5484.621066335947</v>
      </c>
      <c r="H10" s="2">
        <v>132</v>
      </c>
      <c r="I10" s="2">
        <v>169</v>
      </c>
      <c r="J10" s="5">
        <f t="shared" si="5"/>
        <v>301</v>
      </c>
      <c r="K10" s="2">
        <v>0</v>
      </c>
      <c r="L10" s="2">
        <v>0</v>
      </c>
      <c r="M10" s="5">
        <f t="shared" si="6"/>
        <v>0</v>
      </c>
      <c r="N10" s="27">
        <f t="shared" si="7"/>
        <v>0.11646381038380083</v>
      </c>
      <c r="O10" s="27">
        <f t="shared" si="0"/>
        <v>5.9281309025668895E-2</v>
      </c>
      <c r="P10" s="28">
        <f t="shared" si="1"/>
        <v>8.4358020584716795E-2</v>
      </c>
      <c r="R10" s="32">
        <f t="shared" si="8"/>
        <v>25.156183042900977</v>
      </c>
      <c r="S10" s="32">
        <f t="shared" si="9"/>
        <v>12.804762749544482</v>
      </c>
      <c r="T10" s="32">
        <f t="shared" si="10"/>
        <v>18.221332446298828</v>
      </c>
    </row>
    <row r="11" spans="1:20" x14ac:dyDescent="0.25">
      <c r="B11" s="12" t="str">
        <f>'Média Mensal'!B11</f>
        <v>Levada</v>
      </c>
      <c r="C11" s="12" t="str">
        <f>'Média Mensal'!C11</f>
        <v>Nau Vitória</v>
      </c>
      <c r="D11" s="15">
        <f>'Média Mensal'!D11</f>
        <v>1111.6199999999999</v>
      </c>
      <c r="E11" s="4">
        <v>4244.2407034726184</v>
      </c>
      <c r="F11" s="2">
        <v>2900.2515928586809</v>
      </c>
      <c r="G11" s="5">
        <f t="shared" si="4"/>
        <v>7144.4922963312993</v>
      </c>
      <c r="H11" s="2">
        <v>133</v>
      </c>
      <c r="I11" s="2">
        <v>172</v>
      </c>
      <c r="J11" s="5">
        <f t="shared" si="5"/>
        <v>305</v>
      </c>
      <c r="K11" s="2">
        <v>0</v>
      </c>
      <c r="L11" s="2">
        <v>0</v>
      </c>
      <c r="M11" s="5">
        <f t="shared" si="6"/>
        <v>0</v>
      </c>
      <c r="N11" s="27">
        <f t="shared" si="7"/>
        <v>0.1477388159103529</v>
      </c>
      <c r="O11" s="27">
        <f t="shared" si="0"/>
        <v>7.8064480858599294E-2</v>
      </c>
      <c r="P11" s="28">
        <f t="shared" si="1"/>
        <v>0.10844705975001973</v>
      </c>
      <c r="R11" s="32">
        <f t="shared" si="8"/>
        <v>31.91158423663623</v>
      </c>
      <c r="S11" s="32">
        <f t="shared" si="9"/>
        <v>16.861927865457446</v>
      </c>
      <c r="T11" s="32">
        <f t="shared" si="10"/>
        <v>23.42456490600426</v>
      </c>
    </row>
    <row r="12" spans="1:20" x14ac:dyDescent="0.25">
      <c r="B12" s="12" t="str">
        <f>'Média Mensal'!B12</f>
        <v>Nau Vitória</v>
      </c>
      <c r="C12" s="12" t="str">
        <f>'Média Mensal'!C12</f>
        <v>Nasoni</v>
      </c>
      <c r="D12" s="15">
        <f>'Média Mensal'!D12</f>
        <v>499.02</v>
      </c>
      <c r="E12" s="4">
        <v>4452.2421154972562</v>
      </c>
      <c r="F12" s="2">
        <v>3017.3061634284545</v>
      </c>
      <c r="G12" s="5">
        <f t="shared" si="4"/>
        <v>7469.5482789257112</v>
      </c>
      <c r="H12" s="2">
        <v>132</v>
      </c>
      <c r="I12" s="2">
        <v>170</v>
      </c>
      <c r="J12" s="5">
        <f t="shared" si="5"/>
        <v>302</v>
      </c>
      <c r="K12" s="2">
        <v>0</v>
      </c>
      <c r="L12" s="2">
        <v>0</v>
      </c>
      <c r="M12" s="5">
        <f t="shared" si="6"/>
        <v>0</v>
      </c>
      <c r="N12" s="27">
        <f t="shared" si="7"/>
        <v>0.15615327284993183</v>
      </c>
      <c r="O12" s="27">
        <f t="shared" si="0"/>
        <v>8.2170647152191023E-2</v>
      </c>
      <c r="P12" s="28">
        <f t="shared" si="1"/>
        <v>0.11450742394723006</v>
      </c>
      <c r="R12" s="32">
        <f t="shared" si="8"/>
        <v>33.729106935585271</v>
      </c>
      <c r="S12" s="32">
        <f t="shared" si="9"/>
        <v>17.748859784873261</v>
      </c>
      <c r="T12" s="32">
        <f t="shared" si="10"/>
        <v>24.733603572601691</v>
      </c>
    </row>
    <row r="13" spans="1:20" x14ac:dyDescent="0.25">
      <c r="B13" s="12" t="str">
        <f>'Média Mensal'!B13</f>
        <v>Nasoni</v>
      </c>
      <c r="C13" s="12" t="str">
        <f>'Média Mensal'!C13</f>
        <v>Contumil</v>
      </c>
      <c r="D13" s="15">
        <f>'Média Mensal'!D13</f>
        <v>650</v>
      </c>
      <c r="E13" s="4">
        <v>4633.4608937630856</v>
      </c>
      <c r="F13" s="2">
        <v>3062.1401266849807</v>
      </c>
      <c r="G13" s="5">
        <f t="shared" si="4"/>
        <v>7695.6010204480663</v>
      </c>
      <c r="H13" s="2">
        <v>126</v>
      </c>
      <c r="I13" s="2">
        <v>160</v>
      </c>
      <c r="J13" s="5">
        <f t="shared" si="5"/>
        <v>286</v>
      </c>
      <c r="K13" s="2">
        <v>0</v>
      </c>
      <c r="L13" s="2">
        <v>0</v>
      </c>
      <c r="M13" s="5">
        <f t="shared" si="6"/>
        <v>0</v>
      </c>
      <c r="N13" s="27">
        <f t="shared" si="7"/>
        <v>0.17024768128171244</v>
      </c>
      <c r="O13" s="27">
        <f t="shared" si="0"/>
        <v>8.8603591628616335E-2</v>
      </c>
      <c r="P13" s="28">
        <f t="shared" si="1"/>
        <v>0.12457266609116917</v>
      </c>
      <c r="R13" s="32">
        <f t="shared" si="8"/>
        <v>36.773499156849887</v>
      </c>
      <c r="S13" s="32">
        <f t="shared" si="9"/>
        <v>19.138375791781129</v>
      </c>
      <c r="T13" s="32">
        <f t="shared" si="10"/>
        <v>26.907695875692539</v>
      </c>
    </row>
    <row r="14" spans="1:20" x14ac:dyDescent="0.25">
      <c r="B14" s="12" t="str">
        <f>'Média Mensal'!B14</f>
        <v>Contumil</v>
      </c>
      <c r="C14" s="12" t="str">
        <f>'Média Mensal'!C14</f>
        <v>Estádio do Dragão</v>
      </c>
      <c r="D14" s="15">
        <f>'Média Mensal'!D14</f>
        <v>619.19000000000005</v>
      </c>
      <c r="E14" s="4">
        <v>4960.8188502487783</v>
      </c>
      <c r="F14" s="2">
        <v>3508.5086306035682</v>
      </c>
      <c r="G14" s="5">
        <f t="shared" si="4"/>
        <v>8469.3274808523456</v>
      </c>
      <c r="H14" s="2">
        <v>112</v>
      </c>
      <c r="I14" s="2">
        <v>154</v>
      </c>
      <c r="J14" s="5">
        <f t="shared" si="5"/>
        <v>266</v>
      </c>
      <c r="K14" s="2">
        <v>0</v>
      </c>
      <c r="L14" s="2">
        <v>0</v>
      </c>
      <c r="M14" s="5">
        <f t="shared" si="6"/>
        <v>0</v>
      </c>
      <c r="N14" s="27">
        <f t="shared" si="7"/>
        <v>0.20506030300300837</v>
      </c>
      <c r="O14" s="27">
        <f t="shared" si="0"/>
        <v>0.10547464618216595</v>
      </c>
      <c r="P14" s="28">
        <f t="shared" si="1"/>
        <v>0.14740544905409958</v>
      </c>
      <c r="R14" s="32">
        <f t="shared" si="8"/>
        <v>44.293025448649807</v>
      </c>
      <c r="S14" s="32">
        <f t="shared" si="9"/>
        <v>22.782523575347845</v>
      </c>
      <c r="T14" s="32">
        <f t="shared" si="10"/>
        <v>31.839576995685508</v>
      </c>
    </row>
    <row r="15" spans="1:20" x14ac:dyDescent="0.25">
      <c r="B15" s="12" t="str">
        <f>'Média Mensal'!B15</f>
        <v>Estádio do Dragão</v>
      </c>
      <c r="C15" s="12" t="str">
        <f>'Média Mensal'!C15</f>
        <v>Campanhã</v>
      </c>
      <c r="D15" s="15">
        <f>'Média Mensal'!D15</f>
        <v>1166.02</v>
      </c>
      <c r="E15" s="4">
        <v>9419.927177276928</v>
      </c>
      <c r="F15" s="2">
        <v>7418.9641298793549</v>
      </c>
      <c r="G15" s="5">
        <f t="shared" si="4"/>
        <v>16838.891307156282</v>
      </c>
      <c r="H15" s="2">
        <v>275</v>
      </c>
      <c r="I15" s="2">
        <v>334</v>
      </c>
      <c r="J15" s="5">
        <f t="shared" si="5"/>
        <v>609</v>
      </c>
      <c r="K15" s="2">
        <v>129</v>
      </c>
      <c r="L15" s="2">
        <v>154</v>
      </c>
      <c r="M15" s="5">
        <f t="shared" si="6"/>
        <v>283</v>
      </c>
      <c r="N15" s="27">
        <f t="shared" si="7"/>
        <v>0.10307168217433614</v>
      </c>
      <c r="O15" s="27">
        <f t="shared" si="0"/>
        <v>6.7239741606360162E-2</v>
      </c>
      <c r="P15" s="28">
        <f t="shared" si="1"/>
        <v>8.3473247675861964E-2</v>
      </c>
      <c r="R15" s="32">
        <f t="shared" si="8"/>
        <v>23.316651428903288</v>
      </c>
      <c r="S15" s="32">
        <f t="shared" si="9"/>
        <v>15.202795348113431</v>
      </c>
      <c r="T15" s="32">
        <f t="shared" si="10"/>
        <v>18.877680837619149</v>
      </c>
    </row>
    <row r="16" spans="1:20" x14ac:dyDescent="0.25">
      <c r="B16" s="12" t="str">
        <f>'Média Mensal'!B16</f>
        <v>Campanhã</v>
      </c>
      <c r="C16" s="12" t="str">
        <f>'Média Mensal'!C16</f>
        <v>Heroismo</v>
      </c>
      <c r="D16" s="15">
        <f>'Média Mensal'!D16</f>
        <v>950.92</v>
      </c>
      <c r="E16" s="4">
        <v>20407.317089415545</v>
      </c>
      <c r="F16" s="2">
        <v>14179.776344071135</v>
      </c>
      <c r="G16" s="5">
        <f t="shared" si="4"/>
        <v>34587.093433486676</v>
      </c>
      <c r="H16" s="2">
        <v>311</v>
      </c>
      <c r="I16" s="2">
        <v>326</v>
      </c>
      <c r="J16" s="5">
        <f t="shared" si="5"/>
        <v>637</v>
      </c>
      <c r="K16" s="2">
        <v>248</v>
      </c>
      <c r="L16" s="2">
        <v>330</v>
      </c>
      <c r="M16" s="5">
        <f t="shared" si="6"/>
        <v>578</v>
      </c>
      <c r="N16" s="27">
        <f t="shared" si="7"/>
        <v>0.15858965720714599</v>
      </c>
      <c r="O16" s="27">
        <f t="shared" si="0"/>
        <v>9.3131149800803489E-2</v>
      </c>
      <c r="P16" s="28">
        <f t="shared" si="1"/>
        <v>0.1231137819057959</v>
      </c>
      <c r="R16" s="32">
        <f t="shared" si="8"/>
        <v>36.506828424714747</v>
      </c>
      <c r="S16" s="32">
        <f t="shared" si="9"/>
        <v>21.615512719620632</v>
      </c>
      <c r="T16" s="32">
        <f t="shared" si="10"/>
        <v>28.466743566655701</v>
      </c>
    </row>
    <row r="17" spans="2:20" x14ac:dyDescent="0.25">
      <c r="B17" s="12" t="str">
        <f>'Média Mensal'!B17</f>
        <v>Heroismo</v>
      </c>
      <c r="C17" s="12" t="str">
        <f>'Média Mensal'!C17</f>
        <v>24 de Agosto</v>
      </c>
      <c r="D17" s="15">
        <f>'Média Mensal'!D17</f>
        <v>571.9</v>
      </c>
      <c r="E17" s="4">
        <v>22197.053649917492</v>
      </c>
      <c r="F17" s="2">
        <v>15525.99671242992</v>
      </c>
      <c r="G17" s="5">
        <f t="shared" si="4"/>
        <v>37723.050362347414</v>
      </c>
      <c r="H17" s="2">
        <v>305</v>
      </c>
      <c r="I17" s="2">
        <v>314</v>
      </c>
      <c r="J17" s="5">
        <f t="shared" si="5"/>
        <v>619</v>
      </c>
      <c r="K17" s="2">
        <v>248</v>
      </c>
      <c r="L17" s="2">
        <v>330</v>
      </c>
      <c r="M17" s="5">
        <f t="shared" si="6"/>
        <v>578</v>
      </c>
      <c r="N17" s="27">
        <f t="shared" si="7"/>
        <v>0.1742530745613067</v>
      </c>
      <c r="O17" s="27">
        <f t="shared" si="0"/>
        <v>0.10373902015467928</v>
      </c>
      <c r="P17" s="28">
        <f t="shared" si="1"/>
        <v>0.13616070270259092</v>
      </c>
      <c r="R17" s="32">
        <f t="shared" si="8"/>
        <v>40.139337522454781</v>
      </c>
      <c r="S17" s="32">
        <f t="shared" si="9"/>
        <v>24.108690547251427</v>
      </c>
      <c r="T17" s="32">
        <f t="shared" si="10"/>
        <v>31.5146619568483</v>
      </c>
    </row>
    <row r="18" spans="2:20" x14ac:dyDescent="0.25">
      <c r="B18" s="12" t="str">
        <f>'Média Mensal'!B18</f>
        <v>24 de Agosto</v>
      </c>
      <c r="C18" s="12" t="str">
        <f>'Média Mensal'!C18</f>
        <v>Bolhão</v>
      </c>
      <c r="D18" s="15">
        <f>'Média Mensal'!D18</f>
        <v>680.44</v>
      </c>
      <c r="E18" s="4">
        <v>29354.137527488539</v>
      </c>
      <c r="F18" s="2">
        <v>19690.629279067685</v>
      </c>
      <c r="G18" s="5">
        <f t="shared" si="4"/>
        <v>49044.766806556225</v>
      </c>
      <c r="H18" s="2">
        <v>339</v>
      </c>
      <c r="I18" s="2">
        <v>296</v>
      </c>
      <c r="J18" s="5">
        <f t="shared" si="5"/>
        <v>635</v>
      </c>
      <c r="K18" s="2">
        <v>237</v>
      </c>
      <c r="L18" s="2">
        <v>329</v>
      </c>
      <c r="M18" s="5">
        <f t="shared" si="6"/>
        <v>566</v>
      </c>
      <c r="N18" s="27">
        <f t="shared" si="7"/>
        <v>0.22237982975370105</v>
      </c>
      <c r="O18" s="27">
        <f t="shared" si="0"/>
        <v>0.13530474739615528</v>
      </c>
      <c r="P18" s="28">
        <f t="shared" si="1"/>
        <v>0.17672006718801789</v>
      </c>
      <c r="R18" s="32">
        <f t="shared" si="8"/>
        <v>50.962044318556494</v>
      </c>
      <c r="S18" s="32">
        <f t="shared" si="9"/>
        <v>31.505006846508298</v>
      </c>
      <c r="T18" s="32">
        <f t="shared" si="10"/>
        <v>40.836608498381537</v>
      </c>
    </row>
    <row r="19" spans="2:20" x14ac:dyDescent="0.25">
      <c r="B19" s="12" t="str">
        <f>'Média Mensal'!B19</f>
        <v>Bolhão</v>
      </c>
      <c r="C19" s="12" t="str">
        <f>'Média Mensal'!C19</f>
        <v>Trindade</v>
      </c>
      <c r="D19" s="15">
        <f>'Média Mensal'!D19</f>
        <v>451.8</v>
      </c>
      <c r="E19" s="4">
        <v>32800.931714061568</v>
      </c>
      <c r="F19" s="2">
        <v>28248.137129321454</v>
      </c>
      <c r="G19" s="5">
        <f t="shared" si="4"/>
        <v>61049.068843383022</v>
      </c>
      <c r="H19" s="2">
        <v>347</v>
      </c>
      <c r="I19" s="2">
        <v>269</v>
      </c>
      <c r="J19" s="5">
        <f t="shared" si="5"/>
        <v>616</v>
      </c>
      <c r="K19" s="2">
        <v>227</v>
      </c>
      <c r="L19" s="2">
        <v>331</v>
      </c>
      <c r="M19" s="5">
        <f t="shared" si="6"/>
        <v>558</v>
      </c>
      <c r="N19" s="27">
        <f t="shared" si="7"/>
        <v>0.24991566891732878</v>
      </c>
      <c r="O19" s="27">
        <f t="shared" si="0"/>
        <v>0.20149607059833266</v>
      </c>
      <c r="P19" s="28">
        <f t="shared" si="1"/>
        <v>0.22490815223763272</v>
      </c>
      <c r="R19" s="32">
        <f t="shared" si="8"/>
        <v>57.144480338086353</v>
      </c>
      <c r="S19" s="32">
        <f t="shared" si="9"/>
        <v>47.080228548869087</v>
      </c>
      <c r="T19" s="32">
        <f t="shared" si="10"/>
        <v>52.000910428775995</v>
      </c>
    </row>
    <row r="20" spans="2:20" x14ac:dyDescent="0.25">
      <c r="B20" s="12" t="str">
        <f>'Média Mensal'!B20</f>
        <v>Trindade</v>
      </c>
      <c r="C20" s="12" t="str">
        <f>'Média Mensal'!C20</f>
        <v>Lapa</v>
      </c>
      <c r="D20" s="15">
        <f>'Média Mensal'!D20</f>
        <v>857.43000000000006</v>
      </c>
      <c r="E20" s="4">
        <v>34412.457218814132</v>
      </c>
      <c r="F20" s="2">
        <v>39663.970978863661</v>
      </c>
      <c r="G20" s="5">
        <f t="shared" si="4"/>
        <v>74076.4281976778</v>
      </c>
      <c r="H20" s="2">
        <v>361</v>
      </c>
      <c r="I20" s="2">
        <v>264</v>
      </c>
      <c r="J20" s="5">
        <f t="shared" si="5"/>
        <v>625</v>
      </c>
      <c r="K20" s="2">
        <v>227</v>
      </c>
      <c r="L20" s="2">
        <v>312</v>
      </c>
      <c r="M20" s="5">
        <f t="shared" si="6"/>
        <v>539</v>
      </c>
      <c r="N20" s="27">
        <f t="shared" si="7"/>
        <v>0.25628915350046272</v>
      </c>
      <c r="O20" s="27">
        <f t="shared" si="0"/>
        <v>0.29511883168797365</v>
      </c>
      <c r="P20" s="28">
        <f t="shared" si="1"/>
        <v>0.27571324216024667</v>
      </c>
      <c r="R20" s="32">
        <f t="shared" si="8"/>
        <v>58.524587106826758</v>
      </c>
      <c r="S20" s="32">
        <f t="shared" si="9"/>
        <v>68.861060727193859</v>
      </c>
      <c r="T20" s="32">
        <f t="shared" si="10"/>
        <v>63.639543125152748</v>
      </c>
    </row>
    <row r="21" spans="2:20" x14ac:dyDescent="0.25">
      <c r="B21" s="12" t="str">
        <f>'Média Mensal'!B21</f>
        <v>Lapa</v>
      </c>
      <c r="C21" s="12" t="str">
        <f>'Média Mensal'!C21</f>
        <v>Carolina Michaelis</v>
      </c>
      <c r="D21" s="15">
        <f>'Média Mensal'!D21</f>
        <v>460.97</v>
      </c>
      <c r="E21" s="4">
        <v>34065.974305630683</v>
      </c>
      <c r="F21" s="2">
        <v>39245.406446060573</v>
      </c>
      <c r="G21" s="5">
        <f t="shared" si="4"/>
        <v>73311.380751691264</v>
      </c>
      <c r="H21" s="2">
        <v>351</v>
      </c>
      <c r="I21" s="2">
        <v>272</v>
      </c>
      <c r="J21" s="5">
        <f t="shared" si="5"/>
        <v>623</v>
      </c>
      <c r="K21" s="2">
        <v>241</v>
      </c>
      <c r="L21" s="2">
        <v>291</v>
      </c>
      <c r="M21" s="5">
        <f t="shared" si="6"/>
        <v>532</v>
      </c>
      <c r="N21" s="27">
        <f t="shared" si="7"/>
        <v>0.25125364575193743</v>
      </c>
      <c r="O21" s="27">
        <f t="shared" si="0"/>
        <v>0.29976631871418097</v>
      </c>
      <c r="P21" s="28">
        <f t="shared" si="1"/>
        <v>0.27508547996161881</v>
      </c>
      <c r="R21" s="32">
        <f t="shared" si="8"/>
        <v>57.543875516268045</v>
      </c>
      <c r="S21" s="32">
        <f t="shared" si="9"/>
        <v>69.707649104903325</v>
      </c>
      <c r="T21" s="32">
        <f t="shared" si="10"/>
        <v>63.473056927871227</v>
      </c>
    </row>
    <row r="22" spans="2:20" x14ac:dyDescent="0.25">
      <c r="B22" s="12" t="str">
        <f>'Média Mensal'!B22</f>
        <v>Carolina Michaelis</v>
      </c>
      <c r="C22" s="12" t="str">
        <f>'Média Mensal'!C22</f>
        <v>Casa da Música</v>
      </c>
      <c r="D22" s="15">
        <f>'Média Mensal'!D22</f>
        <v>627.48</v>
      </c>
      <c r="E22" s="4">
        <v>31687.431424251219</v>
      </c>
      <c r="F22" s="2">
        <v>37326.259984668635</v>
      </c>
      <c r="G22" s="5">
        <f t="shared" si="4"/>
        <v>69013.691408919854</v>
      </c>
      <c r="H22" s="2">
        <v>337</v>
      </c>
      <c r="I22" s="2">
        <v>287</v>
      </c>
      <c r="J22" s="5">
        <f t="shared" si="5"/>
        <v>624</v>
      </c>
      <c r="K22" s="2">
        <v>269</v>
      </c>
      <c r="L22" s="2">
        <v>274</v>
      </c>
      <c r="M22" s="5">
        <f t="shared" si="6"/>
        <v>543</v>
      </c>
      <c r="N22" s="27">
        <f t="shared" si="7"/>
        <v>0.2271435329757657</v>
      </c>
      <c r="O22" s="27">
        <f t="shared" si="0"/>
        <v>0.28724881475611519</v>
      </c>
      <c r="P22" s="28">
        <f t="shared" si="1"/>
        <v>0.25612990784462997</v>
      </c>
      <c r="R22" s="32">
        <f t="shared" si="8"/>
        <v>52.289490799094423</v>
      </c>
      <c r="S22" s="32">
        <f t="shared" si="9"/>
        <v>66.535222789070644</v>
      </c>
      <c r="T22" s="32">
        <f t="shared" si="10"/>
        <v>59.137696151602277</v>
      </c>
    </row>
    <row r="23" spans="2:20" x14ac:dyDescent="0.25">
      <c r="B23" s="12" t="str">
        <f>'Média Mensal'!B23</f>
        <v>Casa da Música</v>
      </c>
      <c r="C23" s="12" t="str">
        <f>'Média Mensal'!C23</f>
        <v>Francos</v>
      </c>
      <c r="D23" s="15">
        <f>'Média Mensal'!D23</f>
        <v>871.87</v>
      </c>
      <c r="E23" s="4">
        <v>26436.852472549075</v>
      </c>
      <c r="F23" s="2">
        <v>32368.097860529695</v>
      </c>
      <c r="G23" s="5">
        <f t="shared" si="4"/>
        <v>58804.95033307877</v>
      </c>
      <c r="H23" s="2">
        <v>335</v>
      </c>
      <c r="I23" s="2">
        <v>294</v>
      </c>
      <c r="J23" s="5">
        <f t="shared" si="5"/>
        <v>629</v>
      </c>
      <c r="K23" s="2">
        <v>279</v>
      </c>
      <c r="L23" s="2">
        <v>272</v>
      </c>
      <c r="M23" s="5">
        <f t="shared" si="6"/>
        <v>551</v>
      </c>
      <c r="N23" s="27">
        <f t="shared" si="7"/>
        <v>0.18676424545431414</v>
      </c>
      <c r="O23" s="27">
        <f t="shared" si="0"/>
        <v>0.24716018525144851</v>
      </c>
      <c r="P23" s="28">
        <f t="shared" si="1"/>
        <v>0.21578848026170874</v>
      </c>
      <c r="R23" s="32">
        <f t="shared" si="8"/>
        <v>43.056762984607616</v>
      </c>
      <c r="S23" s="32">
        <f t="shared" si="9"/>
        <v>57.187452050405824</v>
      </c>
      <c r="T23" s="32">
        <f t="shared" si="10"/>
        <v>49.834703672100652</v>
      </c>
    </row>
    <row r="24" spans="2:20" x14ac:dyDescent="0.25">
      <c r="B24" s="12" t="str">
        <f>'Média Mensal'!B24</f>
        <v>Francos</v>
      </c>
      <c r="C24" s="12" t="str">
        <f>'Média Mensal'!C24</f>
        <v>Ramalde</v>
      </c>
      <c r="D24" s="15">
        <f>'Média Mensal'!D24</f>
        <v>965.03</v>
      </c>
      <c r="E24" s="4">
        <v>24276.750516910208</v>
      </c>
      <c r="F24" s="2">
        <v>29685.004827540557</v>
      </c>
      <c r="G24" s="5">
        <f t="shared" si="4"/>
        <v>53961.755344450765</v>
      </c>
      <c r="H24" s="2">
        <v>331</v>
      </c>
      <c r="I24" s="2">
        <v>300</v>
      </c>
      <c r="J24" s="5">
        <f t="shared" si="5"/>
        <v>631</v>
      </c>
      <c r="K24" s="2">
        <v>307</v>
      </c>
      <c r="L24" s="2">
        <v>273</v>
      </c>
      <c r="M24" s="5">
        <f t="shared" si="6"/>
        <v>580</v>
      </c>
      <c r="N24" s="27">
        <f t="shared" si="7"/>
        <v>0.16444097835774227</v>
      </c>
      <c r="O24" s="27">
        <f t="shared" si="0"/>
        <v>0.22403100908305076</v>
      </c>
      <c r="P24" s="28">
        <f t="shared" si="1"/>
        <v>0.19262699311923767</v>
      </c>
      <c r="R24" s="32">
        <f t="shared" si="8"/>
        <v>38.05133309860534</v>
      </c>
      <c r="S24" s="32">
        <f t="shared" si="9"/>
        <v>51.806291147540236</v>
      </c>
      <c r="T24" s="32">
        <f t="shared" si="10"/>
        <v>44.559665850083206</v>
      </c>
    </row>
    <row r="25" spans="2:20" x14ac:dyDescent="0.25">
      <c r="B25" s="12" t="str">
        <f>'Média Mensal'!B25</f>
        <v>Ramalde</v>
      </c>
      <c r="C25" s="12" t="str">
        <f>'Média Mensal'!C25</f>
        <v>Viso</v>
      </c>
      <c r="D25" s="15">
        <f>'Média Mensal'!D25</f>
        <v>621.15</v>
      </c>
      <c r="E25" s="4">
        <v>23651.748524124538</v>
      </c>
      <c r="F25" s="2">
        <v>27728.472126632187</v>
      </c>
      <c r="G25" s="5">
        <f t="shared" si="4"/>
        <v>51380.220650756724</v>
      </c>
      <c r="H25" s="2">
        <v>364</v>
      </c>
      <c r="I25" s="2">
        <v>297</v>
      </c>
      <c r="J25" s="5">
        <f t="shared" si="5"/>
        <v>661</v>
      </c>
      <c r="K25" s="2">
        <v>290</v>
      </c>
      <c r="L25" s="2">
        <v>287</v>
      </c>
      <c r="M25" s="5">
        <f t="shared" si="6"/>
        <v>577</v>
      </c>
      <c r="N25" s="27">
        <f t="shared" si="7"/>
        <v>0.15710854317757292</v>
      </c>
      <c r="O25" s="27">
        <f t="shared" si="0"/>
        <v>0.2048982629362156</v>
      </c>
      <c r="P25" s="28">
        <f t="shared" si="1"/>
        <v>0.17973156045627667</v>
      </c>
      <c r="R25" s="32">
        <f t="shared" si="8"/>
        <v>36.164753094991646</v>
      </c>
      <c r="S25" s="32">
        <f t="shared" si="9"/>
        <v>47.48026049080854</v>
      </c>
      <c r="T25" s="32">
        <f t="shared" si="10"/>
        <v>41.502601494956963</v>
      </c>
    </row>
    <row r="26" spans="2:20" x14ac:dyDescent="0.25">
      <c r="B26" s="12" t="str">
        <f>'Média Mensal'!B26</f>
        <v>Viso</v>
      </c>
      <c r="C26" s="12" t="str">
        <f>'Média Mensal'!C26</f>
        <v>Sete Bicas</v>
      </c>
      <c r="D26" s="15">
        <f>'Média Mensal'!D26</f>
        <v>743.81</v>
      </c>
      <c r="E26" s="4">
        <v>22307.760997481753</v>
      </c>
      <c r="F26" s="2">
        <v>25594.56242697484</v>
      </c>
      <c r="G26" s="5">
        <f t="shared" si="4"/>
        <v>47902.323424456597</v>
      </c>
      <c r="H26" s="2">
        <v>367</v>
      </c>
      <c r="I26" s="2">
        <v>298</v>
      </c>
      <c r="J26" s="5">
        <f t="shared" si="5"/>
        <v>665</v>
      </c>
      <c r="K26" s="2">
        <v>289</v>
      </c>
      <c r="L26" s="2">
        <v>279</v>
      </c>
      <c r="M26" s="5">
        <f t="shared" si="6"/>
        <v>568</v>
      </c>
      <c r="N26" s="27">
        <f t="shared" si="7"/>
        <v>0.1477883254550148</v>
      </c>
      <c r="O26" s="27">
        <f t="shared" si="0"/>
        <v>0.19163344135201288</v>
      </c>
      <c r="P26" s="28">
        <f t="shared" si="1"/>
        <v>0.1683713530370631</v>
      </c>
      <c r="R26" s="32">
        <f t="shared" si="8"/>
        <v>34.005733227868525</v>
      </c>
      <c r="S26" s="32">
        <f t="shared" si="9"/>
        <v>44.357993807582048</v>
      </c>
      <c r="T26" s="32">
        <f t="shared" si="10"/>
        <v>38.85022175543925</v>
      </c>
    </row>
    <row r="27" spans="2:20" x14ac:dyDescent="0.25">
      <c r="B27" s="12" t="str">
        <f>'Média Mensal'!B27</f>
        <v>Sete Bicas</v>
      </c>
      <c r="C27" s="12" t="str">
        <f>'Média Mensal'!C27</f>
        <v>ASra da Hora</v>
      </c>
      <c r="D27" s="15">
        <f>'Média Mensal'!D27</f>
        <v>674.5</v>
      </c>
      <c r="E27" s="4">
        <v>18596.359336964724</v>
      </c>
      <c r="F27" s="2">
        <v>24732.014290060768</v>
      </c>
      <c r="G27" s="5">
        <f t="shared" si="4"/>
        <v>43328.373627025489</v>
      </c>
      <c r="H27" s="2">
        <v>383</v>
      </c>
      <c r="I27" s="2">
        <v>300</v>
      </c>
      <c r="J27" s="5">
        <f t="shared" si="5"/>
        <v>683</v>
      </c>
      <c r="K27" s="2">
        <v>274</v>
      </c>
      <c r="L27" s="2">
        <v>273</v>
      </c>
      <c r="M27" s="5">
        <f t="shared" si="6"/>
        <v>547</v>
      </c>
      <c r="N27" s="27">
        <f t="shared" si="7"/>
        <v>0.12341624194959334</v>
      </c>
      <c r="O27" s="27">
        <f t="shared" si="0"/>
        <v>0.1866510768736096</v>
      </c>
      <c r="P27" s="28">
        <f t="shared" si="1"/>
        <v>0.1530043138984741</v>
      </c>
      <c r="R27" s="32">
        <f t="shared" si="8"/>
        <v>28.304960939063506</v>
      </c>
      <c r="S27" s="32">
        <f t="shared" si="9"/>
        <v>43.162328603945497</v>
      </c>
      <c r="T27" s="32">
        <f t="shared" si="10"/>
        <v>35.226320021971944</v>
      </c>
    </row>
    <row r="28" spans="2:20" x14ac:dyDescent="0.25">
      <c r="B28" s="12" t="str">
        <f>'Média Mensal'!B28</f>
        <v>ASra da Hora</v>
      </c>
      <c r="C28" s="12" t="str">
        <f>'Média Mensal'!C28</f>
        <v>Vasco da Gama</v>
      </c>
      <c r="D28" s="15">
        <f>'Média Mensal'!D28</f>
        <v>824.48</v>
      </c>
      <c r="E28" s="4">
        <v>7637.2356919757412</v>
      </c>
      <c r="F28" s="2">
        <v>7676.2373557867222</v>
      </c>
      <c r="G28" s="5">
        <f t="shared" si="4"/>
        <v>15313.473047762463</v>
      </c>
      <c r="H28" s="2">
        <v>197</v>
      </c>
      <c r="I28" s="2">
        <v>175</v>
      </c>
      <c r="J28" s="5">
        <f t="shared" si="5"/>
        <v>372</v>
      </c>
      <c r="K28" s="2">
        <v>0</v>
      </c>
      <c r="L28" s="2">
        <v>0</v>
      </c>
      <c r="M28" s="5">
        <f t="shared" si="6"/>
        <v>0</v>
      </c>
      <c r="N28" s="27">
        <f t="shared" si="7"/>
        <v>0.1794800642032276</v>
      </c>
      <c r="O28" s="27">
        <f t="shared" si="0"/>
        <v>0.20307506232240005</v>
      </c>
      <c r="P28" s="28">
        <f t="shared" si="1"/>
        <v>0.19057986170552649</v>
      </c>
      <c r="R28" s="32">
        <f t="shared" si="8"/>
        <v>38.767693867897165</v>
      </c>
      <c r="S28" s="32">
        <f t="shared" si="9"/>
        <v>43.864213461638414</v>
      </c>
      <c r="T28" s="32">
        <f t="shared" si="10"/>
        <v>41.165250128393716</v>
      </c>
    </row>
    <row r="29" spans="2:20" x14ac:dyDescent="0.25">
      <c r="B29" s="12" t="str">
        <f>'Média Mensal'!B29</f>
        <v>Vasco da Gama</v>
      </c>
      <c r="C29" s="12" t="str">
        <f>'Média Mensal'!C29</f>
        <v>Estádio do Mar</v>
      </c>
      <c r="D29" s="15">
        <f>'Média Mensal'!D29</f>
        <v>661.6</v>
      </c>
      <c r="E29" s="4">
        <v>7900.1754375201144</v>
      </c>
      <c r="F29" s="2">
        <v>7319.5723520964057</v>
      </c>
      <c r="G29" s="5">
        <f t="shared" si="4"/>
        <v>15219.74778961652</v>
      </c>
      <c r="H29" s="2">
        <v>182</v>
      </c>
      <c r="I29" s="2">
        <v>176</v>
      </c>
      <c r="J29" s="5">
        <f t="shared" si="5"/>
        <v>358</v>
      </c>
      <c r="K29" s="2">
        <v>0</v>
      </c>
      <c r="L29" s="2">
        <v>0</v>
      </c>
      <c r="M29" s="5">
        <f t="shared" si="6"/>
        <v>0</v>
      </c>
      <c r="N29" s="27">
        <f t="shared" si="7"/>
        <v>0.20096091365283156</v>
      </c>
      <c r="O29" s="27">
        <f t="shared" si="0"/>
        <v>0.19253925589479182</v>
      </c>
      <c r="P29" s="28">
        <f t="shared" si="1"/>
        <v>0.19682065732485671</v>
      </c>
      <c r="R29" s="32">
        <f t="shared" si="8"/>
        <v>43.407557349011618</v>
      </c>
      <c r="S29" s="32">
        <f t="shared" si="9"/>
        <v>41.588479273275034</v>
      </c>
      <c r="T29" s="32">
        <f t="shared" si="10"/>
        <v>42.513261982169048</v>
      </c>
    </row>
    <row r="30" spans="2:20" x14ac:dyDescent="0.25">
      <c r="B30" s="12" t="str">
        <f>'Média Mensal'!B30</f>
        <v>Estádio do Mar</v>
      </c>
      <c r="C30" s="12" t="str">
        <f>'Média Mensal'!C30</f>
        <v>Pedro Hispano</v>
      </c>
      <c r="D30" s="15">
        <f>'Média Mensal'!D30</f>
        <v>786.97</v>
      </c>
      <c r="E30" s="4">
        <v>8132.8843749458765</v>
      </c>
      <c r="F30" s="2">
        <v>7735.4582445862561</v>
      </c>
      <c r="G30" s="5">
        <f t="shared" si="4"/>
        <v>15868.342619532134</v>
      </c>
      <c r="H30" s="2">
        <v>195</v>
      </c>
      <c r="I30" s="2">
        <v>176</v>
      </c>
      <c r="J30" s="5">
        <f t="shared" si="5"/>
        <v>371</v>
      </c>
      <c r="K30" s="2">
        <v>0</v>
      </c>
      <c r="L30" s="2">
        <v>0</v>
      </c>
      <c r="M30" s="5">
        <f t="shared" si="6"/>
        <v>0</v>
      </c>
      <c r="N30" s="27">
        <f t="shared" si="7"/>
        <v>0.19308842295692963</v>
      </c>
      <c r="O30" s="27">
        <f t="shared" si="0"/>
        <v>0.20347901527215531</v>
      </c>
      <c r="P30" s="28">
        <f t="shared" si="1"/>
        <v>0.198017652734503</v>
      </c>
      <c r="R30" s="32">
        <f t="shared" si="8"/>
        <v>41.707099358696802</v>
      </c>
      <c r="S30" s="32">
        <f t="shared" si="9"/>
        <v>43.951467298785545</v>
      </c>
      <c r="T30" s="32">
        <f t="shared" si="10"/>
        <v>42.771812990652649</v>
      </c>
    </row>
    <row r="31" spans="2:20" x14ac:dyDescent="0.25">
      <c r="B31" s="12" t="str">
        <f>'Média Mensal'!B31</f>
        <v>Pedro Hispano</v>
      </c>
      <c r="C31" s="12" t="str">
        <f>'Média Mensal'!C31</f>
        <v>Parque de Real</v>
      </c>
      <c r="D31" s="15">
        <f>'Média Mensal'!D31</f>
        <v>656.68</v>
      </c>
      <c r="E31" s="4">
        <v>7541.4519888705199</v>
      </c>
      <c r="F31" s="2">
        <v>6727.2057356144333</v>
      </c>
      <c r="G31" s="5">
        <f t="shared" si="4"/>
        <v>14268.657724484954</v>
      </c>
      <c r="H31" s="2">
        <v>196</v>
      </c>
      <c r="I31" s="2">
        <v>176</v>
      </c>
      <c r="J31" s="5">
        <f t="shared" si="5"/>
        <v>372</v>
      </c>
      <c r="K31" s="2">
        <v>0</v>
      </c>
      <c r="L31" s="2">
        <v>0</v>
      </c>
      <c r="M31" s="5">
        <f t="shared" si="6"/>
        <v>0</v>
      </c>
      <c r="N31" s="27">
        <f t="shared" si="7"/>
        <v>0.17813331417400133</v>
      </c>
      <c r="O31" s="27">
        <f t="shared" si="0"/>
        <v>0.17695722158076688</v>
      </c>
      <c r="P31" s="28">
        <f t="shared" si="1"/>
        <v>0.17757688326967536</v>
      </c>
      <c r="R31" s="32">
        <f t="shared" si="8"/>
        <v>38.476795861584286</v>
      </c>
      <c r="S31" s="32">
        <f t="shared" si="9"/>
        <v>38.222759861445645</v>
      </c>
      <c r="T31" s="32">
        <f t="shared" si="10"/>
        <v>38.356606786249877</v>
      </c>
    </row>
    <row r="32" spans="2:20" x14ac:dyDescent="0.25">
      <c r="B32" s="12" t="str">
        <f>'Média Mensal'!B32</f>
        <v>Parque de Real</v>
      </c>
      <c r="C32" s="12" t="str">
        <f>'Média Mensal'!C32</f>
        <v>C. Matosinhos</v>
      </c>
      <c r="D32" s="15">
        <f>'Média Mensal'!D32</f>
        <v>723.67</v>
      </c>
      <c r="E32" s="4">
        <v>7297.5210020930508</v>
      </c>
      <c r="F32" s="2">
        <v>6338.9399121961869</v>
      </c>
      <c r="G32" s="5">
        <f t="shared" si="4"/>
        <v>13636.460914289237</v>
      </c>
      <c r="H32" s="2">
        <v>194</v>
      </c>
      <c r="I32" s="2">
        <v>194</v>
      </c>
      <c r="J32" s="5">
        <f t="shared" si="5"/>
        <v>388</v>
      </c>
      <c r="K32" s="2">
        <v>0</v>
      </c>
      <c r="L32" s="2">
        <v>0</v>
      </c>
      <c r="M32" s="5">
        <f t="shared" si="6"/>
        <v>0</v>
      </c>
      <c r="N32" s="27">
        <f t="shared" si="7"/>
        <v>0.1741485538872912</v>
      </c>
      <c r="O32" s="27">
        <f t="shared" si="0"/>
        <v>0.15127290741208924</v>
      </c>
      <c r="P32" s="28">
        <f t="shared" si="1"/>
        <v>0.16271073064969022</v>
      </c>
      <c r="R32" s="32">
        <f t="shared" si="8"/>
        <v>37.6160876396549</v>
      </c>
      <c r="S32" s="32">
        <f t="shared" si="9"/>
        <v>32.674948001011273</v>
      </c>
      <c r="T32" s="32">
        <f t="shared" si="10"/>
        <v>35.145517820333083</v>
      </c>
    </row>
    <row r="33" spans="2:20" x14ac:dyDescent="0.25">
      <c r="B33" s="12" t="str">
        <f>'Média Mensal'!B33</f>
        <v>C. Matosinhos</v>
      </c>
      <c r="C33" s="12" t="str">
        <f>'Média Mensal'!C33</f>
        <v>Matosinhos Sul</v>
      </c>
      <c r="D33" s="15">
        <f>'Média Mensal'!D33</f>
        <v>616.61</v>
      </c>
      <c r="E33" s="4">
        <v>5482.1911307149621</v>
      </c>
      <c r="F33" s="2">
        <v>4446.6200583825248</v>
      </c>
      <c r="G33" s="5">
        <f t="shared" si="4"/>
        <v>9928.8111890974869</v>
      </c>
      <c r="H33" s="2">
        <v>199</v>
      </c>
      <c r="I33" s="2">
        <v>198</v>
      </c>
      <c r="J33" s="5">
        <f t="shared" si="5"/>
        <v>397</v>
      </c>
      <c r="K33" s="2">
        <v>0</v>
      </c>
      <c r="L33" s="2">
        <v>0</v>
      </c>
      <c r="M33" s="5">
        <f t="shared" si="6"/>
        <v>0</v>
      </c>
      <c r="N33" s="27">
        <f t="shared" si="7"/>
        <v>0.12754027383945102</v>
      </c>
      <c r="O33" s="27">
        <f t="shared" si="0"/>
        <v>0.10397072714137964</v>
      </c>
      <c r="P33" s="28">
        <f t="shared" si="1"/>
        <v>0.11578518505804514</v>
      </c>
      <c r="R33" s="32">
        <f t="shared" si="8"/>
        <v>27.548699149321418</v>
      </c>
      <c r="S33" s="32">
        <f t="shared" si="9"/>
        <v>22.457677062538004</v>
      </c>
      <c r="T33" s="32">
        <f t="shared" si="10"/>
        <v>25.00959997253775</v>
      </c>
    </row>
    <row r="34" spans="2:20" x14ac:dyDescent="0.25">
      <c r="B34" s="12" t="str">
        <f>'Média Mensal'!B34</f>
        <v>Matosinhos Sul</v>
      </c>
      <c r="C34" s="12" t="str">
        <f>'Média Mensal'!C34</f>
        <v>Brito Capelo</v>
      </c>
      <c r="D34" s="15">
        <f>'Média Mensal'!D34</f>
        <v>535.72</v>
      </c>
      <c r="E34" s="4">
        <v>2833.9783543979352</v>
      </c>
      <c r="F34" s="2">
        <v>2928.6041260517331</v>
      </c>
      <c r="G34" s="5">
        <f t="shared" si="4"/>
        <v>5762.5824804496679</v>
      </c>
      <c r="H34" s="2">
        <v>218</v>
      </c>
      <c r="I34" s="2">
        <v>176</v>
      </c>
      <c r="J34" s="5">
        <f t="shared" si="5"/>
        <v>394</v>
      </c>
      <c r="K34" s="2">
        <v>0</v>
      </c>
      <c r="L34" s="2">
        <v>0</v>
      </c>
      <c r="M34" s="5">
        <f t="shared" si="6"/>
        <v>0</v>
      </c>
      <c r="N34" s="27">
        <f t="shared" si="7"/>
        <v>6.0184725501145411E-2</v>
      </c>
      <c r="O34" s="27">
        <f t="shared" si="0"/>
        <v>7.7036093383094834E-2</v>
      </c>
      <c r="P34" s="28">
        <f t="shared" si="1"/>
        <v>6.7712240088006068E-2</v>
      </c>
      <c r="R34" s="32">
        <f t="shared" si="8"/>
        <v>12.999900708247409</v>
      </c>
      <c r="S34" s="32">
        <f t="shared" si="9"/>
        <v>16.639796170748482</v>
      </c>
      <c r="T34" s="32">
        <f t="shared" si="10"/>
        <v>14.62584385900931</v>
      </c>
    </row>
    <row r="35" spans="2:20" x14ac:dyDescent="0.25">
      <c r="B35" s="12" t="str">
        <f>'Média Mensal'!B35</f>
        <v>Brito Capelo</v>
      </c>
      <c r="C35" s="12" t="str">
        <f>'Média Mensal'!C35</f>
        <v>Mercado</v>
      </c>
      <c r="D35" s="15">
        <f>'Média Mensal'!D35</f>
        <v>487.53</v>
      </c>
      <c r="E35" s="4">
        <v>1369.1198651060149</v>
      </c>
      <c r="F35" s="2">
        <v>1608.6401644761117</v>
      </c>
      <c r="G35" s="5">
        <f t="shared" si="4"/>
        <v>2977.7600295821267</v>
      </c>
      <c r="H35" s="2">
        <v>219</v>
      </c>
      <c r="I35" s="2">
        <v>177</v>
      </c>
      <c r="J35" s="5">
        <f t="shared" si="5"/>
        <v>396</v>
      </c>
      <c r="K35" s="2">
        <v>0</v>
      </c>
      <c r="L35" s="2">
        <v>0</v>
      </c>
      <c r="M35" s="5">
        <f t="shared" si="6"/>
        <v>0</v>
      </c>
      <c r="N35" s="27">
        <f t="shared" si="7"/>
        <v>2.8943004082234377E-2</v>
      </c>
      <c r="O35" s="27">
        <f t="shared" si="0"/>
        <v>4.2075752366502191E-2</v>
      </c>
      <c r="P35" s="28">
        <f t="shared" si="1"/>
        <v>3.4812944603232872E-2</v>
      </c>
      <c r="R35" s="32">
        <f t="shared" si="8"/>
        <v>6.2516888817626253</v>
      </c>
      <c r="S35" s="32">
        <f t="shared" si="9"/>
        <v>9.0883625111644726</v>
      </c>
      <c r="T35" s="32">
        <f t="shared" si="10"/>
        <v>7.5195960342982993</v>
      </c>
    </row>
    <row r="36" spans="2:20" x14ac:dyDescent="0.25">
      <c r="B36" s="13" t="str">
        <f>'Média Mensal'!B36</f>
        <v>Mercado</v>
      </c>
      <c r="C36" s="13" t="str">
        <f>'Média Mensal'!C36</f>
        <v>Sr. de Matosinhos</v>
      </c>
      <c r="D36" s="16">
        <f>'Média Mensal'!D36</f>
        <v>708.96</v>
      </c>
      <c r="E36" s="6">
        <v>286.31107186437561</v>
      </c>
      <c r="F36" s="3">
        <v>307</v>
      </c>
      <c r="G36" s="7">
        <f t="shared" si="4"/>
        <v>593.31107186437566</v>
      </c>
      <c r="H36" s="3">
        <v>217</v>
      </c>
      <c r="I36" s="3">
        <v>195</v>
      </c>
      <c r="J36" s="7">
        <f t="shared" si="5"/>
        <v>412</v>
      </c>
      <c r="K36" s="3">
        <v>0</v>
      </c>
      <c r="L36" s="3">
        <v>0</v>
      </c>
      <c r="M36" s="7">
        <f t="shared" si="6"/>
        <v>0</v>
      </c>
      <c r="N36" s="27">
        <f t="shared" si="7"/>
        <v>6.1083604681766426E-3</v>
      </c>
      <c r="O36" s="27">
        <f t="shared" si="0"/>
        <v>7.2886989553656223E-3</v>
      </c>
      <c r="P36" s="28">
        <f t="shared" si="1"/>
        <v>6.6670158201228838E-3</v>
      </c>
      <c r="R36" s="32">
        <f t="shared" si="8"/>
        <v>1.3194058611261548</v>
      </c>
      <c r="S36" s="32">
        <f t="shared" si="9"/>
        <v>1.5743589743589743</v>
      </c>
      <c r="T36" s="32">
        <f t="shared" si="10"/>
        <v>1.4400754171465429</v>
      </c>
    </row>
    <row r="37" spans="2:20" x14ac:dyDescent="0.25">
      <c r="B37" s="11" t="str">
        <f>'Média Mensal'!B37</f>
        <v>BSra da Hora</v>
      </c>
      <c r="C37" s="11" t="str">
        <f>'Média Mensal'!C37</f>
        <v>BFonte do Cuco</v>
      </c>
      <c r="D37" s="14">
        <f>'Média Mensal'!D37</f>
        <v>687.03</v>
      </c>
      <c r="E37" s="8">
        <v>7678.565447430994</v>
      </c>
      <c r="F37" s="9">
        <v>11387.030737313129</v>
      </c>
      <c r="G37" s="10">
        <f t="shared" si="4"/>
        <v>19065.596184744121</v>
      </c>
      <c r="H37" s="9">
        <v>143</v>
      </c>
      <c r="I37" s="9">
        <v>122</v>
      </c>
      <c r="J37" s="10">
        <f t="shared" si="5"/>
        <v>265</v>
      </c>
      <c r="K37" s="9">
        <v>156</v>
      </c>
      <c r="L37" s="9">
        <v>132</v>
      </c>
      <c r="M37" s="10">
        <f t="shared" si="6"/>
        <v>288</v>
      </c>
      <c r="N37" s="25">
        <f t="shared" si="7"/>
        <v>0.11036227215463656</v>
      </c>
      <c r="O37" s="25">
        <f t="shared" si="0"/>
        <v>0.1927130845063825</v>
      </c>
      <c r="P37" s="26">
        <f t="shared" si="1"/>
        <v>0.14818127980432849</v>
      </c>
      <c r="R37" s="32">
        <f t="shared" si="8"/>
        <v>25.680820894418041</v>
      </c>
      <c r="S37" s="32">
        <f t="shared" si="9"/>
        <v>44.830829674461135</v>
      </c>
      <c r="T37" s="32">
        <f t="shared" si="10"/>
        <v>34.476665795197327</v>
      </c>
    </row>
    <row r="38" spans="2:20" x14ac:dyDescent="0.25">
      <c r="B38" s="12" t="str">
        <f>'Média Mensal'!B38</f>
        <v>BFonte do Cuco</v>
      </c>
      <c r="C38" s="12" t="str">
        <f>'Média Mensal'!C38</f>
        <v>Custoias</v>
      </c>
      <c r="D38" s="15">
        <f>'Média Mensal'!D38</f>
        <v>689.2</v>
      </c>
      <c r="E38" s="4">
        <v>7350.8683141640704</v>
      </c>
      <c r="F38" s="2">
        <v>11040.303820258199</v>
      </c>
      <c r="G38" s="5">
        <f t="shared" si="4"/>
        <v>18391.172134422268</v>
      </c>
      <c r="H38" s="2">
        <v>143</v>
      </c>
      <c r="I38" s="2">
        <v>122</v>
      </c>
      <c r="J38" s="5">
        <f t="shared" si="5"/>
        <v>265</v>
      </c>
      <c r="K38" s="2">
        <v>156</v>
      </c>
      <c r="L38" s="2">
        <v>135</v>
      </c>
      <c r="M38" s="5">
        <f t="shared" si="6"/>
        <v>291</v>
      </c>
      <c r="N38" s="27">
        <f t="shared" si="7"/>
        <v>0.10565235590094386</v>
      </c>
      <c r="O38" s="27">
        <f t="shared" si="0"/>
        <v>0.18452172449956877</v>
      </c>
      <c r="P38" s="28">
        <f t="shared" si="1"/>
        <v>0.14211773719107218</v>
      </c>
      <c r="R38" s="32">
        <f t="shared" si="8"/>
        <v>24.584843860080504</v>
      </c>
      <c r="S38" s="32">
        <f t="shared" si="9"/>
        <v>42.958380623572758</v>
      </c>
      <c r="T38" s="32">
        <f t="shared" si="10"/>
        <v>33.077647723781055</v>
      </c>
    </row>
    <row r="39" spans="2:20" x14ac:dyDescent="0.25">
      <c r="B39" s="12" t="str">
        <f>'Média Mensal'!B39</f>
        <v>Custoias</v>
      </c>
      <c r="C39" s="12" t="str">
        <f>'Média Mensal'!C39</f>
        <v>Esposade</v>
      </c>
      <c r="D39" s="15">
        <f>'Média Mensal'!D39</f>
        <v>1779.24</v>
      </c>
      <c r="E39" s="4">
        <v>7162.0237265460537</v>
      </c>
      <c r="F39" s="2">
        <v>10873.822914052573</v>
      </c>
      <c r="G39" s="5">
        <f t="shared" si="4"/>
        <v>18035.846640598626</v>
      </c>
      <c r="H39" s="2">
        <v>143</v>
      </c>
      <c r="I39" s="2">
        <v>122</v>
      </c>
      <c r="J39" s="5">
        <f t="shared" si="5"/>
        <v>265</v>
      </c>
      <c r="K39" s="2">
        <v>154</v>
      </c>
      <c r="L39" s="2">
        <v>134</v>
      </c>
      <c r="M39" s="5">
        <f t="shared" si="6"/>
        <v>288</v>
      </c>
      <c r="N39" s="27">
        <f t="shared" si="7"/>
        <v>0.10367723981682185</v>
      </c>
      <c r="O39" s="27">
        <f t="shared" si="0"/>
        <v>0.18249568531908855</v>
      </c>
      <c r="P39" s="28">
        <f t="shared" si="1"/>
        <v>0.14017787913168117</v>
      </c>
      <c r="R39" s="32">
        <f t="shared" si="8"/>
        <v>24.114558001838564</v>
      </c>
      <c r="S39" s="32">
        <f t="shared" si="9"/>
        <v>42.475870758017862</v>
      </c>
      <c r="T39" s="32">
        <f t="shared" si="10"/>
        <v>32.614550887158458</v>
      </c>
    </row>
    <row r="40" spans="2:20" x14ac:dyDescent="0.25">
      <c r="B40" s="12" t="str">
        <f>'Média Mensal'!B40</f>
        <v>Esposade</v>
      </c>
      <c r="C40" s="12" t="str">
        <f>'Média Mensal'!C40</f>
        <v>Crestins</v>
      </c>
      <c r="D40" s="15">
        <f>'Média Mensal'!D40</f>
        <v>2035.56</v>
      </c>
      <c r="E40" s="4">
        <v>7060.9409094795601</v>
      </c>
      <c r="F40" s="2">
        <v>10772.248630565704</v>
      </c>
      <c r="G40" s="5">
        <f t="shared" si="4"/>
        <v>17833.189540045263</v>
      </c>
      <c r="H40" s="2">
        <v>143</v>
      </c>
      <c r="I40" s="2">
        <v>100</v>
      </c>
      <c r="J40" s="5">
        <f t="shared" si="5"/>
        <v>243</v>
      </c>
      <c r="K40" s="2">
        <v>125</v>
      </c>
      <c r="L40" s="2">
        <v>134</v>
      </c>
      <c r="M40" s="5">
        <f t="shared" si="6"/>
        <v>259</v>
      </c>
      <c r="N40" s="27">
        <f t="shared" si="7"/>
        <v>0.11409224582276951</v>
      </c>
      <c r="O40" s="27">
        <f t="shared" si="0"/>
        <v>0.19645915944276524</v>
      </c>
      <c r="P40" s="28">
        <f t="shared" si="1"/>
        <v>0.15278606528482919</v>
      </c>
      <c r="R40" s="32">
        <f t="shared" si="8"/>
        <v>26.346794438356568</v>
      </c>
      <c r="S40" s="32">
        <f t="shared" si="9"/>
        <v>46.035250557973093</v>
      </c>
      <c r="T40" s="32">
        <f t="shared" si="10"/>
        <v>35.524281952281399</v>
      </c>
    </row>
    <row r="41" spans="2:20" x14ac:dyDescent="0.25">
      <c r="B41" s="12" t="str">
        <f>'Média Mensal'!B41</f>
        <v>Crestins</v>
      </c>
      <c r="C41" s="12" t="str">
        <f>'Média Mensal'!C41</f>
        <v>Verdes (B)</v>
      </c>
      <c r="D41" s="15">
        <f>'Média Mensal'!D41</f>
        <v>591.81999999999994</v>
      </c>
      <c r="E41" s="4">
        <v>7018.2149317107978</v>
      </c>
      <c r="F41" s="2">
        <v>10671.908660932604</v>
      </c>
      <c r="G41" s="5">
        <f t="shared" si="4"/>
        <v>17690.123592643402</v>
      </c>
      <c r="H41" s="2">
        <v>143</v>
      </c>
      <c r="I41" s="2">
        <v>100</v>
      </c>
      <c r="J41" s="5">
        <f t="shared" si="5"/>
        <v>243</v>
      </c>
      <c r="K41" s="2">
        <v>161</v>
      </c>
      <c r="L41" s="2">
        <v>134</v>
      </c>
      <c r="M41" s="5">
        <f t="shared" si="6"/>
        <v>295</v>
      </c>
      <c r="N41" s="27">
        <f t="shared" si="7"/>
        <v>9.9104932948921115E-2</v>
      </c>
      <c r="O41" s="27">
        <f t="shared" si="0"/>
        <v>0.19462920668464773</v>
      </c>
      <c r="P41" s="28">
        <f t="shared" si="1"/>
        <v>0.14079112753600059</v>
      </c>
      <c r="R41" s="32">
        <f t="shared" si="8"/>
        <v>23.086233327996045</v>
      </c>
      <c r="S41" s="32">
        <f t="shared" si="9"/>
        <v>45.606447268942752</v>
      </c>
      <c r="T41" s="32">
        <f t="shared" si="10"/>
        <v>32.881270618296284</v>
      </c>
    </row>
    <row r="42" spans="2:20" x14ac:dyDescent="0.25">
      <c r="B42" s="12" t="str">
        <f>'Média Mensal'!B42</f>
        <v>Verdes (B)</v>
      </c>
      <c r="C42" s="12" t="str">
        <f>'Média Mensal'!C42</f>
        <v>Pedras Rubras</v>
      </c>
      <c r="D42" s="15">
        <f>'Média Mensal'!D42</f>
        <v>960.78</v>
      </c>
      <c r="E42" s="4">
        <v>4619.7916855141693</v>
      </c>
      <c r="F42" s="2">
        <v>6167.2829302064029</v>
      </c>
      <c r="G42" s="5">
        <f t="shared" si="4"/>
        <v>10787.074615720572</v>
      </c>
      <c r="H42" s="2">
        <v>0</v>
      </c>
      <c r="I42" s="2">
        <v>0</v>
      </c>
      <c r="J42" s="5">
        <f t="shared" si="5"/>
        <v>0</v>
      </c>
      <c r="K42" s="2">
        <v>158</v>
      </c>
      <c r="L42" s="2">
        <v>134</v>
      </c>
      <c r="M42" s="5">
        <f t="shared" si="6"/>
        <v>292</v>
      </c>
      <c r="N42" s="27">
        <f t="shared" si="7"/>
        <v>0.11789995114113336</v>
      </c>
      <c r="O42" s="27">
        <f t="shared" si="0"/>
        <v>0.18558265919013009</v>
      </c>
      <c r="P42" s="28">
        <f t="shared" si="1"/>
        <v>0.14895982401293323</v>
      </c>
      <c r="R42" s="32">
        <f t="shared" si="8"/>
        <v>29.239187883001073</v>
      </c>
      <c r="S42" s="32">
        <f t="shared" si="9"/>
        <v>46.024499479152261</v>
      </c>
      <c r="T42" s="32">
        <f t="shared" si="10"/>
        <v>36.942036355207442</v>
      </c>
    </row>
    <row r="43" spans="2:20" x14ac:dyDescent="0.25">
      <c r="B43" s="12" t="str">
        <f>'Média Mensal'!B43</f>
        <v>Pedras Rubras</v>
      </c>
      <c r="C43" s="12" t="str">
        <f>'Média Mensal'!C43</f>
        <v>Lidador</v>
      </c>
      <c r="D43" s="15">
        <f>'Média Mensal'!D43</f>
        <v>1147.58</v>
      </c>
      <c r="E43" s="4">
        <v>4249.0927170003069</v>
      </c>
      <c r="F43" s="2">
        <v>5438.9859199858975</v>
      </c>
      <c r="G43" s="5">
        <f t="shared" si="4"/>
        <v>9688.0786369862035</v>
      </c>
      <c r="H43" s="2">
        <v>0</v>
      </c>
      <c r="I43" s="2">
        <v>0</v>
      </c>
      <c r="J43" s="5">
        <f t="shared" si="5"/>
        <v>0</v>
      </c>
      <c r="K43" s="2">
        <v>158</v>
      </c>
      <c r="L43" s="2">
        <v>134</v>
      </c>
      <c r="M43" s="5">
        <f t="shared" si="6"/>
        <v>292</v>
      </c>
      <c r="N43" s="27">
        <f t="shared" si="7"/>
        <v>0.10843948338608378</v>
      </c>
      <c r="O43" s="27">
        <f t="shared" si="0"/>
        <v>0.16366712566158814</v>
      </c>
      <c r="P43" s="28">
        <f t="shared" si="1"/>
        <v>0.1337836753892262</v>
      </c>
      <c r="R43" s="32">
        <f t="shared" si="8"/>
        <v>26.892991879748777</v>
      </c>
      <c r="S43" s="32">
        <f t="shared" si="9"/>
        <v>40.58944716407386</v>
      </c>
      <c r="T43" s="32">
        <f t="shared" si="10"/>
        <v>33.178351496528094</v>
      </c>
    </row>
    <row r="44" spans="2:20" x14ac:dyDescent="0.25">
      <c r="B44" s="12" t="str">
        <f>'Média Mensal'!B44</f>
        <v>Lidador</v>
      </c>
      <c r="C44" s="12" t="str">
        <f>'Média Mensal'!C44</f>
        <v>Vilar do Pinheiro</v>
      </c>
      <c r="D44" s="15">
        <f>'Média Mensal'!D44</f>
        <v>1987.51</v>
      </c>
      <c r="E44" s="4">
        <v>4150.5035015135581</v>
      </c>
      <c r="F44" s="2">
        <v>5146.2553897677381</v>
      </c>
      <c r="G44" s="5">
        <f t="shared" si="4"/>
        <v>9296.7588912812971</v>
      </c>
      <c r="H44" s="2">
        <v>0</v>
      </c>
      <c r="I44" s="2">
        <v>0</v>
      </c>
      <c r="J44" s="5">
        <f t="shared" si="5"/>
        <v>0</v>
      </c>
      <c r="K44" s="2">
        <v>157</v>
      </c>
      <c r="L44" s="2">
        <v>134</v>
      </c>
      <c r="M44" s="5">
        <f t="shared" si="6"/>
        <v>291</v>
      </c>
      <c r="N44" s="27">
        <f t="shared" si="7"/>
        <v>0.10659809691579922</v>
      </c>
      <c r="O44" s="27">
        <f t="shared" si="0"/>
        <v>0.15485843132425789</v>
      </c>
      <c r="P44" s="28">
        <f t="shared" si="1"/>
        <v>0.12882106877398983</v>
      </c>
      <c r="R44" s="32">
        <f t="shared" si="8"/>
        <v>26.436328035118205</v>
      </c>
      <c r="S44" s="32">
        <f t="shared" si="9"/>
        <v>38.404890968415955</v>
      </c>
      <c r="T44" s="32">
        <f t="shared" si="10"/>
        <v>31.947625055949473</v>
      </c>
    </row>
    <row r="45" spans="2:20" x14ac:dyDescent="0.25">
      <c r="B45" s="12" t="str">
        <f>'Média Mensal'!B45</f>
        <v>Vilar do Pinheiro</v>
      </c>
      <c r="C45" s="12" t="str">
        <f>'Média Mensal'!C45</f>
        <v>Modivas Sul</v>
      </c>
      <c r="D45" s="15">
        <f>'Média Mensal'!D45</f>
        <v>2037.38</v>
      </c>
      <c r="E45" s="4">
        <v>4026.2833789402493</v>
      </c>
      <c r="F45" s="2">
        <v>4953.1986667888941</v>
      </c>
      <c r="G45" s="5">
        <f t="shared" si="4"/>
        <v>8979.4820457291426</v>
      </c>
      <c r="H45" s="2">
        <v>0</v>
      </c>
      <c r="I45" s="2">
        <v>0</v>
      </c>
      <c r="J45" s="5">
        <f t="shared" si="5"/>
        <v>0</v>
      </c>
      <c r="K45" s="2">
        <v>157</v>
      </c>
      <c r="L45" s="2">
        <v>134</v>
      </c>
      <c r="M45" s="5">
        <f t="shared" si="6"/>
        <v>291</v>
      </c>
      <c r="N45" s="27">
        <f t="shared" si="7"/>
        <v>0.10340773009400682</v>
      </c>
      <c r="O45" s="27">
        <f t="shared" si="0"/>
        <v>0.14904906917395566</v>
      </c>
      <c r="P45" s="28">
        <f t="shared" si="1"/>
        <v>0.12442470410333031</v>
      </c>
      <c r="R45" s="32">
        <f t="shared" si="8"/>
        <v>25.645117063313691</v>
      </c>
      <c r="S45" s="32">
        <f t="shared" si="9"/>
        <v>36.964169155141001</v>
      </c>
      <c r="T45" s="32">
        <f t="shared" si="10"/>
        <v>30.857326617625919</v>
      </c>
    </row>
    <row r="46" spans="2:20" x14ac:dyDescent="0.25">
      <c r="B46" s="12" t="str">
        <f>'Média Mensal'!B46</f>
        <v>Modivas Sul</v>
      </c>
      <c r="C46" s="12" t="str">
        <f>'Média Mensal'!C46</f>
        <v>Modivas Centro</v>
      </c>
      <c r="D46" s="15">
        <f>'Média Mensal'!D46</f>
        <v>1051.08</v>
      </c>
      <c r="E46" s="4">
        <v>3998.2100865058587</v>
      </c>
      <c r="F46" s="2">
        <v>4875.9927186828163</v>
      </c>
      <c r="G46" s="5">
        <f t="shared" si="4"/>
        <v>8874.2028051886755</v>
      </c>
      <c r="H46" s="2">
        <v>0</v>
      </c>
      <c r="I46" s="2">
        <v>0</v>
      </c>
      <c r="J46" s="5">
        <f t="shared" si="5"/>
        <v>0</v>
      </c>
      <c r="K46" s="2">
        <v>158</v>
      </c>
      <c r="L46" s="2">
        <v>133</v>
      </c>
      <c r="M46" s="5">
        <f t="shared" si="6"/>
        <v>291</v>
      </c>
      <c r="N46" s="27">
        <f t="shared" si="7"/>
        <v>0.10203680294267709</v>
      </c>
      <c r="O46" s="27">
        <f t="shared" si="0"/>
        <v>0.14782902979271212</v>
      </c>
      <c r="P46" s="28">
        <f t="shared" si="1"/>
        <v>0.12296589631399894</v>
      </c>
      <c r="R46" s="32">
        <f t="shared" si="8"/>
        <v>25.305127129783916</v>
      </c>
      <c r="S46" s="32">
        <f t="shared" si="9"/>
        <v>36.661599388592606</v>
      </c>
      <c r="T46" s="32">
        <f t="shared" si="10"/>
        <v>30.495542285871736</v>
      </c>
    </row>
    <row r="47" spans="2:20" x14ac:dyDescent="0.25">
      <c r="B47" s="12" t="str">
        <f>'Média Mensal'!B47</f>
        <v>Modivas Centro</v>
      </c>
      <c r="C47" s="12" t="s">
        <v>102</v>
      </c>
      <c r="D47" s="15">
        <v>852.51</v>
      </c>
      <c r="E47" s="4">
        <v>3973.1812855471876</v>
      </c>
      <c r="F47" s="2">
        <v>4852.8437113223727</v>
      </c>
      <c r="G47" s="5">
        <f t="shared" si="4"/>
        <v>8826.0249968695607</v>
      </c>
      <c r="H47" s="2">
        <v>0</v>
      </c>
      <c r="I47" s="2">
        <v>0</v>
      </c>
      <c r="J47" s="5">
        <f t="shared" si="5"/>
        <v>0</v>
      </c>
      <c r="K47" s="2">
        <v>158</v>
      </c>
      <c r="L47" s="2">
        <v>129</v>
      </c>
      <c r="M47" s="5">
        <f t="shared" si="6"/>
        <v>287</v>
      </c>
      <c r="N47" s="27">
        <f t="shared" si="7"/>
        <v>0.10139805240779878</v>
      </c>
      <c r="O47" s="27">
        <f t="shared" si="0"/>
        <v>0.15168928830089937</v>
      </c>
      <c r="P47" s="28">
        <f t="shared" si="1"/>
        <v>0.12400282394163147</v>
      </c>
      <c r="R47" s="32">
        <f t="shared" ref="R47" si="11">+E47/(H47+K47)</f>
        <v>25.146716997134099</v>
      </c>
      <c r="S47" s="32">
        <f t="shared" ref="S47" si="12">+F47/(I47+L47)</f>
        <v>37.618943498623047</v>
      </c>
      <c r="T47" s="32">
        <f t="shared" ref="T47" si="13">+G47/(J47+M47)</f>
        <v>30.752700337524601</v>
      </c>
    </row>
    <row r="48" spans="2:20" x14ac:dyDescent="0.25">
      <c r="B48" s="12" t="s">
        <v>102</v>
      </c>
      <c r="C48" s="12" t="str">
        <f>'Média Mensal'!C48</f>
        <v>Mindelo</v>
      </c>
      <c r="D48" s="15">
        <v>1834.12</v>
      </c>
      <c r="E48" s="4">
        <v>3184.1445610650489</v>
      </c>
      <c r="F48" s="2">
        <v>4869.6513863288728</v>
      </c>
      <c r="G48" s="5">
        <f t="shared" si="4"/>
        <v>8053.7959473939218</v>
      </c>
      <c r="H48" s="2">
        <v>0</v>
      </c>
      <c r="I48" s="2">
        <v>0</v>
      </c>
      <c r="J48" s="5">
        <f t="shared" si="5"/>
        <v>0</v>
      </c>
      <c r="K48" s="2">
        <v>157</v>
      </c>
      <c r="L48" s="2">
        <v>134</v>
      </c>
      <c r="M48" s="5">
        <f t="shared" si="6"/>
        <v>291</v>
      </c>
      <c r="N48" s="27">
        <f t="shared" si="7"/>
        <v>8.1778933662036396E-2</v>
      </c>
      <c r="O48" s="27">
        <f t="shared" si="0"/>
        <v>0.14653500801422945</v>
      </c>
      <c r="P48" s="28">
        <f t="shared" si="1"/>
        <v>0.11159788198916309</v>
      </c>
      <c r="R48" s="32">
        <f t="shared" si="8"/>
        <v>20.281175548185026</v>
      </c>
      <c r="S48" s="32">
        <f t="shared" si="9"/>
        <v>36.340681987528903</v>
      </c>
      <c r="T48" s="32">
        <f t="shared" si="10"/>
        <v>27.676274733312447</v>
      </c>
    </row>
    <row r="49" spans="2:20" x14ac:dyDescent="0.25">
      <c r="B49" s="12" t="str">
        <f>'Média Mensal'!B49</f>
        <v>Mindelo</v>
      </c>
      <c r="C49" s="12" t="str">
        <f>'Média Mensal'!C49</f>
        <v>Espaço Natureza</v>
      </c>
      <c r="D49" s="15">
        <f>'Média Mensal'!D49</f>
        <v>776.86</v>
      </c>
      <c r="E49" s="4">
        <v>3197.4233938770171</v>
      </c>
      <c r="F49" s="2">
        <v>4701.0294526182015</v>
      </c>
      <c r="G49" s="5">
        <f t="shared" si="4"/>
        <v>7898.4528464952182</v>
      </c>
      <c r="H49" s="2">
        <v>0</v>
      </c>
      <c r="I49" s="2">
        <v>0</v>
      </c>
      <c r="J49" s="5">
        <f t="shared" si="5"/>
        <v>0</v>
      </c>
      <c r="K49" s="2">
        <v>154</v>
      </c>
      <c r="L49" s="2">
        <v>134</v>
      </c>
      <c r="M49" s="5">
        <f t="shared" si="6"/>
        <v>288</v>
      </c>
      <c r="N49" s="27">
        <f t="shared" si="7"/>
        <v>8.3719716010604767E-2</v>
      </c>
      <c r="O49" s="27">
        <f t="shared" si="0"/>
        <v>0.14146092478990735</v>
      </c>
      <c r="P49" s="28">
        <f t="shared" si="1"/>
        <v>0.11058541731764138</v>
      </c>
      <c r="R49" s="32">
        <f t="shared" si="8"/>
        <v>20.762489570629981</v>
      </c>
      <c r="S49" s="32">
        <f t="shared" si="9"/>
        <v>35.082309347897024</v>
      </c>
      <c r="T49" s="32">
        <f t="shared" si="10"/>
        <v>27.425183494775062</v>
      </c>
    </row>
    <row r="50" spans="2:20" x14ac:dyDescent="0.25">
      <c r="B50" s="12" t="str">
        <f>'Média Mensal'!B50</f>
        <v>Espaço Natureza</v>
      </c>
      <c r="C50" s="12" t="str">
        <f>'Média Mensal'!C50</f>
        <v>Varziela</v>
      </c>
      <c r="D50" s="15">
        <f>'Média Mensal'!D50</f>
        <v>1539</v>
      </c>
      <c r="E50" s="4">
        <v>3163.4381716521248</v>
      </c>
      <c r="F50" s="2">
        <v>4690.6009483202915</v>
      </c>
      <c r="G50" s="5">
        <f t="shared" si="4"/>
        <v>7854.0391199724163</v>
      </c>
      <c r="H50" s="2">
        <v>0</v>
      </c>
      <c r="I50" s="2">
        <v>0</v>
      </c>
      <c r="J50" s="5">
        <f t="shared" si="5"/>
        <v>0</v>
      </c>
      <c r="K50" s="2">
        <v>146</v>
      </c>
      <c r="L50" s="2">
        <v>135</v>
      </c>
      <c r="M50" s="5">
        <f t="shared" si="6"/>
        <v>281</v>
      </c>
      <c r="N50" s="27">
        <f t="shared" si="7"/>
        <v>8.7368486844126292E-2</v>
      </c>
      <c r="O50" s="27">
        <f t="shared" si="0"/>
        <v>0.14010158149104812</v>
      </c>
      <c r="P50" s="28">
        <f t="shared" si="1"/>
        <v>0.11270289174567237</v>
      </c>
      <c r="R50" s="32">
        <f t="shared" si="8"/>
        <v>21.667384737343319</v>
      </c>
      <c r="S50" s="32">
        <f t="shared" si="9"/>
        <v>34.745192209779937</v>
      </c>
      <c r="T50" s="32">
        <f t="shared" si="10"/>
        <v>27.950317152926747</v>
      </c>
    </row>
    <row r="51" spans="2:20" x14ac:dyDescent="0.25">
      <c r="B51" s="12" t="str">
        <f>'Média Mensal'!B51</f>
        <v>Varziela</v>
      </c>
      <c r="C51" s="12" t="str">
        <f>'Média Mensal'!C51</f>
        <v>Árvore</v>
      </c>
      <c r="D51" s="15">
        <f>'Média Mensal'!D51</f>
        <v>858.71</v>
      </c>
      <c r="E51" s="4">
        <v>3113.8122115279543</v>
      </c>
      <c r="F51" s="2">
        <v>4475.12558927189</v>
      </c>
      <c r="G51" s="5">
        <f t="shared" si="4"/>
        <v>7588.9378007998439</v>
      </c>
      <c r="H51" s="2">
        <v>0</v>
      </c>
      <c r="I51" s="2">
        <v>0</v>
      </c>
      <c r="J51" s="5">
        <f t="shared" si="5"/>
        <v>0</v>
      </c>
      <c r="K51" s="2">
        <v>146</v>
      </c>
      <c r="L51" s="2">
        <v>134</v>
      </c>
      <c r="M51" s="5">
        <f t="shared" si="6"/>
        <v>280</v>
      </c>
      <c r="N51" s="27">
        <f t="shared" si="7"/>
        <v>8.599790685837258E-2</v>
      </c>
      <c r="O51" s="27">
        <f t="shared" si="0"/>
        <v>0.13466314363480653</v>
      </c>
      <c r="P51" s="28">
        <f t="shared" si="1"/>
        <v>0.10928769874423738</v>
      </c>
      <c r="R51" s="32">
        <f t="shared" si="8"/>
        <v>21.327480900876399</v>
      </c>
      <c r="S51" s="32">
        <f t="shared" si="9"/>
        <v>33.396459621432015</v>
      </c>
      <c r="T51" s="32">
        <f t="shared" si="10"/>
        <v>27.103349288570872</v>
      </c>
    </row>
    <row r="52" spans="2:20" x14ac:dyDescent="0.25">
      <c r="B52" s="12" t="str">
        <f>'Média Mensal'!B52</f>
        <v>Árvore</v>
      </c>
      <c r="C52" s="12" t="str">
        <f>'Média Mensal'!C52</f>
        <v>Azurara</v>
      </c>
      <c r="D52" s="15">
        <f>'Média Mensal'!D52</f>
        <v>664.57</v>
      </c>
      <c r="E52" s="4">
        <v>3110.8507138411001</v>
      </c>
      <c r="F52" s="2">
        <v>4455.8083932994887</v>
      </c>
      <c r="G52" s="5">
        <f t="shared" si="4"/>
        <v>7566.6591071405892</v>
      </c>
      <c r="H52" s="2">
        <v>0</v>
      </c>
      <c r="I52" s="2">
        <v>0</v>
      </c>
      <c r="J52" s="5">
        <f t="shared" si="5"/>
        <v>0</v>
      </c>
      <c r="K52" s="2">
        <v>151</v>
      </c>
      <c r="L52" s="2">
        <v>134</v>
      </c>
      <c r="M52" s="5">
        <f t="shared" si="6"/>
        <v>285</v>
      </c>
      <c r="N52" s="27">
        <f t="shared" si="7"/>
        <v>8.3071211115175708E-2</v>
      </c>
      <c r="O52" s="27">
        <f t="shared" si="0"/>
        <v>0.134081860655377</v>
      </c>
      <c r="P52" s="28">
        <f t="shared" si="1"/>
        <v>0.10705516563583177</v>
      </c>
      <c r="R52" s="32">
        <f t="shared" si="8"/>
        <v>20.601660356563578</v>
      </c>
      <c r="S52" s="32">
        <f t="shared" si="9"/>
        <v>33.252301442533501</v>
      </c>
      <c r="T52" s="32">
        <f t="shared" si="10"/>
        <v>26.549681077686277</v>
      </c>
    </row>
    <row r="53" spans="2:20" x14ac:dyDescent="0.25">
      <c r="B53" s="12" t="str">
        <f>'Média Mensal'!B53</f>
        <v>Azurara</v>
      </c>
      <c r="C53" s="12" t="str">
        <f>'Média Mensal'!C53</f>
        <v>Santa Clara</v>
      </c>
      <c r="D53" s="15">
        <f>'Média Mensal'!D53</f>
        <v>1218.0899999999999</v>
      </c>
      <c r="E53" s="4">
        <v>3082.7175374907588</v>
      </c>
      <c r="F53" s="2">
        <v>4381.1568957242725</v>
      </c>
      <c r="G53" s="5">
        <f t="shared" si="4"/>
        <v>7463.8744332150309</v>
      </c>
      <c r="H53" s="2">
        <v>0</v>
      </c>
      <c r="I53" s="2">
        <v>0</v>
      </c>
      <c r="J53" s="5">
        <f t="shared" si="5"/>
        <v>0</v>
      </c>
      <c r="K53" s="2">
        <v>158</v>
      </c>
      <c r="L53" s="2">
        <v>134</v>
      </c>
      <c r="M53" s="5">
        <f t="shared" si="6"/>
        <v>292</v>
      </c>
      <c r="N53" s="27">
        <f t="shared" si="7"/>
        <v>7.8672864880838064E-2</v>
      </c>
      <c r="O53" s="27">
        <f t="shared" si="0"/>
        <v>0.1318354867514526</v>
      </c>
      <c r="P53" s="28">
        <f t="shared" si="1"/>
        <v>0.1030694105337913</v>
      </c>
      <c r="R53" s="32">
        <f t="shared" si="8"/>
        <v>19.510870490447839</v>
      </c>
      <c r="S53" s="32">
        <f t="shared" si="9"/>
        <v>32.69520071436024</v>
      </c>
      <c r="T53" s="32">
        <f t="shared" si="10"/>
        <v>25.561213812380242</v>
      </c>
    </row>
    <row r="54" spans="2:20" x14ac:dyDescent="0.25">
      <c r="B54" s="12" t="str">
        <f>'Média Mensal'!B54</f>
        <v>Santa Clara</v>
      </c>
      <c r="C54" s="12" t="str">
        <f>'Média Mensal'!C54</f>
        <v>Vila do Conde</v>
      </c>
      <c r="D54" s="15">
        <f>'Média Mensal'!D54</f>
        <v>670.57</v>
      </c>
      <c r="E54" s="4">
        <v>2965.5383741288638</v>
      </c>
      <c r="F54" s="2">
        <v>4260.2917727293725</v>
      </c>
      <c r="G54" s="5">
        <f t="shared" si="4"/>
        <v>7225.8301468582358</v>
      </c>
      <c r="H54" s="2">
        <v>0</v>
      </c>
      <c r="I54" s="2">
        <v>0</v>
      </c>
      <c r="J54" s="5">
        <f t="shared" si="5"/>
        <v>0</v>
      </c>
      <c r="K54" s="2">
        <v>155</v>
      </c>
      <c r="L54" s="2">
        <v>134</v>
      </c>
      <c r="M54" s="5">
        <f t="shared" si="6"/>
        <v>289</v>
      </c>
      <c r="N54" s="27">
        <f t="shared" si="7"/>
        <v>7.7147200159439738E-2</v>
      </c>
      <c r="O54" s="27">
        <f t="shared" si="0"/>
        <v>0.12819847655059499</v>
      </c>
      <c r="P54" s="28">
        <f t="shared" si="1"/>
        <v>0.10081803419547712</v>
      </c>
      <c r="R54" s="32">
        <f t="shared" si="8"/>
        <v>19.132505639541055</v>
      </c>
      <c r="S54" s="32">
        <f t="shared" si="9"/>
        <v>31.793222184547556</v>
      </c>
      <c r="T54" s="32">
        <f t="shared" si="10"/>
        <v>25.002872480478324</v>
      </c>
    </row>
    <row r="55" spans="2:20" x14ac:dyDescent="0.25">
      <c r="B55" s="12" t="str">
        <f>'Média Mensal'!B55</f>
        <v>Vila do Conde</v>
      </c>
      <c r="C55" s="12" t="str">
        <f>'Média Mensal'!C55</f>
        <v>Alto de Pega</v>
      </c>
      <c r="D55" s="15">
        <f>'Média Mensal'!D55</f>
        <v>730.41</v>
      </c>
      <c r="E55" s="4">
        <v>2125.8814205062095</v>
      </c>
      <c r="F55" s="2">
        <v>3265.6246868188437</v>
      </c>
      <c r="G55" s="5">
        <f t="shared" si="4"/>
        <v>5391.5061073250527</v>
      </c>
      <c r="H55" s="2">
        <v>0</v>
      </c>
      <c r="I55" s="2">
        <v>0</v>
      </c>
      <c r="J55" s="5">
        <f t="shared" si="5"/>
        <v>0</v>
      </c>
      <c r="K55" s="2">
        <v>150</v>
      </c>
      <c r="L55" s="2">
        <v>134</v>
      </c>
      <c r="M55" s="5">
        <f t="shared" si="6"/>
        <v>284</v>
      </c>
      <c r="N55" s="27">
        <f t="shared" si="7"/>
        <v>5.7147350013607781E-2</v>
      </c>
      <c r="O55" s="27">
        <f t="shared" si="0"/>
        <v>9.8267473724688359E-2</v>
      </c>
      <c r="P55" s="28">
        <f t="shared" si="1"/>
        <v>7.654909852517397E-2</v>
      </c>
      <c r="R55" s="32">
        <f t="shared" si="8"/>
        <v>14.17254280337473</v>
      </c>
      <c r="S55" s="32">
        <f t="shared" si="9"/>
        <v>24.370333483722714</v>
      </c>
      <c r="T55" s="32">
        <f t="shared" si="10"/>
        <v>18.984176434243142</v>
      </c>
    </row>
    <row r="56" spans="2:20" x14ac:dyDescent="0.25">
      <c r="B56" s="12" t="str">
        <f>'Média Mensal'!B56</f>
        <v>Alto de Pega</v>
      </c>
      <c r="C56" s="12" t="str">
        <f>'Média Mensal'!C56</f>
        <v>Portas Fronhas</v>
      </c>
      <c r="D56" s="15">
        <f>'Média Mensal'!D56</f>
        <v>671.05</v>
      </c>
      <c r="E56" s="4">
        <v>1960.4515225614207</v>
      </c>
      <c r="F56" s="2">
        <v>3123.3040970114425</v>
      </c>
      <c r="G56" s="5">
        <f t="shared" si="4"/>
        <v>5083.755619572863</v>
      </c>
      <c r="H56" s="2">
        <v>0</v>
      </c>
      <c r="I56" s="2">
        <v>0</v>
      </c>
      <c r="J56" s="5">
        <f t="shared" si="5"/>
        <v>0</v>
      </c>
      <c r="K56" s="2">
        <v>160</v>
      </c>
      <c r="L56" s="2">
        <v>134</v>
      </c>
      <c r="M56" s="5">
        <f t="shared" si="6"/>
        <v>294</v>
      </c>
      <c r="N56" s="27">
        <f t="shared" si="7"/>
        <v>4.9406540387132575E-2</v>
      </c>
      <c r="O56" s="27">
        <f t="shared" si="0"/>
        <v>9.3984836814258621E-2</v>
      </c>
      <c r="P56" s="28">
        <f t="shared" si="1"/>
        <v>6.9724539438951932E-2</v>
      </c>
      <c r="R56" s="32">
        <f t="shared" si="8"/>
        <v>12.25282201600888</v>
      </c>
      <c r="S56" s="32">
        <f t="shared" si="9"/>
        <v>23.308239529936138</v>
      </c>
      <c r="T56" s="32">
        <f t="shared" si="10"/>
        <v>17.291685780860078</v>
      </c>
    </row>
    <row r="57" spans="2:20" x14ac:dyDescent="0.25">
      <c r="B57" s="12" t="str">
        <f>'Média Mensal'!B57</f>
        <v>Portas Fronhas</v>
      </c>
      <c r="C57" s="12" t="str">
        <f>'Média Mensal'!C57</f>
        <v>São Brás</v>
      </c>
      <c r="D57" s="15">
        <f>'Média Mensal'!D57</f>
        <v>562.21</v>
      </c>
      <c r="E57" s="4">
        <v>1559.831128902711</v>
      </c>
      <c r="F57" s="2">
        <v>2508.514412924068</v>
      </c>
      <c r="G57" s="5">
        <f t="shared" si="4"/>
        <v>4068.345541826779</v>
      </c>
      <c r="H57" s="2">
        <v>0</v>
      </c>
      <c r="I57" s="2">
        <v>0</v>
      </c>
      <c r="J57" s="5">
        <f t="shared" si="5"/>
        <v>0</v>
      </c>
      <c r="K57" s="43">
        <v>178</v>
      </c>
      <c r="L57" s="2">
        <v>134</v>
      </c>
      <c r="M57" s="5">
        <f t="shared" si="6"/>
        <v>312</v>
      </c>
      <c r="N57" s="27">
        <f t="shared" si="7"/>
        <v>3.5335065442703678E-2</v>
      </c>
      <c r="O57" s="27">
        <f t="shared" si="0"/>
        <v>7.5484906503492655E-2</v>
      </c>
      <c r="P57" s="28">
        <f t="shared" si="1"/>
        <v>5.2578907436760483E-2</v>
      </c>
      <c r="R57" s="32">
        <f t="shared" si="8"/>
        <v>8.7630962297905111</v>
      </c>
      <c r="S57" s="32">
        <f t="shared" si="9"/>
        <v>18.720256812866179</v>
      </c>
      <c r="T57" s="32">
        <f t="shared" si="10"/>
        <v>13.039569044316599</v>
      </c>
    </row>
    <row r="58" spans="2:20" x14ac:dyDescent="0.25">
      <c r="B58" s="13" t="str">
        <f>'Média Mensal'!B58</f>
        <v>São Brás</v>
      </c>
      <c r="C58" s="13" t="str">
        <f>'Média Mensal'!C58</f>
        <v>Póvoa de Varzim</v>
      </c>
      <c r="D58" s="16">
        <f>'Média Mensal'!D58</f>
        <v>624.94000000000005</v>
      </c>
      <c r="E58" s="6">
        <v>1493.0126016005522</v>
      </c>
      <c r="F58" s="3">
        <v>2416.9999999999982</v>
      </c>
      <c r="G58" s="7">
        <f t="shared" si="4"/>
        <v>3910.0126016005506</v>
      </c>
      <c r="H58" s="6">
        <v>0</v>
      </c>
      <c r="I58" s="3">
        <v>0</v>
      </c>
      <c r="J58" s="7">
        <f t="shared" si="5"/>
        <v>0</v>
      </c>
      <c r="K58" s="44">
        <v>175</v>
      </c>
      <c r="L58" s="3">
        <v>134</v>
      </c>
      <c r="M58" s="7">
        <f t="shared" si="6"/>
        <v>309</v>
      </c>
      <c r="N58" s="27">
        <f t="shared" si="7"/>
        <v>3.4401212018445905E-2</v>
      </c>
      <c r="O58" s="27">
        <f t="shared" si="0"/>
        <v>7.2731102551757285E-2</v>
      </c>
      <c r="P58" s="28">
        <f t="shared" si="1"/>
        <v>5.1023235744865732E-2</v>
      </c>
      <c r="R58" s="32">
        <f t="shared" si="8"/>
        <v>8.5315005805745834</v>
      </c>
      <c r="S58" s="32">
        <f t="shared" si="9"/>
        <v>18.037313432835806</v>
      </c>
      <c r="T58" s="32">
        <f t="shared" si="10"/>
        <v>12.6537624647267</v>
      </c>
    </row>
    <row r="59" spans="2:20" x14ac:dyDescent="0.25">
      <c r="B59" s="11" t="str">
        <f>'Média Mensal'!B59</f>
        <v>CSra da Hora</v>
      </c>
      <c r="C59" s="11" t="str">
        <f>'Média Mensal'!C59</f>
        <v>CFonte do Cuco</v>
      </c>
      <c r="D59" s="14">
        <f>'Média Mensal'!D59</f>
        <v>685.98</v>
      </c>
      <c r="E59" s="4">
        <v>4862.8137151208002</v>
      </c>
      <c r="F59" s="2">
        <v>6155.6173439617614</v>
      </c>
      <c r="G59" s="10">
        <f t="shared" si="4"/>
        <v>11018.431059082563</v>
      </c>
      <c r="H59" s="2">
        <v>60</v>
      </c>
      <c r="I59" s="2">
        <v>0</v>
      </c>
      <c r="J59" s="10">
        <f t="shared" si="5"/>
        <v>60</v>
      </c>
      <c r="K59" s="2">
        <v>112</v>
      </c>
      <c r="L59" s="2">
        <v>135</v>
      </c>
      <c r="M59" s="10">
        <f t="shared" si="6"/>
        <v>247</v>
      </c>
      <c r="N59" s="25">
        <f t="shared" si="7"/>
        <v>0.11937386378438727</v>
      </c>
      <c r="O59" s="25">
        <f t="shared" si="0"/>
        <v>0.18385953835011234</v>
      </c>
      <c r="P59" s="26">
        <f t="shared" si="1"/>
        <v>0.14846436158082574</v>
      </c>
      <c r="R59" s="32">
        <f t="shared" si="8"/>
        <v>28.272172762330232</v>
      </c>
      <c r="S59" s="32">
        <f t="shared" si="9"/>
        <v>45.597165510827864</v>
      </c>
      <c r="T59" s="32">
        <f t="shared" si="10"/>
        <v>35.890654915578381</v>
      </c>
    </row>
    <row r="60" spans="2:20" x14ac:dyDescent="0.25">
      <c r="B60" s="12" t="str">
        <f>'Média Mensal'!B60</f>
        <v>CFonte do Cuco</v>
      </c>
      <c r="C60" s="12" t="str">
        <f>'Média Mensal'!C60</f>
        <v>Cândido dos Reis</v>
      </c>
      <c r="D60" s="15">
        <f>'Média Mensal'!D60</f>
        <v>913.51</v>
      </c>
      <c r="E60" s="4">
        <v>4731.7780016698734</v>
      </c>
      <c r="F60" s="2">
        <v>6055.0149699237572</v>
      </c>
      <c r="G60" s="5">
        <f t="shared" si="4"/>
        <v>10786.79297159363</v>
      </c>
      <c r="H60" s="2">
        <v>88</v>
      </c>
      <c r="I60" s="2">
        <v>0</v>
      </c>
      <c r="J60" s="5">
        <f t="shared" si="5"/>
        <v>88</v>
      </c>
      <c r="K60" s="2">
        <v>112</v>
      </c>
      <c r="L60" s="2">
        <v>136</v>
      </c>
      <c r="M60" s="5">
        <f t="shared" si="6"/>
        <v>248</v>
      </c>
      <c r="N60" s="27">
        <f t="shared" si="7"/>
        <v>0.10114094565812828</v>
      </c>
      <c r="O60" s="27">
        <f t="shared" si="0"/>
        <v>0.17952487458265409</v>
      </c>
      <c r="P60" s="28">
        <f t="shared" si="1"/>
        <v>0.13397745642380801</v>
      </c>
      <c r="R60" s="32">
        <f t="shared" si="8"/>
        <v>23.658890008349367</v>
      </c>
      <c r="S60" s="32">
        <f t="shared" si="9"/>
        <v>44.522168896498215</v>
      </c>
      <c r="T60" s="32">
        <f t="shared" si="10"/>
        <v>32.103550510695328</v>
      </c>
    </row>
    <row r="61" spans="2:20" x14ac:dyDescent="0.25">
      <c r="B61" s="12" t="str">
        <f>'Média Mensal'!B61</f>
        <v>Cândido dos Reis</v>
      </c>
      <c r="C61" s="12" t="str">
        <f>'Média Mensal'!C61</f>
        <v>Pias</v>
      </c>
      <c r="D61" s="15">
        <f>'Média Mensal'!D61</f>
        <v>916.73</v>
      </c>
      <c r="E61" s="4">
        <v>4532.6167377271977</v>
      </c>
      <c r="F61" s="2">
        <v>5717.8913308933843</v>
      </c>
      <c r="G61" s="5">
        <f t="shared" si="4"/>
        <v>10250.508068620582</v>
      </c>
      <c r="H61" s="2">
        <v>88</v>
      </c>
      <c r="I61" s="2">
        <v>0</v>
      </c>
      <c r="J61" s="5">
        <f t="shared" si="5"/>
        <v>88</v>
      </c>
      <c r="K61" s="2">
        <v>111</v>
      </c>
      <c r="L61" s="2">
        <v>135</v>
      </c>
      <c r="M61" s="5">
        <f t="shared" si="6"/>
        <v>246</v>
      </c>
      <c r="N61" s="27">
        <f t="shared" si="7"/>
        <v>9.7400222144730916E-2</v>
      </c>
      <c r="O61" s="27">
        <f t="shared" si="0"/>
        <v>0.1707852846742349</v>
      </c>
      <c r="P61" s="28">
        <f t="shared" si="1"/>
        <v>0.12810572971181491</v>
      </c>
      <c r="R61" s="32">
        <f t="shared" si="8"/>
        <v>22.77696853129245</v>
      </c>
      <c r="S61" s="32">
        <f t="shared" si="9"/>
        <v>42.354750599210256</v>
      </c>
      <c r="T61" s="32">
        <f t="shared" si="10"/>
        <v>30.690143918025694</v>
      </c>
    </row>
    <row r="62" spans="2:20" x14ac:dyDescent="0.25">
      <c r="B62" s="12" t="str">
        <f>'Média Mensal'!B62</f>
        <v>Pias</v>
      </c>
      <c r="C62" s="12" t="str">
        <f>'Média Mensal'!C62</f>
        <v>Araújo</v>
      </c>
      <c r="D62" s="15">
        <f>'Média Mensal'!D62</f>
        <v>1258.1300000000001</v>
      </c>
      <c r="E62" s="4">
        <v>4365.3623973430513</v>
      </c>
      <c r="F62" s="2">
        <v>5450.0849596805801</v>
      </c>
      <c r="G62" s="5">
        <f t="shared" si="4"/>
        <v>9815.4473570236314</v>
      </c>
      <c r="H62" s="2">
        <v>88</v>
      </c>
      <c r="I62" s="2">
        <v>0</v>
      </c>
      <c r="J62" s="5">
        <f t="shared" si="5"/>
        <v>88</v>
      </c>
      <c r="K62" s="2">
        <v>112</v>
      </c>
      <c r="L62" s="2">
        <v>157</v>
      </c>
      <c r="M62" s="5">
        <f t="shared" si="6"/>
        <v>269</v>
      </c>
      <c r="N62" s="27">
        <f t="shared" si="7"/>
        <v>9.3308874772209546E-2</v>
      </c>
      <c r="O62" s="27">
        <f t="shared" si="0"/>
        <v>0.13997547153484127</v>
      </c>
      <c r="P62" s="28">
        <f t="shared" si="1"/>
        <v>0.11450591877069098</v>
      </c>
      <c r="R62" s="32">
        <f t="shared" si="8"/>
        <v>21.826811986715256</v>
      </c>
      <c r="S62" s="32">
        <f t="shared" si="9"/>
        <v>34.713916940640637</v>
      </c>
      <c r="T62" s="32">
        <f t="shared" si="10"/>
        <v>27.494250299786081</v>
      </c>
    </row>
    <row r="63" spans="2:20" x14ac:dyDescent="0.25">
      <c r="B63" s="12" t="str">
        <f>'Média Mensal'!B63</f>
        <v>Araújo</v>
      </c>
      <c r="C63" s="12" t="str">
        <f>'Média Mensal'!C63</f>
        <v>Custió</v>
      </c>
      <c r="D63" s="15">
        <f>'Média Mensal'!D63</f>
        <v>651.69000000000005</v>
      </c>
      <c r="E63" s="4">
        <v>4310.0349290930299</v>
      </c>
      <c r="F63" s="2">
        <v>5139.0505435885834</v>
      </c>
      <c r="G63" s="5">
        <f t="shared" si="4"/>
        <v>9449.0854726816142</v>
      </c>
      <c r="H63" s="2">
        <v>88</v>
      </c>
      <c r="I63" s="2">
        <v>0</v>
      </c>
      <c r="J63" s="5">
        <f t="shared" si="5"/>
        <v>88</v>
      </c>
      <c r="K63" s="2">
        <v>112</v>
      </c>
      <c r="L63" s="2">
        <v>157</v>
      </c>
      <c r="M63" s="5">
        <f t="shared" si="6"/>
        <v>269</v>
      </c>
      <c r="N63" s="27">
        <f t="shared" si="7"/>
        <v>9.2126259599286719E-2</v>
      </c>
      <c r="O63" s="27">
        <f t="shared" si="0"/>
        <v>0.13198712100854179</v>
      </c>
      <c r="P63" s="28">
        <f t="shared" si="1"/>
        <v>0.11023198171583777</v>
      </c>
      <c r="R63" s="32">
        <f t="shared" si="8"/>
        <v>21.550174645465148</v>
      </c>
      <c r="S63" s="32">
        <f t="shared" si="9"/>
        <v>32.732806010118367</v>
      </c>
      <c r="T63" s="32">
        <f t="shared" si="10"/>
        <v>26.468026534122167</v>
      </c>
    </row>
    <row r="64" spans="2:20" x14ac:dyDescent="0.25">
      <c r="B64" s="12" t="str">
        <f>'Média Mensal'!B64</f>
        <v>Custió</v>
      </c>
      <c r="C64" s="12" t="str">
        <f>'Média Mensal'!C64</f>
        <v>Parque de Maia</v>
      </c>
      <c r="D64" s="15">
        <f>'Média Mensal'!D64</f>
        <v>1418.51</v>
      </c>
      <c r="E64" s="4">
        <v>4276.4285050339568</v>
      </c>
      <c r="F64" s="2">
        <v>5023.0297291667475</v>
      </c>
      <c r="G64" s="5">
        <f t="shared" si="4"/>
        <v>9299.4582342007052</v>
      </c>
      <c r="H64" s="2">
        <v>88</v>
      </c>
      <c r="I64" s="2">
        <v>0</v>
      </c>
      <c r="J64" s="5">
        <f t="shared" si="5"/>
        <v>88</v>
      </c>
      <c r="K64" s="2">
        <v>115</v>
      </c>
      <c r="L64" s="2">
        <v>114</v>
      </c>
      <c r="M64" s="5">
        <f t="shared" si="6"/>
        <v>229</v>
      </c>
      <c r="N64" s="27">
        <f t="shared" si="7"/>
        <v>8.997703469605195E-2</v>
      </c>
      <c r="O64" s="27">
        <f t="shared" si="0"/>
        <v>0.17766800117313059</v>
      </c>
      <c r="P64" s="28">
        <f t="shared" si="1"/>
        <v>0.12268414556993015</v>
      </c>
      <c r="R64" s="32">
        <f t="shared" si="8"/>
        <v>21.066150271103236</v>
      </c>
      <c r="S64" s="32">
        <f t="shared" si="9"/>
        <v>44.061664290936385</v>
      </c>
      <c r="T64" s="32">
        <f t="shared" si="10"/>
        <v>29.335830391800332</v>
      </c>
    </row>
    <row r="65" spans="2:20" x14ac:dyDescent="0.25">
      <c r="B65" s="12" t="str">
        <f>'Média Mensal'!B65</f>
        <v>Parque de Maia</v>
      </c>
      <c r="C65" s="12" t="str">
        <f>'Média Mensal'!C65</f>
        <v>Forum</v>
      </c>
      <c r="D65" s="15">
        <f>'Média Mensal'!D65</f>
        <v>824.81</v>
      </c>
      <c r="E65" s="4">
        <v>3968.4852581681916</v>
      </c>
      <c r="F65" s="2">
        <v>4328.4566441823154</v>
      </c>
      <c r="G65" s="5">
        <f t="shared" si="4"/>
        <v>8296.941902350507</v>
      </c>
      <c r="H65" s="2">
        <v>88</v>
      </c>
      <c r="I65" s="2">
        <v>0</v>
      </c>
      <c r="J65" s="5">
        <f t="shared" si="5"/>
        <v>88</v>
      </c>
      <c r="K65" s="2">
        <v>156</v>
      </c>
      <c r="L65" s="2">
        <v>114</v>
      </c>
      <c r="M65" s="5">
        <f t="shared" si="6"/>
        <v>270</v>
      </c>
      <c r="N65" s="27">
        <f t="shared" si="7"/>
        <v>6.8782675717002764E-2</v>
      </c>
      <c r="O65" s="27">
        <f t="shared" si="0"/>
        <v>0.15310047552993475</v>
      </c>
      <c r="P65" s="28">
        <f t="shared" si="1"/>
        <v>9.6511980066425959E-2</v>
      </c>
      <c r="R65" s="32">
        <f t="shared" si="8"/>
        <v>16.264283844951606</v>
      </c>
      <c r="S65" s="32">
        <f t="shared" si="9"/>
        <v>37.968917931423817</v>
      </c>
      <c r="T65" s="32">
        <f t="shared" si="10"/>
        <v>23.175815369694153</v>
      </c>
    </row>
    <row r="66" spans="2:20" x14ac:dyDescent="0.25">
      <c r="B66" s="12" t="str">
        <f>'Média Mensal'!B66</f>
        <v>Forum</v>
      </c>
      <c r="C66" s="12" t="str">
        <f>'Média Mensal'!C66</f>
        <v>Zona Industrial</v>
      </c>
      <c r="D66" s="15">
        <f>'Média Mensal'!D66</f>
        <v>1119.4000000000001</v>
      </c>
      <c r="E66" s="4">
        <v>2079.3458220355315</v>
      </c>
      <c r="F66" s="2">
        <v>1966.6279884489452</v>
      </c>
      <c r="G66" s="5">
        <f t="shared" si="4"/>
        <v>4045.9738104844764</v>
      </c>
      <c r="H66" s="2">
        <v>86</v>
      </c>
      <c r="I66" s="2">
        <v>0</v>
      </c>
      <c r="J66" s="5">
        <f t="shared" si="5"/>
        <v>86</v>
      </c>
      <c r="K66" s="2">
        <v>24</v>
      </c>
      <c r="L66" s="2">
        <v>62</v>
      </c>
      <c r="M66" s="5">
        <f t="shared" si="6"/>
        <v>86</v>
      </c>
      <c r="N66" s="27">
        <f t="shared" si="7"/>
        <v>8.4774373044501444E-2</v>
      </c>
      <c r="O66" s="27">
        <f t="shared" si="0"/>
        <v>0.1279024446181676</v>
      </c>
      <c r="P66" s="28">
        <f t="shared" si="1"/>
        <v>0.10139268771262221</v>
      </c>
      <c r="R66" s="32">
        <f t="shared" si="8"/>
        <v>18.903143836686649</v>
      </c>
      <c r="S66" s="32">
        <f t="shared" si="9"/>
        <v>31.719806265305568</v>
      </c>
      <c r="T66" s="32">
        <f t="shared" si="10"/>
        <v>23.523103549328351</v>
      </c>
    </row>
    <row r="67" spans="2:20" x14ac:dyDescent="0.25">
      <c r="B67" s="12" t="str">
        <f>'Média Mensal'!B67</f>
        <v>Zona Industrial</v>
      </c>
      <c r="C67" s="12" t="str">
        <f>'Média Mensal'!C67</f>
        <v>Mandim</v>
      </c>
      <c r="D67" s="15">
        <f>'Média Mensal'!D67</f>
        <v>1194.23</v>
      </c>
      <c r="E67" s="4">
        <v>1949.026876746902</v>
      </c>
      <c r="F67" s="2">
        <v>1904.4048106267683</v>
      </c>
      <c r="G67" s="5">
        <f t="shared" si="4"/>
        <v>3853.4316873736702</v>
      </c>
      <c r="H67" s="2">
        <v>86</v>
      </c>
      <c r="I67" s="2">
        <v>0</v>
      </c>
      <c r="J67" s="5">
        <f t="shared" si="5"/>
        <v>86</v>
      </c>
      <c r="K67" s="2">
        <v>18</v>
      </c>
      <c r="L67" s="2">
        <v>62</v>
      </c>
      <c r="M67" s="5">
        <f t="shared" si="6"/>
        <v>80</v>
      </c>
      <c r="N67" s="27">
        <f t="shared" si="7"/>
        <v>8.4593180414362062E-2</v>
      </c>
      <c r="O67" s="27">
        <f t="shared" si="0"/>
        <v>0.12385567186698544</v>
      </c>
      <c r="P67" s="28">
        <f t="shared" si="1"/>
        <v>0.1003079885301351</v>
      </c>
      <c r="R67" s="32">
        <f t="shared" si="8"/>
        <v>18.740643045643289</v>
      </c>
      <c r="S67" s="32">
        <f t="shared" si="9"/>
        <v>30.71620662301239</v>
      </c>
      <c r="T67" s="32">
        <f t="shared" si="10"/>
        <v>23.213443899841387</v>
      </c>
    </row>
    <row r="68" spans="2:20" x14ac:dyDescent="0.25">
      <c r="B68" s="12" t="str">
        <f>'Média Mensal'!B68</f>
        <v>Mandim</v>
      </c>
      <c r="C68" s="12" t="str">
        <f>'Média Mensal'!C68</f>
        <v>Castêlo da Maia</v>
      </c>
      <c r="D68" s="15">
        <f>'Média Mensal'!D68</f>
        <v>1468.1</v>
      </c>
      <c r="E68" s="4">
        <v>1899.0656392213734</v>
      </c>
      <c r="F68" s="2">
        <v>1862.4076543533886</v>
      </c>
      <c r="G68" s="5">
        <f t="shared" si="4"/>
        <v>3761.473293574762</v>
      </c>
      <c r="H68" s="2">
        <v>86</v>
      </c>
      <c r="I68" s="2">
        <v>0</v>
      </c>
      <c r="J68" s="5">
        <f t="shared" si="5"/>
        <v>86</v>
      </c>
      <c r="K68" s="2">
        <v>22</v>
      </c>
      <c r="L68" s="2">
        <v>62</v>
      </c>
      <c r="M68" s="5">
        <f t="shared" si="6"/>
        <v>84</v>
      </c>
      <c r="N68" s="27">
        <f t="shared" si="7"/>
        <v>7.9022371805150357E-2</v>
      </c>
      <c r="O68" s="27">
        <f t="shared" si="0"/>
        <v>0.12112432715617771</v>
      </c>
      <c r="P68" s="28">
        <f t="shared" si="1"/>
        <v>9.544948471312327E-2</v>
      </c>
      <c r="R68" s="32">
        <f t="shared" si="8"/>
        <v>17.583941103901605</v>
      </c>
      <c r="S68" s="32">
        <f t="shared" si="9"/>
        <v>30.038833134732073</v>
      </c>
      <c r="T68" s="32">
        <f t="shared" si="10"/>
        <v>22.126313491616248</v>
      </c>
    </row>
    <row r="69" spans="2:20" x14ac:dyDescent="0.25">
      <c r="B69" s="13" t="str">
        <f>'Média Mensal'!B69</f>
        <v>Castêlo da Maia</v>
      </c>
      <c r="C69" s="13" t="str">
        <f>'Média Mensal'!C69</f>
        <v>ISMAI</v>
      </c>
      <c r="D69" s="16">
        <f>'Média Mensal'!D69</f>
        <v>702.48</v>
      </c>
      <c r="E69" s="6">
        <v>1444.4628918921576</v>
      </c>
      <c r="F69" s="3">
        <v>1022.0000000000006</v>
      </c>
      <c r="G69" s="7">
        <f t="shared" si="4"/>
        <v>2466.462891892158</v>
      </c>
      <c r="H69" s="6">
        <v>86</v>
      </c>
      <c r="I69" s="3">
        <v>0</v>
      </c>
      <c r="J69" s="7">
        <f t="shared" si="5"/>
        <v>86</v>
      </c>
      <c r="K69" s="6">
        <v>40</v>
      </c>
      <c r="L69" s="3">
        <v>62</v>
      </c>
      <c r="M69" s="7">
        <f t="shared" si="6"/>
        <v>102</v>
      </c>
      <c r="N69" s="27">
        <f t="shared" si="7"/>
        <v>5.0690022876619792E-2</v>
      </c>
      <c r="O69" s="27">
        <f t="shared" si="0"/>
        <v>6.646722164412075E-2</v>
      </c>
      <c r="P69" s="28">
        <f t="shared" si="1"/>
        <v>5.6219522517600248E-2</v>
      </c>
      <c r="R69" s="32">
        <f t="shared" si="8"/>
        <v>11.463991205493315</v>
      </c>
      <c r="S69" s="32">
        <f t="shared" si="9"/>
        <v>16.483870967741943</v>
      </c>
      <c r="T69" s="32">
        <f t="shared" si="10"/>
        <v>13.119483467511479</v>
      </c>
    </row>
    <row r="70" spans="2:20" x14ac:dyDescent="0.25">
      <c r="B70" s="11" t="str">
        <f>'Média Mensal'!B70</f>
        <v>Santo Ovídio</v>
      </c>
      <c r="C70" s="11" t="str">
        <f>'Média Mensal'!C70</f>
        <v>D. João II</v>
      </c>
      <c r="D70" s="14">
        <f>'Média Mensal'!D70</f>
        <v>463.71</v>
      </c>
      <c r="E70" s="4">
        <v>9850.9999999999982</v>
      </c>
      <c r="F70" s="2">
        <v>4739.8765017988662</v>
      </c>
      <c r="G70" s="10">
        <f t="shared" ref="G70:G86" si="14">+E70+F70</f>
        <v>14590.876501798864</v>
      </c>
      <c r="H70" s="2">
        <v>483</v>
      </c>
      <c r="I70" s="2">
        <v>503</v>
      </c>
      <c r="J70" s="10">
        <f t="shared" ref="J70:J86" si="15">+H70+I70</f>
        <v>986</v>
      </c>
      <c r="K70" s="2">
        <v>0</v>
      </c>
      <c r="L70" s="2">
        <v>0</v>
      </c>
      <c r="M70" s="10">
        <f t="shared" ref="M70:M86" si="16">+K70+L70</f>
        <v>0</v>
      </c>
      <c r="N70" s="25">
        <f t="shared" ref="N70:P86" si="17">+E70/(H70*216+K70*248)</f>
        <v>9.4423357104516506E-2</v>
      </c>
      <c r="O70" s="25">
        <f t="shared" si="0"/>
        <v>4.3625989450324594E-2</v>
      </c>
      <c r="P70" s="26">
        <f t="shared" si="1"/>
        <v>6.8509486992895274E-2</v>
      </c>
      <c r="R70" s="32">
        <f t="shared" si="8"/>
        <v>20.395445134575567</v>
      </c>
      <c r="S70" s="32">
        <f t="shared" si="9"/>
        <v>9.4232137212701126</v>
      </c>
      <c r="T70" s="32">
        <f t="shared" si="10"/>
        <v>14.798049190465379</v>
      </c>
    </row>
    <row r="71" spans="2:20" x14ac:dyDescent="0.25">
      <c r="B71" s="12" t="str">
        <f>'Média Mensal'!B71</f>
        <v>D. João II</v>
      </c>
      <c r="C71" s="12" t="str">
        <f>'Média Mensal'!C71</f>
        <v>João de Deus</v>
      </c>
      <c r="D71" s="15">
        <f>'Média Mensal'!D71</f>
        <v>716.25</v>
      </c>
      <c r="E71" s="4">
        <v>13052.065045609279</v>
      </c>
      <c r="F71" s="2">
        <v>7056.8633838337528</v>
      </c>
      <c r="G71" s="5">
        <f t="shared" si="14"/>
        <v>20108.928429443033</v>
      </c>
      <c r="H71" s="2">
        <v>485</v>
      </c>
      <c r="I71" s="2">
        <v>503</v>
      </c>
      <c r="J71" s="5">
        <f t="shared" si="15"/>
        <v>988</v>
      </c>
      <c r="K71" s="2">
        <v>0</v>
      </c>
      <c r="L71" s="2">
        <v>0</v>
      </c>
      <c r="M71" s="5">
        <f t="shared" si="16"/>
        <v>0</v>
      </c>
      <c r="N71" s="27">
        <f t="shared" si="17"/>
        <v>0.12459015889279572</v>
      </c>
      <c r="O71" s="27">
        <f t="shared" si="0"/>
        <v>6.4951617920566904E-2</v>
      </c>
      <c r="P71" s="28">
        <f t="shared" si="1"/>
        <v>9.4227622345193399E-2</v>
      </c>
      <c r="R71" s="32">
        <f t="shared" ref="R71:R86" si="18">+E71/(H71+K71)</f>
        <v>26.911474320843872</v>
      </c>
      <c r="S71" s="32">
        <f t="shared" ref="S71:S86" si="19">+F71/(I71+L71)</f>
        <v>14.029549470842451</v>
      </c>
      <c r="T71" s="32">
        <f t="shared" ref="T71:T86" si="20">+G71/(J71+M71)</f>
        <v>20.353166426561774</v>
      </c>
    </row>
    <row r="72" spans="2:20" x14ac:dyDescent="0.25">
      <c r="B72" s="12" t="str">
        <f>'Média Mensal'!B72</f>
        <v>João de Deus</v>
      </c>
      <c r="C72" s="12" t="str">
        <f>'Média Mensal'!C72</f>
        <v>C.M.Gaia</v>
      </c>
      <c r="D72" s="15">
        <f>'Média Mensal'!D72</f>
        <v>405.01</v>
      </c>
      <c r="E72" s="4">
        <v>19228.460058395118</v>
      </c>
      <c r="F72" s="2">
        <v>12389.874124710092</v>
      </c>
      <c r="G72" s="5">
        <f t="shared" si="14"/>
        <v>31618.334183105209</v>
      </c>
      <c r="H72" s="2">
        <v>482</v>
      </c>
      <c r="I72" s="2">
        <v>525</v>
      </c>
      <c r="J72" s="5">
        <f t="shared" si="15"/>
        <v>1007</v>
      </c>
      <c r="K72" s="2">
        <v>0</v>
      </c>
      <c r="L72" s="2">
        <v>0</v>
      </c>
      <c r="M72" s="5">
        <f t="shared" si="16"/>
        <v>0</v>
      </c>
      <c r="N72" s="27">
        <f t="shared" si="17"/>
        <v>0.18469014194708697</v>
      </c>
      <c r="O72" s="27">
        <f t="shared" si="0"/>
        <v>0.10925814924788441</v>
      </c>
      <c r="P72" s="28">
        <f t="shared" si="1"/>
        <v>0.14536363135415614</v>
      </c>
      <c r="R72" s="32">
        <f t="shared" si="18"/>
        <v>39.893070660570785</v>
      </c>
      <c r="S72" s="32">
        <f t="shared" si="19"/>
        <v>23.59976023754303</v>
      </c>
      <c r="T72" s="32">
        <f t="shared" si="20"/>
        <v>31.398544372497724</v>
      </c>
    </row>
    <row r="73" spans="2:20" x14ac:dyDescent="0.25">
      <c r="B73" s="12" t="str">
        <f>'Média Mensal'!B73</f>
        <v>C.M.Gaia</v>
      </c>
      <c r="C73" s="12" t="str">
        <f>'Média Mensal'!C73</f>
        <v>General Torres</v>
      </c>
      <c r="D73" s="15">
        <f>'Média Mensal'!D73</f>
        <v>488.39</v>
      </c>
      <c r="E73" s="4">
        <v>22382.667050213156</v>
      </c>
      <c r="F73" s="2">
        <v>13892.624569870084</v>
      </c>
      <c r="G73" s="5">
        <f t="shared" si="14"/>
        <v>36275.291620083241</v>
      </c>
      <c r="H73" s="2">
        <v>482</v>
      </c>
      <c r="I73" s="2">
        <v>494</v>
      </c>
      <c r="J73" s="5">
        <f t="shared" si="15"/>
        <v>976</v>
      </c>
      <c r="K73" s="2">
        <v>0</v>
      </c>
      <c r="L73" s="2">
        <v>0</v>
      </c>
      <c r="M73" s="5">
        <f t="shared" si="16"/>
        <v>0</v>
      </c>
      <c r="N73" s="27">
        <f t="shared" si="17"/>
        <v>0.21498642855975447</v>
      </c>
      <c r="O73" s="27">
        <f t="shared" si="0"/>
        <v>0.13019778611739094</v>
      </c>
      <c r="P73" s="28">
        <f t="shared" si="1"/>
        <v>0.17207086568421393</v>
      </c>
      <c r="R73" s="32">
        <f t="shared" si="18"/>
        <v>46.437068568906966</v>
      </c>
      <c r="S73" s="32">
        <f t="shared" si="19"/>
        <v>28.122721801356445</v>
      </c>
      <c r="T73" s="32">
        <f t="shared" si="20"/>
        <v>37.167306987790205</v>
      </c>
    </row>
    <row r="74" spans="2:20" x14ac:dyDescent="0.25">
      <c r="B74" s="12" t="str">
        <f>'Média Mensal'!B74</f>
        <v>General Torres</v>
      </c>
      <c r="C74" s="12" t="str">
        <f>'Média Mensal'!C74</f>
        <v>Jardim do Morro</v>
      </c>
      <c r="D74" s="15">
        <f>'Média Mensal'!D74</f>
        <v>419.98</v>
      </c>
      <c r="E74" s="4">
        <v>25335.297799459317</v>
      </c>
      <c r="F74" s="2">
        <v>14246.464154158768</v>
      </c>
      <c r="G74" s="5">
        <f t="shared" si="14"/>
        <v>39581.761953618086</v>
      </c>
      <c r="H74" s="2">
        <v>483</v>
      </c>
      <c r="I74" s="2">
        <v>483</v>
      </c>
      <c r="J74" s="5">
        <f t="shared" si="15"/>
        <v>966</v>
      </c>
      <c r="K74" s="2">
        <v>0</v>
      </c>
      <c r="L74" s="2">
        <v>0</v>
      </c>
      <c r="M74" s="5">
        <f t="shared" si="16"/>
        <v>0</v>
      </c>
      <c r="N74" s="27">
        <f t="shared" si="17"/>
        <v>0.24284274403285136</v>
      </c>
      <c r="O74" s="27">
        <f t="shared" si="0"/>
        <v>0.13655456017712184</v>
      </c>
      <c r="P74" s="28">
        <f t="shared" si="1"/>
        <v>0.1896986521049866</v>
      </c>
      <c r="R74" s="32">
        <f t="shared" si="18"/>
        <v>52.454032711095891</v>
      </c>
      <c r="S74" s="32">
        <f t="shared" si="19"/>
        <v>29.495784998258319</v>
      </c>
      <c r="T74" s="32">
        <f t="shared" si="20"/>
        <v>40.974908854677111</v>
      </c>
    </row>
    <row r="75" spans="2:20" x14ac:dyDescent="0.25">
      <c r="B75" s="12" t="str">
        <f>'Média Mensal'!B75</f>
        <v>Jardim do Morro</v>
      </c>
      <c r="C75" s="12" t="str">
        <f>'Média Mensal'!C75</f>
        <v>São Bento</v>
      </c>
      <c r="D75" s="15">
        <f>'Média Mensal'!D75</f>
        <v>795.7</v>
      </c>
      <c r="E75" s="4">
        <v>25811.893454418307</v>
      </c>
      <c r="F75" s="2">
        <v>15308.447267010575</v>
      </c>
      <c r="G75" s="5">
        <f t="shared" si="14"/>
        <v>41120.340721428882</v>
      </c>
      <c r="H75" s="2">
        <v>489</v>
      </c>
      <c r="I75" s="2">
        <v>524</v>
      </c>
      <c r="J75" s="5">
        <f t="shared" si="15"/>
        <v>1013</v>
      </c>
      <c r="K75" s="2">
        <v>0</v>
      </c>
      <c r="L75" s="2">
        <v>0</v>
      </c>
      <c r="M75" s="5">
        <f t="shared" si="16"/>
        <v>0</v>
      </c>
      <c r="N75" s="27">
        <f t="shared" si="17"/>
        <v>0.24437526939349302</v>
      </c>
      <c r="O75" s="27">
        <f t="shared" si="0"/>
        <v>0.13525275009728033</v>
      </c>
      <c r="P75" s="28">
        <f t="shared" si="1"/>
        <v>0.18792887244263867</v>
      </c>
      <c r="R75" s="32">
        <f t="shared" si="18"/>
        <v>52.785058188994491</v>
      </c>
      <c r="S75" s="32">
        <f t="shared" si="19"/>
        <v>29.214594021012548</v>
      </c>
      <c r="T75" s="32">
        <f t="shared" si="20"/>
        <v>40.592636447609955</v>
      </c>
    </row>
    <row r="76" spans="2:20" x14ac:dyDescent="0.25">
      <c r="B76" s="12" t="str">
        <f>'Média Mensal'!B76</f>
        <v>São Bento</v>
      </c>
      <c r="C76" s="12" t="str">
        <f>'Média Mensal'!C76</f>
        <v>Aliados</v>
      </c>
      <c r="D76" s="15">
        <f>'Média Mensal'!D76</f>
        <v>443.38</v>
      </c>
      <c r="E76" s="4">
        <v>27447.445079025027</v>
      </c>
      <c r="F76" s="2">
        <v>22806.451023331421</v>
      </c>
      <c r="G76" s="5">
        <f t="shared" si="14"/>
        <v>50253.896102356448</v>
      </c>
      <c r="H76" s="2">
        <v>482</v>
      </c>
      <c r="I76" s="2">
        <v>493</v>
      </c>
      <c r="J76" s="5">
        <f t="shared" si="15"/>
        <v>975</v>
      </c>
      <c r="K76" s="2">
        <v>0</v>
      </c>
      <c r="L76" s="2">
        <v>0</v>
      </c>
      <c r="M76" s="5">
        <f t="shared" si="16"/>
        <v>0</v>
      </c>
      <c r="N76" s="27">
        <f t="shared" si="17"/>
        <v>0.26363382779146521</v>
      </c>
      <c r="O76" s="27">
        <f t="shared" si="0"/>
        <v>0.21416921177345261</v>
      </c>
      <c r="P76" s="28">
        <f t="shared" si="1"/>
        <v>0.23862248861517782</v>
      </c>
      <c r="R76" s="32">
        <f t="shared" si="18"/>
        <v>56.944906802956488</v>
      </c>
      <c r="S76" s="32">
        <f t="shared" si="19"/>
        <v>46.260549743065766</v>
      </c>
      <c r="T76" s="32">
        <f t="shared" si="20"/>
        <v>51.542457540878409</v>
      </c>
    </row>
    <row r="77" spans="2:20" x14ac:dyDescent="0.25">
      <c r="B77" s="12" t="str">
        <f>'Média Mensal'!B77</f>
        <v>Aliados</v>
      </c>
      <c r="C77" s="12" t="str">
        <f>'Média Mensal'!C77</f>
        <v>Trindade S</v>
      </c>
      <c r="D77" s="15">
        <f>'Média Mensal'!D77</f>
        <v>450.27</v>
      </c>
      <c r="E77" s="4">
        <v>27343.030514127997</v>
      </c>
      <c r="F77" s="2">
        <v>26180.651335309507</v>
      </c>
      <c r="G77" s="5">
        <f t="shared" si="14"/>
        <v>53523.681849437504</v>
      </c>
      <c r="H77" s="2">
        <v>484</v>
      </c>
      <c r="I77" s="2">
        <v>485</v>
      </c>
      <c r="J77" s="5">
        <f t="shared" si="15"/>
        <v>969</v>
      </c>
      <c r="K77" s="2">
        <v>0</v>
      </c>
      <c r="L77" s="2">
        <v>0</v>
      </c>
      <c r="M77" s="5">
        <f t="shared" si="16"/>
        <v>0</v>
      </c>
      <c r="N77" s="27">
        <f t="shared" si="17"/>
        <v>0.26154566990097944</v>
      </c>
      <c r="O77" s="27">
        <f t="shared" si="0"/>
        <v>0.24991076112361119</v>
      </c>
      <c r="P77" s="28">
        <f t="shared" si="1"/>
        <v>0.2557222119473947</v>
      </c>
      <c r="R77" s="32">
        <f t="shared" si="18"/>
        <v>56.493864698611567</v>
      </c>
      <c r="S77" s="32">
        <f t="shared" si="19"/>
        <v>53.980724402700012</v>
      </c>
      <c r="T77" s="32">
        <f t="shared" si="20"/>
        <v>55.235997780637256</v>
      </c>
    </row>
    <row r="78" spans="2:20" x14ac:dyDescent="0.25">
      <c r="B78" s="12" t="str">
        <f>'Média Mensal'!B78</f>
        <v>Trindade S</v>
      </c>
      <c r="C78" s="12" t="str">
        <f>'Média Mensal'!C78</f>
        <v>Faria Guimaraes</v>
      </c>
      <c r="D78" s="15">
        <f>'Média Mensal'!D78</f>
        <v>555.34</v>
      </c>
      <c r="E78" s="4">
        <v>23859.194518726028</v>
      </c>
      <c r="F78" s="2">
        <v>23184.554930909184</v>
      </c>
      <c r="G78" s="5">
        <f t="shared" si="14"/>
        <v>47043.749449635216</v>
      </c>
      <c r="H78" s="2">
        <v>484</v>
      </c>
      <c r="I78" s="2">
        <v>514</v>
      </c>
      <c r="J78" s="5">
        <f t="shared" si="15"/>
        <v>998</v>
      </c>
      <c r="K78" s="2">
        <v>0</v>
      </c>
      <c r="L78" s="2">
        <v>0</v>
      </c>
      <c r="M78" s="5">
        <f t="shared" si="16"/>
        <v>0</v>
      </c>
      <c r="N78" s="27">
        <f t="shared" si="17"/>
        <v>0.22822155760948526</v>
      </c>
      <c r="O78" s="27">
        <f t="shared" si="0"/>
        <v>0.20882471295313793</v>
      </c>
      <c r="P78" s="28">
        <f t="shared" si="1"/>
        <v>0.21823159953998375</v>
      </c>
      <c r="R78" s="32">
        <f t="shared" si="18"/>
        <v>49.295856443648816</v>
      </c>
      <c r="S78" s="32">
        <f t="shared" si="19"/>
        <v>45.106137997877788</v>
      </c>
      <c r="T78" s="32">
        <f t="shared" si="20"/>
        <v>47.138025500636488</v>
      </c>
    </row>
    <row r="79" spans="2:20" x14ac:dyDescent="0.25">
      <c r="B79" s="12" t="str">
        <f>'Média Mensal'!B79</f>
        <v>Faria Guimaraes</v>
      </c>
      <c r="C79" s="12" t="str">
        <f>'Média Mensal'!C79</f>
        <v>Marques</v>
      </c>
      <c r="D79" s="15">
        <f>'Média Mensal'!D79</f>
        <v>621.04</v>
      </c>
      <c r="E79" s="4">
        <v>22739.827197607923</v>
      </c>
      <c r="F79" s="2">
        <v>21975.640585329664</v>
      </c>
      <c r="G79" s="5">
        <f t="shared" si="14"/>
        <v>44715.467782937587</v>
      </c>
      <c r="H79" s="2">
        <v>482</v>
      </c>
      <c r="I79" s="2">
        <v>505</v>
      </c>
      <c r="J79" s="5">
        <f t="shared" si="15"/>
        <v>987</v>
      </c>
      <c r="K79" s="2">
        <v>0</v>
      </c>
      <c r="L79" s="2">
        <v>0</v>
      </c>
      <c r="M79" s="5">
        <f t="shared" si="16"/>
        <v>0</v>
      </c>
      <c r="N79" s="27">
        <f t="shared" si="17"/>
        <v>0.2184169663209613</v>
      </c>
      <c r="O79" s="27">
        <f t="shared" si="0"/>
        <v>0.20146351838402698</v>
      </c>
      <c r="P79" s="28">
        <f t="shared" si="1"/>
        <v>0.2097427097777477</v>
      </c>
      <c r="R79" s="32">
        <f t="shared" si="18"/>
        <v>47.178064725327644</v>
      </c>
      <c r="S79" s="32">
        <f t="shared" si="19"/>
        <v>43.516119970949831</v>
      </c>
      <c r="T79" s="32">
        <f t="shared" si="20"/>
        <v>45.304425311993505</v>
      </c>
    </row>
    <row r="80" spans="2:20" x14ac:dyDescent="0.25">
      <c r="B80" s="12" t="str">
        <f>'Média Mensal'!B80</f>
        <v>Marques</v>
      </c>
      <c r="C80" s="12" t="str">
        <f>'Média Mensal'!C80</f>
        <v>Combatentes</v>
      </c>
      <c r="D80" s="15">
        <f>'Média Mensal'!D80</f>
        <v>702.75</v>
      </c>
      <c r="E80" s="4">
        <v>19037.109632557331</v>
      </c>
      <c r="F80" s="2">
        <v>17211.771260695332</v>
      </c>
      <c r="G80" s="5">
        <f t="shared" si="14"/>
        <v>36248.880893252659</v>
      </c>
      <c r="H80" s="2">
        <v>482</v>
      </c>
      <c r="I80" s="2">
        <v>483</v>
      </c>
      <c r="J80" s="5">
        <f t="shared" si="15"/>
        <v>965</v>
      </c>
      <c r="K80" s="2">
        <v>0</v>
      </c>
      <c r="L80" s="2">
        <v>0</v>
      </c>
      <c r="M80" s="5">
        <f t="shared" si="16"/>
        <v>0</v>
      </c>
      <c r="N80" s="27">
        <f t="shared" si="17"/>
        <v>0.18285221331409762</v>
      </c>
      <c r="O80" s="27">
        <f t="shared" si="0"/>
        <v>0.16497748697085474</v>
      </c>
      <c r="P80" s="28">
        <f t="shared" si="1"/>
        <v>0.17390558862623612</v>
      </c>
      <c r="R80" s="32">
        <f t="shared" si="18"/>
        <v>39.496078075845084</v>
      </c>
      <c r="S80" s="32">
        <f t="shared" si="19"/>
        <v>35.635137185704622</v>
      </c>
      <c r="T80" s="32">
        <f t="shared" si="20"/>
        <v>37.563607143267006</v>
      </c>
    </row>
    <row r="81" spans="2:20" x14ac:dyDescent="0.25">
      <c r="B81" s="12" t="str">
        <f>'Média Mensal'!B81</f>
        <v>Combatentes</v>
      </c>
      <c r="C81" s="12" t="str">
        <f>'Média Mensal'!C81</f>
        <v>Salgueiros</v>
      </c>
      <c r="D81" s="15">
        <f>'Média Mensal'!D81</f>
        <v>471.25</v>
      </c>
      <c r="E81" s="4">
        <v>17228.37001895576</v>
      </c>
      <c r="F81" s="2">
        <v>14552.974088345241</v>
      </c>
      <c r="G81" s="5">
        <f t="shared" si="14"/>
        <v>31781.344107301004</v>
      </c>
      <c r="H81" s="2">
        <v>484</v>
      </c>
      <c r="I81" s="2">
        <v>485</v>
      </c>
      <c r="J81" s="5">
        <f t="shared" si="15"/>
        <v>969</v>
      </c>
      <c r="K81" s="2">
        <v>0</v>
      </c>
      <c r="L81" s="2">
        <v>0</v>
      </c>
      <c r="M81" s="5">
        <f t="shared" si="16"/>
        <v>0</v>
      </c>
      <c r="N81" s="27">
        <f t="shared" si="17"/>
        <v>0.16479539733467019</v>
      </c>
      <c r="O81" s="27">
        <f t="shared" si="17"/>
        <v>0.13891727843017604</v>
      </c>
      <c r="P81" s="28">
        <f t="shared" si="17"/>
        <v>0.15184298487989242</v>
      </c>
      <c r="R81" s="32">
        <f t="shared" si="18"/>
        <v>35.59580582428876</v>
      </c>
      <c r="S81" s="32">
        <f t="shared" si="19"/>
        <v>30.006132140918023</v>
      </c>
      <c r="T81" s="32">
        <f t="shared" si="20"/>
        <v>32.798084734056765</v>
      </c>
    </row>
    <row r="82" spans="2:20" x14ac:dyDescent="0.25">
      <c r="B82" s="12" t="str">
        <f>'Média Mensal'!B82</f>
        <v>Salgueiros</v>
      </c>
      <c r="C82" s="12" t="str">
        <f>'Média Mensal'!C82</f>
        <v>Polo Universitario</v>
      </c>
      <c r="D82" s="15">
        <f>'Média Mensal'!D82</f>
        <v>775.36</v>
      </c>
      <c r="E82" s="4">
        <v>15981.742033638169</v>
      </c>
      <c r="F82" s="2">
        <v>12387.818197349952</v>
      </c>
      <c r="G82" s="5">
        <f t="shared" si="14"/>
        <v>28369.560230988121</v>
      </c>
      <c r="H82" s="2">
        <v>491</v>
      </c>
      <c r="I82" s="2">
        <v>517</v>
      </c>
      <c r="J82" s="5">
        <f t="shared" si="15"/>
        <v>1008</v>
      </c>
      <c r="K82" s="2">
        <v>0</v>
      </c>
      <c r="L82" s="2">
        <v>0</v>
      </c>
      <c r="M82" s="5">
        <f t="shared" si="16"/>
        <v>0</v>
      </c>
      <c r="N82" s="27">
        <f t="shared" si="17"/>
        <v>0.15069154063549606</v>
      </c>
      <c r="O82" s="27">
        <f t="shared" si="17"/>
        <v>0.11093038718165657</v>
      </c>
      <c r="P82" s="28">
        <f t="shared" si="17"/>
        <v>0.13029817125490575</v>
      </c>
      <c r="R82" s="32">
        <f t="shared" si="18"/>
        <v>32.549372777267145</v>
      </c>
      <c r="S82" s="32">
        <f t="shared" si="19"/>
        <v>23.960963631237817</v>
      </c>
      <c r="T82" s="32">
        <f t="shared" si="20"/>
        <v>28.144404991059645</v>
      </c>
    </row>
    <row r="83" spans="2:20" x14ac:dyDescent="0.25">
      <c r="B83" s="12" t="str">
        <f>'Média Mensal'!B83</f>
        <v>Polo Universitario</v>
      </c>
      <c r="C83" s="12" t="str">
        <f>'Média Mensal'!C83</f>
        <v>I.P.O.</v>
      </c>
      <c r="D83" s="15">
        <f>'Média Mensal'!D83</f>
        <v>827.64</v>
      </c>
      <c r="E83" s="4">
        <v>12100.013639071694</v>
      </c>
      <c r="F83" s="2">
        <v>10209.414024859872</v>
      </c>
      <c r="G83" s="5">
        <f t="shared" si="14"/>
        <v>22309.427663931565</v>
      </c>
      <c r="H83" s="2">
        <v>482</v>
      </c>
      <c r="I83" s="2">
        <v>486</v>
      </c>
      <c r="J83" s="5">
        <f t="shared" si="15"/>
        <v>968</v>
      </c>
      <c r="K83" s="2">
        <v>0</v>
      </c>
      <c r="L83" s="2">
        <v>0</v>
      </c>
      <c r="M83" s="5">
        <f t="shared" si="16"/>
        <v>0</v>
      </c>
      <c r="N83" s="27">
        <f t="shared" si="17"/>
        <v>0.11622112378084845</v>
      </c>
      <c r="O83" s="27">
        <f t="shared" si="17"/>
        <v>9.7254744178287153E-2</v>
      </c>
      <c r="P83" s="28">
        <f t="shared" si="17"/>
        <v>0.10669874724485176</v>
      </c>
      <c r="R83" s="32">
        <f t="shared" si="18"/>
        <v>25.103762736663267</v>
      </c>
      <c r="S83" s="32">
        <f t="shared" si="19"/>
        <v>21.007024742510026</v>
      </c>
      <c r="T83" s="32">
        <f t="shared" si="20"/>
        <v>23.04692940488798</v>
      </c>
    </row>
    <row r="84" spans="2:20" x14ac:dyDescent="0.25">
      <c r="B84" s="13" t="str">
        <f>'Média Mensal'!B84</f>
        <v>I.P.O.</v>
      </c>
      <c r="C84" s="13" t="str">
        <f>'Média Mensal'!C84</f>
        <v>Hospital São João</v>
      </c>
      <c r="D84" s="16">
        <f>'Média Mensal'!D84</f>
        <v>351.77</v>
      </c>
      <c r="E84" s="6">
        <v>4841.5091634557784</v>
      </c>
      <c r="F84" s="3">
        <v>6203.9999999999982</v>
      </c>
      <c r="G84" s="7">
        <f t="shared" si="14"/>
        <v>11045.509163455776</v>
      </c>
      <c r="H84" s="6">
        <v>487</v>
      </c>
      <c r="I84" s="3">
        <v>482</v>
      </c>
      <c r="J84" s="7">
        <f t="shared" si="15"/>
        <v>969</v>
      </c>
      <c r="K84" s="6">
        <v>0</v>
      </c>
      <c r="L84" s="3">
        <v>0</v>
      </c>
      <c r="M84" s="7">
        <f t="shared" si="16"/>
        <v>0</v>
      </c>
      <c r="N84" s="27">
        <f t="shared" si="17"/>
        <v>4.6025450257203768E-2</v>
      </c>
      <c r="O84" s="27">
        <f t="shared" si="17"/>
        <v>5.9589672660212062E-2</v>
      </c>
      <c r="P84" s="28">
        <f t="shared" si="17"/>
        <v>5.2772566044871461E-2</v>
      </c>
      <c r="R84" s="32">
        <f t="shared" si="18"/>
        <v>9.9414972555560137</v>
      </c>
      <c r="S84" s="32">
        <f t="shared" si="19"/>
        <v>12.871369294605806</v>
      </c>
      <c r="T84" s="32">
        <f t="shared" si="20"/>
        <v>11.398874265692235</v>
      </c>
    </row>
    <row r="85" spans="2:20" x14ac:dyDescent="0.25">
      <c r="B85" s="12" t="str">
        <f>'Média Mensal'!B85</f>
        <v xml:space="preserve">Verdes (E) </v>
      </c>
      <c r="C85" s="12" t="str">
        <f>'Média Mensal'!C85</f>
        <v>Botica</v>
      </c>
      <c r="D85" s="15">
        <f>'Média Mensal'!D85</f>
        <v>683.54</v>
      </c>
      <c r="E85" s="4">
        <v>2571.340514381583</v>
      </c>
      <c r="F85" s="2">
        <v>4652.7732035547051</v>
      </c>
      <c r="G85" s="5">
        <f t="shared" si="14"/>
        <v>7224.1137179362886</v>
      </c>
      <c r="H85" s="2">
        <v>143</v>
      </c>
      <c r="I85" s="2">
        <v>100</v>
      </c>
      <c r="J85" s="5">
        <f t="shared" si="15"/>
        <v>243</v>
      </c>
      <c r="K85" s="2">
        <v>0</v>
      </c>
      <c r="L85" s="2">
        <v>0</v>
      </c>
      <c r="M85" s="5">
        <f t="shared" si="16"/>
        <v>0</v>
      </c>
      <c r="N85" s="25">
        <f t="shared" si="17"/>
        <v>8.3247232400336157E-2</v>
      </c>
      <c r="O85" s="25">
        <f t="shared" si="17"/>
        <v>0.21540616683123634</v>
      </c>
      <c r="P85" s="26">
        <f t="shared" si="17"/>
        <v>0.13763362517025393</v>
      </c>
      <c r="R85" s="32">
        <f t="shared" si="18"/>
        <v>17.981402198472608</v>
      </c>
      <c r="S85" s="32">
        <f t="shared" si="19"/>
        <v>46.527732035547054</v>
      </c>
      <c r="T85" s="32">
        <f t="shared" si="20"/>
        <v>29.72886303677485</v>
      </c>
    </row>
    <row r="86" spans="2:20" x14ac:dyDescent="0.25">
      <c r="B86" s="13" t="str">
        <f>'Média Mensal'!B86</f>
        <v>Botica</v>
      </c>
      <c r="C86" s="13" t="str">
        <f>'Média Mensal'!C86</f>
        <v>Aeroporto</v>
      </c>
      <c r="D86" s="16">
        <f>'Média Mensal'!D86</f>
        <v>649.66</v>
      </c>
      <c r="E86" s="6">
        <v>2451.1305909316616</v>
      </c>
      <c r="F86" s="3">
        <v>4413.9999999999991</v>
      </c>
      <c r="G86" s="7">
        <f t="shared" si="14"/>
        <v>6865.1305909316607</v>
      </c>
      <c r="H86" s="6">
        <v>141</v>
      </c>
      <c r="I86" s="3">
        <v>142</v>
      </c>
      <c r="J86" s="7">
        <f t="shared" si="15"/>
        <v>283</v>
      </c>
      <c r="K86" s="6">
        <v>0</v>
      </c>
      <c r="L86" s="3">
        <v>0</v>
      </c>
      <c r="M86" s="7">
        <f t="shared" si="16"/>
        <v>0</v>
      </c>
      <c r="N86" s="27">
        <f t="shared" si="17"/>
        <v>8.0481041204743281E-2</v>
      </c>
      <c r="O86" s="27">
        <f t="shared" si="17"/>
        <v>0.14390975482524776</v>
      </c>
      <c r="P86" s="28">
        <f t="shared" si="17"/>
        <v>0.11230746288004942</v>
      </c>
      <c r="R86" s="32">
        <f t="shared" si="18"/>
        <v>17.38390490022455</v>
      </c>
      <c r="S86" s="32">
        <f t="shared" si="19"/>
        <v>31.084507042253513</v>
      </c>
      <c r="T86" s="32">
        <f t="shared" si="20"/>
        <v>24.258411982090674</v>
      </c>
    </row>
    <row r="87" spans="2:20" x14ac:dyDescent="0.25">
      <c r="B87" s="23" t="s">
        <v>85</v>
      </c>
      <c r="E87" s="41"/>
      <c r="F87" s="41"/>
      <c r="G87" s="41"/>
      <c r="H87" s="41"/>
      <c r="I87" s="41"/>
      <c r="J87" s="41"/>
      <c r="K87" s="41"/>
      <c r="L87" s="41"/>
      <c r="M87" s="41"/>
      <c r="N87" s="42"/>
      <c r="O87" s="42"/>
      <c r="P87" s="42"/>
    </row>
    <row r="88" spans="2:20" x14ac:dyDescent="0.25">
      <c r="B88" s="34"/>
    </row>
    <row r="89" spans="2:20" x14ac:dyDescent="0.25">
      <c r="C89" s="51" t="s">
        <v>106</v>
      </c>
      <c r="D89" s="52">
        <f>+SUMPRODUCT(D5:D86,G5:G86)/1000</f>
        <v>1204266.0256896061</v>
      </c>
    </row>
    <row r="90" spans="2:20" x14ac:dyDescent="0.25">
      <c r="C90" s="51" t="s">
        <v>108</v>
      </c>
      <c r="D90" s="52">
        <f>+(SUMPRODUCT($D$5:$D$86,$J$5:$J$86)+SUMPRODUCT($D$5:$D$86,$M$5:$M$86))/1000</f>
        <v>35578.361120000001</v>
      </c>
    </row>
    <row r="91" spans="2:20" x14ac:dyDescent="0.25">
      <c r="C91" s="51" t="s">
        <v>107</v>
      </c>
      <c r="D91" s="52">
        <f>+(SUMPRODUCT($D$5:$D$86,$J$5:$J$86)*216+SUMPRODUCT($D$5:$D$86,$M$5:$M$86)*248)/1000</f>
        <v>8134448.5747200008</v>
      </c>
    </row>
    <row r="92" spans="2:20" x14ac:dyDescent="0.25">
      <c r="C92" s="51" t="s">
        <v>109</v>
      </c>
      <c r="D92" s="35">
        <f>+D89/D91</f>
        <v>0.14804519502799349</v>
      </c>
    </row>
    <row r="93" spans="2:20" x14ac:dyDescent="0.25">
      <c r="D93" s="53">
        <f>+D92-P2</f>
        <v>0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8">
    <tabColor theme="0" tint="-4.9989318521683403E-2"/>
  </sheetPr>
  <dimension ref="A1:T93"/>
  <sheetViews>
    <sheetView workbookViewId="0">
      <selection activeCell="P2" sqref="P2"/>
    </sheetView>
  </sheetViews>
  <sheetFormatPr defaultRowHeight="15" x14ac:dyDescent="0.25"/>
  <cols>
    <col min="2" max="2" width="17.42578125" bestFit="1" customWidth="1"/>
    <col min="3" max="3" width="17.42578125" customWidth="1"/>
    <col min="4" max="4" width="13.7109375" customWidth="1"/>
    <col min="5" max="16" width="10" customWidth="1"/>
  </cols>
  <sheetData>
    <row r="1" spans="1:20" ht="14.45" x14ac:dyDescent="0.3">
      <c r="P1" s="33"/>
    </row>
    <row r="2" spans="1:20" ht="17.25" x14ac:dyDescent="0.3">
      <c r="A2" s="1"/>
      <c r="H2" s="54" t="s">
        <v>84</v>
      </c>
      <c r="I2" s="55"/>
      <c r="J2" s="55"/>
      <c r="K2" s="55"/>
      <c r="L2" s="55"/>
      <c r="M2" s="55"/>
      <c r="N2" s="55"/>
      <c r="O2" s="56"/>
      <c r="P2" s="17">
        <v>0.15623429302296102</v>
      </c>
    </row>
    <row r="3" spans="1:20" ht="17.25" x14ac:dyDescent="0.25">
      <c r="B3" s="59" t="s">
        <v>3</v>
      </c>
      <c r="C3" s="61" t="s">
        <v>4</v>
      </c>
      <c r="D3" s="18" t="s">
        <v>82</v>
      </c>
      <c r="E3" s="64" t="s">
        <v>0</v>
      </c>
      <c r="F3" s="64"/>
      <c r="G3" s="65"/>
      <c r="H3" s="63" t="s">
        <v>86</v>
      </c>
      <c r="I3" s="64"/>
      <c r="J3" s="65"/>
      <c r="K3" s="63" t="s">
        <v>87</v>
      </c>
      <c r="L3" s="64"/>
      <c r="M3" s="65"/>
      <c r="N3" s="63" t="s">
        <v>1</v>
      </c>
      <c r="O3" s="64"/>
      <c r="P3" s="65"/>
      <c r="R3" s="63" t="s">
        <v>88</v>
      </c>
      <c r="S3" s="64"/>
      <c r="T3" s="65"/>
    </row>
    <row r="4" spans="1:20" x14ac:dyDescent="0.25">
      <c r="B4" s="60"/>
      <c r="C4" s="62"/>
      <c r="D4" s="19" t="s">
        <v>83</v>
      </c>
      <c r="E4" s="20" t="s">
        <v>5</v>
      </c>
      <c r="F4" s="21" t="s">
        <v>6</v>
      </c>
      <c r="G4" s="22" t="s">
        <v>2</v>
      </c>
      <c r="H4" s="20" t="s">
        <v>5</v>
      </c>
      <c r="I4" s="21" t="s">
        <v>6</v>
      </c>
      <c r="J4" s="22" t="s">
        <v>2</v>
      </c>
      <c r="K4" s="20" t="s">
        <v>5</v>
      </c>
      <c r="L4" s="21" t="s">
        <v>6</v>
      </c>
      <c r="M4" s="24" t="s">
        <v>2</v>
      </c>
      <c r="N4" s="20" t="s">
        <v>5</v>
      </c>
      <c r="O4" s="21" t="s">
        <v>6</v>
      </c>
      <c r="P4" s="22" t="s">
        <v>2</v>
      </c>
      <c r="R4" s="20" t="s">
        <v>5</v>
      </c>
      <c r="S4" s="21" t="s">
        <v>6</v>
      </c>
      <c r="T4" s="31" t="s">
        <v>2</v>
      </c>
    </row>
    <row r="5" spans="1:20" x14ac:dyDescent="0.25">
      <c r="B5" s="11" t="str">
        <f>'Média Mensal'!B5</f>
        <v>Fânzeres</v>
      </c>
      <c r="C5" s="11" t="str">
        <f>'Média Mensal'!C5</f>
        <v>Venda Nova</v>
      </c>
      <c r="D5" s="14">
        <f>'Média Mensal'!D5</f>
        <v>440.45</v>
      </c>
      <c r="E5" s="8">
        <v>483.00000000000011</v>
      </c>
      <c r="F5" s="9">
        <v>667.08686236701806</v>
      </c>
      <c r="G5" s="10">
        <f>+E5+F5</f>
        <v>1150.0868623670181</v>
      </c>
      <c r="H5" s="9">
        <v>111</v>
      </c>
      <c r="I5" s="9">
        <v>110</v>
      </c>
      <c r="J5" s="10">
        <f>+H5+I5</f>
        <v>221</v>
      </c>
      <c r="K5" s="9">
        <v>0</v>
      </c>
      <c r="L5" s="9">
        <v>0</v>
      </c>
      <c r="M5" s="10">
        <f>+K5+L5</f>
        <v>0</v>
      </c>
      <c r="N5" s="27">
        <f>+E5/(H5*216+K5*248)</f>
        <v>2.0145145145145149E-2</v>
      </c>
      <c r="O5" s="27">
        <f t="shared" ref="O5:O80" si="0">+F5/(I5*216+L5*248)</f>
        <v>2.8076046395918267E-2</v>
      </c>
      <c r="P5" s="28">
        <f t="shared" ref="P5:P80" si="1">+G5/(J5*216+M5*248)</f>
        <v>2.4092652555032221E-2</v>
      </c>
      <c r="R5" s="32">
        <f>+E5/(H5+K5)</f>
        <v>4.3513513513513526</v>
      </c>
      <c r="S5" s="32">
        <f t="shared" ref="S5" si="2">+F5/(I5+L5)</f>
        <v>6.0644260215183463</v>
      </c>
      <c r="T5" s="32">
        <f t="shared" ref="T5" si="3">+G5/(J5+M5)</f>
        <v>5.2040129518869591</v>
      </c>
    </row>
    <row r="6" spans="1:20" x14ac:dyDescent="0.25">
      <c r="B6" s="12" t="str">
        <f>'Média Mensal'!B6</f>
        <v>Venda Nova</v>
      </c>
      <c r="C6" s="12" t="str">
        <f>'Média Mensal'!C6</f>
        <v>Carreira</v>
      </c>
      <c r="D6" s="15">
        <f>'Média Mensal'!D6</f>
        <v>583.47</v>
      </c>
      <c r="E6" s="4">
        <v>922.35512068046035</v>
      </c>
      <c r="F6" s="2">
        <v>1195.4449617275925</v>
      </c>
      <c r="G6" s="5">
        <f t="shared" ref="G6:G69" si="4">+E6+F6</f>
        <v>2117.8000824080527</v>
      </c>
      <c r="H6" s="2">
        <v>125</v>
      </c>
      <c r="I6" s="2">
        <v>110</v>
      </c>
      <c r="J6" s="5">
        <f t="shared" ref="J6:J69" si="5">+H6+I6</f>
        <v>235</v>
      </c>
      <c r="K6" s="2">
        <v>0</v>
      </c>
      <c r="L6" s="2">
        <v>0</v>
      </c>
      <c r="M6" s="5">
        <f t="shared" ref="M6:M69" si="6">+K6+L6</f>
        <v>0</v>
      </c>
      <c r="N6" s="27">
        <f t="shared" ref="N6:N69" si="7">+E6/(H6*216+K6*248)</f>
        <v>3.4161300765942974E-2</v>
      </c>
      <c r="O6" s="27">
        <f t="shared" si="0"/>
        <v>5.0313340140050192E-2</v>
      </c>
      <c r="P6" s="28">
        <f t="shared" si="1"/>
        <v>4.1721829834674012E-2</v>
      </c>
      <c r="R6" s="32">
        <f t="shared" ref="R6:R70" si="8">+E6/(H6+K6)</f>
        <v>7.3788409654436826</v>
      </c>
      <c r="S6" s="32">
        <f t="shared" ref="S6:S70" si="9">+F6/(I6+L6)</f>
        <v>10.86768147025084</v>
      </c>
      <c r="T6" s="32">
        <f t="shared" ref="T6:T70" si="10">+G6/(J6+M6)</f>
        <v>9.011915244289586</v>
      </c>
    </row>
    <row r="7" spans="1:20" x14ac:dyDescent="0.25">
      <c r="B7" s="12" t="str">
        <f>'Média Mensal'!B7</f>
        <v>Carreira</v>
      </c>
      <c r="C7" s="12" t="str">
        <f>'Média Mensal'!C7</f>
        <v>Baguim</v>
      </c>
      <c r="D7" s="15">
        <f>'Média Mensal'!D7</f>
        <v>786.02</v>
      </c>
      <c r="E7" s="4">
        <v>1341.3221702954154</v>
      </c>
      <c r="F7" s="2">
        <v>1564.9991986470252</v>
      </c>
      <c r="G7" s="5">
        <f t="shared" si="4"/>
        <v>2906.3213689424406</v>
      </c>
      <c r="H7" s="2">
        <v>130</v>
      </c>
      <c r="I7" s="2">
        <v>109</v>
      </c>
      <c r="J7" s="5">
        <f t="shared" si="5"/>
        <v>239</v>
      </c>
      <c r="K7" s="2">
        <v>0</v>
      </c>
      <c r="L7" s="2">
        <v>0</v>
      </c>
      <c r="M7" s="5">
        <f t="shared" si="6"/>
        <v>0</v>
      </c>
      <c r="N7" s="27">
        <f t="shared" si="7"/>
        <v>4.7767883557529041E-2</v>
      </c>
      <c r="O7" s="27">
        <f t="shared" si="0"/>
        <v>6.6471253765164162E-2</v>
      </c>
      <c r="P7" s="28">
        <f t="shared" si="1"/>
        <v>5.6297872480676442E-2</v>
      </c>
      <c r="R7" s="32">
        <f t="shared" si="8"/>
        <v>10.317862848426273</v>
      </c>
      <c r="S7" s="32">
        <f t="shared" si="9"/>
        <v>14.357790813275461</v>
      </c>
      <c r="T7" s="32">
        <f t="shared" si="10"/>
        <v>12.160340455826111</v>
      </c>
    </row>
    <row r="8" spans="1:20" x14ac:dyDescent="0.25">
      <c r="B8" s="12" t="str">
        <f>'Média Mensal'!B8</f>
        <v>Baguim</v>
      </c>
      <c r="C8" s="12" t="str">
        <f>'Média Mensal'!C8</f>
        <v>Campainha</v>
      </c>
      <c r="D8" s="15">
        <f>'Média Mensal'!D8</f>
        <v>751.7</v>
      </c>
      <c r="E8" s="4">
        <v>1679.8524814312118</v>
      </c>
      <c r="F8" s="2">
        <v>1723.5399223730369</v>
      </c>
      <c r="G8" s="5">
        <f t="shared" si="4"/>
        <v>3403.3924038042487</v>
      </c>
      <c r="H8" s="2">
        <v>108</v>
      </c>
      <c r="I8" s="2">
        <v>109</v>
      </c>
      <c r="J8" s="5">
        <f t="shared" si="5"/>
        <v>217</v>
      </c>
      <c r="K8" s="2">
        <v>0</v>
      </c>
      <c r="L8" s="2">
        <v>0</v>
      </c>
      <c r="M8" s="5">
        <f t="shared" si="6"/>
        <v>0</v>
      </c>
      <c r="N8" s="27">
        <f t="shared" si="7"/>
        <v>7.2010137235562918E-2</v>
      </c>
      <c r="O8" s="27">
        <f t="shared" si="0"/>
        <v>7.3205059563924438E-2</v>
      </c>
      <c r="P8" s="28">
        <f t="shared" si="1"/>
        <v>7.2610351676997961E-2</v>
      </c>
      <c r="R8" s="32">
        <f t="shared" si="8"/>
        <v>15.554189642881591</v>
      </c>
      <c r="S8" s="32">
        <f t="shared" si="9"/>
        <v>15.812292865807677</v>
      </c>
      <c r="T8" s="32">
        <f t="shared" si="10"/>
        <v>15.68383596223156</v>
      </c>
    </row>
    <row r="9" spans="1:20" x14ac:dyDescent="0.25">
      <c r="B9" s="12" t="str">
        <f>'Média Mensal'!B9</f>
        <v>Campainha</v>
      </c>
      <c r="C9" s="12" t="str">
        <f>'Média Mensal'!C9</f>
        <v>Rio Tinto</v>
      </c>
      <c r="D9" s="15">
        <f>'Média Mensal'!D9</f>
        <v>859.99</v>
      </c>
      <c r="E9" s="4">
        <v>2213.1492281722053</v>
      </c>
      <c r="F9" s="2">
        <v>2199.083390461748</v>
      </c>
      <c r="G9" s="5">
        <f t="shared" si="4"/>
        <v>4412.2326186339533</v>
      </c>
      <c r="H9" s="2">
        <v>108</v>
      </c>
      <c r="I9" s="2">
        <v>119</v>
      </c>
      <c r="J9" s="5">
        <f t="shared" si="5"/>
        <v>227</v>
      </c>
      <c r="K9" s="2">
        <v>0</v>
      </c>
      <c r="L9" s="2">
        <v>0</v>
      </c>
      <c r="M9" s="5">
        <f t="shared" si="6"/>
        <v>0</v>
      </c>
      <c r="N9" s="27">
        <f t="shared" si="7"/>
        <v>9.4870937421648038E-2</v>
      </c>
      <c r="O9" s="27">
        <f t="shared" si="0"/>
        <v>8.5554131281580612E-2</v>
      </c>
      <c r="P9" s="28">
        <f t="shared" si="1"/>
        <v>8.9986796757912241E-2</v>
      </c>
      <c r="R9" s="32">
        <f t="shared" si="8"/>
        <v>20.492122483075974</v>
      </c>
      <c r="S9" s="32">
        <f t="shared" si="9"/>
        <v>18.47969235682141</v>
      </c>
      <c r="T9" s="32">
        <f t="shared" si="10"/>
        <v>19.437148099709045</v>
      </c>
    </row>
    <row r="10" spans="1:20" x14ac:dyDescent="0.25">
      <c r="B10" s="12" t="str">
        <f>'Média Mensal'!B10</f>
        <v>Rio Tinto</v>
      </c>
      <c r="C10" s="12" t="str">
        <f>'Média Mensal'!C10</f>
        <v>Levada</v>
      </c>
      <c r="D10" s="15">
        <f>'Média Mensal'!D10</f>
        <v>452.83</v>
      </c>
      <c r="E10" s="4">
        <v>2572.8916959462308</v>
      </c>
      <c r="F10" s="2">
        <v>2494.684447733287</v>
      </c>
      <c r="G10" s="5">
        <f t="shared" si="4"/>
        <v>5067.5761436795183</v>
      </c>
      <c r="H10" s="2">
        <v>108</v>
      </c>
      <c r="I10" s="2">
        <v>115</v>
      </c>
      <c r="J10" s="5">
        <f t="shared" si="5"/>
        <v>223</v>
      </c>
      <c r="K10" s="2">
        <v>0</v>
      </c>
      <c r="L10" s="2">
        <v>0</v>
      </c>
      <c r="M10" s="5">
        <f t="shared" si="6"/>
        <v>0</v>
      </c>
      <c r="N10" s="27">
        <f t="shared" si="7"/>
        <v>0.1102919965683398</v>
      </c>
      <c r="O10" s="27">
        <f t="shared" si="0"/>
        <v>0.10043013074610656</v>
      </c>
      <c r="P10" s="28">
        <f t="shared" si="1"/>
        <v>0.10520628100978903</v>
      </c>
      <c r="R10" s="32">
        <f t="shared" si="8"/>
        <v>23.823071258761395</v>
      </c>
      <c r="S10" s="32">
        <f t="shared" si="9"/>
        <v>21.692908241159017</v>
      </c>
      <c r="T10" s="32">
        <f t="shared" si="10"/>
        <v>22.72455669811443</v>
      </c>
    </row>
    <row r="11" spans="1:20" x14ac:dyDescent="0.25">
      <c r="B11" s="12" t="str">
        <f>'Média Mensal'!B11</f>
        <v>Levada</v>
      </c>
      <c r="C11" s="12" t="str">
        <f>'Média Mensal'!C11</f>
        <v>Nau Vitória</v>
      </c>
      <c r="D11" s="15">
        <f>'Média Mensal'!D11</f>
        <v>1111.6199999999999</v>
      </c>
      <c r="E11" s="4">
        <v>3270.0989347679965</v>
      </c>
      <c r="F11" s="2">
        <v>3305.7480282152774</v>
      </c>
      <c r="G11" s="5">
        <f t="shared" si="4"/>
        <v>6575.8469629832744</v>
      </c>
      <c r="H11" s="2">
        <v>107</v>
      </c>
      <c r="I11" s="2">
        <v>110</v>
      </c>
      <c r="J11" s="5">
        <f t="shared" si="5"/>
        <v>217</v>
      </c>
      <c r="K11" s="2">
        <v>0</v>
      </c>
      <c r="L11" s="2">
        <v>0</v>
      </c>
      <c r="M11" s="5">
        <f t="shared" si="6"/>
        <v>0</v>
      </c>
      <c r="N11" s="27">
        <f t="shared" si="7"/>
        <v>0.14148922355347857</v>
      </c>
      <c r="O11" s="27">
        <f t="shared" si="0"/>
        <v>0.13913080926831975</v>
      </c>
      <c r="P11" s="28">
        <f t="shared" si="1"/>
        <v>0.14029371400800636</v>
      </c>
      <c r="R11" s="32">
        <f t="shared" si="8"/>
        <v>30.561672287551371</v>
      </c>
      <c r="S11" s="32">
        <f t="shared" si="9"/>
        <v>30.052254801957066</v>
      </c>
      <c r="T11" s="32">
        <f t="shared" si="10"/>
        <v>30.303442225729373</v>
      </c>
    </row>
    <row r="12" spans="1:20" x14ac:dyDescent="0.25">
      <c r="B12" s="12" t="str">
        <f>'Média Mensal'!B12</f>
        <v>Nau Vitória</v>
      </c>
      <c r="C12" s="12" t="str">
        <f>'Média Mensal'!C12</f>
        <v>Nasoni</v>
      </c>
      <c r="D12" s="15">
        <f>'Média Mensal'!D12</f>
        <v>499.02</v>
      </c>
      <c r="E12" s="4">
        <v>3480.6936087554077</v>
      </c>
      <c r="F12" s="2">
        <v>3396.9293982861332</v>
      </c>
      <c r="G12" s="5">
        <f t="shared" si="4"/>
        <v>6877.6230070415404</v>
      </c>
      <c r="H12" s="2">
        <v>108</v>
      </c>
      <c r="I12" s="2">
        <v>110</v>
      </c>
      <c r="J12" s="5">
        <f t="shared" si="5"/>
        <v>218</v>
      </c>
      <c r="K12" s="2">
        <v>0</v>
      </c>
      <c r="L12" s="2">
        <v>0</v>
      </c>
      <c r="M12" s="5">
        <f t="shared" si="6"/>
        <v>0</v>
      </c>
      <c r="N12" s="27">
        <f t="shared" si="7"/>
        <v>0.1492066876181159</v>
      </c>
      <c r="O12" s="27">
        <f t="shared" si="0"/>
        <v>0.14296840901877664</v>
      </c>
      <c r="P12" s="28">
        <f t="shared" si="1"/>
        <v>0.14605893236156856</v>
      </c>
      <c r="R12" s="32">
        <f t="shared" si="8"/>
        <v>32.228644525513033</v>
      </c>
      <c r="S12" s="32">
        <f t="shared" si="9"/>
        <v>30.881176348055757</v>
      </c>
      <c r="T12" s="32">
        <f t="shared" si="10"/>
        <v>31.54872939009881</v>
      </c>
    </row>
    <row r="13" spans="1:20" x14ac:dyDescent="0.25">
      <c r="B13" s="12" t="str">
        <f>'Média Mensal'!B13</f>
        <v>Nasoni</v>
      </c>
      <c r="C13" s="12" t="str">
        <f>'Média Mensal'!C13</f>
        <v>Contumil</v>
      </c>
      <c r="D13" s="15">
        <f>'Média Mensal'!D13</f>
        <v>650</v>
      </c>
      <c r="E13" s="4">
        <v>3599.2627365857361</v>
      </c>
      <c r="F13" s="2">
        <v>3504.0302676634096</v>
      </c>
      <c r="G13" s="5">
        <f t="shared" si="4"/>
        <v>7103.2930042491462</v>
      </c>
      <c r="H13" s="2">
        <v>115</v>
      </c>
      <c r="I13" s="2">
        <v>109</v>
      </c>
      <c r="J13" s="5">
        <f t="shared" si="5"/>
        <v>224</v>
      </c>
      <c r="K13" s="2">
        <v>0</v>
      </c>
      <c r="L13" s="2">
        <v>0</v>
      </c>
      <c r="M13" s="5">
        <f t="shared" si="6"/>
        <v>0</v>
      </c>
      <c r="N13" s="27">
        <f t="shared" si="7"/>
        <v>0.1448978557401665</v>
      </c>
      <c r="O13" s="27">
        <f t="shared" si="0"/>
        <v>0.14882901238801435</v>
      </c>
      <c r="P13" s="28">
        <f t="shared" si="1"/>
        <v>0.14681078464469963</v>
      </c>
      <c r="R13" s="32">
        <f t="shared" si="8"/>
        <v>31.297936839875966</v>
      </c>
      <c r="S13" s="32">
        <f t="shared" si="9"/>
        <v>32.147066675811097</v>
      </c>
      <c r="T13" s="32">
        <f t="shared" si="10"/>
        <v>31.711129483255117</v>
      </c>
    </row>
    <row r="14" spans="1:20" x14ac:dyDescent="0.25">
      <c r="B14" s="12" t="str">
        <f>'Média Mensal'!B14</f>
        <v>Contumil</v>
      </c>
      <c r="C14" s="12" t="str">
        <f>'Média Mensal'!C14</f>
        <v>Estádio do Dragão</v>
      </c>
      <c r="D14" s="15">
        <f>'Média Mensal'!D14</f>
        <v>619.19000000000005</v>
      </c>
      <c r="E14" s="4">
        <v>3824.6374619998583</v>
      </c>
      <c r="F14" s="2">
        <v>4056.6450374778792</v>
      </c>
      <c r="G14" s="5">
        <f t="shared" si="4"/>
        <v>7881.2824994777375</v>
      </c>
      <c r="H14" s="2">
        <v>111</v>
      </c>
      <c r="I14" s="2">
        <v>108</v>
      </c>
      <c r="J14" s="5">
        <f t="shared" si="5"/>
        <v>219</v>
      </c>
      <c r="K14" s="2">
        <v>0</v>
      </c>
      <c r="L14" s="2">
        <v>0</v>
      </c>
      <c r="M14" s="5">
        <f t="shared" si="6"/>
        <v>0</v>
      </c>
      <c r="N14" s="27">
        <f t="shared" si="7"/>
        <v>0.15951941366365774</v>
      </c>
      <c r="O14" s="27">
        <f t="shared" si="0"/>
        <v>0.17389596354071843</v>
      </c>
      <c r="P14" s="28">
        <f t="shared" si="1"/>
        <v>0.16660921908248219</v>
      </c>
      <c r="R14" s="32">
        <f t="shared" si="8"/>
        <v>34.456193351350073</v>
      </c>
      <c r="S14" s="32">
        <f t="shared" si="9"/>
        <v>37.561528124795181</v>
      </c>
      <c r="T14" s="32">
        <f t="shared" si="10"/>
        <v>35.987591321816154</v>
      </c>
    </row>
    <row r="15" spans="1:20" x14ac:dyDescent="0.25">
      <c r="B15" s="12" t="str">
        <f>'Média Mensal'!B15</f>
        <v>Estádio do Dragão</v>
      </c>
      <c r="C15" s="12" t="str">
        <f>'Média Mensal'!C15</f>
        <v>Campanhã</v>
      </c>
      <c r="D15" s="15">
        <f>'Média Mensal'!D15</f>
        <v>1166.02</v>
      </c>
      <c r="E15" s="4">
        <v>7635.1023726777003</v>
      </c>
      <c r="F15" s="2">
        <v>8131.8651153015489</v>
      </c>
      <c r="G15" s="5">
        <f t="shared" si="4"/>
        <v>15766.967487979249</v>
      </c>
      <c r="H15" s="2">
        <v>320</v>
      </c>
      <c r="I15" s="2">
        <v>319</v>
      </c>
      <c r="J15" s="5">
        <f t="shared" si="5"/>
        <v>639</v>
      </c>
      <c r="K15" s="2">
        <v>136</v>
      </c>
      <c r="L15" s="2">
        <v>135</v>
      </c>
      <c r="M15" s="5">
        <f t="shared" si="6"/>
        <v>271</v>
      </c>
      <c r="N15" s="27">
        <f t="shared" si="7"/>
        <v>7.4236760779769179E-2</v>
      </c>
      <c r="O15" s="27">
        <f t="shared" si="0"/>
        <v>7.942515544715531E-2</v>
      </c>
      <c r="P15" s="28">
        <f t="shared" si="1"/>
        <v>7.6825093006837375E-2</v>
      </c>
      <c r="R15" s="32">
        <f t="shared" si="8"/>
        <v>16.743645554117762</v>
      </c>
      <c r="S15" s="32">
        <f t="shared" si="9"/>
        <v>17.911597170267729</v>
      </c>
      <c r="T15" s="32">
        <f t="shared" si="10"/>
        <v>17.326337898878297</v>
      </c>
    </row>
    <row r="16" spans="1:20" x14ac:dyDescent="0.25">
      <c r="B16" s="12" t="str">
        <f>'Média Mensal'!B16</f>
        <v>Campanhã</v>
      </c>
      <c r="C16" s="12" t="str">
        <f>'Média Mensal'!C16</f>
        <v>Heroismo</v>
      </c>
      <c r="D16" s="15">
        <f>'Média Mensal'!D16</f>
        <v>950.92</v>
      </c>
      <c r="E16" s="4">
        <v>15783.686222766435</v>
      </c>
      <c r="F16" s="2">
        <v>15169.498192379904</v>
      </c>
      <c r="G16" s="5">
        <f t="shared" si="4"/>
        <v>30953.184415146337</v>
      </c>
      <c r="H16" s="2">
        <v>328</v>
      </c>
      <c r="I16" s="2">
        <v>334</v>
      </c>
      <c r="J16" s="5">
        <f t="shared" si="5"/>
        <v>662</v>
      </c>
      <c r="K16" s="2">
        <v>251</v>
      </c>
      <c r="L16" s="2">
        <v>249</v>
      </c>
      <c r="M16" s="5">
        <f t="shared" si="6"/>
        <v>500</v>
      </c>
      <c r="N16" s="27">
        <f t="shared" si="7"/>
        <v>0.11858873461836895</v>
      </c>
      <c r="O16" s="27">
        <f t="shared" si="0"/>
        <v>0.11329313939460406</v>
      </c>
      <c r="P16" s="28">
        <f t="shared" si="1"/>
        <v>0.11593300329278157</v>
      </c>
      <c r="R16" s="32">
        <f t="shared" si="8"/>
        <v>27.260252543638057</v>
      </c>
      <c r="S16" s="32">
        <f t="shared" si="9"/>
        <v>26.019722456912358</v>
      </c>
      <c r="T16" s="32">
        <f t="shared" si="10"/>
        <v>26.637852336614749</v>
      </c>
    </row>
    <row r="17" spans="2:20" x14ac:dyDescent="0.25">
      <c r="B17" s="12" t="str">
        <f>'Média Mensal'!B17</f>
        <v>Heroismo</v>
      </c>
      <c r="C17" s="12" t="str">
        <f>'Média Mensal'!C17</f>
        <v>24 de Agosto</v>
      </c>
      <c r="D17" s="15">
        <f>'Média Mensal'!D17</f>
        <v>571.9</v>
      </c>
      <c r="E17" s="4">
        <v>17465.052675141123</v>
      </c>
      <c r="F17" s="2">
        <v>16433.972818558246</v>
      </c>
      <c r="G17" s="5">
        <f t="shared" si="4"/>
        <v>33899.025493699373</v>
      </c>
      <c r="H17" s="2">
        <v>323</v>
      </c>
      <c r="I17" s="2">
        <v>322</v>
      </c>
      <c r="J17" s="5">
        <f t="shared" si="5"/>
        <v>645</v>
      </c>
      <c r="K17" s="2">
        <v>251</v>
      </c>
      <c r="L17" s="2">
        <v>249</v>
      </c>
      <c r="M17" s="5">
        <f t="shared" si="6"/>
        <v>500</v>
      </c>
      <c r="N17" s="27">
        <f t="shared" si="7"/>
        <v>0.13229496936084356</v>
      </c>
      <c r="O17" s="27">
        <f t="shared" si="0"/>
        <v>0.12515972718697257</v>
      </c>
      <c r="P17" s="28">
        <f t="shared" si="1"/>
        <v>0.12873699488720711</v>
      </c>
      <c r="R17" s="32">
        <f t="shared" si="8"/>
        <v>30.426921036831224</v>
      </c>
      <c r="S17" s="32">
        <f t="shared" si="9"/>
        <v>28.781038211135282</v>
      </c>
      <c r="T17" s="32">
        <f t="shared" si="10"/>
        <v>29.606135802357532</v>
      </c>
    </row>
    <row r="18" spans="2:20" x14ac:dyDescent="0.25">
      <c r="B18" s="12" t="str">
        <f>'Média Mensal'!B18</f>
        <v>24 de Agosto</v>
      </c>
      <c r="C18" s="12" t="str">
        <f>'Média Mensal'!C18</f>
        <v>Bolhão</v>
      </c>
      <c r="D18" s="15">
        <f>'Média Mensal'!D18</f>
        <v>680.44</v>
      </c>
      <c r="E18" s="4">
        <v>23718.606024551838</v>
      </c>
      <c r="F18" s="2">
        <v>20460.178862677913</v>
      </c>
      <c r="G18" s="5">
        <f t="shared" si="4"/>
        <v>44178.784887229747</v>
      </c>
      <c r="H18" s="2">
        <v>320</v>
      </c>
      <c r="I18" s="2">
        <v>320</v>
      </c>
      <c r="J18" s="5">
        <f t="shared" si="5"/>
        <v>640</v>
      </c>
      <c r="K18" s="2">
        <v>262</v>
      </c>
      <c r="L18" s="2">
        <v>251</v>
      </c>
      <c r="M18" s="5">
        <f t="shared" si="6"/>
        <v>513</v>
      </c>
      <c r="N18" s="27">
        <f t="shared" si="7"/>
        <v>0.17687780414443263</v>
      </c>
      <c r="O18" s="27">
        <f t="shared" si="0"/>
        <v>0.15574705303177266</v>
      </c>
      <c r="P18" s="28">
        <f t="shared" si="1"/>
        <v>0.16642100204634055</v>
      </c>
      <c r="R18" s="32">
        <f t="shared" si="8"/>
        <v>40.75361859888632</v>
      </c>
      <c r="S18" s="32">
        <f t="shared" si="9"/>
        <v>35.832187150048881</v>
      </c>
      <c r="T18" s="32">
        <f t="shared" si="10"/>
        <v>38.316378913468995</v>
      </c>
    </row>
    <row r="19" spans="2:20" x14ac:dyDescent="0.25">
      <c r="B19" s="12" t="str">
        <f>'Média Mensal'!B19</f>
        <v>Bolhão</v>
      </c>
      <c r="C19" s="12" t="str">
        <f>'Média Mensal'!C19</f>
        <v>Trindade</v>
      </c>
      <c r="D19" s="15">
        <f>'Média Mensal'!D19</f>
        <v>451.8</v>
      </c>
      <c r="E19" s="4">
        <v>29650.921673914581</v>
      </c>
      <c r="F19" s="2">
        <v>27817.475859549162</v>
      </c>
      <c r="G19" s="5">
        <f t="shared" si="4"/>
        <v>57468.397533463743</v>
      </c>
      <c r="H19" s="2">
        <v>319</v>
      </c>
      <c r="I19" s="2">
        <v>320</v>
      </c>
      <c r="J19" s="5">
        <f t="shared" si="5"/>
        <v>639</v>
      </c>
      <c r="K19" s="2">
        <v>268</v>
      </c>
      <c r="L19" s="2">
        <v>263</v>
      </c>
      <c r="M19" s="5">
        <f t="shared" si="6"/>
        <v>531</v>
      </c>
      <c r="N19" s="27">
        <f t="shared" si="7"/>
        <v>0.21903937174158281</v>
      </c>
      <c r="O19" s="27">
        <f t="shared" si="0"/>
        <v>0.20706154245481126</v>
      </c>
      <c r="P19" s="28">
        <f t="shared" si="1"/>
        <v>0.21307319486512927</v>
      </c>
      <c r="R19" s="32">
        <f t="shared" si="8"/>
        <v>50.512643396788043</v>
      </c>
      <c r="S19" s="32">
        <f t="shared" si="9"/>
        <v>47.71436682598484</v>
      </c>
      <c r="T19" s="32">
        <f t="shared" si="10"/>
        <v>49.118288490139953</v>
      </c>
    </row>
    <row r="20" spans="2:20" x14ac:dyDescent="0.25">
      <c r="B20" s="12" t="str">
        <f>'Média Mensal'!B20</f>
        <v>Trindade</v>
      </c>
      <c r="C20" s="12" t="str">
        <f>'Média Mensal'!C20</f>
        <v>Lapa</v>
      </c>
      <c r="D20" s="15">
        <f>'Média Mensal'!D20</f>
        <v>857.43000000000006</v>
      </c>
      <c r="E20" s="4">
        <v>33206.914128046985</v>
      </c>
      <c r="F20" s="2">
        <v>37981.051740371367</v>
      </c>
      <c r="G20" s="5">
        <f t="shared" si="4"/>
        <v>71187.965868418352</v>
      </c>
      <c r="H20" s="2">
        <v>319</v>
      </c>
      <c r="I20" s="2">
        <v>330</v>
      </c>
      <c r="J20" s="5">
        <f t="shared" si="5"/>
        <v>649</v>
      </c>
      <c r="K20" s="2">
        <v>250</v>
      </c>
      <c r="L20" s="2">
        <v>250</v>
      </c>
      <c r="M20" s="5">
        <f t="shared" si="6"/>
        <v>500</v>
      </c>
      <c r="N20" s="27">
        <f t="shared" si="7"/>
        <v>0.25367379245895455</v>
      </c>
      <c r="O20" s="27">
        <f t="shared" si="0"/>
        <v>0.28497187680350666</v>
      </c>
      <c r="P20" s="28">
        <f t="shared" si="1"/>
        <v>0.26946357791697589</v>
      </c>
      <c r="R20" s="32">
        <f t="shared" si="8"/>
        <v>58.360130277762714</v>
      </c>
      <c r="S20" s="32">
        <f t="shared" si="9"/>
        <v>65.484571966157532</v>
      </c>
      <c r="T20" s="32">
        <f t="shared" si="10"/>
        <v>61.956454193575588</v>
      </c>
    </row>
    <row r="21" spans="2:20" x14ac:dyDescent="0.25">
      <c r="B21" s="12" t="str">
        <f>'Média Mensal'!B21</f>
        <v>Lapa</v>
      </c>
      <c r="C21" s="12" t="str">
        <f>'Média Mensal'!C21</f>
        <v>Carolina Michaelis</v>
      </c>
      <c r="D21" s="15">
        <f>'Média Mensal'!D21</f>
        <v>460.97</v>
      </c>
      <c r="E21" s="4">
        <v>32968.715805468892</v>
      </c>
      <c r="F21" s="2">
        <v>37469.648146100546</v>
      </c>
      <c r="G21" s="5">
        <f t="shared" si="4"/>
        <v>70438.363951569438</v>
      </c>
      <c r="H21" s="2">
        <v>289</v>
      </c>
      <c r="I21" s="2">
        <v>335</v>
      </c>
      <c r="J21" s="5">
        <f t="shared" si="5"/>
        <v>624</v>
      </c>
      <c r="K21" s="2">
        <v>251</v>
      </c>
      <c r="L21" s="2">
        <v>250</v>
      </c>
      <c r="M21" s="5">
        <f t="shared" si="6"/>
        <v>501</v>
      </c>
      <c r="N21" s="27">
        <f t="shared" si="7"/>
        <v>0.26444362651973891</v>
      </c>
      <c r="O21" s="27">
        <f t="shared" si="0"/>
        <v>0.27887502341545511</v>
      </c>
      <c r="P21" s="28">
        <f t="shared" si="1"/>
        <v>0.27192919774996693</v>
      </c>
      <c r="R21" s="32">
        <f t="shared" si="8"/>
        <v>61.053177417534982</v>
      </c>
      <c r="S21" s="32">
        <f t="shared" si="9"/>
        <v>64.050680591624868</v>
      </c>
      <c r="T21" s="32">
        <f t="shared" si="10"/>
        <v>62.611879068061725</v>
      </c>
    </row>
    <row r="22" spans="2:20" x14ac:dyDescent="0.25">
      <c r="B22" s="12" t="str">
        <f>'Média Mensal'!B22</f>
        <v>Carolina Michaelis</v>
      </c>
      <c r="C22" s="12" t="str">
        <f>'Média Mensal'!C22</f>
        <v>Casa da Música</v>
      </c>
      <c r="D22" s="15">
        <f>'Média Mensal'!D22</f>
        <v>627.48</v>
      </c>
      <c r="E22" s="4">
        <v>31589.043254131167</v>
      </c>
      <c r="F22" s="2">
        <v>35208.603056637381</v>
      </c>
      <c r="G22" s="5">
        <f t="shared" si="4"/>
        <v>66797.646310768556</v>
      </c>
      <c r="H22" s="2">
        <v>299</v>
      </c>
      <c r="I22" s="2">
        <v>328</v>
      </c>
      <c r="J22" s="5">
        <f t="shared" si="5"/>
        <v>627</v>
      </c>
      <c r="K22" s="2">
        <v>252</v>
      </c>
      <c r="L22" s="2">
        <v>251</v>
      </c>
      <c r="M22" s="5">
        <f t="shared" si="6"/>
        <v>503</v>
      </c>
      <c r="N22" s="27">
        <f t="shared" si="7"/>
        <v>0.24857604071554271</v>
      </c>
      <c r="O22" s="27">
        <f t="shared" si="0"/>
        <v>0.26453539592953496</v>
      </c>
      <c r="P22" s="28">
        <f t="shared" si="1"/>
        <v>0.25674023088512604</v>
      </c>
      <c r="R22" s="32">
        <f t="shared" si="8"/>
        <v>57.33038703109105</v>
      </c>
      <c r="S22" s="32">
        <f t="shared" si="9"/>
        <v>60.809331704036929</v>
      </c>
      <c r="T22" s="32">
        <f t="shared" si="10"/>
        <v>59.112961336963323</v>
      </c>
    </row>
    <row r="23" spans="2:20" x14ac:dyDescent="0.25">
      <c r="B23" s="12" t="str">
        <f>'Média Mensal'!B23</f>
        <v>Casa da Música</v>
      </c>
      <c r="C23" s="12" t="str">
        <f>'Média Mensal'!C23</f>
        <v>Francos</v>
      </c>
      <c r="D23" s="15">
        <f>'Média Mensal'!D23</f>
        <v>871.87</v>
      </c>
      <c r="E23" s="4">
        <v>28606.575281085046</v>
      </c>
      <c r="F23" s="2">
        <v>29109.532258017276</v>
      </c>
      <c r="G23" s="5">
        <f t="shared" si="4"/>
        <v>57716.107539102319</v>
      </c>
      <c r="H23" s="2">
        <v>303</v>
      </c>
      <c r="I23" s="2">
        <v>331</v>
      </c>
      <c r="J23" s="5">
        <f t="shared" si="5"/>
        <v>634</v>
      </c>
      <c r="K23" s="2">
        <v>235</v>
      </c>
      <c r="L23" s="2">
        <v>250</v>
      </c>
      <c r="M23" s="5">
        <f t="shared" si="6"/>
        <v>485</v>
      </c>
      <c r="N23" s="27">
        <f t="shared" si="7"/>
        <v>0.23120534786859115</v>
      </c>
      <c r="O23" s="27">
        <f t="shared" si="0"/>
        <v>0.21805546426872172</v>
      </c>
      <c r="P23" s="28">
        <f t="shared" si="1"/>
        <v>0.2243807247344817</v>
      </c>
      <c r="R23" s="32">
        <f t="shared" si="8"/>
        <v>53.172073013169232</v>
      </c>
      <c r="S23" s="32">
        <f t="shared" si="9"/>
        <v>50.102465160098582</v>
      </c>
      <c r="T23" s="32">
        <f t="shared" si="10"/>
        <v>51.578290919662486</v>
      </c>
    </row>
    <row r="24" spans="2:20" x14ac:dyDescent="0.25">
      <c r="B24" s="12" t="str">
        <f>'Média Mensal'!B24</f>
        <v>Francos</v>
      </c>
      <c r="C24" s="12" t="str">
        <f>'Média Mensal'!C24</f>
        <v>Ramalde</v>
      </c>
      <c r="D24" s="15">
        <f>'Média Mensal'!D24</f>
        <v>965.03</v>
      </c>
      <c r="E24" s="4">
        <v>26191.171614106363</v>
      </c>
      <c r="F24" s="2">
        <v>26899.259315270254</v>
      </c>
      <c r="G24" s="5">
        <f t="shared" si="4"/>
        <v>53090.430929376613</v>
      </c>
      <c r="H24" s="2">
        <v>305</v>
      </c>
      <c r="I24" s="2">
        <v>320</v>
      </c>
      <c r="J24" s="5">
        <f t="shared" si="5"/>
        <v>625</v>
      </c>
      <c r="K24" s="2">
        <v>232</v>
      </c>
      <c r="L24" s="2">
        <v>269</v>
      </c>
      <c r="M24" s="5">
        <f t="shared" si="6"/>
        <v>501</v>
      </c>
      <c r="N24" s="27">
        <f t="shared" si="7"/>
        <v>0.21221860710204804</v>
      </c>
      <c r="O24" s="27">
        <f t="shared" si="0"/>
        <v>0.19803330080739628</v>
      </c>
      <c r="P24" s="28">
        <f t="shared" si="1"/>
        <v>0.20478627001703625</v>
      </c>
      <c r="R24" s="32">
        <f t="shared" si="8"/>
        <v>48.773131497404769</v>
      </c>
      <c r="S24" s="32">
        <f t="shared" si="9"/>
        <v>45.669370654109088</v>
      </c>
      <c r="T24" s="32">
        <f t="shared" si="10"/>
        <v>47.149583418629319</v>
      </c>
    </row>
    <row r="25" spans="2:20" x14ac:dyDescent="0.25">
      <c r="B25" s="12" t="str">
        <f>'Média Mensal'!B25</f>
        <v>Ramalde</v>
      </c>
      <c r="C25" s="12" t="str">
        <f>'Média Mensal'!C25</f>
        <v>Viso</v>
      </c>
      <c r="D25" s="15">
        <f>'Média Mensal'!D25</f>
        <v>621.15</v>
      </c>
      <c r="E25" s="4">
        <v>25255.22104703902</v>
      </c>
      <c r="F25" s="2">
        <v>25742.370059186014</v>
      </c>
      <c r="G25" s="5">
        <f t="shared" si="4"/>
        <v>50997.591106225038</v>
      </c>
      <c r="H25" s="2">
        <v>298</v>
      </c>
      <c r="I25" s="2">
        <v>318</v>
      </c>
      <c r="J25" s="5">
        <f t="shared" si="5"/>
        <v>616</v>
      </c>
      <c r="K25" s="2">
        <v>247</v>
      </c>
      <c r="L25" s="2">
        <v>255</v>
      </c>
      <c r="M25" s="5">
        <f t="shared" si="6"/>
        <v>502</v>
      </c>
      <c r="N25" s="27">
        <f t="shared" si="7"/>
        <v>0.20103818575303303</v>
      </c>
      <c r="O25" s="27">
        <f t="shared" si="0"/>
        <v>0.19512438647736655</v>
      </c>
      <c r="P25" s="28">
        <f t="shared" si="1"/>
        <v>0.1980089112343334</v>
      </c>
      <c r="R25" s="32">
        <f t="shared" si="8"/>
        <v>46.33985513218169</v>
      </c>
      <c r="S25" s="32">
        <f t="shared" si="9"/>
        <v>44.925602197532314</v>
      </c>
      <c r="T25" s="32">
        <f t="shared" si="10"/>
        <v>45.615018878555489</v>
      </c>
    </row>
    <row r="26" spans="2:20" x14ac:dyDescent="0.25">
      <c r="B26" s="12" t="str">
        <f>'Média Mensal'!B26</f>
        <v>Viso</v>
      </c>
      <c r="C26" s="12" t="str">
        <f>'Média Mensal'!C26</f>
        <v>Sete Bicas</v>
      </c>
      <c r="D26" s="15">
        <f>'Média Mensal'!D26</f>
        <v>743.81</v>
      </c>
      <c r="E26" s="4">
        <v>24009.225688524308</v>
      </c>
      <c r="F26" s="2">
        <v>24195.892885704005</v>
      </c>
      <c r="G26" s="5">
        <f t="shared" si="4"/>
        <v>48205.118574228312</v>
      </c>
      <c r="H26" s="2">
        <v>298</v>
      </c>
      <c r="I26" s="2">
        <v>321</v>
      </c>
      <c r="J26" s="5">
        <f t="shared" si="5"/>
        <v>619</v>
      </c>
      <c r="K26" s="2">
        <v>248</v>
      </c>
      <c r="L26" s="2">
        <v>251</v>
      </c>
      <c r="M26" s="5">
        <f t="shared" si="6"/>
        <v>499</v>
      </c>
      <c r="N26" s="27">
        <f t="shared" si="7"/>
        <v>0.19074318107700131</v>
      </c>
      <c r="O26" s="27">
        <f t="shared" si="0"/>
        <v>0.1838817248731153</v>
      </c>
      <c r="P26" s="28">
        <f t="shared" si="1"/>
        <v>0.18723633775957177</v>
      </c>
      <c r="R26" s="32">
        <f t="shared" si="8"/>
        <v>43.972940821473088</v>
      </c>
      <c r="S26" s="32">
        <f t="shared" si="9"/>
        <v>42.300512037944067</v>
      </c>
      <c r="T26" s="32">
        <f t="shared" si="10"/>
        <v>43.117279583388473</v>
      </c>
    </row>
    <row r="27" spans="2:20" x14ac:dyDescent="0.25">
      <c r="B27" s="12" t="str">
        <f>'Média Mensal'!B27</f>
        <v>Sete Bicas</v>
      </c>
      <c r="C27" s="12" t="str">
        <f>'Média Mensal'!C27</f>
        <v>ASra da Hora</v>
      </c>
      <c r="D27" s="15">
        <f>'Média Mensal'!D27</f>
        <v>674.5</v>
      </c>
      <c r="E27" s="4">
        <v>20228.127063242468</v>
      </c>
      <c r="F27" s="2">
        <v>22896.84601697648</v>
      </c>
      <c r="G27" s="5">
        <f t="shared" si="4"/>
        <v>43124.973080218944</v>
      </c>
      <c r="H27" s="2">
        <v>298</v>
      </c>
      <c r="I27" s="2">
        <v>332</v>
      </c>
      <c r="J27" s="5">
        <f t="shared" si="5"/>
        <v>630</v>
      </c>
      <c r="K27" s="2">
        <v>253</v>
      </c>
      <c r="L27" s="2">
        <v>249</v>
      </c>
      <c r="M27" s="5">
        <f t="shared" si="6"/>
        <v>502</v>
      </c>
      <c r="N27" s="27">
        <f t="shared" si="7"/>
        <v>0.15913625041886265</v>
      </c>
      <c r="O27" s="27">
        <f t="shared" si="0"/>
        <v>0.17155821807361146</v>
      </c>
      <c r="P27" s="28">
        <f t="shared" si="1"/>
        <v>0.16549863794140268</v>
      </c>
      <c r="R27" s="32">
        <f t="shared" si="8"/>
        <v>36.711664361601578</v>
      </c>
      <c r="S27" s="32">
        <f t="shared" si="9"/>
        <v>39.40937352319532</v>
      </c>
      <c r="T27" s="32">
        <f t="shared" si="10"/>
        <v>38.096265971924865</v>
      </c>
    </row>
    <row r="28" spans="2:20" x14ac:dyDescent="0.25">
      <c r="B28" s="12" t="str">
        <f>'Média Mensal'!B28</f>
        <v>ASra da Hora</v>
      </c>
      <c r="C28" s="12" t="str">
        <f>'Média Mensal'!C28</f>
        <v>Vasco da Gama</v>
      </c>
      <c r="D28" s="15">
        <f>'Média Mensal'!D28</f>
        <v>824.48</v>
      </c>
      <c r="E28" s="4">
        <v>7493.5600627851682</v>
      </c>
      <c r="F28" s="2">
        <v>7441.8913789666185</v>
      </c>
      <c r="G28" s="5">
        <f t="shared" si="4"/>
        <v>14935.451441751786</v>
      </c>
      <c r="H28" s="2">
        <v>172</v>
      </c>
      <c r="I28" s="2">
        <v>176</v>
      </c>
      <c r="J28" s="5">
        <f t="shared" si="5"/>
        <v>348</v>
      </c>
      <c r="K28" s="2">
        <v>0</v>
      </c>
      <c r="L28" s="2">
        <v>0</v>
      </c>
      <c r="M28" s="5">
        <f t="shared" si="6"/>
        <v>0</v>
      </c>
      <c r="N28" s="27">
        <f t="shared" si="7"/>
        <v>0.20170004475627606</v>
      </c>
      <c r="O28" s="27">
        <f t="shared" si="0"/>
        <v>0.19575682288948387</v>
      </c>
      <c r="P28" s="28">
        <f t="shared" si="1"/>
        <v>0.19869427737536965</v>
      </c>
      <c r="R28" s="32">
        <f t="shared" si="8"/>
        <v>43.567209667355627</v>
      </c>
      <c r="S28" s="32">
        <f t="shared" si="9"/>
        <v>42.283473744128514</v>
      </c>
      <c r="T28" s="32">
        <f t="shared" si="10"/>
        <v>42.917963913079845</v>
      </c>
    </row>
    <row r="29" spans="2:20" x14ac:dyDescent="0.25">
      <c r="B29" s="12" t="str">
        <f>'Média Mensal'!B29</f>
        <v>Vasco da Gama</v>
      </c>
      <c r="C29" s="12" t="str">
        <f>'Média Mensal'!C29</f>
        <v>Estádio do Mar</v>
      </c>
      <c r="D29" s="15">
        <f>'Média Mensal'!D29</f>
        <v>661.6</v>
      </c>
      <c r="E29" s="4">
        <v>7276.6779460607613</v>
      </c>
      <c r="F29" s="2">
        <v>7417.8542809300179</v>
      </c>
      <c r="G29" s="5">
        <f t="shared" si="4"/>
        <v>14694.532226990779</v>
      </c>
      <c r="H29" s="2">
        <v>192</v>
      </c>
      <c r="I29" s="2">
        <v>172</v>
      </c>
      <c r="J29" s="5">
        <f t="shared" si="5"/>
        <v>364</v>
      </c>
      <c r="K29" s="2">
        <v>0</v>
      </c>
      <c r="L29" s="2">
        <v>0</v>
      </c>
      <c r="M29" s="5">
        <f t="shared" si="6"/>
        <v>0</v>
      </c>
      <c r="N29" s="27">
        <f t="shared" si="7"/>
        <v>0.17546001991851759</v>
      </c>
      <c r="O29" s="27">
        <f t="shared" si="0"/>
        <v>0.19966231376318955</v>
      </c>
      <c r="P29" s="28">
        <f t="shared" si="1"/>
        <v>0.18689626865830763</v>
      </c>
      <c r="R29" s="32">
        <f t="shared" si="8"/>
        <v>37.899364302399796</v>
      </c>
      <c r="S29" s="32">
        <f t="shared" si="9"/>
        <v>43.127059772848945</v>
      </c>
      <c r="T29" s="32">
        <f t="shared" si="10"/>
        <v>40.369594030194449</v>
      </c>
    </row>
    <row r="30" spans="2:20" x14ac:dyDescent="0.25">
      <c r="B30" s="12" t="str">
        <f>'Média Mensal'!B30</f>
        <v>Estádio do Mar</v>
      </c>
      <c r="C30" s="12" t="str">
        <f>'Média Mensal'!C30</f>
        <v>Pedro Hispano</v>
      </c>
      <c r="D30" s="15">
        <f>'Média Mensal'!D30</f>
        <v>786.97</v>
      </c>
      <c r="E30" s="4">
        <v>7505.2975669594962</v>
      </c>
      <c r="F30" s="2">
        <v>7718.5101010007074</v>
      </c>
      <c r="G30" s="5">
        <f t="shared" si="4"/>
        <v>15223.807667960204</v>
      </c>
      <c r="H30" s="2">
        <v>188</v>
      </c>
      <c r="I30" s="2">
        <v>176</v>
      </c>
      <c r="J30" s="5">
        <f t="shared" si="5"/>
        <v>364</v>
      </c>
      <c r="K30" s="2">
        <v>0</v>
      </c>
      <c r="L30" s="2">
        <v>0</v>
      </c>
      <c r="M30" s="5">
        <f t="shared" si="6"/>
        <v>0</v>
      </c>
      <c r="N30" s="27">
        <f t="shared" si="7"/>
        <v>0.18482312763395134</v>
      </c>
      <c r="O30" s="27">
        <f t="shared" si="0"/>
        <v>0.20303319920561624</v>
      </c>
      <c r="P30" s="28">
        <f t="shared" si="1"/>
        <v>0.19362799740486625</v>
      </c>
      <c r="R30" s="32">
        <f t="shared" si="8"/>
        <v>39.92179556893349</v>
      </c>
      <c r="S30" s="32">
        <f t="shared" si="9"/>
        <v>43.85517102841311</v>
      </c>
      <c r="T30" s="32">
        <f t="shared" si="10"/>
        <v>41.823647439451108</v>
      </c>
    </row>
    <row r="31" spans="2:20" x14ac:dyDescent="0.25">
      <c r="B31" s="12" t="str">
        <f>'Média Mensal'!B31</f>
        <v>Pedro Hispano</v>
      </c>
      <c r="C31" s="12" t="str">
        <f>'Média Mensal'!C31</f>
        <v>Parque de Real</v>
      </c>
      <c r="D31" s="15">
        <f>'Média Mensal'!D31</f>
        <v>656.68</v>
      </c>
      <c r="E31" s="4">
        <v>6837.3860681269725</v>
      </c>
      <c r="F31" s="2">
        <v>7012.3090323024135</v>
      </c>
      <c r="G31" s="5">
        <f t="shared" si="4"/>
        <v>13849.695100429386</v>
      </c>
      <c r="H31" s="2">
        <v>176</v>
      </c>
      <c r="I31" s="2">
        <v>176</v>
      </c>
      <c r="J31" s="5">
        <f t="shared" si="5"/>
        <v>352</v>
      </c>
      <c r="K31" s="2">
        <v>0</v>
      </c>
      <c r="L31" s="2">
        <v>0</v>
      </c>
      <c r="M31" s="5">
        <f t="shared" si="6"/>
        <v>0</v>
      </c>
      <c r="N31" s="27">
        <f t="shared" si="7"/>
        <v>0.17985548369441742</v>
      </c>
      <c r="O31" s="27">
        <f t="shared" si="0"/>
        <v>0.18445678220492459</v>
      </c>
      <c r="P31" s="28">
        <f t="shared" si="1"/>
        <v>0.18215613294967101</v>
      </c>
      <c r="R31" s="32">
        <f t="shared" si="8"/>
        <v>38.848784477994165</v>
      </c>
      <c r="S31" s="32">
        <f t="shared" si="9"/>
        <v>39.842664956263711</v>
      </c>
      <c r="T31" s="32">
        <f t="shared" si="10"/>
        <v>39.345724717128938</v>
      </c>
    </row>
    <row r="32" spans="2:20" x14ac:dyDescent="0.25">
      <c r="B32" s="12" t="str">
        <f>'Média Mensal'!B32</f>
        <v>Parque de Real</v>
      </c>
      <c r="C32" s="12" t="str">
        <f>'Média Mensal'!C32</f>
        <v>C. Matosinhos</v>
      </c>
      <c r="D32" s="15">
        <f>'Média Mensal'!D32</f>
        <v>723.67</v>
      </c>
      <c r="E32" s="4">
        <v>6574.5662306431959</v>
      </c>
      <c r="F32" s="2">
        <v>6616.4074622441285</v>
      </c>
      <c r="G32" s="5">
        <f t="shared" si="4"/>
        <v>13190.973692887324</v>
      </c>
      <c r="H32" s="2">
        <v>177</v>
      </c>
      <c r="I32" s="2">
        <v>176</v>
      </c>
      <c r="J32" s="5">
        <f t="shared" si="5"/>
        <v>353</v>
      </c>
      <c r="K32" s="2">
        <v>0</v>
      </c>
      <c r="L32" s="2">
        <v>0</v>
      </c>
      <c r="M32" s="5">
        <f t="shared" si="6"/>
        <v>0</v>
      </c>
      <c r="N32" s="27">
        <f t="shared" si="7"/>
        <v>0.17196500917145835</v>
      </c>
      <c r="O32" s="27">
        <f t="shared" si="0"/>
        <v>0.17404270470970457</v>
      </c>
      <c r="P32" s="28">
        <f t="shared" si="1"/>
        <v>0.17300091402905421</v>
      </c>
      <c r="R32" s="32">
        <f t="shared" si="8"/>
        <v>37.144441981035008</v>
      </c>
      <c r="S32" s="32">
        <f t="shared" si="9"/>
        <v>37.593224217296182</v>
      </c>
      <c r="T32" s="32">
        <f t="shared" si="10"/>
        <v>37.368197430275707</v>
      </c>
    </row>
    <row r="33" spans="2:20" x14ac:dyDescent="0.25">
      <c r="B33" s="12" t="str">
        <f>'Média Mensal'!B33</f>
        <v>C. Matosinhos</v>
      </c>
      <c r="C33" s="12" t="str">
        <f>'Média Mensal'!C33</f>
        <v>Matosinhos Sul</v>
      </c>
      <c r="D33" s="15">
        <f>'Média Mensal'!D33</f>
        <v>616.61</v>
      </c>
      <c r="E33" s="4">
        <v>4911.6359366697798</v>
      </c>
      <c r="F33" s="2">
        <v>4528.121743183111</v>
      </c>
      <c r="G33" s="5">
        <f t="shared" si="4"/>
        <v>9439.7576798528899</v>
      </c>
      <c r="H33" s="2">
        <v>184</v>
      </c>
      <c r="I33" s="2">
        <v>176</v>
      </c>
      <c r="J33" s="5">
        <f t="shared" si="5"/>
        <v>360</v>
      </c>
      <c r="K33" s="2">
        <v>0</v>
      </c>
      <c r="L33" s="2">
        <v>0</v>
      </c>
      <c r="M33" s="5">
        <f t="shared" si="6"/>
        <v>0</v>
      </c>
      <c r="N33" s="27">
        <f t="shared" si="7"/>
        <v>0.12358182207804398</v>
      </c>
      <c r="O33" s="27">
        <f t="shared" si="0"/>
        <v>0.11911094652733352</v>
      </c>
      <c r="P33" s="28">
        <f t="shared" si="1"/>
        <v>0.12139606069769662</v>
      </c>
      <c r="R33" s="32">
        <f t="shared" si="8"/>
        <v>26.693673568857498</v>
      </c>
      <c r="S33" s="32">
        <f t="shared" si="9"/>
        <v>25.727964449904039</v>
      </c>
      <c r="T33" s="32">
        <f t="shared" si="10"/>
        <v>26.221549110702473</v>
      </c>
    </row>
    <row r="34" spans="2:20" x14ac:dyDescent="0.25">
      <c r="B34" s="12" t="str">
        <f>'Média Mensal'!B34</f>
        <v>Matosinhos Sul</v>
      </c>
      <c r="C34" s="12" t="str">
        <f>'Média Mensal'!C34</f>
        <v>Brito Capelo</v>
      </c>
      <c r="D34" s="15">
        <f>'Média Mensal'!D34</f>
        <v>535.72</v>
      </c>
      <c r="E34" s="4">
        <v>2552.9754524300897</v>
      </c>
      <c r="F34" s="2">
        <v>2715.1146529242737</v>
      </c>
      <c r="G34" s="5">
        <f t="shared" si="4"/>
        <v>5268.0901053543639</v>
      </c>
      <c r="H34" s="2">
        <v>177</v>
      </c>
      <c r="I34" s="2">
        <v>178</v>
      </c>
      <c r="J34" s="5">
        <f t="shared" si="5"/>
        <v>355</v>
      </c>
      <c r="K34" s="2">
        <v>0</v>
      </c>
      <c r="L34" s="2">
        <v>0</v>
      </c>
      <c r="M34" s="5">
        <f t="shared" si="6"/>
        <v>0</v>
      </c>
      <c r="N34" s="27">
        <f t="shared" si="7"/>
        <v>6.6775880216313296E-2</v>
      </c>
      <c r="O34" s="27">
        <f t="shared" si="0"/>
        <v>7.0617838455167337E-2</v>
      </c>
      <c r="P34" s="28">
        <f t="shared" si="1"/>
        <v>6.8702270544527433E-2</v>
      </c>
      <c r="R34" s="32">
        <f t="shared" si="8"/>
        <v>14.423590126723671</v>
      </c>
      <c r="S34" s="32">
        <f t="shared" si="9"/>
        <v>15.253453106316144</v>
      </c>
      <c r="T34" s="32">
        <f t="shared" si="10"/>
        <v>14.839690437617927</v>
      </c>
    </row>
    <row r="35" spans="2:20" x14ac:dyDescent="0.25">
      <c r="B35" s="12" t="str">
        <f>'Média Mensal'!B35</f>
        <v>Brito Capelo</v>
      </c>
      <c r="C35" s="12" t="str">
        <f>'Média Mensal'!C35</f>
        <v>Mercado</v>
      </c>
      <c r="D35" s="15">
        <f>'Média Mensal'!D35</f>
        <v>487.53</v>
      </c>
      <c r="E35" s="4">
        <v>1360.0506692826541</v>
      </c>
      <c r="F35" s="2">
        <v>1372.0339619327792</v>
      </c>
      <c r="G35" s="5">
        <f t="shared" si="4"/>
        <v>2732.0846312154335</v>
      </c>
      <c r="H35" s="2">
        <v>173</v>
      </c>
      <c r="I35" s="2">
        <v>176</v>
      </c>
      <c r="J35" s="5">
        <f t="shared" si="5"/>
        <v>349</v>
      </c>
      <c r="K35" s="2">
        <v>0</v>
      </c>
      <c r="L35" s="2">
        <v>0</v>
      </c>
      <c r="M35" s="5">
        <f t="shared" si="6"/>
        <v>0</v>
      </c>
      <c r="N35" s="27">
        <f t="shared" si="7"/>
        <v>3.6396132232997591E-2</v>
      </c>
      <c r="O35" s="27">
        <f t="shared" si="0"/>
        <v>3.6090960698989351E-2</v>
      </c>
      <c r="P35" s="28">
        <f t="shared" si="1"/>
        <v>3.6242234840489142E-2</v>
      </c>
      <c r="R35" s="32">
        <f t="shared" si="8"/>
        <v>7.8615645623274801</v>
      </c>
      <c r="S35" s="32">
        <f t="shared" si="9"/>
        <v>7.7956475109817003</v>
      </c>
      <c r="T35" s="32">
        <f t="shared" si="10"/>
        <v>7.8283227255456547</v>
      </c>
    </row>
    <row r="36" spans="2:20" x14ac:dyDescent="0.25">
      <c r="B36" s="13" t="str">
        <f>'Média Mensal'!B36</f>
        <v>Mercado</v>
      </c>
      <c r="C36" s="13" t="str">
        <f>'Média Mensal'!C36</f>
        <v>Sr. de Matosinhos</v>
      </c>
      <c r="D36" s="16">
        <f>'Média Mensal'!D36</f>
        <v>708.96</v>
      </c>
      <c r="E36" s="6">
        <v>311.20595478284326</v>
      </c>
      <c r="F36" s="3">
        <v>266</v>
      </c>
      <c r="G36" s="7">
        <f t="shared" si="4"/>
        <v>577.20595478284326</v>
      </c>
      <c r="H36" s="3">
        <v>171</v>
      </c>
      <c r="I36" s="3">
        <v>157</v>
      </c>
      <c r="J36" s="7">
        <f t="shared" si="5"/>
        <v>328</v>
      </c>
      <c r="K36" s="3">
        <v>0</v>
      </c>
      <c r="L36" s="3">
        <v>0</v>
      </c>
      <c r="M36" s="7">
        <f t="shared" si="6"/>
        <v>0</v>
      </c>
      <c r="N36" s="27">
        <f t="shared" si="7"/>
        <v>8.4255456677183038E-3</v>
      </c>
      <c r="O36" s="27">
        <f t="shared" si="0"/>
        <v>7.8438310922387348E-3</v>
      </c>
      <c r="P36" s="28">
        <f t="shared" si="1"/>
        <v>8.1471030203088754E-3</v>
      </c>
      <c r="R36" s="32">
        <f t="shared" si="8"/>
        <v>1.8199178642271536</v>
      </c>
      <c r="S36" s="32">
        <f t="shared" si="9"/>
        <v>1.6942675159235669</v>
      </c>
      <c r="T36" s="32">
        <f t="shared" si="10"/>
        <v>1.7597742523867173</v>
      </c>
    </row>
    <row r="37" spans="2:20" x14ac:dyDescent="0.25">
      <c r="B37" s="11" t="str">
        <f>'Média Mensal'!B37</f>
        <v>BSra da Hora</v>
      </c>
      <c r="C37" s="11" t="str">
        <f>'Média Mensal'!C37</f>
        <v>BFonte do Cuco</v>
      </c>
      <c r="D37" s="14">
        <f>'Média Mensal'!D37</f>
        <v>687.03</v>
      </c>
      <c r="E37" s="8">
        <v>8489.3171981898577</v>
      </c>
      <c r="F37" s="9">
        <v>10731.692972061112</v>
      </c>
      <c r="G37" s="10">
        <f t="shared" si="4"/>
        <v>19221.010170250971</v>
      </c>
      <c r="H37" s="9">
        <v>122</v>
      </c>
      <c r="I37" s="9">
        <v>144</v>
      </c>
      <c r="J37" s="10">
        <f t="shared" si="5"/>
        <v>266</v>
      </c>
      <c r="K37" s="9">
        <v>136</v>
      </c>
      <c r="L37" s="9">
        <v>136</v>
      </c>
      <c r="M37" s="10">
        <f t="shared" si="6"/>
        <v>272</v>
      </c>
      <c r="N37" s="25">
        <f t="shared" si="7"/>
        <v>0.14130021967692838</v>
      </c>
      <c r="O37" s="25">
        <f t="shared" si="0"/>
        <v>0.16553080225908673</v>
      </c>
      <c r="P37" s="26">
        <f t="shared" si="1"/>
        <v>0.1538764103548976</v>
      </c>
      <c r="R37" s="32">
        <f t="shared" si="8"/>
        <v>32.904330225542083</v>
      </c>
      <c r="S37" s="32">
        <f t="shared" si="9"/>
        <v>38.327474900218256</v>
      </c>
      <c r="T37" s="32">
        <f t="shared" si="10"/>
        <v>35.726784703068716</v>
      </c>
    </row>
    <row r="38" spans="2:20" x14ac:dyDescent="0.25">
      <c r="B38" s="12" t="str">
        <f>'Média Mensal'!B38</f>
        <v>BFonte do Cuco</v>
      </c>
      <c r="C38" s="12" t="str">
        <f>'Média Mensal'!C38</f>
        <v>Custoias</v>
      </c>
      <c r="D38" s="15">
        <f>'Média Mensal'!D38</f>
        <v>689.2</v>
      </c>
      <c r="E38" s="4">
        <v>8082.8203903279173</v>
      </c>
      <c r="F38" s="2">
        <v>10410.821641540151</v>
      </c>
      <c r="G38" s="5">
        <f t="shared" si="4"/>
        <v>18493.642031868068</v>
      </c>
      <c r="H38" s="2">
        <v>122</v>
      </c>
      <c r="I38" s="2">
        <v>144</v>
      </c>
      <c r="J38" s="5">
        <f t="shared" si="5"/>
        <v>266</v>
      </c>
      <c r="K38" s="2">
        <v>124</v>
      </c>
      <c r="L38" s="2">
        <v>135</v>
      </c>
      <c r="M38" s="5">
        <f t="shared" si="6"/>
        <v>259</v>
      </c>
      <c r="N38" s="27">
        <f t="shared" si="7"/>
        <v>0.14154560784407252</v>
      </c>
      <c r="O38" s="27">
        <f t="shared" si="0"/>
        <v>0.16119815498482831</v>
      </c>
      <c r="P38" s="28">
        <f t="shared" si="1"/>
        <v>0.15197588942104454</v>
      </c>
      <c r="R38" s="32">
        <f t="shared" si="8"/>
        <v>32.856993456617552</v>
      </c>
      <c r="S38" s="32">
        <f t="shared" si="9"/>
        <v>37.314772908746065</v>
      </c>
      <c r="T38" s="32">
        <f t="shared" si="10"/>
        <v>35.225984822605845</v>
      </c>
    </row>
    <row r="39" spans="2:20" x14ac:dyDescent="0.25">
      <c r="B39" s="12" t="str">
        <f>'Média Mensal'!B39</f>
        <v>Custoias</v>
      </c>
      <c r="C39" s="12" t="str">
        <f>'Média Mensal'!C39</f>
        <v>Esposade</v>
      </c>
      <c r="D39" s="15">
        <f>'Média Mensal'!D39</f>
        <v>1779.24</v>
      </c>
      <c r="E39" s="4">
        <v>7843.3942153112021</v>
      </c>
      <c r="F39" s="2">
        <v>10302.423505913775</v>
      </c>
      <c r="G39" s="5">
        <f t="shared" si="4"/>
        <v>18145.817721224979</v>
      </c>
      <c r="H39" s="2">
        <v>122</v>
      </c>
      <c r="I39" s="2">
        <v>144</v>
      </c>
      <c r="J39" s="5">
        <f t="shared" si="5"/>
        <v>266</v>
      </c>
      <c r="K39" s="2">
        <v>96</v>
      </c>
      <c r="L39" s="2">
        <v>111</v>
      </c>
      <c r="M39" s="5">
        <f t="shared" si="6"/>
        <v>207</v>
      </c>
      <c r="N39" s="27">
        <f t="shared" si="7"/>
        <v>0.1563675082797289</v>
      </c>
      <c r="O39" s="27">
        <f t="shared" si="0"/>
        <v>0.17571332217754426</v>
      </c>
      <c r="P39" s="28">
        <f t="shared" si="1"/>
        <v>0.16679367711987075</v>
      </c>
      <c r="R39" s="32">
        <f t="shared" si="8"/>
        <v>35.97887254729909</v>
      </c>
      <c r="S39" s="32">
        <f t="shared" si="9"/>
        <v>40.401660807505003</v>
      </c>
      <c r="T39" s="32">
        <f t="shared" si="10"/>
        <v>38.363250996247316</v>
      </c>
    </row>
    <row r="40" spans="2:20" x14ac:dyDescent="0.25">
      <c r="B40" s="12" t="str">
        <f>'Média Mensal'!B40</f>
        <v>Esposade</v>
      </c>
      <c r="C40" s="12" t="str">
        <f>'Média Mensal'!C40</f>
        <v>Crestins</v>
      </c>
      <c r="D40" s="15">
        <f>'Média Mensal'!D40</f>
        <v>2035.56</v>
      </c>
      <c r="E40" s="4">
        <v>7738.2255593979962</v>
      </c>
      <c r="F40" s="2">
        <v>10231.793478391812</v>
      </c>
      <c r="G40" s="5">
        <f t="shared" si="4"/>
        <v>17970.019037789807</v>
      </c>
      <c r="H40" s="2">
        <v>121</v>
      </c>
      <c r="I40" s="2">
        <v>144</v>
      </c>
      <c r="J40" s="5">
        <f t="shared" si="5"/>
        <v>265</v>
      </c>
      <c r="K40" s="2">
        <v>129</v>
      </c>
      <c r="L40" s="2">
        <v>114</v>
      </c>
      <c r="M40" s="5">
        <f t="shared" si="6"/>
        <v>243</v>
      </c>
      <c r="N40" s="27">
        <f t="shared" si="7"/>
        <v>0.13312389140169964</v>
      </c>
      <c r="O40" s="27">
        <f t="shared" si="0"/>
        <v>0.17232204052802161</v>
      </c>
      <c r="P40" s="28">
        <f t="shared" si="1"/>
        <v>0.15293112607051509</v>
      </c>
      <c r="R40" s="32">
        <f t="shared" si="8"/>
        <v>30.952902237591985</v>
      </c>
      <c r="S40" s="32">
        <f t="shared" si="9"/>
        <v>39.658114257332606</v>
      </c>
      <c r="T40" s="32">
        <f t="shared" si="10"/>
        <v>35.374053223995681</v>
      </c>
    </row>
    <row r="41" spans="2:20" x14ac:dyDescent="0.25">
      <c r="B41" s="12" t="str">
        <f>'Média Mensal'!B41</f>
        <v>Crestins</v>
      </c>
      <c r="C41" s="12" t="str">
        <f>'Média Mensal'!C41</f>
        <v>Verdes (B)</v>
      </c>
      <c r="D41" s="15">
        <f>'Média Mensal'!D41</f>
        <v>591.81999999999994</v>
      </c>
      <c r="E41" s="4">
        <v>7634.1357238872688</v>
      </c>
      <c r="F41" s="2">
        <v>10161.256618142492</v>
      </c>
      <c r="G41" s="5">
        <f t="shared" si="4"/>
        <v>17795.392342029761</v>
      </c>
      <c r="H41" s="2">
        <v>118</v>
      </c>
      <c r="I41" s="2">
        <v>144</v>
      </c>
      <c r="J41" s="5">
        <f t="shared" si="5"/>
        <v>262</v>
      </c>
      <c r="K41" s="2">
        <v>133</v>
      </c>
      <c r="L41" s="2">
        <v>114</v>
      </c>
      <c r="M41" s="5">
        <f t="shared" si="6"/>
        <v>247</v>
      </c>
      <c r="N41" s="27">
        <f t="shared" si="7"/>
        <v>0.13056053707564763</v>
      </c>
      <c r="O41" s="27">
        <f t="shared" si="0"/>
        <v>0.17113407131067251</v>
      </c>
      <c r="P41" s="28">
        <f t="shared" si="1"/>
        <v>0.15100292191661938</v>
      </c>
      <c r="R41" s="32">
        <f t="shared" si="8"/>
        <v>30.414883362100671</v>
      </c>
      <c r="S41" s="32">
        <f t="shared" si="9"/>
        <v>39.384715574195702</v>
      </c>
      <c r="T41" s="32">
        <f t="shared" si="10"/>
        <v>34.961478078643935</v>
      </c>
    </row>
    <row r="42" spans="2:20" x14ac:dyDescent="0.25">
      <c r="B42" s="12" t="str">
        <f>'Média Mensal'!B42</f>
        <v>Verdes (B)</v>
      </c>
      <c r="C42" s="12" t="str">
        <f>'Média Mensal'!C42</f>
        <v>Pedras Rubras</v>
      </c>
      <c r="D42" s="15">
        <f>'Média Mensal'!D42</f>
        <v>960.78</v>
      </c>
      <c r="E42" s="4">
        <v>5220.5442075427654</v>
      </c>
      <c r="F42" s="2">
        <v>5339.8154230371656</v>
      </c>
      <c r="G42" s="5">
        <f t="shared" si="4"/>
        <v>10560.359630579931</v>
      </c>
      <c r="H42" s="2">
        <v>0</v>
      </c>
      <c r="I42" s="2">
        <v>0</v>
      </c>
      <c r="J42" s="5">
        <f t="shared" si="5"/>
        <v>0</v>
      </c>
      <c r="K42" s="2">
        <v>136</v>
      </c>
      <c r="L42" s="2">
        <v>114</v>
      </c>
      <c r="M42" s="5">
        <f t="shared" si="6"/>
        <v>250</v>
      </c>
      <c r="N42" s="27">
        <f t="shared" si="7"/>
        <v>0.15478368736784764</v>
      </c>
      <c r="O42" s="27">
        <f t="shared" si="0"/>
        <v>0.18887292809271242</v>
      </c>
      <c r="P42" s="28">
        <f t="shared" si="1"/>
        <v>0.170328381138386</v>
      </c>
      <c r="R42" s="32">
        <f t="shared" si="8"/>
        <v>38.386354467226219</v>
      </c>
      <c r="S42" s="32">
        <f t="shared" si="9"/>
        <v>46.840486166992683</v>
      </c>
      <c r="T42" s="32">
        <f t="shared" si="10"/>
        <v>42.241438522319726</v>
      </c>
    </row>
    <row r="43" spans="2:20" x14ac:dyDescent="0.25">
      <c r="B43" s="12" t="str">
        <f>'Média Mensal'!B43</f>
        <v>Pedras Rubras</v>
      </c>
      <c r="C43" s="12" t="str">
        <f>'Média Mensal'!C43</f>
        <v>Lidador</v>
      </c>
      <c r="D43" s="15">
        <f>'Média Mensal'!D43</f>
        <v>1147.58</v>
      </c>
      <c r="E43" s="4">
        <v>4682.5457532880055</v>
      </c>
      <c r="F43" s="2">
        <v>4750.5698918389571</v>
      </c>
      <c r="G43" s="5">
        <f t="shared" si="4"/>
        <v>9433.1156451269635</v>
      </c>
      <c r="H43" s="2">
        <v>0</v>
      </c>
      <c r="I43" s="2">
        <v>0</v>
      </c>
      <c r="J43" s="5">
        <f t="shared" si="5"/>
        <v>0</v>
      </c>
      <c r="K43" s="2">
        <v>136</v>
      </c>
      <c r="L43" s="2">
        <v>114</v>
      </c>
      <c r="M43" s="5">
        <f t="shared" si="6"/>
        <v>250</v>
      </c>
      <c r="N43" s="27">
        <f t="shared" si="7"/>
        <v>0.13883259467765671</v>
      </c>
      <c r="O43" s="27">
        <f t="shared" si="0"/>
        <v>0.16803091015276447</v>
      </c>
      <c r="P43" s="28">
        <f t="shared" si="1"/>
        <v>0.15214702653430587</v>
      </c>
      <c r="R43" s="32">
        <f t="shared" si="8"/>
        <v>34.430483480058861</v>
      </c>
      <c r="S43" s="32">
        <f t="shared" si="9"/>
        <v>41.671665717885588</v>
      </c>
      <c r="T43" s="32">
        <f t="shared" si="10"/>
        <v>37.732462580507857</v>
      </c>
    </row>
    <row r="44" spans="2:20" x14ac:dyDescent="0.25">
      <c r="B44" s="12" t="str">
        <f>'Média Mensal'!B44</f>
        <v>Lidador</v>
      </c>
      <c r="C44" s="12" t="str">
        <f>'Média Mensal'!C44</f>
        <v>Vilar do Pinheiro</v>
      </c>
      <c r="D44" s="15">
        <f>'Média Mensal'!D44</f>
        <v>1987.51</v>
      </c>
      <c r="E44" s="4">
        <v>4539.3414687796021</v>
      </c>
      <c r="F44" s="2">
        <v>4564.9978476970555</v>
      </c>
      <c r="G44" s="5">
        <f t="shared" si="4"/>
        <v>9104.3393164766567</v>
      </c>
      <c r="H44" s="2">
        <v>0</v>
      </c>
      <c r="I44" s="2">
        <v>0</v>
      </c>
      <c r="J44" s="5">
        <f t="shared" si="5"/>
        <v>0</v>
      </c>
      <c r="K44" s="2">
        <v>137</v>
      </c>
      <c r="L44" s="2">
        <v>114</v>
      </c>
      <c r="M44" s="5">
        <f t="shared" si="6"/>
        <v>251</v>
      </c>
      <c r="N44" s="27">
        <f t="shared" si="7"/>
        <v>0.1336043521538616</v>
      </c>
      <c r="O44" s="27">
        <f t="shared" si="0"/>
        <v>0.16146709987609845</v>
      </c>
      <c r="P44" s="28">
        <f t="shared" si="1"/>
        <v>0.14625914594005682</v>
      </c>
      <c r="R44" s="32">
        <f t="shared" si="8"/>
        <v>33.133879334157683</v>
      </c>
      <c r="S44" s="32">
        <f t="shared" si="9"/>
        <v>40.043840769272414</v>
      </c>
      <c r="T44" s="32">
        <f t="shared" si="10"/>
        <v>36.272268193134089</v>
      </c>
    </row>
    <row r="45" spans="2:20" x14ac:dyDescent="0.25">
      <c r="B45" s="12" t="str">
        <f>'Média Mensal'!B45</f>
        <v>Vilar do Pinheiro</v>
      </c>
      <c r="C45" s="12" t="str">
        <f>'Média Mensal'!C45</f>
        <v>Modivas Sul</v>
      </c>
      <c r="D45" s="15">
        <f>'Média Mensal'!D45</f>
        <v>2037.38</v>
      </c>
      <c r="E45" s="4">
        <v>4436.5132809330644</v>
      </c>
      <c r="F45" s="2">
        <v>4478.7162438381865</v>
      </c>
      <c r="G45" s="5">
        <f t="shared" si="4"/>
        <v>8915.22952477125</v>
      </c>
      <c r="H45" s="2">
        <v>0</v>
      </c>
      <c r="I45" s="2">
        <v>0</v>
      </c>
      <c r="J45" s="5">
        <f t="shared" si="5"/>
        <v>0</v>
      </c>
      <c r="K45" s="2">
        <v>136</v>
      </c>
      <c r="L45" s="2">
        <v>114</v>
      </c>
      <c r="M45" s="5">
        <f t="shared" si="6"/>
        <v>250</v>
      </c>
      <c r="N45" s="27">
        <f t="shared" si="7"/>
        <v>0.13153798864246513</v>
      </c>
      <c r="O45" s="27">
        <f t="shared" si="0"/>
        <v>0.15841526046399923</v>
      </c>
      <c r="P45" s="28">
        <f t="shared" si="1"/>
        <v>0.14379402459308468</v>
      </c>
      <c r="R45" s="32">
        <f t="shared" si="8"/>
        <v>32.621421183331357</v>
      </c>
      <c r="S45" s="32">
        <f t="shared" si="9"/>
        <v>39.286984595071814</v>
      </c>
      <c r="T45" s="32">
        <f t="shared" si="10"/>
        <v>35.660918099085002</v>
      </c>
    </row>
    <row r="46" spans="2:20" x14ac:dyDescent="0.25">
      <c r="B46" s="12" t="str">
        <f>'Média Mensal'!B46</f>
        <v>Modivas Sul</v>
      </c>
      <c r="C46" s="12" t="str">
        <f>'Média Mensal'!C46</f>
        <v>Modivas Centro</v>
      </c>
      <c r="D46" s="15">
        <f>'Média Mensal'!D46</f>
        <v>1051.08</v>
      </c>
      <c r="E46" s="4">
        <v>4413.9150301353247</v>
      </c>
      <c r="F46" s="2">
        <v>4445.5975177055925</v>
      </c>
      <c r="G46" s="5">
        <f t="shared" si="4"/>
        <v>8859.5125478409173</v>
      </c>
      <c r="H46" s="2">
        <v>0</v>
      </c>
      <c r="I46" s="2">
        <v>0</v>
      </c>
      <c r="J46" s="5">
        <f t="shared" si="5"/>
        <v>0</v>
      </c>
      <c r="K46" s="2">
        <v>136</v>
      </c>
      <c r="L46" s="2">
        <v>114</v>
      </c>
      <c r="M46" s="5">
        <f t="shared" si="6"/>
        <v>250</v>
      </c>
      <c r="N46" s="27">
        <f t="shared" si="7"/>
        <v>0.13086797409082437</v>
      </c>
      <c r="O46" s="27">
        <f t="shared" si="0"/>
        <v>0.15724382844176543</v>
      </c>
      <c r="P46" s="28">
        <f t="shared" si="1"/>
        <v>0.1428953636748535</v>
      </c>
      <c r="R46" s="32">
        <f t="shared" si="8"/>
        <v>32.455257574524445</v>
      </c>
      <c r="S46" s="32">
        <f t="shared" si="9"/>
        <v>38.996469453557829</v>
      </c>
      <c r="T46" s="32">
        <f t="shared" si="10"/>
        <v>35.438050191363672</v>
      </c>
    </row>
    <row r="47" spans="2:20" x14ac:dyDescent="0.25">
      <c r="B47" s="12" t="str">
        <f>'Média Mensal'!B47</f>
        <v>Modivas Centro</v>
      </c>
      <c r="C47" s="12" t="s">
        <v>102</v>
      </c>
      <c r="D47" s="15">
        <v>852.51</v>
      </c>
      <c r="E47" s="4">
        <v>4390.1831785188806</v>
      </c>
      <c r="F47" s="2">
        <v>4430.6022610386563</v>
      </c>
      <c r="G47" s="5">
        <f t="shared" si="4"/>
        <v>8820.7854395575378</v>
      </c>
      <c r="H47" s="2">
        <v>0</v>
      </c>
      <c r="I47" s="2">
        <v>0</v>
      </c>
      <c r="J47" s="5">
        <f t="shared" si="5"/>
        <v>0</v>
      </c>
      <c r="K47" s="2">
        <v>136</v>
      </c>
      <c r="L47" s="2">
        <v>105</v>
      </c>
      <c r="M47" s="5">
        <f t="shared" si="6"/>
        <v>241</v>
      </c>
      <c r="N47" s="27">
        <f t="shared" si="7"/>
        <v>0.13016434945798389</v>
      </c>
      <c r="O47" s="27">
        <f t="shared" si="0"/>
        <v>0.17014601616891922</v>
      </c>
      <c r="P47" s="28">
        <f t="shared" si="1"/>
        <v>0.14758374781752004</v>
      </c>
      <c r="R47" s="32">
        <f t="shared" ref="R47" si="11">+E47/(H47+K47)</f>
        <v>32.280758665580002</v>
      </c>
      <c r="S47" s="32">
        <f t="shared" ref="S47" si="12">+F47/(I47+L47)</f>
        <v>42.196212009891966</v>
      </c>
      <c r="T47" s="32">
        <f t="shared" ref="T47" si="13">+G47/(J47+M47)</f>
        <v>36.600769458744971</v>
      </c>
    </row>
    <row r="48" spans="2:20" x14ac:dyDescent="0.25">
      <c r="B48" s="12" t="s">
        <v>102</v>
      </c>
      <c r="C48" s="12" t="str">
        <f>'Média Mensal'!C48</f>
        <v>Mindelo</v>
      </c>
      <c r="D48" s="15">
        <v>1834.12</v>
      </c>
      <c r="E48" s="4">
        <v>3474.8481691320044</v>
      </c>
      <c r="F48" s="2">
        <v>4361.1493655474724</v>
      </c>
      <c r="G48" s="5">
        <f t="shared" si="4"/>
        <v>7835.9975346794763</v>
      </c>
      <c r="H48" s="2">
        <v>0</v>
      </c>
      <c r="I48" s="2">
        <v>0</v>
      </c>
      <c r="J48" s="5">
        <f t="shared" si="5"/>
        <v>0</v>
      </c>
      <c r="K48" s="2">
        <v>135</v>
      </c>
      <c r="L48" s="2">
        <v>113</v>
      </c>
      <c r="M48" s="5">
        <f t="shared" si="6"/>
        <v>248</v>
      </c>
      <c r="N48" s="27">
        <f t="shared" si="7"/>
        <v>0.10378877446630838</v>
      </c>
      <c r="O48" s="27">
        <f t="shared" si="0"/>
        <v>0.15562194424591322</v>
      </c>
      <c r="P48" s="28">
        <f t="shared" si="1"/>
        <v>0.12740630747072509</v>
      </c>
      <c r="R48" s="32">
        <f t="shared" si="8"/>
        <v>25.739616067644477</v>
      </c>
      <c r="S48" s="32">
        <f t="shared" si="9"/>
        <v>38.594242172986483</v>
      </c>
      <c r="T48" s="32">
        <f t="shared" si="10"/>
        <v>31.596764252739824</v>
      </c>
    </row>
    <row r="49" spans="2:20" x14ac:dyDescent="0.25">
      <c r="B49" s="12" t="str">
        <f>'Média Mensal'!B49</f>
        <v>Mindelo</v>
      </c>
      <c r="C49" s="12" t="str">
        <f>'Média Mensal'!C49</f>
        <v>Espaço Natureza</v>
      </c>
      <c r="D49" s="15">
        <f>'Média Mensal'!D49</f>
        <v>776.86</v>
      </c>
      <c r="E49" s="4">
        <v>3374.454341692031</v>
      </c>
      <c r="F49" s="2">
        <v>4298.7413333250115</v>
      </c>
      <c r="G49" s="5">
        <f t="shared" si="4"/>
        <v>7673.195675017043</v>
      </c>
      <c r="H49" s="2">
        <v>0</v>
      </c>
      <c r="I49" s="2">
        <v>0</v>
      </c>
      <c r="J49" s="5">
        <f t="shared" si="5"/>
        <v>0</v>
      </c>
      <c r="K49" s="2">
        <v>124</v>
      </c>
      <c r="L49" s="2">
        <v>114</v>
      </c>
      <c r="M49" s="5">
        <f t="shared" si="6"/>
        <v>238</v>
      </c>
      <c r="N49" s="27">
        <f t="shared" si="7"/>
        <v>0.10973121558571901</v>
      </c>
      <c r="O49" s="27">
        <f t="shared" si="0"/>
        <v>0.15204942463656662</v>
      </c>
      <c r="P49" s="28">
        <f t="shared" si="1"/>
        <v>0.13000128210587292</v>
      </c>
      <c r="R49" s="32">
        <f t="shared" si="8"/>
        <v>27.213341465258313</v>
      </c>
      <c r="S49" s="32">
        <f t="shared" si="9"/>
        <v>37.708257309868522</v>
      </c>
      <c r="T49" s="32">
        <f t="shared" si="10"/>
        <v>32.240317962256483</v>
      </c>
    </row>
    <row r="50" spans="2:20" x14ac:dyDescent="0.25">
      <c r="B50" s="12" t="str">
        <f>'Média Mensal'!B50</f>
        <v>Espaço Natureza</v>
      </c>
      <c r="C50" s="12" t="str">
        <f>'Média Mensal'!C50</f>
        <v>Varziela</v>
      </c>
      <c r="D50" s="15">
        <f>'Média Mensal'!D50</f>
        <v>1539</v>
      </c>
      <c r="E50" s="4">
        <v>3332.7803099737789</v>
      </c>
      <c r="F50" s="2">
        <v>4278.490147489696</v>
      </c>
      <c r="G50" s="5">
        <f t="shared" si="4"/>
        <v>7611.2704574634754</v>
      </c>
      <c r="H50" s="2">
        <v>0</v>
      </c>
      <c r="I50" s="2">
        <v>0</v>
      </c>
      <c r="J50" s="5">
        <f t="shared" si="5"/>
        <v>0</v>
      </c>
      <c r="K50" s="2">
        <v>129</v>
      </c>
      <c r="L50" s="2">
        <v>112</v>
      </c>
      <c r="M50" s="5">
        <f t="shared" si="6"/>
        <v>241</v>
      </c>
      <c r="N50" s="27">
        <f t="shared" si="7"/>
        <v>0.10417542854381655</v>
      </c>
      <c r="O50" s="27">
        <f t="shared" si="0"/>
        <v>0.1540355035818583</v>
      </c>
      <c r="P50" s="28">
        <f t="shared" si="1"/>
        <v>0.12734691569842516</v>
      </c>
      <c r="R50" s="32">
        <f t="shared" si="8"/>
        <v>25.835506278866504</v>
      </c>
      <c r="S50" s="32">
        <f t="shared" si="9"/>
        <v>38.200804888300858</v>
      </c>
      <c r="T50" s="32">
        <f t="shared" si="10"/>
        <v>31.582035093209441</v>
      </c>
    </row>
    <row r="51" spans="2:20" x14ac:dyDescent="0.25">
      <c r="B51" s="12" t="str">
        <f>'Média Mensal'!B51</f>
        <v>Varziela</v>
      </c>
      <c r="C51" s="12" t="str">
        <f>'Média Mensal'!C51</f>
        <v>Árvore</v>
      </c>
      <c r="D51" s="15">
        <f>'Média Mensal'!D51</f>
        <v>858.71</v>
      </c>
      <c r="E51" s="4">
        <v>3156.2229693947638</v>
      </c>
      <c r="F51" s="2">
        <v>4138.3615909161508</v>
      </c>
      <c r="G51" s="5">
        <f t="shared" si="4"/>
        <v>7294.5845603109146</v>
      </c>
      <c r="H51" s="2">
        <v>0</v>
      </c>
      <c r="I51" s="2">
        <v>0</v>
      </c>
      <c r="J51" s="5">
        <f t="shared" si="5"/>
        <v>0</v>
      </c>
      <c r="K51" s="2">
        <v>135</v>
      </c>
      <c r="L51" s="2">
        <v>114</v>
      </c>
      <c r="M51" s="5">
        <f t="shared" si="6"/>
        <v>249</v>
      </c>
      <c r="N51" s="27">
        <f t="shared" si="7"/>
        <v>9.4271892753726522E-2</v>
      </c>
      <c r="O51" s="27">
        <f t="shared" si="0"/>
        <v>0.1463766833232934</v>
      </c>
      <c r="P51" s="28">
        <f t="shared" si="1"/>
        <v>0.11812709807473304</v>
      </c>
      <c r="R51" s="32">
        <f t="shared" si="8"/>
        <v>23.379429402924178</v>
      </c>
      <c r="S51" s="32">
        <f t="shared" si="9"/>
        <v>36.301417464176758</v>
      </c>
      <c r="T51" s="32">
        <f t="shared" si="10"/>
        <v>29.295520322533793</v>
      </c>
    </row>
    <row r="52" spans="2:20" x14ac:dyDescent="0.25">
      <c r="B52" s="12" t="str">
        <f>'Média Mensal'!B52</f>
        <v>Árvore</v>
      </c>
      <c r="C52" s="12" t="str">
        <f>'Média Mensal'!C52</f>
        <v>Azurara</v>
      </c>
      <c r="D52" s="15">
        <f>'Média Mensal'!D52</f>
        <v>664.57</v>
      </c>
      <c r="E52" s="4">
        <v>3158.860887177324</v>
      </c>
      <c r="F52" s="2">
        <v>4121.6076031264765</v>
      </c>
      <c r="G52" s="5">
        <f t="shared" si="4"/>
        <v>7280.4684903038005</v>
      </c>
      <c r="H52" s="2">
        <v>0</v>
      </c>
      <c r="I52" s="2">
        <v>0</v>
      </c>
      <c r="J52" s="5">
        <f t="shared" si="5"/>
        <v>0</v>
      </c>
      <c r="K52" s="2">
        <v>135</v>
      </c>
      <c r="L52" s="2">
        <v>114</v>
      </c>
      <c r="M52" s="5">
        <f t="shared" si="6"/>
        <v>249</v>
      </c>
      <c r="N52" s="27">
        <f t="shared" si="7"/>
        <v>9.4350683607446958E-2</v>
      </c>
      <c r="O52" s="27">
        <f t="shared" si="0"/>
        <v>0.14578408330243622</v>
      </c>
      <c r="P52" s="28">
        <f t="shared" si="1"/>
        <v>0.11789850515455047</v>
      </c>
      <c r="R52" s="32">
        <f t="shared" si="8"/>
        <v>23.398969534646845</v>
      </c>
      <c r="S52" s="32">
        <f t="shared" si="9"/>
        <v>36.154452659004178</v>
      </c>
      <c r="T52" s="32">
        <f t="shared" si="10"/>
        <v>29.238829278328517</v>
      </c>
    </row>
    <row r="53" spans="2:20" x14ac:dyDescent="0.25">
      <c r="B53" s="12" t="str">
        <f>'Média Mensal'!B53</f>
        <v>Azurara</v>
      </c>
      <c r="C53" s="12" t="str">
        <f>'Média Mensal'!C53</f>
        <v>Santa Clara</v>
      </c>
      <c r="D53" s="15">
        <f>'Média Mensal'!D53</f>
        <v>1218.0899999999999</v>
      </c>
      <c r="E53" s="4">
        <v>3151.0601225300102</v>
      </c>
      <c r="F53" s="2">
        <v>4080.2578026232659</v>
      </c>
      <c r="G53" s="5">
        <f t="shared" si="4"/>
        <v>7231.3179251532765</v>
      </c>
      <c r="H53" s="2">
        <v>0</v>
      </c>
      <c r="I53" s="2">
        <v>0</v>
      </c>
      <c r="J53" s="5">
        <f t="shared" si="5"/>
        <v>0</v>
      </c>
      <c r="K53" s="2">
        <v>136</v>
      </c>
      <c r="L53" s="2">
        <v>114</v>
      </c>
      <c r="M53" s="5">
        <f t="shared" si="6"/>
        <v>250</v>
      </c>
      <c r="N53" s="27">
        <f t="shared" si="7"/>
        <v>9.3425644050344231E-2</v>
      </c>
      <c r="O53" s="27">
        <f t="shared" si="0"/>
        <v>0.14432151254326775</v>
      </c>
      <c r="P53" s="28">
        <f t="shared" si="1"/>
        <v>0.11663416008311736</v>
      </c>
      <c r="R53" s="32">
        <f t="shared" si="8"/>
        <v>23.169559724485367</v>
      </c>
      <c r="S53" s="32">
        <f t="shared" si="9"/>
        <v>35.7917351107304</v>
      </c>
      <c r="T53" s="32">
        <f t="shared" si="10"/>
        <v>28.925271700613106</v>
      </c>
    </row>
    <row r="54" spans="2:20" x14ac:dyDescent="0.25">
      <c r="B54" s="12" t="str">
        <f>'Média Mensal'!B54</f>
        <v>Santa Clara</v>
      </c>
      <c r="C54" s="12" t="str">
        <f>'Média Mensal'!C54</f>
        <v>Vila do Conde</v>
      </c>
      <c r="D54" s="15">
        <f>'Média Mensal'!D54</f>
        <v>670.57</v>
      </c>
      <c r="E54" s="4">
        <v>3062.5050436742276</v>
      </c>
      <c r="F54" s="2">
        <v>3931.5721558326732</v>
      </c>
      <c r="G54" s="5">
        <f t="shared" si="4"/>
        <v>6994.0771995069008</v>
      </c>
      <c r="H54" s="2">
        <v>0</v>
      </c>
      <c r="I54" s="2">
        <v>0</v>
      </c>
      <c r="J54" s="5">
        <f t="shared" si="5"/>
        <v>0</v>
      </c>
      <c r="K54" s="2">
        <v>121</v>
      </c>
      <c r="L54" s="2">
        <v>114</v>
      </c>
      <c r="M54" s="5">
        <f t="shared" si="6"/>
        <v>235</v>
      </c>
      <c r="N54" s="27">
        <f t="shared" si="7"/>
        <v>0.10205628644608863</v>
      </c>
      <c r="O54" s="27">
        <f t="shared" si="0"/>
        <v>0.13906239939985404</v>
      </c>
      <c r="P54" s="28">
        <f t="shared" si="1"/>
        <v>0.12000818804919185</v>
      </c>
      <c r="R54" s="32">
        <f t="shared" si="8"/>
        <v>25.30995903862998</v>
      </c>
      <c r="S54" s="32">
        <f t="shared" si="9"/>
        <v>34.487475051163798</v>
      </c>
      <c r="T54" s="32">
        <f t="shared" si="10"/>
        <v>29.762030636199579</v>
      </c>
    </row>
    <row r="55" spans="2:20" x14ac:dyDescent="0.25">
      <c r="B55" s="12" t="str">
        <f>'Média Mensal'!B55</f>
        <v>Vila do Conde</v>
      </c>
      <c r="C55" s="12" t="str">
        <f>'Média Mensal'!C55</f>
        <v>Alto de Pega</v>
      </c>
      <c r="D55" s="15">
        <f>'Média Mensal'!D55</f>
        <v>730.41</v>
      </c>
      <c r="E55" s="4">
        <v>2482.3161571911769</v>
      </c>
      <c r="F55" s="2">
        <v>2842.5403496793215</v>
      </c>
      <c r="G55" s="5">
        <f t="shared" si="4"/>
        <v>5324.8565068704984</v>
      </c>
      <c r="H55" s="2">
        <v>0</v>
      </c>
      <c r="I55" s="2">
        <v>0</v>
      </c>
      <c r="J55" s="5">
        <f t="shared" si="5"/>
        <v>0</v>
      </c>
      <c r="K55" s="2">
        <v>126</v>
      </c>
      <c r="L55" s="2">
        <v>135</v>
      </c>
      <c r="M55" s="5">
        <f t="shared" si="6"/>
        <v>261</v>
      </c>
      <c r="N55" s="27">
        <f t="shared" si="7"/>
        <v>7.9439201138990556E-2</v>
      </c>
      <c r="O55" s="27">
        <f t="shared" si="0"/>
        <v>8.4902638879310682E-2</v>
      </c>
      <c r="P55" s="28">
        <f t="shared" si="1"/>
        <v>8.2265117211569927E-2</v>
      </c>
      <c r="R55" s="32">
        <f t="shared" si="8"/>
        <v>19.700921882469657</v>
      </c>
      <c r="S55" s="32">
        <f t="shared" si="9"/>
        <v>21.055854442069048</v>
      </c>
      <c r="T55" s="32">
        <f t="shared" si="10"/>
        <v>20.401749068469343</v>
      </c>
    </row>
    <row r="56" spans="2:20" x14ac:dyDescent="0.25">
      <c r="B56" s="12" t="str">
        <f>'Média Mensal'!B56</f>
        <v>Alto de Pega</v>
      </c>
      <c r="C56" s="12" t="str">
        <f>'Média Mensal'!C56</f>
        <v>Portas Fronhas</v>
      </c>
      <c r="D56" s="15">
        <f>'Média Mensal'!D56</f>
        <v>671.05</v>
      </c>
      <c r="E56" s="4">
        <v>2335.9626628241112</v>
      </c>
      <c r="F56" s="2">
        <v>2706.1506563304588</v>
      </c>
      <c r="G56" s="5">
        <f t="shared" si="4"/>
        <v>5042.1133191545705</v>
      </c>
      <c r="H56" s="2">
        <v>0</v>
      </c>
      <c r="I56" s="2">
        <v>0</v>
      </c>
      <c r="J56" s="5">
        <f t="shared" si="5"/>
        <v>0</v>
      </c>
      <c r="K56" s="2">
        <v>137</v>
      </c>
      <c r="L56" s="2">
        <v>134</v>
      </c>
      <c r="M56" s="5">
        <f t="shared" si="6"/>
        <v>271</v>
      </c>
      <c r="N56" s="27">
        <f t="shared" si="7"/>
        <v>6.8753315953146668E-2</v>
      </c>
      <c r="O56" s="27">
        <f t="shared" si="0"/>
        <v>8.1432073192418714E-2</v>
      </c>
      <c r="P56" s="28">
        <f t="shared" si="1"/>
        <v>7.5022516949687104E-2</v>
      </c>
      <c r="R56" s="32">
        <f t="shared" si="8"/>
        <v>17.050822356380372</v>
      </c>
      <c r="S56" s="32">
        <f t="shared" si="9"/>
        <v>20.195154151719841</v>
      </c>
      <c r="T56" s="32">
        <f t="shared" si="10"/>
        <v>18.605584203522401</v>
      </c>
    </row>
    <row r="57" spans="2:20" x14ac:dyDescent="0.25">
      <c r="B57" s="12" t="str">
        <f>'Média Mensal'!B57</f>
        <v>Portas Fronhas</v>
      </c>
      <c r="C57" s="12" t="str">
        <f>'Média Mensal'!C57</f>
        <v>São Brás</v>
      </c>
      <c r="D57" s="15">
        <f>'Média Mensal'!D57</f>
        <v>562.21</v>
      </c>
      <c r="E57" s="4">
        <v>1899.5105158570595</v>
      </c>
      <c r="F57" s="2">
        <v>2163.1159127041474</v>
      </c>
      <c r="G57" s="5">
        <f t="shared" si="4"/>
        <v>4062.6264285612069</v>
      </c>
      <c r="H57" s="2">
        <v>0</v>
      </c>
      <c r="I57" s="2">
        <v>0</v>
      </c>
      <c r="J57" s="5">
        <f t="shared" si="5"/>
        <v>0</v>
      </c>
      <c r="K57" s="43">
        <v>137</v>
      </c>
      <c r="L57" s="2">
        <v>136</v>
      </c>
      <c r="M57" s="5">
        <f t="shared" si="6"/>
        <v>273</v>
      </c>
      <c r="N57" s="27">
        <f t="shared" si="7"/>
        <v>5.5907420410203072E-2</v>
      </c>
      <c r="O57" s="27">
        <f t="shared" si="0"/>
        <v>6.4134129290326955E-2</v>
      </c>
      <c r="P57" s="28">
        <f t="shared" si="1"/>
        <v>6.0005707617883833E-2</v>
      </c>
      <c r="R57" s="32">
        <f t="shared" si="8"/>
        <v>13.865040261730362</v>
      </c>
      <c r="S57" s="32">
        <f t="shared" si="9"/>
        <v>15.905264064001084</v>
      </c>
      <c r="T57" s="32">
        <f t="shared" si="10"/>
        <v>14.88141548923519</v>
      </c>
    </row>
    <row r="58" spans="2:20" x14ac:dyDescent="0.25">
      <c r="B58" s="13" t="str">
        <f>'Média Mensal'!B58</f>
        <v>São Brás</v>
      </c>
      <c r="C58" s="13" t="str">
        <f>'Média Mensal'!C58</f>
        <v>Póvoa de Varzim</v>
      </c>
      <c r="D58" s="16">
        <f>'Média Mensal'!D58</f>
        <v>624.94000000000005</v>
      </c>
      <c r="E58" s="6">
        <v>1823.6128270765553</v>
      </c>
      <c r="F58" s="3">
        <v>2095</v>
      </c>
      <c r="G58" s="7">
        <f t="shared" si="4"/>
        <v>3918.6128270765553</v>
      </c>
      <c r="H58" s="6">
        <v>0</v>
      </c>
      <c r="I58" s="3">
        <v>0</v>
      </c>
      <c r="J58" s="7">
        <f t="shared" si="5"/>
        <v>0</v>
      </c>
      <c r="K58" s="44">
        <v>136</v>
      </c>
      <c r="L58" s="3">
        <v>136</v>
      </c>
      <c r="M58" s="7">
        <f t="shared" si="6"/>
        <v>272</v>
      </c>
      <c r="N58" s="27">
        <f t="shared" si="7"/>
        <v>5.4068217121577188E-2</v>
      </c>
      <c r="O58" s="27">
        <f t="shared" si="0"/>
        <v>6.2114563567362426E-2</v>
      </c>
      <c r="P58" s="28">
        <f t="shared" si="1"/>
        <v>5.8091390344469807E-2</v>
      </c>
      <c r="R58" s="32">
        <f t="shared" si="8"/>
        <v>13.408917846151141</v>
      </c>
      <c r="S58" s="32">
        <f t="shared" si="9"/>
        <v>15.404411764705882</v>
      </c>
      <c r="T58" s="32">
        <f t="shared" si="10"/>
        <v>14.406664805428512</v>
      </c>
    </row>
    <row r="59" spans="2:20" x14ac:dyDescent="0.25">
      <c r="B59" s="11" t="str">
        <f>'Média Mensal'!B59</f>
        <v>CSra da Hora</v>
      </c>
      <c r="C59" s="11" t="str">
        <f>'Média Mensal'!C59</f>
        <v>CFonte do Cuco</v>
      </c>
      <c r="D59" s="14">
        <f>'Média Mensal'!D59</f>
        <v>685.98</v>
      </c>
      <c r="E59" s="4">
        <v>4902.1876620671046</v>
      </c>
      <c r="F59" s="2">
        <v>5675.0605329373175</v>
      </c>
      <c r="G59" s="10">
        <f t="shared" si="4"/>
        <v>10577.248195004422</v>
      </c>
      <c r="H59" s="2">
        <v>0</v>
      </c>
      <c r="I59" s="2">
        <v>0</v>
      </c>
      <c r="J59" s="10">
        <f t="shared" si="5"/>
        <v>0</v>
      </c>
      <c r="K59" s="2">
        <v>114</v>
      </c>
      <c r="L59" s="2">
        <v>114</v>
      </c>
      <c r="M59" s="10">
        <f t="shared" si="6"/>
        <v>228</v>
      </c>
      <c r="N59" s="25">
        <f t="shared" si="7"/>
        <v>0.17339373451001361</v>
      </c>
      <c r="O59" s="25">
        <f t="shared" si="0"/>
        <v>0.20073077719783947</v>
      </c>
      <c r="P59" s="26">
        <f t="shared" si="1"/>
        <v>0.18706225585392652</v>
      </c>
      <c r="R59" s="32">
        <f t="shared" si="8"/>
        <v>43.001646158483375</v>
      </c>
      <c r="S59" s="32">
        <f t="shared" si="9"/>
        <v>49.781232745064187</v>
      </c>
      <c r="T59" s="32">
        <f t="shared" si="10"/>
        <v>46.391439451773778</v>
      </c>
    </row>
    <row r="60" spans="2:20" x14ac:dyDescent="0.25">
      <c r="B60" s="12" t="str">
        <f>'Média Mensal'!B60</f>
        <v>CFonte do Cuco</v>
      </c>
      <c r="C60" s="12" t="str">
        <f>'Média Mensal'!C60</f>
        <v>Cândido dos Reis</v>
      </c>
      <c r="D60" s="15">
        <f>'Média Mensal'!D60</f>
        <v>913.51</v>
      </c>
      <c r="E60" s="4">
        <v>4692.2341109691824</v>
      </c>
      <c r="F60" s="2">
        <v>5669.2533139283951</v>
      </c>
      <c r="G60" s="5">
        <f t="shared" si="4"/>
        <v>10361.487424897578</v>
      </c>
      <c r="H60" s="2">
        <v>0</v>
      </c>
      <c r="I60" s="2">
        <v>0</v>
      </c>
      <c r="J60" s="5">
        <f t="shared" si="5"/>
        <v>0</v>
      </c>
      <c r="K60" s="2">
        <v>114</v>
      </c>
      <c r="L60" s="2">
        <v>113</v>
      </c>
      <c r="M60" s="5">
        <f t="shared" si="6"/>
        <v>227</v>
      </c>
      <c r="N60" s="27">
        <f t="shared" si="7"/>
        <v>0.16596753363643119</v>
      </c>
      <c r="O60" s="27">
        <f t="shared" si="0"/>
        <v>0.20229993269798727</v>
      </c>
      <c r="P60" s="28">
        <f t="shared" si="1"/>
        <v>0.18405370585650094</v>
      </c>
      <c r="R60" s="32">
        <f t="shared" si="8"/>
        <v>41.159948341834934</v>
      </c>
      <c r="S60" s="32">
        <f t="shared" si="9"/>
        <v>50.170383309100842</v>
      </c>
      <c r="T60" s="32">
        <f t="shared" si="10"/>
        <v>45.645319052412233</v>
      </c>
    </row>
    <row r="61" spans="2:20" x14ac:dyDescent="0.25">
      <c r="B61" s="12" t="str">
        <f>'Média Mensal'!B61</f>
        <v>Cândido dos Reis</v>
      </c>
      <c r="C61" s="12" t="str">
        <f>'Média Mensal'!C61</f>
        <v>Pias</v>
      </c>
      <c r="D61" s="15">
        <f>'Média Mensal'!D61</f>
        <v>916.73</v>
      </c>
      <c r="E61" s="4">
        <v>4442.6890672580066</v>
      </c>
      <c r="F61" s="2">
        <v>5445.9289189883184</v>
      </c>
      <c r="G61" s="5">
        <f t="shared" si="4"/>
        <v>9888.617986246325</v>
      </c>
      <c r="H61" s="2">
        <v>0</v>
      </c>
      <c r="I61" s="2">
        <v>0</v>
      </c>
      <c r="J61" s="5">
        <f t="shared" si="5"/>
        <v>0</v>
      </c>
      <c r="K61" s="2">
        <v>114</v>
      </c>
      <c r="L61" s="2">
        <v>114</v>
      </c>
      <c r="M61" s="5">
        <f t="shared" si="6"/>
        <v>228</v>
      </c>
      <c r="N61" s="27">
        <f t="shared" si="7"/>
        <v>0.15714095455779592</v>
      </c>
      <c r="O61" s="27">
        <f t="shared" si="0"/>
        <v>0.19262623510852853</v>
      </c>
      <c r="P61" s="28">
        <f t="shared" si="1"/>
        <v>0.17488359483316224</v>
      </c>
      <c r="R61" s="32">
        <f t="shared" si="8"/>
        <v>38.970956730333391</v>
      </c>
      <c r="S61" s="32">
        <f t="shared" si="9"/>
        <v>47.771306306915072</v>
      </c>
      <c r="T61" s="32">
        <f t="shared" si="10"/>
        <v>43.371131518624232</v>
      </c>
    </row>
    <row r="62" spans="2:20" x14ac:dyDescent="0.25">
      <c r="B62" s="12" t="str">
        <f>'Média Mensal'!B62</f>
        <v>Pias</v>
      </c>
      <c r="C62" s="12" t="str">
        <f>'Média Mensal'!C62</f>
        <v>Araújo</v>
      </c>
      <c r="D62" s="15">
        <f>'Média Mensal'!D62</f>
        <v>1258.1300000000001</v>
      </c>
      <c r="E62" s="4">
        <v>4232.8551108002048</v>
      </c>
      <c r="F62" s="2">
        <v>5330.5422902879118</v>
      </c>
      <c r="G62" s="5">
        <f t="shared" si="4"/>
        <v>9563.3974010881175</v>
      </c>
      <c r="H62" s="2">
        <v>0</v>
      </c>
      <c r="I62" s="2">
        <v>0</v>
      </c>
      <c r="J62" s="5">
        <f t="shared" si="5"/>
        <v>0</v>
      </c>
      <c r="K62" s="2">
        <v>115</v>
      </c>
      <c r="L62" s="2">
        <v>92</v>
      </c>
      <c r="M62" s="5">
        <f t="shared" si="6"/>
        <v>207</v>
      </c>
      <c r="N62" s="27">
        <f t="shared" si="7"/>
        <v>0.14841707962132555</v>
      </c>
      <c r="O62" s="27">
        <f t="shared" si="0"/>
        <v>0.23363176237236641</v>
      </c>
      <c r="P62" s="28">
        <f t="shared" si="1"/>
        <v>0.18629027195512149</v>
      </c>
      <c r="R62" s="32">
        <f t="shared" si="8"/>
        <v>36.807435746088736</v>
      </c>
      <c r="S62" s="32">
        <f t="shared" si="9"/>
        <v>57.940677068346865</v>
      </c>
      <c r="T62" s="32">
        <f t="shared" si="10"/>
        <v>46.199987444870132</v>
      </c>
    </row>
    <row r="63" spans="2:20" x14ac:dyDescent="0.25">
      <c r="B63" s="12" t="str">
        <f>'Média Mensal'!B63</f>
        <v>Araújo</v>
      </c>
      <c r="C63" s="12" t="str">
        <f>'Média Mensal'!C63</f>
        <v>Custió</v>
      </c>
      <c r="D63" s="15">
        <f>'Média Mensal'!D63</f>
        <v>651.69000000000005</v>
      </c>
      <c r="E63" s="4">
        <v>4108.2669197954056</v>
      </c>
      <c r="F63" s="2">
        <v>5168.4475921988515</v>
      </c>
      <c r="G63" s="5">
        <f t="shared" si="4"/>
        <v>9276.7145119942579</v>
      </c>
      <c r="H63" s="2">
        <v>0</v>
      </c>
      <c r="I63" s="2">
        <v>0</v>
      </c>
      <c r="J63" s="5">
        <f t="shared" si="5"/>
        <v>0</v>
      </c>
      <c r="K63" s="2">
        <v>114</v>
      </c>
      <c r="L63" s="2">
        <v>114</v>
      </c>
      <c r="M63" s="5">
        <f t="shared" si="6"/>
        <v>228</v>
      </c>
      <c r="N63" s="27">
        <f t="shared" si="7"/>
        <v>0.14531221419763035</v>
      </c>
      <c r="O63" s="27">
        <f t="shared" si="0"/>
        <v>0.18281153056730515</v>
      </c>
      <c r="P63" s="28">
        <f t="shared" si="1"/>
        <v>0.16406187238246778</v>
      </c>
      <c r="R63" s="32">
        <f t="shared" si="8"/>
        <v>36.03742912101233</v>
      </c>
      <c r="S63" s="32">
        <f t="shared" si="9"/>
        <v>45.337259580691679</v>
      </c>
      <c r="T63" s="32">
        <f t="shared" si="10"/>
        <v>40.687344350852008</v>
      </c>
    </row>
    <row r="64" spans="2:20" x14ac:dyDescent="0.25">
      <c r="B64" s="12" t="str">
        <f>'Média Mensal'!B64</f>
        <v>Custió</v>
      </c>
      <c r="C64" s="12" t="str">
        <f>'Média Mensal'!C64</f>
        <v>Parque de Maia</v>
      </c>
      <c r="D64" s="15">
        <f>'Média Mensal'!D64</f>
        <v>1418.51</v>
      </c>
      <c r="E64" s="4">
        <v>3898.0771905913211</v>
      </c>
      <c r="F64" s="2">
        <v>5079.6651464755541</v>
      </c>
      <c r="G64" s="5">
        <f t="shared" si="4"/>
        <v>8977.7423370668748</v>
      </c>
      <c r="H64" s="2">
        <v>0</v>
      </c>
      <c r="I64" s="2">
        <v>0</v>
      </c>
      <c r="J64" s="5">
        <f t="shared" si="5"/>
        <v>0</v>
      </c>
      <c r="K64" s="2">
        <v>115</v>
      </c>
      <c r="L64" s="2">
        <v>114</v>
      </c>
      <c r="M64" s="5">
        <f t="shared" si="6"/>
        <v>229</v>
      </c>
      <c r="N64" s="27">
        <f t="shared" si="7"/>
        <v>0.13667872337276721</v>
      </c>
      <c r="O64" s="27">
        <f t="shared" si="0"/>
        <v>0.17967123466594348</v>
      </c>
      <c r="P64" s="28">
        <f t="shared" si="1"/>
        <v>0.15808110890736152</v>
      </c>
      <c r="R64" s="32">
        <f t="shared" si="8"/>
        <v>33.89632339644627</v>
      </c>
      <c r="S64" s="32">
        <f t="shared" si="9"/>
        <v>44.558466197153983</v>
      </c>
      <c r="T64" s="32">
        <f t="shared" si="10"/>
        <v>39.204115009025656</v>
      </c>
    </row>
    <row r="65" spans="2:20" x14ac:dyDescent="0.25">
      <c r="B65" s="12" t="str">
        <f>'Média Mensal'!B65</f>
        <v>Parque de Maia</v>
      </c>
      <c r="C65" s="12" t="str">
        <f>'Média Mensal'!C65</f>
        <v>Forum</v>
      </c>
      <c r="D65" s="15">
        <f>'Média Mensal'!D65</f>
        <v>824.81</v>
      </c>
      <c r="E65" s="4">
        <v>3557.1246897248052</v>
      </c>
      <c r="F65" s="2">
        <v>4522.2943232391553</v>
      </c>
      <c r="G65" s="5">
        <f t="shared" si="4"/>
        <v>8079.419012963961</v>
      </c>
      <c r="H65" s="2">
        <v>0</v>
      </c>
      <c r="I65" s="2">
        <v>0</v>
      </c>
      <c r="J65" s="5">
        <f t="shared" si="5"/>
        <v>0</v>
      </c>
      <c r="K65" s="2">
        <v>117</v>
      </c>
      <c r="L65" s="2">
        <v>114</v>
      </c>
      <c r="M65" s="5">
        <f t="shared" si="6"/>
        <v>231</v>
      </c>
      <c r="N65" s="27">
        <f t="shared" si="7"/>
        <v>0.12259183518489128</v>
      </c>
      <c r="O65" s="27">
        <f t="shared" si="0"/>
        <v>0.15995664697365433</v>
      </c>
      <c r="P65" s="28">
        <f t="shared" si="1"/>
        <v>0.14103161243129383</v>
      </c>
      <c r="R65" s="32">
        <f t="shared" si="8"/>
        <v>30.402775125853037</v>
      </c>
      <c r="S65" s="32">
        <f t="shared" si="9"/>
        <v>39.669248449466274</v>
      </c>
      <c r="T65" s="32">
        <f t="shared" si="10"/>
        <v>34.975839882960869</v>
      </c>
    </row>
    <row r="66" spans="2:20" x14ac:dyDescent="0.25">
      <c r="B66" s="12" t="str">
        <f>'Média Mensal'!B66</f>
        <v>Forum</v>
      </c>
      <c r="C66" s="12" t="str">
        <f>'Média Mensal'!C66</f>
        <v>Zona Industrial</v>
      </c>
      <c r="D66" s="15">
        <f>'Média Mensal'!D66</f>
        <v>1119.4000000000001</v>
      </c>
      <c r="E66" s="4">
        <v>1719.2505177644407</v>
      </c>
      <c r="F66" s="2">
        <v>2311.927230603952</v>
      </c>
      <c r="G66" s="5">
        <f t="shared" si="4"/>
        <v>4031.1777483683927</v>
      </c>
      <c r="H66" s="2">
        <v>0</v>
      </c>
      <c r="I66" s="2">
        <v>0</v>
      </c>
      <c r="J66" s="5">
        <f t="shared" si="5"/>
        <v>0</v>
      </c>
      <c r="K66" s="2">
        <v>77</v>
      </c>
      <c r="L66" s="2">
        <v>62</v>
      </c>
      <c r="M66" s="5">
        <f t="shared" si="6"/>
        <v>139</v>
      </c>
      <c r="N66" s="27">
        <f t="shared" si="7"/>
        <v>9.0031970976353196E-2</v>
      </c>
      <c r="O66" s="27">
        <f t="shared" si="0"/>
        <v>0.15035947129318106</v>
      </c>
      <c r="P66" s="28">
        <f t="shared" si="1"/>
        <v>0.1169406401824203</v>
      </c>
      <c r="R66" s="32">
        <f t="shared" si="8"/>
        <v>22.327928802135595</v>
      </c>
      <c r="S66" s="32">
        <f t="shared" si="9"/>
        <v>37.2891488807089</v>
      </c>
      <c r="T66" s="32">
        <f t="shared" si="10"/>
        <v>29.001278765240237</v>
      </c>
    </row>
    <row r="67" spans="2:20" x14ac:dyDescent="0.25">
      <c r="B67" s="12" t="str">
        <f>'Média Mensal'!B67</f>
        <v>Zona Industrial</v>
      </c>
      <c r="C67" s="12" t="str">
        <f>'Média Mensal'!C67</f>
        <v>Mandim</v>
      </c>
      <c r="D67" s="15">
        <f>'Média Mensal'!D67</f>
        <v>1194.23</v>
      </c>
      <c r="E67" s="4">
        <v>1647.719362120748</v>
      </c>
      <c r="F67" s="2">
        <v>2252.4663660864362</v>
      </c>
      <c r="G67" s="5">
        <f t="shared" si="4"/>
        <v>3900.1857282071842</v>
      </c>
      <c r="H67" s="2">
        <v>0</v>
      </c>
      <c r="I67" s="2">
        <v>0</v>
      </c>
      <c r="J67" s="5">
        <f t="shared" si="5"/>
        <v>0</v>
      </c>
      <c r="K67" s="2">
        <v>64</v>
      </c>
      <c r="L67" s="2">
        <v>62</v>
      </c>
      <c r="M67" s="5">
        <f t="shared" si="6"/>
        <v>126</v>
      </c>
      <c r="N67" s="27">
        <f t="shared" si="7"/>
        <v>0.1038129638432931</v>
      </c>
      <c r="O67" s="27">
        <f t="shared" si="0"/>
        <v>0.14649234951134471</v>
      </c>
      <c r="P67" s="28">
        <f t="shared" si="1"/>
        <v>0.12481393139423913</v>
      </c>
      <c r="R67" s="32">
        <f t="shared" si="8"/>
        <v>25.745615033136687</v>
      </c>
      <c r="S67" s="32">
        <f t="shared" si="9"/>
        <v>36.330102678813489</v>
      </c>
      <c r="T67" s="32">
        <f t="shared" si="10"/>
        <v>30.953854985771304</v>
      </c>
    </row>
    <row r="68" spans="2:20" x14ac:dyDescent="0.25">
      <c r="B68" s="12" t="str">
        <f>'Média Mensal'!B68</f>
        <v>Mandim</v>
      </c>
      <c r="C68" s="12" t="str">
        <f>'Média Mensal'!C68</f>
        <v>Castêlo da Maia</v>
      </c>
      <c r="D68" s="15">
        <f>'Média Mensal'!D68</f>
        <v>1468.1</v>
      </c>
      <c r="E68" s="4">
        <v>1584.7537292438758</v>
      </c>
      <c r="F68" s="2">
        <v>2195.1550705015693</v>
      </c>
      <c r="G68" s="5">
        <f t="shared" si="4"/>
        <v>3779.9087997454453</v>
      </c>
      <c r="H68" s="2">
        <v>0</v>
      </c>
      <c r="I68" s="2">
        <v>0</v>
      </c>
      <c r="J68" s="5">
        <f t="shared" si="5"/>
        <v>0</v>
      </c>
      <c r="K68" s="2">
        <v>60</v>
      </c>
      <c r="L68" s="2">
        <v>62</v>
      </c>
      <c r="M68" s="5">
        <f t="shared" si="6"/>
        <v>122</v>
      </c>
      <c r="N68" s="27">
        <f t="shared" si="7"/>
        <v>0.10650226675026048</v>
      </c>
      <c r="O68" s="27">
        <f t="shared" si="0"/>
        <v>0.14276502799828103</v>
      </c>
      <c r="P68" s="28">
        <f t="shared" si="1"/>
        <v>0.12493088312220536</v>
      </c>
      <c r="R68" s="32">
        <f t="shared" si="8"/>
        <v>26.412562154064595</v>
      </c>
      <c r="S68" s="32">
        <f t="shared" si="9"/>
        <v>35.405726943573697</v>
      </c>
      <c r="T68" s="32">
        <f t="shared" si="10"/>
        <v>30.982859014306928</v>
      </c>
    </row>
    <row r="69" spans="2:20" x14ac:dyDescent="0.25">
      <c r="B69" s="13" t="str">
        <f>'Média Mensal'!B69</f>
        <v>Castêlo da Maia</v>
      </c>
      <c r="C69" s="13" t="str">
        <f>'Média Mensal'!C69</f>
        <v>ISMAI</v>
      </c>
      <c r="D69" s="16">
        <f>'Média Mensal'!D69</f>
        <v>702.48</v>
      </c>
      <c r="E69" s="6">
        <v>1009.994027311108</v>
      </c>
      <c r="F69" s="3">
        <v>1384.0000000000002</v>
      </c>
      <c r="G69" s="7">
        <f t="shared" si="4"/>
        <v>2393.9940273111083</v>
      </c>
      <c r="H69" s="6">
        <v>0</v>
      </c>
      <c r="I69" s="3">
        <v>0</v>
      </c>
      <c r="J69" s="7">
        <f t="shared" si="5"/>
        <v>0</v>
      </c>
      <c r="K69" s="6">
        <v>62</v>
      </c>
      <c r="L69" s="3">
        <v>61</v>
      </c>
      <c r="M69" s="7">
        <f t="shared" si="6"/>
        <v>123</v>
      </c>
      <c r="N69" s="27">
        <f t="shared" si="7"/>
        <v>6.5686396157069976E-2</v>
      </c>
      <c r="O69" s="27">
        <f t="shared" si="0"/>
        <v>9.1485986250661039E-2</v>
      </c>
      <c r="P69" s="28">
        <f t="shared" si="1"/>
        <v>7.8481314821371245E-2</v>
      </c>
      <c r="R69" s="32">
        <f t="shared" si="8"/>
        <v>16.290226246953356</v>
      </c>
      <c r="S69" s="32">
        <f t="shared" si="9"/>
        <v>22.688524590163937</v>
      </c>
      <c r="T69" s="32">
        <f t="shared" si="10"/>
        <v>19.463366075700069</v>
      </c>
    </row>
    <row r="70" spans="2:20" x14ac:dyDescent="0.25">
      <c r="B70" s="11" t="str">
        <f>'Média Mensal'!B70</f>
        <v>Santo Ovídio</v>
      </c>
      <c r="C70" s="11" t="str">
        <f>'Média Mensal'!C70</f>
        <v>D. João II</v>
      </c>
      <c r="D70" s="14">
        <f>'Média Mensal'!D70</f>
        <v>463.71</v>
      </c>
      <c r="E70" s="4">
        <v>7256.9999999999982</v>
      </c>
      <c r="F70" s="2">
        <v>6027.4808234266229</v>
      </c>
      <c r="G70" s="10">
        <f t="shared" ref="G70:G86" si="14">+E70+F70</f>
        <v>13284.48082342662</v>
      </c>
      <c r="H70" s="2">
        <v>485</v>
      </c>
      <c r="I70" s="2">
        <v>486</v>
      </c>
      <c r="J70" s="10">
        <f t="shared" ref="J70:J86" si="15">+H70+I70</f>
        <v>971</v>
      </c>
      <c r="K70" s="2">
        <v>0</v>
      </c>
      <c r="L70" s="2">
        <v>0</v>
      </c>
      <c r="M70" s="10">
        <f t="shared" ref="M70:M86" si="16">+K70+L70</f>
        <v>0</v>
      </c>
      <c r="N70" s="25">
        <f t="shared" ref="N70:P86" si="17">+E70/(H70*216+K70*248)</f>
        <v>6.9272623138602496E-2</v>
      </c>
      <c r="O70" s="25">
        <f t="shared" si="0"/>
        <v>5.7417703317202244E-2</v>
      </c>
      <c r="P70" s="26">
        <f t="shared" si="1"/>
        <v>6.3339058737778065E-2</v>
      </c>
      <c r="R70" s="32">
        <f t="shared" si="8"/>
        <v>14.962886597938141</v>
      </c>
      <c r="S70" s="32">
        <f t="shared" si="9"/>
        <v>12.402223916515686</v>
      </c>
      <c r="T70" s="32">
        <f t="shared" si="10"/>
        <v>13.681236687360062</v>
      </c>
    </row>
    <row r="71" spans="2:20" x14ac:dyDescent="0.25">
      <c r="B71" s="12" t="str">
        <f>'Média Mensal'!B71</f>
        <v>D. João II</v>
      </c>
      <c r="C71" s="12" t="str">
        <f>'Média Mensal'!C71</f>
        <v>João de Deus</v>
      </c>
      <c r="D71" s="15">
        <f>'Média Mensal'!D71</f>
        <v>716.25</v>
      </c>
      <c r="E71" s="4">
        <v>9865.229509631492</v>
      </c>
      <c r="F71" s="2">
        <v>8920.381523716389</v>
      </c>
      <c r="G71" s="5">
        <f t="shared" si="14"/>
        <v>18785.611033347879</v>
      </c>
      <c r="H71" s="2">
        <v>486</v>
      </c>
      <c r="I71" s="2">
        <v>479</v>
      </c>
      <c r="J71" s="5">
        <f t="shared" si="15"/>
        <v>965</v>
      </c>
      <c r="K71" s="2">
        <v>0</v>
      </c>
      <c r="L71" s="2">
        <v>0</v>
      </c>
      <c r="M71" s="5">
        <f t="shared" si="16"/>
        <v>0</v>
      </c>
      <c r="N71" s="27">
        <f t="shared" si="17"/>
        <v>9.3976046997708923E-2</v>
      </c>
      <c r="O71" s="27">
        <f t="shared" si="0"/>
        <v>8.621724970730292E-2</v>
      </c>
      <c r="P71" s="28">
        <f t="shared" si="1"/>
        <v>9.0124789068066966E-2</v>
      </c>
      <c r="R71" s="32">
        <f t="shared" ref="R71:R86" si="18">+E71/(H71+K71)</f>
        <v>20.298826151505128</v>
      </c>
      <c r="S71" s="32">
        <f t="shared" ref="S71:S86" si="19">+F71/(I71+L71)</f>
        <v>18.622925936777431</v>
      </c>
      <c r="T71" s="32">
        <f t="shared" ref="T71:T86" si="20">+G71/(J71+M71)</f>
        <v>19.466954438702466</v>
      </c>
    </row>
    <row r="72" spans="2:20" x14ac:dyDescent="0.25">
      <c r="B72" s="12" t="str">
        <f>'Média Mensal'!B72</f>
        <v>João de Deus</v>
      </c>
      <c r="C72" s="12" t="str">
        <f>'Média Mensal'!C72</f>
        <v>C.M.Gaia</v>
      </c>
      <c r="D72" s="15">
        <f>'Média Mensal'!D72</f>
        <v>405.01</v>
      </c>
      <c r="E72" s="4">
        <v>15820.984891207561</v>
      </c>
      <c r="F72" s="2">
        <v>14479.888774890878</v>
      </c>
      <c r="G72" s="5">
        <f t="shared" si="14"/>
        <v>30300.87366609844</v>
      </c>
      <c r="H72" s="2">
        <v>487</v>
      </c>
      <c r="I72" s="2">
        <v>489</v>
      </c>
      <c r="J72" s="5">
        <f t="shared" si="15"/>
        <v>976</v>
      </c>
      <c r="K72" s="2">
        <v>0</v>
      </c>
      <c r="L72" s="2">
        <v>0</v>
      </c>
      <c r="M72" s="5">
        <f t="shared" si="16"/>
        <v>0</v>
      </c>
      <c r="N72" s="27">
        <f t="shared" si="17"/>
        <v>0.15040102756110313</v>
      </c>
      <c r="O72" s="27">
        <f t="shared" si="0"/>
        <v>0.1370890022617102</v>
      </c>
      <c r="P72" s="28">
        <f t="shared" si="1"/>
        <v>0.14373137554122287</v>
      </c>
      <c r="R72" s="32">
        <f t="shared" si="18"/>
        <v>32.486621953198281</v>
      </c>
      <c r="S72" s="32">
        <f t="shared" si="19"/>
        <v>29.611224488529402</v>
      </c>
      <c r="T72" s="32">
        <f t="shared" si="20"/>
        <v>31.04597711690414</v>
      </c>
    </row>
    <row r="73" spans="2:20" x14ac:dyDescent="0.25">
      <c r="B73" s="12" t="str">
        <f>'Média Mensal'!B73</f>
        <v>C.M.Gaia</v>
      </c>
      <c r="C73" s="12" t="str">
        <f>'Média Mensal'!C73</f>
        <v>General Torres</v>
      </c>
      <c r="D73" s="15">
        <f>'Média Mensal'!D73</f>
        <v>488.39</v>
      </c>
      <c r="E73" s="4">
        <v>18343.416466194256</v>
      </c>
      <c r="F73" s="2">
        <v>16031.498402086523</v>
      </c>
      <c r="G73" s="5">
        <f t="shared" si="14"/>
        <v>34374.914868280779</v>
      </c>
      <c r="H73" s="2">
        <v>486</v>
      </c>
      <c r="I73" s="2">
        <v>489</v>
      </c>
      <c r="J73" s="5">
        <f t="shared" si="15"/>
        <v>975</v>
      </c>
      <c r="K73" s="2">
        <v>0</v>
      </c>
      <c r="L73" s="2">
        <v>0</v>
      </c>
      <c r="M73" s="5">
        <f t="shared" si="16"/>
        <v>0</v>
      </c>
      <c r="N73" s="27">
        <f t="shared" si="17"/>
        <v>0.17473914481590322</v>
      </c>
      <c r="O73" s="27">
        <f t="shared" si="0"/>
        <v>0.15177893662507122</v>
      </c>
      <c r="P73" s="28">
        <f t="shared" si="1"/>
        <v>0.16322371732327057</v>
      </c>
      <c r="R73" s="32">
        <f t="shared" si="18"/>
        <v>37.743655280235096</v>
      </c>
      <c r="S73" s="32">
        <f t="shared" si="19"/>
        <v>32.784250311015384</v>
      </c>
      <c r="T73" s="32">
        <f t="shared" si="20"/>
        <v>35.25632294182644</v>
      </c>
    </row>
    <row r="74" spans="2:20" x14ac:dyDescent="0.25">
      <c r="B74" s="12" t="str">
        <f>'Média Mensal'!B74</f>
        <v>General Torres</v>
      </c>
      <c r="C74" s="12" t="str">
        <f>'Média Mensal'!C74</f>
        <v>Jardim do Morro</v>
      </c>
      <c r="D74" s="15">
        <f>'Média Mensal'!D74</f>
        <v>419.98</v>
      </c>
      <c r="E74" s="4">
        <v>19541.658679467651</v>
      </c>
      <c r="F74" s="2">
        <v>16996.145929311853</v>
      </c>
      <c r="G74" s="5">
        <f t="shared" si="14"/>
        <v>36537.804608779508</v>
      </c>
      <c r="H74" s="2">
        <v>486</v>
      </c>
      <c r="I74" s="2">
        <v>488</v>
      </c>
      <c r="J74" s="5">
        <f t="shared" si="15"/>
        <v>974</v>
      </c>
      <c r="K74" s="2">
        <v>0</v>
      </c>
      <c r="L74" s="2">
        <v>0</v>
      </c>
      <c r="M74" s="5">
        <f t="shared" si="16"/>
        <v>0</v>
      </c>
      <c r="N74" s="27">
        <f t="shared" si="17"/>
        <v>0.18615358443327668</v>
      </c>
      <c r="O74" s="27">
        <f t="shared" si="0"/>
        <v>0.16124151799969502</v>
      </c>
      <c r="P74" s="28">
        <f t="shared" si="1"/>
        <v>0.17367197414622551</v>
      </c>
      <c r="R74" s="32">
        <f t="shared" si="18"/>
        <v>40.20917423758776</v>
      </c>
      <c r="S74" s="32">
        <f t="shared" si="19"/>
        <v>34.828167887934129</v>
      </c>
      <c r="T74" s="32">
        <f t="shared" si="20"/>
        <v>37.513146415584714</v>
      </c>
    </row>
    <row r="75" spans="2:20" x14ac:dyDescent="0.25">
      <c r="B75" s="12" t="str">
        <f>'Média Mensal'!B75</f>
        <v>Jardim do Morro</v>
      </c>
      <c r="C75" s="12" t="str">
        <f>'Média Mensal'!C75</f>
        <v>São Bento</v>
      </c>
      <c r="D75" s="15">
        <f>'Média Mensal'!D75</f>
        <v>795.7</v>
      </c>
      <c r="E75" s="4">
        <v>19837.675549604446</v>
      </c>
      <c r="F75" s="2">
        <v>18116.729225741292</v>
      </c>
      <c r="G75" s="5">
        <f t="shared" si="14"/>
        <v>37954.404775345742</v>
      </c>
      <c r="H75" s="2">
        <v>480</v>
      </c>
      <c r="I75" s="2">
        <v>485</v>
      </c>
      <c r="J75" s="5">
        <f t="shared" si="15"/>
        <v>965</v>
      </c>
      <c r="K75" s="2">
        <v>0</v>
      </c>
      <c r="L75" s="2">
        <v>0</v>
      </c>
      <c r="M75" s="5">
        <f t="shared" si="16"/>
        <v>0</v>
      </c>
      <c r="N75" s="27">
        <f t="shared" si="17"/>
        <v>0.19133560522380832</v>
      </c>
      <c r="O75" s="27">
        <f t="shared" si="0"/>
        <v>0.17293555961952359</v>
      </c>
      <c r="P75" s="28">
        <f t="shared" si="1"/>
        <v>0.18208791390973778</v>
      </c>
      <c r="R75" s="32">
        <f t="shared" si="18"/>
        <v>41.328490728342594</v>
      </c>
      <c r="S75" s="32">
        <f t="shared" si="19"/>
        <v>37.354080877817097</v>
      </c>
      <c r="T75" s="32">
        <f t="shared" si="20"/>
        <v>39.330989404503356</v>
      </c>
    </row>
    <row r="76" spans="2:20" x14ac:dyDescent="0.25">
      <c r="B76" s="12" t="str">
        <f>'Média Mensal'!B76</f>
        <v>São Bento</v>
      </c>
      <c r="C76" s="12" t="str">
        <f>'Média Mensal'!C76</f>
        <v>Aliados</v>
      </c>
      <c r="D76" s="15">
        <f>'Média Mensal'!D76</f>
        <v>443.38</v>
      </c>
      <c r="E76" s="4">
        <v>22669.39493775745</v>
      </c>
      <c r="F76" s="2">
        <v>24002.110710222423</v>
      </c>
      <c r="G76" s="5">
        <f t="shared" si="14"/>
        <v>46671.505647979873</v>
      </c>
      <c r="H76" s="2">
        <v>487</v>
      </c>
      <c r="I76" s="2">
        <v>491</v>
      </c>
      <c r="J76" s="5">
        <f t="shared" si="15"/>
        <v>978</v>
      </c>
      <c r="K76" s="2">
        <v>0</v>
      </c>
      <c r="L76" s="2">
        <v>0</v>
      </c>
      <c r="M76" s="5">
        <f t="shared" si="16"/>
        <v>0</v>
      </c>
      <c r="N76" s="27">
        <f t="shared" si="17"/>
        <v>0.21550493324356843</v>
      </c>
      <c r="O76" s="27">
        <f t="shared" si="0"/>
        <v>0.22631544382422894</v>
      </c>
      <c r="P76" s="28">
        <f t="shared" si="1"/>
        <v>0.22093229591749922</v>
      </c>
      <c r="R76" s="32">
        <f t="shared" si="18"/>
        <v>46.54906558061078</v>
      </c>
      <c r="S76" s="32">
        <f t="shared" si="19"/>
        <v>48.884135866033446</v>
      </c>
      <c r="T76" s="32">
        <f t="shared" si="20"/>
        <v>47.721375918179831</v>
      </c>
    </row>
    <row r="77" spans="2:20" x14ac:dyDescent="0.25">
      <c r="B77" s="12" t="str">
        <f>'Média Mensal'!B77</f>
        <v>Aliados</v>
      </c>
      <c r="C77" s="12" t="str">
        <f>'Média Mensal'!C77</f>
        <v>Trindade S</v>
      </c>
      <c r="D77" s="15">
        <f>'Média Mensal'!D77</f>
        <v>450.27</v>
      </c>
      <c r="E77" s="4">
        <v>23972.834881617237</v>
      </c>
      <c r="F77" s="2">
        <v>26659.645618695024</v>
      </c>
      <c r="G77" s="5">
        <f t="shared" si="14"/>
        <v>50632.48050031226</v>
      </c>
      <c r="H77" s="2">
        <v>486</v>
      </c>
      <c r="I77" s="2">
        <v>491</v>
      </c>
      <c r="J77" s="5">
        <f t="shared" si="15"/>
        <v>977</v>
      </c>
      <c r="K77" s="2">
        <v>0</v>
      </c>
      <c r="L77" s="2">
        <v>0</v>
      </c>
      <c r="M77" s="5">
        <f t="shared" si="16"/>
        <v>0</v>
      </c>
      <c r="N77" s="27">
        <f t="shared" si="17"/>
        <v>0.22836491085216845</v>
      </c>
      <c r="O77" s="27">
        <f t="shared" si="0"/>
        <v>0.25137328975913692</v>
      </c>
      <c r="P77" s="28">
        <f t="shared" si="1"/>
        <v>0.23992797537962138</v>
      </c>
      <c r="R77" s="32">
        <f t="shared" si="18"/>
        <v>49.326820744068385</v>
      </c>
      <c r="S77" s="32">
        <f t="shared" si="19"/>
        <v>54.296630587973574</v>
      </c>
      <c r="T77" s="32">
        <f t="shared" si="20"/>
        <v>51.824442681998221</v>
      </c>
    </row>
    <row r="78" spans="2:20" x14ac:dyDescent="0.25">
      <c r="B78" s="12" t="str">
        <f>'Média Mensal'!B78</f>
        <v>Trindade S</v>
      </c>
      <c r="C78" s="12" t="str">
        <f>'Média Mensal'!C78</f>
        <v>Faria Guimaraes</v>
      </c>
      <c r="D78" s="15">
        <f>'Média Mensal'!D78</f>
        <v>555.34</v>
      </c>
      <c r="E78" s="4">
        <v>20398.692749461952</v>
      </c>
      <c r="F78" s="2">
        <v>23807.930138976797</v>
      </c>
      <c r="G78" s="5">
        <f t="shared" si="14"/>
        <v>44206.622888438753</v>
      </c>
      <c r="H78" s="2">
        <v>492</v>
      </c>
      <c r="I78" s="2">
        <v>481</v>
      </c>
      <c r="J78" s="5">
        <f t="shared" si="15"/>
        <v>973</v>
      </c>
      <c r="K78" s="2">
        <v>0</v>
      </c>
      <c r="L78" s="2">
        <v>0</v>
      </c>
      <c r="M78" s="5">
        <f t="shared" si="16"/>
        <v>0</v>
      </c>
      <c r="N78" s="27">
        <f t="shared" si="17"/>
        <v>0.19194795194841494</v>
      </c>
      <c r="O78" s="27">
        <f t="shared" si="0"/>
        <v>0.22915155673920842</v>
      </c>
      <c r="P78" s="28">
        <f t="shared" si="1"/>
        <v>0.21033945647500454</v>
      </c>
      <c r="R78" s="32">
        <f t="shared" si="18"/>
        <v>41.460757620857628</v>
      </c>
      <c r="S78" s="32">
        <f t="shared" si="19"/>
        <v>49.496736255669013</v>
      </c>
      <c r="T78" s="32">
        <f t="shared" si="20"/>
        <v>45.433322598600981</v>
      </c>
    </row>
    <row r="79" spans="2:20" x14ac:dyDescent="0.25">
      <c r="B79" s="12" t="str">
        <f>'Média Mensal'!B79</f>
        <v>Faria Guimaraes</v>
      </c>
      <c r="C79" s="12" t="str">
        <f>'Média Mensal'!C79</f>
        <v>Marques</v>
      </c>
      <c r="D79" s="15">
        <f>'Média Mensal'!D79</f>
        <v>621.04</v>
      </c>
      <c r="E79" s="4">
        <v>19282.688832252454</v>
      </c>
      <c r="F79" s="2">
        <v>22224.786323652275</v>
      </c>
      <c r="G79" s="5">
        <f t="shared" si="14"/>
        <v>41507.475155904729</v>
      </c>
      <c r="H79" s="2">
        <v>490</v>
      </c>
      <c r="I79" s="2">
        <v>487</v>
      </c>
      <c r="J79" s="5">
        <f t="shared" si="15"/>
        <v>977</v>
      </c>
      <c r="K79" s="2">
        <v>0</v>
      </c>
      <c r="L79" s="2">
        <v>0</v>
      </c>
      <c r="M79" s="5">
        <f t="shared" si="16"/>
        <v>0</v>
      </c>
      <c r="N79" s="27">
        <f t="shared" si="17"/>
        <v>0.18218715827902923</v>
      </c>
      <c r="O79" s="27">
        <f t="shared" si="0"/>
        <v>0.21127829420157687</v>
      </c>
      <c r="P79" s="28">
        <f t="shared" si="1"/>
        <v>0.19668806226498697</v>
      </c>
      <c r="R79" s="32">
        <f t="shared" si="18"/>
        <v>39.352426188270314</v>
      </c>
      <c r="S79" s="32">
        <f t="shared" si="19"/>
        <v>45.636111547540608</v>
      </c>
      <c r="T79" s="32">
        <f t="shared" si="20"/>
        <v>42.484621449237181</v>
      </c>
    </row>
    <row r="80" spans="2:20" x14ac:dyDescent="0.25">
      <c r="B80" s="12" t="str">
        <f>'Média Mensal'!B80</f>
        <v>Marques</v>
      </c>
      <c r="C80" s="12" t="str">
        <f>'Média Mensal'!C80</f>
        <v>Combatentes</v>
      </c>
      <c r="D80" s="15">
        <f>'Média Mensal'!D80</f>
        <v>702.75</v>
      </c>
      <c r="E80" s="4">
        <v>15882.139078846703</v>
      </c>
      <c r="F80" s="2">
        <v>17557.321548163185</v>
      </c>
      <c r="G80" s="5">
        <f t="shared" si="14"/>
        <v>33439.460627009888</v>
      </c>
      <c r="H80" s="2">
        <v>490</v>
      </c>
      <c r="I80" s="2">
        <v>489</v>
      </c>
      <c r="J80" s="5">
        <f t="shared" si="15"/>
        <v>979</v>
      </c>
      <c r="K80" s="2">
        <v>0</v>
      </c>
      <c r="L80" s="2">
        <v>0</v>
      </c>
      <c r="M80" s="5">
        <f t="shared" si="16"/>
        <v>0</v>
      </c>
      <c r="N80" s="27">
        <f t="shared" si="17"/>
        <v>0.15005800339046393</v>
      </c>
      <c r="O80" s="27">
        <f t="shared" si="0"/>
        <v>0.16622473631147452</v>
      </c>
      <c r="P80" s="28">
        <f t="shared" si="1"/>
        <v>0.1581331130925826</v>
      </c>
      <c r="R80" s="32">
        <f t="shared" si="18"/>
        <v>32.412528732340213</v>
      </c>
      <c r="S80" s="32">
        <f t="shared" si="19"/>
        <v>35.904543043278494</v>
      </c>
      <c r="T80" s="32">
        <f t="shared" si="20"/>
        <v>34.156752427997844</v>
      </c>
    </row>
    <row r="81" spans="2:20" x14ac:dyDescent="0.25">
      <c r="B81" s="12" t="str">
        <f>'Média Mensal'!B81</f>
        <v>Combatentes</v>
      </c>
      <c r="C81" s="12" t="str">
        <f>'Média Mensal'!C81</f>
        <v>Salgueiros</v>
      </c>
      <c r="D81" s="15">
        <f>'Média Mensal'!D81</f>
        <v>471.25</v>
      </c>
      <c r="E81" s="4">
        <v>13860.422537727409</v>
      </c>
      <c r="F81" s="2">
        <v>15482.809855234796</v>
      </c>
      <c r="G81" s="5">
        <f t="shared" si="14"/>
        <v>29343.232392962207</v>
      </c>
      <c r="H81" s="2">
        <v>490</v>
      </c>
      <c r="I81" s="2">
        <v>489</v>
      </c>
      <c r="J81" s="5">
        <f t="shared" si="15"/>
        <v>979</v>
      </c>
      <c r="K81" s="2">
        <v>0</v>
      </c>
      <c r="L81" s="2">
        <v>0</v>
      </c>
      <c r="M81" s="5">
        <f t="shared" si="16"/>
        <v>0</v>
      </c>
      <c r="N81" s="27">
        <f t="shared" si="17"/>
        <v>0.13095637318336553</v>
      </c>
      <c r="O81" s="27">
        <f t="shared" si="17"/>
        <v>0.14658420297692568</v>
      </c>
      <c r="P81" s="28">
        <f t="shared" si="17"/>
        <v>0.13876230655318261</v>
      </c>
      <c r="R81" s="32">
        <f t="shared" si="18"/>
        <v>28.286576607606957</v>
      </c>
      <c r="S81" s="32">
        <f t="shared" si="19"/>
        <v>31.662187843015943</v>
      </c>
      <c r="T81" s="32">
        <f t="shared" si="20"/>
        <v>29.972658215487442</v>
      </c>
    </row>
    <row r="82" spans="2:20" x14ac:dyDescent="0.25">
      <c r="B82" s="12" t="str">
        <f>'Média Mensal'!B82</f>
        <v>Salgueiros</v>
      </c>
      <c r="C82" s="12" t="str">
        <f>'Média Mensal'!C82</f>
        <v>Polo Universitario</v>
      </c>
      <c r="D82" s="15">
        <f>'Média Mensal'!D82</f>
        <v>775.36</v>
      </c>
      <c r="E82" s="4">
        <v>12412.362761910124</v>
      </c>
      <c r="F82" s="2">
        <v>13863.925097796726</v>
      </c>
      <c r="G82" s="5">
        <f t="shared" si="14"/>
        <v>26276.287859706848</v>
      </c>
      <c r="H82" s="2">
        <v>487</v>
      </c>
      <c r="I82" s="2">
        <v>488</v>
      </c>
      <c r="J82" s="5">
        <f t="shared" si="15"/>
        <v>975</v>
      </c>
      <c r="K82" s="2">
        <v>0</v>
      </c>
      <c r="L82" s="2">
        <v>0</v>
      </c>
      <c r="M82" s="5">
        <f t="shared" si="16"/>
        <v>0</v>
      </c>
      <c r="N82" s="27">
        <f t="shared" si="17"/>
        <v>0.11799721235369728</v>
      </c>
      <c r="O82" s="27">
        <f t="shared" si="17"/>
        <v>0.13152630822894587</v>
      </c>
      <c r="P82" s="28">
        <f t="shared" si="17"/>
        <v>0.12476869828920631</v>
      </c>
      <c r="R82" s="32">
        <f t="shared" si="18"/>
        <v>25.487397868398613</v>
      </c>
      <c r="S82" s="32">
        <f t="shared" si="19"/>
        <v>28.409682577452308</v>
      </c>
      <c r="T82" s="32">
        <f t="shared" si="20"/>
        <v>26.950038830468561</v>
      </c>
    </row>
    <row r="83" spans="2:20" x14ac:dyDescent="0.25">
      <c r="B83" s="12" t="str">
        <f>'Média Mensal'!B83</f>
        <v>Polo Universitario</v>
      </c>
      <c r="C83" s="12" t="str">
        <f>'Média Mensal'!C83</f>
        <v>I.P.O.</v>
      </c>
      <c r="D83" s="15">
        <f>'Média Mensal'!D83</f>
        <v>827.64</v>
      </c>
      <c r="E83" s="4">
        <v>9609.2657859192805</v>
      </c>
      <c r="F83" s="2">
        <v>11199.999981001947</v>
      </c>
      <c r="G83" s="5">
        <f t="shared" si="14"/>
        <v>20809.265766921228</v>
      </c>
      <c r="H83" s="2">
        <v>488</v>
      </c>
      <c r="I83" s="2">
        <v>489</v>
      </c>
      <c r="J83" s="5">
        <f t="shared" si="15"/>
        <v>977</v>
      </c>
      <c r="K83" s="2">
        <v>0</v>
      </c>
      <c r="L83" s="2">
        <v>0</v>
      </c>
      <c r="M83" s="5">
        <f t="shared" si="16"/>
        <v>0</v>
      </c>
      <c r="N83" s="27">
        <f t="shared" si="17"/>
        <v>9.116258524893063E-2</v>
      </c>
      <c r="O83" s="27">
        <f t="shared" si="17"/>
        <v>0.10603650667463783</v>
      </c>
      <c r="P83" s="28">
        <f t="shared" si="17"/>
        <v>9.8607157999361358E-2</v>
      </c>
      <c r="R83" s="32">
        <f t="shared" si="18"/>
        <v>19.691118413769019</v>
      </c>
      <c r="S83" s="32">
        <f t="shared" si="19"/>
        <v>22.903885441721773</v>
      </c>
      <c r="T83" s="32">
        <f t="shared" si="20"/>
        <v>21.299146127862056</v>
      </c>
    </row>
    <row r="84" spans="2:20" x14ac:dyDescent="0.25">
      <c r="B84" s="13" t="str">
        <f>'Média Mensal'!B84</f>
        <v>I.P.O.</v>
      </c>
      <c r="C84" s="13" t="str">
        <f>'Média Mensal'!C84</f>
        <v>Hospital São João</v>
      </c>
      <c r="D84" s="16">
        <f>'Média Mensal'!D84</f>
        <v>351.77</v>
      </c>
      <c r="E84" s="6">
        <v>4391.901392007474</v>
      </c>
      <c r="F84" s="3">
        <v>5568.0000000000009</v>
      </c>
      <c r="G84" s="7">
        <f t="shared" si="14"/>
        <v>9959.9013920074758</v>
      </c>
      <c r="H84" s="6">
        <v>488</v>
      </c>
      <c r="I84" s="3">
        <v>489</v>
      </c>
      <c r="J84" s="7">
        <f t="shared" si="15"/>
        <v>977</v>
      </c>
      <c r="K84" s="6">
        <v>0</v>
      </c>
      <c r="L84" s="3">
        <v>0</v>
      </c>
      <c r="M84" s="7">
        <f t="shared" si="16"/>
        <v>0</v>
      </c>
      <c r="N84" s="27">
        <f t="shared" si="17"/>
        <v>4.1665731177970115E-2</v>
      </c>
      <c r="O84" s="27">
        <f t="shared" si="17"/>
        <v>5.271529197909567E-2</v>
      </c>
      <c r="P84" s="28">
        <f t="shared" si="17"/>
        <v>4.7196166420293964E-2</v>
      </c>
      <c r="R84" s="32">
        <f t="shared" si="18"/>
        <v>8.9997979344415455</v>
      </c>
      <c r="S84" s="32">
        <f t="shared" si="19"/>
        <v>11.386503067484664</v>
      </c>
      <c r="T84" s="32">
        <f t="shared" si="20"/>
        <v>10.194371946783496</v>
      </c>
    </row>
    <row r="85" spans="2:20" x14ac:dyDescent="0.25">
      <c r="B85" s="12" t="str">
        <f>'Média Mensal'!B85</f>
        <v xml:space="preserve">Verdes (E) </v>
      </c>
      <c r="C85" s="12" t="str">
        <f>'Média Mensal'!C85</f>
        <v>Botica</v>
      </c>
      <c r="D85" s="15">
        <f>'Média Mensal'!D85</f>
        <v>683.54</v>
      </c>
      <c r="E85" s="4">
        <v>2667.791771842074</v>
      </c>
      <c r="F85" s="2">
        <v>5098.2951009584003</v>
      </c>
      <c r="G85" s="5">
        <f t="shared" si="14"/>
        <v>7766.0868728004743</v>
      </c>
      <c r="H85" s="2">
        <v>106</v>
      </c>
      <c r="I85" s="2">
        <v>144</v>
      </c>
      <c r="J85" s="5">
        <f t="shared" si="15"/>
        <v>250</v>
      </c>
      <c r="K85" s="2">
        <v>0</v>
      </c>
      <c r="L85" s="2">
        <v>0</v>
      </c>
      <c r="M85" s="5">
        <f t="shared" si="16"/>
        <v>0</v>
      </c>
      <c r="N85" s="25">
        <f t="shared" si="17"/>
        <v>0.11651780974153014</v>
      </c>
      <c r="O85" s="25">
        <f t="shared" si="17"/>
        <v>0.16391123652772635</v>
      </c>
      <c r="P85" s="26">
        <f t="shared" si="17"/>
        <v>0.14381642357037916</v>
      </c>
      <c r="R85" s="32">
        <f t="shared" si="18"/>
        <v>25.16784690417051</v>
      </c>
      <c r="S85" s="32">
        <f t="shared" si="19"/>
        <v>35.404827089988892</v>
      </c>
      <c r="T85" s="32">
        <f t="shared" si="20"/>
        <v>31.064347491201897</v>
      </c>
    </row>
    <row r="86" spans="2:20" x14ac:dyDescent="0.25">
      <c r="B86" s="13" t="str">
        <f>'Média Mensal'!B86</f>
        <v>Botica</v>
      </c>
      <c r="C86" s="13" t="str">
        <f>'Média Mensal'!C86</f>
        <v>Aeroporto</v>
      </c>
      <c r="D86" s="16">
        <f>'Média Mensal'!D86</f>
        <v>649.66</v>
      </c>
      <c r="E86" s="6">
        <v>2526.9717220053326</v>
      </c>
      <c r="F86" s="3">
        <v>4922.0000000000009</v>
      </c>
      <c r="G86" s="7">
        <f t="shared" si="14"/>
        <v>7448.9717220053335</v>
      </c>
      <c r="H86" s="6">
        <v>102</v>
      </c>
      <c r="I86" s="3">
        <v>102</v>
      </c>
      <c r="J86" s="7">
        <f t="shared" si="15"/>
        <v>204</v>
      </c>
      <c r="K86" s="6">
        <v>0</v>
      </c>
      <c r="L86" s="3">
        <v>0</v>
      </c>
      <c r="M86" s="7">
        <f t="shared" si="16"/>
        <v>0</v>
      </c>
      <c r="N86" s="27">
        <f t="shared" si="17"/>
        <v>0.11469552115129505</v>
      </c>
      <c r="O86" s="27">
        <f t="shared" si="17"/>
        <v>0.22340232389252002</v>
      </c>
      <c r="P86" s="28">
        <f t="shared" si="17"/>
        <v>0.16904892252190754</v>
      </c>
      <c r="R86" s="32">
        <f t="shared" si="18"/>
        <v>24.774232568679732</v>
      </c>
      <c r="S86" s="32">
        <f t="shared" si="19"/>
        <v>48.254901960784323</v>
      </c>
      <c r="T86" s="32">
        <f t="shared" si="20"/>
        <v>36.51456726473203</v>
      </c>
    </row>
    <row r="87" spans="2:20" x14ac:dyDescent="0.25">
      <c r="B87" s="23" t="s">
        <v>85</v>
      </c>
      <c r="E87" s="41"/>
      <c r="F87" s="41"/>
      <c r="G87" s="41"/>
      <c r="H87" s="41"/>
      <c r="I87" s="41"/>
      <c r="J87" s="41"/>
      <c r="K87" s="41"/>
      <c r="L87" s="41"/>
      <c r="M87" s="41"/>
      <c r="N87" s="42"/>
      <c r="O87" s="42"/>
      <c r="P87" s="42"/>
    </row>
    <row r="88" spans="2:20" x14ac:dyDescent="0.25">
      <c r="B88" s="34"/>
    </row>
    <row r="89" spans="2:20" x14ac:dyDescent="0.25">
      <c r="C89" s="51" t="s">
        <v>106</v>
      </c>
      <c r="D89" s="52">
        <f>+SUMPRODUCT(D5:D86,G5:G86)/1000</f>
        <v>1157125.96200746</v>
      </c>
    </row>
    <row r="90" spans="2:20" x14ac:dyDescent="0.25">
      <c r="C90" s="51" t="s">
        <v>108</v>
      </c>
      <c r="D90" s="52">
        <f>+(SUMPRODUCT($D$5:$D$86,$J$5:$J$86)+SUMPRODUCT($D$5:$D$86,$M$5:$M$86))/1000</f>
        <v>32427.273169999993</v>
      </c>
    </row>
    <row r="91" spans="2:20" x14ac:dyDescent="0.25">
      <c r="C91" s="51" t="s">
        <v>107</v>
      </c>
      <c r="D91" s="52">
        <f>+(SUMPRODUCT($D$5:$D$86,$J$5:$J$86)*216+SUMPRODUCT($D$5:$D$86,$M$5:$M$86)*248)/1000</f>
        <v>7406350.6776799988</v>
      </c>
    </row>
    <row r="92" spans="2:20" x14ac:dyDescent="0.25">
      <c r="C92" s="51" t="s">
        <v>109</v>
      </c>
      <c r="D92" s="35">
        <f>+D89/D91</f>
        <v>0.15623429302296063</v>
      </c>
    </row>
    <row r="93" spans="2:20" x14ac:dyDescent="0.25">
      <c r="D93" s="53">
        <f>+D92-P2</f>
        <v>-3.8857805861880479E-16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21</vt:i4>
      </vt:variant>
      <vt:variant>
        <vt:lpstr>Intervalos com nome</vt:lpstr>
      </vt:variant>
      <vt:variant>
        <vt:i4>1</vt:i4>
      </vt:variant>
    </vt:vector>
  </HeadingPairs>
  <TitlesOfParts>
    <vt:vector size="22" baseType="lpstr">
      <vt:lpstr>Informação</vt:lpstr>
      <vt:lpstr>Média Mensal</vt:lpstr>
      <vt:lpstr>Média 24h-6h</vt:lpstr>
      <vt:lpstr>Média 6h-7h</vt:lpstr>
      <vt:lpstr>Média 7h-8h</vt:lpstr>
      <vt:lpstr>Média 8h-9h</vt:lpstr>
      <vt:lpstr>Média 9h-10h</vt:lpstr>
      <vt:lpstr>Média 10h-11h</vt:lpstr>
      <vt:lpstr>Média 11h-12h</vt:lpstr>
      <vt:lpstr>Média 12h-13h</vt:lpstr>
      <vt:lpstr>Média 13h-14h</vt:lpstr>
      <vt:lpstr>Média 14h-15h</vt:lpstr>
      <vt:lpstr>Média 15h-16h</vt:lpstr>
      <vt:lpstr>Média 16h-17h</vt:lpstr>
      <vt:lpstr>Média 17h-18h</vt:lpstr>
      <vt:lpstr>Média 18h-19h</vt:lpstr>
      <vt:lpstr>Média 19h-20h</vt:lpstr>
      <vt:lpstr>Média 20h-21h</vt:lpstr>
      <vt:lpstr>Média 21h-22h</vt:lpstr>
      <vt:lpstr>Média 22h-23h</vt:lpstr>
      <vt:lpstr>Média 23h-0h</vt:lpstr>
      <vt:lpstr>Informação!Circulações</vt:lpstr>
    </vt:vector>
  </TitlesOfParts>
  <Company>Metro do Porto,SA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Pinto</dc:creator>
  <cp:lastModifiedBy>Tiago Miguel dos Santos Barbosa</cp:lastModifiedBy>
  <dcterms:created xsi:type="dcterms:W3CDTF">2009-03-26T16:43:37Z</dcterms:created>
  <dcterms:modified xsi:type="dcterms:W3CDTF">2019-05-07T16:52:16Z</dcterms:modified>
</cp:coreProperties>
</file>