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eLivro" defaultThemeVersion="124226"/>
  <mc:AlternateContent xmlns:mc="http://schemas.openxmlformats.org/markup-compatibility/2006">
    <mc:Choice Requires="x15">
      <x15ac:absPath xmlns:x15ac="http://schemas.microsoft.com/office/spreadsheetml/2010/11/ac" url="G:\Informação_Gestão\2019\Info Site\7. Julho\"/>
    </mc:Choice>
  </mc:AlternateContent>
  <bookViews>
    <workbookView xWindow="120" yWindow="150" windowWidth="15570" windowHeight="8520" tabRatio="929" activeTab="1"/>
  </bookViews>
  <sheets>
    <sheet name="Informação" sheetId="29" r:id="rId1"/>
    <sheet name="Média Mensal" sheetId="1" r:id="rId2"/>
    <sheet name="Média 24h-6h" sheetId="4" r:id="rId3"/>
    <sheet name="Média 6h-7h" sheetId="9" r:id="rId4"/>
    <sheet name="Média 7h-8h" sheetId="12" r:id="rId5"/>
    <sheet name="Média 8h-9h" sheetId="13" r:id="rId6"/>
    <sheet name="Média 9h-10h" sheetId="14" r:id="rId7"/>
    <sheet name="Média 10h-11h" sheetId="15" r:id="rId8"/>
    <sheet name="Média 11h-12h" sheetId="16" r:id="rId9"/>
    <sheet name="Média 12h-13h" sheetId="17" r:id="rId10"/>
    <sheet name="Média 13h-14h" sheetId="18" r:id="rId11"/>
    <sheet name="Média 14h-15h" sheetId="19" r:id="rId12"/>
    <sheet name="Média 15h-16h" sheetId="10" r:id="rId13"/>
    <sheet name="Média 16h-17h" sheetId="11" r:id="rId14"/>
    <sheet name="Média 17h-18h" sheetId="28" r:id="rId15"/>
    <sheet name="Média 18h-19h" sheetId="22" r:id="rId16"/>
    <sheet name="Média 19h-20h" sheetId="23" r:id="rId17"/>
    <sheet name="Média 20h-21h" sheetId="24" r:id="rId18"/>
    <sheet name="Média 21h-22h" sheetId="25" r:id="rId19"/>
    <sheet name="Média 22h-23h" sheetId="26" r:id="rId20"/>
    <sheet name="Média 23h-0h" sheetId="27" r:id="rId21"/>
  </sheets>
  <definedNames>
    <definedName name="Circulações" localSheetId="0">Informação!$B$5</definedName>
  </definedNames>
  <calcPr calcId="162913"/>
</workbook>
</file>

<file path=xl/calcChain.xml><?xml version="1.0" encoding="utf-8"?>
<calcChain xmlns="http://schemas.openxmlformats.org/spreadsheetml/2006/main">
  <c r="J86" i="27" l="1"/>
  <c r="J85" i="27"/>
  <c r="J84" i="27"/>
  <c r="J83" i="27"/>
  <c r="J81" i="27"/>
  <c r="J78" i="27"/>
  <c r="J76" i="27"/>
  <c r="J74" i="27"/>
  <c r="J73" i="27"/>
  <c r="J72" i="27"/>
  <c r="J69" i="27"/>
  <c r="J66" i="27"/>
  <c r="J65" i="27"/>
  <c r="J64" i="27"/>
  <c r="J62" i="27"/>
  <c r="J60" i="27"/>
  <c r="J57" i="27"/>
  <c r="J54" i="27"/>
  <c r="J52" i="27"/>
  <c r="J50" i="27"/>
  <c r="J49" i="27"/>
  <c r="J48" i="27"/>
  <c r="J45" i="27"/>
  <c r="J42" i="27"/>
  <c r="J41" i="27"/>
  <c r="J40" i="27"/>
  <c r="J38" i="27"/>
  <c r="J36" i="27"/>
  <c r="J34" i="27"/>
  <c r="J33" i="27"/>
  <c r="J32" i="27"/>
  <c r="J28" i="27"/>
  <c r="J26" i="27"/>
  <c r="J24" i="27"/>
  <c r="J22" i="27"/>
  <c r="J21" i="27"/>
  <c r="J20" i="27"/>
  <c r="J17" i="27"/>
  <c r="J14" i="27"/>
  <c r="J13" i="27"/>
  <c r="J12" i="27"/>
  <c r="J10" i="27"/>
  <c r="J8" i="27"/>
  <c r="J6" i="27"/>
  <c r="J5" i="27"/>
  <c r="J85" i="26"/>
  <c r="J83" i="26"/>
  <c r="J81" i="26"/>
  <c r="J79" i="26"/>
  <c r="J77" i="26"/>
  <c r="J75" i="26"/>
  <c r="J73" i="26"/>
  <c r="J71" i="26"/>
  <c r="J69" i="26"/>
  <c r="J67" i="26"/>
  <c r="J65" i="26"/>
  <c r="J63" i="26"/>
  <c r="J61" i="26"/>
  <c r="J59" i="26"/>
  <c r="J57" i="26"/>
  <c r="J55" i="26"/>
  <c r="J53" i="26"/>
  <c r="J51" i="26"/>
  <c r="J49" i="26"/>
  <c r="J47" i="26"/>
  <c r="J45" i="26"/>
  <c r="J43" i="26"/>
  <c r="J41" i="26"/>
  <c r="J39" i="26"/>
  <c r="J37" i="26"/>
  <c r="J35" i="26"/>
  <c r="J33" i="26"/>
  <c r="J31" i="26"/>
  <c r="J29" i="26"/>
  <c r="J27" i="26"/>
  <c r="J25" i="26"/>
  <c r="J23" i="26"/>
  <c r="J21" i="26"/>
  <c r="J19" i="26"/>
  <c r="J17" i="26"/>
  <c r="J15" i="26"/>
  <c r="J13" i="26"/>
  <c r="J11" i="26"/>
  <c r="J9" i="26"/>
  <c r="J7" i="26"/>
  <c r="J6" i="26"/>
  <c r="J5" i="26"/>
  <c r="J86" i="25"/>
  <c r="J85" i="25"/>
  <c r="J84" i="25"/>
  <c r="J83" i="25"/>
  <c r="J82" i="25"/>
  <c r="J81" i="25"/>
  <c r="J79" i="25"/>
  <c r="J77" i="25"/>
  <c r="J76" i="25"/>
  <c r="J75" i="25"/>
  <c r="J74" i="25"/>
  <c r="J72" i="25"/>
  <c r="J70" i="25"/>
  <c r="J68" i="25"/>
  <c r="J66" i="25"/>
  <c r="J64" i="25"/>
  <c r="J62" i="25"/>
  <c r="J60" i="25"/>
  <c r="J58" i="25"/>
  <c r="J56" i="25"/>
  <c r="J54" i="25"/>
  <c r="J52" i="25"/>
  <c r="J50" i="25"/>
  <c r="J48" i="25"/>
  <c r="J47" i="25"/>
  <c r="J46" i="25"/>
  <c r="J45" i="25"/>
  <c r="J43" i="25"/>
  <c r="J42" i="25"/>
  <c r="J40" i="25"/>
  <c r="J39" i="25"/>
  <c r="J38" i="25"/>
  <c r="J37" i="25"/>
  <c r="J35" i="25"/>
  <c r="J34" i="25"/>
  <c r="J32" i="25"/>
  <c r="J31" i="25"/>
  <c r="J30" i="25"/>
  <c r="J29" i="25"/>
  <c r="J27" i="25"/>
  <c r="J26" i="25"/>
  <c r="J24" i="25"/>
  <c r="J23" i="25"/>
  <c r="J22" i="25"/>
  <c r="J21" i="25"/>
  <c r="J19" i="25"/>
  <c r="J18" i="25"/>
  <c r="J17" i="25"/>
  <c r="J16" i="25"/>
  <c r="J15" i="25"/>
  <c r="J14" i="25"/>
  <c r="J13" i="25"/>
  <c r="J12" i="25"/>
  <c r="J11" i="25"/>
  <c r="J10" i="25"/>
  <c r="J8" i="25"/>
  <c r="J7" i="25"/>
  <c r="J6" i="25"/>
  <c r="J5" i="25"/>
  <c r="J84" i="24"/>
  <c r="J83" i="24"/>
  <c r="J82" i="24"/>
  <c r="J80" i="24"/>
  <c r="J78" i="24"/>
  <c r="J76" i="24"/>
  <c r="J75" i="24"/>
  <c r="J74" i="24"/>
  <c r="J70" i="24"/>
  <c r="J68" i="24"/>
  <c r="J67" i="24"/>
  <c r="J66" i="24"/>
  <c r="J64" i="24"/>
  <c r="J63" i="24"/>
  <c r="J62" i="24"/>
  <c r="J60" i="24"/>
  <c r="J59" i="24"/>
  <c r="J58" i="24"/>
  <c r="J56" i="24"/>
  <c r="J55" i="24"/>
  <c r="J54" i="24"/>
  <c r="J53" i="24"/>
  <c r="J52" i="24"/>
  <c r="J51" i="24"/>
  <c r="J50" i="24"/>
  <c r="J49" i="24"/>
  <c r="J48" i="24"/>
  <c r="J47" i="24"/>
  <c r="J46" i="24"/>
  <c r="J45" i="24"/>
  <c r="J44" i="24"/>
  <c r="J43" i="24"/>
  <c r="J42" i="24"/>
  <c r="J41" i="24"/>
  <c r="J40" i="24"/>
  <c r="J39" i="24"/>
  <c r="J38" i="24"/>
  <c r="J37" i="24"/>
  <c r="J36" i="24"/>
  <c r="J35" i="24"/>
  <c r="J34" i="24"/>
  <c r="J33" i="24"/>
  <c r="J32" i="24"/>
  <c r="J31" i="24"/>
  <c r="J30" i="24"/>
  <c r="J29" i="24"/>
  <c r="J28" i="24"/>
  <c r="J27" i="24"/>
  <c r="J26" i="24"/>
  <c r="J25" i="24"/>
  <c r="J24" i="24"/>
  <c r="J23" i="24"/>
  <c r="J22" i="24"/>
  <c r="J20" i="24"/>
  <c r="J19" i="24"/>
  <c r="J18" i="24"/>
  <c r="J16" i="24"/>
  <c r="J15" i="24"/>
  <c r="J14" i="24"/>
  <c r="J12" i="24"/>
  <c r="J11" i="24"/>
  <c r="J8" i="24"/>
  <c r="J7" i="24"/>
  <c r="J6" i="24"/>
  <c r="M86" i="25"/>
  <c r="M84" i="25"/>
  <c r="M83" i="25"/>
  <c r="M82" i="25"/>
  <c r="M80" i="25"/>
  <c r="J80" i="25"/>
  <c r="M79" i="25"/>
  <c r="M78" i="25"/>
  <c r="J78" i="25"/>
  <c r="M76" i="25"/>
  <c r="M75" i="25"/>
  <c r="M74" i="25"/>
  <c r="J73" i="25"/>
  <c r="M72" i="25"/>
  <c r="M71" i="25"/>
  <c r="J71" i="25"/>
  <c r="M70" i="25"/>
  <c r="M69" i="25"/>
  <c r="J69" i="25"/>
  <c r="M68" i="25"/>
  <c r="M67" i="25"/>
  <c r="J67" i="25"/>
  <c r="M66" i="25"/>
  <c r="M65" i="25"/>
  <c r="J65" i="25"/>
  <c r="M64" i="25"/>
  <c r="M63" i="25"/>
  <c r="J63" i="25"/>
  <c r="M62" i="25"/>
  <c r="M61" i="25"/>
  <c r="J61" i="25"/>
  <c r="M60" i="25"/>
  <c r="M59" i="25"/>
  <c r="J59" i="25"/>
  <c r="M58" i="25"/>
  <c r="M57" i="25"/>
  <c r="J57" i="25"/>
  <c r="M56" i="25"/>
  <c r="M55" i="25"/>
  <c r="J55" i="25"/>
  <c r="M54" i="25"/>
  <c r="M53" i="25"/>
  <c r="J53" i="25"/>
  <c r="M52" i="25"/>
  <c r="M51" i="25"/>
  <c r="J51" i="25"/>
  <c r="M50" i="25"/>
  <c r="M49" i="25"/>
  <c r="J49" i="25"/>
  <c r="M48" i="25"/>
  <c r="M46" i="25"/>
  <c r="M44" i="25"/>
  <c r="J44" i="25"/>
  <c r="M42" i="25"/>
  <c r="J41" i="25"/>
  <c r="M40" i="25"/>
  <c r="M38" i="25"/>
  <c r="M36" i="25"/>
  <c r="J36" i="25"/>
  <c r="M34" i="25"/>
  <c r="J33" i="25"/>
  <c r="M32" i="25"/>
  <c r="M30" i="25"/>
  <c r="M28" i="25"/>
  <c r="J28" i="25"/>
  <c r="M26" i="25"/>
  <c r="J25" i="25"/>
  <c r="M24" i="25"/>
  <c r="M22" i="25"/>
  <c r="M20" i="25"/>
  <c r="J20" i="25"/>
  <c r="M18" i="25"/>
  <c r="M16" i="25"/>
  <c r="M14" i="25"/>
  <c r="M12" i="25"/>
  <c r="M10" i="25"/>
  <c r="J9" i="25"/>
  <c r="M8" i="25"/>
  <c r="M6" i="25"/>
  <c r="M5" i="25"/>
  <c r="M86" i="26"/>
  <c r="J86" i="26"/>
  <c r="M85" i="26"/>
  <c r="M84" i="26"/>
  <c r="J84" i="26"/>
  <c r="M83" i="26"/>
  <c r="M82" i="26"/>
  <c r="J82" i="26"/>
  <c r="M81" i="26"/>
  <c r="M80" i="26"/>
  <c r="J80" i="26"/>
  <c r="M79" i="26"/>
  <c r="M78" i="26"/>
  <c r="J78" i="26"/>
  <c r="M77" i="26"/>
  <c r="M76" i="26"/>
  <c r="J76" i="26"/>
  <c r="M75" i="26"/>
  <c r="M74" i="26"/>
  <c r="J74" i="26"/>
  <c r="M73" i="26"/>
  <c r="M72" i="26"/>
  <c r="J72" i="26"/>
  <c r="M71" i="26"/>
  <c r="M70" i="26"/>
  <c r="J70" i="26"/>
  <c r="M69" i="26"/>
  <c r="M68" i="26"/>
  <c r="J68" i="26"/>
  <c r="M67" i="26"/>
  <c r="M66" i="26"/>
  <c r="J66" i="26"/>
  <c r="M65" i="26"/>
  <c r="M64" i="26"/>
  <c r="J64" i="26"/>
  <c r="M63" i="26"/>
  <c r="M62" i="26"/>
  <c r="J62" i="26"/>
  <c r="M61" i="26"/>
  <c r="M60" i="26"/>
  <c r="J60" i="26"/>
  <c r="M59" i="26"/>
  <c r="M58" i="26"/>
  <c r="J58" i="26"/>
  <c r="M57" i="26"/>
  <c r="M56" i="26"/>
  <c r="J56" i="26"/>
  <c r="M55" i="26"/>
  <c r="M54" i="26"/>
  <c r="J54" i="26"/>
  <c r="M53" i="26"/>
  <c r="M52" i="26"/>
  <c r="J52" i="26"/>
  <c r="M51" i="26"/>
  <c r="M50" i="26"/>
  <c r="J50" i="26"/>
  <c r="M49" i="26"/>
  <c r="M48" i="26"/>
  <c r="J48" i="26"/>
  <c r="M47" i="26"/>
  <c r="M46" i="26"/>
  <c r="J46" i="26"/>
  <c r="M45" i="26"/>
  <c r="M44" i="26"/>
  <c r="J44" i="26"/>
  <c r="M43" i="26"/>
  <c r="M42" i="26"/>
  <c r="J42" i="26"/>
  <c r="M41" i="26"/>
  <c r="M40" i="26"/>
  <c r="J40" i="26"/>
  <c r="M39" i="26"/>
  <c r="M38" i="26"/>
  <c r="J38" i="26"/>
  <c r="M37" i="26"/>
  <c r="M36" i="26"/>
  <c r="J36" i="26"/>
  <c r="M35" i="26"/>
  <c r="M34" i="26"/>
  <c r="J34" i="26"/>
  <c r="M33" i="26"/>
  <c r="M32" i="26"/>
  <c r="J32" i="26"/>
  <c r="M31" i="26"/>
  <c r="M30" i="26"/>
  <c r="J30" i="26"/>
  <c r="M29" i="26"/>
  <c r="M28" i="26"/>
  <c r="J28" i="26"/>
  <c r="M27" i="26"/>
  <c r="M26" i="26"/>
  <c r="J26" i="26"/>
  <c r="M25" i="26"/>
  <c r="M24" i="26"/>
  <c r="J24" i="26"/>
  <c r="M23" i="26"/>
  <c r="M22" i="26"/>
  <c r="J22" i="26"/>
  <c r="M21" i="26"/>
  <c r="M20" i="26"/>
  <c r="J20" i="26"/>
  <c r="M19" i="26"/>
  <c r="M18" i="26"/>
  <c r="J18" i="26"/>
  <c r="M17" i="26"/>
  <c r="M16" i="26"/>
  <c r="J16" i="26"/>
  <c r="M15" i="26"/>
  <c r="M14" i="26"/>
  <c r="J14" i="26"/>
  <c r="M13" i="26"/>
  <c r="M12" i="26"/>
  <c r="J12" i="26"/>
  <c r="M11" i="26"/>
  <c r="M10" i="26"/>
  <c r="J10" i="26"/>
  <c r="M9" i="26"/>
  <c r="M8" i="26"/>
  <c r="J8" i="26"/>
  <c r="M6" i="26"/>
  <c r="M5" i="26"/>
  <c r="M86" i="27"/>
  <c r="M85" i="27"/>
  <c r="M84" i="27"/>
  <c r="M82" i="27"/>
  <c r="J82" i="27"/>
  <c r="M81" i="27"/>
  <c r="M80" i="27"/>
  <c r="J80" i="27"/>
  <c r="M79" i="27"/>
  <c r="M78" i="27"/>
  <c r="M77" i="27"/>
  <c r="M76" i="27"/>
  <c r="M75" i="27"/>
  <c r="M74" i="27"/>
  <c r="M73" i="27"/>
  <c r="M72" i="27"/>
  <c r="M71" i="27"/>
  <c r="M70" i="27"/>
  <c r="J70" i="27"/>
  <c r="M69" i="27"/>
  <c r="M68" i="27"/>
  <c r="J68" i="27"/>
  <c r="M67" i="27"/>
  <c r="M66" i="27"/>
  <c r="M65" i="27"/>
  <c r="M64" i="27"/>
  <c r="M63" i="27"/>
  <c r="M62" i="27"/>
  <c r="M61" i="27"/>
  <c r="M60" i="27"/>
  <c r="M59" i="27"/>
  <c r="M58" i="27"/>
  <c r="J58" i="27"/>
  <c r="M57" i="27"/>
  <c r="M56" i="27"/>
  <c r="J56" i="27"/>
  <c r="M55" i="27"/>
  <c r="M54" i="27"/>
  <c r="M53" i="27"/>
  <c r="M52" i="27"/>
  <c r="M51" i="27"/>
  <c r="M50" i="27"/>
  <c r="M49" i="27"/>
  <c r="M48" i="27"/>
  <c r="M47" i="27"/>
  <c r="M46" i="27"/>
  <c r="J46" i="27"/>
  <c r="M45" i="27"/>
  <c r="M44" i="27"/>
  <c r="J44" i="27"/>
  <c r="M43" i="27"/>
  <c r="M42" i="27"/>
  <c r="M41" i="27"/>
  <c r="M40" i="27"/>
  <c r="M39" i="27"/>
  <c r="M38" i="27"/>
  <c r="M37" i="27"/>
  <c r="J37" i="27"/>
  <c r="M36" i="27"/>
  <c r="M35" i="27"/>
  <c r="M34" i="27"/>
  <c r="M33" i="27"/>
  <c r="M32" i="27"/>
  <c r="M31" i="27"/>
  <c r="M30" i="27"/>
  <c r="J30" i="27"/>
  <c r="M29" i="27"/>
  <c r="M28" i="27"/>
  <c r="M27" i="27"/>
  <c r="M26" i="27"/>
  <c r="M25" i="27"/>
  <c r="J25" i="27"/>
  <c r="M24" i="27"/>
  <c r="M23" i="27"/>
  <c r="M22" i="27"/>
  <c r="M21" i="27"/>
  <c r="M20" i="27"/>
  <c r="M19" i="27"/>
  <c r="M18" i="27"/>
  <c r="J18" i="27"/>
  <c r="M17" i="27"/>
  <c r="M16" i="27"/>
  <c r="J16" i="27"/>
  <c r="M15" i="27"/>
  <c r="M14" i="27"/>
  <c r="M13" i="27"/>
  <c r="M12" i="27"/>
  <c r="M11" i="27"/>
  <c r="M10" i="27"/>
  <c r="M9" i="27"/>
  <c r="J9" i="27"/>
  <c r="M8" i="27"/>
  <c r="M7" i="27"/>
  <c r="M6" i="27"/>
  <c r="M5" i="27"/>
  <c r="M86" i="24"/>
  <c r="J86" i="24"/>
  <c r="M85" i="24"/>
  <c r="M84" i="24"/>
  <c r="M83" i="24"/>
  <c r="M82" i="24"/>
  <c r="M81" i="24"/>
  <c r="M80" i="24"/>
  <c r="M79" i="24"/>
  <c r="J79" i="24"/>
  <c r="M78" i="24"/>
  <c r="M77" i="24"/>
  <c r="M76" i="24"/>
  <c r="M75" i="24"/>
  <c r="M74" i="24"/>
  <c r="M73" i="24"/>
  <c r="M72" i="24"/>
  <c r="J72" i="24"/>
  <c r="M71" i="24"/>
  <c r="M70" i="24"/>
  <c r="M69" i="24"/>
  <c r="M68" i="24"/>
  <c r="M67" i="24"/>
  <c r="M66" i="24"/>
  <c r="M65" i="24"/>
  <c r="M64" i="24"/>
  <c r="M63" i="24"/>
  <c r="M62" i="24"/>
  <c r="M61" i="24"/>
  <c r="M60" i="24"/>
  <c r="M59" i="24"/>
  <c r="M58" i="24"/>
  <c r="M57" i="24"/>
  <c r="M56" i="24"/>
  <c r="M55" i="24"/>
  <c r="M54" i="24"/>
  <c r="M53" i="24"/>
  <c r="M52" i="24"/>
  <c r="M51" i="24"/>
  <c r="M50" i="24"/>
  <c r="M49" i="24"/>
  <c r="M48" i="24"/>
  <c r="M47" i="24"/>
  <c r="M46" i="24"/>
  <c r="M45" i="24"/>
  <c r="M44" i="24"/>
  <c r="M43" i="24"/>
  <c r="M42" i="24"/>
  <c r="M41" i="24"/>
  <c r="M40" i="24"/>
  <c r="M39" i="24"/>
  <c r="M38" i="24"/>
  <c r="M37" i="24"/>
  <c r="M36" i="24"/>
  <c r="M35" i="24"/>
  <c r="M34" i="24"/>
  <c r="M33" i="24"/>
  <c r="M32" i="24"/>
  <c r="M31" i="24"/>
  <c r="M30" i="24"/>
  <c r="M29" i="24"/>
  <c r="M28" i="24"/>
  <c r="M27" i="24"/>
  <c r="M26" i="24"/>
  <c r="M25" i="24"/>
  <c r="M24" i="24"/>
  <c r="M23" i="24"/>
  <c r="M22" i="24"/>
  <c r="M21" i="24"/>
  <c r="M20" i="24"/>
  <c r="M19" i="24"/>
  <c r="M18" i="24"/>
  <c r="M17" i="24"/>
  <c r="M16" i="24"/>
  <c r="M15" i="24"/>
  <c r="M14" i="24"/>
  <c r="M13" i="24"/>
  <c r="M12" i="24"/>
  <c r="M11" i="24"/>
  <c r="M10" i="24"/>
  <c r="J10" i="24"/>
  <c r="M9" i="24"/>
  <c r="M8" i="24"/>
  <c r="M7" i="24"/>
  <c r="M6" i="24"/>
  <c r="M5" i="24"/>
  <c r="J83" i="23"/>
  <c r="J81" i="23"/>
  <c r="J79" i="23"/>
  <c r="J75" i="23"/>
  <c r="J73" i="23"/>
  <c r="J71" i="23"/>
  <c r="J67" i="23"/>
  <c r="J65" i="23"/>
  <c r="J63" i="23"/>
  <c r="J59" i="23"/>
  <c r="J57" i="23"/>
  <c r="J55" i="23"/>
  <c r="J51" i="23"/>
  <c r="J49" i="23"/>
  <c r="J47" i="23"/>
  <c r="J43" i="23"/>
  <c r="J41" i="23"/>
  <c r="J39" i="23"/>
  <c r="J35" i="23"/>
  <c r="J33" i="23"/>
  <c r="J31" i="23"/>
  <c r="J27" i="23"/>
  <c r="J25" i="23"/>
  <c r="J23" i="23"/>
  <c r="J19" i="23"/>
  <c r="J17" i="23"/>
  <c r="J15" i="23"/>
  <c r="J11" i="23"/>
  <c r="J9" i="23"/>
  <c r="J7" i="23"/>
  <c r="M86" i="23"/>
  <c r="M85" i="23"/>
  <c r="J85" i="23"/>
  <c r="M84" i="23"/>
  <c r="M83" i="23"/>
  <c r="M82" i="23"/>
  <c r="M81" i="23"/>
  <c r="M80" i="23"/>
  <c r="M79" i="23"/>
  <c r="M78" i="23"/>
  <c r="M77" i="23"/>
  <c r="J77" i="23"/>
  <c r="M76" i="23"/>
  <c r="M75" i="23"/>
  <c r="M74" i="23"/>
  <c r="M73" i="23"/>
  <c r="M72" i="23"/>
  <c r="M71" i="23"/>
  <c r="M70" i="23"/>
  <c r="M69" i="23"/>
  <c r="J69" i="23"/>
  <c r="M68" i="23"/>
  <c r="M67" i="23"/>
  <c r="M66" i="23"/>
  <c r="M65" i="23"/>
  <c r="M64" i="23"/>
  <c r="M63" i="23"/>
  <c r="M62" i="23"/>
  <c r="M61" i="23"/>
  <c r="J61" i="23"/>
  <c r="M60" i="23"/>
  <c r="M59" i="23"/>
  <c r="M58" i="23"/>
  <c r="M57" i="23"/>
  <c r="M56" i="23"/>
  <c r="M55" i="23"/>
  <c r="M54" i="23"/>
  <c r="M53" i="23"/>
  <c r="J53" i="23"/>
  <c r="M52" i="23"/>
  <c r="M51" i="23"/>
  <c r="M50" i="23"/>
  <c r="M49" i="23"/>
  <c r="M48" i="23"/>
  <c r="M47" i="23"/>
  <c r="M46" i="23"/>
  <c r="M45" i="23"/>
  <c r="J45" i="23"/>
  <c r="M44" i="23"/>
  <c r="M43" i="23"/>
  <c r="M42" i="23"/>
  <c r="M41" i="23"/>
  <c r="M40" i="23"/>
  <c r="M39" i="23"/>
  <c r="M38" i="23"/>
  <c r="M37" i="23"/>
  <c r="J37" i="23"/>
  <c r="M36" i="23"/>
  <c r="M35" i="23"/>
  <c r="M34" i="23"/>
  <c r="M33" i="23"/>
  <c r="M32" i="23"/>
  <c r="M31" i="23"/>
  <c r="M30" i="23"/>
  <c r="M29" i="23"/>
  <c r="J29" i="23"/>
  <c r="M28" i="23"/>
  <c r="M27" i="23"/>
  <c r="M26" i="23"/>
  <c r="M25" i="23"/>
  <c r="M24" i="23"/>
  <c r="M23" i="23"/>
  <c r="M22" i="23"/>
  <c r="M21" i="23"/>
  <c r="J21" i="23"/>
  <c r="M20" i="23"/>
  <c r="M19" i="23"/>
  <c r="M18" i="23"/>
  <c r="M17" i="23"/>
  <c r="M16" i="23"/>
  <c r="M15" i="23"/>
  <c r="M14" i="23"/>
  <c r="M13" i="23"/>
  <c r="J13" i="23"/>
  <c r="M12" i="23"/>
  <c r="M11" i="23"/>
  <c r="M10" i="23"/>
  <c r="M9" i="23"/>
  <c r="M8" i="23"/>
  <c r="M7" i="23"/>
  <c r="M6" i="23"/>
  <c r="M5" i="23"/>
  <c r="J5" i="23"/>
  <c r="J86" i="22"/>
  <c r="J85" i="22"/>
  <c r="J84" i="22"/>
  <c r="J83" i="22"/>
  <c r="J82" i="22"/>
  <c r="J81" i="22"/>
  <c r="J80" i="22"/>
  <c r="J78" i="22"/>
  <c r="J77" i="22"/>
  <c r="J76" i="22"/>
  <c r="J75" i="22"/>
  <c r="J74" i="22"/>
  <c r="J73" i="22"/>
  <c r="J72" i="22"/>
  <c r="J70" i="22"/>
  <c r="J69" i="22"/>
  <c r="J68" i="22"/>
  <c r="J67" i="22"/>
  <c r="J66" i="22"/>
  <c r="J65" i="22"/>
  <c r="J64" i="22"/>
  <c r="J62" i="22"/>
  <c r="J61" i="22"/>
  <c r="J60" i="22"/>
  <c r="J59" i="22"/>
  <c r="J58" i="22"/>
  <c r="J57" i="22"/>
  <c r="J56" i="22"/>
  <c r="J54" i="22"/>
  <c r="J53" i="22"/>
  <c r="J52" i="22"/>
  <c r="J51" i="22"/>
  <c r="J50" i="22"/>
  <c r="J49" i="22"/>
  <c r="J48" i="22"/>
  <c r="J46" i="22"/>
  <c r="J45" i="22"/>
  <c r="J44" i="22"/>
  <c r="J43" i="22"/>
  <c r="J42" i="22"/>
  <c r="J41" i="22"/>
  <c r="J40" i="22"/>
  <c r="J38" i="22"/>
  <c r="J37" i="22"/>
  <c r="J36" i="22"/>
  <c r="J35" i="22"/>
  <c r="J34" i="22"/>
  <c r="J33" i="22"/>
  <c r="J32" i="22"/>
  <c r="J30" i="22"/>
  <c r="J29" i="22"/>
  <c r="J28" i="22"/>
  <c r="J27" i="22"/>
  <c r="J26" i="22"/>
  <c r="J25" i="22"/>
  <c r="J24" i="22"/>
  <c r="J22" i="22"/>
  <c r="J21" i="22"/>
  <c r="J20" i="22"/>
  <c r="J19" i="22"/>
  <c r="J18" i="22"/>
  <c r="J17" i="22"/>
  <c r="J16" i="22"/>
  <c r="J14" i="22"/>
  <c r="J13" i="22"/>
  <c r="J12" i="22"/>
  <c r="J11" i="22"/>
  <c r="J10" i="22"/>
  <c r="J9" i="22"/>
  <c r="J8" i="22"/>
  <c r="J6" i="22"/>
  <c r="J5" i="22"/>
  <c r="M86" i="22"/>
  <c r="M85" i="22"/>
  <c r="M84" i="22"/>
  <c r="M83" i="22"/>
  <c r="M82" i="22"/>
  <c r="M81" i="22"/>
  <c r="M80" i="22"/>
  <c r="M79" i="22"/>
  <c r="J79" i="22"/>
  <c r="M78" i="22"/>
  <c r="M77" i="22"/>
  <c r="M76" i="22"/>
  <c r="M75" i="22"/>
  <c r="M74" i="22"/>
  <c r="M73" i="22"/>
  <c r="M72" i="22"/>
  <c r="M71" i="22"/>
  <c r="J71" i="22"/>
  <c r="M70" i="22"/>
  <c r="M69" i="22"/>
  <c r="M68" i="22"/>
  <c r="M67" i="22"/>
  <c r="M66" i="22"/>
  <c r="M65" i="22"/>
  <c r="M64" i="22"/>
  <c r="M63" i="22"/>
  <c r="J63" i="22"/>
  <c r="M62" i="22"/>
  <c r="M61" i="22"/>
  <c r="M60" i="22"/>
  <c r="M59" i="22"/>
  <c r="M58" i="22"/>
  <c r="M57" i="22"/>
  <c r="M56" i="22"/>
  <c r="M55" i="22"/>
  <c r="J55" i="22"/>
  <c r="M54" i="22"/>
  <c r="M53" i="22"/>
  <c r="M52" i="22"/>
  <c r="M51" i="22"/>
  <c r="M50" i="22"/>
  <c r="M49" i="22"/>
  <c r="M48" i="22"/>
  <c r="M47" i="22"/>
  <c r="J47" i="22"/>
  <c r="M46" i="22"/>
  <c r="M45" i="22"/>
  <c r="M44" i="22"/>
  <c r="M43" i="22"/>
  <c r="M42" i="22"/>
  <c r="M41" i="22"/>
  <c r="M40" i="22"/>
  <c r="M39" i="22"/>
  <c r="J39" i="22"/>
  <c r="M38" i="22"/>
  <c r="M37" i="22"/>
  <c r="M36" i="22"/>
  <c r="M35" i="22"/>
  <c r="M34" i="22"/>
  <c r="M33" i="22"/>
  <c r="M32" i="22"/>
  <c r="M31" i="22"/>
  <c r="J31" i="22"/>
  <c r="M30" i="22"/>
  <c r="M29" i="22"/>
  <c r="M28" i="22"/>
  <c r="M27" i="22"/>
  <c r="M26" i="22"/>
  <c r="M25" i="22"/>
  <c r="M24" i="22"/>
  <c r="M23" i="22"/>
  <c r="J23" i="22"/>
  <c r="M22" i="22"/>
  <c r="M21" i="22"/>
  <c r="M20" i="22"/>
  <c r="M19" i="22"/>
  <c r="M18" i="22"/>
  <c r="M17" i="22"/>
  <c r="M16" i="22"/>
  <c r="M15" i="22"/>
  <c r="J15" i="22"/>
  <c r="M14" i="22"/>
  <c r="M13" i="22"/>
  <c r="M12" i="22"/>
  <c r="M11" i="22"/>
  <c r="M10" i="22"/>
  <c r="M9" i="22"/>
  <c r="M8" i="22"/>
  <c r="M7" i="22"/>
  <c r="J7" i="22"/>
  <c r="M6" i="22"/>
  <c r="M5" i="22"/>
  <c r="M85" i="28"/>
  <c r="M83" i="28"/>
  <c r="M81" i="28"/>
  <c r="M79" i="28"/>
  <c r="M77" i="28"/>
  <c r="M75" i="28"/>
  <c r="M73" i="28"/>
  <c r="M71" i="28"/>
  <c r="M69" i="28"/>
  <c r="M67" i="28"/>
  <c r="M65" i="28"/>
  <c r="M63" i="28"/>
  <c r="M61" i="28"/>
  <c r="M59" i="28"/>
  <c r="M57" i="28"/>
  <c r="M55" i="28"/>
  <c r="M53" i="28"/>
  <c r="M51" i="28"/>
  <c r="M49" i="28"/>
  <c r="M47" i="28"/>
  <c r="M45" i="28"/>
  <c r="M43" i="28"/>
  <c r="M41" i="28"/>
  <c r="M39" i="28"/>
  <c r="M37" i="28"/>
  <c r="M35" i="28"/>
  <c r="M33" i="28"/>
  <c r="M31" i="28"/>
  <c r="M29" i="28"/>
  <c r="M27" i="28"/>
  <c r="M25" i="28"/>
  <c r="M23" i="28"/>
  <c r="M21" i="28"/>
  <c r="M19" i="28"/>
  <c r="M17" i="28"/>
  <c r="M15" i="28"/>
  <c r="M13" i="28"/>
  <c r="M11" i="28"/>
  <c r="M9" i="28"/>
  <c r="M7" i="28"/>
  <c r="M5" i="28"/>
  <c r="M86" i="28"/>
  <c r="J86" i="28"/>
  <c r="J85" i="28"/>
  <c r="M84" i="28"/>
  <c r="J84" i="28"/>
  <c r="J83" i="28"/>
  <c r="M82" i="28"/>
  <c r="J82" i="28"/>
  <c r="J81" i="28"/>
  <c r="M80" i="28"/>
  <c r="J80" i="28"/>
  <c r="J79" i="28"/>
  <c r="M78" i="28"/>
  <c r="J78" i="28"/>
  <c r="J77" i="28"/>
  <c r="M76" i="28"/>
  <c r="J76" i="28"/>
  <c r="J75" i="28"/>
  <c r="M74" i="28"/>
  <c r="J74" i="28"/>
  <c r="J73" i="28"/>
  <c r="M72" i="28"/>
  <c r="J72" i="28"/>
  <c r="J71" i="28"/>
  <c r="M70" i="28"/>
  <c r="J70" i="28"/>
  <c r="J69" i="28"/>
  <c r="M68" i="28"/>
  <c r="J68" i="28"/>
  <c r="J67" i="28"/>
  <c r="M66" i="28"/>
  <c r="J66" i="28"/>
  <c r="J65" i="28"/>
  <c r="M64" i="28"/>
  <c r="J64" i="28"/>
  <c r="J63" i="28"/>
  <c r="M62" i="28"/>
  <c r="J62" i="28"/>
  <c r="J61" i="28"/>
  <c r="M60" i="28"/>
  <c r="J60" i="28"/>
  <c r="J59" i="28"/>
  <c r="M58" i="28"/>
  <c r="J58" i="28"/>
  <c r="J57" i="28"/>
  <c r="M56" i="28"/>
  <c r="J56" i="28"/>
  <c r="J55" i="28"/>
  <c r="M54" i="28"/>
  <c r="J54" i="28"/>
  <c r="J53" i="28"/>
  <c r="M52" i="28"/>
  <c r="J52" i="28"/>
  <c r="J51" i="28"/>
  <c r="M50" i="28"/>
  <c r="J50" i="28"/>
  <c r="J49" i="28"/>
  <c r="M48" i="28"/>
  <c r="J48" i="28"/>
  <c r="J47" i="28"/>
  <c r="M46" i="28"/>
  <c r="J46" i="28"/>
  <c r="J45" i="28"/>
  <c r="M44" i="28"/>
  <c r="J44" i="28"/>
  <c r="J43" i="28"/>
  <c r="M42" i="28"/>
  <c r="J42" i="28"/>
  <c r="J41" i="28"/>
  <c r="M40" i="28"/>
  <c r="J40" i="28"/>
  <c r="J39" i="28"/>
  <c r="M38" i="28"/>
  <c r="J38" i="28"/>
  <c r="J37" i="28"/>
  <c r="M36" i="28"/>
  <c r="J36" i="28"/>
  <c r="J35" i="28"/>
  <c r="M34" i="28"/>
  <c r="J34" i="28"/>
  <c r="J33" i="28"/>
  <c r="M32" i="28"/>
  <c r="J32" i="28"/>
  <c r="J31" i="28"/>
  <c r="M30" i="28"/>
  <c r="J30" i="28"/>
  <c r="J29" i="28"/>
  <c r="M28" i="28"/>
  <c r="J28" i="28"/>
  <c r="J27" i="28"/>
  <c r="M26" i="28"/>
  <c r="J26" i="28"/>
  <c r="J25" i="28"/>
  <c r="M24" i="28"/>
  <c r="J24" i="28"/>
  <c r="J23" i="28"/>
  <c r="M22" i="28"/>
  <c r="J22" i="28"/>
  <c r="J21" i="28"/>
  <c r="M20" i="28"/>
  <c r="J20" i="28"/>
  <c r="J19" i="28"/>
  <c r="M18" i="28"/>
  <c r="J18" i="28"/>
  <c r="J17" i="28"/>
  <c r="M16" i="28"/>
  <c r="J16" i="28"/>
  <c r="J15" i="28"/>
  <c r="M14" i="28"/>
  <c r="J14" i="28"/>
  <c r="J13" i="28"/>
  <c r="M12" i="28"/>
  <c r="J12" i="28"/>
  <c r="J11" i="28"/>
  <c r="M10" i="28"/>
  <c r="J10" i="28"/>
  <c r="J9" i="28"/>
  <c r="M8" i="28"/>
  <c r="J8" i="28"/>
  <c r="J7" i="28"/>
  <c r="M6" i="28"/>
  <c r="J6" i="28"/>
  <c r="J5" i="28"/>
  <c r="M86" i="11"/>
  <c r="J86" i="11"/>
  <c r="M85" i="11"/>
  <c r="J85" i="11"/>
  <c r="M84" i="11"/>
  <c r="J84" i="11"/>
  <c r="M83" i="11"/>
  <c r="J83" i="11"/>
  <c r="M82" i="11"/>
  <c r="J82" i="11"/>
  <c r="M81" i="11"/>
  <c r="J81" i="11"/>
  <c r="M80" i="11"/>
  <c r="J80" i="11"/>
  <c r="M79" i="11"/>
  <c r="J79" i="11"/>
  <c r="M78" i="11"/>
  <c r="J78" i="11"/>
  <c r="M77" i="11"/>
  <c r="J77" i="11"/>
  <c r="M76" i="11"/>
  <c r="J76" i="11"/>
  <c r="M75" i="11"/>
  <c r="J75" i="11"/>
  <c r="M74" i="11"/>
  <c r="J74" i="11"/>
  <c r="M73" i="11"/>
  <c r="J73" i="11"/>
  <c r="M72" i="11"/>
  <c r="J72" i="11"/>
  <c r="M71" i="11"/>
  <c r="J71" i="11"/>
  <c r="M70" i="11"/>
  <c r="J70" i="11"/>
  <c r="M69" i="11"/>
  <c r="J69" i="11"/>
  <c r="M68" i="11"/>
  <c r="J68" i="11"/>
  <c r="M67" i="11"/>
  <c r="J67" i="11"/>
  <c r="M66" i="11"/>
  <c r="J66" i="11"/>
  <c r="M65" i="11"/>
  <c r="J65" i="11"/>
  <c r="M64" i="11"/>
  <c r="J64" i="11"/>
  <c r="M63" i="11"/>
  <c r="J63" i="11"/>
  <c r="M62" i="11"/>
  <c r="J62" i="11"/>
  <c r="M61" i="11"/>
  <c r="J61" i="11"/>
  <c r="M60" i="11"/>
  <c r="J60" i="11"/>
  <c r="M59" i="11"/>
  <c r="J59" i="11"/>
  <c r="M58" i="11"/>
  <c r="J58" i="11"/>
  <c r="M57" i="11"/>
  <c r="J57" i="11"/>
  <c r="M56" i="11"/>
  <c r="J56" i="11"/>
  <c r="M55" i="11"/>
  <c r="J55" i="11"/>
  <c r="M54" i="11"/>
  <c r="J54" i="11"/>
  <c r="M53" i="11"/>
  <c r="J53" i="11"/>
  <c r="M52" i="11"/>
  <c r="J52" i="11"/>
  <c r="M51" i="11"/>
  <c r="J51" i="11"/>
  <c r="M50" i="11"/>
  <c r="J50" i="11"/>
  <c r="M49" i="11"/>
  <c r="J49" i="11"/>
  <c r="M48" i="11"/>
  <c r="J48" i="11"/>
  <c r="M47" i="11"/>
  <c r="J47" i="11"/>
  <c r="M46" i="11"/>
  <c r="J46" i="11"/>
  <c r="M45" i="11"/>
  <c r="J45" i="11"/>
  <c r="M44" i="11"/>
  <c r="J44" i="11"/>
  <c r="M43" i="11"/>
  <c r="J43" i="11"/>
  <c r="M42" i="11"/>
  <c r="J42" i="11"/>
  <c r="M41" i="11"/>
  <c r="J41" i="11"/>
  <c r="M40" i="11"/>
  <c r="J40" i="11"/>
  <c r="M39" i="11"/>
  <c r="J39" i="11"/>
  <c r="M38" i="11"/>
  <c r="J38" i="11"/>
  <c r="M37" i="11"/>
  <c r="J37" i="11"/>
  <c r="M36" i="11"/>
  <c r="J36" i="11"/>
  <c r="M35" i="11"/>
  <c r="J35" i="11"/>
  <c r="M34" i="11"/>
  <c r="J34" i="11"/>
  <c r="M33" i="11"/>
  <c r="J33" i="11"/>
  <c r="M32" i="11"/>
  <c r="J32" i="11"/>
  <c r="M31" i="11"/>
  <c r="J31" i="11"/>
  <c r="M30" i="11"/>
  <c r="J30" i="11"/>
  <c r="M29" i="11"/>
  <c r="J29" i="11"/>
  <c r="M28" i="11"/>
  <c r="J28" i="11"/>
  <c r="M27" i="11"/>
  <c r="J27" i="11"/>
  <c r="M26" i="11"/>
  <c r="J26" i="11"/>
  <c r="M25" i="11"/>
  <c r="J25" i="11"/>
  <c r="M24" i="11"/>
  <c r="J24" i="11"/>
  <c r="M23" i="11"/>
  <c r="J23" i="11"/>
  <c r="M22" i="11"/>
  <c r="J22" i="11"/>
  <c r="M21" i="11"/>
  <c r="J21" i="11"/>
  <c r="M20" i="11"/>
  <c r="J20" i="11"/>
  <c r="M19" i="11"/>
  <c r="J19" i="11"/>
  <c r="M18" i="11"/>
  <c r="J18" i="11"/>
  <c r="M17" i="11"/>
  <c r="J17" i="11"/>
  <c r="M16" i="11"/>
  <c r="J16" i="11"/>
  <c r="M15" i="11"/>
  <c r="J15" i="11"/>
  <c r="M14" i="11"/>
  <c r="J14" i="11"/>
  <c r="M13" i="11"/>
  <c r="J13" i="11"/>
  <c r="M12" i="11"/>
  <c r="J12" i="11"/>
  <c r="M11" i="11"/>
  <c r="J11" i="11"/>
  <c r="M10" i="11"/>
  <c r="J10" i="11"/>
  <c r="M9" i="11"/>
  <c r="J9" i="11"/>
  <c r="M8" i="11"/>
  <c r="J8" i="11"/>
  <c r="M7" i="11"/>
  <c r="J7" i="11"/>
  <c r="M6" i="11"/>
  <c r="J6" i="11"/>
  <c r="M5" i="11"/>
  <c r="J5" i="11"/>
  <c r="J86" i="10"/>
  <c r="J84" i="10"/>
  <c r="J82" i="10"/>
  <c r="J80" i="10"/>
  <c r="J78" i="10"/>
  <c r="J76" i="10"/>
  <c r="J74" i="10"/>
  <c r="J72" i="10"/>
  <c r="J70" i="10"/>
  <c r="J68" i="10"/>
  <c r="J66" i="10"/>
  <c r="J64" i="10"/>
  <c r="J62" i="10"/>
  <c r="J60" i="10"/>
  <c r="J58" i="10"/>
  <c r="J56" i="10"/>
  <c r="J54" i="10"/>
  <c r="J52" i="10"/>
  <c r="J50" i="10"/>
  <c r="J48" i="10"/>
  <c r="J46" i="10"/>
  <c r="J44" i="10"/>
  <c r="J42" i="10"/>
  <c r="J40" i="10"/>
  <c r="J38" i="10"/>
  <c r="J36" i="10"/>
  <c r="J35" i="10"/>
  <c r="J34" i="10"/>
  <c r="J32" i="10"/>
  <c r="J30" i="10"/>
  <c r="J28" i="10"/>
  <c r="J27" i="10"/>
  <c r="J26" i="10"/>
  <c r="J24" i="10"/>
  <c r="J22" i="10"/>
  <c r="J20" i="10"/>
  <c r="J19" i="10"/>
  <c r="J18" i="10"/>
  <c r="J17" i="10"/>
  <c r="J16" i="10"/>
  <c r="J14" i="10"/>
  <c r="J12" i="10"/>
  <c r="J11" i="10"/>
  <c r="J10" i="10"/>
  <c r="J9" i="10"/>
  <c r="J8" i="10"/>
  <c r="J6" i="10"/>
  <c r="J5" i="10"/>
  <c r="M86" i="10"/>
  <c r="M85" i="10"/>
  <c r="J85" i="10"/>
  <c r="M84" i="10"/>
  <c r="M83" i="10"/>
  <c r="J83" i="10"/>
  <c r="M82" i="10"/>
  <c r="M81" i="10"/>
  <c r="J81" i="10"/>
  <c r="M80" i="10"/>
  <c r="M79" i="10"/>
  <c r="J79" i="10"/>
  <c r="M78" i="10"/>
  <c r="M77" i="10"/>
  <c r="J77" i="10"/>
  <c r="M76" i="10"/>
  <c r="M75" i="10"/>
  <c r="J75" i="10"/>
  <c r="M74" i="10"/>
  <c r="M73" i="10"/>
  <c r="J73" i="10"/>
  <c r="M72" i="10"/>
  <c r="M71" i="10"/>
  <c r="J71" i="10"/>
  <c r="M70" i="10"/>
  <c r="M69" i="10"/>
  <c r="J69" i="10"/>
  <c r="M68" i="10"/>
  <c r="M67" i="10"/>
  <c r="J67" i="10"/>
  <c r="M66" i="10"/>
  <c r="M65" i="10"/>
  <c r="J65" i="10"/>
  <c r="M64" i="10"/>
  <c r="M63" i="10"/>
  <c r="J63" i="10"/>
  <c r="M62" i="10"/>
  <c r="M61" i="10"/>
  <c r="J61" i="10"/>
  <c r="M60" i="10"/>
  <c r="M59" i="10"/>
  <c r="J59" i="10"/>
  <c r="M58" i="10"/>
  <c r="M57" i="10"/>
  <c r="J57" i="10"/>
  <c r="M56" i="10"/>
  <c r="M55" i="10"/>
  <c r="J55" i="10"/>
  <c r="M54" i="10"/>
  <c r="M53" i="10"/>
  <c r="J53" i="10"/>
  <c r="M52" i="10"/>
  <c r="M51" i="10"/>
  <c r="J51" i="10"/>
  <c r="M50" i="10"/>
  <c r="M49" i="10"/>
  <c r="J49" i="10"/>
  <c r="M48" i="10"/>
  <c r="M47" i="10"/>
  <c r="J47" i="10"/>
  <c r="M46" i="10"/>
  <c r="M45" i="10"/>
  <c r="J45" i="10"/>
  <c r="M44" i="10"/>
  <c r="M43" i="10"/>
  <c r="J43" i="10"/>
  <c r="M42" i="10"/>
  <c r="M41" i="10"/>
  <c r="J41" i="10"/>
  <c r="M40" i="10"/>
  <c r="M39" i="10"/>
  <c r="J39" i="10"/>
  <c r="M38" i="10"/>
  <c r="M37" i="10"/>
  <c r="J37" i="10"/>
  <c r="M36" i="10"/>
  <c r="M35" i="10"/>
  <c r="M34" i="10"/>
  <c r="M33" i="10"/>
  <c r="J33" i="10"/>
  <c r="M32" i="10"/>
  <c r="M31" i="10"/>
  <c r="J31" i="10"/>
  <c r="M30" i="10"/>
  <c r="M29" i="10"/>
  <c r="J29" i="10"/>
  <c r="M28" i="10"/>
  <c r="M27" i="10"/>
  <c r="M26" i="10"/>
  <c r="M25" i="10"/>
  <c r="J25" i="10"/>
  <c r="M24" i="10"/>
  <c r="M23" i="10"/>
  <c r="J23" i="10"/>
  <c r="M22" i="10"/>
  <c r="M21" i="10"/>
  <c r="J21" i="10"/>
  <c r="M20" i="10"/>
  <c r="M19" i="10"/>
  <c r="M18" i="10"/>
  <c r="M17" i="10"/>
  <c r="M16" i="10"/>
  <c r="M15" i="10"/>
  <c r="J15" i="10"/>
  <c r="M14" i="10"/>
  <c r="M13" i="10"/>
  <c r="J13" i="10"/>
  <c r="M12" i="10"/>
  <c r="M11" i="10"/>
  <c r="M10" i="10"/>
  <c r="M9" i="10"/>
  <c r="M8" i="10"/>
  <c r="M7" i="10"/>
  <c r="J7" i="10"/>
  <c r="M6" i="10"/>
  <c r="M5" i="10"/>
  <c r="J86" i="19"/>
  <c r="J84" i="19"/>
  <c r="J82" i="19"/>
  <c r="J80" i="19"/>
  <c r="J78" i="19"/>
  <c r="J76" i="19"/>
  <c r="J74" i="19"/>
  <c r="J72" i="19"/>
  <c r="J70" i="19"/>
  <c r="J68" i="19"/>
  <c r="J66" i="19"/>
  <c r="J64" i="19"/>
  <c r="J62" i="19"/>
  <c r="J60" i="19"/>
  <c r="J58" i="19"/>
  <c r="J56" i="19"/>
  <c r="J54" i="19"/>
  <c r="J52" i="19"/>
  <c r="J50" i="19"/>
  <c r="J48" i="19"/>
  <c r="J46" i="19"/>
  <c r="J44" i="19"/>
  <c r="J42" i="19"/>
  <c r="J40" i="19"/>
  <c r="J38" i="19"/>
  <c r="J36" i="19"/>
  <c r="J34" i="19"/>
  <c r="J32" i="19"/>
  <c r="J30" i="19"/>
  <c r="J28" i="19"/>
  <c r="J27" i="19"/>
  <c r="J26" i="19"/>
  <c r="J24" i="19"/>
  <c r="J22" i="19"/>
  <c r="J20" i="19"/>
  <c r="J19" i="19"/>
  <c r="J18" i="19"/>
  <c r="J17" i="19"/>
  <c r="J16" i="19"/>
  <c r="J14" i="19"/>
  <c r="J13" i="19"/>
  <c r="J12" i="19"/>
  <c r="J11" i="19"/>
  <c r="J10" i="19"/>
  <c r="J9" i="19"/>
  <c r="J8" i="19"/>
  <c r="J6" i="19"/>
  <c r="J5" i="19"/>
  <c r="M86" i="19"/>
  <c r="M85" i="19"/>
  <c r="J85" i="19"/>
  <c r="M84" i="19"/>
  <c r="M83" i="19"/>
  <c r="J83" i="19"/>
  <c r="M82" i="19"/>
  <c r="M81" i="19"/>
  <c r="J81" i="19"/>
  <c r="M80" i="19"/>
  <c r="M79" i="19"/>
  <c r="J79" i="19"/>
  <c r="M78" i="19"/>
  <c r="M77" i="19"/>
  <c r="J77" i="19"/>
  <c r="M76" i="19"/>
  <c r="M75" i="19"/>
  <c r="J75" i="19"/>
  <c r="M74" i="19"/>
  <c r="M73" i="19"/>
  <c r="J73" i="19"/>
  <c r="M72" i="19"/>
  <c r="M71" i="19"/>
  <c r="J71" i="19"/>
  <c r="M70" i="19"/>
  <c r="M69" i="19"/>
  <c r="J69" i="19"/>
  <c r="M68" i="19"/>
  <c r="M67" i="19"/>
  <c r="J67" i="19"/>
  <c r="M66" i="19"/>
  <c r="M65" i="19"/>
  <c r="J65" i="19"/>
  <c r="M64" i="19"/>
  <c r="M63" i="19"/>
  <c r="J63" i="19"/>
  <c r="M62" i="19"/>
  <c r="M61" i="19"/>
  <c r="J61" i="19"/>
  <c r="M60" i="19"/>
  <c r="M59" i="19"/>
  <c r="J59" i="19"/>
  <c r="M58" i="19"/>
  <c r="M57" i="19"/>
  <c r="J57" i="19"/>
  <c r="M56" i="19"/>
  <c r="M55" i="19"/>
  <c r="J55" i="19"/>
  <c r="M54" i="19"/>
  <c r="M53" i="19"/>
  <c r="J53" i="19"/>
  <c r="M52" i="19"/>
  <c r="M51" i="19"/>
  <c r="J51" i="19"/>
  <c r="M50" i="19"/>
  <c r="M49" i="19"/>
  <c r="J49" i="19"/>
  <c r="M48" i="19"/>
  <c r="M47" i="19"/>
  <c r="J47" i="19"/>
  <c r="M46" i="19"/>
  <c r="M45" i="19"/>
  <c r="J45" i="19"/>
  <c r="M44" i="19"/>
  <c r="M43" i="19"/>
  <c r="J43" i="19"/>
  <c r="M42" i="19"/>
  <c r="M41" i="19"/>
  <c r="J41" i="19"/>
  <c r="M40" i="19"/>
  <c r="M39" i="19"/>
  <c r="J39" i="19"/>
  <c r="M38" i="19"/>
  <c r="M37" i="19"/>
  <c r="J37" i="19"/>
  <c r="M36" i="19"/>
  <c r="M35" i="19"/>
  <c r="J35" i="19"/>
  <c r="M34" i="19"/>
  <c r="M33" i="19"/>
  <c r="J33" i="19"/>
  <c r="M32" i="19"/>
  <c r="M31" i="19"/>
  <c r="J31" i="19"/>
  <c r="M30" i="19"/>
  <c r="M29" i="19"/>
  <c r="J29" i="19"/>
  <c r="M28" i="19"/>
  <c r="M27" i="19"/>
  <c r="M26" i="19"/>
  <c r="M25" i="19"/>
  <c r="J25" i="19"/>
  <c r="M24" i="19"/>
  <c r="M23" i="19"/>
  <c r="J23" i="19"/>
  <c r="M22" i="19"/>
  <c r="M21" i="19"/>
  <c r="J21" i="19"/>
  <c r="M20" i="19"/>
  <c r="M19" i="19"/>
  <c r="M18" i="19"/>
  <c r="M17" i="19"/>
  <c r="M16" i="19"/>
  <c r="M15" i="19"/>
  <c r="J15" i="19"/>
  <c r="M14" i="19"/>
  <c r="M13" i="19"/>
  <c r="M12" i="19"/>
  <c r="M11" i="19"/>
  <c r="M10" i="19"/>
  <c r="M9" i="19"/>
  <c r="M8" i="19"/>
  <c r="M7" i="19"/>
  <c r="J7" i="19"/>
  <c r="M6" i="19"/>
  <c r="M5" i="19"/>
  <c r="J86" i="18"/>
  <c r="J84" i="18"/>
  <c r="J82" i="18"/>
  <c r="J80" i="18"/>
  <c r="J78" i="18"/>
  <c r="J76" i="18"/>
  <c r="J74" i="18"/>
  <c r="J72" i="18"/>
  <c r="J70" i="18"/>
  <c r="J68" i="18"/>
  <c r="J66" i="18"/>
  <c r="J64" i="18"/>
  <c r="J62" i="18"/>
  <c r="J60" i="18"/>
  <c r="J58" i="18"/>
  <c r="J56" i="18"/>
  <c r="J54" i="18"/>
  <c r="J52" i="18"/>
  <c r="J50" i="18"/>
  <c r="J48" i="18"/>
  <c r="J46" i="18"/>
  <c r="J44" i="18"/>
  <c r="J42" i="18"/>
  <c r="J40" i="18"/>
  <c r="J38" i="18"/>
  <c r="J36" i="18"/>
  <c r="M35" i="18"/>
  <c r="M34" i="18"/>
  <c r="J34" i="18"/>
  <c r="M33" i="18"/>
  <c r="M32" i="18"/>
  <c r="J32" i="18"/>
  <c r="M31" i="18"/>
  <c r="M30" i="18"/>
  <c r="J30" i="18"/>
  <c r="M29" i="18"/>
  <c r="M28" i="18"/>
  <c r="J28" i="18"/>
  <c r="M27" i="18"/>
  <c r="M26" i="18"/>
  <c r="J26" i="18"/>
  <c r="M25" i="18"/>
  <c r="M24" i="18"/>
  <c r="J24" i="18"/>
  <c r="M23" i="18"/>
  <c r="M22" i="18"/>
  <c r="J22" i="18"/>
  <c r="M21" i="18"/>
  <c r="M20" i="18"/>
  <c r="J20" i="18"/>
  <c r="M19" i="18"/>
  <c r="M18" i="18"/>
  <c r="J18" i="18"/>
  <c r="M17" i="18"/>
  <c r="M16" i="18"/>
  <c r="J16" i="18"/>
  <c r="M15" i="18"/>
  <c r="M14" i="18"/>
  <c r="J14" i="18"/>
  <c r="M13" i="18"/>
  <c r="J13" i="18"/>
  <c r="M12" i="18"/>
  <c r="J12" i="18"/>
  <c r="M11" i="18"/>
  <c r="M10" i="18"/>
  <c r="J10" i="18"/>
  <c r="M9" i="18"/>
  <c r="M8" i="18"/>
  <c r="J8" i="18"/>
  <c r="M7" i="18"/>
  <c r="M6" i="18"/>
  <c r="J6" i="18"/>
  <c r="M5" i="18"/>
  <c r="J5" i="18"/>
  <c r="J85" i="18"/>
  <c r="J83" i="18"/>
  <c r="J81" i="18"/>
  <c r="J79" i="18"/>
  <c r="J77" i="18"/>
  <c r="J75" i="18"/>
  <c r="J73" i="18"/>
  <c r="J71" i="18"/>
  <c r="J69" i="18"/>
  <c r="J67" i="18"/>
  <c r="J65" i="18"/>
  <c r="J63" i="18"/>
  <c r="J61" i="18"/>
  <c r="J59" i="18"/>
  <c r="J57" i="18"/>
  <c r="J55" i="18"/>
  <c r="J53" i="18"/>
  <c r="J51" i="18"/>
  <c r="J49" i="18"/>
  <c r="J47" i="18"/>
  <c r="J45" i="18"/>
  <c r="J43" i="18"/>
  <c r="J41" i="18"/>
  <c r="J39" i="18"/>
  <c r="J37" i="18"/>
  <c r="J35" i="18"/>
  <c r="J33" i="18"/>
  <c r="J31" i="18"/>
  <c r="J29" i="18"/>
  <c r="J27" i="18"/>
  <c r="J25" i="18"/>
  <c r="J23" i="18"/>
  <c r="J21" i="18"/>
  <c r="J19" i="18"/>
  <c r="J17" i="18"/>
  <c r="J15" i="18"/>
  <c r="J11" i="18"/>
  <c r="J9" i="18"/>
  <c r="J7" i="18"/>
  <c r="M85" i="17"/>
  <c r="M84" i="17"/>
  <c r="M83" i="17"/>
  <c r="M82" i="17"/>
  <c r="M81" i="17"/>
  <c r="M80" i="17"/>
  <c r="M79" i="17"/>
  <c r="M78" i="17"/>
  <c r="M77" i="17"/>
  <c r="M76" i="17"/>
  <c r="M75" i="17"/>
  <c r="M74" i="17"/>
  <c r="M73" i="17"/>
  <c r="M72" i="17"/>
  <c r="M71" i="17"/>
  <c r="M70" i="17"/>
  <c r="M69" i="17"/>
  <c r="M68" i="17"/>
  <c r="M67" i="17"/>
  <c r="M66" i="17"/>
  <c r="M65" i="17"/>
  <c r="M64" i="17"/>
  <c r="M63" i="17"/>
  <c r="M62" i="17"/>
  <c r="M61" i="17"/>
  <c r="M60" i="17"/>
  <c r="M59" i="17"/>
  <c r="M58" i="17"/>
  <c r="J58" i="17"/>
  <c r="M57" i="17"/>
  <c r="M56" i="17"/>
  <c r="J56" i="17"/>
  <c r="M55" i="17"/>
  <c r="M54" i="17"/>
  <c r="J54" i="17"/>
  <c r="M53" i="17"/>
  <c r="M52" i="17"/>
  <c r="J52" i="17"/>
  <c r="M51" i="17"/>
  <c r="M50" i="17"/>
  <c r="J50" i="17"/>
  <c r="M49" i="17"/>
  <c r="M48" i="17"/>
  <c r="J48" i="17"/>
  <c r="M47" i="17"/>
  <c r="M46" i="17"/>
  <c r="J46" i="17"/>
  <c r="M45" i="17"/>
  <c r="M44" i="17"/>
  <c r="J44" i="17"/>
  <c r="M43" i="17"/>
  <c r="M42" i="17"/>
  <c r="J42" i="17"/>
  <c r="M41" i="17"/>
  <c r="M40" i="17"/>
  <c r="J40" i="17"/>
  <c r="M39" i="17"/>
  <c r="M38" i="17"/>
  <c r="J38" i="17"/>
  <c r="M37" i="17"/>
  <c r="M36" i="17"/>
  <c r="J36" i="17"/>
  <c r="M35" i="17"/>
  <c r="M34" i="17"/>
  <c r="J34" i="17"/>
  <c r="M33" i="17"/>
  <c r="M32" i="17"/>
  <c r="J32" i="17"/>
  <c r="M31" i="17"/>
  <c r="M30" i="17"/>
  <c r="J30" i="17"/>
  <c r="M29" i="17"/>
  <c r="M28" i="17"/>
  <c r="J28" i="17"/>
  <c r="M27" i="17"/>
  <c r="M26" i="17"/>
  <c r="J26" i="17"/>
  <c r="M25" i="17"/>
  <c r="M24" i="17"/>
  <c r="J24" i="17"/>
  <c r="M23" i="17"/>
  <c r="M22" i="17"/>
  <c r="J22" i="17"/>
  <c r="M21" i="17"/>
  <c r="M20" i="17"/>
  <c r="J20" i="17"/>
  <c r="M19" i="17"/>
  <c r="M18" i="17"/>
  <c r="J18" i="17"/>
  <c r="M17" i="17"/>
  <c r="M16" i="17"/>
  <c r="J16" i="17"/>
  <c r="M15" i="17"/>
  <c r="M14" i="17"/>
  <c r="J14" i="17"/>
  <c r="M13" i="17"/>
  <c r="J13" i="17"/>
  <c r="M12" i="17"/>
  <c r="J12" i="17"/>
  <c r="M11" i="17"/>
  <c r="M10" i="17"/>
  <c r="J10" i="17"/>
  <c r="M9" i="17"/>
  <c r="M8" i="17"/>
  <c r="J8" i="17"/>
  <c r="M7" i="17"/>
  <c r="M6" i="17"/>
  <c r="J6" i="17"/>
  <c r="M5" i="17"/>
  <c r="J5" i="17"/>
  <c r="J85" i="17"/>
  <c r="J83" i="17"/>
  <c r="J81" i="17"/>
  <c r="J79" i="17"/>
  <c r="J77" i="17"/>
  <c r="J75" i="17"/>
  <c r="J73" i="17"/>
  <c r="J71" i="17"/>
  <c r="J69" i="17"/>
  <c r="J67" i="17"/>
  <c r="J65" i="17"/>
  <c r="J63" i="17"/>
  <c r="J61" i="17"/>
  <c r="J59" i="17"/>
  <c r="J57" i="17"/>
  <c r="J55" i="17"/>
  <c r="J53" i="17"/>
  <c r="J51" i="17"/>
  <c r="J49" i="17"/>
  <c r="J47" i="17"/>
  <c r="J45" i="17"/>
  <c r="J43" i="17"/>
  <c r="J41" i="17"/>
  <c r="J39" i="17"/>
  <c r="J37" i="17"/>
  <c r="J35" i="17"/>
  <c r="J33" i="17"/>
  <c r="J31" i="17"/>
  <c r="J29" i="17"/>
  <c r="J27" i="17"/>
  <c r="J25" i="17"/>
  <c r="J23" i="17"/>
  <c r="J21" i="17"/>
  <c r="J19" i="17"/>
  <c r="J17" i="17"/>
  <c r="J15" i="17"/>
  <c r="J11" i="17"/>
  <c r="J9" i="17"/>
  <c r="J7" i="17"/>
  <c r="J54" i="16"/>
  <c r="J50" i="16"/>
  <c r="J48" i="16"/>
  <c r="J46" i="16"/>
  <c r="J44" i="16"/>
  <c r="J42" i="16"/>
  <c r="J40" i="16"/>
  <c r="J38" i="16"/>
  <c r="J36" i="16"/>
  <c r="J34" i="16"/>
  <c r="J32" i="16"/>
  <c r="J30" i="16"/>
  <c r="J28" i="16"/>
  <c r="J26" i="16"/>
  <c r="J24" i="16"/>
  <c r="J22" i="16"/>
  <c r="J20" i="16"/>
  <c r="J18" i="16"/>
  <c r="J16" i="16"/>
  <c r="J14" i="16"/>
  <c r="J12" i="16"/>
  <c r="J11" i="16"/>
  <c r="J10" i="16"/>
  <c r="J9" i="16"/>
  <c r="J8" i="16"/>
  <c r="J6" i="16"/>
  <c r="M86" i="16"/>
  <c r="M85" i="16"/>
  <c r="J85" i="16"/>
  <c r="M84" i="16"/>
  <c r="M83" i="16"/>
  <c r="J83" i="16"/>
  <c r="M82" i="16"/>
  <c r="M81" i="16"/>
  <c r="J81" i="16"/>
  <c r="M80" i="16"/>
  <c r="M79" i="16"/>
  <c r="J79" i="16"/>
  <c r="M78" i="16"/>
  <c r="M77" i="16"/>
  <c r="J77" i="16"/>
  <c r="M76" i="16"/>
  <c r="M75" i="16"/>
  <c r="J75" i="16"/>
  <c r="M74" i="16"/>
  <c r="M73" i="16"/>
  <c r="J73" i="16"/>
  <c r="M72" i="16"/>
  <c r="M71" i="16"/>
  <c r="J71" i="16"/>
  <c r="M70" i="16"/>
  <c r="M69" i="16"/>
  <c r="J69" i="16"/>
  <c r="M68" i="16"/>
  <c r="M67" i="16"/>
  <c r="J67" i="16"/>
  <c r="M66" i="16"/>
  <c r="M65" i="16"/>
  <c r="J65" i="16"/>
  <c r="M64" i="16"/>
  <c r="M63" i="16"/>
  <c r="J63" i="16"/>
  <c r="M62" i="16"/>
  <c r="M61" i="16"/>
  <c r="J61" i="16"/>
  <c r="M60" i="16"/>
  <c r="M59" i="16"/>
  <c r="J59" i="16"/>
  <c r="M58" i="16"/>
  <c r="M57" i="16"/>
  <c r="J57" i="16"/>
  <c r="M56" i="16"/>
  <c r="M55" i="16"/>
  <c r="J55" i="16"/>
  <c r="M54" i="16"/>
  <c r="M53" i="16"/>
  <c r="J53" i="16"/>
  <c r="M52" i="16"/>
  <c r="M51" i="16"/>
  <c r="J51" i="16"/>
  <c r="M50" i="16"/>
  <c r="M49" i="16"/>
  <c r="J49" i="16"/>
  <c r="M48" i="16"/>
  <c r="M47" i="16"/>
  <c r="J47" i="16"/>
  <c r="M46" i="16"/>
  <c r="M45" i="16"/>
  <c r="J45" i="16"/>
  <c r="M44" i="16"/>
  <c r="M43" i="16"/>
  <c r="J43" i="16"/>
  <c r="M42" i="16"/>
  <c r="M41" i="16"/>
  <c r="J41" i="16"/>
  <c r="M40" i="16"/>
  <c r="M39" i="16"/>
  <c r="J39" i="16"/>
  <c r="M38" i="16"/>
  <c r="M37" i="16"/>
  <c r="J37" i="16"/>
  <c r="M36" i="16"/>
  <c r="M35" i="16"/>
  <c r="J35" i="16"/>
  <c r="M34" i="16"/>
  <c r="M33" i="16"/>
  <c r="J33" i="16"/>
  <c r="M32" i="16"/>
  <c r="M31" i="16"/>
  <c r="J31" i="16"/>
  <c r="M30" i="16"/>
  <c r="M29" i="16"/>
  <c r="J29" i="16"/>
  <c r="M28" i="16"/>
  <c r="M27" i="16"/>
  <c r="J27" i="16"/>
  <c r="M26" i="16"/>
  <c r="M25" i="16"/>
  <c r="J25" i="16"/>
  <c r="M24" i="16"/>
  <c r="M23" i="16"/>
  <c r="J23" i="16"/>
  <c r="M22" i="16"/>
  <c r="M21" i="16"/>
  <c r="J21" i="16"/>
  <c r="M20" i="16"/>
  <c r="M19" i="16"/>
  <c r="J19" i="16"/>
  <c r="M18" i="16"/>
  <c r="M17" i="16"/>
  <c r="J17" i="16"/>
  <c r="M16" i="16"/>
  <c r="M15" i="16"/>
  <c r="J15" i="16"/>
  <c r="M14" i="16"/>
  <c r="M13" i="16"/>
  <c r="J13" i="16"/>
  <c r="M12" i="16"/>
  <c r="M11" i="16"/>
  <c r="M10" i="16"/>
  <c r="M9" i="16"/>
  <c r="M8" i="16"/>
  <c r="M7" i="16"/>
  <c r="J7" i="16"/>
  <c r="M6" i="16"/>
  <c r="M5" i="16"/>
  <c r="J5" i="16"/>
  <c r="J86" i="15"/>
  <c r="J84" i="15"/>
  <c r="J82" i="15"/>
  <c r="J80" i="15"/>
  <c r="J78" i="15"/>
  <c r="J76" i="15"/>
  <c r="J74" i="15"/>
  <c r="J72" i="15"/>
  <c r="J70" i="15"/>
  <c r="J68" i="15"/>
  <c r="J66" i="15"/>
  <c r="J64" i="15"/>
  <c r="J62" i="15"/>
  <c r="J60" i="15"/>
  <c r="J58" i="15"/>
  <c r="J56" i="15"/>
  <c r="J54" i="15"/>
  <c r="J52" i="15"/>
  <c r="J50" i="15"/>
  <c r="J48" i="15"/>
  <c r="J46" i="15"/>
  <c r="J44" i="15"/>
  <c r="J42" i="15"/>
  <c r="J40" i="15"/>
  <c r="J38" i="15"/>
  <c r="J36" i="15"/>
  <c r="J34" i="15"/>
  <c r="J32" i="15"/>
  <c r="J30" i="15"/>
  <c r="J28" i="15"/>
  <c r="J27" i="15"/>
  <c r="J26" i="15"/>
  <c r="J25" i="15"/>
  <c r="J24" i="15"/>
  <c r="J22" i="15"/>
  <c r="J20" i="15"/>
  <c r="J19" i="15"/>
  <c r="J18" i="15"/>
  <c r="J17" i="15"/>
  <c r="J16" i="15"/>
  <c r="J14" i="15"/>
  <c r="J13" i="15"/>
  <c r="J12" i="15"/>
  <c r="J11" i="15"/>
  <c r="J10" i="15"/>
  <c r="J9" i="15"/>
  <c r="J8" i="15"/>
  <c r="J6" i="15"/>
  <c r="J5" i="15"/>
  <c r="M86" i="15"/>
  <c r="M85" i="15"/>
  <c r="J85" i="15"/>
  <c r="M84" i="15"/>
  <c r="M83" i="15"/>
  <c r="J83" i="15"/>
  <c r="M82" i="15"/>
  <c r="M81" i="15"/>
  <c r="J81" i="15"/>
  <c r="M80" i="15"/>
  <c r="M79" i="15"/>
  <c r="J79" i="15"/>
  <c r="M78" i="15"/>
  <c r="M77" i="15"/>
  <c r="J77" i="15"/>
  <c r="M76" i="15"/>
  <c r="M75" i="15"/>
  <c r="J75" i="15"/>
  <c r="M74" i="15"/>
  <c r="M73" i="15"/>
  <c r="J73" i="15"/>
  <c r="M72" i="15"/>
  <c r="M71" i="15"/>
  <c r="J71" i="15"/>
  <c r="M70" i="15"/>
  <c r="M69" i="15"/>
  <c r="J69" i="15"/>
  <c r="M68" i="15"/>
  <c r="M67" i="15"/>
  <c r="J67" i="15"/>
  <c r="M66" i="15"/>
  <c r="M65" i="15"/>
  <c r="J65" i="15"/>
  <c r="M64" i="15"/>
  <c r="M63" i="15"/>
  <c r="J63" i="15"/>
  <c r="M62" i="15"/>
  <c r="M61" i="15"/>
  <c r="J61" i="15"/>
  <c r="M60" i="15"/>
  <c r="M59" i="15"/>
  <c r="J59" i="15"/>
  <c r="M58" i="15"/>
  <c r="M57" i="15"/>
  <c r="J57" i="15"/>
  <c r="M56" i="15"/>
  <c r="M55" i="15"/>
  <c r="J55" i="15"/>
  <c r="M54" i="15"/>
  <c r="M53" i="15"/>
  <c r="J53" i="15"/>
  <c r="M52" i="15"/>
  <c r="M51" i="15"/>
  <c r="J51" i="15"/>
  <c r="M50" i="15"/>
  <c r="M49" i="15"/>
  <c r="J49" i="15"/>
  <c r="M48" i="15"/>
  <c r="M47" i="15"/>
  <c r="J47" i="15"/>
  <c r="M46" i="15"/>
  <c r="M45" i="15"/>
  <c r="J45" i="15"/>
  <c r="M44" i="15"/>
  <c r="M43" i="15"/>
  <c r="J43" i="15"/>
  <c r="M42" i="15"/>
  <c r="M41" i="15"/>
  <c r="J41" i="15"/>
  <c r="M40" i="15"/>
  <c r="M39" i="15"/>
  <c r="J39" i="15"/>
  <c r="M38" i="15"/>
  <c r="M37" i="15"/>
  <c r="J37" i="15"/>
  <c r="M36" i="15"/>
  <c r="M35" i="15"/>
  <c r="J35" i="15"/>
  <c r="M34" i="15"/>
  <c r="M33" i="15"/>
  <c r="J33" i="15"/>
  <c r="M32" i="15"/>
  <c r="M31" i="15"/>
  <c r="J31" i="15"/>
  <c r="M30" i="15"/>
  <c r="M29" i="15"/>
  <c r="J29" i="15"/>
  <c r="M28" i="15"/>
  <c r="M27" i="15"/>
  <c r="M26" i="15"/>
  <c r="M25" i="15"/>
  <c r="M24" i="15"/>
  <c r="M23" i="15"/>
  <c r="J23" i="15"/>
  <c r="M22" i="15"/>
  <c r="M21" i="15"/>
  <c r="J21" i="15"/>
  <c r="M20" i="15"/>
  <c r="M19" i="15"/>
  <c r="M18" i="15"/>
  <c r="M17" i="15"/>
  <c r="M16" i="15"/>
  <c r="M15" i="15"/>
  <c r="J15" i="15"/>
  <c r="M14" i="15"/>
  <c r="M13" i="15"/>
  <c r="M12" i="15"/>
  <c r="M11" i="15"/>
  <c r="M10" i="15"/>
  <c r="M9" i="15"/>
  <c r="M8" i="15"/>
  <c r="M7" i="15"/>
  <c r="J7" i="15"/>
  <c r="M6" i="15"/>
  <c r="M5" i="15"/>
  <c r="M86" i="14"/>
  <c r="J86" i="14"/>
  <c r="M85" i="14"/>
  <c r="J85" i="14"/>
  <c r="M84" i="14"/>
  <c r="J84" i="14"/>
  <c r="M83" i="14"/>
  <c r="J83" i="14"/>
  <c r="M82" i="14"/>
  <c r="J82" i="14"/>
  <c r="M81" i="14"/>
  <c r="J81" i="14"/>
  <c r="M80" i="14"/>
  <c r="J80" i="14"/>
  <c r="M79" i="14"/>
  <c r="J79" i="14"/>
  <c r="M78" i="14"/>
  <c r="J78" i="14"/>
  <c r="M77" i="14"/>
  <c r="J77" i="14"/>
  <c r="M76" i="14"/>
  <c r="J76" i="14"/>
  <c r="M75" i="14"/>
  <c r="J75" i="14"/>
  <c r="M74" i="14"/>
  <c r="J74" i="14"/>
  <c r="M73" i="14"/>
  <c r="J73" i="14"/>
  <c r="M72" i="14"/>
  <c r="J72" i="14"/>
  <c r="M71" i="14"/>
  <c r="J71" i="14"/>
  <c r="M70" i="14"/>
  <c r="J70" i="14"/>
  <c r="M69" i="14"/>
  <c r="J69" i="14"/>
  <c r="M68" i="14"/>
  <c r="J68" i="14"/>
  <c r="M67" i="14"/>
  <c r="J67" i="14"/>
  <c r="M66" i="14"/>
  <c r="J66" i="14"/>
  <c r="M65" i="14"/>
  <c r="J65" i="14"/>
  <c r="M64" i="14"/>
  <c r="J64" i="14"/>
  <c r="M63" i="14"/>
  <c r="J63" i="14"/>
  <c r="M62" i="14"/>
  <c r="J62" i="14"/>
  <c r="M61" i="14"/>
  <c r="J61" i="14"/>
  <c r="M60" i="14"/>
  <c r="J60" i="14"/>
  <c r="M59" i="14"/>
  <c r="J59" i="14"/>
  <c r="M58" i="14"/>
  <c r="J58" i="14"/>
  <c r="M57" i="14"/>
  <c r="J57" i="14"/>
  <c r="M56" i="14"/>
  <c r="J56" i="14"/>
  <c r="M55" i="14"/>
  <c r="J55" i="14"/>
  <c r="M54" i="14"/>
  <c r="J54" i="14"/>
  <c r="M53" i="14"/>
  <c r="J53" i="14"/>
  <c r="M52" i="14"/>
  <c r="J52" i="14"/>
  <c r="M51" i="14"/>
  <c r="J51" i="14"/>
  <c r="M50" i="14"/>
  <c r="J50" i="14"/>
  <c r="M49" i="14"/>
  <c r="J49" i="14"/>
  <c r="M48" i="14"/>
  <c r="J48" i="14"/>
  <c r="M47" i="14"/>
  <c r="J47" i="14"/>
  <c r="M46" i="14"/>
  <c r="J46" i="14"/>
  <c r="M45" i="14"/>
  <c r="J45" i="14"/>
  <c r="M44" i="14"/>
  <c r="J44" i="14"/>
  <c r="M43" i="14"/>
  <c r="J43" i="14"/>
  <c r="M42" i="14"/>
  <c r="J42" i="14"/>
  <c r="M41" i="14"/>
  <c r="J41" i="14"/>
  <c r="M40" i="14"/>
  <c r="J40" i="14"/>
  <c r="M39" i="14"/>
  <c r="J39" i="14"/>
  <c r="M38" i="14"/>
  <c r="J38" i="14"/>
  <c r="M37" i="14"/>
  <c r="J37" i="14"/>
  <c r="M36" i="14"/>
  <c r="J36" i="14"/>
  <c r="M35" i="14"/>
  <c r="J35" i="14"/>
  <c r="M34" i="14"/>
  <c r="J34" i="14"/>
  <c r="M33" i="14"/>
  <c r="J33" i="14"/>
  <c r="M32" i="14"/>
  <c r="J32" i="14"/>
  <c r="M31" i="14"/>
  <c r="J31" i="14"/>
  <c r="M30" i="14"/>
  <c r="J30" i="14"/>
  <c r="M29" i="14"/>
  <c r="J29" i="14"/>
  <c r="M28" i="14"/>
  <c r="J28" i="14"/>
  <c r="M27" i="14"/>
  <c r="J27" i="14"/>
  <c r="M26" i="14"/>
  <c r="J26" i="14"/>
  <c r="M25" i="14"/>
  <c r="J25" i="14"/>
  <c r="M24" i="14"/>
  <c r="J24" i="14"/>
  <c r="M23" i="14"/>
  <c r="J23" i="14"/>
  <c r="M22" i="14"/>
  <c r="J22" i="14"/>
  <c r="M21" i="14"/>
  <c r="J21" i="14"/>
  <c r="M20" i="14"/>
  <c r="J20" i="14"/>
  <c r="M19" i="14"/>
  <c r="J19" i="14"/>
  <c r="M18" i="14"/>
  <c r="J18" i="14"/>
  <c r="M17" i="14"/>
  <c r="J17" i="14"/>
  <c r="M16" i="14"/>
  <c r="J16" i="14"/>
  <c r="M15" i="14"/>
  <c r="J15" i="14"/>
  <c r="M14" i="14"/>
  <c r="J14" i="14"/>
  <c r="M13" i="14"/>
  <c r="J13" i="14"/>
  <c r="M12" i="14"/>
  <c r="J12" i="14"/>
  <c r="M11" i="14"/>
  <c r="J11" i="14"/>
  <c r="M10" i="14"/>
  <c r="J10" i="14"/>
  <c r="M9" i="14"/>
  <c r="J9" i="14"/>
  <c r="M8" i="14"/>
  <c r="J8" i="14"/>
  <c r="M7" i="14"/>
  <c r="J7" i="14"/>
  <c r="M6" i="14"/>
  <c r="J6" i="14"/>
  <c r="M5" i="14"/>
  <c r="J5" i="14"/>
  <c r="J86" i="13"/>
  <c r="J84" i="13"/>
  <c r="J82" i="13"/>
  <c r="J80" i="13"/>
  <c r="J78" i="13"/>
  <c r="J76" i="13"/>
  <c r="J74" i="13"/>
  <c r="J72" i="13"/>
  <c r="J70" i="13"/>
  <c r="J68" i="13"/>
  <c r="J66" i="13"/>
  <c r="J64" i="13"/>
  <c r="J62" i="13"/>
  <c r="J60" i="13"/>
  <c r="J58" i="13"/>
  <c r="J56" i="13"/>
  <c r="J54" i="13"/>
  <c r="J52" i="13"/>
  <c r="J50" i="13"/>
  <c r="J48" i="13"/>
  <c r="J46" i="13"/>
  <c r="J44" i="13"/>
  <c r="J42" i="13"/>
  <c r="J40" i="13"/>
  <c r="J38" i="13"/>
  <c r="J36" i="13"/>
  <c r="J34" i="13"/>
  <c r="J32" i="13"/>
  <c r="J30" i="13"/>
  <c r="J28" i="13"/>
  <c r="J26" i="13"/>
  <c r="J24" i="13"/>
  <c r="J22" i="13"/>
  <c r="J20" i="13"/>
  <c r="J19" i="13"/>
  <c r="J18" i="13"/>
  <c r="J17" i="13"/>
  <c r="J16" i="13"/>
  <c r="J14" i="13"/>
  <c r="J12" i="13"/>
  <c r="J11" i="13"/>
  <c r="J10" i="13"/>
  <c r="J9" i="13"/>
  <c r="J8" i="13"/>
  <c r="J6" i="13"/>
  <c r="J5" i="13"/>
  <c r="M86" i="13"/>
  <c r="M85" i="13"/>
  <c r="J85" i="13"/>
  <c r="M84" i="13"/>
  <c r="M83" i="13"/>
  <c r="J83" i="13"/>
  <c r="M82" i="13"/>
  <c r="M81" i="13"/>
  <c r="J81" i="13"/>
  <c r="M80" i="13"/>
  <c r="M79" i="13"/>
  <c r="J79" i="13"/>
  <c r="M78" i="13"/>
  <c r="M77" i="13"/>
  <c r="J77" i="13"/>
  <c r="M76" i="13"/>
  <c r="M75" i="13"/>
  <c r="J75" i="13"/>
  <c r="M74" i="13"/>
  <c r="M73" i="13"/>
  <c r="J73" i="13"/>
  <c r="M72" i="13"/>
  <c r="M71" i="13"/>
  <c r="J71" i="13"/>
  <c r="M70" i="13"/>
  <c r="M69" i="13"/>
  <c r="J69" i="13"/>
  <c r="M68" i="13"/>
  <c r="M67" i="13"/>
  <c r="J67" i="13"/>
  <c r="M66" i="13"/>
  <c r="M65" i="13"/>
  <c r="J65" i="13"/>
  <c r="M64" i="13"/>
  <c r="M63" i="13"/>
  <c r="J63" i="13"/>
  <c r="M62" i="13"/>
  <c r="M61" i="13"/>
  <c r="J61" i="13"/>
  <c r="M60" i="13"/>
  <c r="M59" i="13"/>
  <c r="J59" i="13"/>
  <c r="M58" i="13"/>
  <c r="M57" i="13"/>
  <c r="J57" i="13"/>
  <c r="M56" i="13"/>
  <c r="M55" i="13"/>
  <c r="J55" i="13"/>
  <c r="M54" i="13"/>
  <c r="M53" i="13"/>
  <c r="J53" i="13"/>
  <c r="M52" i="13"/>
  <c r="M51" i="13"/>
  <c r="J51" i="13"/>
  <c r="M50" i="13"/>
  <c r="M49" i="13"/>
  <c r="J49" i="13"/>
  <c r="M48" i="13"/>
  <c r="M47" i="13"/>
  <c r="J47" i="13"/>
  <c r="M46" i="13"/>
  <c r="M45" i="13"/>
  <c r="J45" i="13"/>
  <c r="M44" i="13"/>
  <c r="M43" i="13"/>
  <c r="J43" i="13"/>
  <c r="M42" i="13"/>
  <c r="M41" i="13"/>
  <c r="J41" i="13"/>
  <c r="M40" i="13"/>
  <c r="M39" i="13"/>
  <c r="J39" i="13"/>
  <c r="M38" i="13"/>
  <c r="M37" i="13"/>
  <c r="J37" i="13"/>
  <c r="M36" i="13"/>
  <c r="M35" i="13"/>
  <c r="J35" i="13"/>
  <c r="M34" i="13"/>
  <c r="M33" i="13"/>
  <c r="J33" i="13"/>
  <c r="M32" i="13"/>
  <c r="M31" i="13"/>
  <c r="J31" i="13"/>
  <c r="M30" i="13"/>
  <c r="M29" i="13"/>
  <c r="J29" i="13"/>
  <c r="M28" i="13"/>
  <c r="M27" i="13"/>
  <c r="J27" i="13"/>
  <c r="M26" i="13"/>
  <c r="M25" i="13"/>
  <c r="J25" i="13"/>
  <c r="M24" i="13"/>
  <c r="M23" i="13"/>
  <c r="J23" i="13"/>
  <c r="M22" i="13"/>
  <c r="M21" i="13"/>
  <c r="J21" i="13"/>
  <c r="M20" i="13"/>
  <c r="M19" i="13"/>
  <c r="M18" i="13"/>
  <c r="M17" i="13"/>
  <c r="M16" i="13"/>
  <c r="M15" i="13"/>
  <c r="J15" i="13"/>
  <c r="M14" i="13"/>
  <c r="M13" i="13"/>
  <c r="J13" i="13"/>
  <c r="M12" i="13"/>
  <c r="M11" i="13"/>
  <c r="M10" i="13"/>
  <c r="M9" i="13"/>
  <c r="M8" i="13"/>
  <c r="M7" i="13"/>
  <c r="J7" i="13"/>
  <c r="M6" i="13"/>
  <c r="M5" i="13"/>
  <c r="J86" i="12"/>
  <c r="J84" i="12"/>
  <c r="J82" i="12"/>
  <c r="J80" i="12"/>
  <c r="J78" i="12"/>
  <c r="J76" i="12"/>
  <c r="J74" i="12"/>
  <c r="J72" i="12"/>
  <c r="J70" i="12"/>
  <c r="J68" i="12"/>
  <c r="J66" i="12"/>
  <c r="J64" i="12"/>
  <c r="J62" i="12"/>
  <c r="J60" i="12"/>
  <c r="J58" i="12"/>
  <c r="J56" i="12"/>
  <c r="J54" i="12"/>
  <c r="J52" i="12"/>
  <c r="J50" i="12"/>
  <c r="J48" i="12"/>
  <c r="J46" i="12"/>
  <c r="J44" i="12"/>
  <c r="J42" i="12"/>
  <c r="J40" i="12"/>
  <c r="J38" i="12"/>
  <c r="J36" i="12"/>
  <c r="J34" i="12"/>
  <c r="J32" i="12"/>
  <c r="J30" i="12"/>
  <c r="J28" i="12"/>
  <c r="J27" i="12"/>
  <c r="J26" i="12"/>
  <c r="J25" i="12"/>
  <c r="J24" i="12"/>
  <c r="J22" i="12"/>
  <c r="J20" i="12"/>
  <c r="J19" i="12"/>
  <c r="J18" i="12"/>
  <c r="J17" i="12"/>
  <c r="J16" i="12"/>
  <c r="J14" i="12"/>
  <c r="J13" i="12"/>
  <c r="J12" i="12"/>
  <c r="J11" i="12"/>
  <c r="J10" i="12"/>
  <c r="J9" i="12"/>
  <c r="J8" i="12"/>
  <c r="J6" i="12"/>
  <c r="J5" i="12"/>
  <c r="M86" i="12"/>
  <c r="M85" i="12"/>
  <c r="J85" i="12"/>
  <c r="M84" i="12"/>
  <c r="M83" i="12"/>
  <c r="J83" i="12"/>
  <c r="M82" i="12"/>
  <c r="M81" i="12"/>
  <c r="J81" i="12"/>
  <c r="M80" i="12"/>
  <c r="M79" i="12"/>
  <c r="J79" i="12"/>
  <c r="M78" i="12"/>
  <c r="M77" i="12"/>
  <c r="J77" i="12"/>
  <c r="M76" i="12"/>
  <c r="M75" i="12"/>
  <c r="J75" i="12"/>
  <c r="M74" i="12"/>
  <c r="M73" i="12"/>
  <c r="J73" i="12"/>
  <c r="M72" i="12"/>
  <c r="M71" i="12"/>
  <c r="J71" i="12"/>
  <c r="M70" i="12"/>
  <c r="M69" i="12"/>
  <c r="J69" i="12"/>
  <c r="M68" i="12"/>
  <c r="M67" i="12"/>
  <c r="J67" i="12"/>
  <c r="M66" i="12"/>
  <c r="M65" i="12"/>
  <c r="J65" i="12"/>
  <c r="M64" i="12"/>
  <c r="M63" i="12"/>
  <c r="J63" i="12"/>
  <c r="M62" i="12"/>
  <c r="M61" i="12"/>
  <c r="J61" i="12"/>
  <c r="M60" i="12"/>
  <c r="M59" i="12"/>
  <c r="J59" i="12"/>
  <c r="M58" i="12"/>
  <c r="M57" i="12"/>
  <c r="J57" i="12"/>
  <c r="M56" i="12"/>
  <c r="M55" i="12"/>
  <c r="J55" i="12"/>
  <c r="M54" i="12"/>
  <c r="M53" i="12"/>
  <c r="J53" i="12"/>
  <c r="M52" i="12"/>
  <c r="M51" i="12"/>
  <c r="J51" i="12"/>
  <c r="M50" i="12"/>
  <c r="M49" i="12"/>
  <c r="J49" i="12"/>
  <c r="M48" i="12"/>
  <c r="M47" i="12"/>
  <c r="J47" i="12"/>
  <c r="M46" i="12"/>
  <c r="M45" i="12"/>
  <c r="J45" i="12"/>
  <c r="M44" i="12"/>
  <c r="M43" i="12"/>
  <c r="J43" i="12"/>
  <c r="M42" i="12"/>
  <c r="M41" i="12"/>
  <c r="J41" i="12"/>
  <c r="M40" i="12"/>
  <c r="M39" i="12"/>
  <c r="J39" i="12"/>
  <c r="M38" i="12"/>
  <c r="M37" i="12"/>
  <c r="J37" i="12"/>
  <c r="M36" i="12"/>
  <c r="M35" i="12"/>
  <c r="J35" i="12"/>
  <c r="M34" i="12"/>
  <c r="M33" i="12"/>
  <c r="J33" i="12"/>
  <c r="M32" i="12"/>
  <c r="M31" i="12"/>
  <c r="J31" i="12"/>
  <c r="M30" i="12"/>
  <c r="M29" i="12"/>
  <c r="J29" i="12"/>
  <c r="M28" i="12"/>
  <c r="M27" i="12"/>
  <c r="M26" i="12"/>
  <c r="M25" i="12"/>
  <c r="M24" i="12"/>
  <c r="M23" i="12"/>
  <c r="J23" i="12"/>
  <c r="M22" i="12"/>
  <c r="M21" i="12"/>
  <c r="J21" i="12"/>
  <c r="M20" i="12"/>
  <c r="M19" i="12"/>
  <c r="M18" i="12"/>
  <c r="M17" i="12"/>
  <c r="M16" i="12"/>
  <c r="M15" i="12"/>
  <c r="J15" i="12"/>
  <c r="M14" i="12"/>
  <c r="M13" i="12"/>
  <c r="M12" i="12"/>
  <c r="M11" i="12"/>
  <c r="M10" i="12"/>
  <c r="M9" i="12"/>
  <c r="M8" i="12"/>
  <c r="M7" i="12"/>
  <c r="J7" i="12"/>
  <c r="M6" i="12"/>
  <c r="M5" i="12"/>
  <c r="J85" i="9"/>
  <c r="M79" i="9"/>
  <c r="M71" i="9"/>
  <c r="M64" i="9"/>
  <c r="M68" i="9"/>
  <c r="M59" i="9"/>
  <c r="M40" i="9"/>
  <c r="M45" i="9"/>
  <c r="M48" i="9"/>
  <c r="M53" i="9"/>
  <c r="M57" i="9"/>
  <c r="M37" i="9"/>
  <c r="M8" i="9"/>
  <c r="M9" i="9"/>
  <c r="M13" i="9"/>
  <c r="M16" i="9"/>
  <c r="M17" i="9"/>
  <c r="M20" i="9"/>
  <c r="M25" i="9"/>
  <c r="M28" i="9"/>
  <c r="M29" i="9"/>
  <c r="M33" i="9"/>
  <c r="M36" i="9"/>
  <c r="M5" i="9"/>
  <c r="M83" i="9"/>
  <c r="M51" i="9"/>
  <c r="M47" i="9"/>
  <c r="M43" i="9"/>
  <c r="M31" i="9"/>
  <c r="M11" i="9"/>
  <c r="J86" i="9"/>
  <c r="J77" i="9"/>
  <c r="J78" i="9"/>
  <c r="J82" i="9"/>
  <c r="J70" i="9"/>
  <c r="J68" i="9"/>
  <c r="J59" i="9"/>
  <c r="J47" i="9"/>
  <c r="J55" i="9"/>
  <c r="M86" i="9"/>
  <c r="M84" i="9"/>
  <c r="J83" i="9"/>
  <c r="M81" i="9"/>
  <c r="J81" i="9"/>
  <c r="M80" i="9"/>
  <c r="J79" i="9"/>
  <c r="M77" i="9"/>
  <c r="M76" i="9"/>
  <c r="M75" i="9"/>
  <c r="J75" i="9"/>
  <c r="M74" i="9"/>
  <c r="J74" i="9"/>
  <c r="M73" i="9"/>
  <c r="J73" i="9"/>
  <c r="M72" i="9"/>
  <c r="J71" i="9"/>
  <c r="M70" i="9"/>
  <c r="M69" i="9"/>
  <c r="J69" i="9"/>
  <c r="M66" i="9"/>
  <c r="J66" i="9"/>
  <c r="M65" i="9"/>
  <c r="J65" i="9"/>
  <c r="J64" i="9"/>
  <c r="M62" i="9"/>
  <c r="M61" i="9"/>
  <c r="J61" i="9"/>
  <c r="J60" i="9"/>
  <c r="J58" i="9"/>
  <c r="M56" i="9"/>
  <c r="J56" i="9"/>
  <c r="M55" i="9"/>
  <c r="J54" i="9"/>
  <c r="M52" i="9"/>
  <c r="J51" i="9"/>
  <c r="J50" i="9"/>
  <c r="M49" i="9"/>
  <c r="M46" i="9"/>
  <c r="J46" i="9"/>
  <c r="J45" i="9"/>
  <c r="M44" i="9"/>
  <c r="J43" i="9"/>
  <c r="J42" i="9"/>
  <c r="M41" i="9"/>
  <c r="M39" i="9"/>
  <c r="J38" i="9"/>
  <c r="J36" i="9"/>
  <c r="J35" i="9"/>
  <c r="M34" i="9"/>
  <c r="J34" i="9"/>
  <c r="M32" i="9"/>
  <c r="J32" i="9"/>
  <c r="J31" i="9"/>
  <c r="M30" i="9"/>
  <c r="J30" i="9"/>
  <c r="J28" i="9"/>
  <c r="J27" i="9"/>
  <c r="M26" i="9"/>
  <c r="J26" i="9"/>
  <c r="M24" i="9"/>
  <c r="J24" i="9"/>
  <c r="M23" i="9"/>
  <c r="J23" i="9"/>
  <c r="M22" i="9"/>
  <c r="J22" i="9"/>
  <c r="M21" i="9"/>
  <c r="J20" i="9"/>
  <c r="J19" i="9"/>
  <c r="M18" i="9"/>
  <c r="J18" i="9"/>
  <c r="J16" i="9"/>
  <c r="J15" i="9"/>
  <c r="M14" i="9"/>
  <c r="J14" i="9"/>
  <c r="M12" i="9"/>
  <c r="J12" i="9"/>
  <c r="J11" i="9"/>
  <c r="M10" i="9"/>
  <c r="J10" i="9"/>
  <c r="J8" i="9"/>
  <c r="J7" i="9"/>
  <c r="M6" i="9"/>
  <c r="J6" i="9"/>
  <c r="D90" i="14" l="1"/>
  <c r="D91" i="14"/>
  <c r="D90" i="19"/>
  <c r="D91" i="19"/>
  <c r="D91" i="10"/>
  <c r="D90" i="10"/>
  <c r="D91" i="11"/>
  <c r="D90" i="11"/>
  <c r="D91" i="28"/>
  <c r="D90" i="28"/>
  <c r="D90" i="22"/>
  <c r="D91" i="22"/>
  <c r="D90" i="13"/>
  <c r="D91" i="13"/>
  <c r="D90" i="12"/>
  <c r="D91" i="12"/>
  <c r="D91" i="15"/>
  <c r="D90" i="15"/>
  <c r="J63" i="9"/>
  <c r="M35" i="9"/>
  <c r="M27" i="9"/>
  <c r="M19" i="9"/>
  <c r="M15" i="9"/>
  <c r="M7" i="9"/>
  <c r="J52" i="16"/>
  <c r="J56" i="16"/>
  <c r="J58" i="16"/>
  <c r="J60" i="16"/>
  <c r="J62" i="16"/>
  <c r="J64" i="16"/>
  <c r="J66" i="16"/>
  <c r="J68" i="16"/>
  <c r="J53" i="9"/>
  <c r="J62" i="9"/>
  <c r="J84" i="9"/>
  <c r="J80" i="9"/>
  <c r="J76" i="9"/>
  <c r="J72" i="9"/>
  <c r="J48" i="9"/>
  <c r="J40" i="9"/>
  <c r="M60" i="9"/>
  <c r="M85" i="9"/>
  <c r="J17" i="9"/>
  <c r="J39" i="9"/>
  <c r="M54" i="9"/>
  <c r="M67" i="9"/>
  <c r="M86" i="17"/>
  <c r="J70" i="16"/>
  <c r="J72" i="16"/>
  <c r="J74" i="16"/>
  <c r="J76" i="16"/>
  <c r="J78" i="16"/>
  <c r="J80" i="16"/>
  <c r="J82" i="16"/>
  <c r="J84" i="16"/>
  <c r="J86" i="16"/>
  <c r="M36" i="18"/>
  <c r="M37" i="18"/>
  <c r="M38" i="18"/>
  <c r="M39" i="18"/>
  <c r="M40" i="18"/>
  <c r="M41" i="18"/>
  <c r="M42" i="18"/>
  <c r="M43" i="18"/>
  <c r="M44" i="18"/>
  <c r="M45" i="18"/>
  <c r="M46" i="18"/>
  <c r="M47" i="18"/>
  <c r="M48" i="18"/>
  <c r="M49" i="18"/>
  <c r="M50" i="18"/>
  <c r="M51" i="18"/>
  <c r="M52" i="18"/>
  <c r="M53" i="18"/>
  <c r="M54" i="18"/>
  <c r="M55" i="18"/>
  <c r="M56" i="18"/>
  <c r="M57" i="18"/>
  <c r="M58" i="18"/>
  <c r="M59" i="18"/>
  <c r="M60" i="18"/>
  <c r="M61" i="18"/>
  <c r="M62" i="18"/>
  <c r="M63" i="18"/>
  <c r="M64" i="18"/>
  <c r="M65" i="18"/>
  <c r="M66" i="18"/>
  <c r="M67" i="18"/>
  <c r="M68" i="18"/>
  <c r="M69" i="18"/>
  <c r="M70" i="18"/>
  <c r="M71" i="18"/>
  <c r="M72" i="18"/>
  <c r="M73" i="18"/>
  <c r="M74" i="18"/>
  <c r="M75" i="18"/>
  <c r="M76" i="18"/>
  <c r="M77" i="18"/>
  <c r="M78" i="18"/>
  <c r="M79" i="18"/>
  <c r="M80" i="18"/>
  <c r="M81" i="18"/>
  <c r="M82" i="18"/>
  <c r="M83" i="18"/>
  <c r="M84" i="18"/>
  <c r="M85" i="18"/>
  <c r="M86" i="18"/>
  <c r="J60" i="17"/>
  <c r="J62" i="17"/>
  <c r="J64" i="17"/>
  <c r="J66" i="17"/>
  <c r="J68" i="17"/>
  <c r="J70" i="17"/>
  <c r="J72" i="17"/>
  <c r="J74" i="17"/>
  <c r="J76" i="17"/>
  <c r="J78" i="17"/>
  <c r="J80" i="17"/>
  <c r="J82" i="17"/>
  <c r="J84" i="17"/>
  <c r="J86" i="17"/>
  <c r="J6" i="23"/>
  <c r="J8" i="23"/>
  <c r="J10" i="23"/>
  <c r="J12" i="23"/>
  <c r="J14" i="23"/>
  <c r="J16" i="23"/>
  <c r="J18" i="23"/>
  <c r="J20" i="23"/>
  <c r="J22" i="23"/>
  <c r="J24" i="23"/>
  <c r="J26" i="23"/>
  <c r="J28" i="23"/>
  <c r="J30" i="23"/>
  <c r="J32" i="23"/>
  <c r="J34" i="23"/>
  <c r="J36" i="23"/>
  <c r="J38" i="23"/>
  <c r="J40" i="23"/>
  <c r="J42" i="23"/>
  <c r="J44" i="23"/>
  <c r="J46" i="23"/>
  <c r="J48" i="23"/>
  <c r="J50" i="23"/>
  <c r="J52" i="23"/>
  <c r="J54" i="23"/>
  <c r="J56" i="23"/>
  <c r="J58" i="23"/>
  <c r="J60" i="23"/>
  <c r="J62" i="23"/>
  <c r="J64" i="23"/>
  <c r="J66" i="23"/>
  <c r="J68" i="23"/>
  <c r="J70" i="23"/>
  <c r="J72" i="23"/>
  <c r="J74" i="23"/>
  <c r="J76" i="23"/>
  <c r="J78" i="23"/>
  <c r="J80" i="23"/>
  <c r="J82" i="23"/>
  <c r="J84" i="23"/>
  <c r="J86" i="23"/>
  <c r="J5" i="24"/>
  <c r="J13" i="24"/>
  <c r="J21" i="24"/>
  <c r="J61" i="24"/>
  <c r="J69" i="24"/>
  <c r="J77" i="24"/>
  <c r="J85" i="24"/>
  <c r="J11" i="27"/>
  <c r="J19" i="27"/>
  <c r="J27" i="27"/>
  <c r="J35" i="27"/>
  <c r="J43" i="27"/>
  <c r="J51" i="27"/>
  <c r="J59" i="27"/>
  <c r="J67" i="27"/>
  <c r="J75" i="27"/>
  <c r="J57" i="24"/>
  <c r="J71" i="24"/>
  <c r="J29" i="27"/>
  <c r="J53" i="27"/>
  <c r="J61" i="27"/>
  <c r="J77" i="27"/>
  <c r="J9" i="24"/>
  <c r="J17" i="24"/>
  <c r="J65" i="24"/>
  <c r="J73" i="24"/>
  <c r="J81" i="24"/>
  <c r="J7" i="27"/>
  <c r="J15" i="27"/>
  <c r="J23" i="27"/>
  <c r="J31" i="27"/>
  <c r="J39" i="27"/>
  <c r="J47" i="27"/>
  <c r="J55" i="27"/>
  <c r="J63" i="27"/>
  <c r="J71" i="27"/>
  <c r="J79" i="27"/>
  <c r="M9" i="25"/>
  <c r="M13" i="25"/>
  <c r="M17" i="25"/>
  <c r="M21" i="25"/>
  <c r="M25" i="25"/>
  <c r="M29" i="25"/>
  <c r="M33" i="25"/>
  <c r="M37" i="25"/>
  <c r="M41" i="25"/>
  <c r="M45" i="25"/>
  <c r="M77" i="25"/>
  <c r="M85" i="25"/>
  <c r="M83" i="27"/>
  <c r="M7" i="26"/>
  <c r="D90" i="26" s="1"/>
  <c r="M7" i="25"/>
  <c r="M11" i="25"/>
  <c r="M15" i="25"/>
  <c r="M19" i="25"/>
  <c r="M23" i="25"/>
  <c r="M27" i="25"/>
  <c r="M31" i="25"/>
  <c r="M35" i="25"/>
  <c r="M39" i="25"/>
  <c r="M43" i="25"/>
  <c r="M47" i="25"/>
  <c r="M73" i="25"/>
  <c r="M81" i="25"/>
  <c r="M82" i="9"/>
  <c r="M78" i="9"/>
  <c r="M63" i="9"/>
  <c r="M38" i="9"/>
  <c r="M58" i="9"/>
  <c r="M50" i="9"/>
  <c r="M42" i="9"/>
  <c r="J67" i="9"/>
  <c r="J57" i="9"/>
  <c r="J49" i="9"/>
  <c r="J41" i="9"/>
  <c r="J52" i="9"/>
  <c r="J44" i="9"/>
  <c r="J37" i="9"/>
  <c r="J33" i="9"/>
  <c r="J29" i="9"/>
  <c r="J25" i="9"/>
  <c r="J21" i="9"/>
  <c r="J13" i="9"/>
  <c r="J9" i="9"/>
  <c r="J5" i="9"/>
  <c r="D90" i="25" l="1"/>
  <c r="D91" i="17"/>
  <c r="D90" i="18"/>
  <c r="D91" i="25"/>
  <c r="D90" i="27"/>
  <c r="D91" i="27"/>
  <c r="D90" i="23"/>
  <c r="D91" i="18"/>
  <c r="D91" i="16"/>
  <c r="D90" i="17"/>
  <c r="D91" i="9"/>
  <c r="D90" i="9"/>
  <c r="D91" i="26"/>
  <c r="D91" i="23"/>
  <c r="D90" i="16"/>
  <c r="D91" i="24"/>
  <c r="D90" i="24"/>
  <c r="M5" i="1"/>
  <c r="M81" i="4" l="1"/>
  <c r="M79" i="4"/>
  <c r="M77" i="4"/>
  <c r="M75" i="4"/>
  <c r="M73" i="4"/>
  <c r="M71" i="4"/>
  <c r="M68" i="4"/>
  <c r="M66" i="4"/>
  <c r="M64" i="4"/>
  <c r="M62" i="4"/>
  <c r="M60" i="4"/>
  <c r="M57" i="4"/>
  <c r="M55" i="4"/>
  <c r="M53" i="4"/>
  <c r="M52" i="4"/>
  <c r="M51" i="4"/>
  <c r="M50" i="4"/>
  <c r="M49" i="4"/>
  <c r="M48" i="4"/>
  <c r="M47" i="4"/>
  <c r="M46" i="4"/>
  <c r="M45" i="4"/>
  <c r="M44" i="4"/>
  <c r="M43" i="4"/>
  <c r="M42" i="4"/>
  <c r="M41" i="4"/>
  <c r="M40" i="4"/>
  <c r="M39" i="4"/>
  <c r="M38" i="4"/>
  <c r="M37" i="4"/>
  <c r="M36" i="4"/>
  <c r="M35" i="4"/>
  <c r="M34" i="4"/>
  <c r="M33" i="4"/>
  <c r="M32" i="4"/>
  <c r="M31" i="4"/>
  <c r="M30" i="4"/>
  <c r="M28" i="4"/>
  <c r="M27" i="4"/>
  <c r="M26" i="4"/>
  <c r="M25" i="4"/>
  <c r="M24" i="4"/>
  <c r="M23" i="4"/>
  <c r="M22" i="4"/>
  <c r="M21" i="4"/>
  <c r="M20" i="4"/>
  <c r="M19" i="4"/>
  <c r="M18" i="4"/>
  <c r="M17" i="4"/>
  <c r="M16" i="4"/>
  <c r="M15" i="4"/>
  <c r="M14" i="4"/>
  <c r="M13" i="4"/>
  <c r="M12" i="4"/>
  <c r="M11" i="4"/>
  <c r="M10" i="4"/>
  <c r="M9" i="4"/>
  <c r="M8" i="4"/>
  <c r="M7" i="4"/>
  <c r="M6" i="4"/>
  <c r="M5" i="4"/>
  <c r="J86" i="4"/>
  <c r="J84" i="4"/>
  <c r="M85" i="4"/>
  <c r="J85" i="4"/>
  <c r="M83" i="4"/>
  <c r="J83" i="4"/>
  <c r="J82" i="4"/>
  <c r="J81" i="4"/>
  <c r="J80" i="4"/>
  <c r="J79" i="4"/>
  <c r="J78" i="4"/>
  <c r="J77" i="4"/>
  <c r="J76" i="4"/>
  <c r="J75" i="4"/>
  <c r="J74" i="4"/>
  <c r="J73" i="4"/>
  <c r="J72" i="4"/>
  <c r="J71" i="4"/>
  <c r="J70" i="4"/>
  <c r="J69" i="4"/>
  <c r="J68" i="4"/>
  <c r="M67" i="4"/>
  <c r="J67" i="4"/>
  <c r="J66" i="4"/>
  <c r="M65" i="4"/>
  <c r="J65" i="4"/>
  <c r="J64" i="4"/>
  <c r="M63" i="4"/>
  <c r="J63" i="4"/>
  <c r="J62" i="4"/>
  <c r="M61" i="4"/>
  <c r="J61" i="4"/>
  <c r="J60" i="4"/>
  <c r="M59" i="4"/>
  <c r="J59" i="4"/>
  <c r="J58" i="4"/>
  <c r="J57" i="4"/>
  <c r="J56" i="4"/>
  <c r="J55" i="4"/>
  <c r="J54" i="4"/>
  <c r="J53" i="4"/>
  <c r="J52" i="4"/>
  <c r="J51" i="4"/>
  <c r="J50" i="4"/>
  <c r="J49" i="4"/>
  <c r="J48" i="4"/>
  <c r="J47" i="4"/>
  <c r="J46" i="4"/>
  <c r="J45" i="4"/>
  <c r="J44" i="4"/>
  <c r="J43" i="4"/>
  <c r="J42" i="4"/>
  <c r="J41" i="4"/>
  <c r="J40" i="4"/>
  <c r="J39" i="4"/>
  <c r="J38" i="4"/>
  <c r="J37" i="4"/>
  <c r="J36" i="4"/>
  <c r="J35" i="4"/>
  <c r="J34" i="4"/>
  <c r="J33" i="4"/>
  <c r="J32" i="4"/>
  <c r="J31" i="4"/>
  <c r="J30" i="4"/>
  <c r="M29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M58" i="4" l="1"/>
  <c r="M84" i="4"/>
  <c r="M54" i="4"/>
  <c r="M56" i="4"/>
  <c r="M70" i="4"/>
  <c r="M72" i="4"/>
  <c r="M74" i="4"/>
  <c r="M76" i="4"/>
  <c r="M78" i="4"/>
  <c r="M80" i="4"/>
  <c r="M82" i="4"/>
  <c r="M69" i="4"/>
  <c r="D5" i="4" l="1"/>
  <c r="M86" i="4" l="1"/>
  <c r="M86" i="1"/>
  <c r="M84" i="1"/>
  <c r="M69" i="1"/>
  <c r="M59" i="1"/>
  <c r="M58" i="1"/>
  <c r="J86" i="1"/>
  <c r="J84" i="1"/>
  <c r="J69" i="1"/>
  <c r="J58" i="1"/>
  <c r="J5" i="1"/>
  <c r="M85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8" i="1"/>
  <c r="M67" i="1"/>
  <c r="M66" i="1"/>
  <c r="M65" i="1"/>
  <c r="M64" i="1"/>
  <c r="M63" i="1"/>
  <c r="M62" i="1"/>
  <c r="M61" i="1"/>
  <c r="M60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J85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8" i="1"/>
  <c r="J67" i="1"/>
  <c r="J66" i="1"/>
  <c r="J65" i="1"/>
  <c r="J64" i="1"/>
  <c r="J63" i="1"/>
  <c r="J62" i="1"/>
  <c r="J61" i="1"/>
  <c r="J60" i="1"/>
  <c r="J59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D90" i="1" l="1"/>
  <c r="D91" i="1"/>
  <c r="D90" i="4"/>
  <c r="D91" i="4"/>
  <c r="B47" i="4"/>
  <c r="B47" i="9"/>
  <c r="B47" i="12"/>
  <c r="B47" i="13"/>
  <c r="B47" i="14"/>
  <c r="B47" i="15"/>
  <c r="B47" i="16"/>
  <c r="B47" i="17"/>
  <c r="B47" i="18"/>
  <c r="B47" i="19"/>
  <c r="B47" i="10"/>
  <c r="B47" i="11"/>
  <c r="B47" i="28"/>
  <c r="B47" i="22"/>
  <c r="B47" i="23"/>
  <c r="B47" i="24"/>
  <c r="B47" i="25"/>
  <c r="B47" i="26"/>
  <c r="B47" i="27"/>
  <c r="C73" i="4" l="1"/>
  <c r="B73" i="4"/>
  <c r="C73" i="9"/>
  <c r="B73" i="9"/>
  <c r="C73" i="12"/>
  <c r="B73" i="12"/>
  <c r="C73" i="13"/>
  <c r="B73" i="13"/>
  <c r="C73" i="14"/>
  <c r="B73" i="14"/>
  <c r="C73" i="15"/>
  <c r="B73" i="15"/>
  <c r="C73" i="16"/>
  <c r="B73" i="16"/>
  <c r="C73" i="17"/>
  <c r="B73" i="17"/>
  <c r="C73" i="18"/>
  <c r="B73" i="18"/>
  <c r="C73" i="19"/>
  <c r="B73" i="19"/>
  <c r="C73" i="10"/>
  <c r="B73" i="10"/>
  <c r="C73" i="11"/>
  <c r="B73" i="11"/>
  <c r="C73" i="28"/>
  <c r="B73" i="28"/>
  <c r="C73" i="22"/>
  <c r="B73" i="22"/>
  <c r="C73" i="23"/>
  <c r="B73" i="23"/>
  <c r="C73" i="24"/>
  <c r="B73" i="24"/>
  <c r="C73" i="25"/>
  <c r="B73" i="25"/>
  <c r="C73" i="26"/>
  <c r="B73" i="26"/>
  <c r="C73" i="27"/>
  <c r="B73" i="27"/>
  <c r="C16" i="4" l="1"/>
  <c r="B16" i="4"/>
  <c r="C15" i="4"/>
  <c r="B15" i="4"/>
  <c r="C14" i="4"/>
  <c r="B14" i="4"/>
  <c r="C13" i="4"/>
  <c r="B13" i="4"/>
  <c r="C12" i="4"/>
  <c r="B12" i="4"/>
  <c r="C11" i="4"/>
  <c r="B11" i="4"/>
  <c r="C10" i="4"/>
  <c r="B10" i="4"/>
  <c r="C9" i="4"/>
  <c r="B9" i="4"/>
  <c r="C8" i="4"/>
  <c r="B8" i="4"/>
  <c r="C7" i="4"/>
  <c r="B7" i="4"/>
  <c r="C6" i="4"/>
  <c r="B6" i="4"/>
  <c r="C16" i="9"/>
  <c r="B16" i="9"/>
  <c r="C15" i="9"/>
  <c r="B15" i="9"/>
  <c r="C14" i="9"/>
  <c r="B14" i="9"/>
  <c r="C13" i="9"/>
  <c r="B13" i="9"/>
  <c r="C12" i="9"/>
  <c r="B12" i="9"/>
  <c r="C11" i="9"/>
  <c r="B11" i="9"/>
  <c r="C10" i="9"/>
  <c r="B10" i="9"/>
  <c r="C9" i="9"/>
  <c r="B9" i="9"/>
  <c r="C8" i="9"/>
  <c r="B8" i="9"/>
  <c r="C7" i="9"/>
  <c r="B7" i="9"/>
  <c r="C6" i="9"/>
  <c r="B6" i="9"/>
  <c r="C16" i="12"/>
  <c r="B16" i="12"/>
  <c r="C15" i="12"/>
  <c r="B15" i="12"/>
  <c r="C14" i="12"/>
  <c r="B14" i="12"/>
  <c r="C13" i="12"/>
  <c r="B13" i="12"/>
  <c r="C12" i="12"/>
  <c r="B12" i="12"/>
  <c r="C11" i="12"/>
  <c r="B11" i="12"/>
  <c r="C10" i="12"/>
  <c r="B10" i="12"/>
  <c r="C9" i="12"/>
  <c r="B9" i="12"/>
  <c r="C8" i="12"/>
  <c r="B8" i="12"/>
  <c r="C7" i="12"/>
  <c r="B7" i="12"/>
  <c r="C6" i="12"/>
  <c r="B6" i="12"/>
  <c r="C16" i="13"/>
  <c r="B16" i="13"/>
  <c r="C15" i="13"/>
  <c r="B15" i="13"/>
  <c r="C14" i="13"/>
  <c r="B14" i="13"/>
  <c r="C13" i="13"/>
  <c r="B13" i="13"/>
  <c r="C12" i="13"/>
  <c r="B12" i="13"/>
  <c r="C11" i="13"/>
  <c r="B11" i="13"/>
  <c r="C10" i="13"/>
  <c r="B10" i="13"/>
  <c r="C9" i="13"/>
  <c r="B9" i="13"/>
  <c r="C8" i="13"/>
  <c r="B8" i="13"/>
  <c r="C7" i="13"/>
  <c r="B7" i="13"/>
  <c r="C6" i="13"/>
  <c r="B6" i="13"/>
  <c r="C16" i="14"/>
  <c r="B16" i="14"/>
  <c r="C15" i="14"/>
  <c r="B15" i="14"/>
  <c r="C14" i="14"/>
  <c r="B14" i="14"/>
  <c r="C13" i="14"/>
  <c r="B13" i="14"/>
  <c r="C12" i="14"/>
  <c r="B12" i="14"/>
  <c r="C11" i="14"/>
  <c r="B11" i="14"/>
  <c r="C10" i="14"/>
  <c r="B10" i="14"/>
  <c r="C9" i="14"/>
  <c r="B9" i="14"/>
  <c r="C8" i="14"/>
  <c r="B8" i="14"/>
  <c r="C7" i="14"/>
  <c r="B7" i="14"/>
  <c r="C6" i="14"/>
  <c r="B6" i="14"/>
  <c r="C16" i="15"/>
  <c r="B16" i="15"/>
  <c r="C15" i="15"/>
  <c r="B15" i="15"/>
  <c r="C14" i="15"/>
  <c r="B14" i="15"/>
  <c r="C13" i="15"/>
  <c r="B13" i="15"/>
  <c r="C12" i="15"/>
  <c r="B12" i="15"/>
  <c r="C11" i="15"/>
  <c r="B11" i="15"/>
  <c r="C10" i="15"/>
  <c r="B10" i="15"/>
  <c r="C9" i="15"/>
  <c r="B9" i="15"/>
  <c r="C8" i="15"/>
  <c r="B8" i="15"/>
  <c r="C7" i="15"/>
  <c r="B7" i="15"/>
  <c r="C6" i="15"/>
  <c r="B6" i="15"/>
  <c r="C16" i="16"/>
  <c r="B16" i="16"/>
  <c r="C15" i="16"/>
  <c r="B15" i="16"/>
  <c r="C14" i="16"/>
  <c r="B14" i="16"/>
  <c r="C13" i="16"/>
  <c r="B13" i="16"/>
  <c r="C12" i="16"/>
  <c r="B12" i="16"/>
  <c r="C11" i="16"/>
  <c r="B11" i="16"/>
  <c r="C10" i="16"/>
  <c r="B10" i="16"/>
  <c r="C9" i="16"/>
  <c r="B9" i="16"/>
  <c r="C8" i="16"/>
  <c r="B8" i="16"/>
  <c r="C7" i="16"/>
  <c r="B7" i="16"/>
  <c r="C6" i="16"/>
  <c r="B6" i="16"/>
  <c r="C16" i="17"/>
  <c r="B16" i="17"/>
  <c r="C15" i="17"/>
  <c r="B15" i="17"/>
  <c r="C14" i="17"/>
  <c r="B14" i="17"/>
  <c r="C13" i="17"/>
  <c r="B13" i="17"/>
  <c r="C12" i="17"/>
  <c r="B12" i="17"/>
  <c r="C11" i="17"/>
  <c r="B11" i="17"/>
  <c r="C10" i="17"/>
  <c r="B10" i="17"/>
  <c r="C9" i="17"/>
  <c r="B9" i="17"/>
  <c r="C8" i="17"/>
  <c r="B8" i="17"/>
  <c r="C7" i="17"/>
  <c r="B7" i="17"/>
  <c r="C6" i="17"/>
  <c r="B6" i="17"/>
  <c r="C16" i="18"/>
  <c r="B16" i="18"/>
  <c r="C15" i="18"/>
  <c r="B15" i="18"/>
  <c r="C14" i="18"/>
  <c r="B14" i="18"/>
  <c r="C13" i="18"/>
  <c r="B13" i="18"/>
  <c r="C12" i="18"/>
  <c r="B12" i="18"/>
  <c r="C11" i="18"/>
  <c r="B11" i="18"/>
  <c r="C10" i="18"/>
  <c r="B10" i="18"/>
  <c r="C9" i="18"/>
  <c r="B9" i="18"/>
  <c r="C8" i="18"/>
  <c r="B8" i="18"/>
  <c r="C7" i="18"/>
  <c r="B7" i="18"/>
  <c r="C6" i="18"/>
  <c r="B6" i="18"/>
  <c r="C16" i="19"/>
  <c r="B16" i="19"/>
  <c r="C15" i="19"/>
  <c r="B15" i="19"/>
  <c r="C14" i="19"/>
  <c r="B14" i="19"/>
  <c r="C13" i="19"/>
  <c r="B13" i="19"/>
  <c r="C12" i="19"/>
  <c r="B12" i="19"/>
  <c r="C11" i="19"/>
  <c r="B11" i="19"/>
  <c r="C10" i="19"/>
  <c r="B10" i="19"/>
  <c r="C9" i="19"/>
  <c r="B9" i="19"/>
  <c r="C8" i="19"/>
  <c r="B8" i="19"/>
  <c r="C7" i="19"/>
  <c r="B7" i="19"/>
  <c r="C6" i="19"/>
  <c r="B6" i="19"/>
  <c r="C16" i="10"/>
  <c r="B16" i="10"/>
  <c r="C15" i="10"/>
  <c r="B15" i="10"/>
  <c r="C14" i="10"/>
  <c r="B14" i="10"/>
  <c r="C13" i="10"/>
  <c r="B13" i="10"/>
  <c r="C12" i="10"/>
  <c r="B12" i="10"/>
  <c r="C11" i="10"/>
  <c r="B11" i="10"/>
  <c r="C10" i="10"/>
  <c r="B10" i="10"/>
  <c r="C9" i="10"/>
  <c r="B9" i="10"/>
  <c r="C8" i="10"/>
  <c r="B8" i="10"/>
  <c r="C7" i="10"/>
  <c r="B7" i="10"/>
  <c r="C6" i="10"/>
  <c r="B6" i="10"/>
  <c r="C16" i="11"/>
  <c r="B16" i="11"/>
  <c r="C15" i="11"/>
  <c r="B15" i="11"/>
  <c r="C14" i="11"/>
  <c r="B14" i="11"/>
  <c r="C13" i="11"/>
  <c r="B13" i="11"/>
  <c r="C12" i="11"/>
  <c r="B12" i="11"/>
  <c r="C11" i="11"/>
  <c r="B11" i="11"/>
  <c r="C10" i="11"/>
  <c r="B10" i="11"/>
  <c r="C9" i="11"/>
  <c r="B9" i="11"/>
  <c r="C8" i="11"/>
  <c r="B8" i="11"/>
  <c r="C7" i="11"/>
  <c r="B7" i="11"/>
  <c r="C6" i="11"/>
  <c r="B6" i="11"/>
  <c r="C16" i="28"/>
  <c r="B16" i="28"/>
  <c r="C15" i="28"/>
  <c r="B15" i="28"/>
  <c r="C14" i="28"/>
  <c r="B14" i="28"/>
  <c r="C13" i="28"/>
  <c r="B13" i="28"/>
  <c r="C12" i="28"/>
  <c r="B12" i="28"/>
  <c r="C11" i="28"/>
  <c r="B11" i="28"/>
  <c r="C10" i="28"/>
  <c r="B10" i="28"/>
  <c r="C9" i="28"/>
  <c r="B9" i="28"/>
  <c r="C8" i="28"/>
  <c r="B8" i="28"/>
  <c r="C7" i="28"/>
  <c r="B7" i="28"/>
  <c r="C6" i="28"/>
  <c r="B6" i="28"/>
  <c r="C16" i="22"/>
  <c r="B16" i="22"/>
  <c r="C15" i="22"/>
  <c r="B15" i="22"/>
  <c r="C14" i="22"/>
  <c r="B14" i="22"/>
  <c r="C13" i="22"/>
  <c r="B13" i="22"/>
  <c r="C12" i="22"/>
  <c r="B12" i="22"/>
  <c r="C11" i="22"/>
  <c r="B11" i="22"/>
  <c r="C10" i="22"/>
  <c r="B10" i="22"/>
  <c r="C9" i="22"/>
  <c r="B9" i="22"/>
  <c r="C8" i="22"/>
  <c r="B8" i="22"/>
  <c r="C7" i="22"/>
  <c r="B7" i="22"/>
  <c r="C6" i="22"/>
  <c r="B6" i="22"/>
  <c r="C16" i="23"/>
  <c r="B16" i="23"/>
  <c r="C15" i="23"/>
  <c r="B15" i="23"/>
  <c r="C14" i="23"/>
  <c r="B14" i="23"/>
  <c r="C13" i="23"/>
  <c r="B13" i="23"/>
  <c r="C12" i="23"/>
  <c r="B12" i="23"/>
  <c r="C11" i="23"/>
  <c r="B11" i="23"/>
  <c r="C10" i="23"/>
  <c r="B10" i="23"/>
  <c r="C9" i="23"/>
  <c r="B9" i="23"/>
  <c r="C8" i="23"/>
  <c r="B8" i="23"/>
  <c r="C7" i="23"/>
  <c r="B7" i="23"/>
  <c r="C6" i="23"/>
  <c r="B6" i="23"/>
  <c r="C16" i="24"/>
  <c r="B16" i="24"/>
  <c r="C15" i="24"/>
  <c r="B15" i="24"/>
  <c r="C14" i="24"/>
  <c r="B14" i="24"/>
  <c r="C13" i="24"/>
  <c r="B13" i="24"/>
  <c r="C12" i="24"/>
  <c r="B12" i="24"/>
  <c r="C11" i="24"/>
  <c r="B11" i="24"/>
  <c r="C10" i="24"/>
  <c r="B10" i="24"/>
  <c r="C9" i="24"/>
  <c r="B9" i="24"/>
  <c r="C8" i="24"/>
  <c r="B8" i="24"/>
  <c r="C7" i="24"/>
  <c r="B7" i="24"/>
  <c r="C6" i="24"/>
  <c r="B6" i="24"/>
  <c r="C16" i="25"/>
  <c r="B16" i="25"/>
  <c r="C15" i="25"/>
  <c r="B15" i="25"/>
  <c r="C14" i="25"/>
  <c r="B14" i="25"/>
  <c r="C13" i="25"/>
  <c r="B13" i="25"/>
  <c r="C12" i="25"/>
  <c r="B12" i="25"/>
  <c r="C11" i="25"/>
  <c r="B11" i="25"/>
  <c r="C10" i="25"/>
  <c r="B10" i="25"/>
  <c r="C9" i="25"/>
  <c r="B9" i="25"/>
  <c r="C8" i="25"/>
  <c r="B8" i="25"/>
  <c r="C7" i="25"/>
  <c r="B7" i="25"/>
  <c r="C6" i="25"/>
  <c r="B6" i="25"/>
  <c r="C16" i="26"/>
  <c r="B16" i="26"/>
  <c r="C15" i="26"/>
  <c r="B15" i="26"/>
  <c r="C14" i="26"/>
  <c r="B14" i="26"/>
  <c r="C13" i="26"/>
  <c r="B13" i="26"/>
  <c r="C12" i="26"/>
  <c r="B12" i="26"/>
  <c r="C11" i="26"/>
  <c r="B11" i="26"/>
  <c r="C10" i="26"/>
  <c r="B10" i="26"/>
  <c r="C9" i="26"/>
  <c r="B9" i="26"/>
  <c r="C8" i="26"/>
  <c r="B8" i="26"/>
  <c r="C7" i="26"/>
  <c r="B7" i="26"/>
  <c r="C6" i="26"/>
  <c r="B6" i="26"/>
  <c r="C16" i="27"/>
  <c r="B16" i="27"/>
  <c r="C15" i="27"/>
  <c r="B15" i="27"/>
  <c r="C14" i="27"/>
  <c r="B14" i="27"/>
  <c r="C13" i="27"/>
  <c r="B13" i="27"/>
  <c r="C12" i="27"/>
  <c r="B12" i="27"/>
  <c r="C11" i="27"/>
  <c r="B11" i="27"/>
  <c r="C10" i="27"/>
  <c r="B10" i="27"/>
  <c r="C9" i="27"/>
  <c r="B9" i="27"/>
  <c r="C8" i="27"/>
  <c r="B8" i="27"/>
  <c r="C7" i="27"/>
  <c r="B7" i="27"/>
  <c r="C6" i="27"/>
  <c r="B6" i="27"/>
  <c r="C86" i="28" l="1"/>
  <c r="B86" i="28"/>
  <c r="C85" i="28"/>
  <c r="B85" i="28"/>
  <c r="C84" i="28"/>
  <c r="B84" i="28"/>
  <c r="C83" i="28"/>
  <c r="B83" i="28"/>
  <c r="C82" i="28"/>
  <c r="B82" i="28"/>
  <c r="C81" i="28"/>
  <c r="B81" i="28"/>
  <c r="C80" i="28"/>
  <c r="B80" i="28"/>
  <c r="C79" i="28"/>
  <c r="B79" i="28"/>
  <c r="C78" i="28"/>
  <c r="B78" i="28"/>
  <c r="C77" i="28"/>
  <c r="B77" i="28"/>
  <c r="C76" i="28"/>
  <c r="B76" i="28"/>
  <c r="C75" i="28"/>
  <c r="B75" i="28"/>
  <c r="C74" i="28"/>
  <c r="B74" i="28"/>
  <c r="C72" i="28"/>
  <c r="B72" i="28"/>
  <c r="C71" i="28"/>
  <c r="B71" i="28"/>
  <c r="C70" i="28"/>
  <c r="B70" i="28"/>
  <c r="C69" i="28"/>
  <c r="B69" i="28"/>
  <c r="C68" i="28"/>
  <c r="B68" i="28"/>
  <c r="C67" i="28"/>
  <c r="B67" i="28"/>
  <c r="C66" i="28"/>
  <c r="B66" i="28"/>
  <c r="C65" i="28"/>
  <c r="B65" i="28"/>
  <c r="C64" i="28"/>
  <c r="B64" i="28"/>
  <c r="C63" i="28"/>
  <c r="B63" i="28"/>
  <c r="C62" i="28"/>
  <c r="B62" i="28"/>
  <c r="C61" i="28"/>
  <c r="B61" i="28"/>
  <c r="C60" i="28"/>
  <c r="B60" i="28"/>
  <c r="C59" i="28"/>
  <c r="B59" i="28"/>
  <c r="C58" i="28"/>
  <c r="B58" i="28"/>
  <c r="C57" i="28"/>
  <c r="B57" i="28"/>
  <c r="C56" i="28"/>
  <c r="B56" i="28"/>
  <c r="C55" i="28"/>
  <c r="B55" i="28"/>
  <c r="C54" i="28"/>
  <c r="B54" i="28"/>
  <c r="C53" i="28"/>
  <c r="B53" i="28"/>
  <c r="C52" i="28"/>
  <c r="B52" i="28"/>
  <c r="C51" i="28"/>
  <c r="B51" i="28"/>
  <c r="C50" i="28"/>
  <c r="B50" i="28"/>
  <c r="C49" i="28"/>
  <c r="B49" i="28"/>
  <c r="C48" i="28"/>
  <c r="C46" i="28"/>
  <c r="B46" i="28"/>
  <c r="C45" i="28"/>
  <c r="B45" i="28"/>
  <c r="C44" i="28"/>
  <c r="B44" i="28"/>
  <c r="C43" i="28"/>
  <c r="B43" i="28"/>
  <c r="C42" i="28"/>
  <c r="B42" i="28"/>
  <c r="C41" i="28"/>
  <c r="B41" i="28"/>
  <c r="C40" i="28"/>
  <c r="B40" i="28"/>
  <c r="C39" i="28"/>
  <c r="B39" i="28"/>
  <c r="C38" i="28"/>
  <c r="B38" i="28"/>
  <c r="C37" i="28"/>
  <c r="B37" i="28"/>
  <c r="C36" i="28"/>
  <c r="B36" i="28"/>
  <c r="C35" i="28"/>
  <c r="B35" i="28"/>
  <c r="C34" i="28"/>
  <c r="B34" i="28"/>
  <c r="C33" i="28"/>
  <c r="B33" i="28"/>
  <c r="C32" i="28"/>
  <c r="B32" i="28"/>
  <c r="C31" i="28"/>
  <c r="B31" i="28"/>
  <c r="C30" i="28"/>
  <c r="B30" i="28"/>
  <c r="C29" i="28"/>
  <c r="B29" i="28"/>
  <c r="C28" i="28"/>
  <c r="B28" i="28"/>
  <c r="C27" i="28"/>
  <c r="B27" i="28"/>
  <c r="C26" i="28"/>
  <c r="B26" i="28"/>
  <c r="C25" i="28"/>
  <c r="B25" i="28"/>
  <c r="C24" i="28"/>
  <c r="B24" i="28"/>
  <c r="C23" i="28"/>
  <c r="B23" i="28"/>
  <c r="C22" i="28"/>
  <c r="B22" i="28"/>
  <c r="C21" i="28"/>
  <c r="B21" i="28"/>
  <c r="C20" i="28"/>
  <c r="B20" i="28"/>
  <c r="C19" i="28"/>
  <c r="B19" i="28"/>
  <c r="C18" i="28"/>
  <c r="B18" i="28"/>
  <c r="C17" i="28"/>
  <c r="B17" i="28"/>
  <c r="C5" i="28"/>
  <c r="B5" i="28"/>
  <c r="C86" i="9"/>
  <c r="B86" i="9"/>
  <c r="C85" i="9"/>
  <c r="B85" i="9"/>
  <c r="C84" i="9"/>
  <c r="B84" i="9"/>
  <c r="C83" i="9"/>
  <c r="B83" i="9"/>
  <c r="C82" i="9"/>
  <c r="B82" i="9"/>
  <c r="C81" i="9"/>
  <c r="B81" i="9"/>
  <c r="C80" i="9"/>
  <c r="B80" i="9"/>
  <c r="C79" i="9"/>
  <c r="B79" i="9"/>
  <c r="C78" i="9"/>
  <c r="B78" i="9"/>
  <c r="C77" i="9"/>
  <c r="B77" i="9"/>
  <c r="C76" i="9"/>
  <c r="B76" i="9"/>
  <c r="C75" i="9"/>
  <c r="B75" i="9"/>
  <c r="C74" i="9"/>
  <c r="B74" i="9"/>
  <c r="C72" i="9"/>
  <c r="B72" i="9"/>
  <c r="C71" i="9"/>
  <c r="B71" i="9"/>
  <c r="C70" i="9"/>
  <c r="B70" i="9"/>
  <c r="C69" i="9"/>
  <c r="B69" i="9"/>
  <c r="C68" i="9"/>
  <c r="B68" i="9"/>
  <c r="C67" i="9"/>
  <c r="B67" i="9"/>
  <c r="C66" i="9"/>
  <c r="B66" i="9"/>
  <c r="C65" i="9"/>
  <c r="B65" i="9"/>
  <c r="C64" i="9"/>
  <c r="B64" i="9"/>
  <c r="C63" i="9"/>
  <c r="B63" i="9"/>
  <c r="C62" i="9"/>
  <c r="B62" i="9"/>
  <c r="C61" i="9"/>
  <c r="B61" i="9"/>
  <c r="C60" i="9"/>
  <c r="B60" i="9"/>
  <c r="C59" i="9"/>
  <c r="B59" i="9"/>
  <c r="C58" i="9"/>
  <c r="B58" i="9"/>
  <c r="C57" i="9"/>
  <c r="B57" i="9"/>
  <c r="C56" i="9"/>
  <c r="B56" i="9"/>
  <c r="C55" i="9"/>
  <c r="B55" i="9"/>
  <c r="C54" i="9"/>
  <c r="B54" i="9"/>
  <c r="C53" i="9"/>
  <c r="B53" i="9"/>
  <c r="C52" i="9"/>
  <c r="B52" i="9"/>
  <c r="C51" i="9"/>
  <c r="B51" i="9"/>
  <c r="C50" i="9"/>
  <c r="B50" i="9"/>
  <c r="C49" i="9"/>
  <c r="B49" i="9"/>
  <c r="C48" i="9"/>
  <c r="C46" i="9"/>
  <c r="B46" i="9"/>
  <c r="C45" i="9"/>
  <c r="B45" i="9"/>
  <c r="C44" i="9"/>
  <c r="B44" i="9"/>
  <c r="C43" i="9"/>
  <c r="B43" i="9"/>
  <c r="C42" i="9"/>
  <c r="B42" i="9"/>
  <c r="C41" i="9"/>
  <c r="B41" i="9"/>
  <c r="C40" i="9"/>
  <c r="B40" i="9"/>
  <c r="C39" i="9"/>
  <c r="B39" i="9"/>
  <c r="C38" i="9"/>
  <c r="B38" i="9"/>
  <c r="C37" i="9"/>
  <c r="B37" i="9"/>
  <c r="C36" i="9"/>
  <c r="B36" i="9"/>
  <c r="C35" i="9"/>
  <c r="B35" i="9"/>
  <c r="C34" i="9"/>
  <c r="B34" i="9"/>
  <c r="C33" i="9"/>
  <c r="B33" i="9"/>
  <c r="C32" i="9"/>
  <c r="B32" i="9"/>
  <c r="C31" i="9"/>
  <c r="B31" i="9"/>
  <c r="C30" i="9"/>
  <c r="B30" i="9"/>
  <c r="C29" i="9"/>
  <c r="B29" i="9"/>
  <c r="C28" i="9"/>
  <c r="B28" i="9"/>
  <c r="C27" i="9"/>
  <c r="B27" i="9"/>
  <c r="C26" i="9"/>
  <c r="B26" i="9"/>
  <c r="C25" i="9"/>
  <c r="B25" i="9"/>
  <c r="C24" i="9"/>
  <c r="B24" i="9"/>
  <c r="C23" i="9"/>
  <c r="B23" i="9"/>
  <c r="C22" i="9"/>
  <c r="B22" i="9"/>
  <c r="C21" i="9"/>
  <c r="B21" i="9"/>
  <c r="C20" i="9"/>
  <c r="B20" i="9"/>
  <c r="C19" i="9"/>
  <c r="B19" i="9"/>
  <c r="C18" i="9"/>
  <c r="B18" i="9"/>
  <c r="C17" i="9"/>
  <c r="B17" i="9"/>
  <c r="C5" i="9"/>
  <c r="B5" i="9"/>
  <c r="C86" i="12"/>
  <c r="B86" i="12"/>
  <c r="C85" i="12"/>
  <c r="B85" i="12"/>
  <c r="C84" i="12"/>
  <c r="B84" i="12"/>
  <c r="C83" i="12"/>
  <c r="B83" i="12"/>
  <c r="C82" i="12"/>
  <c r="B82" i="12"/>
  <c r="C81" i="12"/>
  <c r="B81" i="12"/>
  <c r="C80" i="12"/>
  <c r="B80" i="12"/>
  <c r="C79" i="12"/>
  <c r="B79" i="12"/>
  <c r="C78" i="12"/>
  <c r="B78" i="12"/>
  <c r="C77" i="12"/>
  <c r="B77" i="12"/>
  <c r="C76" i="12"/>
  <c r="B76" i="12"/>
  <c r="C75" i="12"/>
  <c r="B75" i="12"/>
  <c r="C74" i="12"/>
  <c r="B74" i="12"/>
  <c r="C72" i="12"/>
  <c r="B72" i="12"/>
  <c r="C71" i="12"/>
  <c r="B71" i="12"/>
  <c r="C70" i="12"/>
  <c r="B70" i="12"/>
  <c r="C69" i="12"/>
  <c r="B69" i="12"/>
  <c r="C68" i="12"/>
  <c r="B68" i="12"/>
  <c r="C67" i="12"/>
  <c r="B67" i="12"/>
  <c r="C66" i="12"/>
  <c r="B66" i="12"/>
  <c r="C65" i="12"/>
  <c r="B65" i="12"/>
  <c r="C64" i="12"/>
  <c r="B64" i="12"/>
  <c r="C63" i="12"/>
  <c r="B63" i="12"/>
  <c r="C62" i="12"/>
  <c r="B62" i="12"/>
  <c r="C61" i="12"/>
  <c r="B61" i="12"/>
  <c r="C60" i="12"/>
  <c r="B60" i="12"/>
  <c r="C59" i="12"/>
  <c r="B59" i="12"/>
  <c r="C58" i="12"/>
  <c r="B58" i="12"/>
  <c r="C57" i="12"/>
  <c r="B57" i="12"/>
  <c r="C56" i="12"/>
  <c r="B56" i="12"/>
  <c r="C55" i="12"/>
  <c r="B55" i="12"/>
  <c r="C54" i="12"/>
  <c r="B54" i="12"/>
  <c r="C53" i="12"/>
  <c r="B53" i="12"/>
  <c r="C52" i="12"/>
  <c r="B52" i="12"/>
  <c r="C51" i="12"/>
  <c r="B51" i="12"/>
  <c r="C50" i="12"/>
  <c r="B50" i="12"/>
  <c r="C49" i="12"/>
  <c r="B49" i="12"/>
  <c r="C48" i="12"/>
  <c r="C46" i="12"/>
  <c r="B46" i="12"/>
  <c r="C45" i="12"/>
  <c r="B45" i="12"/>
  <c r="C44" i="12"/>
  <c r="B44" i="12"/>
  <c r="C43" i="12"/>
  <c r="B43" i="12"/>
  <c r="C42" i="12"/>
  <c r="B42" i="12"/>
  <c r="C41" i="12"/>
  <c r="B41" i="12"/>
  <c r="C40" i="12"/>
  <c r="B40" i="12"/>
  <c r="C39" i="12"/>
  <c r="B39" i="12"/>
  <c r="C38" i="12"/>
  <c r="B38" i="12"/>
  <c r="C37" i="12"/>
  <c r="B37" i="12"/>
  <c r="C36" i="12"/>
  <c r="B36" i="12"/>
  <c r="C35" i="12"/>
  <c r="B35" i="12"/>
  <c r="C34" i="12"/>
  <c r="B34" i="12"/>
  <c r="C33" i="12"/>
  <c r="B33" i="12"/>
  <c r="C32" i="12"/>
  <c r="B32" i="12"/>
  <c r="C31" i="12"/>
  <c r="B31" i="12"/>
  <c r="C30" i="12"/>
  <c r="B30" i="12"/>
  <c r="C29" i="12"/>
  <c r="B29" i="12"/>
  <c r="C28" i="12"/>
  <c r="B28" i="12"/>
  <c r="C27" i="12"/>
  <c r="B27" i="12"/>
  <c r="C26" i="12"/>
  <c r="B26" i="12"/>
  <c r="C25" i="12"/>
  <c r="B25" i="12"/>
  <c r="C24" i="12"/>
  <c r="B24" i="12"/>
  <c r="C23" i="12"/>
  <c r="B23" i="12"/>
  <c r="C22" i="12"/>
  <c r="B22" i="12"/>
  <c r="C21" i="12"/>
  <c r="B21" i="12"/>
  <c r="C20" i="12"/>
  <c r="B20" i="12"/>
  <c r="C19" i="12"/>
  <c r="B19" i="12"/>
  <c r="C18" i="12"/>
  <c r="B18" i="12"/>
  <c r="C17" i="12"/>
  <c r="B17" i="12"/>
  <c r="C5" i="12"/>
  <c r="B5" i="12"/>
  <c r="C86" i="13"/>
  <c r="B86" i="13"/>
  <c r="C85" i="13"/>
  <c r="B85" i="13"/>
  <c r="C84" i="13"/>
  <c r="B84" i="13"/>
  <c r="C83" i="13"/>
  <c r="B83" i="13"/>
  <c r="C82" i="13"/>
  <c r="B82" i="13"/>
  <c r="C81" i="13"/>
  <c r="B81" i="13"/>
  <c r="C80" i="13"/>
  <c r="B80" i="13"/>
  <c r="C79" i="13"/>
  <c r="B79" i="13"/>
  <c r="C78" i="13"/>
  <c r="B78" i="13"/>
  <c r="C77" i="13"/>
  <c r="B77" i="13"/>
  <c r="C76" i="13"/>
  <c r="B76" i="13"/>
  <c r="C75" i="13"/>
  <c r="B75" i="13"/>
  <c r="C74" i="13"/>
  <c r="B74" i="13"/>
  <c r="C72" i="13"/>
  <c r="B72" i="13"/>
  <c r="C71" i="13"/>
  <c r="B71" i="13"/>
  <c r="C70" i="13"/>
  <c r="B70" i="13"/>
  <c r="C69" i="13"/>
  <c r="B69" i="13"/>
  <c r="C68" i="13"/>
  <c r="B68" i="13"/>
  <c r="C67" i="13"/>
  <c r="B67" i="13"/>
  <c r="C66" i="13"/>
  <c r="B66" i="13"/>
  <c r="C65" i="13"/>
  <c r="B65" i="13"/>
  <c r="C64" i="13"/>
  <c r="B64" i="13"/>
  <c r="C63" i="13"/>
  <c r="B63" i="13"/>
  <c r="C62" i="13"/>
  <c r="B62" i="13"/>
  <c r="C61" i="13"/>
  <c r="B61" i="13"/>
  <c r="C60" i="13"/>
  <c r="B60" i="13"/>
  <c r="C59" i="13"/>
  <c r="B59" i="13"/>
  <c r="C58" i="13"/>
  <c r="B58" i="13"/>
  <c r="C57" i="13"/>
  <c r="B57" i="13"/>
  <c r="C56" i="13"/>
  <c r="B56" i="13"/>
  <c r="C55" i="13"/>
  <c r="B55" i="13"/>
  <c r="C54" i="13"/>
  <c r="B54" i="13"/>
  <c r="C53" i="13"/>
  <c r="B53" i="13"/>
  <c r="C52" i="13"/>
  <c r="B52" i="13"/>
  <c r="C51" i="13"/>
  <c r="B51" i="13"/>
  <c r="C50" i="13"/>
  <c r="B50" i="13"/>
  <c r="C49" i="13"/>
  <c r="B49" i="13"/>
  <c r="C48" i="13"/>
  <c r="C46" i="13"/>
  <c r="B46" i="13"/>
  <c r="C45" i="13"/>
  <c r="B45" i="13"/>
  <c r="C44" i="13"/>
  <c r="B44" i="13"/>
  <c r="C43" i="13"/>
  <c r="B43" i="13"/>
  <c r="C42" i="13"/>
  <c r="B42" i="13"/>
  <c r="C41" i="13"/>
  <c r="B41" i="13"/>
  <c r="C40" i="13"/>
  <c r="B40" i="13"/>
  <c r="C39" i="13"/>
  <c r="B39" i="13"/>
  <c r="C38" i="13"/>
  <c r="B38" i="13"/>
  <c r="C37" i="13"/>
  <c r="B37" i="13"/>
  <c r="C36" i="13"/>
  <c r="B36" i="13"/>
  <c r="C35" i="13"/>
  <c r="B35" i="13"/>
  <c r="C34" i="13"/>
  <c r="B34" i="13"/>
  <c r="C33" i="13"/>
  <c r="B33" i="13"/>
  <c r="C32" i="13"/>
  <c r="B32" i="13"/>
  <c r="C31" i="13"/>
  <c r="B31" i="13"/>
  <c r="C30" i="13"/>
  <c r="B30" i="13"/>
  <c r="C29" i="13"/>
  <c r="B29" i="13"/>
  <c r="C28" i="13"/>
  <c r="B28" i="13"/>
  <c r="C27" i="13"/>
  <c r="B27" i="13"/>
  <c r="C26" i="13"/>
  <c r="B26" i="13"/>
  <c r="C25" i="13"/>
  <c r="B25" i="13"/>
  <c r="C24" i="13"/>
  <c r="B24" i="13"/>
  <c r="C23" i="13"/>
  <c r="B23" i="13"/>
  <c r="C22" i="13"/>
  <c r="B22" i="13"/>
  <c r="C21" i="13"/>
  <c r="B21" i="13"/>
  <c r="C20" i="13"/>
  <c r="B20" i="13"/>
  <c r="C19" i="13"/>
  <c r="B19" i="13"/>
  <c r="C18" i="13"/>
  <c r="B18" i="13"/>
  <c r="C17" i="13"/>
  <c r="B17" i="13"/>
  <c r="C5" i="13"/>
  <c r="B5" i="13"/>
  <c r="C86" i="14"/>
  <c r="B86" i="14"/>
  <c r="C85" i="14"/>
  <c r="B85" i="14"/>
  <c r="C84" i="14"/>
  <c r="B84" i="14"/>
  <c r="C83" i="14"/>
  <c r="B83" i="14"/>
  <c r="C82" i="14"/>
  <c r="B82" i="14"/>
  <c r="C81" i="14"/>
  <c r="B81" i="14"/>
  <c r="C80" i="14"/>
  <c r="B80" i="14"/>
  <c r="C79" i="14"/>
  <c r="B79" i="14"/>
  <c r="C78" i="14"/>
  <c r="B78" i="14"/>
  <c r="C77" i="14"/>
  <c r="B77" i="14"/>
  <c r="C76" i="14"/>
  <c r="B76" i="14"/>
  <c r="C75" i="14"/>
  <c r="B75" i="14"/>
  <c r="C74" i="14"/>
  <c r="B74" i="14"/>
  <c r="C72" i="14"/>
  <c r="B72" i="14"/>
  <c r="C71" i="14"/>
  <c r="B71" i="14"/>
  <c r="C70" i="14"/>
  <c r="B70" i="14"/>
  <c r="C69" i="14"/>
  <c r="B69" i="14"/>
  <c r="C68" i="14"/>
  <c r="B68" i="14"/>
  <c r="C67" i="14"/>
  <c r="B67" i="14"/>
  <c r="C66" i="14"/>
  <c r="B66" i="14"/>
  <c r="C65" i="14"/>
  <c r="B65" i="14"/>
  <c r="C64" i="14"/>
  <c r="B64" i="14"/>
  <c r="C63" i="14"/>
  <c r="B63" i="14"/>
  <c r="C62" i="14"/>
  <c r="B62" i="14"/>
  <c r="C61" i="14"/>
  <c r="B61" i="14"/>
  <c r="C60" i="14"/>
  <c r="B60" i="14"/>
  <c r="C59" i="14"/>
  <c r="B59" i="14"/>
  <c r="C58" i="14"/>
  <c r="B58" i="14"/>
  <c r="C57" i="14"/>
  <c r="B57" i="14"/>
  <c r="C56" i="14"/>
  <c r="B56" i="14"/>
  <c r="C55" i="14"/>
  <c r="B55" i="14"/>
  <c r="C54" i="14"/>
  <c r="B54" i="14"/>
  <c r="C53" i="14"/>
  <c r="B53" i="14"/>
  <c r="C52" i="14"/>
  <c r="B52" i="14"/>
  <c r="C51" i="14"/>
  <c r="B51" i="14"/>
  <c r="C50" i="14"/>
  <c r="B50" i="14"/>
  <c r="C49" i="14"/>
  <c r="B49" i="14"/>
  <c r="C48" i="14"/>
  <c r="C46" i="14"/>
  <c r="B46" i="14"/>
  <c r="C45" i="14"/>
  <c r="B45" i="14"/>
  <c r="C44" i="14"/>
  <c r="B44" i="14"/>
  <c r="C43" i="14"/>
  <c r="B43" i="14"/>
  <c r="C42" i="14"/>
  <c r="B42" i="14"/>
  <c r="C41" i="14"/>
  <c r="B41" i="14"/>
  <c r="C40" i="14"/>
  <c r="B40" i="14"/>
  <c r="C39" i="14"/>
  <c r="B39" i="14"/>
  <c r="C38" i="14"/>
  <c r="B38" i="14"/>
  <c r="C37" i="14"/>
  <c r="B37" i="14"/>
  <c r="C36" i="14"/>
  <c r="B36" i="14"/>
  <c r="C35" i="14"/>
  <c r="B35" i="14"/>
  <c r="C34" i="14"/>
  <c r="B34" i="14"/>
  <c r="C33" i="14"/>
  <c r="B33" i="14"/>
  <c r="C32" i="14"/>
  <c r="B32" i="14"/>
  <c r="C31" i="14"/>
  <c r="B31" i="14"/>
  <c r="C30" i="14"/>
  <c r="B30" i="14"/>
  <c r="C29" i="14"/>
  <c r="B29" i="14"/>
  <c r="C28" i="14"/>
  <c r="B28" i="14"/>
  <c r="C27" i="14"/>
  <c r="B27" i="14"/>
  <c r="C26" i="14"/>
  <c r="B26" i="14"/>
  <c r="C25" i="14"/>
  <c r="B25" i="14"/>
  <c r="C24" i="14"/>
  <c r="B24" i="14"/>
  <c r="C23" i="14"/>
  <c r="B23" i="14"/>
  <c r="C22" i="14"/>
  <c r="B22" i="14"/>
  <c r="C21" i="14"/>
  <c r="B21" i="14"/>
  <c r="C20" i="14"/>
  <c r="B20" i="14"/>
  <c r="C19" i="14"/>
  <c r="B19" i="14"/>
  <c r="C18" i="14"/>
  <c r="B18" i="14"/>
  <c r="C17" i="14"/>
  <c r="B17" i="14"/>
  <c r="C5" i="14"/>
  <c r="B5" i="14"/>
  <c r="C86" i="15"/>
  <c r="B86" i="15"/>
  <c r="C85" i="15"/>
  <c r="B85" i="15"/>
  <c r="C84" i="15"/>
  <c r="B84" i="15"/>
  <c r="C83" i="15"/>
  <c r="B83" i="15"/>
  <c r="C82" i="15"/>
  <c r="B82" i="15"/>
  <c r="C81" i="15"/>
  <c r="B81" i="15"/>
  <c r="C80" i="15"/>
  <c r="B80" i="15"/>
  <c r="C79" i="15"/>
  <c r="B79" i="15"/>
  <c r="C78" i="15"/>
  <c r="B78" i="15"/>
  <c r="C77" i="15"/>
  <c r="B77" i="15"/>
  <c r="C76" i="15"/>
  <c r="B76" i="15"/>
  <c r="C75" i="15"/>
  <c r="B75" i="15"/>
  <c r="C74" i="15"/>
  <c r="B74" i="15"/>
  <c r="C72" i="15"/>
  <c r="B72" i="15"/>
  <c r="C71" i="15"/>
  <c r="B71" i="15"/>
  <c r="C70" i="15"/>
  <c r="B70" i="15"/>
  <c r="C69" i="15"/>
  <c r="B69" i="15"/>
  <c r="C68" i="15"/>
  <c r="B68" i="15"/>
  <c r="C67" i="15"/>
  <c r="B67" i="15"/>
  <c r="C66" i="15"/>
  <c r="B66" i="15"/>
  <c r="C65" i="15"/>
  <c r="B65" i="15"/>
  <c r="C64" i="15"/>
  <c r="B64" i="15"/>
  <c r="C63" i="15"/>
  <c r="B63" i="15"/>
  <c r="C62" i="15"/>
  <c r="B62" i="15"/>
  <c r="C61" i="15"/>
  <c r="B61" i="15"/>
  <c r="C60" i="15"/>
  <c r="B60" i="15"/>
  <c r="C59" i="15"/>
  <c r="B59" i="15"/>
  <c r="C58" i="15"/>
  <c r="B58" i="15"/>
  <c r="C57" i="15"/>
  <c r="B57" i="15"/>
  <c r="C56" i="15"/>
  <c r="B56" i="15"/>
  <c r="C55" i="15"/>
  <c r="B55" i="15"/>
  <c r="C54" i="15"/>
  <c r="B54" i="15"/>
  <c r="C53" i="15"/>
  <c r="B53" i="15"/>
  <c r="C52" i="15"/>
  <c r="B52" i="15"/>
  <c r="C51" i="15"/>
  <c r="B51" i="15"/>
  <c r="C50" i="15"/>
  <c r="B50" i="15"/>
  <c r="C49" i="15"/>
  <c r="B49" i="15"/>
  <c r="C48" i="15"/>
  <c r="C46" i="15"/>
  <c r="B46" i="15"/>
  <c r="C45" i="15"/>
  <c r="B45" i="15"/>
  <c r="C44" i="15"/>
  <c r="B44" i="15"/>
  <c r="C43" i="15"/>
  <c r="B43" i="15"/>
  <c r="C42" i="15"/>
  <c r="B42" i="15"/>
  <c r="C41" i="15"/>
  <c r="B41" i="15"/>
  <c r="C40" i="15"/>
  <c r="B40" i="15"/>
  <c r="C39" i="15"/>
  <c r="B39" i="15"/>
  <c r="C38" i="15"/>
  <c r="B38" i="15"/>
  <c r="C37" i="15"/>
  <c r="B37" i="15"/>
  <c r="C36" i="15"/>
  <c r="B36" i="15"/>
  <c r="C35" i="15"/>
  <c r="B35" i="15"/>
  <c r="C34" i="15"/>
  <c r="B34" i="15"/>
  <c r="C33" i="15"/>
  <c r="B33" i="15"/>
  <c r="C32" i="15"/>
  <c r="B32" i="15"/>
  <c r="C31" i="15"/>
  <c r="B31" i="15"/>
  <c r="C30" i="15"/>
  <c r="B30" i="15"/>
  <c r="C29" i="15"/>
  <c r="B29" i="15"/>
  <c r="C28" i="15"/>
  <c r="B28" i="15"/>
  <c r="C27" i="15"/>
  <c r="B27" i="15"/>
  <c r="C26" i="15"/>
  <c r="B26" i="15"/>
  <c r="C25" i="15"/>
  <c r="B25" i="15"/>
  <c r="C24" i="15"/>
  <c r="B24" i="15"/>
  <c r="C23" i="15"/>
  <c r="B23" i="15"/>
  <c r="C22" i="15"/>
  <c r="B22" i="15"/>
  <c r="C21" i="15"/>
  <c r="B21" i="15"/>
  <c r="C20" i="15"/>
  <c r="B20" i="15"/>
  <c r="C19" i="15"/>
  <c r="B19" i="15"/>
  <c r="C18" i="15"/>
  <c r="B18" i="15"/>
  <c r="C17" i="15"/>
  <c r="B17" i="15"/>
  <c r="C5" i="15"/>
  <c r="B5" i="15"/>
  <c r="C86" i="16"/>
  <c r="B86" i="16"/>
  <c r="C85" i="16"/>
  <c r="B85" i="16"/>
  <c r="C84" i="16"/>
  <c r="B84" i="16"/>
  <c r="C83" i="16"/>
  <c r="B83" i="16"/>
  <c r="C82" i="16"/>
  <c r="B82" i="16"/>
  <c r="C81" i="16"/>
  <c r="B81" i="16"/>
  <c r="C80" i="16"/>
  <c r="B80" i="16"/>
  <c r="C79" i="16"/>
  <c r="B79" i="16"/>
  <c r="C78" i="16"/>
  <c r="B78" i="16"/>
  <c r="C77" i="16"/>
  <c r="B77" i="16"/>
  <c r="C76" i="16"/>
  <c r="B76" i="16"/>
  <c r="C75" i="16"/>
  <c r="B75" i="16"/>
  <c r="C74" i="16"/>
  <c r="B74" i="16"/>
  <c r="C72" i="16"/>
  <c r="B72" i="16"/>
  <c r="C71" i="16"/>
  <c r="B71" i="16"/>
  <c r="C70" i="16"/>
  <c r="B70" i="16"/>
  <c r="C69" i="16"/>
  <c r="B69" i="16"/>
  <c r="C68" i="16"/>
  <c r="B68" i="16"/>
  <c r="C67" i="16"/>
  <c r="B67" i="16"/>
  <c r="C66" i="16"/>
  <c r="B66" i="16"/>
  <c r="C65" i="16"/>
  <c r="B65" i="16"/>
  <c r="C64" i="16"/>
  <c r="B64" i="16"/>
  <c r="C63" i="16"/>
  <c r="B63" i="16"/>
  <c r="C62" i="16"/>
  <c r="B62" i="16"/>
  <c r="C61" i="16"/>
  <c r="B61" i="16"/>
  <c r="C60" i="16"/>
  <c r="B60" i="16"/>
  <c r="C59" i="16"/>
  <c r="B59" i="16"/>
  <c r="C58" i="16"/>
  <c r="B58" i="16"/>
  <c r="C57" i="16"/>
  <c r="B57" i="16"/>
  <c r="C56" i="16"/>
  <c r="B56" i="16"/>
  <c r="C55" i="16"/>
  <c r="B55" i="16"/>
  <c r="C54" i="16"/>
  <c r="B54" i="16"/>
  <c r="C53" i="16"/>
  <c r="B53" i="16"/>
  <c r="C52" i="16"/>
  <c r="B52" i="16"/>
  <c r="C51" i="16"/>
  <c r="B51" i="16"/>
  <c r="C50" i="16"/>
  <c r="B50" i="16"/>
  <c r="C49" i="16"/>
  <c r="B49" i="16"/>
  <c r="C48" i="16"/>
  <c r="C46" i="16"/>
  <c r="B46" i="16"/>
  <c r="C45" i="16"/>
  <c r="B45" i="16"/>
  <c r="C44" i="16"/>
  <c r="B44" i="16"/>
  <c r="C43" i="16"/>
  <c r="B43" i="16"/>
  <c r="C42" i="16"/>
  <c r="B42" i="16"/>
  <c r="C41" i="16"/>
  <c r="B41" i="16"/>
  <c r="C40" i="16"/>
  <c r="B40" i="16"/>
  <c r="C39" i="16"/>
  <c r="B39" i="16"/>
  <c r="C38" i="16"/>
  <c r="B38" i="16"/>
  <c r="C37" i="16"/>
  <c r="B37" i="16"/>
  <c r="C36" i="16"/>
  <c r="B36" i="16"/>
  <c r="C35" i="16"/>
  <c r="B35" i="16"/>
  <c r="C34" i="16"/>
  <c r="B34" i="16"/>
  <c r="C33" i="16"/>
  <c r="B33" i="16"/>
  <c r="C32" i="16"/>
  <c r="B32" i="16"/>
  <c r="C31" i="16"/>
  <c r="B31" i="16"/>
  <c r="C30" i="16"/>
  <c r="B30" i="16"/>
  <c r="C29" i="16"/>
  <c r="B29" i="16"/>
  <c r="C28" i="16"/>
  <c r="B28" i="16"/>
  <c r="C27" i="16"/>
  <c r="B27" i="16"/>
  <c r="C26" i="16"/>
  <c r="B26" i="16"/>
  <c r="C25" i="16"/>
  <c r="B25" i="16"/>
  <c r="C24" i="16"/>
  <c r="B24" i="16"/>
  <c r="C23" i="16"/>
  <c r="B23" i="16"/>
  <c r="C22" i="16"/>
  <c r="B22" i="16"/>
  <c r="C21" i="16"/>
  <c r="B21" i="16"/>
  <c r="C20" i="16"/>
  <c r="B20" i="16"/>
  <c r="C19" i="16"/>
  <c r="B19" i="16"/>
  <c r="C18" i="16"/>
  <c r="B18" i="16"/>
  <c r="C17" i="16"/>
  <c r="B17" i="16"/>
  <c r="C5" i="16"/>
  <c r="B5" i="16"/>
  <c r="C86" i="17"/>
  <c r="B86" i="17"/>
  <c r="C85" i="17"/>
  <c r="B85" i="17"/>
  <c r="C84" i="17"/>
  <c r="B84" i="17"/>
  <c r="C83" i="17"/>
  <c r="B83" i="17"/>
  <c r="C82" i="17"/>
  <c r="B82" i="17"/>
  <c r="C81" i="17"/>
  <c r="B81" i="17"/>
  <c r="C80" i="17"/>
  <c r="B80" i="17"/>
  <c r="C79" i="17"/>
  <c r="B79" i="17"/>
  <c r="C78" i="17"/>
  <c r="B78" i="17"/>
  <c r="C77" i="17"/>
  <c r="B77" i="17"/>
  <c r="C76" i="17"/>
  <c r="B76" i="17"/>
  <c r="C75" i="17"/>
  <c r="B75" i="17"/>
  <c r="C74" i="17"/>
  <c r="B74" i="17"/>
  <c r="C72" i="17"/>
  <c r="B72" i="17"/>
  <c r="C71" i="17"/>
  <c r="B71" i="17"/>
  <c r="C70" i="17"/>
  <c r="B70" i="17"/>
  <c r="C69" i="17"/>
  <c r="B69" i="17"/>
  <c r="C68" i="17"/>
  <c r="B68" i="17"/>
  <c r="C67" i="17"/>
  <c r="B67" i="17"/>
  <c r="C66" i="17"/>
  <c r="B66" i="17"/>
  <c r="C65" i="17"/>
  <c r="B65" i="17"/>
  <c r="C64" i="17"/>
  <c r="B64" i="17"/>
  <c r="C63" i="17"/>
  <c r="B63" i="17"/>
  <c r="C62" i="17"/>
  <c r="B62" i="17"/>
  <c r="C61" i="17"/>
  <c r="B61" i="17"/>
  <c r="C60" i="17"/>
  <c r="B60" i="17"/>
  <c r="C59" i="17"/>
  <c r="B59" i="17"/>
  <c r="C58" i="17"/>
  <c r="B58" i="17"/>
  <c r="C57" i="17"/>
  <c r="B57" i="17"/>
  <c r="C56" i="17"/>
  <c r="B56" i="17"/>
  <c r="C55" i="17"/>
  <c r="B55" i="17"/>
  <c r="C54" i="17"/>
  <c r="B54" i="17"/>
  <c r="C53" i="17"/>
  <c r="B53" i="17"/>
  <c r="C52" i="17"/>
  <c r="B52" i="17"/>
  <c r="C51" i="17"/>
  <c r="B51" i="17"/>
  <c r="C50" i="17"/>
  <c r="B50" i="17"/>
  <c r="C49" i="17"/>
  <c r="B49" i="17"/>
  <c r="C48" i="17"/>
  <c r="C46" i="17"/>
  <c r="B46" i="17"/>
  <c r="C45" i="17"/>
  <c r="B45" i="17"/>
  <c r="C44" i="17"/>
  <c r="B44" i="17"/>
  <c r="C43" i="17"/>
  <c r="B43" i="17"/>
  <c r="C42" i="17"/>
  <c r="B42" i="17"/>
  <c r="C41" i="17"/>
  <c r="B41" i="17"/>
  <c r="C40" i="17"/>
  <c r="B40" i="17"/>
  <c r="C39" i="17"/>
  <c r="B39" i="17"/>
  <c r="C38" i="17"/>
  <c r="B38" i="17"/>
  <c r="C37" i="17"/>
  <c r="B37" i="17"/>
  <c r="C36" i="17"/>
  <c r="B36" i="17"/>
  <c r="C35" i="17"/>
  <c r="B35" i="17"/>
  <c r="C34" i="17"/>
  <c r="B34" i="17"/>
  <c r="C33" i="17"/>
  <c r="B33" i="17"/>
  <c r="C32" i="17"/>
  <c r="B32" i="17"/>
  <c r="C31" i="17"/>
  <c r="B31" i="17"/>
  <c r="C30" i="17"/>
  <c r="B30" i="17"/>
  <c r="C29" i="17"/>
  <c r="B29" i="17"/>
  <c r="C28" i="17"/>
  <c r="B28" i="17"/>
  <c r="C27" i="17"/>
  <c r="B27" i="17"/>
  <c r="C26" i="17"/>
  <c r="B26" i="17"/>
  <c r="C25" i="17"/>
  <c r="B25" i="17"/>
  <c r="C24" i="17"/>
  <c r="B24" i="17"/>
  <c r="C23" i="17"/>
  <c r="B23" i="17"/>
  <c r="C22" i="17"/>
  <c r="B22" i="17"/>
  <c r="C21" i="17"/>
  <c r="B21" i="17"/>
  <c r="C20" i="17"/>
  <c r="B20" i="17"/>
  <c r="C19" i="17"/>
  <c r="B19" i="17"/>
  <c r="C18" i="17"/>
  <c r="B18" i="17"/>
  <c r="C17" i="17"/>
  <c r="B17" i="17"/>
  <c r="C5" i="17"/>
  <c r="B5" i="17"/>
  <c r="C86" i="18"/>
  <c r="B86" i="18"/>
  <c r="C85" i="18"/>
  <c r="B85" i="18"/>
  <c r="C84" i="18"/>
  <c r="B84" i="18"/>
  <c r="C83" i="18"/>
  <c r="B83" i="18"/>
  <c r="C82" i="18"/>
  <c r="B82" i="18"/>
  <c r="C81" i="18"/>
  <c r="B81" i="18"/>
  <c r="C80" i="18"/>
  <c r="B80" i="18"/>
  <c r="C79" i="18"/>
  <c r="B79" i="18"/>
  <c r="C78" i="18"/>
  <c r="B78" i="18"/>
  <c r="C77" i="18"/>
  <c r="B77" i="18"/>
  <c r="C76" i="18"/>
  <c r="B76" i="18"/>
  <c r="C75" i="18"/>
  <c r="B75" i="18"/>
  <c r="C74" i="18"/>
  <c r="B74" i="18"/>
  <c r="C72" i="18"/>
  <c r="B72" i="18"/>
  <c r="C71" i="18"/>
  <c r="B71" i="18"/>
  <c r="C70" i="18"/>
  <c r="B70" i="18"/>
  <c r="C69" i="18"/>
  <c r="B69" i="18"/>
  <c r="C68" i="18"/>
  <c r="B68" i="18"/>
  <c r="C67" i="18"/>
  <c r="B67" i="18"/>
  <c r="C66" i="18"/>
  <c r="B66" i="18"/>
  <c r="C65" i="18"/>
  <c r="B65" i="18"/>
  <c r="C64" i="18"/>
  <c r="B64" i="18"/>
  <c r="C63" i="18"/>
  <c r="B63" i="18"/>
  <c r="C62" i="18"/>
  <c r="B62" i="18"/>
  <c r="C61" i="18"/>
  <c r="B61" i="18"/>
  <c r="C60" i="18"/>
  <c r="B60" i="18"/>
  <c r="C59" i="18"/>
  <c r="B59" i="18"/>
  <c r="C58" i="18"/>
  <c r="B58" i="18"/>
  <c r="C57" i="18"/>
  <c r="B57" i="18"/>
  <c r="C56" i="18"/>
  <c r="B56" i="18"/>
  <c r="C55" i="18"/>
  <c r="B55" i="18"/>
  <c r="C54" i="18"/>
  <c r="B54" i="18"/>
  <c r="C53" i="18"/>
  <c r="B53" i="18"/>
  <c r="C52" i="18"/>
  <c r="B52" i="18"/>
  <c r="C51" i="18"/>
  <c r="B51" i="18"/>
  <c r="C50" i="18"/>
  <c r="B50" i="18"/>
  <c r="C49" i="18"/>
  <c r="B49" i="18"/>
  <c r="C48" i="18"/>
  <c r="C46" i="18"/>
  <c r="B46" i="18"/>
  <c r="C45" i="18"/>
  <c r="B45" i="18"/>
  <c r="C44" i="18"/>
  <c r="B44" i="18"/>
  <c r="C43" i="18"/>
  <c r="B43" i="18"/>
  <c r="C42" i="18"/>
  <c r="B42" i="18"/>
  <c r="C41" i="18"/>
  <c r="B41" i="18"/>
  <c r="C40" i="18"/>
  <c r="B40" i="18"/>
  <c r="C39" i="18"/>
  <c r="B39" i="18"/>
  <c r="C38" i="18"/>
  <c r="B38" i="18"/>
  <c r="C37" i="18"/>
  <c r="B37" i="18"/>
  <c r="C36" i="18"/>
  <c r="B36" i="18"/>
  <c r="C35" i="18"/>
  <c r="B35" i="18"/>
  <c r="C34" i="18"/>
  <c r="B34" i="18"/>
  <c r="C33" i="18"/>
  <c r="B33" i="18"/>
  <c r="C32" i="18"/>
  <c r="B32" i="18"/>
  <c r="C31" i="18"/>
  <c r="B31" i="18"/>
  <c r="C30" i="18"/>
  <c r="B30" i="18"/>
  <c r="C29" i="18"/>
  <c r="B29" i="18"/>
  <c r="C28" i="18"/>
  <c r="B28" i="18"/>
  <c r="C27" i="18"/>
  <c r="B27" i="18"/>
  <c r="C26" i="18"/>
  <c r="B26" i="18"/>
  <c r="C25" i="18"/>
  <c r="B25" i="18"/>
  <c r="C24" i="18"/>
  <c r="B24" i="18"/>
  <c r="C23" i="18"/>
  <c r="B23" i="18"/>
  <c r="C22" i="18"/>
  <c r="B22" i="18"/>
  <c r="C21" i="18"/>
  <c r="B21" i="18"/>
  <c r="C20" i="18"/>
  <c r="B20" i="18"/>
  <c r="C19" i="18"/>
  <c r="B19" i="18"/>
  <c r="C18" i="18"/>
  <c r="B18" i="18"/>
  <c r="C17" i="18"/>
  <c r="B17" i="18"/>
  <c r="C5" i="18"/>
  <c r="B5" i="18"/>
  <c r="C86" i="19"/>
  <c r="B86" i="19"/>
  <c r="C85" i="19"/>
  <c r="B85" i="19"/>
  <c r="C84" i="19"/>
  <c r="B84" i="19"/>
  <c r="C83" i="19"/>
  <c r="B83" i="19"/>
  <c r="C82" i="19"/>
  <c r="B82" i="19"/>
  <c r="C81" i="19"/>
  <c r="B81" i="19"/>
  <c r="C80" i="19"/>
  <c r="B80" i="19"/>
  <c r="C79" i="19"/>
  <c r="B79" i="19"/>
  <c r="C78" i="19"/>
  <c r="B78" i="19"/>
  <c r="C77" i="19"/>
  <c r="B77" i="19"/>
  <c r="C76" i="19"/>
  <c r="B76" i="19"/>
  <c r="C75" i="19"/>
  <c r="B75" i="19"/>
  <c r="C74" i="19"/>
  <c r="B74" i="19"/>
  <c r="C72" i="19"/>
  <c r="B72" i="19"/>
  <c r="C71" i="19"/>
  <c r="B71" i="19"/>
  <c r="C70" i="19"/>
  <c r="B70" i="19"/>
  <c r="C69" i="19"/>
  <c r="B69" i="19"/>
  <c r="C68" i="19"/>
  <c r="B68" i="19"/>
  <c r="C67" i="19"/>
  <c r="B67" i="19"/>
  <c r="C66" i="19"/>
  <c r="B66" i="19"/>
  <c r="C65" i="19"/>
  <c r="B65" i="19"/>
  <c r="C64" i="19"/>
  <c r="B64" i="19"/>
  <c r="C63" i="19"/>
  <c r="B63" i="19"/>
  <c r="C62" i="19"/>
  <c r="B62" i="19"/>
  <c r="C61" i="19"/>
  <c r="B61" i="19"/>
  <c r="C60" i="19"/>
  <c r="B60" i="19"/>
  <c r="C59" i="19"/>
  <c r="B59" i="19"/>
  <c r="C58" i="19"/>
  <c r="B58" i="19"/>
  <c r="C57" i="19"/>
  <c r="B57" i="19"/>
  <c r="C56" i="19"/>
  <c r="B56" i="19"/>
  <c r="C55" i="19"/>
  <c r="B55" i="19"/>
  <c r="C54" i="19"/>
  <c r="B54" i="19"/>
  <c r="C53" i="19"/>
  <c r="B53" i="19"/>
  <c r="C52" i="19"/>
  <c r="B52" i="19"/>
  <c r="C51" i="19"/>
  <c r="B51" i="19"/>
  <c r="C50" i="19"/>
  <c r="B50" i="19"/>
  <c r="C49" i="19"/>
  <c r="B49" i="19"/>
  <c r="C48" i="19"/>
  <c r="C46" i="19"/>
  <c r="B46" i="19"/>
  <c r="C45" i="19"/>
  <c r="B45" i="19"/>
  <c r="C44" i="19"/>
  <c r="B44" i="19"/>
  <c r="C43" i="19"/>
  <c r="B43" i="19"/>
  <c r="C42" i="19"/>
  <c r="B42" i="19"/>
  <c r="C41" i="19"/>
  <c r="B41" i="19"/>
  <c r="C40" i="19"/>
  <c r="B40" i="19"/>
  <c r="C39" i="19"/>
  <c r="B39" i="19"/>
  <c r="C38" i="19"/>
  <c r="B38" i="19"/>
  <c r="C37" i="19"/>
  <c r="B37" i="19"/>
  <c r="C36" i="19"/>
  <c r="B36" i="19"/>
  <c r="C35" i="19"/>
  <c r="B35" i="19"/>
  <c r="C34" i="19"/>
  <c r="B34" i="19"/>
  <c r="C33" i="19"/>
  <c r="B33" i="19"/>
  <c r="C32" i="19"/>
  <c r="B32" i="19"/>
  <c r="C31" i="19"/>
  <c r="B31" i="19"/>
  <c r="C30" i="19"/>
  <c r="B30" i="19"/>
  <c r="C29" i="19"/>
  <c r="B29" i="19"/>
  <c r="C28" i="19"/>
  <c r="B28" i="19"/>
  <c r="C27" i="19"/>
  <c r="B27" i="19"/>
  <c r="C26" i="19"/>
  <c r="B26" i="19"/>
  <c r="C25" i="19"/>
  <c r="B25" i="19"/>
  <c r="C24" i="19"/>
  <c r="B24" i="19"/>
  <c r="C23" i="19"/>
  <c r="B23" i="19"/>
  <c r="C22" i="19"/>
  <c r="B22" i="19"/>
  <c r="C21" i="19"/>
  <c r="B21" i="19"/>
  <c r="C20" i="19"/>
  <c r="B20" i="19"/>
  <c r="C19" i="19"/>
  <c r="B19" i="19"/>
  <c r="C18" i="19"/>
  <c r="B18" i="19"/>
  <c r="C17" i="19"/>
  <c r="B17" i="19"/>
  <c r="C5" i="19"/>
  <c r="B5" i="19"/>
  <c r="C86" i="10"/>
  <c r="B86" i="10"/>
  <c r="C85" i="10"/>
  <c r="B85" i="10"/>
  <c r="C84" i="10"/>
  <c r="B84" i="10"/>
  <c r="C83" i="10"/>
  <c r="B83" i="10"/>
  <c r="C82" i="10"/>
  <c r="B82" i="10"/>
  <c r="C81" i="10"/>
  <c r="B81" i="10"/>
  <c r="C80" i="10"/>
  <c r="B80" i="10"/>
  <c r="C79" i="10"/>
  <c r="B79" i="10"/>
  <c r="C78" i="10"/>
  <c r="B78" i="10"/>
  <c r="C77" i="10"/>
  <c r="B77" i="10"/>
  <c r="C76" i="10"/>
  <c r="B76" i="10"/>
  <c r="C75" i="10"/>
  <c r="B75" i="10"/>
  <c r="C74" i="10"/>
  <c r="B74" i="10"/>
  <c r="C72" i="10"/>
  <c r="B72" i="10"/>
  <c r="C71" i="10"/>
  <c r="B71" i="10"/>
  <c r="C70" i="10"/>
  <c r="B70" i="10"/>
  <c r="C69" i="10"/>
  <c r="B69" i="10"/>
  <c r="C68" i="10"/>
  <c r="B68" i="10"/>
  <c r="C67" i="10"/>
  <c r="B67" i="10"/>
  <c r="C66" i="10"/>
  <c r="B66" i="10"/>
  <c r="C65" i="10"/>
  <c r="B65" i="10"/>
  <c r="C64" i="10"/>
  <c r="B64" i="10"/>
  <c r="C63" i="10"/>
  <c r="B63" i="10"/>
  <c r="C62" i="10"/>
  <c r="B62" i="10"/>
  <c r="C61" i="10"/>
  <c r="B61" i="10"/>
  <c r="C60" i="10"/>
  <c r="B60" i="10"/>
  <c r="C59" i="10"/>
  <c r="B59" i="10"/>
  <c r="C58" i="10"/>
  <c r="B58" i="10"/>
  <c r="C57" i="10"/>
  <c r="B57" i="10"/>
  <c r="C56" i="10"/>
  <c r="B56" i="10"/>
  <c r="C55" i="10"/>
  <c r="B55" i="10"/>
  <c r="C54" i="10"/>
  <c r="B54" i="10"/>
  <c r="C53" i="10"/>
  <c r="B53" i="10"/>
  <c r="C52" i="10"/>
  <c r="B52" i="10"/>
  <c r="C51" i="10"/>
  <c r="B51" i="10"/>
  <c r="C50" i="10"/>
  <c r="B50" i="10"/>
  <c r="C49" i="10"/>
  <c r="B49" i="10"/>
  <c r="C48" i="10"/>
  <c r="C46" i="10"/>
  <c r="B46" i="10"/>
  <c r="C45" i="10"/>
  <c r="B45" i="10"/>
  <c r="C44" i="10"/>
  <c r="B44" i="10"/>
  <c r="C43" i="10"/>
  <c r="B43" i="10"/>
  <c r="C42" i="10"/>
  <c r="B42" i="10"/>
  <c r="C41" i="10"/>
  <c r="B41" i="10"/>
  <c r="C40" i="10"/>
  <c r="B40" i="10"/>
  <c r="C39" i="10"/>
  <c r="B39" i="10"/>
  <c r="C38" i="10"/>
  <c r="B38" i="10"/>
  <c r="C37" i="10"/>
  <c r="B37" i="10"/>
  <c r="C36" i="10"/>
  <c r="B36" i="10"/>
  <c r="C35" i="10"/>
  <c r="B35" i="10"/>
  <c r="C34" i="10"/>
  <c r="B34" i="10"/>
  <c r="C33" i="10"/>
  <c r="B33" i="10"/>
  <c r="C32" i="10"/>
  <c r="B32" i="10"/>
  <c r="C31" i="10"/>
  <c r="B31" i="10"/>
  <c r="C30" i="10"/>
  <c r="B30" i="10"/>
  <c r="C29" i="10"/>
  <c r="B29" i="10"/>
  <c r="C28" i="10"/>
  <c r="B28" i="10"/>
  <c r="C27" i="10"/>
  <c r="B27" i="10"/>
  <c r="C26" i="10"/>
  <c r="B26" i="10"/>
  <c r="C25" i="10"/>
  <c r="B25" i="10"/>
  <c r="C24" i="10"/>
  <c r="B24" i="10"/>
  <c r="C23" i="10"/>
  <c r="B23" i="10"/>
  <c r="C22" i="10"/>
  <c r="B22" i="10"/>
  <c r="C21" i="10"/>
  <c r="B21" i="10"/>
  <c r="C20" i="10"/>
  <c r="B20" i="10"/>
  <c r="C19" i="10"/>
  <c r="B19" i="10"/>
  <c r="C18" i="10"/>
  <c r="B18" i="10"/>
  <c r="C17" i="10"/>
  <c r="B17" i="10"/>
  <c r="C5" i="10"/>
  <c r="B5" i="10"/>
  <c r="C86" i="11"/>
  <c r="B86" i="11"/>
  <c r="C85" i="11"/>
  <c r="B85" i="11"/>
  <c r="C84" i="11"/>
  <c r="B84" i="11"/>
  <c r="C83" i="11"/>
  <c r="B83" i="11"/>
  <c r="C82" i="11"/>
  <c r="B82" i="11"/>
  <c r="C81" i="11"/>
  <c r="B81" i="11"/>
  <c r="C80" i="11"/>
  <c r="B80" i="11"/>
  <c r="C79" i="11"/>
  <c r="B79" i="11"/>
  <c r="C78" i="11"/>
  <c r="B78" i="11"/>
  <c r="C77" i="11"/>
  <c r="B77" i="11"/>
  <c r="C76" i="11"/>
  <c r="B76" i="11"/>
  <c r="C75" i="11"/>
  <c r="B75" i="11"/>
  <c r="C74" i="11"/>
  <c r="B74" i="11"/>
  <c r="C72" i="11"/>
  <c r="B72" i="11"/>
  <c r="C71" i="11"/>
  <c r="B71" i="11"/>
  <c r="C70" i="11"/>
  <c r="B70" i="11"/>
  <c r="C69" i="11"/>
  <c r="B69" i="11"/>
  <c r="C68" i="11"/>
  <c r="B68" i="11"/>
  <c r="C67" i="11"/>
  <c r="B67" i="11"/>
  <c r="C66" i="11"/>
  <c r="B66" i="11"/>
  <c r="C65" i="11"/>
  <c r="B65" i="11"/>
  <c r="C64" i="11"/>
  <c r="B64" i="11"/>
  <c r="C63" i="11"/>
  <c r="B63" i="11"/>
  <c r="C62" i="11"/>
  <c r="B62" i="11"/>
  <c r="C61" i="11"/>
  <c r="B61" i="11"/>
  <c r="C60" i="11"/>
  <c r="B60" i="11"/>
  <c r="C59" i="11"/>
  <c r="B59" i="11"/>
  <c r="C58" i="11"/>
  <c r="B58" i="11"/>
  <c r="C57" i="11"/>
  <c r="B57" i="11"/>
  <c r="C56" i="11"/>
  <c r="B56" i="11"/>
  <c r="C55" i="11"/>
  <c r="B55" i="11"/>
  <c r="C54" i="11"/>
  <c r="B54" i="11"/>
  <c r="C53" i="11"/>
  <c r="B53" i="11"/>
  <c r="C52" i="11"/>
  <c r="B52" i="11"/>
  <c r="C51" i="11"/>
  <c r="B51" i="11"/>
  <c r="C50" i="11"/>
  <c r="B50" i="11"/>
  <c r="C49" i="11"/>
  <c r="B49" i="11"/>
  <c r="C48" i="11"/>
  <c r="C46" i="11"/>
  <c r="B46" i="11"/>
  <c r="C45" i="11"/>
  <c r="B45" i="11"/>
  <c r="C44" i="11"/>
  <c r="B44" i="11"/>
  <c r="C43" i="11"/>
  <c r="B43" i="11"/>
  <c r="C42" i="11"/>
  <c r="B42" i="11"/>
  <c r="C41" i="11"/>
  <c r="B41" i="11"/>
  <c r="C40" i="11"/>
  <c r="B40" i="11"/>
  <c r="C39" i="11"/>
  <c r="B39" i="11"/>
  <c r="C38" i="11"/>
  <c r="B38" i="11"/>
  <c r="C37" i="11"/>
  <c r="B37" i="11"/>
  <c r="C36" i="11"/>
  <c r="B36" i="11"/>
  <c r="C35" i="11"/>
  <c r="B35" i="11"/>
  <c r="C34" i="11"/>
  <c r="B34" i="11"/>
  <c r="C33" i="11"/>
  <c r="B33" i="11"/>
  <c r="C32" i="11"/>
  <c r="B32" i="11"/>
  <c r="C31" i="11"/>
  <c r="B31" i="11"/>
  <c r="C30" i="11"/>
  <c r="B30" i="11"/>
  <c r="C29" i="11"/>
  <c r="B29" i="11"/>
  <c r="C28" i="11"/>
  <c r="B28" i="11"/>
  <c r="C27" i="11"/>
  <c r="B27" i="11"/>
  <c r="C26" i="11"/>
  <c r="B26" i="11"/>
  <c r="C25" i="11"/>
  <c r="B25" i="11"/>
  <c r="C24" i="11"/>
  <c r="B24" i="11"/>
  <c r="C23" i="11"/>
  <c r="B23" i="11"/>
  <c r="C22" i="11"/>
  <c r="B22" i="11"/>
  <c r="C21" i="11"/>
  <c r="B21" i="11"/>
  <c r="C20" i="11"/>
  <c r="B20" i="11"/>
  <c r="C19" i="11"/>
  <c r="B19" i="11"/>
  <c r="C18" i="11"/>
  <c r="B18" i="11"/>
  <c r="C17" i="11"/>
  <c r="B17" i="11"/>
  <c r="C5" i="11"/>
  <c r="B5" i="11"/>
  <c r="C86" i="22"/>
  <c r="B86" i="22"/>
  <c r="C85" i="22"/>
  <c r="B85" i="22"/>
  <c r="C84" i="22"/>
  <c r="B84" i="22"/>
  <c r="C83" i="22"/>
  <c r="B83" i="22"/>
  <c r="C82" i="22"/>
  <c r="B82" i="22"/>
  <c r="C81" i="22"/>
  <c r="B81" i="22"/>
  <c r="C80" i="22"/>
  <c r="B80" i="22"/>
  <c r="C79" i="22"/>
  <c r="B79" i="22"/>
  <c r="C78" i="22"/>
  <c r="B78" i="22"/>
  <c r="C77" i="22"/>
  <c r="B77" i="22"/>
  <c r="C76" i="22"/>
  <c r="B76" i="22"/>
  <c r="C75" i="22"/>
  <c r="B75" i="22"/>
  <c r="C74" i="22"/>
  <c r="B74" i="22"/>
  <c r="C72" i="22"/>
  <c r="B72" i="22"/>
  <c r="C71" i="22"/>
  <c r="B71" i="22"/>
  <c r="C70" i="22"/>
  <c r="B70" i="22"/>
  <c r="C69" i="22"/>
  <c r="B69" i="22"/>
  <c r="C68" i="22"/>
  <c r="B68" i="22"/>
  <c r="C67" i="22"/>
  <c r="B67" i="22"/>
  <c r="C66" i="22"/>
  <c r="B66" i="22"/>
  <c r="C65" i="22"/>
  <c r="B65" i="22"/>
  <c r="C64" i="22"/>
  <c r="B64" i="22"/>
  <c r="C63" i="22"/>
  <c r="B63" i="22"/>
  <c r="C62" i="22"/>
  <c r="B62" i="22"/>
  <c r="C61" i="22"/>
  <c r="B61" i="22"/>
  <c r="C60" i="22"/>
  <c r="B60" i="22"/>
  <c r="C59" i="22"/>
  <c r="B59" i="22"/>
  <c r="C58" i="22"/>
  <c r="B58" i="22"/>
  <c r="C57" i="22"/>
  <c r="B57" i="22"/>
  <c r="C56" i="22"/>
  <c r="B56" i="22"/>
  <c r="C55" i="22"/>
  <c r="B55" i="22"/>
  <c r="C54" i="22"/>
  <c r="B54" i="22"/>
  <c r="C53" i="22"/>
  <c r="B53" i="22"/>
  <c r="C52" i="22"/>
  <c r="B52" i="22"/>
  <c r="C51" i="22"/>
  <c r="B51" i="22"/>
  <c r="C50" i="22"/>
  <c r="B50" i="22"/>
  <c r="C49" i="22"/>
  <c r="B49" i="22"/>
  <c r="C48" i="22"/>
  <c r="C46" i="22"/>
  <c r="B46" i="22"/>
  <c r="C45" i="22"/>
  <c r="B45" i="22"/>
  <c r="C44" i="22"/>
  <c r="B44" i="22"/>
  <c r="C43" i="22"/>
  <c r="B43" i="22"/>
  <c r="C42" i="22"/>
  <c r="B42" i="22"/>
  <c r="C41" i="22"/>
  <c r="B41" i="22"/>
  <c r="C40" i="22"/>
  <c r="B40" i="22"/>
  <c r="C39" i="22"/>
  <c r="B39" i="22"/>
  <c r="C38" i="22"/>
  <c r="B38" i="22"/>
  <c r="C37" i="22"/>
  <c r="B37" i="22"/>
  <c r="C36" i="22"/>
  <c r="B36" i="22"/>
  <c r="C35" i="22"/>
  <c r="B35" i="22"/>
  <c r="C34" i="22"/>
  <c r="B34" i="22"/>
  <c r="C33" i="22"/>
  <c r="B33" i="22"/>
  <c r="C32" i="22"/>
  <c r="B32" i="22"/>
  <c r="C31" i="22"/>
  <c r="B31" i="22"/>
  <c r="C30" i="22"/>
  <c r="B30" i="22"/>
  <c r="C29" i="22"/>
  <c r="B29" i="22"/>
  <c r="C28" i="22"/>
  <c r="B28" i="22"/>
  <c r="C27" i="22"/>
  <c r="B27" i="22"/>
  <c r="C26" i="22"/>
  <c r="B26" i="22"/>
  <c r="C25" i="22"/>
  <c r="B25" i="22"/>
  <c r="C24" i="22"/>
  <c r="B24" i="22"/>
  <c r="C23" i="22"/>
  <c r="B23" i="22"/>
  <c r="C22" i="22"/>
  <c r="B22" i="22"/>
  <c r="C21" i="22"/>
  <c r="B21" i="22"/>
  <c r="C20" i="22"/>
  <c r="B20" i="22"/>
  <c r="C19" i="22"/>
  <c r="B19" i="22"/>
  <c r="C18" i="22"/>
  <c r="B18" i="22"/>
  <c r="C17" i="22"/>
  <c r="B17" i="22"/>
  <c r="C5" i="22"/>
  <c r="B5" i="22"/>
  <c r="C86" i="23"/>
  <c r="B86" i="23"/>
  <c r="C85" i="23"/>
  <c r="B85" i="23"/>
  <c r="C84" i="23"/>
  <c r="B84" i="23"/>
  <c r="C83" i="23"/>
  <c r="B83" i="23"/>
  <c r="C82" i="23"/>
  <c r="B82" i="23"/>
  <c r="C81" i="23"/>
  <c r="B81" i="23"/>
  <c r="C80" i="23"/>
  <c r="B80" i="23"/>
  <c r="C79" i="23"/>
  <c r="B79" i="23"/>
  <c r="C78" i="23"/>
  <c r="B78" i="23"/>
  <c r="C77" i="23"/>
  <c r="B77" i="23"/>
  <c r="C76" i="23"/>
  <c r="B76" i="23"/>
  <c r="C75" i="23"/>
  <c r="B75" i="23"/>
  <c r="C74" i="23"/>
  <c r="B74" i="23"/>
  <c r="C72" i="23"/>
  <c r="B72" i="23"/>
  <c r="C71" i="23"/>
  <c r="B71" i="23"/>
  <c r="C70" i="23"/>
  <c r="B70" i="23"/>
  <c r="C69" i="23"/>
  <c r="B69" i="23"/>
  <c r="C68" i="23"/>
  <c r="B68" i="23"/>
  <c r="C67" i="23"/>
  <c r="B67" i="23"/>
  <c r="C66" i="23"/>
  <c r="B66" i="23"/>
  <c r="C65" i="23"/>
  <c r="B65" i="23"/>
  <c r="C64" i="23"/>
  <c r="B64" i="23"/>
  <c r="C63" i="23"/>
  <c r="B63" i="23"/>
  <c r="C62" i="23"/>
  <c r="B62" i="23"/>
  <c r="C61" i="23"/>
  <c r="B61" i="23"/>
  <c r="C60" i="23"/>
  <c r="B60" i="23"/>
  <c r="C59" i="23"/>
  <c r="B59" i="23"/>
  <c r="C58" i="23"/>
  <c r="B58" i="23"/>
  <c r="C57" i="23"/>
  <c r="B57" i="23"/>
  <c r="C56" i="23"/>
  <c r="B56" i="23"/>
  <c r="C55" i="23"/>
  <c r="B55" i="23"/>
  <c r="C54" i="23"/>
  <c r="B54" i="23"/>
  <c r="C53" i="23"/>
  <c r="B53" i="23"/>
  <c r="C52" i="23"/>
  <c r="B52" i="23"/>
  <c r="C51" i="23"/>
  <c r="B51" i="23"/>
  <c r="C50" i="23"/>
  <c r="B50" i="23"/>
  <c r="C49" i="23"/>
  <c r="B49" i="23"/>
  <c r="C48" i="23"/>
  <c r="C46" i="23"/>
  <c r="B46" i="23"/>
  <c r="C45" i="23"/>
  <c r="B45" i="23"/>
  <c r="C44" i="23"/>
  <c r="B44" i="23"/>
  <c r="C43" i="23"/>
  <c r="B43" i="23"/>
  <c r="C42" i="23"/>
  <c r="B42" i="23"/>
  <c r="C41" i="23"/>
  <c r="B41" i="23"/>
  <c r="C40" i="23"/>
  <c r="B40" i="23"/>
  <c r="C39" i="23"/>
  <c r="B39" i="23"/>
  <c r="C38" i="23"/>
  <c r="B38" i="23"/>
  <c r="C37" i="23"/>
  <c r="B37" i="23"/>
  <c r="C36" i="23"/>
  <c r="B36" i="23"/>
  <c r="C35" i="23"/>
  <c r="B35" i="23"/>
  <c r="C34" i="23"/>
  <c r="B34" i="23"/>
  <c r="C33" i="23"/>
  <c r="B33" i="23"/>
  <c r="C32" i="23"/>
  <c r="B32" i="23"/>
  <c r="C31" i="23"/>
  <c r="B31" i="23"/>
  <c r="C30" i="23"/>
  <c r="B30" i="23"/>
  <c r="C29" i="23"/>
  <c r="B29" i="23"/>
  <c r="C28" i="23"/>
  <c r="B28" i="23"/>
  <c r="C27" i="23"/>
  <c r="B27" i="23"/>
  <c r="C26" i="23"/>
  <c r="B26" i="23"/>
  <c r="C25" i="23"/>
  <c r="B25" i="23"/>
  <c r="C24" i="23"/>
  <c r="B24" i="23"/>
  <c r="C23" i="23"/>
  <c r="B23" i="23"/>
  <c r="C22" i="23"/>
  <c r="B22" i="23"/>
  <c r="C21" i="23"/>
  <c r="B21" i="23"/>
  <c r="C20" i="23"/>
  <c r="B20" i="23"/>
  <c r="C19" i="23"/>
  <c r="B19" i="23"/>
  <c r="C18" i="23"/>
  <c r="B18" i="23"/>
  <c r="C17" i="23"/>
  <c r="B17" i="23"/>
  <c r="C5" i="23"/>
  <c r="B5" i="23"/>
  <c r="C86" i="24"/>
  <c r="B86" i="24"/>
  <c r="C85" i="24"/>
  <c r="B85" i="24"/>
  <c r="C84" i="24"/>
  <c r="B84" i="24"/>
  <c r="C83" i="24"/>
  <c r="B83" i="24"/>
  <c r="C82" i="24"/>
  <c r="B82" i="24"/>
  <c r="C81" i="24"/>
  <c r="B81" i="24"/>
  <c r="C80" i="24"/>
  <c r="B80" i="24"/>
  <c r="C79" i="24"/>
  <c r="B79" i="24"/>
  <c r="C78" i="24"/>
  <c r="B78" i="24"/>
  <c r="C77" i="24"/>
  <c r="B77" i="24"/>
  <c r="C76" i="24"/>
  <c r="B76" i="24"/>
  <c r="C75" i="24"/>
  <c r="B75" i="24"/>
  <c r="C74" i="24"/>
  <c r="B74" i="24"/>
  <c r="C72" i="24"/>
  <c r="B72" i="24"/>
  <c r="C71" i="24"/>
  <c r="B71" i="24"/>
  <c r="C70" i="24"/>
  <c r="B70" i="24"/>
  <c r="C69" i="24"/>
  <c r="B69" i="24"/>
  <c r="C68" i="24"/>
  <c r="B68" i="24"/>
  <c r="C67" i="24"/>
  <c r="B67" i="24"/>
  <c r="C66" i="24"/>
  <c r="B66" i="24"/>
  <c r="C65" i="24"/>
  <c r="B65" i="24"/>
  <c r="C64" i="24"/>
  <c r="B64" i="24"/>
  <c r="C63" i="24"/>
  <c r="B63" i="24"/>
  <c r="C62" i="24"/>
  <c r="B62" i="24"/>
  <c r="C61" i="24"/>
  <c r="B61" i="24"/>
  <c r="C60" i="24"/>
  <c r="B60" i="24"/>
  <c r="C59" i="24"/>
  <c r="B59" i="24"/>
  <c r="C58" i="24"/>
  <c r="B58" i="24"/>
  <c r="C57" i="24"/>
  <c r="B57" i="24"/>
  <c r="C56" i="24"/>
  <c r="B56" i="24"/>
  <c r="C55" i="24"/>
  <c r="B55" i="24"/>
  <c r="C54" i="24"/>
  <c r="B54" i="24"/>
  <c r="C53" i="24"/>
  <c r="B53" i="24"/>
  <c r="C52" i="24"/>
  <c r="B52" i="24"/>
  <c r="C51" i="24"/>
  <c r="B51" i="24"/>
  <c r="C50" i="24"/>
  <c r="B50" i="24"/>
  <c r="C49" i="24"/>
  <c r="B49" i="24"/>
  <c r="C48" i="24"/>
  <c r="C46" i="24"/>
  <c r="B46" i="24"/>
  <c r="C45" i="24"/>
  <c r="B45" i="24"/>
  <c r="C44" i="24"/>
  <c r="B44" i="24"/>
  <c r="C43" i="24"/>
  <c r="B43" i="24"/>
  <c r="C42" i="24"/>
  <c r="B42" i="24"/>
  <c r="C41" i="24"/>
  <c r="B41" i="24"/>
  <c r="C40" i="24"/>
  <c r="B40" i="24"/>
  <c r="C39" i="24"/>
  <c r="B39" i="24"/>
  <c r="C38" i="24"/>
  <c r="B38" i="24"/>
  <c r="C37" i="24"/>
  <c r="B37" i="24"/>
  <c r="C36" i="24"/>
  <c r="B36" i="24"/>
  <c r="C35" i="24"/>
  <c r="B35" i="24"/>
  <c r="C34" i="24"/>
  <c r="B34" i="24"/>
  <c r="C33" i="24"/>
  <c r="B33" i="24"/>
  <c r="C32" i="24"/>
  <c r="B32" i="24"/>
  <c r="C31" i="24"/>
  <c r="B31" i="24"/>
  <c r="C30" i="24"/>
  <c r="B30" i="24"/>
  <c r="C29" i="24"/>
  <c r="B29" i="24"/>
  <c r="C28" i="24"/>
  <c r="B28" i="24"/>
  <c r="C27" i="24"/>
  <c r="B27" i="24"/>
  <c r="C26" i="24"/>
  <c r="B26" i="24"/>
  <c r="C25" i="24"/>
  <c r="B25" i="24"/>
  <c r="C24" i="24"/>
  <c r="B24" i="24"/>
  <c r="C23" i="24"/>
  <c r="B23" i="24"/>
  <c r="C22" i="24"/>
  <c r="B22" i="24"/>
  <c r="C21" i="24"/>
  <c r="B21" i="24"/>
  <c r="C20" i="24"/>
  <c r="B20" i="24"/>
  <c r="C19" i="24"/>
  <c r="B19" i="24"/>
  <c r="C18" i="24"/>
  <c r="B18" i="24"/>
  <c r="C17" i="24"/>
  <c r="B17" i="24"/>
  <c r="C5" i="24"/>
  <c r="B5" i="24"/>
  <c r="C86" i="25"/>
  <c r="B86" i="25"/>
  <c r="C85" i="25"/>
  <c r="B85" i="25"/>
  <c r="C84" i="25"/>
  <c r="B84" i="25"/>
  <c r="C83" i="25"/>
  <c r="B83" i="25"/>
  <c r="C82" i="25"/>
  <c r="B82" i="25"/>
  <c r="C81" i="25"/>
  <c r="B81" i="25"/>
  <c r="C80" i="25"/>
  <c r="B80" i="25"/>
  <c r="C79" i="25"/>
  <c r="B79" i="25"/>
  <c r="C78" i="25"/>
  <c r="B78" i="25"/>
  <c r="C77" i="25"/>
  <c r="B77" i="25"/>
  <c r="C76" i="25"/>
  <c r="B76" i="25"/>
  <c r="C75" i="25"/>
  <c r="B75" i="25"/>
  <c r="C74" i="25"/>
  <c r="B74" i="25"/>
  <c r="C72" i="25"/>
  <c r="B72" i="25"/>
  <c r="C71" i="25"/>
  <c r="B71" i="25"/>
  <c r="C70" i="25"/>
  <c r="B70" i="25"/>
  <c r="C69" i="25"/>
  <c r="B69" i="25"/>
  <c r="C68" i="25"/>
  <c r="B68" i="25"/>
  <c r="C67" i="25"/>
  <c r="B67" i="25"/>
  <c r="C66" i="25"/>
  <c r="B66" i="25"/>
  <c r="C65" i="25"/>
  <c r="B65" i="25"/>
  <c r="C64" i="25"/>
  <c r="B64" i="25"/>
  <c r="C63" i="25"/>
  <c r="B63" i="25"/>
  <c r="C62" i="25"/>
  <c r="B62" i="25"/>
  <c r="C61" i="25"/>
  <c r="B61" i="25"/>
  <c r="C60" i="25"/>
  <c r="B60" i="25"/>
  <c r="C59" i="25"/>
  <c r="B59" i="25"/>
  <c r="C58" i="25"/>
  <c r="B58" i="25"/>
  <c r="C57" i="25"/>
  <c r="B57" i="25"/>
  <c r="C56" i="25"/>
  <c r="B56" i="25"/>
  <c r="C55" i="25"/>
  <c r="B55" i="25"/>
  <c r="C54" i="25"/>
  <c r="B54" i="25"/>
  <c r="C53" i="25"/>
  <c r="B53" i="25"/>
  <c r="C52" i="25"/>
  <c r="B52" i="25"/>
  <c r="C51" i="25"/>
  <c r="B51" i="25"/>
  <c r="C50" i="25"/>
  <c r="B50" i="25"/>
  <c r="C49" i="25"/>
  <c r="B49" i="25"/>
  <c r="C48" i="25"/>
  <c r="C46" i="25"/>
  <c r="B46" i="25"/>
  <c r="C45" i="25"/>
  <c r="B45" i="25"/>
  <c r="C44" i="25"/>
  <c r="B44" i="25"/>
  <c r="C43" i="25"/>
  <c r="B43" i="25"/>
  <c r="C42" i="25"/>
  <c r="B42" i="25"/>
  <c r="C41" i="25"/>
  <c r="B41" i="25"/>
  <c r="C40" i="25"/>
  <c r="B40" i="25"/>
  <c r="C39" i="25"/>
  <c r="B39" i="25"/>
  <c r="C38" i="25"/>
  <c r="B38" i="25"/>
  <c r="C37" i="25"/>
  <c r="B37" i="25"/>
  <c r="C36" i="25"/>
  <c r="B36" i="25"/>
  <c r="C35" i="25"/>
  <c r="B35" i="25"/>
  <c r="C34" i="25"/>
  <c r="B34" i="25"/>
  <c r="C33" i="25"/>
  <c r="B33" i="25"/>
  <c r="C32" i="25"/>
  <c r="B32" i="25"/>
  <c r="C31" i="25"/>
  <c r="B31" i="25"/>
  <c r="C30" i="25"/>
  <c r="B30" i="25"/>
  <c r="C29" i="25"/>
  <c r="B29" i="25"/>
  <c r="C28" i="25"/>
  <c r="B28" i="25"/>
  <c r="C27" i="25"/>
  <c r="B27" i="25"/>
  <c r="C26" i="25"/>
  <c r="B26" i="25"/>
  <c r="C25" i="25"/>
  <c r="B25" i="25"/>
  <c r="C24" i="25"/>
  <c r="B24" i="25"/>
  <c r="C23" i="25"/>
  <c r="B23" i="25"/>
  <c r="C22" i="25"/>
  <c r="B22" i="25"/>
  <c r="C21" i="25"/>
  <c r="B21" i="25"/>
  <c r="C20" i="25"/>
  <c r="B20" i="25"/>
  <c r="C19" i="25"/>
  <c r="B19" i="25"/>
  <c r="C18" i="25"/>
  <c r="B18" i="25"/>
  <c r="C17" i="25"/>
  <c r="B17" i="25"/>
  <c r="C5" i="25"/>
  <c r="B5" i="25"/>
  <c r="C86" i="26"/>
  <c r="B86" i="26"/>
  <c r="C85" i="26"/>
  <c r="B85" i="26"/>
  <c r="C84" i="26"/>
  <c r="B84" i="26"/>
  <c r="C83" i="26"/>
  <c r="B83" i="26"/>
  <c r="C82" i="26"/>
  <c r="B82" i="26"/>
  <c r="C81" i="26"/>
  <c r="B81" i="26"/>
  <c r="C80" i="26"/>
  <c r="B80" i="26"/>
  <c r="C79" i="26"/>
  <c r="B79" i="26"/>
  <c r="C78" i="26"/>
  <c r="B78" i="26"/>
  <c r="C77" i="26"/>
  <c r="B77" i="26"/>
  <c r="C76" i="26"/>
  <c r="B76" i="26"/>
  <c r="C75" i="26"/>
  <c r="B75" i="26"/>
  <c r="C74" i="26"/>
  <c r="B74" i="26"/>
  <c r="C72" i="26"/>
  <c r="B72" i="26"/>
  <c r="C71" i="26"/>
  <c r="B71" i="26"/>
  <c r="C70" i="26"/>
  <c r="B70" i="26"/>
  <c r="C69" i="26"/>
  <c r="B69" i="26"/>
  <c r="C68" i="26"/>
  <c r="B68" i="26"/>
  <c r="C67" i="26"/>
  <c r="B67" i="26"/>
  <c r="C66" i="26"/>
  <c r="B66" i="26"/>
  <c r="C65" i="26"/>
  <c r="B65" i="26"/>
  <c r="C64" i="26"/>
  <c r="B64" i="26"/>
  <c r="C63" i="26"/>
  <c r="B63" i="26"/>
  <c r="C62" i="26"/>
  <c r="B62" i="26"/>
  <c r="C61" i="26"/>
  <c r="B61" i="26"/>
  <c r="C60" i="26"/>
  <c r="B60" i="26"/>
  <c r="C59" i="26"/>
  <c r="B59" i="26"/>
  <c r="C58" i="26"/>
  <c r="B58" i="26"/>
  <c r="C57" i="26"/>
  <c r="B57" i="26"/>
  <c r="C56" i="26"/>
  <c r="B56" i="26"/>
  <c r="C55" i="26"/>
  <c r="B55" i="26"/>
  <c r="C54" i="26"/>
  <c r="B54" i="26"/>
  <c r="C53" i="26"/>
  <c r="B53" i="26"/>
  <c r="C52" i="26"/>
  <c r="B52" i="26"/>
  <c r="C51" i="26"/>
  <c r="B51" i="26"/>
  <c r="C50" i="26"/>
  <c r="B50" i="26"/>
  <c r="C49" i="26"/>
  <c r="B49" i="26"/>
  <c r="C48" i="26"/>
  <c r="C46" i="26"/>
  <c r="B46" i="26"/>
  <c r="C45" i="26"/>
  <c r="B45" i="26"/>
  <c r="C44" i="26"/>
  <c r="B44" i="26"/>
  <c r="C43" i="26"/>
  <c r="B43" i="26"/>
  <c r="C42" i="26"/>
  <c r="B42" i="26"/>
  <c r="C41" i="26"/>
  <c r="B41" i="26"/>
  <c r="C40" i="26"/>
  <c r="B40" i="26"/>
  <c r="C39" i="26"/>
  <c r="B39" i="26"/>
  <c r="C38" i="26"/>
  <c r="B38" i="26"/>
  <c r="C37" i="26"/>
  <c r="B37" i="26"/>
  <c r="C36" i="26"/>
  <c r="B36" i="26"/>
  <c r="C35" i="26"/>
  <c r="B35" i="26"/>
  <c r="C34" i="26"/>
  <c r="B34" i="26"/>
  <c r="C33" i="26"/>
  <c r="B33" i="26"/>
  <c r="C32" i="26"/>
  <c r="B32" i="26"/>
  <c r="C31" i="26"/>
  <c r="B31" i="26"/>
  <c r="C30" i="26"/>
  <c r="B30" i="26"/>
  <c r="C29" i="26"/>
  <c r="B29" i="26"/>
  <c r="C28" i="26"/>
  <c r="B28" i="26"/>
  <c r="C27" i="26"/>
  <c r="B27" i="26"/>
  <c r="C26" i="26"/>
  <c r="B26" i="26"/>
  <c r="C25" i="26"/>
  <c r="B25" i="26"/>
  <c r="C24" i="26"/>
  <c r="B24" i="26"/>
  <c r="C23" i="26"/>
  <c r="B23" i="26"/>
  <c r="C22" i="26"/>
  <c r="B22" i="26"/>
  <c r="C21" i="26"/>
  <c r="B21" i="26"/>
  <c r="C20" i="26"/>
  <c r="B20" i="26"/>
  <c r="C19" i="26"/>
  <c r="B19" i="26"/>
  <c r="C18" i="26"/>
  <c r="B18" i="26"/>
  <c r="C17" i="26"/>
  <c r="B17" i="26"/>
  <c r="C5" i="26"/>
  <c r="B5" i="26"/>
  <c r="C86" i="27"/>
  <c r="B86" i="27"/>
  <c r="C85" i="27"/>
  <c r="B85" i="27"/>
  <c r="C84" i="27"/>
  <c r="B84" i="27"/>
  <c r="C83" i="27"/>
  <c r="B83" i="27"/>
  <c r="C82" i="27"/>
  <c r="B82" i="27"/>
  <c r="C81" i="27"/>
  <c r="B81" i="27"/>
  <c r="C80" i="27"/>
  <c r="B80" i="27"/>
  <c r="C79" i="27"/>
  <c r="B79" i="27"/>
  <c r="C78" i="27"/>
  <c r="B78" i="27"/>
  <c r="C77" i="27"/>
  <c r="B77" i="27"/>
  <c r="C76" i="27"/>
  <c r="B76" i="27"/>
  <c r="C75" i="27"/>
  <c r="B75" i="27"/>
  <c r="C74" i="27"/>
  <c r="B74" i="27"/>
  <c r="C72" i="27"/>
  <c r="B72" i="27"/>
  <c r="C71" i="27"/>
  <c r="B71" i="27"/>
  <c r="C70" i="27"/>
  <c r="B70" i="27"/>
  <c r="C69" i="27"/>
  <c r="B69" i="27"/>
  <c r="C68" i="27"/>
  <c r="B68" i="27"/>
  <c r="C67" i="27"/>
  <c r="B67" i="27"/>
  <c r="C66" i="27"/>
  <c r="B66" i="27"/>
  <c r="C65" i="27"/>
  <c r="B65" i="27"/>
  <c r="C64" i="27"/>
  <c r="B64" i="27"/>
  <c r="C63" i="27"/>
  <c r="B63" i="27"/>
  <c r="C62" i="27"/>
  <c r="B62" i="27"/>
  <c r="C61" i="27"/>
  <c r="B61" i="27"/>
  <c r="C60" i="27"/>
  <c r="B60" i="27"/>
  <c r="C59" i="27"/>
  <c r="B59" i="27"/>
  <c r="C58" i="27"/>
  <c r="B58" i="27"/>
  <c r="C57" i="27"/>
  <c r="B57" i="27"/>
  <c r="C56" i="27"/>
  <c r="B56" i="27"/>
  <c r="C55" i="27"/>
  <c r="B55" i="27"/>
  <c r="C54" i="27"/>
  <c r="B54" i="27"/>
  <c r="C53" i="27"/>
  <c r="B53" i="27"/>
  <c r="C52" i="27"/>
  <c r="B52" i="27"/>
  <c r="C51" i="27"/>
  <c r="B51" i="27"/>
  <c r="C50" i="27"/>
  <c r="B50" i="27"/>
  <c r="C49" i="27"/>
  <c r="B49" i="27"/>
  <c r="C48" i="27"/>
  <c r="C46" i="27"/>
  <c r="B46" i="27"/>
  <c r="C45" i="27"/>
  <c r="B45" i="27"/>
  <c r="C44" i="27"/>
  <c r="B44" i="27"/>
  <c r="C43" i="27"/>
  <c r="B43" i="27"/>
  <c r="C42" i="27"/>
  <c r="B42" i="27"/>
  <c r="C41" i="27"/>
  <c r="B41" i="27"/>
  <c r="C40" i="27"/>
  <c r="B40" i="27"/>
  <c r="C39" i="27"/>
  <c r="B39" i="27"/>
  <c r="C38" i="27"/>
  <c r="B38" i="27"/>
  <c r="C37" i="27"/>
  <c r="B37" i="27"/>
  <c r="C36" i="27"/>
  <c r="B36" i="27"/>
  <c r="C35" i="27"/>
  <c r="B35" i="27"/>
  <c r="C34" i="27"/>
  <c r="B34" i="27"/>
  <c r="C33" i="27"/>
  <c r="B33" i="27"/>
  <c r="C32" i="27"/>
  <c r="B32" i="27"/>
  <c r="C31" i="27"/>
  <c r="B31" i="27"/>
  <c r="C30" i="27"/>
  <c r="B30" i="27"/>
  <c r="C29" i="27"/>
  <c r="B29" i="27"/>
  <c r="C28" i="27"/>
  <c r="B28" i="27"/>
  <c r="C27" i="27"/>
  <c r="B27" i="27"/>
  <c r="C26" i="27"/>
  <c r="B26" i="27"/>
  <c r="C25" i="27"/>
  <c r="B25" i="27"/>
  <c r="C24" i="27"/>
  <c r="B24" i="27"/>
  <c r="C23" i="27"/>
  <c r="B23" i="27"/>
  <c r="C22" i="27"/>
  <c r="B22" i="27"/>
  <c r="C21" i="27"/>
  <c r="B21" i="27"/>
  <c r="C20" i="27"/>
  <c r="B20" i="27"/>
  <c r="C19" i="27"/>
  <c r="B19" i="27"/>
  <c r="C18" i="27"/>
  <c r="B18" i="27"/>
  <c r="C17" i="27"/>
  <c r="B17" i="27"/>
  <c r="C5" i="27"/>
  <c r="B5" i="27"/>
  <c r="B5" i="4"/>
  <c r="C5" i="4"/>
  <c r="B17" i="4"/>
  <c r="C17" i="4"/>
  <c r="B18" i="4"/>
  <c r="C18" i="4"/>
  <c r="B19" i="4"/>
  <c r="C19" i="4"/>
  <c r="B20" i="4"/>
  <c r="C20" i="4"/>
  <c r="B21" i="4"/>
  <c r="C21" i="4"/>
  <c r="B22" i="4"/>
  <c r="C22" i="4"/>
  <c r="B23" i="4"/>
  <c r="C23" i="4"/>
  <c r="B24" i="4"/>
  <c r="C24" i="4"/>
  <c r="B25" i="4"/>
  <c r="C25" i="4"/>
  <c r="B26" i="4"/>
  <c r="C26" i="4"/>
  <c r="B27" i="4"/>
  <c r="C27" i="4"/>
  <c r="B28" i="4"/>
  <c r="C28" i="4"/>
  <c r="B29" i="4"/>
  <c r="C29" i="4"/>
  <c r="B30" i="4"/>
  <c r="C30" i="4"/>
  <c r="B31" i="4"/>
  <c r="C31" i="4"/>
  <c r="B32" i="4"/>
  <c r="C32" i="4"/>
  <c r="B33" i="4"/>
  <c r="C33" i="4"/>
  <c r="B34" i="4"/>
  <c r="C34" i="4"/>
  <c r="B35" i="4"/>
  <c r="C35" i="4"/>
  <c r="B36" i="4"/>
  <c r="C36" i="4"/>
  <c r="B37" i="4"/>
  <c r="C37" i="4"/>
  <c r="B38" i="4"/>
  <c r="C38" i="4"/>
  <c r="B39" i="4"/>
  <c r="C39" i="4"/>
  <c r="B40" i="4"/>
  <c r="C40" i="4"/>
  <c r="B41" i="4"/>
  <c r="C41" i="4"/>
  <c r="B42" i="4"/>
  <c r="C42" i="4"/>
  <c r="B43" i="4"/>
  <c r="C43" i="4"/>
  <c r="B44" i="4"/>
  <c r="C44" i="4"/>
  <c r="B45" i="4"/>
  <c r="C45" i="4"/>
  <c r="B46" i="4"/>
  <c r="C46" i="4"/>
  <c r="C48" i="4"/>
  <c r="B49" i="4"/>
  <c r="C49" i="4"/>
  <c r="B50" i="4"/>
  <c r="C50" i="4"/>
  <c r="B51" i="4"/>
  <c r="C51" i="4"/>
  <c r="B52" i="4"/>
  <c r="C52" i="4"/>
  <c r="B53" i="4"/>
  <c r="C53" i="4"/>
  <c r="B54" i="4"/>
  <c r="C54" i="4"/>
  <c r="B55" i="4"/>
  <c r="C55" i="4"/>
  <c r="B56" i="4"/>
  <c r="C56" i="4"/>
  <c r="B57" i="4"/>
  <c r="C57" i="4"/>
  <c r="B58" i="4"/>
  <c r="C58" i="4"/>
  <c r="B59" i="4"/>
  <c r="C59" i="4"/>
  <c r="B60" i="4"/>
  <c r="C60" i="4"/>
  <c r="B61" i="4"/>
  <c r="C61" i="4"/>
  <c r="B62" i="4"/>
  <c r="C62" i="4"/>
  <c r="B63" i="4"/>
  <c r="C63" i="4"/>
  <c r="B64" i="4"/>
  <c r="C64" i="4"/>
  <c r="B65" i="4"/>
  <c r="C65" i="4"/>
  <c r="B66" i="4"/>
  <c r="C66" i="4"/>
  <c r="B67" i="4"/>
  <c r="C67" i="4"/>
  <c r="B68" i="4"/>
  <c r="C68" i="4"/>
  <c r="B69" i="4"/>
  <c r="C69" i="4"/>
  <c r="B70" i="4"/>
  <c r="C70" i="4"/>
  <c r="B71" i="4"/>
  <c r="C71" i="4"/>
  <c r="B72" i="4"/>
  <c r="C72" i="4"/>
  <c r="B74" i="4"/>
  <c r="C74" i="4"/>
  <c r="B75" i="4"/>
  <c r="C75" i="4"/>
  <c r="B76" i="4"/>
  <c r="C76" i="4"/>
  <c r="B77" i="4"/>
  <c r="C77" i="4"/>
  <c r="B78" i="4"/>
  <c r="C78" i="4"/>
  <c r="B79" i="4"/>
  <c r="C79" i="4"/>
  <c r="B80" i="4"/>
  <c r="C80" i="4"/>
  <c r="B81" i="4"/>
  <c r="C81" i="4"/>
  <c r="B82" i="4"/>
  <c r="C82" i="4"/>
  <c r="B83" i="4"/>
  <c r="C83" i="4"/>
  <c r="B84" i="4"/>
  <c r="C84" i="4"/>
  <c r="B85" i="4"/>
  <c r="C85" i="4"/>
  <c r="B86" i="4"/>
  <c r="C86" i="4"/>
  <c r="D85" i="14" l="1"/>
  <c r="D85" i="28"/>
  <c r="D85" i="10"/>
  <c r="D85" i="11"/>
  <c r="D85" i="26"/>
  <c r="D85" i="4"/>
  <c r="D85" i="13"/>
  <c r="D85" i="16"/>
  <c r="D85" i="19"/>
  <c r="D85" i="27"/>
  <c r="D85" i="24"/>
  <c r="D85" i="9"/>
  <c r="D85" i="17"/>
  <c r="D85" i="22"/>
  <c r="D85" i="18"/>
  <c r="D85" i="25"/>
  <c r="D85" i="23"/>
  <c r="D85" i="15"/>
  <c r="D85" i="12"/>
  <c r="D7" i="4"/>
  <c r="D7" i="19"/>
  <c r="D7" i="11"/>
  <c r="D7" i="9"/>
  <c r="D7" i="26"/>
  <c r="D7" i="28"/>
  <c r="D7" i="22"/>
  <c r="D7" i="25"/>
  <c r="D7" i="12"/>
  <c r="D7" i="18"/>
  <c r="D7" i="24"/>
  <c r="D7" i="16"/>
  <c r="D7" i="23"/>
  <c r="D7" i="15"/>
  <c r="D7" i="10"/>
  <c r="D7" i="17"/>
  <c r="D7" i="27"/>
  <c r="D7" i="13"/>
  <c r="D7" i="14"/>
  <c r="D11" i="11"/>
  <c r="D11" i="27"/>
  <c r="D11" i="22"/>
  <c r="D11" i="10"/>
  <c r="D11" i="25"/>
  <c r="D11" i="18"/>
  <c r="D11" i="19"/>
  <c r="D11" i="15"/>
  <c r="D11" i="9"/>
  <c r="D11" i="23"/>
  <c r="D11" i="14"/>
  <c r="D11" i="4"/>
  <c r="D11" i="26"/>
  <c r="D11" i="17"/>
  <c r="D11" i="24"/>
  <c r="D11" i="16"/>
  <c r="D11" i="13"/>
  <c r="D11" i="28"/>
  <c r="D11" i="12"/>
  <c r="D15" i="4"/>
  <c r="D15" i="17"/>
  <c r="D15" i="22"/>
  <c r="D15" i="24"/>
  <c r="D15" i="11"/>
  <c r="D15" i="26"/>
  <c r="D15" i="13"/>
  <c r="D15" i="10"/>
  <c r="D15" i="25"/>
  <c r="D15" i="12"/>
  <c r="D15" i="23"/>
  <c r="D15" i="9"/>
  <c r="D15" i="27"/>
  <c r="D15" i="15"/>
  <c r="D15" i="14"/>
  <c r="D15" i="18"/>
  <c r="D15" i="28"/>
  <c r="D15" i="16"/>
  <c r="D15" i="19"/>
  <c r="D19" i="16"/>
  <c r="D19" i="9"/>
  <c r="D19" i="4"/>
  <c r="D19" i="11"/>
  <c r="D19" i="26"/>
  <c r="D19" i="23"/>
  <c r="D19" i="10"/>
  <c r="D19" i="28"/>
  <c r="D19" i="12"/>
  <c r="D19" i="15"/>
  <c r="D19" i="18"/>
  <c r="D19" i="17"/>
  <c r="D19" i="19"/>
  <c r="D19" i="13"/>
  <c r="D19" i="14"/>
  <c r="D19" i="24"/>
  <c r="D19" i="22"/>
  <c r="D19" i="27"/>
  <c r="D19" i="25"/>
  <c r="D23" i="27"/>
  <c r="D23" i="15"/>
  <c r="D23" i="14"/>
  <c r="D23" i="28"/>
  <c r="D23" i="22"/>
  <c r="D23" i="12"/>
  <c r="D23" i="9"/>
  <c r="D23" i="18"/>
  <c r="D23" i="17"/>
  <c r="D23" i="23"/>
  <c r="D23" i="10"/>
  <c r="D23" i="11"/>
  <c r="D23" i="24"/>
  <c r="D23" i="26"/>
  <c r="D23" i="16"/>
  <c r="D23" i="25"/>
  <c r="D23" i="4"/>
  <c r="D23" i="19"/>
  <c r="D23" i="13"/>
  <c r="D27" i="23"/>
  <c r="D27" i="24"/>
  <c r="D27" i="18"/>
  <c r="D27" i="27"/>
  <c r="D27" i="10"/>
  <c r="D27" i="11"/>
  <c r="D27" i="26"/>
  <c r="D27" i="12"/>
  <c r="D27" i="9"/>
  <c r="D27" i="14"/>
  <c r="D27" i="13"/>
  <c r="D27" i="4"/>
  <c r="D27" i="22"/>
  <c r="D27" i="19"/>
  <c r="D27" i="28"/>
  <c r="D27" i="25"/>
  <c r="D27" i="16"/>
  <c r="D27" i="15"/>
  <c r="D27" i="17"/>
  <c r="D31" i="27"/>
  <c r="D31" i="15"/>
  <c r="D31" i="14"/>
  <c r="D31" i="28"/>
  <c r="D31" i="22"/>
  <c r="D31" i="12"/>
  <c r="D31" i="19"/>
  <c r="D31" i="10"/>
  <c r="D31" i="25"/>
  <c r="D31" i="17"/>
  <c r="D31" i="24"/>
  <c r="D31" i="13"/>
  <c r="D31" i="23"/>
  <c r="D31" i="18"/>
  <c r="D31" i="4"/>
  <c r="D31" i="16"/>
  <c r="D31" i="26"/>
  <c r="D31" i="9"/>
  <c r="D31" i="11"/>
  <c r="D35" i="23"/>
  <c r="D35" i="24"/>
  <c r="D35" i="18"/>
  <c r="D35" i="13"/>
  <c r="D35" i="16"/>
  <c r="D35" i="9"/>
  <c r="D35" i="4"/>
  <c r="D35" i="11"/>
  <c r="D35" i="26"/>
  <c r="D35" i="19"/>
  <c r="D35" i="25"/>
  <c r="D35" i="12"/>
  <c r="D35" i="10"/>
  <c r="D35" i="17"/>
  <c r="D35" i="15"/>
  <c r="D35" i="28"/>
  <c r="D35" i="27"/>
  <c r="D35" i="22"/>
  <c r="D35" i="14"/>
  <c r="D38" i="26"/>
  <c r="D38" i="27"/>
  <c r="D38" i="19"/>
  <c r="D38" i="14"/>
  <c r="D38" i="13"/>
  <c r="D38" i="16"/>
  <c r="D38" i="24"/>
  <c r="D38" i="25"/>
  <c r="D38" i="22"/>
  <c r="D38" i="9"/>
  <c r="D38" i="4"/>
  <c r="D38" i="17"/>
  <c r="D38" i="10"/>
  <c r="D38" i="12"/>
  <c r="D38" i="18"/>
  <c r="D38" i="23"/>
  <c r="D38" i="11"/>
  <c r="D38" i="28"/>
  <c r="D38" i="15"/>
  <c r="D42" i="28"/>
  <c r="D42" i="22"/>
  <c r="D42" i="23"/>
  <c r="D42" i="24"/>
  <c r="D42" i="18"/>
  <c r="D42" i="26"/>
  <c r="D42" i="9"/>
  <c r="D42" i="4"/>
  <c r="D42" i="13"/>
  <c r="D42" i="16"/>
  <c r="D42" i="19"/>
  <c r="D42" i="25"/>
  <c r="D42" i="12"/>
  <c r="D42" i="14"/>
  <c r="D42" i="27"/>
  <c r="D42" i="11"/>
  <c r="D42" i="15"/>
  <c r="D42" i="17"/>
  <c r="D42" i="10"/>
  <c r="D46" i="13"/>
  <c r="D46" i="12"/>
  <c r="D46" i="9"/>
  <c r="D46" i="10"/>
  <c r="D46" i="25"/>
  <c r="D46" i="28"/>
  <c r="D46" i="16"/>
  <c r="D46" i="19"/>
  <c r="D46" i="18"/>
  <c r="D46" i="26"/>
  <c r="D46" i="23"/>
  <c r="D46" i="4"/>
  <c r="D46" i="27"/>
  <c r="D46" i="11"/>
  <c r="D46" i="15"/>
  <c r="D46" i="17"/>
  <c r="D46" i="24"/>
  <c r="D46" i="22"/>
  <c r="D46" i="14"/>
  <c r="D51" i="17"/>
  <c r="D51" i="16"/>
  <c r="D51" i="15"/>
  <c r="D51" i="4"/>
  <c r="D51" i="11"/>
  <c r="D51" i="26"/>
  <c r="D51" i="23"/>
  <c r="D51" i="10"/>
  <c r="D51" i="28"/>
  <c r="D51" i="12"/>
  <c r="D51" i="19"/>
  <c r="D51" i="18"/>
  <c r="D51" i="9"/>
  <c r="D51" i="13"/>
  <c r="D51" i="24"/>
  <c r="D51" i="22"/>
  <c r="D51" i="14"/>
  <c r="D51" i="27"/>
  <c r="D51" i="25"/>
  <c r="D55" i="26"/>
  <c r="D55" i="27"/>
  <c r="D55" i="19"/>
  <c r="D55" i="14"/>
  <c r="D55" i="28"/>
  <c r="D55" i="12"/>
  <c r="D55" i="15"/>
  <c r="D55" i="18"/>
  <c r="D55" i="17"/>
  <c r="D55" i="23"/>
  <c r="D55" i="10"/>
  <c r="D55" i="11"/>
  <c r="D55" i="13"/>
  <c r="D55" i="24"/>
  <c r="D55" i="22"/>
  <c r="D55" i="4"/>
  <c r="D55" i="16"/>
  <c r="D55" i="25"/>
  <c r="D55" i="9"/>
  <c r="D62" i="16"/>
  <c r="D62" i="11"/>
  <c r="D62" i="26"/>
  <c r="D62" i="18"/>
  <c r="D62" i="13"/>
  <c r="D62" i="25"/>
  <c r="D62" i="22"/>
  <c r="D62" i="23"/>
  <c r="D62" i="10"/>
  <c r="D62" i="15"/>
  <c r="D62" i="14"/>
  <c r="D62" i="17"/>
  <c r="D62" i="9"/>
  <c r="D62" i="28"/>
  <c r="D62" i="4"/>
  <c r="D62" i="12"/>
  <c r="D62" i="27"/>
  <c r="D62" i="19"/>
  <c r="D62" i="24"/>
  <c r="D66" i="12"/>
  <c r="D66" i="9"/>
  <c r="D66" i="22"/>
  <c r="D66" i="27"/>
  <c r="D66" i="17"/>
  <c r="D66" i="15"/>
  <c r="D66" i="14"/>
  <c r="D66" i="13"/>
  <c r="D66" i="25"/>
  <c r="D66" i="26"/>
  <c r="D66" i="23"/>
  <c r="D66" i="10"/>
  <c r="D66" i="19"/>
  <c r="D66" i="24"/>
  <c r="D66" i="16"/>
  <c r="D66" i="18"/>
  <c r="D66" i="11"/>
  <c r="D66" i="28"/>
  <c r="D66" i="4"/>
  <c r="D73" i="9"/>
  <c r="D73" i="23"/>
  <c r="D73" i="16"/>
  <c r="D73" i="26"/>
  <c r="D73" i="19"/>
  <c r="D73" i="28"/>
  <c r="D73" i="14"/>
  <c r="D73" i="24"/>
  <c r="D73" i="17"/>
  <c r="D73" i="27"/>
  <c r="D73" i="10"/>
  <c r="D73" i="12"/>
  <c r="D73" i="22"/>
  <c r="D73" i="15"/>
  <c r="D73" i="25"/>
  <c r="D73" i="18"/>
  <c r="D73" i="4"/>
  <c r="D73" i="11"/>
  <c r="D73" i="13"/>
  <c r="D77" i="18"/>
  <c r="D77" i="13"/>
  <c r="D77" i="12"/>
  <c r="D77" i="9"/>
  <c r="D77" i="22"/>
  <c r="D77" i="4"/>
  <c r="D77" i="28"/>
  <c r="D77" i="16"/>
  <c r="D77" i="19"/>
  <c r="D77" i="14"/>
  <c r="D77" i="26"/>
  <c r="D77" i="27"/>
  <c r="D77" i="24"/>
  <c r="D77" i="11"/>
  <c r="D77" i="23"/>
  <c r="D77" i="10"/>
  <c r="D77" i="15"/>
  <c r="D77" i="17"/>
  <c r="D77" i="25"/>
  <c r="D81" i="27"/>
  <c r="D81" i="17"/>
  <c r="D81" i="16"/>
  <c r="D81" i="15"/>
  <c r="D81" i="18"/>
  <c r="D81" i="24"/>
  <c r="D81" i="11"/>
  <c r="D81" i="22"/>
  <c r="D81" i="10"/>
  <c r="D81" i="4"/>
  <c r="D81" i="28"/>
  <c r="D81" i="12"/>
  <c r="D81" i="19"/>
  <c r="D81" i="14"/>
  <c r="D81" i="13"/>
  <c r="D81" i="25"/>
  <c r="D81" i="26"/>
  <c r="D81" i="23"/>
  <c r="D81" i="9"/>
  <c r="D12" i="23"/>
  <c r="D12" i="10"/>
  <c r="D12" i="16"/>
  <c r="D12" i="27"/>
  <c r="D12" i="19"/>
  <c r="D12" i="25"/>
  <c r="D12" i="18"/>
  <c r="D12" i="24"/>
  <c r="D12" i="13"/>
  <c r="D12" i="4"/>
  <c r="D12" i="9"/>
  <c r="D12" i="12"/>
  <c r="D12" i="26"/>
  <c r="D12" i="14"/>
  <c r="D12" i="28"/>
  <c r="D12" i="11"/>
  <c r="D12" i="22"/>
  <c r="D12" i="15"/>
  <c r="D12" i="17"/>
  <c r="D20" i="14"/>
  <c r="D20" i="28"/>
  <c r="D20" i="11"/>
  <c r="D20" i="22"/>
  <c r="D20" i="23"/>
  <c r="D20" i="24"/>
  <c r="D20" i="17"/>
  <c r="D20" i="16"/>
  <c r="D20" i="15"/>
  <c r="D20" i="18"/>
  <c r="D20" i="12"/>
  <c r="D20" i="19"/>
  <c r="D20" i="10"/>
  <c r="D20" i="13"/>
  <c r="D20" i="9"/>
  <c r="D20" i="4"/>
  <c r="D20" i="25"/>
  <c r="D20" i="27"/>
  <c r="D20" i="26"/>
  <c r="D28" i="24"/>
  <c r="D28" i="17"/>
  <c r="D28" i="16"/>
  <c r="D28" i="15"/>
  <c r="D28" i="14"/>
  <c r="D28" i="28"/>
  <c r="D28" i="11"/>
  <c r="D28" i="22"/>
  <c r="D28" i="23"/>
  <c r="D28" i="10"/>
  <c r="D28" i="26"/>
  <c r="D28" i="9"/>
  <c r="D28" i="4"/>
  <c r="D28" i="25"/>
  <c r="D28" i="27"/>
  <c r="D28" i="18"/>
  <c r="D28" i="12"/>
  <c r="D28" i="19"/>
  <c r="D28" i="13"/>
  <c r="D36" i="14"/>
  <c r="D36" i="28"/>
  <c r="D36" i="11"/>
  <c r="D36" i="22"/>
  <c r="D36" i="23"/>
  <c r="D36" i="24"/>
  <c r="D36" i="17"/>
  <c r="D36" i="16"/>
  <c r="D36" i="15"/>
  <c r="D36" i="13"/>
  <c r="D36" i="9"/>
  <c r="D36" i="25"/>
  <c r="D36" i="18"/>
  <c r="D36" i="12"/>
  <c r="D36" i="19"/>
  <c r="D36" i="10"/>
  <c r="D36" i="26"/>
  <c r="D36" i="4"/>
  <c r="D36" i="27"/>
  <c r="D43" i="14"/>
  <c r="D43" i="28"/>
  <c r="D43" i="10"/>
  <c r="D43" i="11"/>
  <c r="D43" i="26"/>
  <c r="D43" i="18"/>
  <c r="D43" i="13"/>
  <c r="D43" i="12"/>
  <c r="D43" i="9"/>
  <c r="D43" i="22"/>
  <c r="D43" i="17"/>
  <c r="D43" i="15"/>
  <c r="D43" i="27"/>
  <c r="D43" i="16"/>
  <c r="D43" i="24"/>
  <c r="D43" i="4"/>
  <c r="D43" i="19"/>
  <c r="D43" i="25"/>
  <c r="D43" i="23"/>
  <c r="D52" i="27"/>
  <c r="D52" i="17"/>
  <c r="D52" i="16"/>
  <c r="D52" i="15"/>
  <c r="D52" i="4"/>
  <c r="D52" i="23"/>
  <c r="D52" i="24"/>
  <c r="D52" i="25"/>
  <c r="D52" i="19"/>
  <c r="D52" i="14"/>
  <c r="D52" i="10"/>
  <c r="D52" i="26"/>
  <c r="D52" i="28"/>
  <c r="D52" i="11"/>
  <c r="D52" i="18"/>
  <c r="D52" i="22"/>
  <c r="D52" i="12"/>
  <c r="D52" i="13"/>
  <c r="D52" i="9"/>
  <c r="D56" i="4"/>
  <c r="D56" i="23"/>
  <c r="D56" i="24"/>
  <c r="D56" i="25"/>
  <c r="D56" i="19"/>
  <c r="D56" i="14"/>
  <c r="D56" i="28"/>
  <c r="D56" i="10"/>
  <c r="D56" i="11"/>
  <c r="D56" i="26"/>
  <c r="D56" i="13"/>
  <c r="D56" i="9"/>
  <c r="D56" i="18"/>
  <c r="D56" i="12"/>
  <c r="D56" i="22"/>
  <c r="D56" i="15"/>
  <c r="D56" i="17"/>
  <c r="D56" i="27"/>
  <c r="D56" i="16"/>
  <c r="D63" i="13"/>
  <c r="D63" i="12"/>
  <c r="D63" i="9"/>
  <c r="D63" i="10"/>
  <c r="D63" i="26"/>
  <c r="D63" i="27"/>
  <c r="D63" i="19"/>
  <c r="D63" i="14"/>
  <c r="D63" i="16"/>
  <c r="D63" i="4"/>
  <c r="D63" i="23"/>
  <c r="D63" i="17"/>
  <c r="D63" i="15"/>
  <c r="D63" i="25"/>
  <c r="D63" i="22"/>
  <c r="D63" i="24"/>
  <c r="D63" i="11"/>
  <c r="D63" i="28"/>
  <c r="D63" i="18"/>
  <c r="D70" i="16"/>
  <c r="D70" i="15"/>
  <c r="D70" i="4"/>
  <c r="D70" i="23"/>
  <c r="D70" i="24"/>
  <c r="D70" i="9"/>
  <c r="D70" i="14"/>
  <c r="D70" i="13"/>
  <c r="D70" i="25"/>
  <c r="D70" i="26"/>
  <c r="D70" i="27"/>
  <c r="D70" i="10"/>
  <c r="D70" i="19"/>
  <c r="D70" i="17"/>
  <c r="D70" i="12"/>
  <c r="D70" i="18"/>
  <c r="D70" i="22"/>
  <c r="D70" i="11"/>
  <c r="D70" i="28"/>
  <c r="D78" i="9"/>
  <c r="D78" i="10"/>
  <c r="D78" i="25"/>
  <c r="D78" i="17"/>
  <c r="D78" i="16"/>
  <c r="D78" i="15"/>
  <c r="D78" i="14"/>
  <c r="D78" i="13"/>
  <c r="D78" i="27"/>
  <c r="D78" i="24"/>
  <c r="D78" i="11"/>
  <c r="D78" i="22"/>
  <c r="D78" i="19"/>
  <c r="D78" i="26"/>
  <c r="D78" i="4"/>
  <c r="D78" i="12"/>
  <c r="D78" i="18"/>
  <c r="D78" i="23"/>
  <c r="D78" i="28"/>
  <c r="D5" i="18"/>
  <c r="D5" i="13"/>
  <c r="D5" i="12"/>
  <c r="D5" i="24"/>
  <c r="D5" i="25"/>
  <c r="D5" i="22"/>
  <c r="D5" i="23"/>
  <c r="D5" i="28"/>
  <c r="D5" i="16"/>
  <c r="D5" i="15"/>
  <c r="D5" i="11"/>
  <c r="D5" i="19"/>
  <c r="D5" i="10"/>
  <c r="D5" i="9"/>
  <c r="D5" i="17"/>
  <c r="D5" i="27"/>
  <c r="D5" i="14"/>
  <c r="D5" i="26"/>
  <c r="D9" i="25"/>
  <c r="D9" i="10"/>
  <c r="D9" i="26"/>
  <c r="D9" i="27"/>
  <c r="D9" i="9"/>
  <c r="D9" i="12"/>
  <c r="D9" i="15"/>
  <c r="D9" i="28"/>
  <c r="D9" i="18"/>
  <c r="D9" i="19"/>
  <c r="D9" i="16"/>
  <c r="D9" i="14"/>
  <c r="D9" i="4"/>
  <c r="D9" i="24"/>
  <c r="D9" i="11"/>
  <c r="D9" i="22"/>
  <c r="D9" i="17"/>
  <c r="D9" i="23"/>
  <c r="D9" i="13"/>
  <c r="D13" i="28"/>
  <c r="D13" i="11"/>
  <c r="D13" i="14"/>
  <c r="D13" i="13"/>
  <c r="D13" i="17"/>
  <c r="D13" i="9"/>
  <c r="D13" i="27"/>
  <c r="D13" i="25"/>
  <c r="D13" i="12"/>
  <c r="D13" i="18"/>
  <c r="D13" i="19"/>
  <c r="D13" i="15"/>
  <c r="D13" i="26"/>
  <c r="D13" i="22"/>
  <c r="D13" i="23"/>
  <c r="D13" i="10"/>
  <c r="D13" i="4"/>
  <c r="D13" i="16"/>
  <c r="D13" i="24"/>
  <c r="D17" i="25"/>
  <c r="D17" i="26"/>
  <c r="D17" i="18"/>
  <c r="D17" i="28"/>
  <c r="D17" i="10"/>
  <c r="D17" i="12"/>
  <c r="D17" i="15"/>
  <c r="D17" i="27"/>
  <c r="D17" i="17"/>
  <c r="D17" i="11"/>
  <c r="D17" i="4"/>
  <c r="D17" i="19"/>
  <c r="D17" i="9"/>
  <c r="D17" i="14"/>
  <c r="D17" i="13"/>
  <c r="D17" i="24"/>
  <c r="D17" i="16"/>
  <c r="D17" i="22"/>
  <c r="D17" i="23"/>
  <c r="D21" i="11"/>
  <c r="D21" i="22"/>
  <c r="D21" i="27"/>
  <c r="D21" i="13"/>
  <c r="D21" i="25"/>
  <c r="D21" i="4"/>
  <c r="D21" i="19"/>
  <c r="D21" i="10"/>
  <c r="D21" i="12"/>
  <c r="D21" i="15"/>
  <c r="D21" i="18"/>
  <c r="D21" i="17"/>
  <c r="D21" i="16"/>
  <c r="D21" i="26"/>
  <c r="D21" i="28"/>
  <c r="D21" i="9"/>
  <c r="D21" i="24"/>
  <c r="D21" i="14"/>
  <c r="D21" i="23"/>
  <c r="D25" i="12"/>
  <c r="D25" i="9"/>
  <c r="D25" i="4"/>
  <c r="D25" i="23"/>
  <c r="D25" i="17"/>
  <c r="D25" i="15"/>
  <c r="D25" i="18"/>
  <c r="D25" i="13"/>
  <c r="D25" i="25"/>
  <c r="D25" i="22"/>
  <c r="D25" i="19"/>
  <c r="D25" i="10"/>
  <c r="D25" i="26"/>
  <c r="D25" i="24"/>
  <c r="D25" i="14"/>
  <c r="D25" i="16"/>
  <c r="D25" i="27"/>
  <c r="D25" i="11"/>
  <c r="D25" i="28"/>
  <c r="D29" i="16"/>
  <c r="D29" i="15"/>
  <c r="D29" i="14"/>
  <c r="D29" i="19"/>
  <c r="D29" i="24"/>
  <c r="D29" i="25"/>
  <c r="D29" i="22"/>
  <c r="D29" i="23"/>
  <c r="D29" i="10"/>
  <c r="D29" i="9"/>
  <c r="D29" i="18"/>
  <c r="D29" i="13"/>
  <c r="D29" i="4"/>
  <c r="D29" i="12"/>
  <c r="D29" i="27"/>
  <c r="D29" i="11"/>
  <c r="D29" i="28"/>
  <c r="D29" i="26"/>
  <c r="D29" i="17"/>
  <c r="D33" i="25"/>
  <c r="D33" i="26"/>
  <c r="D33" i="18"/>
  <c r="D33" i="28"/>
  <c r="D33" i="10"/>
  <c r="D33" i="9"/>
  <c r="D33" i="14"/>
  <c r="D33" i="13"/>
  <c r="D33" i="16"/>
  <c r="D33" i="22"/>
  <c r="D33" i="23"/>
  <c r="D33" i="24"/>
  <c r="D33" i="12"/>
  <c r="D33" i="27"/>
  <c r="D33" i="11"/>
  <c r="D33" i="19"/>
  <c r="D33" i="15"/>
  <c r="D33" i="17"/>
  <c r="D33" i="4"/>
  <c r="D40" i="9"/>
  <c r="D40" i="10"/>
  <c r="D40" i="25"/>
  <c r="D40" i="17"/>
  <c r="D40" i="16"/>
  <c r="D40" i="19"/>
  <c r="D40" i="14"/>
  <c r="D40" i="28"/>
  <c r="D40" i="22"/>
  <c r="D40" i="23"/>
  <c r="D40" i="15"/>
  <c r="D40" i="11"/>
  <c r="D40" i="27"/>
  <c r="D40" i="4"/>
  <c r="D40" i="26"/>
  <c r="D40" i="24"/>
  <c r="D40" i="13"/>
  <c r="D40" i="12"/>
  <c r="D40" i="18"/>
  <c r="D44" i="15"/>
  <c r="D44" i="4"/>
  <c r="D44" i="11"/>
  <c r="D44" i="26"/>
  <c r="D44" i="27"/>
  <c r="D44" i="24"/>
  <c r="D44" i="18"/>
  <c r="D44" i="13"/>
  <c r="D44" i="12"/>
  <c r="D44" i="14"/>
  <c r="D44" i="22"/>
  <c r="D44" i="19"/>
  <c r="D44" i="28"/>
  <c r="D44" i="23"/>
  <c r="D44" i="9"/>
  <c r="D44" i="16"/>
  <c r="D44" i="25"/>
  <c r="D44" i="17"/>
  <c r="D44" i="10"/>
  <c r="D49" i="19"/>
  <c r="D49" i="14"/>
  <c r="D49" i="28"/>
  <c r="D49" i="22"/>
  <c r="D49" i="23"/>
  <c r="D49" i="9"/>
  <c r="D49" i="10"/>
  <c r="D49" i="25"/>
  <c r="D49" i="17"/>
  <c r="D49" i="16"/>
  <c r="D49" i="24"/>
  <c r="D49" i="13"/>
  <c r="D49" i="18"/>
  <c r="D49" i="12"/>
  <c r="D49" i="26"/>
  <c r="D49" i="4"/>
  <c r="D49" i="11"/>
  <c r="D49" i="15"/>
  <c r="D49" i="27"/>
  <c r="D53" i="24"/>
  <c r="D53" i="18"/>
  <c r="D53" i="13"/>
  <c r="D53" i="12"/>
  <c r="D53" i="15"/>
  <c r="D53" i="4"/>
  <c r="D53" i="11"/>
  <c r="D53" i="26"/>
  <c r="D53" i="27"/>
  <c r="D53" i="9"/>
  <c r="D53" i="25"/>
  <c r="D53" i="16"/>
  <c r="D53" i="10"/>
  <c r="D53" i="17"/>
  <c r="D53" i="28"/>
  <c r="D53" i="19"/>
  <c r="D53" i="23"/>
  <c r="D53" i="14"/>
  <c r="D53" i="22"/>
  <c r="D57" i="9"/>
  <c r="D57" i="10"/>
  <c r="D57" i="25"/>
  <c r="D57" i="17"/>
  <c r="D57" i="16"/>
  <c r="D57" i="19"/>
  <c r="D57" i="14"/>
  <c r="D57" i="28"/>
  <c r="D57" i="22"/>
  <c r="D57" i="23"/>
  <c r="D57" i="4"/>
  <c r="D57" i="26"/>
  <c r="D57" i="15"/>
  <c r="D57" i="11"/>
  <c r="D57" i="27"/>
  <c r="D57" i="18"/>
  <c r="D57" i="12"/>
  <c r="D57" i="24"/>
  <c r="D57" i="13"/>
  <c r="D60" i="4"/>
  <c r="D60" i="23"/>
  <c r="D60" i="24"/>
  <c r="D60" i="25"/>
  <c r="D60" i="19"/>
  <c r="D60" i="18"/>
  <c r="D60" i="17"/>
  <c r="D60" i="11"/>
  <c r="D60" i="22"/>
  <c r="D60" i="28"/>
  <c r="D60" i="12"/>
  <c r="D60" i="15"/>
  <c r="D60" i="27"/>
  <c r="D60" i="9"/>
  <c r="D60" i="13"/>
  <c r="D60" i="26"/>
  <c r="D60" i="10"/>
  <c r="D60" i="14"/>
  <c r="D60" i="16"/>
  <c r="D64" i="14"/>
  <c r="D64" i="28"/>
  <c r="D64" i="10"/>
  <c r="D64" i="11"/>
  <c r="D64" i="26"/>
  <c r="D64" i="23"/>
  <c r="D64" i="12"/>
  <c r="D64" i="15"/>
  <c r="D64" i="18"/>
  <c r="D64" i="17"/>
  <c r="D64" i="25"/>
  <c r="D64" i="22"/>
  <c r="D64" i="13"/>
  <c r="D64" i="19"/>
  <c r="D64" i="24"/>
  <c r="D64" i="4"/>
  <c r="D64" i="16"/>
  <c r="D64" i="27"/>
  <c r="D64" i="9"/>
  <c r="D68" i="18"/>
  <c r="D68" i="13"/>
  <c r="D68" i="12"/>
  <c r="D68" i="9"/>
  <c r="D68" i="22"/>
  <c r="D68" i="14"/>
  <c r="D68" i="17"/>
  <c r="D68" i="25"/>
  <c r="D68" i="26"/>
  <c r="D68" i="23"/>
  <c r="D68" i="10"/>
  <c r="D68" i="15"/>
  <c r="D68" i="24"/>
  <c r="D68" i="4"/>
  <c r="D68" i="16"/>
  <c r="D68" i="27"/>
  <c r="D68" i="11"/>
  <c r="D68" i="28"/>
  <c r="D68" i="19"/>
  <c r="D71" i="13"/>
  <c r="D71" i="12"/>
  <c r="D71" i="9"/>
  <c r="D71" i="10"/>
  <c r="D71" i="25"/>
  <c r="D71" i="17"/>
  <c r="D71" i="27"/>
  <c r="D71" i="24"/>
  <c r="D71" i="11"/>
  <c r="D71" i="22"/>
  <c r="D71" i="15"/>
  <c r="D71" i="14"/>
  <c r="D71" i="23"/>
  <c r="D71" i="26"/>
  <c r="D71" i="4"/>
  <c r="D71" i="16"/>
  <c r="D71" i="18"/>
  <c r="D71" i="28"/>
  <c r="D71" i="19"/>
  <c r="D75" i="25"/>
  <c r="D75" i="19"/>
  <c r="D75" i="14"/>
  <c r="D75" i="28"/>
  <c r="D75" i="16"/>
  <c r="D75" i="26"/>
  <c r="D75" i="27"/>
  <c r="D75" i="24"/>
  <c r="D75" i="9"/>
  <c r="D75" i="4"/>
  <c r="D75" i="13"/>
  <c r="D75" i="22"/>
  <c r="D75" i="10"/>
  <c r="D75" i="11"/>
  <c r="D75" i="23"/>
  <c r="D75" i="12"/>
  <c r="D75" i="18"/>
  <c r="D75" i="15"/>
  <c r="D75" i="17"/>
  <c r="D79" i="25"/>
  <c r="D79" i="19"/>
  <c r="D79" i="14"/>
  <c r="D79" i="28"/>
  <c r="D79" i="10"/>
  <c r="D79" i="12"/>
  <c r="D79" i="9"/>
  <c r="D79" i="22"/>
  <c r="D79" i="27"/>
  <c r="D79" i="17"/>
  <c r="D79" i="26"/>
  <c r="D79" i="13"/>
  <c r="D79" i="11"/>
  <c r="D79" i="18"/>
  <c r="D79" i="16"/>
  <c r="D79" i="24"/>
  <c r="D79" i="4"/>
  <c r="D79" i="15"/>
  <c r="D79" i="23"/>
  <c r="D83" i="11"/>
  <c r="D83" i="26"/>
  <c r="D83" i="18"/>
  <c r="D83" i="13"/>
  <c r="D83" i="16"/>
  <c r="D83" i="15"/>
  <c r="D83" i="4"/>
  <c r="D83" i="23"/>
  <c r="D83" i="24"/>
  <c r="D83" i="9"/>
  <c r="D83" i="27"/>
  <c r="D83" i="12"/>
  <c r="D83" i="22"/>
  <c r="D83" i="17"/>
  <c r="D83" i="28"/>
  <c r="D83" i="19"/>
  <c r="D83" i="10"/>
  <c r="D83" i="25"/>
  <c r="D83" i="14"/>
  <c r="D86" i="9"/>
  <c r="D86" i="10"/>
  <c r="D86" i="25"/>
  <c r="D86" i="17"/>
  <c r="D86" i="16"/>
  <c r="D86" i="4"/>
  <c r="D86" i="28"/>
  <c r="D86" i="12"/>
  <c r="D86" i="15"/>
  <c r="D86" i="13"/>
  <c r="D86" i="19"/>
  <c r="D86" i="18"/>
  <c r="D86" i="26"/>
  <c r="D86" i="23"/>
  <c r="D86" i="24"/>
  <c r="D86" i="11"/>
  <c r="D86" i="22"/>
  <c r="D86" i="14"/>
  <c r="D86" i="27"/>
  <c r="D8" i="22"/>
  <c r="D8" i="18"/>
  <c r="D8" i="4"/>
  <c r="D8" i="26"/>
  <c r="D8" i="24"/>
  <c r="D8" i="13"/>
  <c r="D8" i="17"/>
  <c r="D8" i="15"/>
  <c r="D8" i="16"/>
  <c r="D8" i="27"/>
  <c r="D8" i="19"/>
  <c r="D8" i="25"/>
  <c r="D8" i="14"/>
  <c r="D8" i="11"/>
  <c r="D8" i="23"/>
  <c r="D8" i="28"/>
  <c r="D8" i="10"/>
  <c r="D8" i="12"/>
  <c r="D8" i="9"/>
  <c r="D16" i="13"/>
  <c r="D16" i="24"/>
  <c r="D16" i="9"/>
  <c r="D16" i="27"/>
  <c r="D16" i="23"/>
  <c r="D16" i="25"/>
  <c r="D16" i="18"/>
  <c r="D16" i="19"/>
  <c r="D16" i="15"/>
  <c r="D16" i="26"/>
  <c r="D16" i="12"/>
  <c r="D16" i="17"/>
  <c r="D16" i="4"/>
  <c r="D16" i="22"/>
  <c r="D16" i="10"/>
  <c r="D16" i="14"/>
  <c r="D16" i="28"/>
  <c r="D16" i="16"/>
  <c r="D16" i="11"/>
  <c r="D24" i="18"/>
  <c r="D24" i="13"/>
  <c r="D24" i="12"/>
  <c r="D24" i="9"/>
  <c r="D24" i="19"/>
  <c r="D24" i="4"/>
  <c r="D24" i="10"/>
  <c r="D24" i="25"/>
  <c r="D24" i="26"/>
  <c r="D24" i="27"/>
  <c r="D24" i="17"/>
  <c r="D24" i="15"/>
  <c r="D24" i="14"/>
  <c r="D24" i="23"/>
  <c r="D24" i="24"/>
  <c r="D24" i="16"/>
  <c r="D24" i="28"/>
  <c r="D24" i="22"/>
  <c r="D24" i="11"/>
  <c r="D32" i="4"/>
  <c r="D32" i="10"/>
  <c r="D32" i="25"/>
  <c r="D32" i="26"/>
  <c r="D32" i="27"/>
  <c r="D32" i="18"/>
  <c r="D32" i="13"/>
  <c r="D32" i="12"/>
  <c r="D32" i="9"/>
  <c r="D32" i="19"/>
  <c r="D32" i="14"/>
  <c r="D32" i="11"/>
  <c r="D32" i="23"/>
  <c r="D32" i="16"/>
  <c r="D32" i="28"/>
  <c r="D32" i="22"/>
  <c r="D32" i="17"/>
  <c r="D32" i="15"/>
  <c r="D32" i="24"/>
  <c r="D39" i="4"/>
  <c r="D39" i="23"/>
  <c r="D39" i="24"/>
  <c r="D39" i="25"/>
  <c r="D39" i="19"/>
  <c r="D39" i="14"/>
  <c r="D39" i="28"/>
  <c r="D39" i="10"/>
  <c r="D39" i="11"/>
  <c r="D39" i="26"/>
  <c r="D39" i="18"/>
  <c r="D39" i="12"/>
  <c r="D39" i="22"/>
  <c r="D39" i="13"/>
  <c r="D39" i="9"/>
  <c r="D39" i="16"/>
  <c r="D39" i="27"/>
  <c r="D39" i="15"/>
  <c r="D39" i="17"/>
  <c r="D59" i="28"/>
  <c r="D59" i="22"/>
  <c r="D59" i="23"/>
  <c r="D59" i="24"/>
  <c r="D59" i="18"/>
  <c r="D59" i="17"/>
  <c r="D59" i="16"/>
  <c r="D59" i="15"/>
  <c r="D59" i="4"/>
  <c r="D59" i="11"/>
  <c r="D59" i="13"/>
  <c r="D59" i="9"/>
  <c r="D59" i="25"/>
  <c r="D59" i="19"/>
  <c r="D59" i="12"/>
  <c r="D59" i="10"/>
  <c r="D59" i="27"/>
  <c r="D59" i="14"/>
  <c r="D59" i="26"/>
  <c r="D67" i="28"/>
  <c r="D67" i="22"/>
  <c r="D67" i="23"/>
  <c r="D67" i="24"/>
  <c r="D67" i="18"/>
  <c r="D67" i="13"/>
  <c r="D67" i="16"/>
  <c r="D67" i="19"/>
  <c r="D67" i="25"/>
  <c r="D67" i="17"/>
  <c r="D67" i="10"/>
  <c r="D67" i="26"/>
  <c r="D67" i="9"/>
  <c r="D67" i="4"/>
  <c r="D67" i="12"/>
  <c r="D67" i="15"/>
  <c r="D67" i="14"/>
  <c r="D67" i="27"/>
  <c r="D67" i="11"/>
  <c r="D74" i="24"/>
  <c r="D74" i="18"/>
  <c r="D74" i="13"/>
  <c r="D74" i="12"/>
  <c r="D74" i="10"/>
  <c r="D74" i="11"/>
  <c r="D74" i="22"/>
  <c r="D74" i="15"/>
  <c r="D74" i="14"/>
  <c r="D74" i="17"/>
  <c r="D74" i="27"/>
  <c r="D74" i="9"/>
  <c r="D74" i="28"/>
  <c r="D74" i="26"/>
  <c r="D74" i="4"/>
  <c r="D74" i="16"/>
  <c r="D74" i="25"/>
  <c r="D74" i="23"/>
  <c r="D74" i="19"/>
  <c r="D82" i="15"/>
  <c r="D82" i="4"/>
  <c r="D82" i="11"/>
  <c r="D82" i="26"/>
  <c r="D82" i="27"/>
  <c r="D82" i="24"/>
  <c r="D82" i="25"/>
  <c r="D82" i="22"/>
  <c r="D82" i="9"/>
  <c r="D82" i="14"/>
  <c r="D82" i="13"/>
  <c r="D82" i="16"/>
  <c r="D82" i="10"/>
  <c r="D82" i="12"/>
  <c r="D82" i="18"/>
  <c r="D82" i="23"/>
  <c r="D82" i="28"/>
  <c r="D82" i="19"/>
  <c r="D82" i="17"/>
  <c r="D6" i="9"/>
  <c r="D6" i="26"/>
  <c r="D6" i="18"/>
  <c r="D6" i="19"/>
  <c r="D6" i="25"/>
  <c r="D6" i="10"/>
  <c r="D6" i="22"/>
  <c r="D6" i="12"/>
  <c r="D6" i="27"/>
  <c r="D6" i="4"/>
  <c r="D6" i="17"/>
  <c r="D6" i="24"/>
  <c r="D6" i="15"/>
  <c r="D6" i="16"/>
  <c r="D6" i="23"/>
  <c r="D6" i="28"/>
  <c r="D6" i="14"/>
  <c r="D6" i="13"/>
  <c r="D6" i="11"/>
  <c r="D10" i="16"/>
  <c r="D10" i="22"/>
  <c r="D10" i="14"/>
  <c r="D10" i="25"/>
  <c r="D10" i="28"/>
  <c r="D10" i="12"/>
  <c r="D10" i="19"/>
  <c r="D10" i="15"/>
  <c r="D10" i="4"/>
  <c r="D10" i="26"/>
  <c r="D10" i="27"/>
  <c r="D10" i="10"/>
  <c r="D10" i="13"/>
  <c r="D10" i="23"/>
  <c r="D10" i="9"/>
  <c r="D10" i="17"/>
  <c r="D10" i="24"/>
  <c r="D10" i="18"/>
  <c r="D10" i="11"/>
  <c r="D14" i="24"/>
  <c r="D14" i="26"/>
  <c r="D14" i="10"/>
  <c r="D14" i="12"/>
  <c r="D14" i="15"/>
  <c r="D14" i="14"/>
  <c r="D14" i="23"/>
  <c r="D14" i="16"/>
  <c r="D14" i="13"/>
  <c r="D14" i="19"/>
  <c r="D14" i="17"/>
  <c r="D14" i="9"/>
  <c r="D14" i="11"/>
  <c r="D14" i="18"/>
  <c r="D14" i="28"/>
  <c r="D14" i="4"/>
  <c r="D14" i="27"/>
  <c r="D14" i="22"/>
  <c r="D14" i="25"/>
  <c r="D18" i="26"/>
  <c r="D18" i="17"/>
  <c r="D18" i="12"/>
  <c r="D18" i="9"/>
  <c r="D18" i="4"/>
  <c r="D18" i="22"/>
  <c r="D18" i="27"/>
  <c r="D18" i="16"/>
  <c r="D18" i="15"/>
  <c r="D18" i="14"/>
  <c r="D18" i="23"/>
  <c r="D18" i="25"/>
  <c r="D18" i="28"/>
  <c r="D18" i="24"/>
  <c r="D18" i="19"/>
  <c r="D18" i="18"/>
  <c r="D18" i="11"/>
  <c r="D18" i="10"/>
  <c r="D18" i="13"/>
  <c r="D22" i="4"/>
  <c r="D22" i="22"/>
  <c r="D22" i="27"/>
  <c r="D22" i="16"/>
  <c r="D22" i="15"/>
  <c r="D22" i="14"/>
  <c r="D22" i="28"/>
  <c r="D22" i="23"/>
  <c r="D22" i="24"/>
  <c r="D22" i="25"/>
  <c r="D22" i="13"/>
  <c r="D22" i="10"/>
  <c r="D22" i="18"/>
  <c r="D22" i="19"/>
  <c r="D22" i="11"/>
  <c r="D22" i="17"/>
  <c r="D22" i="9"/>
  <c r="D22" i="12"/>
  <c r="D22" i="26"/>
  <c r="D26" i="14"/>
  <c r="D26" i="28"/>
  <c r="D26" i="23"/>
  <c r="D26" i="24"/>
  <c r="D26" i="25"/>
  <c r="D26" i="18"/>
  <c r="D26" i="13"/>
  <c r="D26" i="19"/>
  <c r="D26" i="10"/>
  <c r="D26" i="11"/>
  <c r="D26" i="26"/>
  <c r="D26" i="12"/>
  <c r="D26" i="17"/>
  <c r="D26" i="9"/>
  <c r="D26" i="22"/>
  <c r="D26" i="16"/>
  <c r="D26" i="27"/>
  <c r="D26" i="15"/>
  <c r="D26" i="4"/>
  <c r="D30" i="18"/>
  <c r="D30" i="13"/>
  <c r="D30" i="19"/>
  <c r="D30" i="10"/>
  <c r="D30" i="11"/>
  <c r="D30" i="26"/>
  <c r="D30" i="17"/>
  <c r="D30" i="12"/>
  <c r="D30" i="9"/>
  <c r="D30" i="4"/>
  <c r="D30" i="27"/>
  <c r="D30" i="15"/>
  <c r="D30" i="22"/>
  <c r="D30" i="16"/>
  <c r="D30" i="14"/>
  <c r="D30" i="25"/>
  <c r="D30" i="23"/>
  <c r="D30" i="28"/>
  <c r="D30" i="24"/>
  <c r="D34" i="26"/>
  <c r="D34" i="17"/>
  <c r="D34" i="12"/>
  <c r="D34" i="9"/>
  <c r="D34" i="4"/>
  <c r="D34" i="22"/>
  <c r="D34" i="27"/>
  <c r="D34" i="16"/>
  <c r="D34" i="15"/>
  <c r="D34" i="28"/>
  <c r="D34" i="24"/>
  <c r="D34" i="14"/>
  <c r="D34" i="23"/>
  <c r="D34" i="25"/>
  <c r="D34" i="10"/>
  <c r="D34" i="13"/>
  <c r="D34" i="18"/>
  <c r="D34" i="11"/>
  <c r="D34" i="19"/>
  <c r="D37" i="25"/>
  <c r="D37" i="19"/>
  <c r="D37" i="14"/>
  <c r="D37" i="28"/>
  <c r="D37" i="10"/>
  <c r="D37" i="12"/>
  <c r="D37" i="9"/>
  <c r="D37" i="22"/>
  <c r="D37" i="27"/>
  <c r="D37" i="17"/>
  <c r="D37" i="11"/>
  <c r="D37" i="18"/>
  <c r="D37" i="23"/>
  <c r="D37" i="26"/>
  <c r="D37" i="13"/>
  <c r="D37" i="16"/>
  <c r="D37" i="4"/>
  <c r="D37" i="24"/>
  <c r="D37" i="15"/>
  <c r="D41" i="11"/>
  <c r="D41" i="26"/>
  <c r="D41" i="18"/>
  <c r="D41" i="13"/>
  <c r="D41" i="16"/>
  <c r="D41" i="15"/>
  <c r="D41" i="4"/>
  <c r="D41" i="23"/>
  <c r="D41" i="24"/>
  <c r="D41" i="12"/>
  <c r="D41" i="22"/>
  <c r="D41" i="17"/>
  <c r="D41" i="14"/>
  <c r="D41" i="9"/>
  <c r="D41" i="27"/>
  <c r="D41" i="19"/>
  <c r="D41" i="28"/>
  <c r="D41" i="25"/>
  <c r="D41" i="10"/>
  <c r="D45" i="12"/>
  <c r="D45" i="9"/>
  <c r="D45" i="22"/>
  <c r="D45" i="27"/>
  <c r="D45" i="17"/>
  <c r="D45" i="25"/>
  <c r="D45" i="19"/>
  <c r="D45" i="14"/>
  <c r="D45" i="28"/>
  <c r="D45" i="10"/>
  <c r="D45" i="15"/>
  <c r="D45" i="23"/>
  <c r="D45" i="26"/>
  <c r="D45" i="16"/>
  <c r="D45" i="4"/>
  <c r="D45" i="24"/>
  <c r="D45" i="11"/>
  <c r="D45" i="18"/>
  <c r="D45" i="13"/>
  <c r="D50" i="16"/>
  <c r="D50" i="15"/>
  <c r="D50" i="4"/>
  <c r="D50" i="23"/>
  <c r="D50" i="24"/>
  <c r="D50" i="11"/>
  <c r="D50" i="26"/>
  <c r="D50" i="18"/>
  <c r="D50" i="13"/>
  <c r="D50" i="25"/>
  <c r="D50" i="14"/>
  <c r="D50" i="10"/>
  <c r="D50" i="27"/>
  <c r="D50" i="19"/>
  <c r="D50" i="28"/>
  <c r="D50" i="12"/>
  <c r="D50" i="22"/>
  <c r="D50" i="17"/>
  <c r="D50" i="9"/>
  <c r="D54" i="25"/>
  <c r="D54" i="19"/>
  <c r="D54" i="14"/>
  <c r="D54" i="28"/>
  <c r="D54" i="10"/>
  <c r="D54" i="12"/>
  <c r="D54" i="9"/>
  <c r="D54" i="22"/>
  <c r="D54" i="27"/>
  <c r="D54" i="17"/>
  <c r="D54" i="26"/>
  <c r="D54" i="13"/>
  <c r="D54" i="24"/>
  <c r="D54" i="11"/>
  <c r="D54" i="18"/>
  <c r="D54" i="15"/>
  <c r="D54" i="23"/>
  <c r="D54" i="16"/>
  <c r="D54" i="4"/>
  <c r="D58" i="11"/>
  <c r="D58" i="26"/>
  <c r="D58" i="18"/>
  <c r="D58" i="13"/>
  <c r="D58" i="16"/>
  <c r="D58" i="15"/>
  <c r="D58" i="4"/>
  <c r="D58" i="23"/>
  <c r="D58" i="24"/>
  <c r="D58" i="9"/>
  <c r="D58" i="27"/>
  <c r="D58" i="12"/>
  <c r="D58" i="22"/>
  <c r="D58" i="17"/>
  <c r="D58" i="25"/>
  <c r="D58" i="14"/>
  <c r="D58" i="10"/>
  <c r="D58" i="19"/>
  <c r="D58" i="28"/>
  <c r="D61" i="15"/>
  <c r="D61" i="19"/>
  <c r="D61" i="14"/>
  <c r="D61" i="28"/>
  <c r="D61" i="22"/>
  <c r="D61" i="23"/>
  <c r="D61" i="24"/>
  <c r="D61" i="25"/>
  <c r="D61" i="26"/>
  <c r="D61" i="4"/>
  <c r="D61" i="13"/>
  <c r="D61" i="16"/>
  <c r="D61" i="11"/>
  <c r="D61" i="10"/>
  <c r="D61" i="12"/>
  <c r="D61" i="17"/>
  <c r="D61" i="9"/>
  <c r="D61" i="27"/>
  <c r="D61" i="18"/>
  <c r="D65" i="24"/>
  <c r="D65" i="18"/>
  <c r="D65" i="13"/>
  <c r="D65" i="12"/>
  <c r="D65" i="9"/>
  <c r="D65" i="4"/>
  <c r="D65" i="28"/>
  <c r="D65" i="16"/>
  <c r="D65" i="19"/>
  <c r="D65" i="25"/>
  <c r="D65" i="26"/>
  <c r="D65" i="23"/>
  <c r="D65" i="15"/>
  <c r="D65" i="17"/>
  <c r="D65" i="14"/>
  <c r="D65" i="27"/>
  <c r="D65" i="22"/>
  <c r="D65" i="10"/>
  <c r="D65" i="11"/>
  <c r="D69" i="9"/>
  <c r="D69" i="10"/>
  <c r="D69" i="25"/>
  <c r="D69" i="17"/>
  <c r="D69" i="16"/>
  <c r="D69" i="19"/>
  <c r="D69" i="18"/>
  <c r="D69" i="26"/>
  <c r="D69" i="23"/>
  <c r="D69" i="4"/>
  <c r="D69" i="28"/>
  <c r="D69" i="12"/>
  <c r="D69" i="24"/>
  <c r="D69" i="22"/>
  <c r="D69" i="11"/>
  <c r="D69" i="27"/>
  <c r="D69" i="14"/>
  <c r="D69" i="15"/>
  <c r="D69" i="13"/>
  <c r="D72" i="14"/>
  <c r="D72" i="28"/>
  <c r="D72" i="10"/>
  <c r="D72" i="11"/>
  <c r="D72" i="26"/>
  <c r="D72" i="27"/>
  <c r="D72" i="24"/>
  <c r="D72" i="9"/>
  <c r="D72" i="12"/>
  <c r="D72" i="4"/>
  <c r="D72" i="13"/>
  <c r="D72" i="16"/>
  <c r="D72" i="19"/>
  <c r="D72" i="18"/>
  <c r="D72" i="17"/>
  <c r="D72" i="25"/>
  <c r="D72" i="22"/>
  <c r="D72" i="23"/>
  <c r="D72" i="15"/>
  <c r="D76" i="17"/>
  <c r="D76" i="16"/>
  <c r="D76" i="15"/>
  <c r="D76" i="4"/>
  <c r="D76" i="11"/>
  <c r="D76" i="22"/>
  <c r="D76" i="9"/>
  <c r="D76" i="14"/>
  <c r="D76" i="13"/>
  <c r="D76" i="27"/>
  <c r="D76" i="24"/>
  <c r="D76" i="25"/>
  <c r="D76" i="28"/>
  <c r="D76" i="19"/>
  <c r="D76" i="12"/>
  <c r="D76" i="18"/>
  <c r="D76" i="23"/>
  <c r="D76" i="26"/>
  <c r="D76" i="10"/>
  <c r="D80" i="26"/>
  <c r="D80" i="27"/>
  <c r="D80" i="19"/>
  <c r="D80" i="14"/>
  <c r="D80" i="13"/>
  <c r="D80" i="16"/>
  <c r="D80" i="24"/>
  <c r="D80" i="25"/>
  <c r="D80" i="22"/>
  <c r="D80" i="9"/>
  <c r="D80" i="4"/>
  <c r="D80" i="17"/>
  <c r="D80" i="10"/>
  <c r="D80" i="23"/>
  <c r="D80" i="11"/>
  <c r="D80" i="28"/>
  <c r="D80" i="15"/>
  <c r="D80" i="12"/>
  <c r="D80" i="18"/>
  <c r="D84" i="28"/>
  <c r="D84" i="22"/>
  <c r="D84" i="23"/>
  <c r="D84" i="24"/>
  <c r="D84" i="18"/>
  <c r="D84" i="26"/>
  <c r="D84" i="9"/>
  <c r="D84" i="4"/>
  <c r="D84" i="13"/>
  <c r="D84" i="16"/>
  <c r="D84" i="19"/>
  <c r="D84" i="25"/>
  <c r="D84" i="12"/>
  <c r="D84" i="14"/>
  <c r="D84" i="15"/>
  <c r="D84" i="17"/>
  <c r="D84" i="10"/>
  <c r="D84" i="27"/>
  <c r="D84" i="11"/>
  <c r="S86" i="22" l="1"/>
  <c r="O86" i="22"/>
  <c r="O86" i="4" l="1"/>
  <c r="N76" i="4"/>
  <c r="S18" i="4"/>
  <c r="R74" i="4"/>
  <c r="S81" i="4"/>
  <c r="O81" i="4"/>
  <c r="S27" i="14"/>
  <c r="O27" i="14"/>
  <c r="O41" i="15"/>
  <c r="S41" i="15"/>
  <c r="O83" i="18"/>
  <c r="S83" i="18"/>
  <c r="S53" i="15"/>
  <c r="O53" i="15"/>
  <c r="S80" i="22"/>
  <c r="O80" i="22"/>
  <c r="S63" i="11"/>
  <c r="O63" i="11"/>
  <c r="O13" i="26"/>
  <c r="S13" i="26"/>
  <c r="O43" i="17"/>
  <c r="S43" i="17"/>
  <c r="R72" i="23"/>
  <c r="N72" i="23"/>
  <c r="R76" i="4"/>
  <c r="O85" i="28"/>
  <c r="S85" i="28"/>
  <c r="N77" i="9"/>
  <c r="R77" i="9"/>
  <c r="O83" i="17"/>
  <c r="S83" i="17"/>
  <c r="O48" i="13"/>
  <c r="S48" i="13"/>
  <c r="S8" i="10"/>
  <c r="O8" i="10"/>
  <c r="S42" i="19"/>
  <c r="O42" i="19"/>
  <c r="O5" i="23"/>
  <c r="S5" i="23"/>
  <c r="S21" i="18"/>
  <c r="O21" i="18"/>
  <c r="O35" i="15"/>
  <c r="S35" i="15"/>
  <c r="S21" i="17"/>
  <c r="O21" i="17"/>
  <c r="S46" i="22"/>
  <c r="O46" i="22"/>
  <c r="S66" i="25"/>
  <c r="O66" i="25"/>
  <c r="O7" i="19"/>
  <c r="S7" i="19"/>
  <c r="O67" i="12"/>
  <c r="S67" i="12"/>
  <c r="O25" i="18"/>
  <c r="S25" i="18"/>
  <c r="S86" i="18"/>
  <c r="O86" i="18"/>
  <c r="O48" i="19"/>
  <c r="S48" i="19"/>
  <c r="N72" i="19"/>
  <c r="R72" i="19"/>
  <c r="S18" i="23"/>
  <c r="O18" i="23"/>
  <c r="S8" i="14"/>
  <c r="O8" i="14"/>
  <c r="S42" i="17"/>
  <c r="O42" i="17"/>
  <c r="O62" i="10"/>
  <c r="S62" i="10"/>
  <c r="S83" i="19"/>
  <c r="O83" i="19"/>
  <c r="O48" i="28"/>
  <c r="S48" i="28"/>
  <c r="S39" i="24"/>
  <c r="O39" i="24"/>
  <c r="S11" i="13"/>
  <c r="O11" i="13"/>
  <c r="S8" i="23"/>
  <c r="O8" i="23"/>
  <c r="S31" i="16"/>
  <c r="O31" i="16"/>
  <c r="O58" i="17"/>
  <c r="S58" i="17"/>
  <c r="S44" i="25"/>
  <c r="O44" i="25"/>
  <c r="O25" i="22"/>
  <c r="S25" i="22"/>
  <c r="O85" i="11"/>
  <c r="S85" i="11"/>
  <c r="S33" i="25"/>
  <c r="O33" i="25"/>
  <c r="N72" i="10"/>
  <c r="R72" i="10"/>
  <c r="S18" i="12"/>
  <c r="O18" i="12"/>
  <c r="S20" i="18"/>
  <c r="O20" i="18"/>
  <c r="O35" i="28"/>
  <c r="S35" i="28"/>
  <c r="O79" i="26"/>
  <c r="S79" i="26"/>
  <c r="R70" i="17"/>
  <c r="N70" i="17"/>
  <c r="O21" i="14"/>
  <c r="S21" i="14"/>
  <c r="O20" i="28"/>
  <c r="S20" i="28"/>
  <c r="O44" i="15"/>
  <c r="S44" i="15"/>
  <c r="O68" i="17"/>
  <c r="S68" i="17"/>
  <c r="S26" i="23"/>
  <c r="O26" i="23"/>
  <c r="S64" i="13"/>
  <c r="O64" i="13"/>
  <c r="S5" i="9"/>
  <c r="O5" i="9"/>
  <c r="S14" i="10"/>
  <c r="O14" i="10"/>
  <c r="O56" i="19"/>
  <c r="S56" i="19"/>
  <c r="O39" i="23"/>
  <c r="S39" i="23"/>
  <c r="O17" i="13"/>
  <c r="S17" i="13"/>
  <c r="O52" i="15"/>
  <c r="S52" i="15"/>
  <c r="R75" i="27"/>
  <c r="N75" i="27"/>
  <c r="N74" i="27"/>
  <c r="R74" i="27"/>
  <c r="O64" i="22"/>
  <c r="S64" i="22"/>
  <c r="O36" i="11"/>
  <c r="S36" i="11"/>
  <c r="S53" i="11"/>
  <c r="O53" i="11"/>
  <c r="S45" i="22"/>
  <c r="O45" i="22"/>
  <c r="O43" i="25"/>
  <c r="S43" i="25"/>
  <c r="O36" i="19"/>
  <c r="S36" i="19"/>
  <c r="S85" i="24"/>
  <c r="O85" i="24"/>
  <c r="O39" i="27"/>
  <c r="S39" i="27"/>
  <c r="O12" i="18"/>
  <c r="S12" i="18"/>
  <c r="O15" i="24"/>
  <c r="S15" i="24"/>
  <c r="S39" i="15"/>
  <c r="O39" i="15"/>
  <c r="S55" i="19"/>
  <c r="O55" i="19"/>
  <c r="O11" i="23"/>
  <c r="S11" i="23"/>
  <c r="O17" i="14"/>
  <c r="S17" i="14"/>
  <c r="O68" i="28"/>
  <c r="S68" i="28"/>
  <c r="N75" i="24"/>
  <c r="R75" i="24"/>
  <c r="S10" i="10"/>
  <c r="O10" i="10"/>
  <c r="O60" i="28"/>
  <c r="S60" i="28"/>
  <c r="O15" i="16"/>
  <c r="S15" i="16"/>
  <c r="S46" i="16"/>
  <c r="O46" i="16"/>
  <c r="O60" i="15"/>
  <c r="S60" i="15"/>
  <c r="O40" i="17"/>
  <c r="S40" i="17"/>
  <c r="O20" i="22"/>
  <c r="S20" i="22"/>
  <c r="S82" i="22"/>
  <c r="O82" i="22"/>
  <c r="O19" i="25"/>
  <c r="S19" i="25"/>
  <c r="O8" i="19"/>
  <c r="S8" i="19"/>
  <c r="O11" i="26"/>
  <c r="S11" i="26"/>
  <c r="O83" i="16"/>
  <c r="S83" i="16"/>
  <c r="O25" i="19"/>
  <c r="S25" i="19"/>
  <c r="O7" i="12"/>
  <c r="S7" i="12"/>
  <c r="N72" i="16"/>
  <c r="R72" i="16"/>
  <c r="R71" i="9"/>
  <c r="N71" i="9"/>
  <c r="S18" i="15"/>
  <c r="O18" i="15"/>
  <c r="S46" i="17"/>
  <c r="O46" i="17"/>
  <c r="O57" i="12"/>
  <c r="S57" i="12"/>
  <c r="S79" i="17"/>
  <c r="O79" i="17"/>
  <c r="O37" i="19"/>
  <c r="S37" i="19"/>
  <c r="O49" i="23"/>
  <c r="S49" i="23"/>
  <c r="O24" i="24"/>
  <c r="S24" i="24"/>
  <c r="S33" i="9"/>
  <c r="O33" i="9"/>
  <c r="S11" i="9"/>
  <c r="O11" i="9"/>
  <c r="O49" i="27"/>
  <c r="S49" i="27"/>
  <c r="S41" i="22"/>
  <c r="O41" i="22"/>
  <c r="O51" i="22"/>
  <c r="S51" i="22"/>
  <c r="S54" i="14"/>
  <c r="O54" i="14"/>
  <c r="O61" i="24"/>
  <c r="S61" i="24"/>
  <c r="O32" i="9"/>
  <c r="S32" i="9"/>
  <c r="O65" i="27"/>
  <c r="S65" i="27"/>
  <c r="R76" i="19"/>
  <c r="N76" i="19"/>
  <c r="O24" i="12"/>
  <c r="S24" i="12"/>
  <c r="S7" i="14"/>
  <c r="O7" i="14"/>
  <c r="O86" i="13"/>
  <c r="S86" i="13"/>
  <c r="S62" i="16"/>
  <c r="O62" i="16"/>
  <c r="O59" i="15"/>
  <c r="S59" i="15"/>
  <c r="O25" i="23"/>
  <c r="S25" i="23"/>
  <c r="O42" i="14"/>
  <c r="S42" i="14"/>
  <c r="S53" i="18"/>
  <c r="O53" i="18"/>
  <c r="S31" i="28"/>
  <c r="O31" i="28"/>
  <c r="O85" i="15"/>
  <c r="S85" i="15"/>
  <c r="S32" i="15"/>
  <c r="O32" i="15"/>
  <c r="O11" i="19"/>
  <c r="S11" i="19"/>
  <c r="O41" i="14"/>
  <c r="S41" i="14"/>
  <c r="R77" i="15"/>
  <c r="N77" i="15"/>
  <c r="R74" i="15"/>
  <c r="N74" i="15"/>
  <c r="O54" i="15"/>
  <c r="S54" i="15"/>
  <c r="S67" i="22"/>
  <c r="O67" i="22"/>
  <c r="O25" i="11"/>
  <c r="S25" i="11"/>
  <c r="S39" i="11"/>
  <c r="O39" i="11"/>
  <c r="N70" i="10"/>
  <c r="R70" i="10"/>
  <c r="O62" i="19"/>
  <c r="S62" i="19"/>
  <c r="O59" i="24"/>
  <c r="S59" i="24"/>
  <c r="S55" i="16"/>
  <c r="O55" i="16"/>
  <c r="S59" i="12"/>
  <c r="O59" i="12"/>
  <c r="S51" i="28"/>
  <c r="O51" i="28"/>
  <c r="S9" i="28"/>
  <c r="O9" i="28"/>
  <c r="S32" i="17"/>
  <c r="O32" i="17"/>
  <c r="O32" i="12"/>
  <c r="S32" i="12"/>
  <c r="S20" i="14"/>
  <c r="O20" i="14"/>
  <c r="O84" i="18"/>
  <c r="S84" i="18"/>
  <c r="S30" i="24"/>
  <c r="O30" i="24"/>
  <c r="O65" i="16"/>
  <c r="S65" i="16"/>
  <c r="S24" i="17"/>
  <c r="O24" i="17"/>
  <c r="O33" i="10"/>
  <c r="S33" i="10"/>
  <c r="O49" i="12"/>
  <c r="S49" i="12"/>
  <c r="S80" i="23"/>
  <c r="O80" i="23"/>
  <c r="S28" i="14"/>
  <c r="O28" i="14"/>
  <c r="O37" i="26"/>
  <c r="S37" i="26"/>
  <c r="O29" i="9"/>
  <c r="S29" i="9"/>
  <c r="O34" i="9"/>
  <c r="S34" i="9"/>
  <c r="S22" i="11"/>
  <c r="O22" i="11"/>
  <c r="S11" i="11"/>
  <c r="O11" i="11"/>
  <c r="O20" i="25"/>
  <c r="S20" i="25"/>
  <c r="O58" i="19"/>
  <c r="S58" i="19"/>
  <c r="S82" i="13"/>
  <c r="O82" i="13"/>
  <c r="S22" i="16"/>
  <c r="O22" i="16"/>
  <c r="S18" i="9"/>
  <c r="O18" i="9"/>
  <c r="O28" i="10"/>
  <c r="S28" i="10"/>
  <c r="N74" i="14"/>
  <c r="R74" i="14"/>
  <c r="S42" i="18"/>
  <c r="O42" i="18"/>
  <c r="S67" i="13"/>
  <c r="O67" i="13"/>
  <c r="O59" i="16"/>
  <c r="S59" i="16"/>
  <c r="S42" i="9"/>
  <c r="O42" i="9"/>
  <c r="O61" i="19"/>
  <c r="S61" i="19"/>
  <c r="O10" i="23"/>
  <c r="S10" i="23"/>
  <c r="O24" i="14"/>
  <c r="S24" i="14"/>
  <c r="R71" i="28"/>
  <c r="N71" i="28"/>
  <c r="R77" i="28"/>
  <c r="N77" i="28"/>
  <c r="S29" i="26"/>
  <c r="O29" i="26"/>
  <c r="O82" i="17"/>
  <c r="S82" i="17"/>
  <c r="O45" i="13"/>
  <c r="S45" i="13"/>
  <c r="S45" i="16"/>
  <c r="O45" i="16"/>
  <c r="S78" i="25"/>
  <c r="O78" i="25"/>
  <c r="S9" i="23"/>
  <c r="O9" i="23"/>
  <c r="S17" i="25"/>
  <c r="O17" i="25"/>
  <c r="O39" i="22"/>
  <c r="S39" i="22"/>
  <c r="N70" i="22"/>
  <c r="R70" i="22"/>
  <c r="N73" i="22"/>
  <c r="R73" i="22"/>
  <c r="S84" i="11"/>
  <c r="O84" i="11"/>
  <c r="S26" i="25"/>
  <c r="O26" i="25"/>
  <c r="S31" i="19"/>
  <c r="O31" i="19"/>
  <c r="S26" i="12"/>
  <c r="O26" i="12"/>
  <c r="O43" i="14"/>
  <c r="S43" i="14"/>
  <c r="O16" i="28"/>
  <c r="S16" i="28"/>
  <c r="S14" i="26"/>
  <c r="O14" i="26"/>
  <c r="S37" i="16"/>
  <c r="O37" i="16"/>
  <c r="O25" i="9"/>
  <c r="S25" i="9"/>
  <c r="S9" i="15"/>
  <c r="O9" i="15"/>
  <c r="S85" i="17"/>
  <c r="O85" i="17"/>
  <c r="O15" i="27"/>
  <c r="S15" i="27"/>
  <c r="S34" i="10"/>
  <c r="O34" i="10"/>
  <c r="N71" i="23"/>
  <c r="R71" i="23"/>
  <c r="S52" i="24"/>
  <c r="O52" i="24"/>
  <c r="S82" i="26"/>
  <c r="O82" i="26"/>
  <c r="N73" i="16"/>
  <c r="R73" i="16"/>
  <c r="R75" i="9"/>
  <c r="N75" i="9"/>
  <c r="S47" i="9"/>
  <c r="O47" i="9"/>
  <c r="O45" i="27"/>
  <c r="S45" i="27"/>
  <c r="S39" i="12"/>
  <c r="O39" i="12"/>
  <c r="S10" i="16"/>
  <c r="O10" i="16"/>
  <c r="S31" i="27"/>
  <c r="O31" i="27"/>
  <c r="O25" i="12"/>
  <c r="S25" i="12"/>
  <c r="N74" i="12"/>
  <c r="R74" i="12"/>
  <c r="S29" i="14"/>
  <c r="O29" i="14"/>
  <c r="O59" i="28"/>
  <c r="S59" i="28"/>
  <c r="S83" i="26"/>
  <c r="O83" i="26"/>
  <c r="S7" i="9"/>
  <c r="O7" i="9"/>
  <c r="O21" i="27"/>
  <c r="S21" i="27"/>
  <c r="O37" i="11"/>
  <c r="S37" i="11"/>
  <c r="O23" i="25"/>
  <c r="S23" i="25"/>
  <c r="O78" i="11"/>
  <c r="S78" i="11"/>
  <c r="S68" i="25"/>
  <c r="O68" i="25"/>
  <c r="R71" i="18"/>
  <c r="N71" i="18"/>
  <c r="O50" i="28"/>
  <c r="S50" i="28"/>
  <c r="S14" i="13"/>
  <c r="O14" i="13"/>
  <c r="S42" i="15"/>
  <c r="O42" i="15"/>
  <c r="S14" i="19"/>
  <c r="O14" i="19"/>
  <c r="S6" i="14"/>
  <c r="O6" i="14"/>
  <c r="S19" i="18"/>
  <c r="O19" i="18"/>
  <c r="O62" i="23"/>
  <c r="S62" i="23"/>
  <c r="S16" i="14"/>
  <c r="O16" i="14"/>
  <c r="S84" i="28"/>
  <c r="O84" i="28"/>
  <c r="N73" i="26"/>
  <c r="R73" i="26"/>
  <c r="S51" i="16"/>
  <c r="O51" i="16"/>
  <c r="O20" i="10"/>
  <c r="S20" i="10"/>
  <c r="O16" i="13"/>
  <c r="S16" i="13"/>
  <c r="S80" i="16"/>
  <c r="O80" i="16"/>
  <c r="O34" i="17"/>
  <c r="S34" i="17"/>
  <c r="O60" i="22"/>
  <c r="S60" i="22"/>
  <c r="R73" i="25"/>
  <c r="N73" i="25"/>
  <c r="N75" i="25"/>
  <c r="R75" i="25"/>
  <c r="R74" i="25"/>
  <c r="N74" i="25"/>
  <c r="O55" i="11"/>
  <c r="S55" i="11"/>
  <c r="N75" i="10"/>
  <c r="R75" i="10"/>
  <c r="S12" i="10"/>
  <c r="O12" i="10"/>
  <c r="S68" i="14"/>
  <c r="O68" i="14"/>
  <c r="S18" i="18"/>
  <c r="O18" i="18"/>
  <c r="S23" i="13"/>
  <c r="O23" i="13"/>
  <c r="S28" i="16"/>
  <c r="O28" i="16"/>
  <c r="O25" i="15"/>
  <c r="S25" i="15"/>
  <c r="R75" i="17"/>
  <c r="N75" i="17"/>
  <c r="S54" i="27"/>
  <c r="O54" i="27"/>
  <c r="S80" i="19"/>
  <c r="O80" i="19"/>
  <c r="O14" i="14"/>
  <c r="S14" i="14"/>
  <c r="O49" i="14"/>
  <c r="S49" i="14"/>
  <c r="O64" i="28"/>
  <c r="S64" i="28"/>
  <c r="S27" i="24"/>
  <c r="O27" i="24"/>
  <c r="O27" i="26"/>
  <c r="S27" i="26"/>
  <c r="S79" i="9"/>
  <c r="O79" i="9"/>
  <c r="S19" i="17"/>
  <c r="O19" i="17"/>
  <c r="O48" i="12"/>
  <c r="S48" i="12"/>
  <c r="S78" i="18"/>
  <c r="O78" i="18"/>
  <c r="S53" i="24"/>
  <c r="O53" i="24"/>
  <c r="O63" i="15"/>
  <c r="S63" i="15"/>
  <c r="O12" i="17"/>
  <c r="S12" i="17"/>
  <c r="O43" i="11"/>
  <c r="S43" i="11"/>
  <c r="S64" i="11"/>
  <c r="O64" i="11"/>
  <c r="S34" i="25"/>
  <c r="O34" i="25"/>
  <c r="O15" i="22"/>
  <c r="S15" i="22"/>
  <c r="S40" i="19"/>
  <c r="O40" i="19"/>
  <c r="O47" i="23"/>
  <c r="S47" i="23"/>
  <c r="O25" i="28"/>
  <c r="S25" i="28"/>
  <c r="O22" i="24"/>
  <c r="S22" i="24"/>
  <c r="O44" i="24"/>
  <c r="S44" i="24"/>
  <c r="S62" i="13"/>
  <c r="O62" i="13"/>
  <c r="S11" i="15"/>
  <c r="O11" i="15"/>
  <c r="S41" i="27"/>
  <c r="O41" i="27"/>
  <c r="S83" i="12"/>
  <c r="O83" i="12"/>
  <c r="S60" i="14"/>
  <c r="O60" i="14"/>
  <c r="N73" i="14"/>
  <c r="R73" i="14"/>
  <c r="O13" i="15"/>
  <c r="S13" i="15"/>
  <c r="O5" i="27"/>
  <c r="S5" i="27"/>
  <c r="O59" i="14"/>
  <c r="S59" i="14"/>
  <c r="R70" i="24"/>
  <c r="N70" i="24"/>
  <c r="S47" i="15"/>
  <c r="O47" i="15"/>
  <c r="O51" i="25"/>
  <c r="S51" i="25"/>
  <c r="O9" i="25"/>
  <c r="S9" i="25"/>
  <c r="O59" i="11"/>
  <c r="S59" i="11"/>
  <c r="N72" i="11"/>
  <c r="R72" i="11"/>
  <c r="R74" i="11"/>
  <c r="N74" i="11"/>
  <c r="R75" i="11"/>
  <c r="N75" i="11"/>
  <c r="O50" i="10"/>
  <c r="S50" i="10"/>
  <c r="O26" i="18"/>
  <c r="S26" i="18"/>
  <c r="S61" i="15"/>
  <c r="O61" i="15"/>
  <c r="S65" i="12"/>
  <c r="O65" i="12"/>
  <c r="S45" i="23"/>
  <c r="O45" i="23"/>
  <c r="S43" i="28"/>
  <c r="O43" i="28"/>
  <c r="O10" i="12"/>
  <c r="S10" i="12"/>
  <c r="S37" i="24"/>
  <c r="O37" i="24"/>
  <c r="O30" i="26"/>
  <c r="S30" i="26"/>
  <c r="O25" i="16"/>
  <c r="S25" i="16"/>
  <c r="S27" i="9"/>
  <c r="O27" i="9"/>
  <c r="S59" i="17"/>
  <c r="O59" i="17"/>
  <c r="S53" i="10"/>
  <c r="O53" i="10"/>
  <c r="S46" i="14"/>
  <c r="O46" i="14"/>
  <c r="S66" i="24"/>
  <c r="O66" i="24"/>
  <c r="S9" i="26"/>
  <c r="O9" i="26"/>
  <c r="S59" i="13"/>
  <c r="O59" i="13"/>
  <c r="O31" i="17"/>
  <c r="S31" i="17"/>
  <c r="O28" i="27"/>
  <c r="S28" i="27"/>
  <c r="O28" i="22"/>
  <c r="S28" i="22"/>
  <c r="O43" i="22"/>
  <c r="S43" i="22"/>
  <c r="O35" i="22"/>
  <c r="S35" i="22"/>
  <c r="S61" i="25"/>
  <c r="O61" i="25"/>
  <c r="S62" i="12"/>
  <c r="O62" i="12"/>
  <c r="O85" i="9"/>
  <c r="S85" i="9"/>
  <c r="O43" i="12"/>
  <c r="S43" i="12"/>
  <c r="S26" i="14"/>
  <c r="O26" i="14"/>
  <c r="S60" i="18"/>
  <c r="O60" i="18"/>
  <c r="O33" i="19"/>
  <c r="S33" i="19"/>
  <c r="O36" i="12"/>
  <c r="S36" i="12"/>
  <c r="S78" i="28"/>
  <c r="O78" i="28"/>
  <c r="S64" i="26"/>
  <c r="O64" i="26"/>
  <c r="O37" i="23"/>
  <c r="S37" i="23"/>
  <c r="S32" i="23"/>
  <c r="O32" i="23"/>
  <c r="S85" i="13"/>
  <c r="O85" i="13"/>
  <c r="O48" i="25"/>
  <c r="S48" i="25"/>
  <c r="S86" i="25"/>
  <c r="O86" i="25"/>
  <c r="O27" i="11"/>
  <c r="S27" i="11"/>
  <c r="S78" i="19"/>
  <c r="O78" i="19"/>
  <c r="O14" i="23"/>
  <c r="S14" i="23"/>
  <c r="S41" i="24"/>
  <c r="O41" i="24"/>
  <c r="O68" i="26"/>
  <c r="S68" i="26"/>
  <c r="S66" i="16"/>
  <c r="O66" i="16"/>
  <c r="S26" i="15"/>
  <c r="O26" i="15"/>
  <c r="S61" i="17"/>
  <c r="O61" i="17"/>
  <c r="O39" i="10"/>
  <c r="S39" i="10"/>
  <c r="S78" i="23"/>
  <c r="O78" i="23"/>
  <c r="O37" i="9"/>
  <c r="S37" i="9"/>
  <c r="S58" i="26"/>
  <c r="O58" i="26"/>
  <c r="R77" i="13"/>
  <c r="N77" i="13"/>
  <c r="O19" i="16"/>
  <c r="S19" i="16"/>
  <c r="S22" i="9"/>
  <c r="O22" i="9"/>
  <c r="O38" i="27"/>
  <c r="S38" i="27"/>
  <c r="O54" i="18"/>
  <c r="S54" i="18"/>
  <c r="O78" i="24"/>
  <c r="S78" i="24"/>
  <c r="S22" i="26"/>
  <c r="O22" i="26"/>
  <c r="O53" i="16"/>
  <c r="S53" i="16"/>
  <c r="S28" i="15"/>
  <c r="O28" i="15"/>
  <c r="S30" i="17"/>
  <c r="O30" i="17"/>
  <c r="S33" i="27"/>
  <c r="O33" i="27"/>
  <c r="S48" i="11"/>
  <c r="O48" i="11"/>
  <c r="O19" i="22"/>
  <c r="S19" i="22"/>
  <c r="O29" i="25"/>
  <c r="S29" i="25"/>
  <c r="S57" i="11"/>
  <c r="O57" i="11"/>
  <c r="O44" i="14"/>
  <c r="S44" i="14"/>
  <c r="O16" i="10"/>
  <c r="S16" i="10"/>
  <c r="S6" i="16"/>
  <c r="O6" i="16"/>
  <c r="O5" i="26"/>
  <c r="S5" i="26"/>
  <c r="S49" i="11"/>
  <c r="O49" i="11"/>
  <c r="O69" i="27"/>
  <c r="S69" i="27"/>
  <c r="S48" i="27"/>
  <c r="O48" i="27"/>
  <c r="S66" i="19"/>
  <c r="O66" i="19"/>
  <c r="S80" i="17"/>
  <c r="O80" i="17"/>
  <c r="S46" i="19"/>
  <c r="O46" i="19"/>
  <c r="S7" i="18"/>
  <c r="O7" i="18"/>
  <c r="S21" i="16"/>
  <c r="O21" i="16"/>
  <c r="O17" i="24"/>
  <c r="S17" i="24"/>
  <c r="S7" i="17"/>
  <c r="O7" i="17"/>
  <c r="S5" i="24"/>
  <c r="O5" i="24"/>
  <c r="R73" i="12"/>
  <c r="N73" i="12"/>
  <c r="O9" i="22"/>
  <c r="S9" i="22"/>
  <c r="O8" i="18"/>
  <c r="S8" i="18"/>
  <c r="S20" i="9"/>
  <c r="O20" i="9"/>
  <c r="O65" i="15"/>
  <c r="S65" i="15"/>
  <c r="S82" i="27"/>
  <c r="O82" i="27"/>
  <c r="S29" i="10"/>
  <c r="O29" i="10"/>
  <c r="R73" i="19"/>
  <c r="N73" i="19"/>
  <c r="O9" i="14"/>
  <c r="S9" i="14"/>
  <c r="O46" i="28"/>
  <c r="S46" i="28"/>
  <c r="S11" i="24"/>
  <c r="O11" i="24"/>
  <c r="O59" i="9"/>
  <c r="S59" i="9"/>
  <c r="S57" i="14"/>
  <c r="O57" i="14"/>
  <c r="O80" i="18"/>
  <c r="S80" i="18"/>
  <c r="O25" i="13"/>
  <c r="S25" i="13"/>
  <c r="O44" i="27"/>
  <c r="S44" i="27"/>
  <c r="O40" i="13"/>
  <c r="S40" i="13"/>
  <c r="O33" i="16"/>
  <c r="S33" i="16"/>
  <c r="S8" i="9"/>
  <c r="O8" i="9"/>
  <c r="O10" i="17"/>
  <c r="S10" i="17"/>
  <c r="O35" i="25"/>
  <c r="S35" i="25"/>
  <c r="O31" i="22"/>
  <c r="S31" i="22"/>
  <c r="S13" i="11"/>
  <c r="O13" i="11"/>
  <c r="S59" i="25"/>
  <c r="O59" i="25"/>
  <c r="S32" i="25"/>
  <c r="O32" i="25"/>
  <c r="R73" i="10"/>
  <c r="N73" i="10"/>
  <c r="O47" i="12"/>
  <c r="S47" i="12"/>
  <c r="O50" i="23"/>
  <c r="S50" i="23"/>
  <c r="O40" i="14"/>
  <c r="S40" i="14"/>
  <c r="O49" i="4"/>
  <c r="S49" i="4"/>
  <c r="O40" i="28"/>
  <c r="S40" i="28"/>
  <c r="O40" i="16"/>
  <c r="S40" i="16"/>
  <c r="O67" i="15"/>
  <c r="S67" i="15"/>
  <c r="S11" i="17"/>
  <c r="O11" i="17"/>
  <c r="O84" i="17"/>
  <c r="S84" i="17"/>
  <c r="S45" i="19"/>
  <c r="O45" i="19"/>
  <c r="S21" i="4"/>
  <c r="O21" i="4"/>
  <c r="S46" i="15"/>
  <c r="O46" i="15"/>
  <c r="O57" i="10"/>
  <c r="S57" i="10"/>
  <c r="O29" i="12"/>
  <c r="S29" i="12"/>
  <c r="O30" i="16"/>
  <c r="S30" i="16"/>
  <c r="O6" i="9"/>
  <c r="S6" i="9"/>
  <c r="O29" i="17"/>
  <c r="S29" i="17"/>
  <c r="O79" i="24"/>
  <c r="S79" i="24"/>
  <c r="S34" i="26"/>
  <c r="O34" i="26"/>
  <c r="S38" i="9"/>
  <c r="O38" i="9"/>
  <c r="O55" i="15"/>
  <c r="S55" i="15"/>
  <c r="S57" i="17"/>
  <c r="O57" i="17"/>
  <c r="R72" i="27"/>
  <c r="N72" i="27"/>
  <c r="N73" i="27"/>
  <c r="R73" i="27"/>
  <c r="S54" i="11"/>
  <c r="O54" i="11"/>
  <c r="S80" i="11"/>
  <c r="O80" i="11"/>
  <c r="O85" i="22"/>
  <c r="S85" i="22"/>
  <c r="S61" i="22"/>
  <c r="O61" i="22"/>
  <c r="S41" i="25"/>
  <c r="O41" i="25"/>
  <c r="O59" i="10"/>
  <c r="S59" i="10"/>
  <c r="O12" i="14"/>
  <c r="S12" i="14"/>
  <c r="O13" i="9"/>
  <c r="S13" i="9"/>
  <c r="O17" i="4"/>
  <c r="S17" i="4"/>
  <c r="S24" i="28"/>
  <c r="O24" i="28"/>
  <c r="O52" i="28"/>
  <c r="S52" i="28"/>
  <c r="O19" i="24"/>
  <c r="S19" i="24"/>
  <c r="S33" i="13"/>
  <c r="O33" i="13"/>
  <c r="O56" i="16"/>
  <c r="S56" i="16"/>
  <c r="O45" i="17"/>
  <c r="S45" i="17"/>
  <c r="O52" i="17"/>
  <c r="S52" i="17"/>
  <c r="S64" i="14"/>
  <c r="O64" i="14"/>
  <c r="O38" i="18"/>
  <c r="S38" i="18"/>
  <c r="S23" i="28"/>
  <c r="O23" i="28"/>
  <c r="N74" i="24"/>
  <c r="R74" i="24"/>
  <c r="O18" i="27"/>
  <c r="S18" i="27"/>
  <c r="O27" i="10"/>
  <c r="S27" i="10"/>
  <c r="O83" i="23"/>
  <c r="S83" i="23"/>
  <c r="O65" i="28"/>
  <c r="S65" i="28"/>
  <c r="O33" i="17"/>
  <c r="S33" i="17"/>
  <c r="S66" i="11"/>
  <c r="O66" i="11"/>
  <c r="S22" i="22"/>
  <c r="O22" i="22"/>
  <c r="S33" i="11"/>
  <c r="O33" i="11"/>
  <c r="S62" i="25"/>
  <c r="O62" i="25"/>
  <c r="S82" i="25"/>
  <c r="O82" i="25"/>
  <c r="O31" i="14"/>
  <c r="S31" i="14"/>
  <c r="S57" i="18"/>
  <c r="O57" i="18"/>
  <c r="O22" i="28"/>
  <c r="S22" i="28"/>
  <c r="S7" i="16"/>
  <c r="O7" i="16"/>
  <c r="O24" i="23"/>
  <c r="S24" i="23"/>
  <c r="N74" i="4"/>
  <c r="N75" i="16"/>
  <c r="R75" i="16"/>
  <c r="S18" i="10"/>
  <c r="O18" i="10"/>
  <c r="O78" i="12"/>
  <c r="S78" i="12"/>
  <c r="O36" i="18"/>
  <c r="S36" i="18"/>
  <c r="S28" i="9"/>
  <c r="O28" i="9"/>
  <c r="N77" i="12"/>
  <c r="R77" i="12"/>
  <c r="S65" i="14"/>
  <c r="O65" i="14"/>
  <c r="O7" i="25"/>
  <c r="S7" i="25"/>
  <c r="S64" i="25"/>
  <c r="O64" i="25"/>
  <c r="O55" i="14"/>
  <c r="S55" i="14"/>
  <c r="N73" i="18"/>
  <c r="R73" i="18"/>
  <c r="O17" i="28"/>
  <c r="S17" i="28"/>
  <c r="S8" i="24"/>
  <c r="O8" i="24"/>
  <c r="S50" i="9"/>
  <c r="O50" i="9"/>
  <c r="O9" i="27"/>
  <c r="S9" i="27"/>
  <c r="R74" i="19"/>
  <c r="N74" i="19"/>
  <c r="S12" i="24"/>
  <c r="O12" i="24"/>
  <c r="O57" i="13"/>
  <c r="S57" i="13"/>
  <c r="O38" i="16"/>
  <c r="S38" i="16"/>
  <c r="O61" i="16"/>
  <c r="S61" i="16"/>
  <c r="O85" i="27"/>
  <c r="S85" i="27"/>
  <c r="O42" i="10"/>
  <c r="S42" i="10"/>
  <c r="O63" i="19"/>
  <c r="S63" i="19"/>
  <c r="O82" i="19"/>
  <c r="S82" i="19"/>
  <c r="S44" i="23"/>
  <c r="O44" i="23"/>
  <c r="O69" i="24"/>
  <c r="S69" i="24"/>
  <c r="R75" i="26"/>
  <c r="N75" i="26"/>
  <c r="O44" i="17"/>
  <c r="S44" i="17"/>
  <c r="O20" i="23"/>
  <c r="S20" i="23"/>
  <c r="O10" i="18"/>
  <c r="S10" i="18"/>
  <c r="S82" i="28"/>
  <c r="O82" i="28"/>
  <c r="S12" i="28"/>
  <c r="O12" i="28"/>
  <c r="O49" i="26"/>
  <c r="S49" i="26"/>
  <c r="R71" i="15"/>
  <c r="N71" i="15"/>
  <c r="R70" i="15"/>
  <c r="N70" i="15"/>
  <c r="N76" i="15"/>
  <c r="R76" i="15"/>
  <c r="O58" i="22"/>
  <c r="S58" i="22"/>
  <c r="O68" i="23"/>
  <c r="S68" i="23"/>
  <c r="O81" i="18"/>
  <c r="S81" i="18"/>
  <c r="S52" i="26"/>
  <c r="O52" i="26"/>
  <c r="S60" i="26"/>
  <c r="O60" i="26"/>
  <c r="O35" i="16"/>
  <c r="S35" i="16"/>
  <c r="R72" i="17"/>
  <c r="N72" i="17"/>
  <c r="S22" i="18"/>
  <c r="O22" i="18"/>
  <c r="S22" i="13"/>
  <c r="O22" i="13"/>
  <c r="S14" i="16"/>
  <c r="O14" i="16"/>
  <c r="O39" i="14"/>
  <c r="S39" i="14"/>
  <c r="O32" i="19"/>
  <c r="S32" i="19"/>
  <c r="S30" i="12"/>
  <c r="O30" i="12"/>
  <c r="O23" i="14"/>
  <c r="S23" i="14"/>
  <c r="O9" i="18"/>
  <c r="S9" i="18"/>
  <c r="O40" i="9"/>
  <c r="S40" i="9"/>
  <c r="S19" i="27"/>
  <c r="O19" i="27"/>
  <c r="O56" i="11"/>
  <c r="S56" i="11"/>
  <c r="O38" i="25"/>
  <c r="S38" i="25"/>
  <c r="S14" i="22"/>
  <c r="O14" i="22"/>
  <c r="O13" i="22"/>
  <c r="S13" i="22"/>
  <c r="O19" i="12"/>
  <c r="S19" i="12"/>
  <c r="O49" i="18"/>
  <c r="S49" i="18"/>
  <c r="O57" i="16"/>
  <c r="S57" i="16"/>
  <c r="S23" i="12"/>
  <c r="O23" i="12"/>
  <c r="O53" i="14"/>
  <c r="S53" i="14"/>
  <c r="S56" i="14"/>
  <c r="O56" i="14"/>
  <c r="S69" i="18"/>
  <c r="O69" i="18"/>
  <c r="S32" i="28"/>
  <c r="O32" i="28"/>
  <c r="O24" i="26"/>
  <c r="S24" i="26"/>
  <c r="S38" i="13"/>
  <c r="O38" i="13"/>
  <c r="O43" i="15"/>
  <c r="S43" i="15"/>
  <c r="O51" i="19"/>
  <c r="S51" i="19"/>
  <c r="S27" i="23"/>
  <c r="O27" i="23"/>
  <c r="N73" i="28"/>
  <c r="R73" i="28"/>
  <c r="N70" i="28"/>
  <c r="R70" i="28"/>
  <c r="O54" i="26"/>
  <c r="S54" i="26"/>
  <c r="O8" i="16"/>
  <c r="S8" i="16"/>
  <c r="S67" i="19"/>
  <c r="O67" i="19"/>
  <c r="S84" i="23"/>
  <c r="O84" i="23"/>
  <c r="S34" i="14"/>
  <c r="O34" i="14"/>
  <c r="S29" i="28"/>
  <c r="O29" i="28"/>
  <c r="O45" i="28"/>
  <c r="S45" i="28"/>
  <c r="S61" i="11"/>
  <c r="O61" i="11"/>
  <c r="S26" i="22"/>
  <c r="O26" i="22"/>
  <c r="O82" i="11"/>
  <c r="S82" i="11"/>
  <c r="R71" i="22"/>
  <c r="N71" i="22"/>
  <c r="S14" i="11"/>
  <c r="O14" i="11"/>
  <c r="S35" i="11"/>
  <c r="O35" i="11"/>
  <c r="S15" i="19"/>
  <c r="O15" i="19"/>
  <c r="S44" i="26"/>
  <c r="O44" i="26"/>
  <c r="O48" i="26"/>
  <c r="S48" i="26"/>
  <c r="O51" i="13"/>
  <c r="S51" i="13"/>
  <c r="S37" i="17"/>
  <c r="O37" i="17"/>
  <c r="S64" i="17"/>
  <c r="O64" i="17"/>
  <c r="O81" i="27"/>
  <c r="S81" i="27"/>
  <c r="S57" i="23"/>
  <c r="O57" i="23"/>
  <c r="S22" i="23"/>
  <c r="O22" i="23"/>
  <c r="R76" i="16"/>
  <c r="N76" i="16"/>
  <c r="O43" i="23"/>
  <c r="S43" i="23"/>
  <c r="O16" i="16"/>
  <c r="S16" i="16"/>
  <c r="O63" i="9"/>
  <c r="S63" i="9"/>
  <c r="O58" i="27"/>
  <c r="S58" i="27"/>
  <c r="N70" i="12"/>
  <c r="R70" i="12"/>
  <c r="O85" i="23"/>
  <c r="S85" i="23"/>
  <c r="O26" i="9"/>
  <c r="S26" i="9"/>
  <c r="O47" i="17"/>
  <c r="S47" i="17"/>
  <c r="O26" i="27"/>
  <c r="S26" i="27"/>
  <c r="S62" i="22"/>
  <c r="O62" i="22"/>
  <c r="S32" i="11"/>
  <c r="O32" i="11"/>
  <c r="O42" i="22"/>
  <c r="S42" i="22"/>
  <c r="S79" i="22"/>
  <c r="O79" i="22"/>
  <c r="S32" i="22"/>
  <c r="O32" i="22"/>
  <c r="S41" i="10"/>
  <c r="O41" i="10"/>
  <c r="N70" i="18"/>
  <c r="R70" i="18"/>
  <c r="O27" i="28"/>
  <c r="S27" i="28"/>
  <c r="O68" i="16"/>
  <c r="S68" i="16"/>
  <c r="O48" i="15"/>
  <c r="S48" i="15"/>
  <c r="O21" i="19"/>
  <c r="S21" i="19"/>
  <c r="S7" i="28"/>
  <c r="O7" i="28"/>
  <c r="O48" i="24"/>
  <c r="S48" i="24"/>
  <c r="S15" i="13"/>
  <c r="O15" i="13"/>
  <c r="O63" i="16"/>
  <c r="S63" i="16"/>
  <c r="O83" i="15"/>
  <c r="S83" i="15"/>
  <c r="O23" i="18"/>
  <c r="S23" i="18"/>
  <c r="O43" i="24"/>
  <c r="S43" i="24"/>
  <c r="O57" i="26"/>
  <c r="S57" i="26"/>
  <c r="S83" i="10"/>
  <c r="O83" i="10"/>
  <c r="O78" i="10"/>
  <c r="S78" i="10"/>
  <c r="O50" i="12"/>
  <c r="S50" i="12"/>
  <c r="S17" i="16"/>
  <c r="O17" i="16"/>
  <c r="O55" i="17"/>
  <c r="S55" i="17"/>
  <c r="O60" i="17"/>
  <c r="S60" i="17"/>
  <c r="S27" i="25"/>
  <c r="O27" i="25"/>
  <c r="S18" i="22"/>
  <c r="O18" i="22"/>
  <c r="O86" i="11"/>
  <c r="S86" i="11"/>
  <c r="R71" i="25"/>
  <c r="N71" i="25"/>
  <c r="R72" i="25"/>
  <c r="N72" i="25"/>
  <c r="O18" i="11"/>
  <c r="S18" i="11"/>
  <c r="R77" i="10"/>
  <c r="N77" i="10"/>
  <c r="O18" i="14"/>
  <c r="S18" i="14"/>
  <c r="S30" i="28"/>
  <c r="O30" i="28"/>
  <c r="O12" i="16"/>
  <c r="S12" i="16"/>
  <c r="S32" i="16"/>
  <c r="O32" i="16"/>
  <c r="S7" i="15"/>
  <c r="O7" i="15"/>
  <c r="S20" i="17"/>
  <c r="O20" i="17"/>
  <c r="S31" i="12"/>
  <c r="O31" i="12"/>
  <c r="S79" i="28"/>
  <c r="O79" i="28"/>
  <c r="O51" i="24"/>
  <c r="S51" i="24"/>
  <c r="S62" i="26"/>
  <c r="O62" i="26"/>
  <c r="O45" i="9"/>
  <c r="S45" i="9"/>
  <c r="S19" i="10"/>
  <c r="O19" i="10"/>
  <c r="S8" i="13"/>
  <c r="O8" i="13"/>
  <c r="S28" i="12"/>
  <c r="O28" i="12"/>
  <c r="S86" i="23"/>
  <c r="O86" i="23"/>
  <c r="S41" i="18"/>
  <c r="O41" i="18"/>
  <c r="O60" i="24"/>
  <c r="S60" i="24"/>
  <c r="O54" i="13"/>
  <c r="S54" i="13"/>
  <c r="O12" i="27"/>
  <c r="S12" i="27"/>
  <c r="O52" i="22"/>
  <c r="S52" i="22"/>
  <c r="S10" i="22"/>
  <c r="O10" i="22"/>
  <c r="S54" i="22"/>
  <c r="O54" i="22"/>
  <c r="S41" i="19"/>
  <c r="O41" i="19"/>
  <c r="O13" i="14"/>
  <c r="S13" i="14"/>
  <c r="S14" i="28"/>
  <c r="O14" i="28"/>
  <c r="O34" i="27"/>
  <c r="S34" i="27"/>
  <c r="O60" i="10"/>
  <c r="S60" i="10"/>
  <c r="S69" i="14"/>
  <c r="O69" i="14"/>
  <c r="O46" i="10"/>
  <c r="S46" i="10"/>
  <c r="O65" i="19"/>
  <c r="S65" i="19"/>
  <c r="O67" i="28"/>
  <c r="S67" i="28"/>
  <c r="R71" i="24"/>
  <c r="N71" i="24"/>
  <c r="S79" i="15"/>
  <c r="O79" i="15"/>
  <c r="S23" i="19"/>
  <c r="O23" i="19"/>
  <c r="O67" i="23"/>
  <c r="S67" i="23"/>
  <c r="O51" i="14"/>
  <c r="S51" i="14"/>
  <c r="O62" i="24"/>
  <c r="S62" i="24"/>
  <c r="S60" i="13"/>
  <c r="O60" i="13"/>
  <c r="O64" i="16"/>
  <c r="S64" i="16"/>
  <c r="S63" i="17"/>
  <c r="O63" i="17"/>
  <c r="N70" i="11"/>
  <c r="R70" i="11"/>
  <c r="N73" i="11"/>
  <c r="R73" i="11"/>
  <c r="O35" i="10"/>
  <c r="S35" i="10"/>
  <c r="O41" i="23"/>
  <c r="S41" i="23"/>
  <c r="O84" i="26"/>
  <c r="S84" i="26"/>
  <c r="S63" i="13"/>
  <c r="O63" i="13"/>
  <c r="O21" i="9"/>
  <c r="S21" i="9"/>
  <c r="S45" i="10"/>
  <c r="O45" i="10"/>
  <c r="O23" i="10"/>
  <c r="S23" i="10"/>
  <c r="S6" i="19"/>
  <c r="O6" i="19"/>
  <c r="O52" i="12"/>
  <c r="S52" i="12"/>
  <c r="N74" i="23"/>
  <c r="R74" i="23"/>
  <c r="S84" i="24"/>
  <c r="O84" i="24"/>
  <c r="S7" i="13"/>
  <c r="O7" i="13"/>
  <c r="N77" i="16"/>
  <c r="R77" i="16"/>
  <c r="R73" i="9"/>
  <c r="N73" i="9"/>
  <c r="S68" i="9"/>
  <c r="O68" i="9"/>
  <c r="O65" i="10"/>
  <c r="S65" i="10"/>
  <c r="O24" i="18"/>
  <c r="S24" i="18"/>
  <c r="S41" i="26"/>
  <c r="O41" i="26"/>
  <c r="O26" i="13"/>
  <c r="S26" i="13"/>
  <c r="S78" i="27"/>
  <c r="O78" i="27"/>
  <c r="S7" i="10"/>
  <c r="O7" i="10"/>
  <c r="O19" i="19"/>
  <c r="S19" i="19"/>
  <c r="R72" i="12"/>
  <c r="N72" i="12"/>
  <c r="O55" i="23"/>
  <c r="S55" i="23"/>
  <c r="O17" i="18"/>
  <c r="S17" i="18"/>
  <c r="O31" i="24"/>
  <c r="S31" i="24"/>
  <c r="S65" i="26"/>
  <c r="O65" i="26"/>
  <c r="O30" i="9"/>
  <c r="S30" i="9"/>
  <c r="O17" i="15"/>
  <c r="S17" i="15"/>
  <c r="O36" i="27"/>
  <c r="S36" i="27"/>
  <c r="O36" i="22"/>
  <c r="S36" i="22"/>
  <c r="O65" i="11"/>
  <c r="S65" i="11"/>
  <c r="O47" i="11"/>
  <c r="S47" i="11"/>
  <c r="S52" i="25"/>
  <c r="O52" i="25"/>
  <c r="O32" i="18"/>
  <c r="S32" i="18"/>
  <c r="S49" i="28"/>
  <c r="O49" i="28"/>
  <c r="O28" i="24"/>
  <c r="S28" i="24"/>
  <c r="S41" i="13"/>
  <c r="O41" i="13"/>
  <c r="S64" i="9"/>
  <c r="O64" i="9"/>
  <c r="O86" i="27"/>
  <c r="S86" i="27"/>
  <c r="S40" i="18"/>
  <c r="O40" i="18"/>
  <c r="S24" i="13"/>
  <c r="O24" i="13"/>
  <c r="S55" i="9"/>
  <c r="O55" i="9"/>
  <c r="S62" i="15"/>
  <c r="O62" i="15"/>
  <c r="S25" i="27"/>
  <c r="O25" i="27"/>
  <c r="O15" i="14"/>
  <c r="S15" i="14"/>
  <c r="O54" i="24"/>
  <c r="S54" i="24"/>
  <c r="N76" i="26"/>
  <c r="R76" i="26"/>
  <c r="O68" i="13"/>
  <c r="S68" i="13"/>
  <c r="S58" i="9"/>
  <c r="O58" i="9"/>
  <c r="S31" i="15"/>
  <c r="O31" i="15"/>
  <c r="O62" i="27"/>
  <c r="S62" i="27"/>
  <c r="S50" i="19"/>
  <c r="O50" i="19"/>
  <c r="O61" i="14"/>
  <c r="S61" i="14"/>
  <c r="O29" i="18"/>
  <c r="S29" i="18"/>
  <c r="O19" i="28"/>
  <c r="S19" i="28"/>
  <c r="O27" i="16"/>
  <c r="S27" i="16"/>
  <c r="S26" i="17"/>
  <c r="O26" i="17"/>
  <c r="S5" i="22"/>
  <c r="O5" i="22"/>
  <c r="S12" i="22"/>
  <c r="O12" i="22"/>
  <c r="O21" i="11"/>
  <c r="S21" i="11"/>
  <c r="S31" i="10"/>
  <c r="O31" i="10"/>
  <c r="S82" i="23"/>
  <c r="O82" i="23"/>
  <c r="O35" i="18"/>
  <c r="S35" i="18"/>
  <c r="S44" i="13"/>
  <c r="O44" i="13"/>
  <c r="N77" i="17"/>
  <c r="R77" i="17"/>
  <c r="O21" i="12"/>
  <c r="S21" i="12"/>
  <c r="S60" i="9"/>
  <c r="O60" i="9"/>
  <c r="S23" i="27"/>
  <c r="O23" i="27"/>
  <c r="O79" i="10"/>
  <c r="S79" i="10"/>
  <c r="O23" i="26"/>
  <c r="S23" i="26"/>
  <c r="N75" i="13"/>
  <c r="R75" i="13"/>
  <c r="R74" i="13"/>
  <c r="N74" i="13"/>
  <c r="N76" i="13"/>
  <c r="R76" i="13"/>
  <c r="O61" i="9"/>
  <c r="S61" i="9"/>
  <c r="S21" i="10"/>
  <c r="O21" i="10"/>
  <c r="S13" i="19"/>
  <c r="O13" i="19"/>
  <c r="S47" i="14"/>
  <c r="O47" i="14"/>
  <c r="S6" i="26"/>
  <c r="O6" i="26"/>
  <c r="S38" i="22"/>
  <c r="O38" i="22"/>
  <c r="S67" i="25"/>
  <c r="O67" i="25"/>
  <c r="O49" i="10"/>
  <c r="S49" i="10"/>
  <c r="S19" i="15"/>
  <c r="O19" i="15"/>
  <c r="O22" i="14"/>
  <c r="S22" i="14"/>
  <c r="S57" i="24"/>
  <c r="O57" i="24"/>
  <c r="O58" i="16"/>
  <c r="S58" i="16"/>
  <c r="S51" i="12"/>
  <c r="O51" i="12"/>
  <c r="O41" i="28"/>
  <c r="S41" i="28"/>
  <c r="S30" i="13"/>
  <c r="O30" i="13"/>
  <c r="O16" i="15"/>
  <c r="S16" i="15"/>
  <c r="S38" i="19"/>
  <c r="O38" i="19"/>
  <c r="S48" i="9"/>
  <c r="O48" i="9"/>
  <c r="S57" i="25"/>
  <c r="O57" i="25"/>
  <c r="S51" i="11"/>
  <c r="O51" i="11"/>
  <c r="O56" i="22"/>
  <c r="S56" i="22"/>
  <c r="S21" i="23"/>
  <c r="O21" i="23"/>
  <c r="O86" i="10"/>
  <c r="S86" i="10"/>
  <c r="S61" i="13"/>
  <c r="O61" i="13"/>
  <c r="O16" i="27"/>
  <c r="S16" i="27"/>
  <c r="S8" i="28"/>
  <c r="O8" i="28"/>
  <c r="S20" i="16"/>
  <c r="O20" i="16"/>
  <c r="S61" i="27"/>
  <c r="O61" i="27"/>
  <c r="S50" i="25"/>
  <c r="O50" i="25"/>
  <c r="S37" i="12"/>
  <c r="O37" i="12"/>
  <c r="S21" i="13"/>
  <c r="O21" i="13"/>
  <c r="O8" i="25"/>
  <c r="S8" i="25"/>
  <c r="S13" i="13"/>
  <c r="O13" i="13"/>
  <c r="O51" i="15"/>
  <c r="S51" i="15"/>
  <c r="O66" i="27"/>
  <c r="S66" i="27"/>
  <c r="S12" i="19"/>
  <c r="O12" i="19"/>
  <c r="S5" i="28"/>
  <c r="O5" i="28"/>
  <c r="S33" i="26"/>
  <c r="O33" i="26"/>
  <c r="S82" i="9"/>
  <c r="O82" i="9"/>
  <c r="S35" i="9"/>
  <c r="O35" i="9"/>
  <c r="S5" i="19"/>
  <c r="O5" i="19"/>
  <c r="O6" i="12"/>
  <c r="S6" i="12"/>
  <c r="O63" i="4"/>
  <c r="S63" i="4"/>
  <c r="N72" i="24"/>
  <c r="R72" i="24"/>
  <c r="S11" i="16"/>
  <c r="O11" i="16"/>
  <c r="S14" i="12"/>
  <c r="O14" i="12"/>
  <c r="S8" i="26"/>
  <c r="O8" i="26"/>
  <c r="S39" i="16"/>
  <c r="O39" i="16"/>
  <c r="O23" i="11"/>
  <c r="S23" i="11"/>
  <c r="S26" i="10"/>
  <c r="O26" i="10"/>
  <c r="O26" i="19"/>
  <c r="S26" i="19"/>
  <c r="S55" i="12"/>
  <c r="O55" i="12"/>
  <c r="O19" i="14"/>
  <c r="S19" i="14"/>
  <c r="O67" i="24"/>
  <c r="S67" i="24"/>
  <c r="S62" i="9"/>
  <c r="O62" i="9"/>
  <c r="O54" i="17"/>
  <c r="S54" i="17"/>
  <c r="S13" i="12"/>
  <c r="O13" i="12"/>
  <c r="O59" i="23"/>
  <c r="S59" i="23"/>
  <c r="O35" i="23"/>
  <c r="S35" i="23"/>
  <c r="S33" i="14"/>
  <c r="O33" i="14"/>
  <c r="N74" i="16"/>
  <c r="R74" i="16"/>
  <c r="O43" i="9"/>
  <c r="S43" i="9"/>
  <c r="O51" i="17"/>
  <c r="S51" i="17"/>
  <c r="S39" i="18"/>
  <c r="O39" i="18"/>
  <c r="S53" i="17"/>
  <c r="O53" i="17"/>
  <c r="S36" i="17"/>
  <c r="O36" i="17"/>
  <c r="S17" i="12"/>
  <c r="O17" i="12"/>
  <c r="N76" i="12"/>
  <c r="R76" i="12"/>
  <c r="S12" i="15"/>
  <c r="O12" i="15"/>
  <c r="O81" i="11"/>
  <c r="S81" i="11"/>
  <c r="O85" i="25"/>
  <c r="S85" i="25"/>
  <c r="S7" i="11"/>
  <c r="O7" i="11"/>
  <c r="S24" i="11"/>
  <c r="O24" i="11"/>
  <c r="S38" i="12"/>
  <c r="O38" i="12"/>
  <c r="O21" i="24"/>
  <c r="S21" i="24"/>
  <c r="S35" i="19"/>
  <c r="O35" i="19"/>
  <c r="O10" i="26"/>
  <c r="S10" i="26"/>
  <c r="S57" i="27"/>
  <c r="O57" i="27"/>
  <c r="S22" i="27"/>
  <c r="O22" i="27"/>
  <c r="O52" i="19"/>
  <c r="S52" i="19"/>
  <c r="O56" i="23"/>
  <c r="S56" i="23"/>
  <c r="O63" i="23"/>
  <c r="S63" i="23"/>
  <c r="S18" i="24"/>
  <c r="O18" i="24"/>
  <c r="N74" i="26"/>
  <c r="R74" i="26"/>
  <c r="S10" i="15"/>
  <c r="O10" i="15"/>
  <c r="S39" i="17"/>
  <c r="O39" i="17"/>
  <c r="O66" i="10"/>
  <c r="S66" i="10"/>
  <c r="S34" i="19"/>
  <c r="O34" i="19"/>
  <c r="S13" i="28"/>
  <c r="O13" i="28"/>
  <c r="O42" i="28"/>
  <c r="S42" i="28"/>
  <c r="S41" i="16"/>
  <c r="O41" i="16"/>
  <c r="S58" i="11"/>
  <c r="O58" i="11"/>
  <c r="O17" i="11"/>
  <c r="S17" i="11"/>
  <c r="O54" i="19"/>
  <c r="S54" i="19"/>
  <c r="S31" i="13"/>
  <c r="O31" i="13"/>
  <c r="O52" i="9"/>
  <c r="S52" i="9"/>
  <c r="O18" i="17"/>
  <c r="S18" i="17"/>
  <c r="S40" i="23"/>
  <c r="O40" i="23"/>
  <c r="S68" i="18"/>
  <c r="O68" i="18"/>
  <c r="S10" i="24"/>
  <c r="O10" i="24"/>
  <c r="S56" i="13"/>
  <c r="O56" i="13"/>
  <c r="O49" i="19"/>
  <c r="S49" i="19"/>
  <c r="O42" i="13"/>
  <c r="S42" i="13"/>
  <c r="O84" i="27"/>
  <c r="S84" i="27"/>
  <c r="O38" i="14"/>
  <c r="S38" i="14"/>
  <c r="O14" i="24"/>
  <c r="S14" i="24"/>
  <c r="R70" i="27"/>
  <c r="N70" i="27"/>
  <c r="N71" i="27"/>
  <c r="R71" i="27"/>
  <c r="O69" i="25"/>
  <c r="S69" i="25"/>
  <c r="S63" i="22"/>
  <c r="O63" i="22"/>
  <c r="S22" i="12"/>
  <c r="O22" i="12"/>
  <c r="S61" i="18"/>
  <c r="O61" i="18"/>
  <c r="O83" i="28"/>
  <c r="S83" i="28"/>
  <c r="O51" i="27"/>
  <c r="S51" i="27"/>
  <c r="S9" i="19"/>
  <c r="O9" i="19"/>
  <c r="R70" i="14"/>
  <c r="N70" i="14"/>
  <c r="O62" i="18"/>
  <c r="S62" i="18"/>
  <c r="O23" i="16"/>
  <c r="S23" i="16"/>
  <c r="S81" i="17"/>
  <c r="O81" i="17"/>
  <c r="O68" i="19"/>
  <c r="S68" i="19"/>
  <c r="O30" i="14"/>
  <c r="S30" i="14"/>
  <c r="S13" i="24"/>
  <c r="O13" i="24"/>
  <c r="S23" i="15"/>
  <c r="O23" i="15"/>
  <c r="O64" i="27"/>
  <c r="S64" i="27"/>
  <c r="S46" i="18"/>
  <c r="O46" i="18"/>
  <c r="S66" i="28"/>
  <c r="O66" i="28"/>
  <c r="O47" i="13"/>
  <c r="S47" i="13"/>
  <c r="S29" i="22"/>
  <c r="O29" i="22"/>
  <c r="O68" i="11"/>
  <c r="S68" i="11"/>
  <c r="O21" i="25"/>
  <c r="S21" i="25"/>
  <c r="S11" i="10"/>
  <c r="O11" i="10"/>
  <c r="O15" i="23"/>
  <c r="S15" i="23"/>
  <c r="S38" i="28"/>
  <c r="O38" i="28"/>
  <c r="O56" i="15"/>
  <c r="S56" i="15"/>
  <c r="S85" i="10"/>
  <c r="O85" i="10"/>
  <c r="N70" i="23"/>
  <c r="R70" i="23"/>
  <c r="O35" i="14"/>
  <c r="S35" i="14"/>
  <c r="O63" i="28"/>
  <c r="S63" i="28"/>
  <c r="O85" i="26"/>
  <c r="S85" i="26"/>
  <c r="N76" i="9"/>
  <c r="R76" i="9"/>
  <c r="O50" i="24"/>
  <c r="S50" i="24"/>
  <c r="S32" i="26"/>
  <c r="O32" i="26"/>
  <c r="O85" i="16"/>
  <c r="S85" i="16"/>
  <c r="S23" i="9"/>
  <c r="O23" i="9"/>
  <c r="O8" i="12"/>
  <c r="S8" i="12"/>
  <c r="O37" i="14"/>
  <c r="S37" i="14"/>
  <c r="O23" i="24"/>
  <c r="S23" i="24"/>
  <c r="O30" i="27"/>
  <c r="S30" i="27"/>
  <c r="S19" i="11"/>
  <c r="O19" i="11"/>
  <c r="S6" i="22"/>
  <c r="O6" i="22"/>
  <c r="O44" i="22"/>
  <c r="S44" i="22"/>
  <c r="S54" i="25"/>
  <c r="O54" i="25"/>
  <c r="O29" i="23"/>
  <c r="S29" i="23"/>
  <c r="N72" i="18"/>
  <c r="R72" i="18"/>
  <c r="O32" i="24"/>
  <c r="S32" i="24"/>
  <c r="O52" i="16"/>
  <c r="S52" i="16"/>
  <c r="S42" i="27"/>
  <c r="O42" i="27"/>
  <c r="N75" i="19"/>
  <c r="R75" i="19"/>
  <c r="O82" i="18"/>
  <c r="S82" i="18"/>
  <c r="O39" i="26"/>
  <c r="S39" i="26"/>
  <c r="S19" i="13"/>
  <c r="O19" i="13"/>
  <c r="O66" i="9"/>
  <c r="S66" i="9"/>
  <c r="S57" i="15"/>
  <c r="O57" i="15"/>
  <c r="S17" i="17"/>
  <c r="O17" i="17"/>
  <c r="S12" i="12"/>
  <c r="O12" i="12"/>
  <c r="S58" i="28"/>
  <c r="O58" i="28"/>
  <c r="O20" i="24"/>
  <c r="S20" i="24"/>
  <c r="S69" i="26"/>
  <c r="O69" i="26"/>
  <c r="S38" i="10"/>
  <c r="O38" i="10"/>
  <c r="O56" i="12"/>
  <c r="S56" i="12"/>
  <c r="S17" i="23"/>
  <c r="O17" i="23"/>
  <c r="S50" i="14"/>
  <c r="O50" i="14"/>
  <c r="O18" i="16"/>
  <c r="S18" i="16"/>
  <c r="N73" i="15"/>
  <c r="R73" i="15"/>
  <c r="N72" i="15"/>
  <c r="R72" i="15"/>
  <c r="O27" i="22"/>
  <c r="S27" i="22"/>
  <c r="S41" i="11"/>
  <c r="O41" i="11"/>
  <c r="O17" i="22"/>
  <c r="S17" i="22"/>
  <c r="O42" i="23"/>
  <c r="S42" i="23"/>
  <c r="O52" i="14"/>
  <c r="S52" i="14"/>
  <c r="O86" i="9"/>
  <c r="S86" i="9"/>
  <c r="R73" i="17"/>
  <c r="N73" i="17"/>
  <c r="S25" i="10"/>
  <c r="O25" i="10"/>
  <c r="S19" i="23"/>
  <c r="O19" i="23"/>
  <c r="O54" i="16"/>
  <c r="S54" i="16"/>
  <c r="S55" i="27"/>
  <c r="O55" i="27"/>
  <c r="O54" i="10"/>
  <c r="S54" i="10"/>
  <c r="S58" i="23"/>
  <c r="O58" i="23"/>
  <c r="S40" i="24"/>
  <c r="O40" i="24"/>
  <c r="O64" i="19"/>
  <c r="S64" i="19"/>
  <c r="S85" i="14"/>
  <c r="O85" i="14"/>
  <c r="O9" i="24"/>
  <c r="S9" i="24"/>
  <c r="O42" i="24"/>
  <c r="S42" i="24"/>
  <c r="O6" i="17"/>
  <c r="S6" i="17"/>
  <c r="O16" i="25"/>
  <c r="S16" i="25"/>
  <c r="S30" i="22"/>
  <c r="O30" i="22"/>
  <c r="S33" i="22"/>
  <c r="O33" i="22"/>
  <c r="O60" i="11"/>
  <c r="S60" i="11"/>
  <c r="O34" i="11"/>
  <c r="S34" i="11"/>
  <c r="O56" i="10"/>
  <c r="S56" i="10"/>
  <c r="O86" i="24"/>
  <c r="S86" i="24"/>
  <c r="S58" i="15"/>
  <c r="O58" i="15"/>
  <c r="S39" i="19"/>
  <c r="O39" i="19"/>
  <c r="O51" i="23"/>
  <c r="S51" i="23"/>
  <c r="S67" i="18"/>
  <c r="O67" i="18"/>
  <c r="S81" i="28"/>
  <c r="O81" i="28"/>
  <c r="S52" i="10"/>
  <c r="O52" i="10"/>
  <c r="O27" i="12"/>
  <c r="S27" i="12"/>
  <c r="N74" i="28"/>
  <c r="R74" i="28"/>
  <c r="R72" i="28"/>
  <c r="N72" i="28"/>
  <c r="N77" i="24"/>
  <c r="R77" i="24"/>
  <c r="S19" i="26"/>
  <c r="O19" i="26"/>
  <c r="S27" i="15"/>
  <c r="O27" i="15"/>
  <c r="O81" i="10"/>
  <c r="S81" i="10"/>
  <c r="O11" i="28"/>
  <c r="S11" i="28"/>
  <c r="S6" i="13"/>
  <c r="O6" i="13"/>
  <c r="O47" i="16"/>
  <c r="S47" i="16"/>
  <c r="S84" i="22"/>
  <c r="O84" i="22"/>
  <c r="R76" i="22"/>
  <c r="N76" i="22"/>
  <c r="N77" i="22"/>
  <c r="R77" i="22"/>
  <c r="S58" i="25"/>
  <c r="O58" i="25"/>
  <c r="S55" i="24"/>
  <c r="O55" i="24"/>
  <c r="O42" i="26"/>
  <c r="S42" i="26"/>
  <c r="O84" i="13"/>
  <c r="S84" i="13"/>
  <c r="S34" i="13"/>
  <c r="O34" i="13"/>
  <c r="S49" i="15"/>
  <c r="O49" i="15"/>
  <c r="S67" i="17"/>
  <c r="O67" i="17"/>
  <c r="R76" i="23"/>
  <c r="N76" i="23"/>
  <c r="O65" i="18"/>
  <c r="S65" i="18"/>
  <c r="O55" i="28"/>
  <c r="S55" i="28"/>
  <c r="O26" i="26"/>
  <c r="S26" i="26"/>
  <c r="S5" i="13"/>
  <c r="O5" i="13"/>
  <c r="O78" i="16"/>
  <c r="S78" i="16"/>
  <c r="O53" i="12"/>
  <c r="S53" i="12"/>
  <c r="O12" i="23"/>
  <c r="S12" i="23"/>
  <c r="O41" i="9"/>
  <c r="S41" i="9"/>
  <c r="S83" i="9"/>
  <c r="O83" i="9"/>
  <c r="S5" i="10"/>
  <c r="O5" i="10"/>
  <c r="O81" i="19"/>
  <c r="S81" i="19"/>
  <c r="O41" i="12"/>
  <c r="S41" i="12"/>
  <c r="O35" i="24"/>
  <c r="S35" i="24"/>
  <c r="O81" i="15"/>
  <c r="S81" i="15"/>
  <c r="S82" i="15"/>
  <c r="O82" i="15"/>
  <c r="S59" i="22"/>
  <c r="O59" i="22"/>
  <c r="O55" i="25"/>
  <c r="S55" i="25"/>
  <c r="O10" i="25"/>
  <c r="S10" i="25"/>
  <c r="S52" i="11"/>
  <c r="O52" i="11"/>
  <c r="S30" i="11"/>
  <c r="O30" i="11"/>
  <c r="S81" i="25"/>
  <c r="O81" i="25"/>
  <c r="O64" i="23"/>
  <c r="S64" i="23"/>
  <c r="O56" i="17"/>
  <c r="S56" i="17"/>
  <c r="S51" i="10"/>
  <c r="O51" i="10"/>
  <c r="S84" i="14"/>
  <c r="O84" i="14"/>
  <c r="O26" i="24"/>
  <c r="S26" i="24"/>
  <c r="S15" i="26"/>
  <c r="O15" i="26"/>
  <c r="O24" i="9"/>
  <c r="S24" i="9"/>
  <c r="O54" i="12"/>
  <c r="S54" i="12"/>
  <c r="S32" i="14"/>
  <c r="O32" i="14"/>
  <c r="S34" i="28"/>
  <c r="O34" i="28"/>
  <c r="O28" i="13"/>
  <c r="S28" i="13"/>
  <c r="S47" i="27"/>
  <c r="O47" i="27"/>
  <c r="S53" i="27"/>
  <c r="O53" i="27"/>
  <c r="S32" i="10"/>
  <c r="O32" i="10"/>
  <c r="O58" i="12"/>
  <c r="S58" i="12"/>
  <c r="S53" i="13"/>
  <c r="O53" i="13"/>
  <c r="S16" i="9"/>
  <c r="O16" i="9"/>
  <c r="O83" i="22"/>
  <c r="S83" i="22"/>
  <c r="R70" i="25"/>
  <c r="N70" i="25"/>
  <c r="S5" i="25"/>
  <c r="O5" i="25"/>
  <c r="N76" i="10"/>
  <c r="R76" i="10"/>
  <c r="S60" i="19"/>
  <c r="O60" i="19"/>
  <c r="O25" i="14"/>
  <c r="S25" i="14"/>
  <c r="O16" i="18"/>
  <c r="S16" i="18"/>
  <c r="S6" i="28"/>
  <c r="O6" i="28"/>
  <c r="O12" i="26"/>
  <c r="S12" i="26"/>
  <c r="R76" i="17"/>
  <c r="N76" i="17"/>
  <c r="O56" i="27"/>
  <c r="S56" i="27"/>
  <c r="O24" i="10"/>
  <c r="S24" i="10"/>
  <c r="S82" i="12"/>
  <c r="O82" i="12"/>
  <c r="O36" i="23"/>
  <c r="S36" i="23"/>
  <c r="S69" i="16"/>
  <c r="O69" i="16"/>
  <c r="S20" i="12"/>
  <c r="O20" i="12"/>
  <c r="O66" i="18"/>
  <c r="S66" i="18"/>
  <c r="S33" i="18"/>
  <c r="O33" i="18"/>
  <c r="S8" i="17"/>
  <c r="O8" i="17"/>
  <c r="O17" i="19"/>
  <c r="S17" i="19"/>
  <c r="O78" i="14"/>
  <c r="S78" i="14"/>
  <c r="O49" i="13"/>
  <c r="S49" i="13"/>
  <c r="O31" i="9"/>
  <c r="S31" i="9"/>
  <c r="S27" i="17"/>
  <c r="O27" i="17"/>
  <c r="S79" i="11"/>
  <c r="O79" i="11"/>
  <c r="O45" i="25"/>
  <c r="S45" i="25"/>
  <c r="S49" i="22"/>
  <c r="O49" i="22"/>
  <c r="O81" i="22"/>
  <c r="S81" i="22"/>
  <c r="O36" i="25"/>
  <c r="S36" i="25"/>
  <c r="S45" i="12"/>
  <c r="O45" i="12"/>
  <c r="S34" i="23"/>
  <c r="O34" i="23"/>
  <c r="O86" i="28"/>
  <c r="S86" i="28"/>
  <c r="O51" i="26"/>
  <c r="S51" i="26"/>
  <c r="S10" i="27"/>
  <c r="O10" i="27"/>
  <c r="N76" i="14"/>
  <c r="R76" i="14"/>
  <c r="O56" i="24"/>
  <c r="S56" i="24"/>
  <c r="S80" i="13"/>
  <c r="O80" i="13"/>
  <c r="O69" i="10"/>
  <c r="S69" i="10"/>
  <c r="S44" i="28"/>
  <c r="O44" i="28"/>
  <c r="S36" i="26"/>
  <c r="O36" i="26"/>
  <c r="S49" i="17"/>
  <c r="O49" i="17"/>
  <c r="O67" i="10"/>
  <c r="S67" i="10"/>
  <c r="O44" i="19"/>
  <c r="S44" i="19"/>
  <c r="S62" i="14"/>
  <c r="O62" i="14"/>
  <c r="S5" i="16"/>
  <c r="O5" i="16"/>
  <c r="S81" i="16"/>
  <c r="O81" i="16"/>
  <c r="O69" i="22"/>
  <c r="S69" i="22"/>
  <c r="S69" i="11"/>
  <c r="O69" i="11"/>
  <c r="S18" i="25"/>
  <c r="O18" i="25"/>
  <c r="O31" i="11"/>
  <c r="S31" i="11"/>
  <c r="R71" i="11"/>
  <c r="N71" i="11"/>
  <c r="O13" i="10"/>
  <c r="S13" i="10"/>
  <c r="O35" i="12"/>
  <c r="S35" i="12"/>
  <c r="S61" i="23"/>
  <c r="O61" i="23"/>
  <c r="S61" i="28"/>
  <c r="O61" i="28"/>
  <c r="S38" i="15"/>
  <c r="O38" i="15"/>
  <c r="O50" i="27"/>
  <c r="S50" i="27"/>
  <c r="O22" i="10"/>
  <c r="S22" i="10"/>
  <c r="O59" i="19"/>
  <c r="S59" i="19"/>
  <c r="O66" i="23"/>
  <c r="S66" i="23"/>
  <c r="N75" i="23"/>
  <c r="R75" i="23"/>
  <c r="S64" i="24"/>
  <c r="O64" i="24"/>
  <c r="R74" i="9"/>
  <c r="N74" i="9"/>
  <c r="O20" i="15"/>
  <c r="S20" i="15"/>
  <c r="O84" i="19"/>
  <c r="S84" i="19"/>
  <c r="S29" i="16"/>
  <c r="O29" i="16"/>
  <c r="N75" i="12"/>
  <c r="R75" i="12"/>
  <c r="O48" i="14"/>
  <c r="S48" i="14"/>
  <c r="S47" i="24"/>
  <c r="O47" i="24"/>
  <c r="S69" i="9"/>
  <c r="O69" i="9"/>
  <c r="O6" i="25"/>
  <c r="S6" i="25"/>
  <c r="O11" i="22"/>
  <c r="S11" i="22"/>
  <c r="S36" i="10"/>
  <c r="O36" i="10"/>
  <c r="R75" i="18"/>
  <c r="N75" i="18"/>
  <c r="O6" i="24"/>
  <c r="S6" i="24"/>
  <c r="S66" i="15"/>
  <c r="O66" i="15"/>
  <c r="R71" i="19"/>
  <c r="N71" i="19"/>
  <c r="O52" i="18"/>
  <c r="S52" i="18"/>
  <c r="O79" i="18"/>
  <c r="S79" i="18"/>
  <c r="O66" i="13"/>
  <c r="S66" i="13"/>
  <c r="S66" i="14"/>
  <c r="O66" i="14"/>
  <c r="S13" i="18"/>
  <c r="O13" i="18"/>
  <c r="R70" i="26"/>
  <c r="N70" i="26"/>
  <c r="O67" i="26"/>
  <c r="S67" i="26"/>
  <c r="S6" i="15"/>
  <c r="O6" i="15"/>
  <c r="S53" i="28"/>
  <c r="O53" i="28"/>
  <c r="O43" i="13"/>
  <c r="S43" i="13"/>
  <c r="R74" i="10"/>
  <c r="N74" i="10"/>
  <c r="O20" i="26"/>
  <c r="S20" i="26"/>
  <c r="O39" i="13"/>
  <c r="S39" i="13"/>
  <c r="O55" i="10"/>
  <c r="S55" i="10"/>
  <c r="S84" i="15"/>
  <c r="O84" i="15"/>
  <c r="S50" i="17"/>
  <c r="O50" i="17"/>
  <c r="O68" i="27"/>
  <c r="S68" i="27"/>
  <c r="S44" i="10"/>
  <c r="O44" i="10"/>
  <c r="S69" i="23"/>
  <c r="O69" i="23"/>
  <c r="S55" i="18"/>
  <c r="O55" i="18"/>
  <c r="S47" i="18"/>
  <c r="O47" i="18"/>
  <c r="R73" i="13"/>
  <c r="N73" i="13"/>
  <c r="R72" i="13"/>
  <c r="N72" i="13"/>
  <c r="S65" i="9"/>
  <c r="O65" i="9"/>
  <c r="S18" i="28"/>
  <c r="O18" i="28"/>
  <c r="S14" i="9"/>
  <c r="O14" i="9"/>
  <c r="S68" i="15"/>
  <c r="O68" i="15"/>
  <c r="O30" i="15"/>
  <c r="S30" i="15"/>
  <c r="S24" i="22"/>
  <c r="O24" i="22"/>
  <c r="O28" i="25"/>
  <c r="S28" i="25"/>
  <c r="O79" i="16"/>
  <c r="S79" i="16"/>
  <c r="S8" i="22"/>
  <c r="O8" i="22"/>
  <c r="O40" i="11"/>
  <c r="S40" i="11"/>
  <c r="S38" i="24"/>
  <c r="O38" i="24"/>
  <c r="S36" i="9"/>
  <c r="O36" i="9"/>
  <c r="S21" i="26"/>
  <c r="O21" i="26"/>
  <c r="O11" i="14"/>
  <c r="S11" i="14"/>
  <c r="S45" i="4"/>
  <c r="O45" i="4"/>
  <c r="S68" i="10"/>
  <c r="O68" i="10"/>
  <c r="N75" i="14"/>
  <c r="R75" i="14"/>
  <c r="S9" i="9"/>
  <c r="O9" i="9"/>
  <c r="S27" i="18"/>
  <c r="O27" i="18"/>
  <c r="O17" i="26"/>
  <c r="S17" i="26"/>
  <c r="O14" i="27"/>
  <c r="S14" i="27"/>
  <c r="O63" i="12"/>
  <c r="S63" i="12"/>
  <c r="S37" i="22"/>
  <c r="O37" i="22"/>
  <c r="S9" i="10"/>
  <c r="O9" i="10"/>
  <c r="S18" i="26"/>
  <c r="O18" i="26"/>
  <c r="S22" i="19"/>
  <c r="O22" i="19"/>
  <c r="R71" i="16"/>
  <c r="N71" i="16"/>
  <c r="O46" i="23"/>
  <c r="S46" i="23"/>
  <c r="S42" i="11"/>
  <c r="O42" i="11"/>
  <c r="O55" i="26"/>
  <c r="S55" i="26"/>
  <c r="O12" i="9"/>
  <c r="S12" i="9"/>
  <c r="O11" i="18"/>
  <c r="S11" i="18"/>
  <c r="S17" i="9"/>
  <c r="O17" i="9"/>
  <c r="S21" i="15"/>
  <c r="O21" i="15"/>
  <c r="S69" i="17"/>
  <c r="O69" i="17"/>
  <c r="S17" i="27"/>
  <c r="O17" i="27"/>
  <c r="S30" i="19"/>
  <c r="O30" i="19"/>
  <c r="S7" i="23"/>
  <c r="O7" i="23"/>
  <c r="O34" i="18"/>
  <c r="S34" i="18"/>
  <c r="R73" i="24"/>
  <c r="N73" i="24"/>
  <c r="O34" i="15"/>
  <c r="S34" i="15"/>
  <c r="S16" i="17"/>
  <c r="O16" i="17"/>
  <c r="O80" i="27"/>
  <c r="S80" i="27"/>
  <c r="O37" i="27"/>
  <c r="S37" i="27"/>
  <c r="O47" i="10"/>
  <c r="S47" i="10"/>
  <c r="O63" i="18"/>
  <c r="S63" i="18"/>
  <c r="O58" i="18"/>
  <c r="S58" i="18"/>
  <c r="O7" i="26"/>
  <c r="S7" i="26"/>
  <c r="O18" i="13"/>
  <c r="S18" i="13"/>
  <c r="O29" i="11"/>
  <c r="S29" i="11"/>
  <c r="O24" i="19"/>
  <c r="S24" i="19"/>
  <c r="S5" i="14"/>
  <c r="O5" i="14"/>
  <c r="S86" i="4"/>
  <c r="S80" i="26"/>
  <c r="O80" i="26"/>
  <c r="O81" i="13"/>
  <c r="S81" i="13"/>
  <c r="O86" i="16"/>
  <c r="S86" i="16"/>
  <c r="S29" i="15"/>
  <c r="O29" i="15"/>
  <c r="S22" i="17"/>
  <c r="O22" i="17"/>
  <c r="S5" i="17"/>
  <c r="O5" i="17"/>
  <c r="S84" i="12"/>
  <c r="O84" i="12"/>
  <c r="O6" i="23"/>
  <c r="S6" i="23"/>
  <c r="R77" i="4"/>
  <c r="N77" i="4"/>
  <c r="R72" i="9"/>
  <c r="N72" i="9"/>
  <c r="S80" i="10"/>
  <c r="O80" i="10"/>
  <c r="S65" i="23"/>
  <c r="O65" i="23"/>
  <c r="O6" i="18"/>
  <c r="S6" i="18"/>
  <c r="S10" i="14"/>
  <c r="O10" i="14"/>
  <c r="O47" i="26"/>
  <c r="S47" i="26"/>
  <c r="S43" i="26"/>
  <c r="O43" i="26"/>
  <c r="O78" i="22"/>
  <c r="S78" i="22"/>
  <c r="O26" i="11"/>
  <c r="S26" i="11"/>
  <c r="S15" i="11"/>
  <c r="O15" i="11"/>
  <c r="O42" i="25"/>
  <c r="S42" i="25"/>
  <c r="O16" i="11"/>
  <c r="S16" i="11"/>
  <c r="S12" i="25"/>
  <c r="O12" i="25"/>
  <c r="O34" i="22"/>
  <c r="S34" i="22"/>
  <c r="S16" i="19"/>
  <c r="O16" i="19"/>
  <c r="S53" i="19"/>
  <c r="O53" i="19"/>
  <c r="O85" i="12"/>
  <c r="S85" i="12"/>
  <c r="S81" i="23"/>
  <c r="O81" i="23"/>
  <c r="O78" i="4"/>
  <c r="S78" i="4"/>
  <c r="N74" i="18"/>
  <c r="R74" i="18"/>
  <c r="O47" i="28"/>
  <c r="S47" i="28"/>
  <c r="S66" i="26"/>
  <c r="O66" i="26"/>
  <c r="O40" i="10"/>
  <c r="S40" i="10"/>
  <c r="O50" i="26"/>
  <c r="S50" i="26"/>
  <c r="O86" i="26"/>
  <c r="S86" i="26"/>
  <c r="S20" i="13"/>
  <c r="O20" i="13"/>
  <c r="O10" i="9"/>
  <c r="S10" i="9"/>
  <c r="N77" i="26"/>
  <c r="R77" i="26"/>
  <c r="O52" i="13"/>
  <c r="S52" i="13"/>
  <c r="O15" i="15"/>
  <c r="S15" i="15"/>
  <c r="O48" i="17"/>
  <c r="S48" i="17"/>
  <c r="S40" i="12"/>
  <c r="O40" i="12"/>
  <c r="S65" i="22"/>
  <c r="O65" i="22"/>
  <c r="S83" i="25"/>
  <c r="O83" i="25"/>
  <c r="S46" i="11"/>
  <c r="O46" i="11"/>
  <c r="S44" i="11"/>
  <c r="O44" i="11"/>
  <c r="O64" i="10"/>
  <c r="S64" i="10"/>
  <c r="S58" i="14"/>
  <c r="O58" i="14"/>
  <c r="O22" i="15"/>
  <c r="S22" i="15"/>
  <c r="N71" i="17"/>
  <c r="R71" i="17"/>
  <c r="O23" i="17"/>
  <c r="S23" i="17"/>
  <c r="S47" i="19"/>
  <c r="O47" i="19"/>
  <c r="O23" i="23"/>
  <c r="S23" i="23"/>
  <c r="S45" i="14"/>
  <c r="O45" i="14"/>
  <c r="O48" i="18"/>
  <c r="S48" i="18"/>
  <c r="S65" i="24"/>
  <c r="O65" i="24"/>
  <c r="O51" i="9"/>
  <c r="S51" i="9"/>
  <c r="O67" i="27"/>
  <c r="S67" i="27"/>
  <c r="S57" i="19"/>
  <c r="O57" i="19"/>
  <c r="S44" i="12"/>
  <c r="O44" i="12"/>
  <c r="S48" i="16"/>
  <c r="O48" i="16"/>
  <c r="O44" i="9"/>
  <c r="S44" i="9"/>
  <c r="S27" i="27"/>
  <c r="O27" i="27"/>
  <c r="S79" i="19"/>
  <c r="O79" i="19"/>
  <c r="S63" i="26"/>
  <c r="O63" i="26"/>
  <c r="S67" i="9"/>
  <c r="O67" i="9"/>
  <c r="O83" i="27"/>
  <c r="S83" i="27"/>
  <c r="N77" i="27"/>
  <c r="R77" i="27"/>
  <c r="R76" i="27"/>
  <c r="N76" i="27"/>
  <c r="O47" i="22"/>
  <c r="S47" i="22"/>
  <c r="O16" i="22"/>
  <c r="S16" i="22"/>
  <c r="O11" i="25"/>
  <c r="S11" i="25"/>
  <c r="S56" i="25"/>
  <c r="O56" i="25"/>
  <c r="S5" i="11"/>
  <c r="O5" i="11"/>
  <c r="S27" i="19"/>
  <c r="O27" i="19"/>
  <c r="O37" i="18"/>
  <c r="S37" i="18"/>
  <c r="O58" i="13"/>
  <c r="S58" i="13"/>
  <c r="S63" i="27"/>
  <c r="O63" i="27"/>
  <c r="S28" i="19"/>
  <c r="O28" i="19"/>
  <c r="R71" i="14"/>
  <c r="N71" i="14"/>
  <c r="O14" i="18"/>
  <c r="S14" i="18"/>
  <c r="S78" i="26"/>
  <c r="O78" i="26"/>
  <c r="S44" i="16"/>
  <c r="O44" i="16"/>
  <c r="O14" i="17"/>
  <c r="S14" i="17"/>
  <c r="S24" i="27"/>
  <c r="O24" i="27"/>
  <c r="O48" i="10"/>
  <c r="S48" i="10"/>
  <c r="S33" i="23"/>
  <c r="O33" i="23"/>
  <c r="S36" i="14"/>
  <c r="O36" i="14"/>
  <c r="O15" i="28"/>
  <c r="S15" i="28"/>
  <c r="O36" i="13"/>
  <c r="S36" i="13"/>
  <c r="O83" i="13"/>
  <c r="S83" i="13"/>
  <c r="S65" i="17"/>
  <c r="O65" i="17"/>
  <c r="O80" i="12"/>
  <c r="S80" i="12"/>
  <c r="S33" i="28"/>
  <c r="O33" i="28"/>
  <c r="O78" i="13"/>
  <c r="S78" i="13"/>
  <c r="S23" i="22"/>
  <c r="O23" i="22"/>
  <c r="O9" i="11"/>
  <c r="S9" i="11"/>
  <c r="O30" i="25"/>
  <c r="S30" i="25"/>
  <c r="O66" i="22"/>
  <c r="S66" i="22"/>
  <c r="S8" i="11"/>
  <c r="O8" i="11"/>
  <c r="O57" i="22"/>
  <c r="S57" i="22"/>
  <c r="S13" i="25"/>
  <c r="O13" i="25"/>
  <c r="O63" i="10"/>
  <c r="S63" i="10"/>
  <c r="O82" i="24"/>
  <c r="S82" i="24"/>
  <c r="O50" i="15"/>
  <c r="S50" i="15"/>
  <c r="S13" i="17"/>
  <c r="O13" i="17"/>
  <c r="R73" i="23"/>
  <c r="N73" i="23"/>
  <c r="O63" i="14"/>
  <c r="S63" i="14"/>
  <c r="S44" i="18"/>
  <c r="O44" i="18"/>
  <c r="O26" i="28"/>
  <c r="S26" i="28"/>
  <c r="O60" i="16"/>
  <c r="S60" i="16"/>
  <c r="S8" i="27"/>
  <c r="O8" i="27"/>
  <c r="S25" i="24"/>
  <c r="O25" i="24"/>
  <c r="S36" i="16"/>
  <c r="O36" i="16"/>
  <c r="O9" i="16"/>
  <c r="S9" i="16"/>
  <c r="O15" i="9"/>
  <c r="S15" i="9"/>
  <c r="S35" i="17"/>
  <c r="O35" i="17"/>
  <c r="O82" i="14"/>
  <c r="S82" i="14"/>
  <c r="O51" i="18"/>
  <c r="S51" i="18"/>
  <c r="S28" i="26"/>
  <c r="O28" i="26"/>
  <c r="O45" i="15"/>
  <c r="S45" i="15"/>
  <c r="S59" i="27"/>
  <c r="O59" i="27"/>
  <c r="S12" i="11"/>
  <c r="O12" i="11"/>
  <c r="O7" i="22"/>
  <c r="S7" i="22"/>
  <c r="O7" i="27"/>
  <c r="S7" i="27"/>
  <c r="O79" i="12"/>
  <c r="S79" i="12"/>
  <c r="S5" i="18"/>
  <c r="O5" i="18"/>
  <c r="S81" i="24"/>
  <c r="O81" i="24"/>
  <c r="S86" i="15"/>
  <c r="O86" i="15"/>
  <c r="S85" i="19"/>
  <c r="O85" i="19"/>
  <c r="O43" i="19"/>
  <c r="S43" i="19"/>
  <c r="S42" i="12"/>
  <c r="O42" i="12"/>
  <c r="O86" i="14"/>
  <c r="S86" i="14"/>
  <c r="O62" i="28"/>
  <c r="S62" i="28"/>
  <c r="S28" i="28"/>
  <c r="O28" i="28"/>
  <c r="O81" i="26"/>
  <c r="S81" i="26"/>
  <c r="O38" i="26"/>
  <c r="S38" i="26"/>
  <c r="O24" i="15"/>
  <c r="S24" i="15"/>
  <c r="O36" i="15"/>
  <c r="S36" i="15"/>
  <c r="S33" i="15"/>
  <c r="O33" i="15"/>
  <c r="O20" i="19"/>
  <c r="S20" i="19"/>
  <c r="S64" i="12"/>
  <c r="O64" i="12"/>
  <c r="O29" i="13"/>
  <c r="S29" i="13"/>
  <c r="N75" i="15"/>
  <c r="R75" i="15"/>
  <c r="O48" i="22"/>
  <c r="S48" i="22"/>
  <c r="O84" i="25"/>
  <c r="S84" i="25"/>
  <c r="S62" i="11"/>
  <c r="O62" i="11"/>
  <c r="O22" i="25"/>
  <c r="S22" i="25"/>
  <c r="S38" i="11"/>
  <c r="O38" i="11"/>
  <c r="O53" i="25"/>
  <c r="S53" i="25"/>
  <c r="N71" i="10"/>
  <c r="R71" i="10"/>
  <c r="S57" i="28"/>
  <c r="O57" i="28"/>
  <c r="O68" i="24"/>
  <c r="S68" i="24"/>
  <c r="O59" i="26"/>
  <c r="S59" i="26"/>
  <c r="S27" i="13"/>
  <c r="O27" i="13"/>
  <c r="O50" i="16"/>
  <c r="S50" i="16"/>
  <c r="O9" i="17"/>
  <c r="S9" i="17"/>
  <c r="S43" i="10"/>
  <c r="O43" i="10"/>
  <c r="S81" i="12"/>
  <c r="O81" i="12"/>
  <c r="O13" i="27"/>
  <c r="S13" i="27"/>
  <c r="O17" i="10"/>
  <c r="S17" i="10"/>
  <c r="O28" i="23"/>
  <c r="S28" i="23"/>
  <c r="O54" i="28"/>
  <c r="S54" i="28"/>
  <c r="S80" i="24"/>
  <c r="O80" i="24"/>
  <c r="S34" i="16"/>
  <c r="O34" i="16"/>
  <c r="O56" i="9"/>
  <c r="S56" i="9"/>
  <c r="S9" i="12"/>
  <c r="O9" i="12"/>
  <c r="O56" i="28"/>
  <c r="S56" i="28"/>
  <c r="S83" i="24"/>
  <c r="O83" i="24"/>
  <c r="S61" i="26"/>
  <c r="O61" i="26"/>
  <c r="O26" i="16"/>
  <c r="S26" i="16"/>
  <c r="S43" i="27"/>
  <c r="O43" i="27"/>
  <c r="S32" i="27"/>
  <c r="O32" i="27"/>
  <c r="O6" i="11"/>
  <c r="S6" i="11"/>
  <c r="S50" i="22"/>
  <c r="O50" i="22"/>
  <c r="O63" i="25"/>
  <c r="S63" i="25"/>
  <c r="S61" i="12"/>
  <c r="O61" i="12"/>
  <c r="S53" i="9"/>
  <c r="O53" i="9"/>
  <c r="S52" i="27"/>
  <c r="O52" i="27"/>
  <c r="O10" i="19"/>
  <c r="S10" i="19"/>
  <c r="O16" i="12"/>
  <c r="S16" i="12"/>
  <c r="R77" i="14"/>
  <c r="N77" i="14"/>
  <c r="O35" i="26"/>
  <c r="S35" i="26"/>
  <c r="O79" i="13"/>
  <c r="S79" i="13"/>
  <c r="S80" i="9"/>
  <c r="O80" i="9"/>
  <c r="S29" i="19"/>
  <c r="O29" i="19"/>
  <c r="O18" i="19"/>
  <c r="S18" i="19"/>
  <c r="R76" i="28"/>
  <c r="N76" i="28"/>
  <c r="R75" i="28"/>
  <c r="N75" i="28"/>
  <c r="R76" i="24"/>
  <c r="N76" i="24"/>
  <c r="S46" i="26"/>
  <c r="O46" i="26"/>
  <c r="S65" i="13"/>
  <c r="O65" i="13"/>
  <c r="S37" i="13"/>
  <c r="O37" i="13"/>
  <c r="O54" i="9"/>
  <c r="S54" i="9"/>
  <c r="O11" i="27"/>
  <c r="S11" i="27"/>
  <c r="S69" i="19"/>
  <c r="O69" i="19"/>
  <c r="S69" i="12"/>
  <c r="O69" i="12"/>
  <c r="S38" i="23"/>
  <c r="O38" i="23"/>
  <c r="O9" i="13"/>
  <c r="S9" i="13"/>
  <c r="O69" i="15"/>
  <c r="S69" i="15"/>
  <c r="O37" i="25"/>
  <c r="S37" i="25"/>
  <c r="O31" i="25"/>
  <c r="S31" i="25"/>
  <c r="R72" i="22"/>
  <c r="N72" i="22"/>
  <c r="N74" i="22"/>
  <c r="R74" i="22"/>
  <c r="N75" i="22"/>
  <c r="R75" i="22"/>
  <c r="S67" i="14"/>
  <c r="O67" i="14"/>
  <c r="S59" i="18"/>
  <c r="O59" i="18"/>
  <c r="S15" i="18"/>
  <c r="O15" i="18"/>
  <c r="S86" i="17"/>
  <c r="O86" i="17"/>
  <c r="O58" i="10"/>
  <c r="S58" i="10"/>
  <c r="N77" i="23"/>
  <c r="R77" i="23"/>
  <c r="O37" i="28"/>
  <c r="S37" i="28"/>
  <c r="N70" i="9"/>
  <c r="R70" i="9"/>
  <c r="O8" i="15"/>
  <c r="S8" i="15"/>
  <c r="O20" i="27"/>
  <c r="S20" i="27"/>
  <c r="O37" i="10"/>
  <c r="S37" i="10"/>
  <c r="S61" i="10"/>
  <c r="O61" i="10"/>
  <c r="S15" i="10"/>
  <c r="O15" i="10"/>
  <c r="O34" i="12"/>
  <c r="S34" i="12"/>
  <c r="S53" i="26"/>
  <c r="O53" i="26"/>
  <c r="S78" i="9"/>
  <c r="O78" i="9"/>
  <c r="S64" i="18"/>
  <c r="O64" i="18"/>
  <c r="O36" i="24"/>
  <c r="S36" i="24"/>
  <c r="O33" i="24"/>
  <c r="S33" i="24"/>
  <c r="S31" i="26"/>
  <c r="O31" i="26"/>
  <c r="O32" i="13"/>
  <c r="S32" i="13"/>
  <c r="O64" i="15"/>
  <c r="S64" i="15"/>
  <c r="O14" i="15"/>
  <c r="S14" i="15"/>
  <c r="S25" i="17"/>
  <c r="O25" i="17"/>
  <c r="S45" i="11"/>
  <c r="O45" i="11"/>
  <c r="O46" i="25"/>
  <c r="S46" i="25"/>
  <c r="S33" i="12"/>
  <c r="O33" i="12"/>
  <c r="N77" i="18"/>
  <c r="R77" i="18"/>
  <c r="O6" i="10"/>
  <c r="S6" i="10"/>
  <c r="R77" i="19"/>
  <c r="N77" i="19"/>
  <c r="S30" i="18"/>
  <c r="O30" i="18"/>
  <c r="O69" i="28"/>
  <c r="S69" i="28"/>
  <c r="S16" i="26"/>
  <c r="O16" i="26"/>
  <c r="O42" i="16"/>
  <c r="S42" i="16"/>
  <c r="S41" i="17"/>
  <c r="O41" i="17"/>
  <c r="S83" i="14"/>
  <c r="O83" i="14"/>
  <c r="R72" i="26"/>
  <c r="N72" i="26"/>
  <c r="S78" i="15"/>
  <c r="O78" i="15"/>
  <c r="O66" i="17"/>
  <c r="S66" i="17"/>
  <c r="S46" i="27"/>
  <c r="O46" i="27"/>
  <c r="S86" i="12"/>
  <c r="O86" i="12"/>
  <c r="O55" i="13"/>
  <c r="S55" i="13"/>
  <c r="O68" i="22"/>
  <c r="S68" i="22"/>
  <c r="O15" i="25"/>
  <c r="S15" i="25"/>
  <c r="S47" i="25"/>
  <c r="O47" i="25"/>
  <c r="O53" i="22"/>
  <c r="S53" i="22"/>
  <c r="R77" i="25"/>
  <c r="N77" i="25"/>
  <c r="R76" i="25"/>
  <c r="N76" i="25"/>
  <c r="S50" i="11"/>
  <c r="O50" i="11"/>
  <c r="S24" i="25"/>
  <c r="O24" i="25"/>
  <c r="S66" i="12"/>
  <c r="O66" i="12"/>
  <c r="S81" i="14"/>
  <c r="O81" i="14"/>
  <c r="O25" i="26"/>
  <c r="S25" i="26"/>
  <c r="O37" i="15"/>
  <c r="S37" i="15"/>
  <c r="R74" i="17"/>
  <c r="N74" i="17"/>
  <c r="S78" i="17"/>
  <c r="O78" i="17"/>
  <c r="S60" i="23"/>
  <c r="O60" i="23"/>
  <c r="O63" i="24"/>
  <c r="S63" i="24"/>
  <c r="S12" i="13"/>
  <c r="O12" i="13"/>
  <c r="S82" i="10"/>
  <c r="O82" i="10"/>
  <c r="S56" i="18"/>
  <c r="O56" i="18"/>
  <c r="O13" i="16"/>
  <c r="S13" i="16"/>
  <c r="O34" i="24"/>
  <c r="S34" i="24"/>
  <c r="S49" i="9"/>
  <c r="O49" i="9"/>
  <c r="O39" i="9"/>
  <c r="S39" i="9"/>
  <c r="S38" i="17"/>
  <c r="O38" i="17"/>
  <c r="O10" i="11"/>
  <c r="S10" i="11"/>
  <c r="S28" i="11"/>
  <c r="O28" i="11"/>
  <c r="S40" i="25"/>
  <c r="O40" i="25"/>
  <c r="S16" i="23"/>
  <c r="O16" i="23"/>
  <c r="O28" i="18"/>
  <c r="S28" i="18"/>
  <c r="S36" i="28"/>
  <c r="O36" i="28"/>
  <c r="O58" i="24"/>
  <c r="S58" i="24"/>
  <c r="O84" i="9"/>
  <c r="S84" i="9"/>
  <c r="S60" i="12"/>
  <c r="O60" i="12"/>
  <c r="O54" i="23"/>
  <c r="S54" i="23"/>
  <c r="N72" i="14"/>
  <c r="R72" i="14"/>
  <c r="S7" i="24"/>
  <c r="O7" i="24"/>
  <c r="O45" i="26"/>
  <c r="S45" i="26"/>
  <c r="S35" i="13"/>
  <c r="O35" i="13"/>
  <c r="O82" i="16"/>
  <c r="S82" i="16"/>
  <c r="S16" i="24"/>
  <c r="O16" i="24"/>
  <c r="S29" i="24"/>
  <c r="O29" i="24"/>
  <c r="S48" i="23"/>
  <c r="O48" i="23"/>
  <c r="S50" i="18"/>
  <c r="O50" i="18"/>
  <c r="S10" i="28"/>
  <c r="O10" i="28"/>
  <c r="S19" i="9"/>
  <c r="O19" i="9"/>
  <c r="O40" i="22"/>
  <c r="S40" i="22"/>
  <c r="S49" i="25"/>
  <c r="O49" i="25"/>
  <c r="O67" i="11"/>
  <c r="S67" i="11"/>
  <c r="N76" i="11"/>
  <c r="R76" i="11"/>
  <c r="N77" i="11"/>
  <c r="R77" i="11"/>
  <c r="O30" i="10"/>
  <c r="S30" i="10"/>
  <c r="O85" i="18"/>
  <c r="S85" i="18"/>
  <c r="O49" i="24"/>
  <c r="S49" i="24"/>
  <c r="O69" i="13"/>
  <c r="S69" i="13"/>
  <c r="O43" i="16"/>
  <c r="S43" i="16"/>
  <c r="O57" i="9"/>
  <c r="S57" i="9"/>
  <c r="O11" i="12"/>
  <c r="S11" i="12"/>
  <c r="O31" i="23"/>
  <c r="S31" i="23"/>
  <c r="R70" i="16"/>
  <c r="N70" i="16"/>
  <c r="S67" i="16"/>
  <c r="O67" i="16"/>
  <c r="O29" i="27"/>
  <c r="S29" i="27"/>
  <c r="O46" i="12"/>
  <c r="S46" i="12"/>
  <c r="S46" i="24"/>
  <c r="O46" i="24"/>
  <c r="S50" i="13"/>
  <c r="O50" i="13"/>
  <c r="S6" i="27"/>
  <c r="O6" i="27"/>
  <c r="R71" i="12"/>
  <c r="N71" i="12"/>
  <c r="O13" i="23"/>
  <c r="S13" i="23"/>
  <c r="O31" i="18"/>
  <c r="S31" i="18"/>
  <c r="S45" i="24"/>
  <c r="O45" i="24"/>
  <c r="O60" i="27"/>
  <c r="S60" i="27"/>
  <c r="S60" i="25"/>
  <c r="O60" i="25"/>
  <c r="S20" i="11"/>
  <c r="O20" i="11"/>
  <c r="S25" i="25"/>
  <c r="O25" i="25"/>
  <c r="O52" i="23"/>
  <c r="S52" i="23"/>
  <c r="N76" i="18"/>
  <c r="R76" i="18"/>
  <c r="O10" i="13"/>
  <c r="S10" i="13"/>
  <c r="S35" i="27"/>
  <c r="O35" i="27"/>
  <c r="R70" i="19"/>
  <c r="N70" i="19"/>
  <c r="S79" i="14"/>
  <c r="O79" i="14"/>
  <c r="O80" i="28"/>
  <c r="S80" i="28"/>
  <c r="O40" i="26"/>
  <c r="S40" i="26"/>
  <c r="S40" i="15"/>
  <c r="O40" i="15"/>
  <c r="S28" i="17"/>
  <c r="O28" i="17"/>
  <c r="O15" i="17"/>
  <c r="S15" i="17"/>
  <c r="S15" i="12"/>
  <c r="O15" i="12"/>
  <c r="O21" i="28"/>
  <c r="S21" i="28"/>
  <c r="R71" i="26"/>
  <c r="N71" i="26"/>
  <c r="O30" i="23"/>
  <c r="S30" i="23"/>
  <c r="O43" i="18"/>
  <c r="S43" i="18"/>
  <c r="S39" i="28"/>
  <c r="O39" i="28"/>
  <c r="S79" i="25"/>
  <c r="O79" i="25"/>
  <c r="O80" i="25"/>
  <c r="S80" i="25"/>
  <c r="S84" i="10"/>
  <c r="O84" i="10"/>
  <c r="O80" i="14"/>
  <c r="S80" i="14"/>
  <c r="S45" i="18"/>
  <c r="O45" i="18"/>
  <c r="O46" i="13"/>
  <c r="S46" i="13"/>
  <c r="O81" i="9"/>
  <c r="S81" i="9"/>
  <c r="O62" i="17"/>
  <c r="S62" i="17"/>
  <c r="S86" i="19"/>
  <c r="O86" i="19"/>
  <c r="S53" i="23"/>
  <c r="O53" i="23"/>
  <c r="O56" i="26"/>
  <c r="S56" i="26"/>
  <c r="S49" i="16"/>
  <c r="O49" i="16"/>
  <c r="O80" i="15"/>
  <c r="S80" i="15"/>
  <c r="O68" i="12"/>
  <c r="S68" i="12"/>
  <c r="N70" i="13"/>
  <c r="R70" i="13"/>
  <c r="N71" i="13"/>
  <c r="R71" i="13"/>
  <c r="O84" i="16"/>
  <c r="S84" i="16"/>
  <c r="O24" i="16"/>
  <c r="S24" i="16"/>
  <c r="S46" i="9"/>
  <c r="O46" i="9"/>
  <c r="O40" i="27"/>
  <c r="S40" i="27"/>
  <c r="O39" i="25"/>
  <c r="S39" i="25"/>
  <c r="O83" i="11"/>
  <c r="S83" i="11"/>
  <c r="O55" i="22"/>
  <c r="S55" i="22"/>
  <c r="S21" i="22"/>
  <c r="O21" i="22"/>
  <c r="S65" i="25"/>
  <c r="O65" i="25"/>
  <c r="O14" i="25"/>
  <c r="S14" i="25"/>
  <c r="S79" i="23"/>
  <c r="O79" i="23"/>
  <c r="S79" i="27"/>
  <c r="O79" i="27"/>
  <c r="S5" i="15"/>
  <c r="O5" i="15"/>
  <c r="O5" i="12"/>
  <c r="S5" i="12"/>
  <c r="G75" i="16"/>
  <c r="G76" i="16"/>
  <c r="G72" i="10"/>
  <c r="G72" i="16"/>
  <c r="G73" i="19"/>
  <c r="G76" i="26"/>
  <c r="G71" i="26"/>
  <c r="G73" i="16"/>
  <c r="G71" i="24"/>
  <c r="G77" i="14"/>
  <c r="G75" i="19"/>
  <c r="G76" i="28"/>
  <c r="G70" i="10"/>
  <c r="G73" i="10"/>
  <c r="G72" i="15"/>
  <c r="G72" i="13"/>
  <c r="G73" i="12"/>
  <c r="G73" i="28"/>
  <c r="G70" i="17"/>
  <c r="G73" i="17"/>
  <c r="G75" i="12"/>
  <c r="G71" i="15"/>
  <c r="G76" i="10"/>
  <c r="G74" i="27"/>
  <c r="G75" i="11"/>
  <c r="G70" i="12"/>
  <c r="G70" i="24"/>
  <c r="G77" i="15"/>
  <c r="G70" i="22"/>
  <c r="G73" i="22"/>
  <c r="G76" i="11"/>
  <c r="G74" i="18"/>
  <c r="G72" i="18"/>
  <c r="G71" i="25"/>
  <c r="G73" i="13"/>
  <c r="G73" i="23"/>
  <c r="G74" i="11"/>
  <c r="G71" i="12"/>
  <c r="G71" i="19"/>
  <c r="G72" i="27"/>
  <c r="G70" i="28"/>
  <c r="G70" i="14"/>
  <c r="G74" i="13"/>
  <c r="G77" i="17"/>
  <c r="G72" i="22"/>
  <c r="G73" i="18"/>
  <c r="G70" i="27"/>
  <c r="G74" i="24"/>
  <c r="O18" i="4" l="1"/>
  <c r="G52" i="4"/>
  <c r="G16" i="4"/>
  <c r="R42" i="4"/>
  <c r="G85" i="4"/>
  <c r="G86" i="4"/>
  <c r="R61" i="4"/>
  <c r="P74" i="24"/>
  <c r="T74" i="24"/>
  <c r="P72" i="22"/>
  <c r="T72" i="22"/>
  <c r="P73" i="12"/>
  <c r="T73" i="12"/>
  <c r="P72" i="15"/>
  <c r="T72" i="15"/>
  <c r="P75" i="19"/>
  <c r="T75" i="19"/>
  <c r="P71" i="26"/>
  <c r="T71" i="26"/>
  <c r="P77" i="17"/>
  <c r="T77" i="17"/>
  <c r="T74" i="13"/>
  <c r="P74" i="13"/>
  <c r="T70" i="14"/>
  <c r="P70" i="14"/>
  <c r="T70" i="28"/>
  <c r="P70" i="28"/>
  <c r="P71" i="19"/>
  <c r="T71" i="19"/>
  <c r="T71" i="12"/>
  <c r="P71" i="12"/>
  <c r="P74" i="11"/>
  <c r="T74" i="11"/>
  <c r="T72" i="18"/>
  <c r="P72" i="18"/>
  <c r="P74" i="18"/>
  <c r="T74" i="18"/>
  <c r="T75" i="11"/>
  <c r="P75" i="11"/>
  <c r="P76" i="10"/>
  <c r="T76" i="10"/>
  <c r="T71" i="15"/>
  <c r="P71" i="15"/>
  <c r="P73" i="17"/>
  <c r="T73" i="17"/>
  <c r="P73" i="28"/>
  <c r="T73" i="28"/>
  <c r="T72" i="13"/>
  <c r="P72" i="13"/>
  <c r="T73" i="10"/>
  <c r="P73" i="10"/>
  <c r="P76" i="26"/>
  <c r="T76" i="26"/>
  <c r="T72" i="16"/>
  <c r="P72" i="16"/>
  <c r="T72" i="10"/>
  <c r="P72" i="10"/>
  <c r="P76" i="16"/>
  <c r="T76" i="16"/>
  <c r="P70" i="27"/>
  <c r="T70" i="27"/>
  <c r="P73" i="18"/>
  <c r="T73" i="18"/>
  <c r="T72" i="27"/>
  <c r="P72" i="27"/>
  <c r="T73" i="23"/>
  <c r="P73" i="23"/>
  <c r="P73" i="13"/>
  <c r="T73" i="13"/>
  <c r="T71" i="25"/>
  <c r="P71" i="25"/>
  <c r="T76" i="11"/>
  <c r="P76" i="11"/>
  <c r="P73" i="22"/>
  <c r="T73" i="22"/>
  <c r="T70" i="22"/>
  <c r="P70" i="22"/>
  <c r="P77" i="15"/>
  <c r="T77" i="15"/>
  <c r="T70" i="24"/>
  <c r="P70" i="24"/>
  <c r="T70" i="12"/>
  <c r="P70" i="12"/>
  <c r="P74" i="27"/>
  <c r="T74" i="27"/>
  <c r="P75" i="12"/>
  <c r="T75" i="12"/>
  <c r="T70" i="17"/>
  <c r="P70" i="17"/>
  <c r="T70" i="10"/>
  <c r="P70" i="10"/>
  <c r="P76" i="28"/>
  <c r="T76" i="28"/>
  <c r="T77" i="14"/>
  <c r="P77" i="14"/>
  <c r="T71" i="24"/>
  <c r="P71" i="24"/>
  <c r="T73" i="16"/>
  <c r="P73" i="16"/>
  <c r="P73" i="19"/>
  <c r="T73" i="19"/>
  <c r="T75" i="16"/>
  <c r="P75" i="16"/>
  <c r="S74" i="14"/>
  <c r="O74" i="14"/>
  <c r="R48" i="4"/>
  <c r="G48" i="4"/>
  <c r="N48" i="4"/>
  <c r="R33" i="4"/>
  <c r="N33" i="4"/>
  <c r="G33" i="4"/>
  <c r="N40" i="4"/>
  <c r="R40" i="4"/>
  <c r="G40" i="4"/>
  <c r="R83" i="4"/>
  <c r="G83" i="4"/>
  <c r="N83" i="4"/>
  <c r="R44" i="4"/>
  <c r="G44" i="4"/>
  <c r="N44" i="4"/>
  <c r="S74" i="25"/>
  <c r="O74" i="25"/>
  <c r="R52" i="16"/>
  <c r="G52" i="16"/>
  <c r="N52" i="16"/>
  <c r="N11" i="16"/>
  <c r="R11" i="16"/>
  <c r="G11" i="16"/>
  <c r="N15" i="16"/>
  <c r="G15" i="16"/>
  <c r="R15" i="16"/>
  <c r="N52" i="9"/>
  <c r="R52" i="9"/>
  <c r="G52" i="9"/>
  <c r="G22" i="9"/>
  <c r="R22" i="9"/>
  <c r="N22" i="9"/>
  <c r="G12" i="9"/>
  <c r="R12" i="9"/>
  <c r="N12" i="9"/>
  <c r="G78" i="9"/>
  <c r="N78" i="9"/>
  <c r="R78" i="9"/>
  <c r="R62" i="9"/>
  <c r="N62" i="9"/>
  <c r="G62" i="9"/>
  <c r="N53" i="25"/>
  <c r="R53" i="25"/>
  <c r="G53" i="25"/>
  <c r="R20" i="25"/>
  <c r="N20" i="25"/>
  <c r="G20" i="25"/>
  <c r="R61" i="25"/>
  <c r="N61" i="25"/>
  <c r="G61" i="25"/>
  <c r="R14" i="25"/>
  <c r="G14" i="25"/>
  <c r="N14" i="25"/>
  <c r="R33" i="25"/>
  <c r="N33" i="25"/>
  <c r="G33" i="25"/>
  <c r="G64" i="25"/>
  <c r="N64" i="25"/>
  <c r="R64" i="25"/>
  <c r="N37" i="25"/>
  <c r="R37" i="25"/>
  <c r="G37" i="25"/>
  <c r="N22" i="25"/>
  <c r="R22" i="25"/>
  <c r="G22" i="25"/>
  <c r="N25" i="25"/>
  <c r="G25" i="25"/>
  <c r="R25" i="25"/>
  <c r="O70" i="15"/>
  <c r="S70" i="15"/>
  <c r="N57" i="26"/>
  <c r="R57" i="26"/>
  <c r="G57" i="26"/>
  <c r="G63" i="26"/>
  <c r="N63" i="26"/>
  <c r="R63" i="26"/>
  <c r="N86" i="26"/>
  <c r="R86" i="26"/>
  <c r="G86" i="26"/>
  <c r="R65" i="26"/>
  <c r="N65" i="26"/>
  <c r="G65" i="26"/>
  <c r="N23" i="26"/>
  <c r="G23" i="26"/>
  <c r="R23" i="26"/>
  <c r="G36" i="26"/>
  <c r="N36" i="26"/>
  <c r="R36" i="26"/>
  <c r="N33" i="26"/>
  <c r="R33" i="26"/>
  <c r="G33" i="26"/>
  <c r="N29" i="26"/>
  <c r="R29" i="26"/>
  <c r="G29" i="26"/>
  <c r="R82" i="26"/>
  <c r="G82" i="26"/>
  <c r="N82" i="26"/>
  <c r="S75" i="24"/>
  <c r="O75" i="24"/>
  <c r="R5" i="19"/>
  <c r="N5" i="19"/>
  <c r="G5" i="19"/>
  <c r="G55" i="19"/>
  <c r="N55" i="19"/>
  <c r="R55" i="19"/>
  <c r="G84" i="19"/>
  <c r="R84" i="19"/>
  <c r="N84" i="19"/>
  <c r="G60" i="19"/>
  <c r="R60" i="19"/>
  <c r="N60" i="19"/>
  <c r="R65" i="19"/>
  <c r="G65" i="19"/>
  <c r="N65" i="19"/>
  <c r="N36" i="19"/>
  <c r="G36" i="19"/>
  <c r="R36" i="19"/>
  <c r="R15" i="19"/>
  <c r="N15" i="19"/>
  <c r="G15" i="19"/>
  <c r="R14" i="19"/>
  <c r="N14" i="19"/>
  <c r="G14" i="19"/>
  <c r="N41" i="19"/>
  <c r="R41" i="19"/>
  <c r="G41" i="19"/>
  <c r="N86" i="19"/>
  <c r="R86" i="19"/>
  <c r="G86" i="19"/>
  <c r="O7" i="1"/>
  <c r="S7" i="1"/>
  <c r="O72" i="12"/>
  <c r="S72" i="12"/>
  <c r="G51" i="14"/>
  <c r="N51" i="14"/>
  <c r="R51" i="14"/>
  <c r="G53" i="14"/>
  <c r="R53" i="14"/>
  <c r="N53" i="14"/>
  <c r="G9" i="14"/>
  <c r="N9" i="14"/>
  <c r="R9" i="14"/>
  <c r="G85" i="14"/>
  <c r="N85" i="14"/>
  <c r="R85" i="14"/>
  <c r="R80" i="14"/>
  <c r="N80" i="14"/>
  <c r="G80" i="14"/>
  <c r="N82" i="14"/>
  <c r="R82" i="14"/>
  <c r="G82" i="14"/>
  <c r="G15" i="14"/>
  <c r="R15" i="14"/>
  <c r="N15" i="14"/>
  <c r="R7" i="14"/>
  <c r="N7" i="14"/>
  <c r="G7" i="14"/>
  <c r="R37" i="14"/>
  <c r="G37" i="14"/>
  <c r="N37" i="14"/>
  <c r="N35" i="14"/>
  <c r="R35" i="14"/>
  <c r="G35" i="14"/>
  <c r="R5" i="14"/>
  <c r="N5" i="14"/>
  <c r="G5" i="14"/>
  <c r="R58" i="22"/>
  <c r="G58" i="22"/>
  <c r="N58" i="22"/>
  <c r="G86" i="22"/>
  <c r="N86" i="22"/>
  <c r="R86" i="22"/>
  <c r="N24" i="22"/>
  <c r="R24" i="22"/>
  <c r="G24" i="22"/>
  <c r="R10" i="22"/>
  <c r="G10" i="22"/>
  <c r="N10" i="22"/>
  <c r="G23" i="22"/>
  <c r="N23" i="22"/>
  <c r="R23" i="22"/>
  <c r="N22" i="22"/>
  <c r="G22" i="22"/>
  <c r="R22" i="22"/>
  <c r="R44" i="22"/>
  <c r="G44" i="22"/>
  <c r="N44" i="22"/>
  <c r="R42" i="22"/>
  <c r="G42" i="22"/>
  <c r="N42" i="22"/>
  <c r="G11" i="22"/>
  <c r="R11" i="22"/>
  <c r="N11" i="22"/>
  <c r="N78" i="22"/>
  <c r="R78" i="22"/>
  <c r="G78" i="22"/>
  <c r="R50" i="23"/>
  <c r="N50" i="23"/>
  <c r="G50" i="23"/>
  <c r="N54" i="23"/>
  <c r="G54" i="23"/>
  <c r="R54" i="23"/>
  <c r="R6" i="23"/>
  <c r="N6" i="23"/>
  <c r="G6" i="23"/>
  <c r="R36" i="23"/>
  <c r="G36" i="23"/>
  <c r="N36" i="23"/>
  <c r="G30" i="23"/>
  <c r="N30" i="23"/>
  <c r="R30" i="23"/>
  <c r="R32" i="23"/>
  <c r="G32" i="23"/>
  <c r="N32" i="23"/>
  <c r="N60" i="23"/>
  <c r="R60" i="23"/>
  <c r="G60" i="23"/>
  <c r="G86" i="23"/>
  <c r="R86" i="23"/>
  <c r="N86" i="23"/>
  <c r="G9" i="23"/>
  <c r="N9" i="23"/>
  <c r="R9" i="23"/>
  <c r="R18" i="23"/>
  <c r="G18" i="23"/>
  <c r="N18" i="23"/>
  <c r="N36" i="15"/>
  <c r="G36" i="15"/>
  <c r="R36" i="15"/>
  <c r="R50" i="10"/>
  <c r="G50" i="10"/>
  <c r="N50" i="10"/>
  <c r="R54" i="10"/>
  <c r="N54" i="10"/>
  <c r="G54" i="10"/>
  <c r="R80" i="10"/>
  <c r="G80" i="10"/>
  <c r="N80" i="10"/>
  <c r="G61" i="10"/>
  <c r="R61" i="10"/>
  <c r="N61" i="10"/>
  <c r="R8" i="10"/>
  <c r="N8" i="10"/>
  <c r="G8" i="10"/>
  <c r="R45" i="10"/>
  <c r="G45" i="10"/>
  <c r="N45" i="10"/>
  <c r="R69" i="10"/>
  <c r="N69" i="10"/>
  <c r="G69" i="10"/>
  <c r="N65" i="10"/>
  <c r="R65" i="10"/>
  <c r="G65" i="10"/>
  <c r="R64" i="10"/>
  <c r="N64" i="10"/>
  <c r="G64" i="10"/>
  <c r="O77" i="28"/>
  <c r="S77" i="28"/>
  <c r="R52" i="18"/>
  <c r="N52" i="18"/>
  <c r="G52" i="18"/>
  <c r="R46" i="18"/>
  <c r="G46" i="18"/>
  <c r="N46" i="18"/>
  <c r="R16" i="18"/>
  <c r="G16" i="18"/>
  <c r="N16" i="18"/>
  <c r="G26" i="18"/>
  <c r="N26" i="18"/>
  <c r="R26" i="18"/>
  <c r="N13" i="18"/>
  <c r="R13" i="18"/>
  <c r="G13" i="18"/>
  <c r="G6" i="18"/>
  <c r="N6" i="18"/>
  <c r="R6" i="18"/>
  <c r="N62" i="18"/>
  <c r="R62" i="18"/>
  <c r="G62" i="18"/>
  <c r="N21" i="18"/>
  <c r="G21" i="18"/>
  <c r="R21" i="18"/>
  <c r="S65" i="1"/>
  <c r="O65" i="1"/>
  <c r="N27" i="11"/>
  <c r="G27" i="11"/>
  <c r="R27" i="11"/>
  <c r="R52" i="12"/>
  <c r="N52" i="12"/>
  <c r="G52" i="12"/>
  <c r="N38" i="12"/>
  <c r="G38" i="12"/>
  <c r="R38" i="12"/>
  <c r="G41" i="12"/>
  <c r="R41" i="12"/>
  <c r="N41" i="12"/>
  <c r="N42" i="12"/>
  <c r="R42" i="12"/>
  <c r="G42" i="12"/>
  <c r="G34" i="12"/>
  <c r="N34" i="12"/>
  <c r="R34" i="12"/>
  <c r="G51" i="12"/>
  <c r="R51" i="12"/>
  <c r="N51" i="12"/>
  <c r="N55" i="12"/>
  <c r="G55" i="12"/>
  <c r="R55" i="12"/>
  <c r="R30" i="12"/>
  <c r="G30" i="12"/>
  <c r="N30" i="12"/>
  <c r="R14" i="12"/>
  <c r="N14" i="12"/>
  <c r="G14" i="12"/>
  <c r="R79" i="12"/>
  <c r="N79" i="12"/>
  <c r="G79" i="12"/>
  <c r="G8" i="12"/>
  <c r="N8" i="12"/>
  <c r="R8" i="12"/>
  <c r="N37" i="12"/>
  <c r="R37" i="12"/>
  <c r="G37" i="12"/>
  <c r="G23" i="12"/>
  <c r="N23" i="12"/>
  <c r="R23" i="12"/>
  <c r="N12" i="12"/>
  <c r="G12" i="12"/>
  <c r="R12" i="12"/>
  <c r="S69" i="1"/>
  <c r="O69" i="1"/>
  <c r="R82" i="4"/>
  <c r="G82" i="4"/>
  <c r="N82" i="4"/>
  <c r="N9" i="4"/>
  <c r="G9" i="4"/>
  <c r="R9" i="4"/>
  <c r="S75" i="15"/>
  <c r="O75" i="15"/>
  <c r="R55" i="16"/>
  <c r="G55" i="16"/>
  <c r="N55" i="16"/>
  <c r="N14" i="16"/>
  <c r="R14" i="16"/>
  <c r="G14" i="16"/>
  <c r="R33" i="16"/>
  <c r="N33" i="16"/>
  <c r="G33" i="16"/>
  <c r="R40" i="16"/>
  <c r="N40" i="16"/>
  <c r="G40" i="16"/>
  <c r="N61" i="16"/>
  <c r="R61" i="16"/>
  <c r="G61" i="16"/>
  <c r="G79" i="16"/>
  <c r="N79" i="16"/>
  <c r="R79" i="16"/>
  <c r="G46" i="16"/>
  <c r="N46" i="16"/>
  <c r="R46" i="16"/>
  <c r="G35" i="16"/>
  <c r="R35" i="16"/>
  <c r="N35" i="16"/>
  <c r="G13" i="16"/>
  <c r="N13" i="16"/>
  <c r="R13" i="16"/>
  <c r="R54" i="25"/>
  <c r="G54" i="25"/>
  <c r="N54" i="25"/>
  <c r="N55" i="25"/>
  <c r="R55" i="25"/>
  <c r="G55" i="25"/>
  <c r="R6" i="25"/>
  <c r="N6" i="25"/>
  <c r="G6" i="25"/>
  <c r="R65" i="25"/>
  <c r="G65" i="25"/>
  <c r="N65" i="25"/>
  <c r="R23" i="25"/>
  <c r="N23" i="25"/>
  <c r="G23" i="25"/>
  <c r="N85" i="25"/>
  <c r="R85" i="25"/>
  <c r="G85" i="25"/>
  <c r="R82" i="25"/>
  <c r="N82" i="25"/>
  <c r="G82" i="25"/>
  <c r="G8" i="25"/>
  <c r="R8" i="25"/>
  <c r="N8" i="25"/>
  <c r="R59" i="25"/>
  <c r="N59" i="25"/>
  <c r="G59" i="25"/>
  <c r="R15" i="25"/>
  <c r="G15" i="25"/>
  <c r="N15" i="25"/>
  <c r="G27" i="25"/>
  <c r="N27" i="25"/>
  <c r="R27" i="25"/>
  <c r="S34" i="1"/>
  <c r="O34" i="1"/>
  <c r="S75" i="10"/>
  <c r="O75" i="10"/>
  <c r="S42" i="1"/>
  <c r="O42" i="1"/>
  <c r="G56" i="26"/>
  <c r="N56" i="26"/>
  <c r="R56" i="26"/>
  <c r="G6" i="26"/>
  <c r="R6" i="26"/>
  <c r="N6" i="26"/>
  <c r="G80" i="26"/>
  <c r="N80" i="26"/>
  <c r="R80" i="26"/>
  <c r="R35" i="26"/>
  <c r="G35" i="26"/>
  <c r="N35" i="26"/>
  <c r="G68" i="26"/>
  <c r="R68" i="26"/>
  <c r="N68" i="26"/>
  <c r="N13" i="26"/>
  <c r="G13" i="26"/>
  <c r="R13" i="26"/>
  <c r="N12" i="26"/>
  <c r="R12" i="26"/>
  <c r="G12" i="26"/>
  <c r="R16" i="26"/>
  <c r="N16" i="26"/>
  <c r="G16" i="26"/>
  <c r="G19" i="26"/>
  <c r="N19" i="26"/>
  <c r="R19" i="26"/>
  <c r="O62" i="1"/>
  <c r="S62" i="1"/>
  <c r="R58" i="19"/>
  <c r="G58" i="19"/>
  <c r="N58" i="19"/>
  <c r="R31" i="19"/>
  <c r="N31" i="19"/>
  <c r="G31" i="19"/>
  <c r="G63" i="19"/>
  <c r="N63" i="19"/>
  <c r="R63" i="19"/>
  <c r="R80" i="19"/>
  <c r="G80" i="19"/>
  <c r="N80" i="19"/>
  <c r="G22" i="19"/>
  <c r="N22" i="19"/>
  <c r="R22" i="19"/>
  <c r="G66" i="19"/>
  <c r="N66" i="19"/>
  <c r="R66" i="19"/>
  <c r="G83" i="19"/>
  <c r="N83" i="19"/>
  <c r="R83" i="19"/>
  <c r="R27" i="19"/>
  <c r="G27" i="19"/>
  <c r="N27" i="19"/>
  <c r="R8" i="19"/>
  <c r="G8" i="19"/>
  <c r="N8" i="19"/>
  <c r="O77" i="11"/>
  <c r="S77" i="11"/>
  <c r="O30" i="1"/>
  <c r="S30" i="1"/>
  <c r="G56" i="24"/>
  <c r="R56" i="24"/>
  <c r="N56" i="24"/>
  <c r="R47" i="24"/>
  <c r="N47" i="24"/>
  <c r="G47" i="24"/>
  <c r="G86" i="24"/>
  <c r="N86" i="24"/>
  <c r="R86" i="24"/>
  <c r="G79" i="24"/>
  <c r="N79" i="24"/>
  <c r="R79" i="24"/>
  <c r="R69" i="24"/>
  <c r="G69" i="24"/>
  <c r="N69" i="24"/>
  <c r="N22" i="24"/>
  <c r="R22" i="24"/>
  <c r="G22" i="24"/>
  <c r="G9" i="24"/>
  <c r="R9" i="24"/>
  <c r="N9" i="24"/>
  <c r="N26" i="24"/>
  <c r="G26" i="24"/>
  <c r="R26" i="24"/>
  <c r="R50" i="14"/>
  <c r="N50" i="14"/>
  <c r="G50" i="14"/>
  <c r="G48" i="14"/>
  <c r="R48" i="14"/>
  <c r="N48" i="14"/>
  <c r="R25" i="14"/>
  <c r="N25" i="14"/>
  <c r="G25" i="14"/>
  <c r="R38" i="14"/>
  <c r="N38" i="14"/>
  <c r="G38" i="14"/>
  <c r="R20" i="14"/>
  <c r="G20" i="14"/>
  <c r="N20" i="14"/>
  <c r="G19" i="14"/>
  <c r="R19" i="14"/>
  <c r="N19" i="14"/>
  <c r="G22" i="14"/>
  <c r="N22" i="14"/>
  <c r="R22" i="14"/>
  <c r="R44" i="14"/>
  <c r="G44" i="14"/>
  <c r="N44" i="14"/>
  <c r="N64" i="14"/>
  <c r="R64" i="14"/>
  <c r="G64" i="14"/>
  <c r="R66" i="14"/>
  <c r="G66" i="14"/>
  <c r="N66" i="14"/>
  <c r="O75" i="18"/>
  <c r="S75" i="18"/>
  <c r="O74" i="22"/>
  <c r="S74" i="22"/>
  <c r="R68" i="22"/>
  <c r="G68" i="22"/>
  <c r="N68" i="22"/>
  <c r="G19" i="22"/>
  <c r="N19" i="22"/>
  <c r="R19" i="22"/>
  <c r="G26" i="22"/>
  <c r="N26" i="22"/>
  <c r="R26" i="22"/>
  <c r="G38" i="22"/>
  <c r="N38" i="22"/>
  <c r="R38" i="22"/>
  <c r="R47" i="22"/>
  <c r="G47" i="22"/>
  <c r="N47" i="22"/>
  <c r="G85" i="22"/>
  <c r="N85" i="22"/>
  <c r="R85" i="22"/>
  <c r="O43" i="1"/>
  <c r="S43" i="1"/>
  <c r="O75" i="23"/>
  <c r="S75" i="23"/>
  <c r="N52" i="15"/>
  <c r="R52" i="15"/>
  <c r="G52" i="15"/>
  <c r="R24" i="15"/>
  <c r="G24" i="15"/>
  <c r="N24" i="15"/>
  <c r="R10" i="15"/>
  <c r="N10" i="15"/>
  <c r="G10" i="15"/>
  <c r="G85" i="15"/>
  <c r="N85" i="15"/>
  <c r="R85" i="15"/>
  <c r="G18" i="15"/>
  <c r="N18" i="15"/>
  <c r="R18" i="15"/>
  <c r="N67" i="15"/>
  <c r="G67" i="15"/>
  <c r="R67" i="15"/>
  <c r="R14" i="15"/>
  <c r="G14" i="15"/>
  <c r="N14" i="15"/>
  <c r="N29" i="15"/>
  <c r="G29" i="15"/>
  <c r="R29" i="15"/>
  <c r="N40" i="15"/>
  <c r="R40" i="15"/>
  <c r="G40" i="15"/>
  <c r="R50" i="18"/>
  <c r="G50" i="18"/>
  <c r="N50" i="18"/>
  <c r="G42" i="18"/>
  <c r="N42" i="18"/>
  <c r="R42" i="18"/>
  <c r="N44" i="18"/>
  <c r="G44" i="18"/>
  <c r="R44" i="18"/>
  <c r="G31" i="18"/>
  <c r="R31" i="18"/>
  <c r="N31" i="18"/>
  <c r="R28" i="18"/>
  <c r="N28" i="18"/>
  <c r="G28" i="18"/>
  <c r="G78" i="18"/>
  <c r="N78" i="18"/>
  <c r="R78" i="18"/>
  <c r="S77" i="12"/>
  <c r="O77" i="12"/>
  <c r="R50" i="11"/>
  <c r="N50" i="11"/>
  <c r="G50" i="11"/>
  <c r="G48" i="11"/>
  <c r="N48" i="11"/>
  <c r="R48" i="11"/>
  <c r="R68" i="11"/>
  <c r="G68" i="11"/>
  <c r="N68" i="11"/>
  <c r="G40" i="11"/>
  <c r="R40" i="11"/>
  <c r="N40" i="11"/>
  <c r="N64" i="11"/>
  <c r="R64" i="11"/>
  <c r="G64" i="11"/>
  <c r="G82" i="11"/>
  <c r="N82" i="11"/>
  <c r="R82" i="11"/>
  <c r="N83" i="11"/>
  <c r="G83" i="11"/>
  <c r="R83" i="11"/>
  <c r="R20" i="11"/>
  <c r="G20" i="11"/>
  <c r="N20" i="11"/>
  <c r="R85" i="11"/>
  <c r="G85" i="11"/>
  <c r="N85" i="11"/>
  <c r="R84" i="13"/>
  <c r="G84" i="13"/>
  <c r="N84" i="13"/>
  <c r="S76" i="12"/>
  <c r="O76" i="12"/>
  <c r="G82" i="12"/>
  <c r="N82" i="12"/>
  <c r="R82" i="12"/>
  <c r="S27" i="1"/>
  <c r="O27" i="1"/>
  <c r="O84" i="1"/>
  <c r="S84" i="1"/>
  <c r="S41" i="1"/>
  <c r="O41" i="1"/>
  <c r="O71" i="18"/>
  <c r="S71" i="18"/>
  <c r="S75" i="9"/>
  <c r="O75" i="9"/>
  <c r="N53" i="16"/>
  <c r="R53" i="16"/>
  <c r="G53" i="16"/>
  <c r="R22" i="16"/>
  <c r="N22" i="16"/>
  <c r="G22" i="16"/>
  <c r="G36" i="16"/>
  <c r="R36" i="16"/>
  <c r="N36" i="16"/>
  <c r="G62" i="16"/>
  <c r="N62" i="16"/>
  <c r="R62" i="16"/>
  <c r="R25" i="16"/>
  <c r="G25" i="16"/>
  <c r="N25" i="16"/>
  <c r="G44" i="16"/>
  <c r="N44" i="16"/>
  <c r="R44" i="16"/>
  <c r="G18" i="16"/>
  <c r="N18" i="16"/>
  <c r="R18" i="16"/>
  <c r="N60" i="16"/>
  <c r="R60" i="16"/>
  <c r="G60" i="16"/>
  <c r="R21" i="16"/>
  <c r="G21" i="16"/>
  <c r="N21" i="16"/>
  <c r="N58" i="9"/>
  <c r="G58" i="9"/>
  <c r="R58" i="9"/>
  <c r="N60" i="9"/>
  <c r="G60" i="9"/>
  <c r="R60" i="9"/>
  <c r="N8" i="9"/>
  <c r="R8" i="9"/>
  <c r="G8" i="9"/>
  <c r="R83" i="9"/>
  <c r="G83" i="9"/>
  <c r="N83" i="9"/>
  <c r="R20" i="9"/>
  <c r="N20" i="9"/>
  <c r="G20" i="9"/>
  <c r="N29" i="9"/>
  <c r="R29" i="9"/>
  <c r="G29" i="9"/>
  <c r="R42" i="9"/>
  <c r="G42" i="9"/>
  <c r="N42" i="9"/>
  <c r="G45" i="9"/>
  <c r="R45" i="9"/>
  <c r="N45" i="9"/>
  <c r="N23" i="9"/>
  <c r="G23" i="9"/>
  <c r="R23" i="9"/>
  <c r="G12" i="25"/>
  <c r="N12" i="25"/>
  <c r="R12" i="25"/>
  <c r="R16" i="25"/>
  <c r="G16" i="25"/>
  <c r="N16" i="25"/>
  <c r="G68" i="25"/>
  <c r="N68" i="25"/>
  <c r="R68" i="25"/>
  <c r="R75" i="1"/>
  <c r="N75" i="1"/>
  <c r="R71" i="1"/>
  <c r="N71" i="1"/>
  <c r="R54" i="26"/>
  <c r="G54" i="26"/>
  <c r="N54" i="26"/>
  <c r="R26" i="26"/>
  <c r="G26" i="26"/>
  <c r="N26" i="26"/>
  <c r="G47" i="26"/>
  <c r="R47" i="26"/>
  <c r="N47" i="26"/>
  <c r="R45" i="26"/>
  <c r="G45" i="26"/>
  <c r="N45" i="26"/>
  <c r="R31" i="26"/>
  <c r="G31" i="26"/>
  <c r="N31" i="26"/>
  <c r="G15" i="26"/>
  <c r="N15" i="26"/>
  <c r="R15" i="26"/>
  <c r="G9" i="26"/>
  <c r="N9" i="26"/>
  <c r="R9" i="26"/>
  <c r="N21" i="26"/>
  <c r="G21" i="26"/>
  <c r="R21" i="26"/>
  <c r="O77" i="13"/>
  <c r="S77" i="13"/>
  <c r="S70" i="18"/>
  <c r="O70" i="18"/>
  <c r="N52" i="19"/>
  <c r="R52" i="19"/>
  <c r="G52" i="19"/>
  <c r="N35" i="19"/>
  <c r="R35" i="19"/>
  <c r="G35" i="19"/>
  <c r="N34" i="19"/>
  <c r="R34" i="19"/>
  <c r="G34" i="19"/>
  <c r="R37" i="19"/>
  <c r="N37" i="19"/>
  <c r="G37" i="19"/>
  <c r="G38" i="19"/>
  <c r="N38" i="19"/>
  <c r="R38" i="19"/>
  <c r="R18" i="19"/>
  <c r="G18" i="19"/>
  <c r="N18" i="19"/>
  <c r="G10" i="19"/>
  <c r="N10" i="19"/>
  <c r="R10" i="19"/>
  <c r="G12" i="19"/>
  <c r="R12" i="19"/>
  <c r="N12" i="19"/>
  <c r="R59" i="19"/>
  <c r="G59" i="19"/>
  <c r="N59" i="19"/>
  <c r="S15" i="1"/>
  <c r="O15" i="1"/>
  <c r="N54" i="14"/>
  <c r="G54" i="14"/>
  <c r="R54" i="14"/>
  <c r="N52" i="14"/>
  <c r="G52" i="14"/>
  <c r="R52" i="14"/>
  <c r="N45" i="14"/>
  <c r="G45" i="14"/>
  <c r="R45" i="14"/>
  <c r="N84" i="14"/>
  <c r="G84" i="14"/>
  <c r="R84" i="14"/>
  <c r="R63" i="14"/>
  <c r="G63" i="14"/>
  <c r="N63" i="14"/>
  <c r="N81" i="14"/>
  <c r="G81" i="14"/>
  <c r="R81" i="14"/>
  <c r="G16" i="14"/>
  <c r="N16" i="14"/>
  <c r="R16" i="14"/>
  <c r="N65" i="14"/>
  <c r="R65" i="14"/>
  <c r="G65" i="14"/>
  <c r="R6" i="27"/>
  <c r="N6" i="27"/>
  <c r="G6" i="27"/>
  <c r="R79" i="27"/>
  <c r="N79" i="27"/>
  <c r="G79" i="27"/>
  <c r="N46" i="27"/>
  <c r="R46" i="27"/>
  <c r="G46" i="27"/>
  <c r="N21" i="27"/>
  <c r="R21" i="27"/>
  <c r="G21" i="27"/>
  <c r="R9" i="27"/>
  <c r="G9" i="27"/>
  <c r="N9" i="27"/>
  <c r="G64" i="27"/>
  <c r="R64" i="27"/>
  <c r="N64" i="27"/>
  <c r="R22" i="27"/>
  <c r="G22" i="27"/>
  <c r="N22" i="27"/>
  <c r="N31" i="27"/>
  <c r="R31" i="27"/>
  <c r="G31" i="27"/>
  <c r="G86" i="15"/>
  <c r="N86" i="15"/>
  <c r="R86" i="15"/>
  <c r="R54" i="18"/>
  <c r="G54" i="18"/>
  <c r="N54" i="18"/>
  <c r="G58" i="28"/>
  <c r="R58" i="28"/>
  <c r="N58" i="28"/>
  <c r="G68" i="28"/>
  <c r="N68" i="28"/>
  <c r="R68" i="28"/>
  <c r="G43" i="28"/>
  <c r="N43" i="28"/>
  <c r="R43" i="28"/>
  <c r="G23" i="28"/>
  <c r="N23" i="28"/>
  <c r="R23" i="28"/>
  <c r="N64" i="28"/>
  <c r="R64" i="28"/>
  <c r="G64" i="28"/>
  <c r="R21" i="28"/>
  <c r="G21" i="28"/>
  <c r="N21" i="28"/>
  <c r="R27" i="28"/>
  <c r="N27" i="28"/>
  <c r="G27" i="28"/>
  <c r="R11" i="28"/>
  <c r="G11" i="28"/>
  <c r="N11" i="28"/>
  <c r="R46" i="28"/>
  <c r="N46" i="28"/>
  <c r="G46" i="28"/>
  <c r="R48" i="13"/>
  <c r="N48" i="13"/>
  <c r="G48" i="13"/>
  <c r="G82" i="13"/>
  <c r="N82" i="13"/>
  <c r="R82" i="13"/>
  <c r="G41" i="13"/>
  <c r="N41" i="13"/>
  <c r="R41" i="13"/>
  <c r="R30" i="13"/>
  <c r="G30" i="13"/>
  <c r="N30" i="13"/>
  <c r="N42" i="13"/>
  <c r="R42" i="13"/>
  <c r="G42" i="13"/>
  <c r="G21" i="13"/>
  <c r="N21" i="13"/>
  <c r="R21" i="13"/>
  <c r="G20" i="13"/>
  <c r="R20" i="13"/>
  <c r="N20" i="13"/>
  <c r="N62" i="13"/>
  <c r="R62" i="13"/>
  <c r="G62" i="13"/>
  <c r="R18" i="13"/>
  <c r="G18" i="13"/>
  <c r="N18" i="13"/>
  <c r="R32" i="12"/>
  <c r="G32" i="12"/>
  <c r="N32" i="12"/>
  <c r="N36" i="12"/>
  <c r="R36" i="12"/>
  <c r="G36" i="12"/>
  <c r="S76" i="9"/>
  <c r="O76" i="9"/>
  <c r="O53" i="1"/>
  <c r="S53" i="1"/>
  <c r="G57" i="16"/>
  <c r="R57" i="16"/>
  <c r="N57" i="16"/>
  <c r="N43" i="16"/>
  <c r="R43" i="16"/>
  <c r="G43" i="16"/>
  <c r="G16" i="16"/>
  <c r="N16" i="16"/>
  <c r="R16" i="16"/>
  <c r="R12" i="16"/>
  <c r="N12" i="16"/>
  <c r="G12" i="16"/>
  <c r="R85" i="16"/>
  <c r="G85" i="16"/>
  <c r="N85" i="16"/>
  <c r="R6" i="16"/>
  <c r="N6" i="16"/>
  <c r="G6" i="16"/>
  <c r="R30" i="16"/>
  <c r="G30" i="16"/>
  <c r="N30" i="16"/>
  <c r="R24" i="16"/>
  <c r="G24" i="16"/>
  <c r="N24" i="16"/>
  <c r="G63" i="16"/>
  <c r="R63" i="16"/>
  <c r="N63" i="16"/>
  <c r="R67" i="16"/>
  <c r="N67" i="16"/>
  <c r="G67" i="16"/>
  <c r="R56" i="9"/>
  <c r="G56" i="9"/>
  <c r="N56" i="9"/>
  <c r="G30" i="9"/>
  <c r="R30" i="9"/>
  <c r="N30" i="9"/>
  <c r="R84" i="9"/>
  <c r="G84" i="9"/>
  <c r="N84" i="9"/>
  <c r="N44" i="9"/>
  <c r="R44" i="9"/>
  <c r="G44" i="9"/>
  <c r="N85" i="9"/>
  <c r="G85" i="9"/>
  <c r="R85" i="9"/>
  <c r="R21" i="9"/>
  <c r="N21" i="9"/>
  <c r="G21" i="9"/>
  <c r="N37" i="9"/>
  <c r="G37" i="9"/>
  <c r="R37" i="9"/>
  <c r="R13" i="9"/>
  <c r="N13" i="9"/>
  <c r="G13" i="9"/>
  <c r="G6" i="9"/>
  <c r="R6" i="9"/>
  <c r="N6" i="9"/>
  <c r="S71" i="13"/>
  <c r="O71" i="13"/>
  <c r="R52" i="25"/>
  <c r="G52" i="25"/>
  <c r="N52" i="25"/>
  <c r="R42" i="25"/>
  <c r="N42" i="25"/>
  <c r="G42" i="25"/>
  <c r="R26" i="25"/>
  <c r="N26" i="25"/>
  <c r="G26" i="25"/>
  <c r="R47" i="25"/>
  <c r="N47" i="25"/>
  <c r="G47" i="25"/>
  <c r="N21" i="25"/>
  <c r="R21" i="25"/>
  <c r="G21" i="25"/>
  <c r="R79" i="25"/>
  <c r="N79" i="25"/>
  <c r="G79" i="25"/>
  <c r="N35" i="25"/>
  <c r="G35" i="25"/>
  <c r="R35" i="25"/>
  <c r="R11" i="25"/>
  <c r="G11" i="25"/>
  <c r="N11" i="25"/>
  <c r="O76" i="22"/>
  <c r="S76" i="22"/>
  <c r="N37" i="26"/>
  <c r="G37" i="26"/>
  <c r="R37" i="26"/>
  <c r="O70" i="23"/>
  <c r="S70" i="23"/>
  <c r="R51" i="19"/>
  <c r="G51" i="19"/>
  <c r="N51" i="19"/>
  <c r="G57" i="19"/>
  <c r="N57" i="19"/>
  <c r="R57" i="19"/>
  <c r="R25" i="19"/>
  <c r="G25" i="19"/>
  <c r="N25" i="19"/>
  <c r="R21" i="19"/>
  <c r="G21" i="19"/>
  <c r="N21" i="19"/>
  <c r="R20" i="19"/>
  <c r="G20" i="19"/>
  <c r="N20" i="19"/>
  <c r="R62" i="19"/>
  <c r="G62" i="19"/>
  <c r="N62" i="19"/>
  <c r="N44" i="19"/>
  <c r="R44" i="19"/>
  <c r="G44" i="19"/>
  <c r="N46" i="19"/>
  <c r="R46" i="19"/>
  <c r="G46" i="19"/>
  <c r="G23" i="19"/>
  <c r="N23" i="19"/>
  <c r="R23" i="19"/>
  <c r="O76" i="14"/>
  <c r="S76" i="14"/>
  <c r="R54" i="24"/>
  <c r="G54" i="24"/>
  <c r="N54" i="24"/>
  <c r="R29" i="24"/>
  <c r="G29" i="24"/>
  <c r="N29" i="24"/>
  <c r="R63" i="24"/>
  <c r="G63" i="24"/>
  <c r="N63" i="24"/>
  <c r="N68" i="24"/>
  <c r="R68" i="24"/>
  <c r="G68" i="24"/>
  <c r="N31" i="24"/>
  <c r="G31" i="24"/>
  <c r="R31" i="24"/>
  <c r="R41" i="24"/>
  <c r="G41" i="24"/>
  <c r="N41" i="24"/>
  <c r="G61" i="24"/>
  <c r="R61" i="24"/>
  <c r="N61" i="24"/>
  <c r="G78" i="24"/>
  <c r="N78" i="24"/>
  <c r="R78" i="24"/>
  <c r="R81" i="24"/>
  <c r="G81" i="24"/>
  <c r="N81" i="24"/>
  <c r="S86" i="1"/>
  <c r="O86" i="1"/>
  <c r="O71" i="23"/>
  <c r="S71" i="23"/>
  <c r="R5" i="23"/>
  <c r="N5" i="23"/>
  <c r="G5" i="23"/>
  <c r="G56" i="23"/>
  <c r="N56" i="23"/>
  <c r="R56" i="23"/>
  <c r="R21" i="23"/>
  <c r="G21" i="23"/>
  <c r="N21" i="23"/>
  <c r="R80" i="23"/>
  <c r="G80" i="23"/>
  <c r="N80" i="23"/>
  <c r="N10" i="23"/>
  <c r="G10" i="23"/>
  <c r="R10" i="23"/>
  <c r="R20" i="23"/>
  <c r="N20" i="23"/>
  <c r="G20" i="23"/>
  <c r="G34" i="23"/>
  <c r="R34" i="23"/>
  <c r="N34" i="23"/>
  <c r="R35" i="23"/>
  <c r="G35" i="23"/>
  <c r="N35" i="23"/>
  <c r="G50" i="15"/>
  <c r="N50" i="15"/>
  <c r="R50" i="15"/>
  <c r="R48" i="15"/>
  <c r="N48" i="15"/>
  <c r="G48" i="15"/>
  <c r="G31" i="15"/>
  <c r="R31" i="15"/>
  <c r="N31" i="15"/>
  <c r="G65" i="15"/>
  <c r="N65" i="15"/>
  <c r="R65" i="15"/>
  <c r="R62" i="15"/>
  <c r="N62" i="15"/>
  <c r="G62" i="15"/>
  <c r="G78" i="15"/>
  <c r="N78" i="15"/>
  <c r="R78" i="15"/>
  <c r="G83" i="15"/>
  <c r="R83" i="15"/>
  <c r="N83" i="15"/>
  <c r="R13" i="15"/>
  <c r="G13" i="15"/>
  <c r="N13" i="15"/>
  <c r="R48" i="10"/>
  <c r="G48" i="10"/>
  <c r="N48" i="10"/>
  <c r="N46" i="10"/>
  <c r="R46" i="10"/>
  <c r="G46" i="10"/>
  <c r="N41" i="10"/>
  <c r="R41" i="10"/>
  <c r="G41" i="10"/>
  <c r="G85" i="10"/>
  <c r="R85" i="10"/>
  <c r="N85" i="10"/>
  <c r="R62" i="10"/>
  <c r="N62" i="10"/>
  <c r="G62" i="10"/>
  <c r="R10" i="10"/>
  <c r="G10" i="10"/>
  <c r="N10" i="10"/>
  <c r="R21" i="10"/>
  <c r="G21" i="10"/>
  <c r="N21" i="10"/>
  <c r="R36" i="10"/>
  <c r="N36" i="10"/>
  <c r="G36" i="10"/>
  <c r="N17" i="10"/>
  <c r="G17" i="10"/>
  <c r="R17" i="10"/>
  <c r="N29" i="10"/>
  <c r="G29" i="10"/>
  <c r="R29" i="10"/>
  <c r="N49" i="18"/>
  <c r="G49" i="18"/>
  <c r="R49" i="18"/>
  <c r="N27" i="18"/>
  <c r="R27" i="18"/>
  <c r="G27" i="18"/>
  <c r="R63" i="18"/>
  <c r="G63" i="18"/>
  <c r="N63" i="18"/>
  <c r="G61" i="18"/>
  <c r="R61" i="18"/>
  <c r="N61" i="18"/>
  <c r="R17" i="18"/>
  <c r="G17" i="18"/>
  <c r="N17" i="18"/>
  <c r="G60" i="18"/>
  <c r="N60" i="18"/>
  <c r="R60" i="18"/>
  <c r="G66" i="18"/>
  <c r="N66" i="18"/>
  <c r="R66" i="18"/>
  <c r="R64" i="18"/>
  <c r="G64" i="18"/>
  <c r="N64" i="18"/>
  <c r="R34" i="18"/>
  <c r="N34" i="18"/>
  <c r="G34" i="18"/>
  <c r="O74" i="28"/>
  <c r="S74" i="28"/>
  <c r="R5" i="28"/>
  <c r="G5" i="28"/>
  <c r="N5" i="28"/>
  <c r="R63" i="11"/>
  <c r="N63" i="11"/>
  <c r="G63" i="11"/>
  <c r="G33" i="11"/>
  <c r="R33" i="11"/>
  <c r="N33" i="11"/>
  <c r="G53" i="13"/>
  <c r="N53" i="13"/>
  <c r="R53" i="13"/>
  <c r="R54" i="13"/>
  <c r="G54" i="13"/>
  <c r="N54" i="13"/>
  <c r="G44" i="13"/>
  <c r="N44" i="13"/>
  <c r="R44" i="13"/>
  <c r="N67" i="13"/>
  <c r="R67" i="13"/>
  <c r="G67" i="13"/>
  <c r="G23" i="13"/>
  <c r="R23" i="13"/>
  <c r="N23" i="13"/>
  <c r="N32" i="13"/>
  <c r="R32" i="13"/>
  <c r="G32" i="13"/>
  <c r="R64" i="13"/>
  <c r="N64" i="13"/>
  <c r="G64" i="13"/>
  <c r="G22" i="13"/>
  <c r="R22" i="13"/>
  <c r="N22" i="13"/>
  <c r="N78" i="13"/>
  <c r="R78" i="13"/>
  <c r="G78" i="13"/>
  <c r="S75" i="13"/>
  <c r="O75" i="13"/>
  <c r="G57" i="12"/>
  <c r="N57" i="12"/>
  <c r="R57" i="12"/>
  <c r="R48" i="12"/>
  <c r="N48" i="12"/>
  <c r="G48" i="12"/>
  <c r="R39" i="12"/>
  <c r="G39" i="12"/>
  <c r="N39" i="12"/>
  <c r="R62" i="12"/>
  <c r="N62" i="12"/>
  <c r="G62" i="12"/>
  <c r="N68" i="12"/>
  <c r="R68" i="12"/>
  <c r="G68" i="12"/>
  <c r="R63" i="12"/>
  <c r="G63" i="12"/>
  <c r="N63" i="12"/>
  <c r="R28" i="12"/>
  <c r="G28" i="12"/>
  <c r="N28" i="12"/>
  <c r="N80" i="12"/>
  <c r="R80" i="12"/>
  <c r="G80" i="12"/>
  <c r="N86" i="12"/>
  <c r="R86" i="12"/>
  <c r="G86" i="12"/>
  <c r="G44" i="12"/>
  <c r="N44" i="12"/>
  <c r="R44" i="12"/>
  <c r="S77" i="23"/>
  <c r="O77" i="23"/>
  <c r="O70" i="11"/>
  <c r="S70" i="11"/>
  <c r="S76" i="18"/>
  <c r="O76" i="18"/>
  <c r="S74" i="26"/>
  <c r="O74" i="26"/>
  <c r="S72" i="26"/>
  <c r="O72" i="26"/>
  <c r="O75" i="26"/>
  <c r="S75" i="26"/>
  <c r="O71" i="14"/>
  <c r="S71" i="14"/>
  <c r="O76" i="27"/>
  <c r="S76" i="27"/>
  <c r="O76" i="24"/>
  <c r="S76" i="24"/>
  <c r="S70" i="25"/>
  <c r="O70" i="25"/>
  <c r="S73" i="9"/>
  <c r="O73" i="9"/>
  <c r="S70" i="19"/>
  <c r="O70" i="19"/>
  <c r="O73" i="26"/>
  <c r="S73" i="26"/>
  <c r="S77" i="25"/>
  <c r="O77" i="25"/>
  <c r="S70" i="9"/>
  <c r="O70" i="9"/>
  <c r="O70" i="16"/>
  <c r="S70" i="16"/>
  <c r="O27" i="4"/>
  <c r="S27" i="4"/>
  <c r="V27" i="1" s="1"/>
  <c r="G71" i="13"/>
  <c r="G70" i="16"/>
  <c r="O60" i="4"/>
  <c r="S60" i="4"/>
  <c r="V60" i="1" s="1"/>
  <c r="N73" i="4"/>
  <c r="R73" i="4"/>
  <c r="U73" i="1" s="1"/>
  <c r="G75" i="15"/>
  <c r="O69" i="4"/>
  <c r="S69" i="4"/>
  <c r="V69" i="1" s="1"/>
  <c r="G76" i="27"/>
  <c r="S51" i="4"/>
  <c r="V51" i="1" s="1"/>
  <c r="O51" i="4"/>
  <c r="U77" i="1"/>
  <c r="S33" i="4"/>
  <c r="V33" i="1" s="1"/>
  <c r="O33" i="4"/>
  <c r="V45" i="1"/>
  <c r="S59" i="4"/>
  <c r="V59" i="1" s="1"/>
  <c r="O59" i="4"/>
  <c r="G75" i="23"/>
  <c r="O40" i="4"/>
  <c r="S40" i="4"/>
  <c r="V40" i="1" s="1"/>
  <c r="N70" i="4"/>
  <c r="R70" i="4"/>
  <c r="U70" i="1" s="1"/>
  <c r="S24" i="4"/>
  <c r="V24" i="1" s="1"/>
  <c r="O24" i="4"/>
  <c r="S66" i="4"/>
  <c r="V66" i="1" s="1"/>
  <c r="O66" i="4"/>
  <c r="S52" i="4"/>
  <c r="V52" i="1" s="1"/>
  <c r="O52" i="4"/>
  <c r="G74" i="26"/>
  <c r="V63" i="1"/>
  <c r="O44" i="4"/>
  <c r="S44" i="4"/>
  <c r="V44" i="1" s="1"/>
  <c r="O36" i="4"/>
  <c r="S36" i="4"/>
  <c r="V36" i="1" s="1"/>
  <c r="G73" i="9"/>
  <c r="S62" i="4"/>
  <c r="V62" i="1" s="1"/>
  <c r="O62" i="4"/>
  <c r="G75" i="26"/>
  <c r="U74" i="1"/>
  <c r="V49" i="1"/>
  <c r="S34" i="4"/>
  <c r="V34" i="1" s="1"/>
  <c r="O34" i="4"/>
  <c r="S7" i="4"/>
  <c r="V7" i="1" s="1"/>
  <c r="O7" i="4"/>
  <c r="N75" i="4"/>
  <c r="R75" i="4"/>
  <c r="U75" i="1" s="1"/>
  <c r="U76" i="1"/>
  <c r="O46" i="1"/>
  <c r="S46" i="1"/>
  <c r="S66" i="1"/>
  <c r="O66" i="1"/>
  <c r="S56" i="1"/>
  <c r="O56" i="1"/>
  <c r="O74" i="24"/>
  <c r="S74" i="24"/>
  <c r="N51" i="4"/>
  <c r="R51" i="4"/>
  <c r="G51" i="4"/>
  <c r="N11" i="4"/>
  <c r="G11" i="4"/>
  <c r="R11" i="4"/>
  <c r="N19" i="4"/>
  <c r="G19" i="4"/>
  <c r="R19" i="4"/>
  <c r="G41" i="4"/>
  <c r="R41" i="4"/>
  <c r="N41" i="4"/>
  <c r="R45" i="4"/>
  <c r="N45" i="4"/>
  <c r="G45" i="4"/>
  <c r="N86" i="4"/>
  <c r="O76" i="23"/>
  <c r="S76" i="23"/>
  <c r="R83" i="16"/>
  <c r="G83" i="16"/>
  <c r="N83" i="16"/>
  <c r="R45" i="16"/>
  <c r="N45" i="16"/>
  <c r="G45" i="16"/>
  <c r="R64" i="16"/>
  <c r="G64" i="16"/>
  <c r="N64" i="16"/>
  <c r="R9" i="16"/>
  <c r="G9" i="16"/>
  <c r="N9" i="16"/>
  <c r="G28" i="16"/>
  <c r="R28" i="16"/>
  <c r="N28" i="16"/>
  <c r="N33" i="9"/>
  <c r="R33" i="9"/>
  <c r="G33" i="9"/>
  <c r="N16" i="9"/>
  <c r="G16" i="9"/>
  <c r="R16" i="9"/>
  <c r="R31" i="9"/>
  <c r="G31" i="9"/>
  <c r="N31" i="9"/>
  <c r="S54" i="1"/>
  <c r="O54" i="1"/>
  <c r="O13" i="1"/>
  <c r="S13" i="1"/>
  <c r="O72" i="22"/>
  <c r="S72" i="22"/>
  <c r="G49" i="24"/>
  <c r="N49" i="24"/>
  <c r="R49" i="24"/>
  <c r="R32" i="24"/>
  <c r="N32" i="24"/>
  <c r="G32" i="24"/>
  <c r="N67" i="24"/>
  <c r="R67" i="24"/>
  <c r="G67" i="24"/>
  <c r="R65" i="24"/>
  <c r="N65" i="24"/>
  <c r="G65" i="24"/>
  <c r="N19" i="24"/>
  <c r="R19" i="24"/>
  <c r="G19" i="24"/>
  <c r="G14" i="24"/>
  <c r="N14" i="24"/>
  <c r="R14" i="24"/>
  <c r="G20" i="24"/>
  <c r="N20" i="24"/>
  <c r="R20" i="24"/>
  <c r="N36" i="24"/>
  <c r="G36" i="24"/>
  <c r="R36" i="24"/>
  <c r="R25" i="24"/>
  <c r="G25" i="24"/>
  <c r="N25" i="24"/>
  <c r="G48" i="27"/>
  <c r="R48" i="27"/>
  <c r="N48" i="27"/>
  <c r="R11" i="27"/>
  <c r="G11" i="27"/>
  <c r="N11" i="27"/>
  <c r="R69" i="27"/>
  <c r="G69" i="27"/>
  <c r="N69" i="27"/>
  <c r="N30" i="27"/>
  <c r="R30" i="27"/>
  <c r="G30" i="27"/>
  <c r="G27" i="27"/>
  <c r="R27" i="27"/>
  <c r="N27" i="27"/>
  <c r="G42" i="27"/>
  <c r="R42" i="27"/>
  <c r="N42" i="27"/>
  <c r="R60" i="27"/>
  <c r="N60" i="27"/>
  <c r="G60" i="27"/>
  <c r="N39" i="27"/>
  <c r="R39" i="27"/>
  <c r="G39" i="27"/>
  <c r="N47" i="27"/>
  <c r="R47" i="27"/>
  <c r="G47" i="27"/>
  <c r="S32" i="1"/>
  <c r="O32" i="1"/>
  <c r="S71" i="11"/>
  <c r="O71" i="11"/>
  <c r="N57" i="15"/>
  <c r="G57" i="15"/>
  <c r="R57" i="15"/>
  <c r="G68" i="15"/>
  <c r="N68" i="15"/>
  <c r="R68" i="15"/>
  <c r="R81" i="15"/>
  <c r="G81" i="15"/>
  <c r="N81" i="15"/>
  <c r="R59" i="15"/>
  <c r="G59" i="15"/>
  <c r="N59" i="15"/>
  <c r="R79" i="15"/>
  <c r="G79" i="15"/>
  <c r="N79" i="15"/>
  <c r="R33" i="15"/>
  <c r="G33" i="15"/>
  <c r="N33" i="15"/>
  <c r="R84" i="15"/>
  <c r="G84" i="15"/>
  <c r="N84" i="15"/>
  <c r="N52" i="28"/>
  <c r="R52" i="28"/>
  <c r="G52" i="28"/>
  <c r="G78" i="28"/>
  <c r="R78" i="28"/>
  <c r="N78" i="28"/>
  <c r="N85" i="28"/>
  <c r="G85" i="28"/>
  <c r="R85" i="28"/>
  <c r="R15" i="28"/>
  <c r="N15" i="28"/>
  <c r="G15" i="28"/>
  <c r="R59" i="28"/>
  <c r="G59" i="28"/>
  <c r="N59" i="28"/>
  <c r="N33" i="28"/>
  <c r="R33" i="28"/>
  <c r="G33" i="28"/>
  <c r="R24" i="28"/>
  <c r="G24" i="28"/>
  <c r="N24" i="28"/>
  <c r="G36" i="28"/>
  <c r="N36" i="28"/>
  <c r="R36" i="28"/>
  <c r="G39" i="28"/>
  <c r="N39" i="28"/>
  <c r="R39" i="28"/>
  <c r="R42" i="28"/>
  <c r="N42" i="28"/>
  <c r="G42" i="28"/>
  <c r="R51" i="11"/>
  <c r="N51" i="11"/>
  <c r="G51" i="11"/>
  <c r="G58" i="11"/>
  <c r="N58" i="11"/>
  <c r="R58" i="11"/>
  <c r="R28" i="11"/>
  <c r="G28" i="11"/>
  <c r="N28" i="11"/>
  <c r="G9" i="11"/>
  <c r="R9" i="11"/>
  <c r="N9" i="11"/>
  <c r="R7" i="11"/>
  <c r="G7" i="11"/>
  <c r="N7" i="11"/>
  <c r="G13" i="11"/>
  <c r="N13" i="11"/>
  <c r="R13" i="11"/>
  <c r="R41" i="11"/>
  <c r="N41" i="11"/>
  <c r="G41" i="11"/>
  <c r="R6" i="11"/>
  <c r="N6" i="11"/>
  <c r="G6" i="11"/>
  <c r="N52" i="13"/>
  <c r="G52" i="13"/>
  <c r="R52" i="13"/>
  <c r="R10" i="13"/>
  <c r="G10" i="13"/>
  <c r="N10" i="13"/>
  <c r="G39" i="13"/>
  <c r="N39" i="13"/>
  <c r="R39" i="13"/>
  <c r="G35" i="13"/>
  <c r="N35" i="13"/>
  <c r="R35" i="13"/>
  <c r="R27" i="13"/>
  <c r="G27" i="13"/>
  <c r="N27" i="13"/>
  <c r="R38" i="13"/>
  <c r="G38" i="13"/>
  <c r="N38" i="13"/>
  <c r="G66" i="13"/>
  <c r="N66" i="13"/>
  <c r="R66" i="13"/>
  <c r="R59" i="13"/>
  <c r="G59" i="13"/>
  <c r="N59" i="13"/>
  <c r="R52" i="17"/>
  <c r="G52" i="17"/>
  <c r="N52" i="17"/>
  <c r="G30" i="17"/>
  <c r="R30" i="17"/>
  <c r="N30" i="17"/>
  <c r="R18" i="17"/>
  <c r="N18" i="17"/>
  <c r="G18" i="17"/>
  <c r="N6" i="17"/>
  <c r="R6" i="17"/>
  <c r="G6" i="17"/>
  <c r="N47" i="17"/>
  <c r="R47" i="17"/>
  <c r="G47" i="17"/>
  <c r="G35" i="17"/>
  <c r="N35" i="17"/>
  <c r="R35" i="17"/>
  <c r="N60" i="17"/>
  <c r="G60" i="17"/>
  <c r="R60" i="17"/>
  <c r="R24" i="17"/>
  <c r="G24" i="17"/>
  <c r="N24" i="17"/>
  <c r="G37" i="17"/>
  <c r="N37" i="17"/>
  <c r="R37" i="17"/>
  <c r="N19" i="17"/>
  <c r="R19" i="17"/>
  <c r="G19" i="17"/>
  <c r="S44" i="1"/>
  <c r="O44" i="1"/>
  <c r="O64" i="1"/>
  <c r="S64" i="1"/>
  <c r="G61" i="4"/>
  <c r="S72" i="19"/>
  <c r="O72" i="19"/>
  <c r="G48" i="9"/>
  <c r="N48" i="9"/>
  <c r="R48" i="9"/>
  <c r="R35" i="9"/>
  <c r="G35" i="9"/>
  <c r="N35" i="9"/>
  <c r="R14" i="9"/>
  <c r="G14" i="9"/>
  <c r="N14" i="9"/>
  <c r="N64" i="9"/>
  <c r="R64" i="9"/>
  <c r="G64" i="9"/>
  <c r="R25" i="9"/>
  <c r="N25" i="9"/>
  <c r="G25" i="9"/>
  <c r="N81" i="9"/>
  <c r="R81" i="9"/>
  <c r="G81" i="9"/>
  <c r="G24" i="9"/>
  <c r="R24" i="9"/>
  <c r="N24" i="9"/>
  <c r="G46" i="9"/>
  <c r="R46" i="9"/>
  <c r="N46" i="9"/>
  <c r="S72" i="24"/>
  <c r="O72" i="24"/>
  <c r="N50" i="27"/>
  <c r="R50" i="27"/>
  <c r="G50" i="27"/>
  <c r="G52" i="27"/>
  <c r="R52" i="27"/>
  <c r="N52" i="27"/>
  <c r="R44" i="27"/>
  <c r="N44" i="27"/>
  <c r="G44" i="27"/>
  <c r="R15" i="27"/>
  <c r="G15" i="27"/>
  <c r="N15" i="27"/>
  <c r="N45" i="27"/>
  <c r="R45" i="27"/>
  <c r="G45" i="27"/>
  <c r="N84" i="27"/>
  <c r="G84" i="27"/>
  <c r="R84" i="27"/>
  <c r="R78" i="27"/>
  <c r="N78" i="27"/>
  <c r="G78" i="27"/>
  <c r="G35" i="27"/>
  <c r="N35" i="27"/>
  <c r="R35" i="27"/>
  <c r="R10" i="27"/>
  <c r="N10" i="27"/>
  <c r="G10" i="27"/>
  <c r="R66" i="27"/>
  <c r="N66" i="27"/>
  <c r="G66" i="27"/>
  <c r="N51" i="22"/>
  <c r="R51" i="22"/>
  <c r="G51" i="22"/>
  <c r="G56" i="22"/>
  <c r="R56" i="22"/>
  <c r="N56" i="22"/>
  <c r="N27" i="22"/>
  <c r="R27" i="22"/>
  <c r="G27" i="22"/>
  <c r="O74" i="10"/>
  <c r="S74" i="10"/>
  <c r="O72" i="11"/>
  <c r="S72" i="11"/>
  <c r="G53" i="23"/>
  <c r="R53" i="23"/>
  <c r="N53" i="23"/>
  <c r="G52" i="23"/>
  <c r="R52" i="23"/>
  <c r="N52" i="23"/>
  <c r="R79" i="23"/>
  <c r="G79" i="23"/>
  <c r="N79" i="23"/>
  <c r="R45" i="23"/>
  <c r="G45" i="23"/>
  <c r="N45" i="23"/>
  <c r="N65" i="23"/>
  <c r="R65" i="23"/>
  <c r="G65" i="23"/>
  <c r="N59" i="23"/>
  <c r="G59" i="23"/>
  <c r="R59" i="23"/>
  <c r="N17" i="23"/>
  <c r="R17" i="23"/>
  <c r="G17" i="23"/>
  <c r="N28" i="23"/>
  <c r="G28" i="23"/>
  <c r="R28" i="23"/>
  <c r="N23" i="23"/>
  <c r="R23" i="23"/>
  <c r="G23" i="23"/>
  <c r="O77" i="18"/>
  <c r="S77" i="18"/>
  <c r="S59" i="1"/>
  <c r="O59" i="1"/>
  <c r="G5" i="10"/>
  <c r="R5" i="10"/>
  <c r="N5" i="10"/>
  <c r="G58" i="10"/>
  <c r="N58" i="10"/>
  <c r="R58" i="10"/>
  <c r="N9" i="10"/>
  <c r="R9" i="10"/>
  <c r="G9" i="10"/>
  <c r="R28" i="10"/>
  <c r="G28" i="10"/>
  <c r="N28" i="10"/>
  <c r="G26" i="10"/>
  <c r="N26" i="10"/>
  <c r="R26" i="10"/>
  <c r="R35" i="10"/>
  <c r="N35" i="10"/>
  <c r="G35" i="10"/>
  <c r="G31" i="10"/>
  <c r="N31" i="10"/>
  <c r="R31" i="10"/>
  <c r="G11" i="10"/>
  <c r="N11" i="10"/>
  <c r="R11" i="10"/>
  <c r="R40" i="10"/>
  <c r="G40" i="10"/>
  <c r="N40" i="10"/>
  <c r="R79" i="10"/>
  <c r="G79" i="10"/>
  <c r="N79" i="10"/>
  <c r="R18" i="18"/>
  <c r="N18" i="18"/>
  <c r="G18" i="18"/>
  <c r="G19" i="18"/>
  <c r="R19" i="18"/>
  <c r="N19" i="18"/>
  <c r="G45" i="18"/>
  <c r="R45" i="18"/>
  <c r="N45" i="18"/>
  <c r="N50" i="28"/>
  <c r="R50" i="28"/>
  <c r="G50" i="28"/>
  <c r="R54" i="28"/>
  <c r="G54" i="28"/>
  <c r="N54" i="28"/>
  <c r="N16" i="28"/>
  <c r="G16" i="28"/>
  <c r="R16" i="28"/>
  <c r="R83" i="28"/>
  <c r="G83" i="28"/>
  <c r="N83" i="28"/>
  <c r="G17" i="28"/>
  <c r="R17" i="28"/>
  <c r="N17" i="28"/>
  <c r="R13" i="28"/>
  <c r="G13" i="28"/>
  <c r="N13" i="28"/>
  <c r="N30" i="28"/>
  <c r="R30" i="28"/>
  <c r="G30" i="28"/>
  <c r="G8" i="28"/>
  <c r="R8" i="28"/>
  <c r="N8" i="28"/>
  <c r="G18" i="28"/>
  <c r="N18" i="28"/>
  <c r="R18" i="28"/>
  <c r="N56" i="13"/>
  <c r="R56" i="13"/>
  <c r="G56" i="13"/>
  <c r="N28" i="13"/>
  <c r="R28" i="13"/>
  <c r="G28" i="13"/>
  <c r="R45" i="13"/>
  <c r="G45" i="13"/>
  <c r="N45" i="13"/>
  <c r="N12" i="13"/>
  <c r="R12" i="13"/>
  <c r="G12" i="13"/>
  <c r="G25" i="13"/>
  <c r="N25" i="13"/>
  <c r="R25" i="13"/>
  <c r="N11" i="13"/>
  <c r="R11" i="13"/>
  <c r="G11" i="13"/>
  <c r="N13" i="13"/>
  <c r="G13" i="13"/>
  <c r="R13" i="13"/>
  <c r="G81" i="13"/>
  <c r="N81" i="13"/>
  <c r="R81" i="13"/>
  <c r="N85" i="13"/>
  <c r="R85" i="13"/>
  <c r="G85" i="13"/>
  <c r="R48" i="17"/>
  <c r="N48" i="17"/>
  <c r="G48" i="17"/>
  <c r="G82" i="17"/>
  <c r="N82" i="17"/>
  <c r="R82" i="17"/>
  <c r="G69" i="17"/>
  <c r="N69" i="17"/>
  <c r="R69" i="17"/>
  <c r="R40" i="17"/>
  <c r="G40" i="17"/>
  <c r="N40" i="17"/>
  <c r="N23" i="17"/>
  <c r="R23" i="17"/>
  <c r="G23" i="17"/>
  <c r="G85" i="17"/>
  <c r="N85" i="17"/>
  <c r="R85" i="17"/>
  <c r="G36" i="17"/>
  <c r="N36" i="17"/>
  <c r="R36" i="17"/>
  <c r="G66" i="17"/>
  <c r="R66" i="17"/>
  <c r="N66" i="17"/>
  <c r="N83" i="17"/>
  <c r="R83" i="17"/>
  <c r="G83" i="17"/>
  <c r="S51" i="1"/>
  <c r="O51" i="1"/>
  <c r="S75" i="28"/>
  <c r="O75" i="28"/>
  <c r="O76" i="13"/>
  <c r="S76" i="13"/>
  <c r="R50" i="25"/>
  <c r="N50" i="25"/>
  <c r="G50" i="25"/>
  <c r="R58" i="25"/>
  <c r="G58" i="25"/>
  <c r="N58" i="25"/>
  <c r="R45" i="25"/>
  <c r="N45" i="25"/>
  <c r="G45" i="25"/>
  <c r="R13" i="25"/>
  <c r="G13" i="25"/>
  <c r="N13" i="25"/>
  <c r="G10" i="25"/>
  <c r="N10" i="25"/>
  <c r="R10" i="25"/>
  <c r="N62" i="25"/>
  <c r="R62" i="25"/>
  <c r="G62" i="25"/>
  <c r="R41" i="25"/>
  <c r="G41" i="25"/>
  <c r="N41" i="25"/>
  <c r="R5" i="25"/>
  <c r="N5" i="25"/>
  <c r="G5" i="25"/>
  <c r="R73" i="1"/>
  <c r="N73" i="1"/>
  <c r="R72" i="1"/>
  <c r="N72" i="1"/>
  <c r="G85" i="26"/>
  <c r="N85" i="26"/>
  <c r="R85" i="26"/>
  <c r="S72" i="28"/>
  <c r="O72" i="28"/>
  <c r="N48" i="24"/>
  <c r="G48" i="24"/>
  <c r="R48" i="24"/>
  <c r="R10" i="24"/>
  <c r="G10" i="24"/>
  <c r="N10" i="24"/>
  <c r="G46" i="24"/>
  <c r="N46" i="24"/>
  <c r="R46" i="24"/>
  <c r="N38" i="24"/>
  <c r="R38" i="24"/>
  <c r="G38" i="24"/>
  <c r="N80" i="24"/>
  <c r="R80" i="24"/>
  <c r="G80" i="24"/>
  <c r="R23" i="24"/>
  <c r="N23" i="24"/>
  <c r="G23" i="24"/>
  <c r="R64" i="24"/>
  <c r="N64" i="24"/>
  <c r="G64" i="24"/>
  <c r="N66" i="24"/>
  <c r="R66" i="24"/>
  <c r="G66" i="24"/>
  <c r="G11" i="24"/>
  <c r="R11" i="24"/>
  <c r="N11" i="24"/>
  <c r="N59" i="24"/>
  <c r="R59" i="24"/>
  <c r="G59" i="24"/>
  <c r="O78" i="1"/>
  <c r="S78" i="1"/>
  <c r="N54" i="27"/>
  <c r="R54" i="27"/>
  <c r="G54" i="27"/>
  <c r="N63" i="27"/>
  <c r="R63" i="27"/>
  <c r="G63" i="27"/>
  <c r="N50" i="22"/>
  <c r="R50" i="22"/>
  <c r="G50" i="22"/>
  <c r="R48" i="22"/>
  <c r="N48" i="22"/>
  <c r="G48" i="22"/>
  <c r="R31" i="22"/>
  <c r="G31" i="22"/>
  <c r="N31" i="22"/>
  <c r="N25" i="22"/>
  <c r="G25" i="22"/>
  <c r="R25" i="22"/>
  <c r="G69" i="22"/>
  <c r="N69" i="22"/>
  <c r="R69" i="22"/>
  <c r="N66" i="22"/>
  <c r="R66" i="22"/>
  <c r="G66" i="22"/>
  <c r="R81" i="22"/>
  <c r="G81" i="22"/>
  <c r="N81" i="22"/>
  <c r="R45" i="22"/>
  <c r="G45" i="22"/>
  <c r="N45" i="22"/>
  <c r="G37" i="22"/>
  <c r="R37" i="22"/>
  <c r="N37" i="22"/>
  <c r="R51" i="23"/>
  <c r="G51" i="23"/>
  <c r="N51" i="23"/>
  <c r="N57" i="23"/>
  <c r="R57" i="23"/>
  <c r="G57" i="23"/>
  <c r="N37" i="23"/>
  <c r="R37" i="23"/>
  <c r="G37" i="23"/>
  <c r="R82" i="23"/>
  <c r="G82" i="23"/>
  <c r="N82" i="23"/>
  <c r="N39" i="23"/>
  <c r="G39" i="23"/>
  <c r="R39" i="23"/>
  <c r="R16" i="23"/>
  <c r="N16" i="23"/>
  <c r="G16" i="23"/>
  <c r="G66" i="23"/>
  <c r="N66" i="23"/>
  <c r="R66" i="23"/>
  <c r="R33" i="23"/>
  <c r="G33" i="23"/>
  <c r="N33" i="23"/>
  <c r="R31" i="23"/>
  <c r="G31" i="23"/>
  <c r="N31" i="23"/>
  <c r="G41" i="23"/>
  <c r="R41" i="23"/>
  <c r="N41" i="23"/>
  <c r="O68" i="1"/>
  <c r="S68" i="1"/>
  <c r="G53" i="15"/>
  <c r="N53" i="15"/>
  <c r="R53" i="15"/>
  <c r="N47" i="15"/>
  <c r="R47" i="15"/>
  <c r="G47" i="15"/>
  <c r="G61" i="15"/>
  <c r="N61" i="15"/>
  <c r="R61" i="15"/>
  <c r="G6" i="15"/>
  <c r="N6" i="15"/>
  <c r="R6" i="15"/>
  <c r="N11" i="15"/>
  <c r="R11" i="15"/>
  <c r="G11" i="15"/>
  <c r="N42" i="15"/>
  <c r="R42" i="15"/>
  <c r="G42" i="15"/>
  <c r="G66" i="15"/>
  <c r="N66" i="15"/>
  <c r="R66" i="15"/>
  <c r="N45" i="15"/>
  <c r="R45" i="15"/>
  <c r="G45" i="15"/>
  <c r="R53" i="10"/>
  <c r="N53" i="10"/>
  <c r="G53" i="10"/>
  <c r="R52" i="10"/>
  <c r="G52" i="10"/>
  <c r="N52" i="10"/>
  <c r="N33" i="10"/>
  <c r="R33" i="10"/>
  <c r="G33" i="10"/>
  <c r="N68" i="10"/>
  <c r="R68" i="10"/>
  <c r="G68" i="10"/>
  <c r="G44" i="10"/>
  <c r="N44" i="10"/>
  <c r="R44" i="10"/>
  <c r="R63" i="10"/>
  <c r="G63" i="10"/>
  <c r="N63" i="10"/>
  <c r="R83" i="10"/>
  <c r="G83" i="10"/>
  <c r="N83" i="10"/>
  <c r="G60" i="10"/>
  <c r="R60" i="10"/>
  <c r="N60" i="10"/>
  <c r="G20" i="10"/>
  <c r="N20" i="10"/>
  <c r="R20" i="10"/>
  <c r="N29" i="18"/>
  <c r="R29" i="18"/>
  <c r="G29" i="18"/>
  <c r="R38" i="18"/>
  <c r="G38" i="18"/>
  <c r="N38" i="18"/>
  <c r="G9" i="18"/>
  <c r="N9" i="18"/>
  <c r="R9" i="18"/>
  <c r="G39" i="18"/>
  <c r="N39" i="18"/>
  <c r="R39" i="18"/>
  <c r="R69" i="18"/>
  <c r="G69" i="18"/>
  <c r="N69" i="18"/>
  <c r="G80" i="18"/>
  <c r="N80" i="18"/>
  <c r="R80" i="18"/>
  <c r="G33" i="18"/>
  <c r="N33" i="18"/>
  <c r="R33" i="18"/>
  <c r="R56" i="11"/>
  <c r="G56" i="11"/>
  <c r="N56" i="11"/>
  <c r="G32" i="11"/>
  <c r="R32" i="11"/>
  <c r="N32" i="11"/>
  <c r="G60" i="11"/>
  <c r="N60" i="11"/>
  <c r="R60" i="11"/>
  <c r="G62" i="11"/>
  <c r="N62" i="11"/>
  <c r="R62" i="11"/>
  <c r="G67" i="11"/>
  <c r="N67" i="11"/>
  <c r="R67" i="11"/>
  <c r="G8" i="11"/>
  <c r="R8" i="11"/>
  <c r="N8" i="11"/>
  <c r="N35" i="11"/>
  <c r="R35" i="11"/>
  <c r="G35" i="11"/>
  <c r="R84" i="11"/>
  <c r="N84" i="11"/>
  <c r="G84" i="11"/>
  <c r="G46" i="11"/>
  <c r="N46" i="11"/>
  <c r="R46" i="11"/>
  <c r="S37" i="1"/>
  <c r="O37" i="1"/>
  <c r="R51" i="17"/>
  <c r="G51" i="17"/>
  <c r="N51" i="17"/>
  <c r="G53" i="17"/>
  <c r="N53" i="17"/>
  <c r="R53" i="17"/>
  <c r="N80" i="17"/>
  <c r="R80" i="17"/>
  <c r="G80" i="17"/>
  <c r="N14" i="17"/>
  <c r="R14" i="17"/>
  <c r="G14" i="17"/>
  <c r="R12" i="17"/>
  <c r="G12" i="17"/>
  <c r="N12" i="17"/>
  <c r="G16" i="17"/>
  <c r="R16" i="17"/>
  <c r="N16" i="17"/>
  <c r="R31" i="17"/>
  <c r="G31" i="17"/>
  <c r="N31" i="17"/>
  <c r="R28" i="17"/>
  <c r="G28" i="17"/>
  <c r="N28" i="17"/>
  <c r="O48" i="1"/>
  <c r="S48" i="1"/>
  <c r="N53" i="12"/>
  <c r="R53" i="12"/>
  <c r="G53" i="12"/>
  <c r="R64" i="12"/>
  <c r="N64" i="12"/>
  <c r="G64" i="12"/>
  <c r="R18" i="12"/>
  <c r="G18" i="12"/>
  <c r="N18" i="12"/>
  <c r="G43" i="12"/>
  <c r="N43" i="12"/>
  <c r="R43" i="12"/>
  <c r="G83" i="12"/>
  <c r="N83" i="12"/>
  <c r="R83" i="12"/>
  <c r="G31" i="12"/>
  <c r="N31" i="12"/>
  <c r="R31" i="12"/>
  <c r="R40" i="12"/>
  <c r="G40" i="12"/>
  <c r="N40" i="12"/>
  <c r="G5" i="12"/>
  <c r="N5" i="12"/>
  <c r="R5" i="12"/>
  <c r="O33" i="1"/>
  <c r="S33" i="1"/>
  <c r="O72" i="14"/>
  <c r="S72" i="14"/>
  <c r="S71" i="22"/>
  <c r="O71" i="22"/>
  <c r="S75" i="25"/>
  <c r="O75" i="25"/>
  <c r="R50" i="26"/>
  <c r="G50" i="26"/>
  <c r="N50" i="26"/>
  <c r="R49" i="26"/>
  <c r="N49" i="26"/>
  <c r="G49" i="26"/>
  <c r="R62" i="26"/>
  <c r="G62" i="26"/>
  <c r="N62" i="26"/>
  <c r="G7" i="26"/>
  <c r="R7" i="26"/>
  <c r="N7" i="26"/>
  <c r="R11" i="26"/>
  <c r="N11" i="26"/>
  <c r="G11" i="26"/>
  <c r="R78" i="26"/>
  <c r="G78" i="26"/>
  <c r="N78" i="26"/>
  <c r="R24" i="26"/>
  <c r="G24" i="26"/>
  <c r="N24" i="26"/>
  <c r="G41" i="26"/>
  <c r="N41" i="26"/>
  <c r="R41" i="26"/>
  <c r="O71" i="10"/>
  <c r="S71" i="10"/>
  <c r="G57" i="14"/>
  <c r="N57" i="14"/>
  <c r="R57" i="14"/>
  <c r="G10" i="14"/>
  <c r="R10" i="14"/>
  <c r="N10" i="14"/>
  <c r="G42" i="14"/>
  <c r="N42" i="14"/>
  <c r="R42" i="14"/>
  <c r="N11" i="14"/>
  <c r="R11" i="14"/>
  <c r="G11" i="14"/>
  <c r="N40" i="14"/>
  <c r="R40" i="14"/>
  <c r="G40" i="14"/>
  <c r="G27" i="14"/>
  <c r="N27" i="14"/>
  <c r="R27" i="14"/>
  <c r="N28" i="14"/>
  <c r="G28" i="14"/>
  <c r="R28" i="14"/>
  <c r="R31" i="14"/>
  <c r="N31" i="14"/>
  <c r="G31" i="14"/>
  <c r="N36" i="14"/>
  <c r="R36" i="14"/>
  <c r="G36" i="14"/>
  <c r="R33" i="14"/>
  <c r="G33" i="14"/>
  <c r="N33" i="14"/>
  <c r="G51" i="27"/>
  <c r="R51" i="27"/>
  <c r="N51" i="27"/>
  <c r="G49" i="27"/>
  <c r="N49" i="27"/>
  <c r="R49" i="27"/>
  <c r="G83" i="27"/>
  <c r="R83" i="27"/>
  <c r="N83" i="27"/>
  <c r="N16" i="27"/>
  <c r="R16" i="27"/>
  <c r="G16" i="27"/>
  <c r="G33" i="27"/>
  <c r="R33" i="27"/>
  <c r="N33" i="27"/>
  <c r="R29" i="27"/>
  <c r="N29" i="27"/>
  <c r="G29" i="27"/>
  <c r="G37" i="27"/>
  <c r="R37" i="27"/>
  <c r="N37" i="27"/>
  <c r="R19" i="27"/>
  <c r="N19" i="27"/>
  <c r="G19" i="27"/>
  <c r="R62" i="27"/>
  <c r="N62" i="27"/>
  <c r="G62" i="27"/>
  <c r="R52" i="22"/>
  <c r="N52" i="22"/>
  <c r="G52" i="22"/>
  <c r="N57" i="22"/>
  <c r="R57" i="22"/>
  <c r="G57" i="22"/>
  <c r="R16" i="22"/>
  <c r="G16" i="22"/>
  <c r="N16" i="22"/>
  <c r="N29" i="22"/>
  <c r="R29" i="22"/>
  <c r="G29" i="22"/>
  <c r="N82" i="22"/>
  <c r="R82" i="22"/>
  <c r="G82" i="22"/>
  <c r="N40" i="22"/>
  <c r="R40" i="22"/>
  <c r="G40" i="22"/>
  <c r="G28" i="22"/>
  <c r="N28" i="22"/>
  <c r="R28" i="22"/>
  <c r="N39" i="22"/>
  <c r="G39" i="22"/>
  <c r="R39" i="22"/>
  <c r="N7" i="22"/>
  <c r="R7" i="22"/>
  <c r="G7" i="22"/>
  <c r="O81" i="1"/>
  <c r="S81" i="1"/>
  <c r="S16" i="1"/>
  <c r="O16" i="1"/>
  <c r="G53" i="28"/>
  <c r="N53" i="28"/>
  <c r="R53" i="28"/>
  <c r="N47" i="28"/>
  <c r="R47" i="28"/>
  <c r="G47" i="28"/>
  <c r="R10" i="28"/>
  <c r="N10" i="28"/>
  <c r="G10" i="28"/>
  <c r="G86" i="28"/>
  <c r="N86" i="28"/>
  <c r="R86" i="28"/>
  <c r="N34" i="28"/>
  <c r="G34" i="28"/>
  <c r="R34" i="28"/>
  <c r="R69" i="28"/>
  <c r="G69" i="28"/>
  <c r="N69" i="28"/>
  <c r="G19" i="28"/>
  <c r="R19" i="28"/>
  <c r="N19" i="28"/>
  <c r="G82" i="28"/>
  <c r="N82" i="28"/>
  <c r="R82" i="28"/>
  <c r="S60" i="1"/>
  <c r="O60" i="1"/>
  <c r="G49" i="11"/>
  <c r="N49" i="11"/>
  <c r="R49" i="11"/>
  <c r="G80" i="11"/>
  <c r="N80" i="11"/>
  <c r="R80" i="11"/>
  <c r="G59" i="11"/>
  <c r="N59" i="11"/>
  <c r="R59" i="11"/>
  <c r="G43" i="11"/>
  <c r="N43" i="11"/>
  <c r="R43" i="11"/>
  <c r="R23" i="11"/>
  <c r="G23" i="11"/>
  <c r="N23" i="11"/>
  <c r="N15" i="11"/>
  <c r="G15" i="11"/>
  <c r="R15" i="11"/>
  <c r="R45" i="11"/>
  <c r="N45" i="11"/>
  <c r="G45" i="11"/>
  <c r="S55" i="1"/>
  <c r="O55" i="1"/>
  <c r="G57" i="17"/>
  <c r="N57" i="17"/>
  <c r="R57" i="17"/>
  <c r="N10" i="17"/>
  <c r="G10" i="17"/>
  <c r="R10" i="17"/>
  <c r="G86" i="17"/>
  <c r="R86" i="17"/>
  <c r="N86" i="17"/>
  <c r="R27" i="17"/>
  <c r="G27" i="17"/>
  <c r="N27" i="17"/>
  <c r="N20" i="17"/>
  <c r="R20" i="17"/>
  <c r="G20" i="17"/>
  <c r="G46" i="17"/>
  <c r="R46" i="17"/>
  <c r="N46" i="17"/>
  <c r="G34" i="17"/>
  <c r="R34" i="17"/>
  <c r="N34" i="17"/>
  <c r="G13" i="17"/>
  <c r="N13" i="17"/>
  <c r="R13" i="17"/>
  <c r="N38" i="17"/>
  <c r="G38" i="17"/>
  <c r="R38" i="17"/>
  <c r="O73" i="12"/>
  <c r="S73" i="12"/>
  <c r="R11" i="12"/>
  <c r="G11" i="12"/>
  <c r="N11" i="12"/>
  <c r="R10" i="12"/>
  <c r="N10" i="12"/>
  <c r="G10" i="12"/>
  <c r="R45" i="12"/>
  <c r="G45" i="12"/>
  <c r="N45" i="12"/>
  <c r="O72" i="23"/>
  <c r="S72" i="23"/>
  <c r="S70" i="26"/>
  <c r="O70" i="26"/>
  <c r="S72" i="15"/>
  <c r="O72" i="15"/>
  <c r="O74" i="23"/>
  <c r="S74" i="23"/>
  <c r="O75" i="19"/>
  <c r="S75" i="19"/>
  <c r="O75" i="14"/>
  <c r="S75" i="14"/>
  <c r="O76" i="15"/>
  <c r="S76" i="15"/>
  <c r="G66" i="26"/>
  <c r="R66" i="26"/>
  <c r="N66" i="26"/>
  <c r="N58" i="18"/>
  <c r="R58" i="18"/>
  <c r="G58" i="18"/>
  <c r="N58" i="15"/>
  <c r="G58" i="15"/>
  <c r="R58" i="15"/>
  <c r="O71" i="27"/>
  <c r="S71" i="27"/>
  <c r="S73" i="25"/>
  <c r="O73" i="25"/>
  <c r="O71" i="26"/>
  <c r="S71" i="26"/>
  <c r="O71" i="16"/>
  <c r="S71" i="16"/>
  <c r="O74" i="9"/>
  <c r="S74" i="9"/>
  <c r="O77" i="16"/>
  <c r="S77" i="16"/>
  <c r="O77" i="19"/>
  <c r="S77" i="19"/>
  <c r="O72" i="25"/>
  <c r="S72" i="25"/>
  <c r="S14" i="4"/>
  <c r="V14" i="1" s="1"/>
  <c r="O14" i="4"/>
  <c r="G70" i="4"/>
  <c r="O23" i="4"/>
  <c r="S23" i="4"/>
  <c r="V23" i="1" s="1"/>
  <c r="G72" i="14"/>
  <c r="G77" i="25"/>
  <c r="G77" i="19"/>
  <c r="G77" i="23"/>
  <c r="G74" i="22"/>
  <c r="G71" i="10"/>
  <c r="O47" i="4"/>
  <c r="S47" i="4"/>
  <c r="V47" i="1" s="1"/>
  <c r="G71" i="14"/>
  <c r="S61" i="4"/>
  <c r="V61" i="1" s="1"/>
  <c r="O61" i="4"/>
  <c r="V86" i="1"/>
  <c r="V18" i="1"/>
  <c r="S28" i="4"/>
  <c r="V28" i="1" s="1"/>
  <c r="O28" i="4"/>
  <c r="O83" i="4"/>
  <c r="S83" i="4"/>
  <c r="V83" i="1" s="1"/>
  <c r="G70" i="25"/>
  <c r="S31" i="4"/>
  <c r="V31" i="1" s="1"/>
  <c r="O31" i="4"/>
  <c r="G76" i="23"/>
  <c r="G74" i="28"/>
  <c r="G70" i="23"/>
  <c r="G71" i="27"/>
  <c r="O16" i="4"/>
  <c r="S16" i="4"/>
  <c r="V16" i="1" s="1"/>
  <c r="O55" i="4"/>
  <c r="S55" i="4"/>
  <c r="V55" i="1" s="1"/>
  <c r="S46" i="4"/>
  <c r="V46" i="1" s="1"/>
  <c r="O46" i="4"/>
  <c r="G72" i="24"/>
  <c r="S79" i="4"/>
  <c r="V79" i="1" s="1"/>
  <c r="O79" i="4"/>
  <c r="O68" i="4"/>
  <c r="S68" i="4"/>
  <c r="V68" i="1" s="1"/>
  <c r="G76" i="13"/>
  <c r="G72" i="12"/>
  <c r="S13" i="4"/>
  <c r="V13" i="1" s="1"/>
  <c r="O13" i="4"/>
  <c r="S8" i="4"/>
  <c r="V8" i="1" s="1"/>
  <c r="O8" i="4"/>
  <c r="O12" i="4"/>
  <c r="S12" i="4"/>
  <c r="V12" i="1" s="1"/>
  <c r="G77" i="12"/>
  <c r="S10" i="4"/>
  <c r="V10" i="1" s="1"/>
  <c r="O10" i="4"/>
  <c r="R71" i="4"/>
  <c r="U71" i="1" s="1"/>
  <c r="N71" i="4"/>
  <c r="G73" i="25"/>
  <c r="G73" i="26"/>
  <c r="O15" i="4"/>
  <c r="S15" i="4"/>
  <c r="V15" i="1" s="1"/>
  <c r="G71" i="18"/>
  <c r="G75" i="9"/>
  <c r="S6" i="4"/>
  <c r="V6" i="1" s="1"/>
  <c r="O6" i="4"/>
  <c r="S85" i="4"/>
  <c r="V85" i="1" s="1"/>
  <c r="O85" i="4"/>
  <c r="S19" i="1"/>
  <c r="O19" i="1"/>
  <c r="S72" i="17"/>
  <c r="O72" i="17"/>
  <c r="O79" i="1"/>
  <c r="S79" i="1"/>
  <c r="O72" i="9"/>
  <c r="S72" i="9"/>
  <c r="N13" i="4"/>
  <c r="R13" i="4"/>
  <c r="G13" i="4"/>
  <c r="R67" i="4"/>
  <c r="G67" i="4"/>
  <c r="N67" i="4"/>
  <c r="G20" i="4"/>
  <c r="R20" i="4"/>
  <c r="N20" i="4"/>
  <c r="R65" i="4"/>
  <c r="N65" i="4"/>
  <c r="G65" i="4"/>
  <c r="G12" i="4"/>
  <c r="R12" i="4"/>
  <c r="N12" i="4"/>
  <c r="N68" i="9"/>
  <c r="R68" i="9"/>
  <c r="G68" i="9"/>
  <c r="S75" i="22"/>
  <c r="O75" i="22"/>
  <c r="G50" i="16"/>
  <c r="N50" i="16"/>
  <c r="R50" i="16"/>
  <c r="N56" i="16"/>
  <c r="R56" i="16"/>
  <c r="G56" i="16"/>
  <c r="N78" i="16"/>
  <c r="R78" i="16"/>
  <c r="G78" i="16"/>
  <c r="G53" i="9"/>
  <c r="N53" i="9"/>
  <c r="R53" i="9"/>
  <c r="R57" i="9"/>
  <c r="N57" i="9"/>
  <c r="G57" i="9"/>
  <c r="G80" i="9"/>
  <c r="R80" i="9"/>
  <c r="N80" i="9"/>
  <c r="R79" i="9"/>
  <c r="G79" i="9"/>
  <c r="N79" i="9"/>
  <c r="G34" i="9"/>
  <c r="N34" i="9"/>
  <c r="R34" i="9"/>
  <c r="N57" i="25"/>
  <c r="R57" i="25"/>
  <c r="G57" i="25"/>
  <c r="N86" i="25"/>
  <c r="R86" i="25"/>
  <c r="G86" i="25"/>
  <c r="N36" i="25"/>
  <c r="R36" i="25"/>
  <c r="G36" i="25"/>
  <c r="R7" i="25"/>
  <c r="G7" i="25"/>
  <c r="N7" i="25"/>
  <c r="R80" i="25"/>
  <c r="G80" i="25"/>
  <c r="N80" i="25"/>
  <c r="N69" i="25"/>
  <c r="R69" i="25"/>
  <c r="G69" i="25"/>
  <c r="N9" i="25"/>
  <c r="R9" i="25"/>
  <c r="G9" i="25"/>
  <c r="G29" i="25"/>
  <c r="N29" i="25"/>
  <c r="R29" i="25"/>
  <c r="R51" i="26"/>
  <c r="N51" i="26"/>
  <c r="G51" i="26"/>
  <c r="N48" i="26"/>
  <c r="R48" i="26"/>
  <c r="G48" i="26"/>
  <c r="G79" i="26"/>
  <c r="N79" i="26"/>
  <c r="R79" i="26"/>
  <c r="G46" i="26"/>
  <c r="R46" i="26"/>
  <c r="N46" i="26"/>
  <c r="R30" i="26"/>
  <c r="G30" i="26"/>
  <c r="N30" i="26"/>
  <c r="G18" i="26"/>
  <c r="N18" i="26"/>
  <c r="R18" i="26"/>
  <c r="N67" i="26"/>
  <c r="R67" i="26"/>
  <c r="G67" i="26"/>
  <c r="R81" i="26"/>
  <c r="G81" i="26"/>
  <c r="N81" i="26"/>
  <c r="R39" i="26"/>
  <c r="G39" i="26"/>
  <c r="N39" i="26"/>
  <c r="N8" i="26"/>
  <c r="R8" i="26"/>
  <c r="G8" i="26"/>
  <c r="R49" i="19"/>
  <c r="G49" i="19"/>
  <c r="N49" i="19"/>
  <c r="G39" i="19"/>
  <c r="R39" i="19"/>
  <c r="N39" i="19"/>
  <c r="G11" i="19"/>
  <c r="R11" i="19"/>
  <c r="N11" i="19"/>
  <c r="G16" i="19"/>
  <c r="R16" i="19"/>
  <c r="N16" i="19"/>
  <c r="N40" i="19"/>
  <c r="R40" i="19"/>
  <c r="G40" i="19"/>
  <c r="N45" i="19"/>
  <c r="G45" i="19"/>
  <c r="R45" i="19"/>
  <c r="N78" i="19"/>
  <c r="G78" i="19"/>
  <c r="R78" i="19"/>
  <c r="G68" i="19"/>
  <c r="N68" i="19"/>
  <c r="R68" i="19"/>
  <c r="N24" i="19"/>
  <c r="G24" i="19"/>
  <c r="R24" i="19"/>
  <c r="S12" i="1"/>
  <c r="O12" i="1"/>
  <c r="R55" i="14"/>
  <c r="G55" i="14"/>
  <c r="N55" i="14"/>
  <c r="R8" i="14"/>
  <c r="G8" i="14"/>
  <c r="N8" i="14"/>
  <c r="R29" i="14"/>
  <c r="G29" i="14"/>
  <c r="N29" i="14"/>
  <c r="R34" i="14"/>
  <c r="G34" i="14"/>
  <c r="N34" i="14"/>
  <c r="R30" i="14"/>
  <c r="N30" i="14"/>
  <c r="G30" i="14"/>
  <c r="N43" i="14"/>
  <c r="R43" i="14"/>
  <c r="G43" i="14"/>
  <c r="G47" i="14"/>
  <c r="R47" i="14"/>
  <c r="N47" i="14"/>
  <c r="R24" i="14"/>
  <c r="G24" i="14"/>
  <c r="N24" i="14"/>
  <c r="N62" i="14"/>
  <c r="G62" i="14"/>
  <c r="R62" i="14"/>
  <c r="S85" i="1"/>
  <c r="O85" i="1"/>
  <c r="N49" i="22"/>
  <c r="R49" i="22"/>
  <c r="G49" i="22"/>
  <c r="R62" i="22"/>
  <c r="G62" i="22"/>
  <c r="N62" i="22"/>
  <c r="R36" i="22"/>
  <c r="N36" i="22"/>
  <c r="G36" i="22"/>
  <c r="R13" i="22"/>
  <c r="N13" i="22"/>
  <c r="G13" i="22"/>
  <c r="R17" i="22"/>
  <c r="N17" i="22"/>
  <c r="G17" i="22"/>
  <c r="R34" i="22"/>
  <c r="N34" i="22"/>
  <c r="G34" i="22"/>
  <c r="G43" i="22"/>
  <c r="R43" i="22"/>
  <c r="N43" i="22"/>
  <c r="R20" i="22"/>
  <c r="N20" i="22"/>
  <c r="G20" i="22"/>
  <c r="G9" i="22"/>
  <c r="N9" i="22"/>
  <c r="R9" i="22"/>
  <c r="S77" i="17"/>
  <c r="O77" i="17"/>
  <c r="R49" i="23"/>
  <c r="N49" i="23"/>
  <c r="G49" i="23"/>
  <c r="R40" i="23"/>
  <c r="G40" i="23"/>
  <c r="N40" i="23"/>
  <c r="G83" i="23"/>
  <c r="N83" i="23"/>
  <c r="R83" i="23"/>
  <c r="N81" i="23"/>
  <c r="R81" i="23"/>
  <c r="G81" i="23"/>
  <c r="G22" i="23"/>
  <c r="R22" i="23"/>
  <c r="N22" i="23"/>
  <c r="N61" i="23"/>
  <c r="R61" i="23"/>
  <c r="G61" i="23"/>
  <c r="N8" i="23"/>
  <c r="R8" i="23"/>
  <c r="G8" i="23"/>
  <c r="R44" i="23"/>
  <c r="G44" i="23"/>
  <c r="N44" i="23"/>
  <c r="G19" i="23"/>
  <c r="N19" i="23"/>
  <c r="R19" i="23"/>
  <c r="R63" i="23"/>
  <c r="G63" i="23"/>
  <c r="N63" i="23"/>
  <c r="O76" i="17"/>
  <c r="S76" i="17"/>
  <c r="S52" i="1"/>
  <c r="O52" i="1"/>
  <c r="N49" i="10"/>
  <c r="G49" i="10"/>
  <c r="R49" i="10"/>
  <c r="N14" i="10"/>
  <c r="R14" i="10"/>
  <c r="G14" i="10"/>
  <c r="G22" i="10"/>
  <c r="N22" i="10"/>
  <c r="R22" i="10"/>
  <c r="R39" i="10"/>
  <c r="N39" i="10"/>
  <c r="G39" i="10"/>
  <c r="N37" i="10"/>
  <c r="R37" i="10"/>
  <c r="G37" i="10"/>
  <c r="N82" i="10"/>
  <c r="R82" i="10"/>
  <c r="G82" i="10"/>
  <c r="G27" i="10"/>
  <c r="N27" i="10"/>
  <c r="R27" i="10"/>
  <c r="R43" i="10"/>
  <c r="G43" i="10"/>
  <c r="N43" i="10"/>
  <c r="O47" i="1"/>
  <c r="S47" i="1"/>
  <c r="G53" i="18"/>
  <c r="N53" i="18"/>
  <c r="R53" i="18"/>
  <c r="N56" i="18"/>
  <c r="R56" i="18"/>
  <c r="G56" i="18"/>
  <c r="G7" i="18"/>
  <c r="N7" i="18"/>
  <c r="R7" i="18"/>
  <c r="N15" i="18"/>
  <c r="R15" i="18"/>
  <c r="G15" i="18"/>
  <c r="G79" i="18"/>
  <c r="N79" i="18"/>
  <c r="R79" i="18"/>
  <c r="G25" i="18"/>
  <c r="N25" i="18"/>
  <c r="R25" i="18"/>
  <c r="N22" i="18"/>
  <c r="R22" i="18"/>
  <c r="G22" i="18"/>
  <c r="N82" i="18"/>
  <c r="R82" i="18"/>
  <c r="G82" i="18"/>
  <c r="S71" i="17"/>
  <c r="O71" i="17"/>
  <c r="S74" i="13"/>
  <c r="O74" i="13"/>
  <c r="R38" i="11"/>
  <c r="G38" i="11"/>
  <c r="N38" i="11"/>
  <c r="R66" i="11"/>
  <c r="N66" i="11"/>
  <c r="G66" i="11"/>
  <c r="O57" i="1"/>
  <c r="S57" i="1"/>
  <c r="R54" i="12"/>
  <c r="G54" i="12"/>
  <c r="N54" i="12"/>
  <c r="N22" i="12"/>
  <c r="R22" i="12"/>
  <c r="G22" i="12"/>
  <c r="G65" i="12"/>
  <c r="N65" i="12"/>
  <c r="R65" i="12"/>
  <c r="R25" i="12"/>
  <c r="G25" i="12"/>
  <c r="N25" i="12"/>
  <c r="R66" i="12"/>
  <c r="G66" i="12"/>
  <c r="N66" i="12"/>
  <c r="R35" i="12"/>
  <c r="N35" i="12"/>
  <c r="G35" i="12"/>
  <c r="G58" i="12"/>
  <c r="R58" i="12"/>
  <c r="N58" i="12"/>
  <c r="N60" i="12"/>
  <c r="G60" i="12"/>
  <c r="R60" i="12"/>
  <c r="N20" i="12"/>
  <c r="R20" i="12"/>
  <c r="G20" i="12"/>
  <c r="G33" i="12"/>
  <c r="N33" i="12"/>
  <c r="R33" i="12"/>
  <c r="G81" i="12"/>
  <c r="N81" i="12"/>
  <c r="R81" i="12"/>
  <c r="N67" i="12"/>
  <c r="R67" i="12"/>
  <c r="G67" i="12"/>
  <c r="N21" i="12"/>
  <c r="R21" i="12"/>
  <c r="G21" i="12"/>
  <c r="R9" i="12"/>
  <c r="G9" i="12"/>
  <c r="N9" i="12"/>
  <c r="S70" i="14"/>
  <c r="O70" i="14"/>
  <c r="O70" i="28"/>
  <c r="S70" i="28"/>
  <c r="N32" i="4"/>
  <c r="G32" i="4"/>
  <c r="R32" i="4"/>
  <c r="S71" i="19"/>
  <c r="O71" i="19"/>
  <c r="N51" i="16"/>
  <c r="R51" i="16"/>
  <c r="G51" i="16"/>
  <c r="R58" i="16"/>
  <c r="G58" i="16"/>
  <c r="N58" i="16"/>
  <c r="R37" i="16"/>
  <c r="G37" i="16"/>
  <c r="N37" i="16"/>
  <c r="G31" i="16"/>
  <c r="N31" i="16"/>
  <c r="R31" i="16"/>
  <c r="R32" i="16"/>
  <c r="G32" i="16"/>
  <c r="N32" i="16"/>
  <c r="N82" i="16"/>
  <c r="R82" i="16"/>
  <c r="G82" i="16"/>
  <c r="N17" i="16"/>
  <c r="R17" i="16"/>
  <c r="G17" i="16"/>
  <c r="G68" i="16"/>
  <c r="N68" i="16"/>
  <c r="R68" i="16"/>
  <c r="N41" i="16"/>
  <c r="R41" i="16"/>
  <c r="G41" i="16"/>
  <c r="S29" i="1"/>
  <c r="O29" i="1"/>
  <c r="G56" i="25"/>
  <c r="N56" i="25"/>
  <c r="R56" i="25"/>
  <c r="N18" i="25"/>
  <c r="R18" i="25"/>
  <c r="G18" i="25"/>
  <c r="G31" i="25"/>
  <c r="R31" i="25"/>
  <c r="N31" i="25"/>
  <c r="G44" i="25"/>
  <c r="R44" i="25"/>
  <c r="N44" i="25"/>
  <c r="R40" i="25"/>
  <c r="G40" i="25"/>
  <c r="N40" i="25"/>
  <c r="N24" i="25"/>
  <c r="R24" i="25"/>
  <c r="G24" i="25"/>
  <c r="G78" i="25"/>
  <c r="N78" i="25"/>
  <c r="R78" i="25"/>
  <c r="G28" i="25"/>
  <c r="N28" i="25"/>
  <c r="R28" i="25"/>
  <c r="N83" i="25"/>
  <c r="G83" i="25"/>
  <c r="R83" i="25"/>
  <c r="N84" i="25"/>
  <c r="R84" i="25"/>
  <c r="G84" i="25"/>
  <c r="S23" i="1"/>
  <c r="O23" i="1"/>
  <c r="N58" i="26"/>
  <c r="R58" i="26"/>
  <c r="G58" i="26"/>
  <c r="R53" i="26"/>
  <c r="N53" i="26"/>
  <c r="G53" i="26"/>
  <c r="G25" i="26"/>
  <c r="N25" i="26"/>
  <c r="R25" i="26"/>
  <c r="G20" i="26"/>
  <c r="N20" i="26"/>
  <c r="R20" i="26"/>
  <c r="N10" i="26"/>
  <c r="R10" i="26"/>
  <c r="G10" i="26"/>
  <c r="N34" i="26"/>
  <c r="R34" i="26"/>
  <c r="G34" i="26"/>
  <c r="N14" i="26"/>
  <c r="R14" i="26"/>
  <c r="G14" i="26"/>
  <c r="G44" i="26"/>
  <c r="R44" i="26"/>
  <c r="N44" i="26"/>
  <c r="R40" i="26"/>
  <c r="N40" i="26"/>
  <c r="G40" i="26"/>
  <c r="S17" i="1"/>
  <c r="O17" i="1"/>
  <c r="O71" i="28"/>
  <c r="S71" i="28"/>
  <c r="O61" i="1"/>
  <c r="S61" i="1"/>
  <c r="G54" i="19"/>
  <c r="N54" i="19"/>
  <c r="R54" i="19"/>
  <c r="N48" i="19"/>
  <c r="R48" i="19"/>
  <c r="G48" i="19"/>
  <c r="G17" i="19"/>
  <c r="R17" i="19"/>
  <c r="N17" i="19"/>
  <c r="G82" i="19"/>
  <c r="N82" i="19"/>
  <c r="R82" i="19"/>
  <c r="R69" i="19"/>
  <c r="N69" i="19"/>
  <c r="G69" i="19"/>
  <c r="G7" i="19"/>
  <c r="N7" i="19"/>
  <c r="R7" i="19"/>
  <c r="G30" i="19"/>
  <c r="N30" i="19"/>
  <c r="R30" i="19"/>
  <c r="R29" i="19"/>
  <c r="N29" i="19"/>
  <c r="G29" i="19"/>
  <c r="G64" i="19"/>
  <c r="R64" i="19"/>
  <c r="N64" i="19"/>
  <c r="G61" i="19"/>
  <c r="N61" i="19"/>
  <c r="R61" i="19"/>
  <c r="O71" i="12"/>
  <c r="S71" i="12"/>
  <c r="R50" i="24"/>
  <c r="G50" i="24"/>
  <c r="N50" i="24"/>
  <c r="R53" i="24"/>
  <c r="G53" i="24"/>
  <c r="N53" i="24"/>
  <c r="R62" i="24"/>
  <c r="G62" i="24"/>
  <c r="N62" i="24"/>
  <c r="N82" i="24"/>
  <c r="R82" i="24"/>
  <c r="G82" i="24"/>
  <c r="R7" i="24"/>
  <c r="N7" i="24"/>
  <c r="G7" i="24"/>
  <c r="N8" i="24"/>
  <c r="G8" i="24"/>
  <c r="R8" i="24"/>
  <c r="N83" i="24"/>
  <c r="R83" i="24"/>
  <c r="G83" i="24"/>
  <c r="N21" i="24"/>
  <c r="R21" i="24"/>
  <c r="G21" i="24"/>
  <c r="O74" i="11"/>
  <c r="S74" i="11"/>
  <c r="N49" i="14"/>
  <c r="R49" i="14"/>
  <c r="G49" i="14"/>
  <c r="R17" i="14"/>
  <c r="N17" i="14"/>
  <c r="G17" i="14"/>
  <c r="N68" i="14"/>
  <c r="G68" i="14"/>
  <c r="R68" i="14"/>
  <c r="G32" i="14"/>
  <c r="R32" i="14"/>
  <c r="N32" i="14"/>
  <c r="N86" i="14"/>
  <c r="G86" i="14"/>
  <c r="R86" i="14"/>
  <c r="G59" i="14"/>
  <c r="N59" i="14"/>
  <c r="R59" i="14"/>
  <c r="N41" i="14"/>
  <c r="R41" i="14"/>
  <c r="G41" i="14"/>
  <c r="G21" i="14"/>
  <c r="R21" i="14"/>
  <c r="N21" i="14"/>
  <c r="G67" i="14"/>
  <c r="R67" i="14"/>
  <c r="N67" i="14"/>
  <c r="O77" i="10"/>
  <c r="S77" i="10"/>
  <c r="G21" i="22"/>
  <c r="N21" i="22"/>
  <c r="R21" i="22"/>
  <c r="G15" i="22"/>
  <c r="R15" i="22"/>
  <c r="N15" i="22"/>
  <c r="N33" i="22"/>
  <c r="R33" i="22"/>
  <c r="G33" i="22"/>
  <c r="N30" i="22"/>
  <c r="G30" i="22"/>
  <c r="R30" i="22"/>
  <c r="R32" i="22"/>
  <c r="G32" i="22"/>
  <c r="N32" i="22"/>
  <c r="R84" i="22"/>
  <c r="G84" i="22"/>
  <c r="N84" i="22"/>
  <c r="G83" i="22"/>
  <c r="N83" i="22"/>
  <c r="R83" i="22"/>
  <c r="G49" i="15"/>
  <c r="N49" i="15"/>
  <c r="R49" i="15"/>
  <c r="N20" i="15"/>
  <c r="R20" i="15"/>
  <c r="G20" i="15"/>
  <c r="G82" i="15"/>
  <c r="R82" i="15"/>
  <c r="N82" i="15"/>
  <c r="R64" i="15"/>
  <c r="G64" i="15"/>
  <c r="N64" i="15"/>
  <c r="N7" i="15"/>
  <c r="R7" i="15"/>
  <c r="G7" i="15"/>
  <c r="N32" i="15"/>
  <c r="R32" i="15"/>
  <c r="G32" i="15"/>
  <c r="R34" i="15"/>
  <c r="G34" i="15"/>
  <c r="N34" i="15"/>
  <c r="G8" i="15"/>
  <c r="N8" i="15"/>
  <c r="R8" i="15"/>
  <c r="G17" i="15"/>
  <c r="R17" i="15"/>
  <c r="N17" i="15"/>
  <c r="N55" i="18"/>
  <c r="R55" i="18"/>
  <c r="G55" i="18"/>
  <c r="N43" i="18"/>
  <c r="G43" i="18"/>
  <c r="R43" i="18"/>
  <c r="N11" i="18"/>
  <c r="G11" i="18"/>
  <c r="R11" i="18"/>
  <c r="N20" i="18"/>
  <c r="R20" i="18"/>
  <c r="G20" i="18"/>
  <c r="G14" i="18"/>
  <c r="R14" i="18"/>
  <c r="N14" i="18"/>
  <c r="G67" i="18"/>
  <c r="R67" i="18"/>
  <c r="N67" i="18"/>
  <c r="G24" i="18"/>
  <c r="N24" i="18"/>
  <c r="R24" i="18"/>
  <c r="G5" i="18"/>
  <c r="R5" i="18"/>
  <c r="N5" i="18"/>
  <c r="R54" i="11"/>
  <c r="G54" i="11"/>
  <c r="N54" i="11"/>
  <c r="G79" i="11"/>
  <c r="N79" i="11"/>
  <c r="R79" i="11"/>
  <c r="G42" i="11"/>
  <c r="R42" i="11"/>
  <c r="N42" i="11"/>
  <c r="N78" i="11"/>
  <c r="G78" i="11"/>
  <c r="R78" i="11"/>
  <c r="G16" i="11"/>
  <c r="N16" i="11"/>
  <c r="R16" i="11"/>
  <c r="N11" i="11"/>
  <c r="G11" i="11"/>
  <c r="R11" i="11"/>
  <c r="R17" i="11"/>
  <c r="N17" i="11"/>
  <c r="G17" i="11"/>
  <c r="R14" i="11"/>
  <c r="N14" i="11"/>
  <c r="G14" i="11"/>
  <c r="G61" i="12"/>
  <c r="N61" i="12"/>
  <c r="R61" i="12"/>
  <c r="O40" i="1"/>
  <c r="S40" i="1"/>
  <c r="O63" i="1"/>
  <c r="S63" i="1"/>
  <c r="S72" i="18"/>
  <c r="O72" i="18"/>
  <c r="S18" i="1"/>
  <c r="O18" i="1"/>
  <c r="O74" i="18"/>
  <c r="S74" i="18"/>
  <c r="N54" i="16"/>
  <c r="G54" i="16"/>
  <c r="R54" i="16"/>
  <c r="R48" i="16"/>
  <c r="G48" i="16"/>
  <c r="N48" i="16"/>
  <c r="R42" i="16"/>
  <c r="G42" i="16"/>
  <c r="N42" i="16"/>
  <c r="N23" i="16"/>
  <c r="G23" i="16"/>
  <c r="R23" i="16"/>
  <c r="N19" i="16"/>
  <c r="G19" i="16"/>
  <c r="R19" i="16"/>
  <c r="G7" i="16"/>
  <c r="R7" i="16"/>
  <c r="N7" i="16"/>
  <c r="G69" i="16"/>
  <c r="N69" i="16"/>
  <c r="R69" i="16"/>
  <c r="R59" i="16"/>
  <c r="N59" i="16"/>
  <c r="G59" i="16"/>
  <c r="G34" i="16"/>
  <c r="R34" i="16"/>
  <c r="N34" i="16"/>
  <c r="N81" i="16"/>
  <c r="G81" i="16"/>
  <c r="R81" i="16"/>
  <c r="R50" i="9"/>
  <c r="N50" i="9"/>
  <c r="G50" i="9"/>
  <c r="G54" i="9"/>
  <c r="R54" i="9"/>
  <c r="N54" i="9"/>
  <c r="R39" i="9"/>
  <c r="G39" i="9"/>
  <c r="N39" i="9"/>
  <c r="G59" i="9"/>
  <c r="N59" i="9"/>
  <c r="R59" i="9"/>
  <c r="R66" i="9"/>
  <c r="N66" i="9"/>
  <c r="G66" i="9"/>
  <c r="N10" i="9"/>
  <c r="G10" i="9"/>
  <c r="R10" i="9"/>
  <c r="N63" i="9"/>
  <c r="G63" i="9"/>
  <c r="R63" i="9"/>
  <c r="N40" i="9"/>
  <c r="R40" i="9"/>
  <c r="G40" i="9"/>
  <c r="N17" i="9"/>
  <c r="G17" i="9"/>
  <c r="R17" i="9"/>
  <c r="R61" i="9"/>
  <c r="G61" i="9"/>
  <c r="N61" i="9"/>
  <c r="R43" i="25"/>
  <c r="G43" i="25"/>
  <c r="N43" i="25"/>
  <c r="G38" i="25"/>
  <c r="N38" i="25"/>
  <c r="R38" i="25"/>
  <c r="R76" i="1"/>
  <c r="N76" i="1"/>
  <c r="R77" i="1"/>
  <c r="N77" i="1"/>
  <c r="G55" i="26"/>
  <c r="R55" i="26"/>
  <c r="N55" i="26"/>
  <c r="G38" i="26"/>
  <c r="N38" i="26"/>
  <c r="R38" i="26"/>
  <c r="R84" i="26"/>
  <c r="G84" i="26"/>
  <c r="N84" i="26"/>
  <c r="G61" i="26"/>
  <c r="R61" i="26"/>
  <c r="N61" i="26"/>
  <c r="N28" i="26"/>
  <c r="R28" i="26"/>
  <c r="G28" i="26"/>
  <c r="G43" i="26"/>
  <c r="N43" i="26"/>
  <c r="R43" i="26"/>
  <c r="N83" i="26"/>
  <c r="G83" i="26"/>
  <c r="R83" i="26"/>
  <c r="G60" i="26"/>
  <c r="R60" i="26"/>
  <c r="N60" i="26"/>
  <c r="O58" i="1"/>
  <c r="S58" i="1"/>
  <c r="O21" i="1"/>
  <c r="S21" i="1"/>
  <c r="G50" i="19"/>
  <c r="N50" i="19"/>
  <c r="R50" i="19"/>
  <c r="R53" i="19"/>
  <c r="N53" i="19"/>
  <c r="G53" i="19"/>
  <c r="G32" i="19"/>
  <c r="N32" i="19"/>
  <c r="R32" i="19"/>
  <c r="G6" i="19"/>
  <c r="R6" i="19"/>
  <c r="N6" i="19"/>
  <c r="N47" i="19"/>
  <c r="R47" i="19"/>
  <c r="G47" i="19"/>
  <c r="N13" i="19"/>
  <c r="G13" i="19"/>
  <c r="R13" i="19"/>
  <c r="N28" i="19"/>
  <c r="R28" i="19"/>
  <c r="G28" i="19"/>
  <c r="N85" i="19"/>
  <c r="G85" i="19"/>
  <c r="R85" i="19"/>
  <c r="N81" i="19"/>
  <c r="R81" i="19"/>
  <c r="G81" i="19"/>
  <c r="O9" i="1"/>
  <c r="S9" i="1"/>
  <c r="N5" i="24"/>
  <c r="G5" i="24"/>
  <c r="R5" i="24"/>
  <c r="O31" i="1"/>
  <c r="S31" i="1"/>
  <c r="R56" i="14"/>
  <c r="G56" i="14"/>
  <c r="N56" i="14"/>
  <c r="N6" i="14"/>
  <c r="G6" i="14"/>
  <c r="R6" i="14"/>
  <c r="R14" i="14"/>
  <c r="N14" i="14"/>
  <c r="G14" i="14"/>
  <c r="G46" i="14"/>
  <c r="R46" i="14"/>
  <c r="N46" i="14"/>
  <c r="R61" i="14"/>
  <c r="G61" i="14"/>
  <c r="N61" i="14"/>
  <c r="G79" i="14"/>
  <c r="N79" i="14"/>
  <c r="R79" i="14"/>
  <c r="N12" i="14"/>
  <c r="R12" i="14"/>
  <c r="G12" i="14"/>
  <c r="R69" i="14"/>
  <c r="N69" i="14"/>
  <c r="G69" i="14"/>
  <c r="R28" i="27"/>
  <c r="N28" i="27"/>
  <c r="G28" i="27"/>
  <c r="G65" i="27"/>
  <c r="N65" i="27"/>
  <c r="R65" i="27"/>
  <c r="G67" i="27"/>
  <c r="N67" i="27"/>
  <c r="R67" i="27"/>
  <c r="N61" i="27"/>
  <c r="G61" i="27"/>
  <c r="R61" i="27"/>
  <c r="N25" i="27"/>
  <c r="R25" i="27"/>
  <c r="G25" i="27"/>
  <c r="N86" i="27"/>
  <c r="R86" i="27"/>
  <c r="G86" i="27"/>
  <c r="N8" i="27"/>
  <c r="R8" i="27"/>
  <c r="G8" i="27"/>
  <c r="R84" i="10"/>
  <c r="G84" i="10"/>
  <c r="N84" i="10"/>
  <c r="R57" i="18"/>
  <c r="G57" i="18"/>
  <c r="N57" i="18"/>
  <c r="R83" i="18"/>
  <c r="G83" i="18"/>
  <c r="N83" i="18"/>
  <c r="S39" i="1"/>
  <c r="O39" i="1"/>
  <c r="O26" i="1"/>
  <c r="S26" i="1"/>
  <c r="R48" i="28"/>
  <c r="G48" i="28"/>
  <c r="N48" i="28"/>
  <c r="R49" i="28"/>
  <c r="N49" i="28"/>
  <c r="G49" i="28"/>
  <c r="R80" i="28"/>
  <c r="G80" i="28"/>
  <c r="N80" i="28"/>
  <c r="N65" i="28"/>
  <c r="R65" i="28"/>
  <c r="G65" i="28"/>
  <c r="N32" i="28"/>
  <c r="G32" i="28"/>
  <c r="R32" i="28"/>
  <c r="N28" i="28"/>
  <c r="G28" i="28"/>
  <c r="R28" i="28"/>
  <c r="N41" i="28"/>
  <c r="G41" i="28"/>
  <c r="R41" i="28"/>
  <c r="G45" i="28"/>
  <c r="N45" i="28"/>
  <c r="R45" i="28"/>
  <c r="G29" i="28"/>
  <c r="R29" i="28"/>
  <c r="N29" i="28"/>
  <c r="S28" i="1"/>
  <c r="O28" i="1"/>
  <c r="N50" i="13"/>
  <c r="G50" i="13"/>
  <c r="R50" i="13"/>
  <c r="G57" i="13"/>
  <c r="N57" i="13"/>
  <c r="R57" i="13"/>
  <c r="N34" i="13"/>
  <c r="R34" i="13"/>
  <c r="G34" i="13"/>
  <c r="G43" i="13"/>
  <c r="N43" i="13"/>
  <c r="R43" i="13"/>
  <c r="N83" i="13"/>
  <c r="R83" i="13"/>
  <c r="G83" i="13"/>
  <c r="R8" i="13"/>
  <c r="N8" i="13"/>
  <c r="G8" i="13"/>
  <c r="R40" i="13"/>
  <c r="N40" i="13"/>
  <c r="G40" i="13"/>
  <c r="R14" i="13"/>
  <c r="N14" i="13"/>
  <c r="G14" i="13"/>
  <c r="R69" i="13"/>
  <c r="N69" i="13"/>
  <c r="G69" i="13"/>
  <c r="O5" i="1"/>
  <c r="S5" i="1"/>
  <c r="R6" i="12"/>
  <c r="G6" i="12"/>
  <c r="N6" i="12"/>
  <c r="N27" i="12"/>
  <c r="R27" i="12"/>
  <c r="G27" i="12"/>
  <c r="G5" i="16"/>
  <c r="R5" i="16"/>
  <c r="N5" i="16"/>
  <c r="N49" i="16"/>
  <c r="G49" i="16"/>
  <c r="R49" i="16"/>
  <c r="G10" i="16"/>
  <c r="N10" i="16"/>
  <c r="R10" i="16"/>
  <c r="R80" i="16"/>
  <c r="N80" i="16"/>
  <c r="G80" i="16"/>
  <c r="R26" i="16"/>
  <c r="N26" i="16"/>
  <c r="G26" i="16"/>
  <c r="G20" i="16"/>
  <c r="N20" i="16"/>
  <c r="R20" i="16"/>
  <c r="R39" i="16"/>
  <c r="N39" i="16"/>
  <c r="G39" i="16"/>
  <c r="R84" i="16"/>
  <c r="G84" i="16"/>
  <c r="N84" i="16"/>
  <c r="R86" i="16"/>
  <c r="N86" i="16"/>
  <c r="G86" i="16"/>
  <c r="N38" i="16"/>
  <c r="R38" i="16"/>
  <c r="G38" i="16"/>
  <c r="S80" i="1"/>
  <c r="O80" i="1"/>
  <c r="G5" i="9"/>
  <c r="N5" i="9"/>
  <c r="R5" i="9"/>
  <c r="N49" i="9"/>
  <c r="R49" i="9"/>
  <c r="G49" i="9"/>
  <c r="G26" i="9"/>
  <c r="N26" i="9"/>
  <c r="R26" i="9"/>
  <c r="R47" i="9"/>
  <c r="G47" i="9"/>
  <c r="N47" i="9"/>
  <c r="R11" i="9"/>
  <c r="G11" i="9"/>
  <c r="N11" i="9"/>
  <c r="R69" i="9"/>
  <c r="N69" i="9"/>
  <c r="G69" i="9"/>
  <c r="R38" i="9"/>
  <c r="G38" i="9"/>
  <c r="N38" i="9"/>
  <c r="R27" i="9"/>
  <c r="G27" i="9"/>
  <c r="N27" i="9"/>
  <c r="G65" i="9"/>
  <c r="N65" i="9"/>
  <c r="R65" i="9"/>
  <c r="G82" i="9"/>
  <c r="N82" i="9"/>
  <c r="R82" i="9"/>
  <c r="R51" i="25"/>
  <c r="N51" i="25"/>
  <c r="G51" i="25"/>
  <c r="R49" i="25"/>
  <c r="G49" i="25"/>
  <c r="N49" i="25"/>
  <c r="R19" i="25"/>
  <c r="N19" i="25"/>
  <c r="G19" i="25"/>
  <c r="R67" i="25"/>
  <c r="G67" i="25"/>
  <c r="N67" i="25"/>
  <c r="N46" i="25"/>
  <c r="R46" i="25"/>
  <c r="G46" i="25"/>
  <c r="N32" i="25"/>
  <c r="R32" i="25"/>
  <c r="G32" i="25"/>
  <c r="R60" i="25"/>
  <c r="G60" i="25"/>
  <c r="N60" i="25"/>
  <c r="R30" i="25"/>
  <c r="N30" i="25"/>
  <c r="G30" i="25"/>
  <c r="S73" i="27"/>
  <c r="O73" i="27"/>
  <c r="O75" i="17"/>
  <c r="S75" i="17"/>
  <c r="N56" i="19"/>
  <c r="G56" i="19"/>
  <c r="R56" i="19"/>
  <c r="N67" i="19"/>
  <c r="R67" i="19"/>
  <c r="G67" i="19"/>
  <c r="N33" i="19"/>
  <c r="G33" i="19"/>
  <c r="R33" i="19"/>
  <c r="R26" i="19"/>
  <c r="N26" i="19"/>
  <c r="G26" i="19"/>
  <c r="G19" i="19"/>
  <c r="N19" i="19"/>
  <c r="R19" i="19"/>
  <c r="R79" i="19"/>
  <c r="G79" i="19"/>
  <c r="N79" i="19"/>
  <c r="N43" i="19"/>
  <c r="R43" i="19"/>
  <c r="G43" i="19"/>
  <c r="R9" i="19"/>
  <c r="G9" i="19"/>
  <c r="N9" i="19"/>
  <c r="N42" i="19"/>
  <c r="R42" i="19"/>
  <c r="G42" i="19"/>
  <c r="S75" i="11"/>
  <c r="O75" i="11"/>
  <c r="N51" i="24"/>
  <c r="R51" i="24"/>
  <c r="G51" i="24"/>
  <c r="G55" i="24"/>
  <c r="N55" i="24"/>
  <c r="R55" i="24"/>
  <c r="R30" i="24"/>
  <c r="G30" i="24"/>
  <c r="N30" i="24"/>
  <c r="N85" i="24"/>
  <c r="G85" i="24"/>
  <c r="R85" i="24"/>
  <c r="N24" i="24"/>
  <c r="G24" i="24"/>
  <c r="R24" i="24"/>
  <c r="N43" i="24"/>
  <c r="R43" i="24"/>
  <c r="G43" i="24"/>
  <c r="G17" i="24"/>
  <c r="N17" i="24"/>
  <c r="R17" i="24"/>
  <c r="N13" i="24"/>
  <c r="G13" i="24"/>
  <c r="R13" i="24"/>
  <c r="R42" i="24"/>
  <c r="N42" i="24"/>
  <c r="G42" i="24"/>
  <c r="G15" i="24"/>
  <c r="R15" i="24"/>
  <c r="N15" i="24"/>
  <c r="O73" i="14"/>
  <c r="S73" i="14"/>
  <c r="S76" i="10"/>
  <c r="O76" i="10"/>
  <c r="O71" i="15"/>
  <c r="S71" i="15"/>
  <c r="O38" i="1"/>
  <c r="S38" i="1"/>
  <c r="R48" i="23"/>
  <c r="G48" i="23"/>
  <c r="N48" i="23"/>
  <c r="N7" i="23"/>
  <c r="G7" i="23"/>
  <c r="R7" i="23"/>
  <c r="R78" i="23"/>
  <c r="G78" i="23"/>
  <c r="N78" i="23"/>
  <c r="N13" i="23"/>
  <c r="R13" i="23"/>
  <c r="G13" i="23"/>
  <c r="G47" i="23"/>
  <c r="N47" i="23"/>
  <c r="R47" i="23"/>
  <c r="N29" i="23"/>
  <c r="R29" i="23"/>
  <c r="G29" i="23"/>
  <c r="R26" i="23"/>
  <c r="G26" i="23"/>
  <c r="N26" i="23"/>
  <c r="N46" i="23"/>
  <c r="R46" i="23"/>
  <c r="G46" i="23"/>
  <c r="R55" i="15"/>
  <c r="N55" i="15"/>
  <c r="G55" i="15"/>
  <c r="G44" i="15"/>
  <c r="N44" i="15"/>
  <c r="R44" i="15"/>
  <c r="R9" i="15"/>
  <c r="G9" i="15"/>
  <c r="N9" i="15"/>
  <c r="R35" i="15"/>
  <c r="G35" i="15"/>
  <c r="N35" i="15"/>
  <c r="R30" i="15"/>
  <c r="G30" i="15"/>
  <c r="N30" i="15"/>
  <c r="R15" i="15"/>
  <c r="G15" i="15"/>
  <c r="N15" i="15"/>
  <c r="G38" i="15"/>
  <c r="N38" i="15"/>
  <c r="R38" i="15"/>
  <c r="G25" i="15"/>
  <c r="N25" i="15"/>
  <c r="R25" i="15"/>
  <c r="R28" i="15"/>
  <c r="G28" i="15"/>
  <c r="N28" i="15"/>
  <c r="G51" i="10"/>
  <c r="N51" i="10"/>
  <c r="R51" i="10"/>
  <c r="N55" i="10"/>
  <c r="R55" i="10"/>
  <c r="G55" i="10"/>
  <c r="N78" i="10"/>
  <c r="R78" i="10"/>
  <c r="G78" i="10"/>
  <c r="R59" i="10"/>
  <c r="N59" i="10"/>
  <c r="G59" i="10"/>
  <c r="G66" i="10"/>
  <c r="N66" i="10"/>
  <c r="R66" i="10"/>
  <c r="R38" i="10"/>
  <c r="G38" i="10"/>
  <c r="N38" i="10"/>
  <c r="N19" i="10"/>
  <c r="R19" i="10"/>
  <c r="G19" i="10"/>
  <c r="G24" i="10"/>
  <c r="R24" i="10"/>
  <c r="N24" i="10"/>
  <c r="G18" i="10"/>
  <c r="N18" i="10"/>
  <c r="R18" i="10"/>
  <c r="R13" i="10"/>
  <c r="G13" i="10"/>
  <c r="N13" i="10"/>
  <c r="N51" i="18"/>
  <c r="G51" i="18"/>
  <c r="R51" i="18"/>
  <c r="N48" i="18"/>
  <c r="R48" i="18"/>
  <c r="G48" i="18"/>
  <c r="N35" i="18"/>
  <c r="R35" i="18"/>
  <c r="G35" i="18"/>
  <c r="N68" i="18"/>
  <c r="G68" i="18"/>
  <c r="R68" i="18"/>
  <c r="R10" i="18"/>
  <c r="N10" i="18"/>
  <c r="G10" i="18"/>
  <c r="G65" i="18"/>
  <c r="R65" i="18"/>
  <c r="N65" i="18"/>
  <c r="N8" i="18"/>
  <c r="R8" i="18"/>
  <c r="G8" i="18"/>
  <c r="N81" i="18"/>
  <c r="R81" i="18"/>
  <c r="G81" i="18"/>
  <c r="R40" i="18"/>
  <c r="N40" i="18"/>
  <c r="G40" i="18"/>
  <c r="S73" i="17"/>
  <c r="O73" i="17"/>
  <c r="O73" i="28"/>
  <c r="S73" i="28"/>
  <c r="G10" i="11"/>
  <c r="R10" i="11"/>
  <c r="N10" i="11"/>
  <c r="R19" i="11"/>
  <c r="N19" i="11"/>
  <c r="G19" i="11"/>
  <c r="N58" i="13"/>
  <c r="R58" i="13"/>
  <c r="G58" i="13"/>
  <c r="R61" i="13"/>
  <c r="G61" i="13"/>
  <c r="N61" i="13"/>
  <c r="G47" i="13"/>
  <c r="N47" i="13"/>
  <c r="R47" i="13"/>
  <c r="N19" i="13"/>
  <c r="G19" i="13"/>
  <c r="R19" i="13"/>
  <c r="N17" i="13"/>
  <c r="G17" i="13"/>
  <c r="R17" i="13"/>
  <c r="R37" i="13"/>
  <c r="N37" i="13"/>
  <c r="G37" i="13"/>
  <c r="R9" i="13"/>
  <c r="G9" i="13"/>
  <c r="N9" i="13"/>
  <c r="R16" i="13"/>
  <c r="N16" i="13"/>
  <c r="G16" i="13"/>
  <c r="G65" i="13"/>
  <c r="N65" i="13"/>
  <c r="R65" i="13"/>
  <c r="S74" i="12"/>
  <c r="O74" i="12"/>
  <c r="G49" i="12"/>
  <c r="N49" i="12"/>
  <c r="R49" i="12"/>
  <c r="N85" i="12"/>
  <c r="R85" i="12"/>
  <c r="G85" i="12"/>
  <c r="R78" i="12"/>
  <c r="G78" i="12"/>
  <c r="N78" i="12"/>
  <c r="R84" i="12"/>
  <c r="G84" i="12"/>
  <c r="N84" i="12"/>
  <c r="N13" i="12"/>
  <c r="R13" i="12"/>
  <c r="G13" i="12"/>
  <c r="G69" i="12"/>
  <c r="N69" i="12"/>
  <c r="R69" i="12"/>
  <c r="G29" i="12"/>
  <c r="N29" i="12"/>
  <c r="R29" i="12"/>
  <c r="R59" i="12"/>
  <c r="G59" i="12"/>
  <c r="N59" i="12"/>
  <c r="R15" i="12"/>
  <c r="G15" i="12"/>
  <c r="N15" i="12"/>
  <c r="O72" i="13"/>
  <c r="S72" i="13"/>
  <c r="N84" i="18"/>
  <c r="R84" i="18"/>
  <c r="G84" i="18"/>
  <c r="S73" i="10"/>
  <c r="O73" i="10"/>
  <c r="S76" i="19"/>
  <c r="O76" i="19"/>
  <c r="O77" i="27"/>
  <c r="S77" i="27"/>
  <c r="S74" i="16"/>
  <c r="O74" i="16"/>
  <c r="O76" i="26"/>
  <c r="S76" i="26"/>
  <c r="O72" i="16"/>
  <c r="S72" i="16"/>
  <c r="S72" i="10"/>
  <c r="O72" i="10"/>
  <c r="S76" i="16"/>
  <c r="O76" i="16"/>
  <c r="G71" i="4"/>
  <c r="O71" i="9"/>
  <c r="S71" i="9"/>
  <c r="G36" i="9"/>
  <c r="N36" i="9"/>
  <c r="R36" i="9"/>
  <c r="S53" i="4"/>
  <c r="V53" i="1" s="1"/>
  <c r="O53" i="4"/>
  <c r="G76" i="18"/>
  <c r="S42" i="4"/>
  <c r="V42" i="1" s="1"/>
  <c r="O42" i="4"/>
  <c r="G72" i="26"/>
  <c r="G77" i="18"/>
  <c r="G75" i="22"/>
  <c r="G75" i="28"/>
  <c r="N72" i="4"/>
  <c r="R72" i="4"/>
  <c r="U72" i="1" s="1"/>
  <c r="G71" i="17"/>
  <c r="G75" i="14"/>
  <c r="O57" i="4"/>
  <c r="S57" i="4"/>
  <c r="V57" i="1" s="1"/>
  <c r="G70" i="26"/>
  <c r="G71" i="11"/>
  <c r="S64" i="4"/>
  <c r="V64" i="1" s="1"/>
  <c r="O64" i="4"/>
  <c r="G76" i="22"/>
  <c r="G72" i="28"/>
  <c r="S22" i="4"/>
  <c r="V22" i="1" s="1"/>
  <c r="O22" i="4"/>
  <c r="S26" i="4"/>
  <c r="V26" i="1" s="1"/>
  <c r="O26" i="4"/>
  <c r="G76" i="12"/>
  <c r="G74" i="16"/>
  <c r="O5" i="4"/>
  <c r="S5" i="4"/>
  <c r="V5" i="1" s="1"/>
  <c r="O20" i="4"/>
  <c r="S20" i="4"/>
  <c r="V20" i="1" s="1"/>
  <c r="S54" i="4"/>
  <c r="V54" i="1" s="1"/>
  <c r="O54" i="4"/>
  <c r="G74" i="23"/>
  <c r="G70" i="11"/>
  <c r="S32" i="4"/>
  <c r="V32" i="1" s="1"/>
  <c r="O32" i="4"/>
  <c r="G77" i="10"/>
  <c r="O29" i="4"/>
  <c r="S29" i="4"/>
  <c r="V29" i="1" s="1"/>
  <c r="G71" i="22"/>
  <c r="O43" i="4"/>
  <c r="S43" i="4"/>
  <c r="V43" i="1" s="1"/>
  <c r="O82" i="4"/>
  <c r="S82" i="4"/>
  <c r="V82" i="1" s="1"/>
  <c r="G70" i="15"/>
  <c r="G73" i="27"/>
  <c r="S56" i="4"/>
  <c r="V56" i="1" s="1"/>
  <c r="O56" i="4"/>
  <c r="S25" i="4"/>
  <c r="V25" i="1" s="1"/>
  <c r="O25" i="4"/>
  <c r="G77" i="13"/>
  <c r="S50" i="4"/>
  <c r="V50" i="1" s="1"/>
  <c r="O50" i="4"/>
  <c r="G75" i="10"/>
  <c r="G75" i="25"/>
  <c r="S30" i="4"/>
  <c r="V30" i="1" s="1"/>
  <c r="O30" i="4"/>
  <c r="S9" i="4"/>
  <c r="V9" i="1" s="1"/>
  <c r="O9" i="4"/>
  <c r="G74" i="12"/>
  <c r="O19" i="4"/>
  <c r="S19" i="4"/>
  <c r="V19" i="1" s="1"/>
  <c r="G71" i="28"/>
  <c r="S11" i="4"/>
  <c r="V11" i="1" s="1"/>
  <c r="O11" i="4"/>
  <c r="G71" i="9"/>
  <c r="G75" i="24"/>
  <c r="G72" i="19"/>
  <c r="S25" i="1"/>
  <c r="O25" i="1"/>
  <c r="O49" i="1"/>
  <c r="S49" i="1"/>
  <c r="S36" i="1"/>
  <c r="O36" i="1"/>
  <c r="N52" i="4"/>
  <c r="N16" i="4"/>
  <c r="N85" i="4"/>
  <c r="S70" i="27"/>
  <c r="O70" i="27"/>
  <c r="S67" i="1"/>
  <c r="O67" i="1"/>
  <c r="N29" i="16"/>
  <c r="G29" i="16"/>
  <c r="R29" i="16"/>
  <c r="N66" i="16"/>
  <c r="G66" i="16"/>
  <c r="R66" i="16"/>
  <c r="N65" i="16"/>
  <c r="G65" i="16"/>
  <c r="R65" i="16"/>
  <c r="N27" i="16"/>
  <c r="R27" i="16"/>
  <c r="G27" i="16"/>
  <c r="G8" i="16"/>
  <c r="N8" i="16"/>
  <c r="R8" i="16"/>
  <c r="N47" i="16"/>
  <c r="R47" i="16"/>
  <c r="G47" i="16"/>
  <c r="G32" i="9"/>
  <c r="R32" i="9"/>
  <c r="N32" i="9"/>
  <c r="R7" i="9"/>
  <c r="N7" i="9"/>
  <c r="G7" i="9"/>
  <c r="N18" i="9"/>
  <c r="G18" i="9"/>
  <c r="R18" i="9"/>
  <c r="R34" i="25"/>
  <c r="G34" i="25"/>
  <c r="N34" i="25"/>
  <c r="O70" i="13"/>
  <c r="S70" i="13"/>
  <c r="S73" i="18"/>
  <c r="O73" i="18"/>
  <c r="O50" i="1"/>
  <c r="S50" i="1"/>
  <c r="N57" i="24"/>
  <c r="G57" i="24"/>
  <c r="R57" i="24"/>
  <c r="R52" i="24"/>
  <c r="N52" i="24"/>
  <c r="G52" i="24"/>
  <c r="G44" i="24"/>
  <c r="N44" i="24"/>
  <c r="R44" i="24"/>
  <c r="R18" i="24"/>
  <c r="G18" i="24"/>
  <c r="N18" i="24"/>
  <c r="R34" i="24"/>
  <c r="G34" i="24"/>
  <c r="N34" i="24"/>
  <c r="G16" i="24"/>
  <c r="N16" i="24"/>
  <c r="R16" i="24"/>
  <c r="R6" i="24"/>
  <c r="N6" i="24"/>
  <c r="G6" i="24"/>
  <c r="G27" i="24"/>
  <c r="N27" i="24"/>
  <c r="R27" i="24"/>
  <c r="R35" i="24"/>
  <c r="G35" i="24"/>
  <c r="N35" i="24"/>
  <c r="O77" i="22"/>
  <c r="S77" i="22"/>
  <c r="R5" i="27"/>
  <c r="N5" i="27"/>
  <c r="G5" i="27"/>
  <c r="R55" i="27"/>
  <c r="G55" i="27"/>
  <c r="N55" i="27"/>
  <c r="G13" i="27"/>
  <c r="R13" i="27"/>
  <c r="N13" i="27"/>
  <c r="N7" i="27"/>
  <c r="G7" i="27"/>
  <c r="R7" i="27"/>
  <c r="R14" i="27"/>
  <c r="N14" i="27"/>
  <c r="G14" i="27"/>
  <c r="G36" i="27"/>
  <c r="N36" i="27"/>
  <c r="R36" i="27"/>
  <c r="G85" i="27"/>
  <c r="R85" i="27"/>
  <c r="N85" i="27"/>
  <c r="R26" i="27"/>
  <c r="N26" i="27"/>
  <c r="G26" i="27"/>
  <c r="R17" i="27"/>
  <c r="N17" i="27"/>
  <c r="G17" i="27"/>
  <c r="S74" i="15"/>
  <c r="O74" i="15"/>
  <c r="G54" i="15"/>
  <c r="N54" i="15"/>
  <c r="R54" i="15"/>
  <c r="G12" i="15"/>
  <c r="N12" i="15"/>
  <c r="R12" i="15"/>
  <c r="R41" i="15"/>
  <c r="G41" i="15"/>
  <c r="N41" i="15"/>
  <c r="N21" i="15"/>
  <c r="R21" i="15"/>
  <c r="G21" i="15"/>
  <c r="N19" i="15"/>
  <c r="R19" i="15"/>
  <c r="G19" i="15"/>
  <c r="N80" i="15"/>
  <c r="G80" i="15"/>
  <c r="R80" i="15"/>
  <c r="N37" i="15"/>
  <c r="R37" i="15"/>
  <c r="G37" i="15"/>
  <c r="N39" i="15"/>
  <c r="R39" i="15"/>
  <c r="G39" i="15"/>
  <c r="N63" i="15"/>
  <c r="R63" i="15"/>
  <c r="G63" i="15"/>
  <c r="G47" i="18"/>
  <c r="R47" i="18"/>
  <c r="N47" i="18"/>
  <c r="N51" i="28"/>
  <c r="R51" i="28"/>
  <c r="G51" i="28"/>
  <c r="N56" i="28"/>
  <c r="R56" i="28"/>
  <c r="G56" i="28"/>
  <c r="R25" i="28"/>
  <c r="N25" i="28"/>
  <c r="G25" i="28"/>
  <c r="G12" i="28"/>
  <c r="N12" i="28"/>
  <c r="R12" i="28"/>
  <c r="N61" i="28"/>
  <c r="G61" i="28"/>
  <c r="R61" i="28"/>
  <c r="G26" i="28"/>
  <c r="N26" i="28"/>
  <c r="R26" i="28"/>
  <c r="R40" i="28"/>
  <c r="G40" i="28"/>
  <c r="N40" i="28"/>
  <c r="G60" i="28"/>
  <c r="R60" i="28"/>
  <c r="N60" i="28"/>
  <c r="G31" i="28"/>
  <c r="N31" i="28"/>
  <c r="R31" i="28"/>
  <c r="R14" i="28"/>
  <c r="G14" i="28"/>
  <c r="N14" i="28"/>
  <c r="G52" i="11"/>
  <c r="R52" i="11"/>
  <c r="N52" i="11"/>
  <c r="N22" i="11"/>
  <c r="G22" i="11"/>
  <c r="R22" i="11"/>
  <c r="N81" i="11"/>
  <c r="R81" i="11"/>
  <c r="G81" i="11"/>
  <c r="N30" i="11"/>
  <c r="G30" i="11"/>
  <c r="R30" i="11"/>
  <c r="G25" i="11"/>
  <c r="N25" i="11"/>
  <c r="R25" i="11"/>
  <c r="N26" i="11"/>
  <c r="G26" i="11"/>
  <c r="R26" i="11"/>
  <c r="G65" i="11"/>
  <c r="R65" i="11"/>
  <c r="N65" i="11"/>
  <c r="R86" i="11"/>
  <c r="G86" i="11"/>
  <c r="N86" i="11"/>
  <c r="R5" i="13"/>
  <c r="G5" i="13"/>
  <c r="N5" i="13"/>
  <c r="N49" i="13"/>
  <c r="G49" i="13"/>
  <c r="R49" i="13"/>
  <c r="R79" i="13"/>
  <c r="N79" i="13"/>
  <c r="G79" i="13"/>
  <c r="N63" i="13"/>
  <c r="R63" i="13"/>
  <c r="G63" i="13"/>
  <c r="G24" i="13"/>
  <c r="N24" i="13"/>
  <c r="R24" i="13"/>
  <c r="G86" i="13"/>
  <c r="N86" i="13"/>
  <c r="R86" i="13"/>
  <c r="G7" i="13"/>
  <c r="R7" i="13"/>
  <c r="N7" i="13"/>
  <c r="G6" i="13"/>
  <c r="N6" i="13"/>
  <c r="R6" i="13"/>
  <c r="N68" i="13"/>
  <c r="G68" i="13"/>
  <c r="R68" i="13"/>
  <c r="R5" i="17"/>
  <c r="G5" i="17"/>
  <c r="N5" i="17"/>
  <c r="R49" i="17"/>
  <c r="N49" i="17"/>
  <c r="G49" i="17"/>
  <c r="N65" i="17"/>
  <c r="R65" i="17"/>
  <c r="G65" i="17"/>
  <c r="N25" i="17"/>
  <c r="R25" i="17"/>
  <c r="G25" i="17"/>
  <c r="G26" i="17"/>
  <c r="R26" i="17"/>
  <c r="N26" i="17"/>
  <c r="R64" i="17"/>
  <c r="N64" i="17"/>
  <c r="G64" i="17"/>
  <c r="R62" i="17"/>
  <c r="G62" i="17"/>
  <c r="N62" i="17"/>
  <c r="N45" i="17"/>
  <c r="R45" i="17"/>
  <c r="G45" i="17"/>
  <c r="R17" i="17"/>
  <c r="N17" i="17"/>
  <c r="G17" i="17"/>
  <c r="G33" i="17"/>
  <c r="R33" i="17"/>
  <c r="N33" i="17"/>
  <c r="G68" i="17"/>
  <c r="N68" i="17"/>
  <c r="R68" i="17"/>
  <c r="O22" i="1"/>
  <c r="S22" i="1"/>
  <c r="S72" i="27"/>
  <c r="O72" i="27"/>
  <c r="R51" i="9"/>
  <c r="G51" i="9"/>
  <c r="N51" i="9"/>
  <c r="G55" i="9"/>
  <c r="N55" i="9"/>
  <c r="R55" i="9"/>
  <c r="N9" i="9"/>
  <c r="G9" i="9"/>
  <c r="R9" i="9"/>
  <c r="N67" i="9"/>
  <c r="R67" i="9"/>
  <c r="G67" i="9"/>
  <c r="R41" i="9"/>
  <c r="N41" i="9"/>
  <c r="G41" i="9"/>
  <c r="R43" i="9"/>
  <c r="N43" i="9"/>
  <c r="G43" i="9"/>
  <c r="G15" i="9"/>
  <c r="R15" i="9"/>
  <c r="N15" i="9"/>
  <c r="N28" i="9"/>
  <c r="G28" i="9"/>
  <c r="R28" i="9"/>
  <c r="N19" i="9"/>
  <c r="G19" i="9"/>
  <c r="R19" i="9"/>
  <c r="G56" i="27"/>
  <c r="R56" i="27"/>
  <c r="N56" i="27"/>
  <c r="G82" i="27"/>
  <c r="N82" i="27"/>
  <c r="R82" i="27"/>
  <c r="R38" i="27"/>
  <c r="N38" i="27"/>
  <c r="G38" i="27"/>
  <c r="G41" i="27"/>
  <c r="R41" i="27"/>
  <c r="N41" i="27"/>
  <c r="G43" i="27"/>
  <c r="R43" i="27"/>
  <c r="N43" i="27"/>
  <c r="G81" i="27"/>
  <c r="R81" i="27"/>
  <c r="N81" i="27"/>
  <c r="N34" i="27"/>
  <c r="R34" i="27"/>
  <c r="G34" i="27"/>
  <c r="G12" i="27"/>
  <c r="N12" i="27"/>
  <c r="R12" i="27"/>
  <c r="G68" i="27"/>
  <c r="N68" i="27"/>
  <c r="R68" i="27"/>
  <c r="S45" i="1"/>
  <c r="O45" i="1"/>
  <c r="N53" i="22"/>
  <c r="R53" i="22"/>
  <c r="G53" i="22"/>
  <c r="R8" i="22"/>
  <c r="N8" i="22"/>
  <c r="G8" i="22"/>
  <c r="N60" i="22"/>
  <c r="G60" i="22"/>
  <c r="R60" i="22"/>
  <c r="R5" i="22"/>
  <c r="N5" i="22"/>
  <c r="G5" i="22"/>
  <c r="S73" i="23"/>
  <c r="O73" i="23"/>
  <c r="S11" i="1"/>
  <c r="O11" i="1"/>
  <c r="G55" i="23"/>
  <c r="N55" i="23"/>
  <c r="R55" i="23"/>
  <c r="R11" i="23"/>
  <c r="N11" i="23"/>
  <c r="G11" i="23"/>
  <c r="N64" i="23"/>
  <c r="G64" i="23"/>
  <c r="R64" i="23"/>
  <c r="R68" i="23"/>
  <c r="G68" i="23"/>
  <c r="N68" i="23"/>
  <c r="R67" i="23"/>
  <c r="G67" i="23"/>
  <c r="N67" i="23"/>
  <c r="G69" i="23"/>
  <c r="R69" i="23"/>
  <c r="N69" i="23"/>
  <c r="R62" i="23"/>
  <c r="G62" i="23"/>
  <c r="N62" i="23"/>
  <c r="R14" i="23"/>
  <c r="G14" i="23"/>
  <c r="N14" i="23"/>
  <c r="G25" i="23"/>
  <c r="N25" i="23"/>
  <c r="R25" i="23"/>
  <c r="R85" i="23"/>
  <c r="G85" i="23"/>
  <c r="N85" i="23"/>
  <c r="S14" i="1"/>
  <c r="O14" i="1"/>
  <c r="G5" i="15"/>
  <c r="N5" i="15"/>
  <c r="R5" i="15"/>
  <c r="N57" i="10"/>
  <c r="R57" i="10"/>
  <c r="G57" i="10"/>
  <c r="N16" i="10"/>
  <c r="G16" i="10"/>
  <c r="R16" i="10"/>
  <c r="R6" i="10"/>
  <c r="N6" i="10"/>
  <c r="G6" i="10"/>
  <c r="G15" i="10"/>
  <c r="N15" i="10"/>
  <c r="R15" i="10"/>
  <c r="G32" i="10"/>
  <c r="R32" i="10"/>
  <c r="N32" i="10"/>
  <c r="G81" i="10"/>
  <c r="N81" i="10"/>
  <c r="R81" i="10"/>
  <c r="N25" i="10"/>
  <c r="R25" i="10"/>
  <c r="G25" i="10"/>
  <c r="G7" i="10"/>
  <c r="N7" i="10"/>
  <c r="R7" i="10"/>
  <c r="N47" i="10"/>
  <c r="R47" i="10"/>
  <c r="G47" i="10"/>
  <c r="N36" i="18"/>
  <c r="G36" i="18"/>
  <c r="R36" i="18"/>
  <c r="R30" i="18"/>
  <c r="N30" i="18"/>
  <c r="G30" i="18"/>
  <c r="G41" i="18"/>
  <c r="N41" i="18"/>
  <c r="R41" i="18"/>
  <c r="G55" i="28"/>
  <c r="N55" i="28"/>
  <c r="R55" i="28"/>
  <c r="N81" i="28"/>
  <c r="R81" i="28"/>
  <c r="G81" i="28"/>
  <c r="G79" i="28"/>
  <c r="N79" i="28"/>
  <c r="R79" i="28"/>
  <c r="G20" i="28"/>
  <c r="N20" i="28"/>
  <c r="R20" i="28"/>
  <c r="R66" i="28"/>
  <c r="G66" i="28"/>
  <c r="N66" i="28"/>
  <c r="R35" i="28"/>
  <c r="G35" i="28"/>
  <c r="N35" i="28"/>
  <c r="G7" i="28"/>
  <c r="N7" i="28"/>
  <c r="R7" i="28"/>
  <c r="R67" i="28"/>
  <c r="G67" i="28"/>
  <c r="N67" i="28"/>
  <c r="G37" i="28"/>
  <c r="N37" i="28"/>
  <c r="R37" i="28"/>
  <c r="S10" i="1"/>
  <c r="O10" i="1"/>
  <c r="N51" i="13"/>
  <c r="G51" i="13"/>
  <c r="R51" i="13"/>
  <c r="R55" i="13"/>
  <c r="G55" i="13"/>
  <c r="N55" i="13"/>
  <c r="N80" i="13"/>
  <c r="R80" i="13"/>
  <c r="G80" i="13"/>
  <c r="N26" i="13"/>
  <c r="R26" i="13"/>
  <c r="G26" i="13"/>
  <c r="G46" i="13"/>
  <c r="N46" i="13"/>
  <c r="R46" i="13"/>
  <c r="N33" i="13"/>
  <c r="R33" i="13"/>
  <c r="G33" i="13"/>
  <c r="G15" i="13"/>
  <c r="N15" i="13"/>
  <c r="R15" i="13"/>
  <c r="N60" i="13"/>
  <c r="R60" i="13"/>
  <c r="G60" i="13"/>
  <c r="R29" i="13"/>
  <c r="G29" i="13"/>
  <c r="N29" i="13"/>
  <c r="N31" i="13"/>
  <c r="G31" i="13"/>
  <c r="R31" i="13"/>
  <c r="S35" i="1"/>
  <c r="O35" i="1"/>
  <c r="N50" i="17"/>
  <c r="R50" i="17"/>
  <c r="G50" i="17"/>
  <c r="R56" i="17"/>
  <c r="G56" i="17"/>
  <c r="N56" i="17"/>
  <c r="N79" i="17"/>
  <c r="G79" i="17"/>
  <c r="R79" i="17"/>
  <c r="N63" i="17"/>
  <c r="R63" i="17"/>
  <c r="G63" i="17"/>
  <c r="G44" i="17"/>
  <c r="N44" i="17"/>
  <c r="R44" i="17"/>
  <c r="G67" i="17"/>
  <c r="N67" i="17"/>
  <c r="R67" i="17"/>
  <c r="G8" i="17"/>
  <c r="R8" i="17"/>
  <c r="N8" i="17"/>
  <c r="G59" i="17"/>
  <c r="N59" i="17"/>
  <c r="R59" i="17"/>
  <c r="R29" i="17"/>
  <c r="G29" i="17"/>
  <c r="N29" i="17"/>
  <c r="R22" i="17"/>
  <c r="N22" i="17"/>
  <c r="G22" i="17"/>
  <c r="O73" i="13"/>
  <c r="S73" i="13"/>
  <c r="S71" i="25"/>
  <c r="O71" i="25"/>
  <c r="R84" i="4"/>
  <c r="G84" i="4"/>
  <c r="N84" i="4"/>
  <c r="S6" i="1"/>
  <c r="O6" i="1"/>
  <c r="N86" i="9"/>
  <c r="R86" i="9"/>
  <c r="G86" i="9"/>
  <c r="R48" i="25"/>
  <c r="G48" i="25"/>
  <c r="N48" i="25"/>
  <c r="R17" i="25"/>
  <c r="N17" i="25"/>
  <c r="G17" i="25"/>
  <c r="R63" i="25"/>
  <c r="G63" i="25"/>
  <c r="N63" i="25"/>
  <c r="R81" i="25"/>
  <c r="N81" i="25"/>
  <c r="G81" i="25"/>
  <c r="N39" i="25"/>
  <c r="R39" i="25"/>
  <c r="G39" i="25"/>
  <c r="R66" i="25"/>
  <c r="N66" i="25"/>
  <c r="G66" i="25"/>
  <c r="O8" i="1"/>
  <c r="S8" i="1"/>
  <c r="N74" i="1"/>
  <c r="R74" i="1"/>
  <c r="R70" i="1"/>
  <c r="N70" i="1"/>
  <c r="R5" i="26"/>
  <c r="G5" i="26"/>
  <c r="N5" i="26"/>
  <c r="O76" i="11"/>
  <c r="S76" i="11"/>
  <c r="S73" i="22"/>
  <c r="O73" i="22"/>
  <c r="R58" i="24"/>
  <c r="N58" i="24"/>
  <c r="G58" i="24"/>
  <c r="N39" i="24"/>
  <c r="R39" i="24"/>
  <c r="G39" i="24"/>
  <c r="G37" i="24"/>
  <c r="R37" i="24"/>
  <c r="N37" i="24"/>
  <c r="R60" i="24"/>
  <c r="G60" i="24"/>
  <c r="N60" i="24"/>
  <c r="G84" i="24"/>
  <c r="N84" i="24"/>
  <c r="R84" i="24"/>
  <c r="G28" i="24"/>
  <c r="N28" i="24"/>
  <c r="R28" i="24"/>
  <c r="G40" i="24"/>
  <c r="N40" i="24"/>
  <c r="R40" i="24"/>
  <c r="N45" i="24"/>
  <c r="G45" i="24"/>
  <c r="R45" i="24"/>
  <c r="R12" i="24"/>
  <c r="G12" i="24"/>
  <c r="N12" i="24"/>
  <c r="G33" i="24"/>
  <c r="N33" i="24"/>
  <c r="R33" i="24"/>
  <c r="S70" i="22"/>
  <c r="O70" i="22"/>
  <c r="N53" i="27"/>
  <c r="G53" i="27"/>
  <c r="R53" i="27"/>
  <c r="R58" i="27"/>
  <c r="G58" i="27"/>
  <c r="N58" i="27"/>
  <c r="O77" i="15"/>
  <c r="S77" i="15"/>
  <c r="R55" i="22"/>
  <c r="G55" i="22"/>
  <c r="N55" i="22"/>
  <c r="G65" i="22"/>
  <c r="R65" i="22"/>
  <c r="N65" i="22"/>
  <c r="N80" i="22"/>
  <c r="R80" i="22"/>
  <c r="G80" i="22"/>
  <c r="N46" i="22"/>
  <c r="R46" i="22"/>
  <c r="G46" i="22"/>
  <c r="N61" i="22"/>
  <c r="R61" i="22"/>
  <c r="G61" i="22"/>
  <c r="R14" i="22"/>
  <c r="G14" i="22"/>
  <c r="N14" i="22"/>
  <c r="N79" i="22"/>
  <c r="R79" i="22"/>
  <c r="G79" i="22"/>
  <c r="G6" i="22"/>
  <c r="R6" i="22"/>
  <c r="N6" i="22"/>
  <c r="G58" i="23"/>
  <c r="N58" i="23"/>
  <c r="R58" i="23"/>
  <c r="G42" i="23"/>
  <c r="N42" i="23"/>
  <c r="R42" i="23"/>
  <c r="G15" i="23"/>
  <c r="R15" i="23"/>
  <c r="N15" i="23"/>
  <c r="R38" i="23"/>
  <c r="G38" i="23"/>
  <c r="N38" i="23"/>
  <c r="G24" i="23"/>
  <c r="N24" i="23"/>
  <c r="R24" i="23"/>
  <c r="R12" i="23"/>
  <c r="G12" i="23"/>
  <c r="N12" i="23"/>
  <c r="G27" i="23"/>
  <c r="N27" i="23"/>
  <c r="R27" i="23"/>
  <c r="R84" i="23"/>
  <c r="N84" i="23"/>
  <c r="G84" i="23"/>
  <c r="G43" i="23"/>
  <c r="N43" i="23"/>
  <c r="R43" i="23"/>
  <c r="G51" i="15"/>
  <c r="N51" i="15"/>
  <c r="R51" i="15"/>
  <c r="R56" i="15"/>
  <c r="N56" i="15"/>
  <c r="G56" i="15"/>
  <c r="N46" i="15"/>
  <c r="R46" i="15"/>
  <c r="G46" i="15"/>
  <c r="N60" i="15"/>
  <c r="R60" i="15"/>
  <c r="G60" i="15"/>
  <c r="R27" i="15"/>
  <c r="G27" i="15"/>
  <c r="N27" i="15"/>
  <c r="G16" i="15"/>
  <c r="N16" i="15"/>
  <c r="R16" i="15"/>
  <c r="G43" i="15"/>
  <c r="N43" i="15"/>
  <c r="R43" i="15"/>
  <c r="R23" i="15"/>
  <c r="G23" i="15"/>
  <c r="N23" i="15"/>
  <c r="G26" i="15"/>
  <c r="R26" i="15"/>
  <c r="N26" i="15"/>
  <c r="R22" i="15"/>
  <c r="G22" i="15"/>
  <c r="N22" i="15"/>
  <c r="G56" i="10"/>
  <c r="N56" i="10"/>
  <c r="R56" i="10"/>
  <c r="G67" i="10"/>
  <c r="N67" i="10"/>
  <c r="R67" i="10"/>
  <c r="N23" i="10"/>
  <c r="G23" i="10"/>
  <c r="R23" i="10"/>
  <c r="N34" i="10"/>
  <c r="R34" i="10"/>
  <c r="G34" i="10"/>
  <c r="G86" i="10"/>
  <c r="N86" i="10"/>
  <c r="R86" i="10"/>
  <c r="R42" i="10"/>
  <c r="N42" i="10"/>
  <c r="G42" i="10"/>
  <c r="G12" i="10"/>
  <c r="R12" i="10"/>
  <c r="N12" i="10"/>
  <c r="R30" i="10"/>
  <c r="N30" i="10"/>
  <c r="G30" i="10"/>
  <c r="N85" i="18"/>
  <c r="R85" i="18"/>
  <c r="G85" i="18"/>
  <c r="R59" i="18"/>
  <c r="G59" i="18"/>
  <c r="N59" i="18"/>
  <c r="N23" i="18"/>
  <c r="G23" i="18"/>
  <c r="R23" i="18"/>
  <c r="G37" i="18"/>
  <c r="R37" i="18"/>
  <c r="N37" i="18"/>
  <c r="N32" i="18"/>
  <c r="R32" i="18"/>
  <c r="G32" i="18"/>
  <c r="N86" i="18"/>
  <c r="G86" i="18"/>
  <c r="R86" i="18"/>
  <c r="R12" i="18"/>
  <c r="N12" i="18"/>
  <c r="G12" i="18"/>
  <c r="O82" i="1"/>
  <c r="S82" i="1"/>
  <c r="O74" i="17"/>
  <c r="S74" i="17"/>
  <c r="O20" i="1"/>
  <c r="S20" i="1"/>
  <c r="G53" i="11"/>
  <c r="N53" i="11"/>
  <c r="R53" i="11"/>
  <c r="R69" i="11"/>
  <c r="G69" i="11"/>
  <c r="N69" i="11"/>
  <c r="N21" i="11"/>
  <c r="R21" i="11"/>
  <c r="G21" i="11"/>
  <c r="N31" i="11"/>
  <c r="G31" i="11"/>
  <c r="R31" i="11"/>
  <c r="G39" i="11"/>
  <c r="N39" i="11"/>
  <c r="R39" i="11"/>
  <c r="R12" i="11"/>
  <c r="G12" i="11"/>
  <c r="N12" i="11"/>
  <c r="R29" i="11"/>
  <c r="G29" i="11"/>
  <c r="N29" i="11"/>
  <c r="G24" i="11"/>
  <c r="N24" i="11"/>
  <c r="R24" i="11"/>
  <c r="N36" i="11"/>
  <c r="R36" i="11"/>
  <c r="G36" i="11"/>
  <c r="S83" i="1"/>
  <c r="O83" i="1"/>
  <c r="N58" i="17"/>
  <c r="R58" i="17"/>
  <c r="G58" i="17"/>
  <c r="N84" i="17"/>
  <c r="R84" i="17"/>
  <c r="G84" i="17"/>
  <c r="N78" i="17"/>
  <c r="R78" i="17"/>
  <c r="G78" i="17"/>
  <c r="G9" i="17"/>
  <c r="N9" i="17"/>
  <c r="R9" i="17"/>
  <c r="N41" i="17"/>
  <c r="G41" i="17"/>
  <c r="R41" i="17"/>
  <c r="N61" i="17"/>
  <c r="R61" i="17"/>
  <c r="G61" i="17"/>
  <c r="N7" i="17"/>
  <c r="G7" i="17"/>
  <c r="R7" i="17"/>
  <c r="R42" i="17"/>
  <c r="G42" i="17"/>
  <c r="N42" i="17"/>
  <c r="R50" i="12"/>
  <c r="N50" i="12"/>
  <c r="G50" i="12"/>
  <c r="R56" i="12"/>
  <c r="G56" i="12"/>
  <c r="N56" i="12"/>
  <c r="N24" i="12"/>
  <c r="R24" i="12"/>
  <c r="G24" i="12"/>
  <c r="G26" i="12"/>
  <c r="N26" i="12"/>
  <c r="R26" i="12"/>
  <c r="N7" i="12"/>
  <c r="G7" i="12"/>
  <c r="R7" i="12"/>
  <c r="R17" i="12"/>
  <c r="G17" i="12"/>
  <c r="N17" i="12"/>
  <c r="G47" i="12"/>
  <c r="N47" i="12"/>
  <c r="R47" i="12"/>
  <c r="O70" i="24"/>
  <c r="S70" i="24"/>
  <c r="O70" i="12"/>
  <c r="S70" i="12"/>
  <c r="R52" i="26"/>
  <c r="N52" i="26"/>
  <c r="G52" i="26"/>
  <c r="R27" i="26"/>
  <c r="G27" i="26"/>
  <c r="N27" i="26"/>
  <c r="N32" i="26"/>
  <c r="R32" i="26"/>
  <c r="G32" i="26"/>
  <c r="G59" i="26"/>
  <c r="N59" i="26"/>
  <c r="R59" i="26"/>
  <c r="R17" i="26"/>
  <c r="G17" i="26"/>
  <c r="N17" i="26"/>
  <c r="N22" i="26"/>
  <c r="G22" i="26"/>
  <c r="R22" i="26"/>
  <c r="R69" i="26"/>
  <c r="G69" i="26"/>
  <c r="N69" i="26"/>
  <c r="N42" i="26"/>
  <c r="G42" i="26"/>
  <c r="R42" i="26"/>
  <c r="N64" i="26"/>
  <c r="R64" i="26"/>
  <c r="G64" i="26"/>
  <c r="S77" i="24"/>
  <c r="O77" i="24"/>
  <c r="O74" i="27"/>
  <c r="S74" i="27"/>
  <c r="R58" i="14"/>
  <c r="G58" i="14"/>
  <c r="N58" i="14"/>
  <c r="R26" i="14"/>
  <c r="G26" i="14"/>
  <c r="N26" i="14"/>
  <c r="N18" i="14"/>
  <c r="G18" i="14"/>
  <c r="R18" i="14"/>
  <c r="N60" i="14"/>
  <c r="R60" i="14"/>
  <c r="G60" i="14"/>
  <c r="R83" i="14"/>
  <c r="G83" i="14"/>
  <c r="N83" i="14"/>
  <c r="N78" i="14"/>
  <c r="G78" i="14"/>
  <c r="R78" i="14"/>
  <c r="R23" i="14"/>
  <c r="G23" i="14"/>
  <c r="N23" i="14"/>
  <c r="R13" i="14"/>
  <c r="G13" i="14"/>
  <c r="N13" i="14"/>
  <c r="G39" i="14"/>
  <c r="N39" i="14"/>
  <c r="R39" i="14"/>
  <c r="N57" i="27"/>
  <c r="R57" i="27"/>
  <c r="G57" i="27"/>
  <c r="G80" i="27"/>
  <c r="N80" i="27"/>
  <c r="R80" i="27"/>
  <c r="G24" i="27"/>
  <c r="N24" i="27"/>
  <c r="R24" i="27"/>
  <c r="R40" i="27"/>
  <c r="N40" i="27"/>
  <c r="G40" i="27"/>
  <c r="G32" i="27"/>
  <c r="R32" i="27"/>
  <c r="N32" i="27"/>
  <c r="N20" i="27"/>
  <c r="G20" i="27"/>
  <c r="R20" i="27"/>
  <c r="R18" i="27"/>
  <c r="G18" i="27"/>
  <c r="N18" i="27"/>
  <c r="N59" i="27"/>
  <c r="R59" i="27"/>
  <c r="G59" i="27"/>
  <c r="G23" i="27"/>
  <c r="N23" i="27"/>
  <c r="R23" i="27"/>
  <c r="O75" i="12"/>
  <c r="S75" i="12"/>
  <c r="R54" i="22"/>
  <c r="G54" i="22"/>
  <c r="N54" i="22"/>
  <c r="R64" i="22"/>
  <c r="G64" i="22"/>
  <c r="N64" i="22"/>
  <c r="R41" i="22"/>
  <c r="G41" i="22"/>
  <c r="N41" i="22"/>
  <c r="G67" i="22"/>
  <c r="N67" i="22"/>
  <c r="R67" i="22"/>
  <c r="G12" i="22"/>
  <c r="N12" i="22"/>
  <c r="R12" i="22"/>
  <c r="R59" i="22"/>
  <c r="N59" i="22"/>
  <c r="G59" i="22"/>
  <c r="N63" i="22"/>
  <c r="R63" i="22"/>
  <c r="G63" i="22"/>
  <c r="R35" i="22"/>
  <c r="G35" i="22"/>
  <c r="N35" i="22"/>
  <c r="R18" i="22"/>
  <c r="G18" i="22"/>
  <c r="N18" i="22"/>
  <c r="R69" i="15"/>
  <c r="N69" i="15"/>
  <c r="G69" i="15"/>
  <c r="S70" i="17"/>
  <c r="O70" i="17"/>
  <c r="N57" i="28"/>
  <c r="R57" i="28"/>
  <c r="G57" i="28"/>
  <c r="R38" i="28"/>
  <c r="N38" i="28"/>
  <c r="G38" i="28"/>
  <c r="N62" i="28"/>
  <c r="R62" i="28"/>
  <c r="G62" i="28"/>
  <c r="G84" i="28"/>
  <c r="R84" i="28"/>
  <c r="N84" i="28"/>
  <c r="G63" i="28"/>
  <c r="R63" i="28"/>
  <c r="N63" i="28"/>
  <c r="G6" i="28"/>
  <c r="R6" i="28"/>
  <c r="N6" i="28"/>
  <c r="G9" i="28"/>
  <c r="R9" i="28"/>
  <c r="N9" i="28"/>
  <c r="R22" i="28"/>
  <c r="N22" i="28"/>
  <c r="G22" i="28"/>
  <c r="N44" i="28"/>
  <c r="R44" i="28"/>
  <c r="G44" i="28"/>
  <c r="R57" i="11"/>
  <c r="G57" i="11"/>
  <c r="N57" i="11"/>
  <c r="N55" i="11"/>
  <c r="G55" i="11"/>
  <c r="R55" i="11"/>
  <c r="G18" i="11"/>
  <c r="R18" i="11"/>
  <c r="N18" i="11"/>
  <c r="R44" i="11"/>
  <c r="G44" i="11"/>
  <c r="N44" i="11"/>
  <c r="R34" i="11"/>
  <c r="N34" i="11"/>
  <c r="G34" i="11"/>
  <c r="G37" i="11"/>
  <c r="R37" i="11"/>
  <c r="N37" i="11"/>
  <c r="N61" i="11"/>
  <c r="R61" i="11"/>
  <c r="G61" i="11"/>
  <c r="R47" i="11"/>
  <c r="N47" i="11"/>
  <c r="G47" i="11"/>
  <c r="G5" i="11"/>
  <c r="N5" i="11"/>
  <c r="R5" i="11"/>
  <c r="G36" i="13"/>
  <c r="N36" i="13"/>
  <c r="R36" i="13"/>
  <c r="S24" i="1"/>
  <c r="O24" i="1"/>
  <c r="R54" i="17"/>
  <c r="G54" i="17"/>
  <c r="N54" i="17"/>
  <c r="R55" i="17"/>
  <c r="G55" i="17"/>
  <c r="N55" i="17"/>
  <c r="G43" i="17"/>
  <c r="N43" i="17"/>
  <c r="R43" i="17"/>
  <c r="G15" i="17"/>
  <c r="N15" i="17"/>
  <c r="R15" i="17"/>
  <c r="N21" i="17"/>
  <c r="G21" i="17"/>
  <c r="R21" i="17"/>
  <c r="G39" i="17"/>
  <c r="N39" i="17"/>
  <c r="R39" i="17"/>
  <c r="N11" i="17"/>
  <c r="G11" i="17"/>
  <c r="R11" i="17"/>
  <c r="N81" i="17"/>
  <c r="R81" i="17"/>
  <c r="G81" i="17"/>
  <c r="G32" i="17"/>
  <c r="N32" i="17"/>
  <c r="R32" i="17"/>
  <c r="N46" i="12"/>
  <c r="R46" i="12"/>
  <c r="G46" i="12"/>
  <c r="G19" i="12"/>
  <c r="N19" i="12"/>
  <c r="R19" i="12"/>
  <c r="G16" i="12"/>
  <c r="N16" i="12"/>
  <c r="R16" i="12"/>
  <c r="O75" i="27"/>
  <c r="S75" i="27"/>
  <c r="S77" i="26"/>
  <c r="O77" i="26"/>
  <c r="O73" i="11"/>
  <c r="S73" i="11"/>
  <c r="O70" i="10"/>
  <c r="S70" i="10"/>
  <c r="S73" i="15"/>
  <c r="O73" i="15"/>
  <c r="S76" i="28"/>
  <c r="O76" i="28"/>
  <c r="O73" i="24"/>
  <c r="S73" i="24"/>
  <c r="S77" i="14"/>
  <c r="O77" i="14"/>
  <c r="O74" i="19"/>
  <c r="S74" i="19"/>
  <c r="S71" i="24"/>
  <c r="O71" i="24"/>
  <c r="O73" i="16"/>
  <c r="S73" i="16"/>
  <c r="O73" i="19"/>
  <c r="S73" i="19"/>
  <c r="S77" i="9"/>
  <c r="O77" i="9"/>
  <c r="O75" i="16"/>
  <c r="S75" i="16"/>
  <c r="G70" i="13"/>
  <c r="G70" i="19"/>
  <c r="G77" i="11"/>
  <c r="G74" i="17"/>
  <c r="G70" i="9"/>
  <c r="G76" i="24"/>
  <c r="G77" i="27"/>
  <c r="G77" i="26"/>
  <c r="V78" i="1"/>
  <c r="G72" i="9"/>
  <c r="G73" i="24"/>
  <c r="G71" i="16"/>
  <c r="G74" i="10"/>
  <c r="S80" i="4"/>
  <c r="V80" i="1" s="1"/>
  <c r="O80" i="4"/>
  <c r="G75" i="18"/>
  <c r="G74" i="9"/>
  <c r="S37" i="4"/>
  <c r="V37" i="1" s="1"/>
  <c r="O37" i="4"/>
  <c r="G76" i="14"/>
  <c r="G76" i="17"/>
  <c r="G77" i="22"/>
  <c r="G77" i="24"/>
  <c r="G73" i="15"/>
  <c r="G76" i="9"/>
  <c r="O48" i="4"/>
  <c r="S48" i="4"/>
  <c r="V48" i="1" s="1"/>
  <c r="S35" i="4"/>
  <c r="V35" i="1" s="1"/>
  <c r="O35" i="4"/>
  <c r="G75" i="13"/>
  <c r="G77" i="16"/>
  <c r="G73" i="11"/>
  <c r="S84" i="4"/>
  <c r="V84" i="1" s="1"/>
  <c r="O84" i="4"/>
  <c r="G72" i="25"/>
  <c r="G70" i="18"/>
  <c r="S39" i="4"/>
  <c r="V39" i="1" s="1"/>
  <c r="O39" i="4"/>
  <c r="S38" i="4"/>
  <c r="V38" i="1" s="1"/>
  <c r="O38" i="4"/>
  <c r="G72" i="17"/>
  <c r="G76" i="15"/>
  <c r="G74" i="19"/>
  <c r="V17" i="1"/>
  <c r="S41" i="4"/>
  <c r="V41" i="1" s="1"/>
  <c r="O41" i="4"/>
  <c r="V21" i="1"/>
  <c r="O58" i="4"/>
  <c r="S58" i="4"/>
  <c r="V58" i="1" s="1"/>
  <c r="S67" i="4"/>
  <c r="V67" i="1" s="1"/>
  <c r="O67" i="4"/>
  <c r="G72" i="11"/>
  <c r="G73" i="14"/>
  <c r="G75" i="17"/>
  <c r="G74" i="25"/>
  <c r="G71" i="23"/>
  <c r="G77" i="28"/>
  <c r="G74" i="14"/>
  <c r="G74" i="15"/>
  <c r="G76" i="19"/>
  <c r="O65" i="4"/>
  <c r="S65" i="4"/>
  <c r="V65" i="1" s="1"/>
  <c r="G75" i="27"/>
  <c r="G77" i="9"/>
  <c r="G72" i="23"/>
  <c r="V81" i="1"/>
  <c r="G73" i="1"/>
  <c r="G71" i="1"/>
  <c r="N42" i="4" l="1"/>
  <c r="R16" i="4"/>
  <c r="R52" i="4"/>
  <c r="N61" i="4"/>
  <c r="R85" i="4"/>
  <c r="U85" i="1" s="1"/>
  <c r="G42" i="4"/>
  <c r="T42" i="4" s="1"/>
  <c r="R86" i="4"/>
  <c r="T71" i="4"/>
  <c r="P71" i="4"/>
  <c r="P70" i="4"/>
  <c r="T70" i="4"/>
  <c r="T71" i="1"/>
  <c r="P71" i="1"/>
  <c r="T73" i="1"/>
  <c r="P73" i="1"/>
  <c r="S75" i="1"/>
  <c r="O75" i="1"/>
  <c r="R18" i="1"/>
  <c r="N18" i="1"/>
  <c r="G18" i="1"/>
  <c r="R8" i="1"/>
  <c r="G8" i="1"/>
  <c r="N8" i="1"/>
  <c r="R21" i="1"/>
  <c r="G21" i="1"/>
  <c r="N21" i="1"/>
  <c r="N38" i="1"/>
  <c r="G38" i="1"/>
  <c r="R38" i="1"/>
  <c r="N34" i="1"/>
  <c r="G34" i="1"/>
  <c r="R34" i="1"/>
  <c r="S72" i="1"/>
  <c r="O72" i="1"/>
  <c r="R64" i="1"/>
  <c r="N64" i="1"/>
  <c r="G64" i="1"/>
  <c r="N84" i="1"/>
  <c r="G84" i="1"/>
  <c r="R84" i="1"/>
  <c r="R60" i="1"/>
  <c r="N60" i="1"/>
  <c r="G60" i="1"/>
  <c r="G35" i="1"/>
  <c r="R35" i="1"/>
  <c r="N35" i="1"/>
  <c r="R14" i="1"/>
  <c r="G14" i="1"/>
  <c r="N14" i="1"/>
  <c r="N68" i="1"/>
  <c r="G68" i="1"/>
  <c r="R68" i="1"/>
  <c r="N49" i="1"/>
  <c r="R49" i="1"/>
  <c r="G49" i="1"/>
  <c r="N66" i="1"/>
  <c r="R66" i="1"/>
  <c r="G66" i="1"/>
  <c r="R32" i="1"/>
  <c r="N32" i="1"/>
  <c r="G32" i="1"/>
  <c r="R46" i="1"/>
  <c r="G46" i="1"/>
  <c r="N46" i="1"/>
  <c r="N50" i="1"/>
  <c r="G50" i="1"/>
  <c r="R50" i="1"/>
  <c r="G48" i="1"/>
  <c r="N48" i="1"/>
  <c r="R48" i="1"/>
  <c r="R54" i="1"/>
  <c r="G54" i="1"/>
  <c r="N54" i="1"/>
  <c r="O74" i="1"/>
  <c r="S74" i="1"/>
  <c r="S70" i="1"/>
  <c r="O70" i="1"/>
  <c r="T74" i="14"/>
  <c r="P74" i="14"/>
  <c r="P75" i="17"/>
  <c r="T75" i="17"/>
  <c r="P76" i="15"/>
  <c r="T76" i="15"/>
  <c r="T75" i="13"/>
  <c r="P75" i="13"/>
  <c r="T77" i="22"/>
  <c r="P77" i="22"/>
  <c r="T72" i="9"/>
  <c r="P72" i="9"/>
  <c r="P76" i="24"/>
  <c r="T76" i="24"/>
  <c r="P70" i="19"/>
  <c r="T70" i="19"/>
  <c r="S72" i="4"/>
  <c r="V72" i="1" s="1"/>
  <c r="O72" i="4"/>
  <c r="T32" i="17"/>
  <c r="P32" i="17"/>
  <c r="T55" i="17"/>
  <c r="P55" i="17"/>
  <c r="D89" i="11"/>
  <c r="D92" i="11" s="1"/>
  <c r="P5" i="11"/>
  <c r="T5" i="11"/>
  <c r="T61" i="11"/>
  <c r="P61" i="11"/>
  <c r="P55" i="11"/>
  <c r="T55" i="11"/>
  <c r="T22" i="28"/>
  <c r="P22" i="28"/>
  <c r="T6" i="28"/>
  <c r="P6" i="28"/>
  <c r="P41" i="22"/>
  <c r="T41" i="22"/>
  <c r="T23" i="27"/>
  <c r="P23" i="27"/>
  <c r="T20" i="27"/>
  <c r="P20" i="27"/>
  <c r="T32" i="27"/>
  <c r="P32" i="27"/>
  <c r="P23" i="14"/>
  <c r="T23" i="14"/>
  <c r="P60" i="14"/>
  <c r="T60" i="14"/>
  <c r="P18" i="14"/>
  <c r="T18" i="14"/>
  <c r="T64" i="26"/>
  <c r="P64" i="26"/>
  <c r="P42" i="26"/>
  <c r="T42" i="26"/>
  <c r="T52" i="26"/>
  <c r="P52" i="26"/>
  <c r="G62" i="4"/>
  <c r="N62" i="4"/>
  <c r="R62" i="4"/>
  <c r="U62" i="1" s="1"/>
  <c r="P7" i="12"/>
  <c r="T7" i="12"/>
  <c r="P26" i="12"/>
  <c r="T26" i="12"/>
  <c r="T61" i="17"/>
  <c r="P61" i="17"/>
  <c r="P41" i="17"/>
  <c r="T41" i="17"/>
  <c r="P9" i="17"/>
  <c r="T9" i="17"/>
  <c r="T84" i="17"/>
  <c r="P84" i="17"/>
  <c r="P36" i="11"/>
  <c r="T36" i="11"/>
  <c r="T31" i="11"/>
  <c r="P31" i="11"/>
  <c r="P37" i="18"/>
  <c r="T37" i="18"/>
  <c r="P42" i="10"/>
  <c r="T42" i="10"/>
  <c r="T16" i="15"/>
  <c r="P16" i="15"/>
  <c r="P60" i="15"/>
  <c r="T60" i="15"/>
  <c r="P27" i="23"/>
  <c r="T27" i="23"/>
  <c r="T38" i="23"/>
  <c r="P38" i="23"/>
  <c r="T15" i="23"/>
  <c r="P15" i="23"/>
  <c r="P61" i="22"/>
  <c r="T61" i="22"/>
  <c r="T45" i="24"/>
  <c r="P45" i="24"/>
  <c r="T40" i="24"/>
  <c r="P40" i="24"/>
  <c r="P60" i="24"/>
  <c r="T60" i="24"/>
  <c r="P37" i="24"/>
  <c r="T37" i="24"/>
  <c r="T58" i="24"/>
  <c r="P58" i="24"/>
  <c r="D89" i="26"/>
  <c r="D92" i="26" s="1"/>
  <c r="P5" i="26"/>
  <c r="T5" i="26"/>
  <c r="T81" i="25"/>
  <c r="P81" i="25"/>
  <c r="P63" i="25"/>
  <c r="T63" i="25"/>
  <c r="T86" i="9"/>
  <c r="P86" i="9"/>
  <c r="R60" i="4"/>
  <c r="U60" i="1" s="1"/>
  <c r="N60" i="4"/>
  <c r="G60" i="4"/>
  <c r="N49" i="4"/>
  <c r="G49" i="4"/>
  <c r="R49" i="4"/>
  <c r="U49" i="1" s="1"/>
  <c r="P8" i="17"/>
  <c r="T8" i="17"/>
  <c r="P50" i="17"/>
  <c r="T50" i="17"/>
  <c r="P15" i="13"/>
  <c r="T15" i="13"/>
  <c r="P81" i="10"/>
  <c r="T81" i="10"/>
  <c r="T14" i="23"/>
  <c r="P14" i="23"/>
  <c r="P68" i="23"/>
  <c r="T68" i="23"/>
  <c r="T53" i="22"/>
  <c r="P53" i="22"/>
  <c r="T81" i="27"/>
  <c r="P81" i="27"/>
  <c r="T82" i="27"/>
  <c r="P82" i="27"/>
  <c r="T28" i="9"/>
  <c r="P28" i="9"/>
  <c r="T15" i="9"/>
  <c r="P15" i="9"/>
  <c r="P41" i="9"/>
  <c r="T41" i="9"/>
  <c r="T68" i="17"/>
  <c r="P68" i="17"/>
  <c r="T17" i="17"/>
  <c r="P17" i="17"/>
  <c r="T68" i="13"/>
  <c r="P68" i="13"/>
  <c r="T6" i="13"/>
  <c r="P6" i="13"/>
  <c r="T5" i="13"/>
  <c r="D89" i="13"/>
  <c r="D92" i="13" s="1"/>
  <c r="P5" i="13"/>
  <c r="P40" i="28"/>
  <c r="T40" i="28"/>
  <c r="P26" i="28"/>
  <c r="T26" i="28"/>
  <c r="P17" i="27"/>
  <c r="T17" i="27"/>
  <c r="T85" i="27"/>
  <c r="P85" i="27"/>
  <c r="T14" i="27"/>
  <c r="P14" i="27"/>
  <c r="T7" i="27"/>
  <c r="P7" i="27"/>
  <c r="P13" i="27"/>
  <c r="T13" i="27"/>
  <c r="P5" i="27"/>
  <c r="T5" i="27"/>
  <c r="D89" i="27"/>
  <c r="D92" i="27" s="1"/>
  <c r="P16" i="24"/>
  <c r="T16" i="24"/>
  <c r="T7" i="9"/>
  <c r="P7" i="9"/>
  <c r="P27" i="16"/>
  <c r="T27" i="16"/>
  <c r="P65" i="16"/>
  <c r="T65" i="16"/>
  <c r="T16" i="4"/>
  <c r="P16" i="4"/>
  <c r="T71" i="9"/>
  <c r="P71" i="9"/>
  <c r="P75" i="10"/>
  <c r="T75" i="10"/>
  <c r="T73" i="27"/>
  <c r="P73" i="27"/>
  <c r="P70" i="11"/>
  <c r="T70" i="11"/>
  <c r="T74" i="16"/>
  <c r="P74" i="16"/>
  <c r="G72" i="4"/>
  <c r="T75" i="22"/>
  <c r="P75" i="22"/>
  <c r="O76" i="25"/>
  <c r="S76" i="25"/>
  <c r="G76" i="25"/>
  <c r="D89" i="25" s="1"/>
  <c r="D92" i="25" s="1"/>
  <c r="T36" i="9"/>
  <c r="P36" i="9"/>
  <c r="T49" i="12"/>
  <c r="P49" i="12"/>
  <c r="P37" i="13"/>
  <c r="T37" i="13"/>
  <c r="P17" i="13"/>
  <c r="T17" i="13"/>
  <c r="T40" i="18"/>
  <c r="P40" i="18"/>
  <c r="P10" i="18"/>
  <c r="T10" i="18"/>
  <c r="T68" i="18"/>
  <c r="P68" i="18"/>
  <c r="T13" i="10"/>
  <c r="P13" i="10"/>
  <c r="T18" i="10"/>
  <c r="P18" i="10"/>
  <c r="P19" i="10"/>
  <c r="T19" i="10"/>
  <c r="T38" i="10"/>
  <c r="P38" i="10"/>
  <c r="P66" i="10"/>
  <c r="T66" i="10"/>
  <c r="P78" i="10"/>
  <c r="T78" i="10"/>
  <c r="T51" i="10"/>
  <c r="P51" i="10"/>
  <c r="P9" i="15"/>
  <c r="T9" i="15"/>
  <c r="P44" i="15"/>
  <c r="T44" i="15"/>
  <c r="T46" i="23"/>
  <c r="P46" i="23"/>
  <c r="T26" i="23"/>
  <c r="P26" i="23"/>
  <c r="P13" i="23"/>
  <c r="T13" i="23"/>
  <c r="T78" i="23"/>
  <c r="P78" i="23"/>
  <c r="T43" i="24"/>
  <c r="P43" i="24"/>
  <c r="P24" i="24"/>
  <c r="T24" i="24"/>
  <c r="P42" i="19"/>
  <c r="T42" i="19"/>
  <c r="T9" i="19"/>
  <c r="P9" i="19"/>
  <c r="T46" i="25"/>
  <c r="P46" i="25"/>
  <c r="T67" i="25"/>
  <c r="P67" i="25"/>
  <c r="T51" i="25"/>
  <c r="P51" i="25"/>
  <c r="P65" i="9"/>
  <c r="T65" i="9"/>
  <c r="D89" i="9"/>
  <c r="D92" i="9" s="1"/>
  <c r="P5" i="9"/>
  <c r="T5" i="9"/>
  <c r="P39" i="16"/>
  <c r="T39" i="16"/>
  <c r="P49" i="16"/>
  <c r="T49" i="16"/>
  <c r="P5" i="16"/>
  <c r="T5" i="16"/>
  <c r="D89" i="16"/>
  <c r="D92" i="16" s="1"/>
  <c r="P8" i="13"/>
  <c r="T8" i="13"/>
  <c r="P43" i="13"/>
  <c r="T43" i="13"/>
  <c r="T50" i="13"/>
  <c r="P50" i="13"/>
  <c r="P83" i="18"/>
  <c r="T83" i="18"/>
  <c r="P8" i="27"/>
  <c r="T8" i="27"/>
  <c r="P12" i="14"/>
  <c r="T12" i="14"/>
  <c r="P14" i="14"/>
  <c r="T14" i="14"/>
  <c r="P6" i="14"/>
  <c r="T6" i="14"/>
  <c r="P5" i="24"/>
  <c r="T5" i="24"/>
  <c r="D89" i="24"/>
  <c r="D92" i="24" s="1"/>
  <c r="P81" i="19"/>
  <c r="T81" i="19"/>
  <c r="P85" i="19"/>
  <c r="T85" i="19"/>
  <c r="P47" i="19"/>
  <c r="T47" i="19"/>
  <c r="P32" i="19"/>
  <c r="T32" i="19"/>
  <c r="P28" i="26"/>
  <c r="T28" i="26"/>
  <c r="P61" i="9"/>
  <c r="T61" i="9"/>
  <c r="T10" i="9"/>
  <c r="P10" i="9"/>
  <c r="P69" i="16"/>
  <c r="T69" i="16"/>
  <c r="P23" i="16"/>
  <c r="T23" i="16"/>
  <c r="G39" i="4"/>
  <c r="N39" i="4"/>
  <c r="R39" i="4"/>
  <c r="U39" i="1" s="1"/>
  <c r="P61" i="12"/>
  <c r="T61" i="12"/>
  <c r="T17" i="11"/>
  <c r="P17" i="11"/>
  <c r="T11" i="11"/>
  <c r="P11" i="11"/>
  <c r="T16" i="11"/>
  <c r="P16" i="11"/>
  <c r="P14" i="18"/>
  <c r="T14" i="18"/>
  <c r="T43" i="18"/>
  <c r="P43" i="18"/>
  <c r="P34" i="15"/>
  <c r="T34" i="15"/>
  <c r="T84" i="22"/>
  <c r="P84" i="22"/>
  <c r="P33" i="22"/>
  <c r="T33" i="22"/>
  <c r="T21" i="22"/>
  <c r="P21" i="22"/>
  <c r="T21" i="14"/>
  <c r="P21" i="14"/>
  <c r="P86" i="14"/>
  <c r="T86" i="14"/>
  <c r="T32" i="14"/>
  <c r="P32" i="14"/>
  <c r="T17" i="14"/>
  <c r="P17" i="14"/>
  <c r="T21" i="24"/>
  <c r="P21" i="24"/>
  <c r="T82" i="24"/>
  <c r="P82" i="24"/>
  <c r="P62" i="24"/>
  <c r="T62" i="24"/>
  <c r="T61" i="19"/>
  <c r="P61" i="19"/>
  <c r="T29" i="19"/>
  <c r="P29" i="19"/>
  <c r="P7" i="19"/>
  <c r="T7" i="19"/>
  <c r="P14" i="26"/>
  <c r="T14" i="26"/>
  <c r="T56" i="25"/>
  <c r="P56" i="25"/>
  <c r="P68" i="16"/>
  <c r="T68" i="16"/>
  <c r="P82" i="16"/>
  <c r="T82" i="16"/>
  <c r="T32" i="16"/>
  <c r="P32" i="16"/>
  <c r="T31" i="16"/>
  <c r="P31" i="16"/>
  <c r="G66" i="4"/>
  <c r="N66" i="4"/>
  <c r="R66" i="4"/>
  <c r="U66" i="1" s="1"/>
  <c r="N46" i="4"/>
  <c r="G46" i="4"/>
  <c r="R46" i="4"/>
  <c r="U46" i="1" s="1"/>
  <c r="P67" i="12"/>
  <c r="T67" i="12"/>
  <c r="T33" i="12"/>
  <c r="P33" i="12"/>
  <c r="P82" i="18"/>
  <c r="T82" i="18"/>
  <c r="T25" i="18"/>
  <c r="P25" i="18"/>
  <c r="P15" i="18"/>
  <c r="T15" i="18"/>
  <c r="P82" i="10"/>
  <c r="T82" i="10"/>
  <c r="P14" i="10"/>
  <c r="T14" i="10"/>
  <c r="T49" i="10"/>
  <c r="P49" i="10"/>
  <c r="T81" i="23"/>
  <c r="P81" i="23"/>
  <c r="T9" i="22"/>
  <c r="P9" i="22"/>
  <c r="T36" i="22"/>
  <c r="P36" i="22"/>
  <c r="P62" i="22"/>
  <c r="T62" i="22"/>
  <c r="P62" i="14"/>
  <c r="T62" i="14"/>
  <c r="P43" i="14"/>
  <c r="T43" i="14"/>
  <c r="T55" i="14"/>
  <c r="P55" i="14"/>
  <c r="P40" i="19"/>
  <c r="T40" i="19"/>
  <c r="P11" i="19"/>
  <c r="T11" i="19"/>
  <c r="T67" i="26"/>
  <c r="P67" i="26"/>
  <c r="P9" i="25"/>
  <c r="T9" i="25"/>
  <c r="T36" i="25"/>
  <c r="P36" i="25"/>
  <c r="T78" i="16"/>
  <c r="P78" i="16"/>
  <c r="T50" i="16"/>
  <c r="P50" i="16"/>
  <c r="T12" i="4"/>
  <c r="P12" i="4"/>
  <c r="P67" i="4"/>
  <c r="T67" i="4"/>
  <c r="P77" i="12"/>
  <c r="T77" i="12"/>
  <c r="P76" i="13"/>
  <c r="T76" i="13"/>
  <c r="T71" i="27"/>
  <c r="P71" i="27"/>
  <c r="T77" i="23"/>
  <c r="P77" i="23"/>
  <c r="T58" i="18"/>
  <c r="P58" i="18"/>
  <c r="P38" i="17"/>
  <c r="T38" i="17"/>
  <c r="P13" i="17"/>
  <c r="T13" i="17"/>
  <c r="T45" i="11"/>
  <c r="P45" i="11"/>
  <c r="T15" i="11"/>
  <c r="P15" i="11"/>
  <c r="T49" i="11"/>
  <c r="P49" i="11"/>
  <c r="T19" i="28"/>
  <c r="P19" i="28"/>
  <c r="T40" i="22"/>
  <c r="P40" i="22"/>
  <c r="P57" i="22"/>
  <c r="T57" i="22"/>
  <c r="P33" i="27"/>
  <c r="T33" i="27"/>
  <c r="P51" i="27"/>
  <c r="T51" i="27"/>
  <c r="T36" i="14"/>
  <c r="P36" i="14"/>
  <c r="T40" i="14"/>
  <c r="P40" i="14"/>
  <c r="T42" i="14"/>
  <c r="P42" i="14"/>
  <c r="T78" i="26"/>
  <c r="P78" i="26"/>
  <c r="N10" i="4"/>
  <c r="R10" i="4"/>
  <c r="U10" i="1" s="1"/>
  <c r="G10" i="4"/>
  <c r="T83" i="12"/>
  <c r="P83" i="12"/>
  <c r="T28" i="17"/>
  <c r="P28" i="17"/>
  <c r="T84" i="11"/>
  <c r="P84" i="11"/>
  <c r="P8" i="11"/>
  <c r="T8" i="11"/>
  <c r="P32" i="11"/>
  <c r="T32" i="11"/>
  <c r="T38" i="18"/>
  <c r="P38" i="18"/>
  <c r="P83" i="10"/>
  <c r="T83" i="10"/>
  <c r="P68" i="10"/>
  <c r="T68" i="10"/>
  <c r="P45" i="15"/>
  <c r="T45" i="15"/>
  <c r="P41" i="23"/>
  <c r="T41" i="23"/>
  <c r="T45" i="22"/>
  <c r="P45" i="22"/>
  <c r="P25" i="22"/>
  <c r="T25" i="22"/>
  <c r="P50" i="22"/>
  <c r="T50" i="22"/>
  <c r="T11" i="24"/>
  <c r="P11" i="24"/>
  <c r="T64" i="24"/>
  <c r="P64" i="24"/>
  <c r="T10" i="24"/>
  <c r="P10" i="24"/>
  <c r="T5" i="25"/>
  <c r="P5" i="25"/>
  <c r="T41" i="25"/>
  <c r="P41" i="25"/>
  <c r="N7" i="4"/>
  <c r="R7" i="4"/>
  <c r="U7" i="1" s="1"/>
  <c r="G7" i="4"/>
  <c r="P66" i="17"/>
  <c r="T66" i="17"/>
  <c r="P25" i="13"/>
  <c r="T25" i="13"/>
  <c r="T16" i="28"/>
  <c r="P16" i="28"/>
  <c r="P31" i="10"/>
  <c r="T31" i="10"/>
  <c r="P28" i="10"/>
  <c r="T28" i="10"/>
  <c r="T51" i="22"/>
  <c r="P51" i="22"/>
  <c r="T78" i="27"/>
  <c r="P78" i="27"/>
  <c r="P84" i="27"/>
  <c r="T84" i="27"/>
  <c r="P44" i="27"/>
  <c r="T44" i="27"/>
  <c r="T24" i="9"/>
  <c r="P24" i="9"/>
  <c r="T25" i="9"/>
  <c r="P25" i="9"/>
  <c r="G29" i="4"/>
  <c r="N29" i="4"/>
  <c r="R29" i="4"/>
  <c r="U29" i="1" s="1"/>
  <c r="P19" i="17"/>
  <c r="T19" i="17"/>
  <c r="P52" i="17"/>
  <c r="T52" i="17"/>
  <c r="P27" i="13"/>
  <c r="T27" i="13"/>
  <c r="P35" i="13"/>
  <c r="T35" i="13"/>
  <c r="P52" i="13"/>
  <c r="T52" i="13"/>
  <c r="P7" i="11"/>
  <c r="T7" i="11"/>
  <c r="T9" i="11"/>
  <c r="P9" i="11"/>
  <c r="P24" i="28"/>
  <c r="T24" i="28"/>
  <c r="T15" i="28"/>
  <c r="P15" i="28"/>
  <c r="P85" i="28"/>
  <c r="T85" i="28"/>
  <c r="T78" i="28"/>
  <c r="P78" i="28"/>
  <c r="T33" i="15"/>
  <c r="P33" i="15"/>
  <c r="P39" i="27"/>
  <c r="T39" i="27"/>
  <c r="T42" i="27"/>
  <c r="P42" i="27"/>
  <c r="P30" i="27"/>
  <c r="T30" i="27"/>
  <c r="T69" i="27"/>
  <c r="P69" i="27"/>
  <c r="T36" i="24"/>
  <c r="P36" i="24"/>
  <c r="P20" i="24"/>
  <c r="T20" i="24"/>
  <c r="P19" i="24"/>
  <c r="T19" i="24"/>
  <c r="T28" i="16"/>
  <c r="P28" i="16"/>
  <c r="T86" i="4"/>
  <c r="P86" i="4"/>
  <c r="U45" i="1"/>
  <c r="U19" i="1"/>
  <c r="P11" i="4"/>
  <c r="T11" i="4"/>
  <c r="T74" i="26"/>
  <c r="P74" i="26"/>
  <c r="P75" i="23"/>
  <c r="T75" i="23"/>
  <c r="T75" i="15"/>
  <c r="P75" i="15"/>
  <c r="P44" i="12"/>
  <c r="T44" i="12"/>
  <c r="P80" i="12"/>
  <c r="T80" i="12"/>
  <c r="P28" i="12"/>
  <c r="T28" i="12"/>
  <c r="P62" i="12"/>
  <c r="T62" i="12"/>
  <c r="P39" i="12"/>
  <c r="T39" i="12"/>
  <c r="P64" i="13"/>
  <c r="T64" i="13"/>
  <c r="P23" i="13"/>
  <c r="T23" i="13"/>
  <c r="T54" i="13"/>
  <c r="P54" i="13"/>
  <c r="P53" i="13"/>
  <c r="T53" i="13"/>
  <c r="P63" i="11"/>
  <c r="T63" i="11"/>
  <c r="T5" i="28"/>
  <c r="D89" i="28"/>
  <c r="D92" i="28" s="1"/>
  <c r="P5" i="28"/>
  <c r="P34" i="18"/>
  <c r="T34" i="18"/>
  <c r="P64" i="18"/>
  <c r="T64" i="18"/>
  <c r="P66" i="18"/>
  <c r="T66" i="18"/>
  <c r="T29" i="10"/>
  <c r="P29" i="10"/>
  <c r="T10" i="10"/>
  <c r="P10" i="10"/>
  <c r="T41" i="10"/>
  <c r="P41" i="10"/>
  <c r="P50" i="15"/>
  <c r="T50" i="15"/>
  <c r="T68" i="24"/>
  <c r="P68" i="24"/>
  <c r="T63" i="24"/>
  <c r="P63" i="24"/>
  <c r="P23" i="19"/>
  <c r="T23" i="19"/>
  <c r="T44" i="19"/>
  <c r="P44" i="19"/>
  <c r="P62" i="19"/>
  <c r="T62" i="19"/>
  <c r="T37" i="26"/>
  <c r="P37" i="26"/>
  <c r="T35" i="25"/>
  <c r="P35" i="25"/>
  <c r="T47" i="25"/>
  <c r="P47" i="25"/>
  <c r="P6" i="9"/>
  <c r="T6" i="9"/>
  <c r="P24" i="16"/>
  <c r="T24" i="16"/>
  <c r="T16" i="16"/>
  <c r="P16" i="16"/>
  <c r="G15" i="4"/>
  <c r="N15" i="4"/>
  <c r="R15" i="4"/>
  <c r="U15" i="1" s="1"/>
  <c r="T18" i="13"/>
  <c r="P18" i="13"/>
  <c r="P27" i="28"/>
  <c r="T27" i="28"/>
  <c r="P21" i="28"/>
  <c r="T21" i="28"/>
  <c r="P58" i="28"/>
  <c r="T58" i="28"/>
  <c r="T6" i="27"/>
  <c r="P6" i="27"/>
  <c r="T16" i="14"/>
  <c r="P16" i="14"/>
  <c r="T84" i="14"/>
  <c r="P84" i="14"/>
  <c r="T37" i="19"/>
  <c r="P37" i="19"/>
  <c r="T15" i="26"/>
  <c r="P15" i="26"/>
  <c r="T68" i="25"/>
  <c r="P68" i="25"/>
  <c r="T23" i="9"/>
  <c r="P23" i="9"/>
  <c r="P45" i="9"/>
  <c r="T45" i="9"/>
  <c r="P29" i="9"/>
  <c r="T29" i="9"/>
  <c r="T58" i="9"/>
  <c r="P58" i="9"/>
  <c r="G36" i="4"/>
  <c r="R36" i="4"/>
  <c r="U36" i="1" s="1"/>
  <c r="N36" i="4"/>
  <c r="P85" i="11"/>
  <c r="T85" i="11"/>
  <c r="P40" i="11"/>
  <c r="T40" i="11"/>
  <c r="T31" i="18"/>
  <c r="P31" i="18"/>
  <c r="T50" i="18"/>
  <c r="P50" i="18"/>
  <c r="T67" i="15"/>
  <c r="P67" i="15"/>
  <c r="T18" i="15"/>
  <c r="P18" i="15"/>
  <c r="P10" i="15"/>
  <c r="T10" i="15"/>
  <c r="P24" i="15"/>
  <c r="T24" i="15"/>
  <c r="T26" i="22"/>
  <c r="P26" i="22"/>
  <c r="P66" i="14"/>
  <c r="T66" i="14"/>
  <c r="T25" i="14"/>
  <c r="P25" i="14"/>
  <c r="T56" i="24"/>
  <c r="P56" i="24"/>
  <c r="P66" i="19"/>
  <c r="T66" i="19"/>
  <c r="T19" i="26"/>
  <c r="P19" i="26"/>
  <c r="P12" i="26"/>
  <c r="T12" i="26"/>
  <c r="T13" i="26"/>
  <c r="P13" i="26"/>
  <c r="T68" i="26"/>
  <c r="P68" i="26"/>
  <c r="T56" i="26"/>
  <c r="P56" i="26"/>
  <c r="P46" i="16"/>
  <c r="T46" i="16"/>
  <c r="P61" i="16"/>
  <c r="T61" i="16"/>
  <c r="N17" i="4"/>
  <c r="G17" i="4"/>
  <c r="R17" i="4"/>
  <c r="U17" i="1" s="1"/>
  <c r="T8" i="12"/>
  <c r="P8" i="12"/>
  <c r="P14" i="12"/>
  <c r="T14" i="12"/>
  <c r="P30" i="12"/>
  <c r="T30" i="12"/>
  <c r="P41" i="12"/>
  <c r="T41" i="12"/>
  <c r="T52" i="12"/>
  <c r="P52" i="12"/>
  <c r="T27" i="11"/>
  <c r="P27" i="11"/>
  <c r="P6" i="18"/>
  <c r="T6" i="18"/>
  <c r="T16" i="18"/>
  <c r="P16" i="18"/>
  <c r="P69" i="10"/>
  <c r="T69" i="10"/>
  <c r="T45" i="10"/>
  <c r="P45" i="10"/>
  <c r="P86" i="23"/>
  <c r="T86" i="23"/>
  <c r="T44" i="22"/>
  <c r="P44" i="22"/>
  <c r="P86" i="22"/>
  <c r="T86" i="22"/>
  <c r="D89" i="14"/>
  <c r="D92" i="14" s="1"/>
  <c r="T5" i="14"/>
  <c r="P5" i="14"/>
  <c r="P51" i="14"/>
  <c r="T51" i="14"/>
  <c r="P41" i="19"/>
  <c r="T41" i="19"/>
  <c r="P84" i="19"/>
  <c r="T84" i="19"/>
  <c r="P5" i="19"/>
  <c r="T5" i="19"/>
  <c r="D89" i="19"/>
  <c r="D92" i="19" s="1"/>
  <c r="T29" i="26"/>
  <c r="P29" i="26"/>
  <c r="P36" i="26"/>
  <c r="T36" i="26"/>
  <c r="P65" i="26"/>
  <c r="T65" i="26"/>
  <c r="T63" i="26"/>
  <c r="P63" i="26"/>
  <c r="T37" i="25"/>
  <c r="P37" i="25"/>
  <c r="P61" i="25"/>
  <c r="T61" i="25"/>
  <c r="P22" i="9"/>
  <c r="T22" i="9"/>
  <c r="P44" i="4"/>
  <c r="T44" i="4"/>
  <c r="U83" i="1"/>
  <c r="T33" i="4"/>
  <c r="P33" i="4"/>
  <c r="P48" i="4"/>
  <c r="T48" i="4"/>
  <c r="O76" i="1"/>
  <c r="S76" i="1"/>
  <c r="R5" i="1"/>
  <c r="N5" i="1"/>
  <c r="G5" i="1"/>
  <c r="R23" i="1"/>
  <c r="G23" i="1"/>
  <c r="N23" i="1"/>
  <c r="N31" i="1"/>
  <c r="G31" i="1"/>
  <c r="R31" i="1"/>
  <c r="R24" i="1"/>
  <c r="N24" i="1"/>
  <c r="G24" i="1"/>
  <c r="S77" i="1"/>
  <c r="O77" i="1"/>
  <c r="G9" i="1"/>
  <c r="R9" i="1"/>
  <c r="N9" i="1"/>
  <c r="N82" i="1"/>
  <c r="R82" i="1"/>
  <c r="G82" i="1"/>
  <c r="N79" i="1"/>
  <c r="R79" i="1"/>
  <c r="G79" i="1"/>
  <c r="N17" i="1"/>
  <c r="G17" i="1"/>
  <c r="R17" i="1"/>
  <c r="R55" i="1"/>
  <c r="G55" i="1"/>
  <c r="N55" i="1"/>
  <c r="R12" i="1"/>
  <c r="N12" i="1"/>
  <c r="G12" i="1"/>
  <c r="G40" i="1"/>
  <c r="N40" i="1"/>
  <c r="R40" i="1"/>
  <c r="N37" i="1"/>
  <c r="G37" i="1"/>
  <c r="R37" i="1"/>
  <c r="G86" i="1"/>
  <c r="R86" i="1"/>
  <c r="N86" i="1"/>
  <c r="G45" i="1"/>
  <c r="N45" i="1"/>
  <c r="R45" i="1"/>
  <c r="G41" i="1"/>
  <c r="R41" i="1"/>
  <c r="N41" i="1"/>
  <c r="G19" i="1"/>
  <c r="R19" i="1"/>
  <c r="N19" i="1"/>
  <c r="R11" i="1"/>
  <c r="G11" i="1"/>
  <c r="N11" i="1"/>
  <c r="G51" i="1"/>
  <c r="R51" i="1"/>
  <c r="N51" i="1"/>
  <c r="N59" i="1"/>
  <c r="R59" i="1"/>
  <c r="G59" i="1"/>
  <c r="R10" i="1"/>
  <c r="G10" i="1"/>
  <c r="N10" i="1"/>
  <c r="R43" i="1"/>
  <c r="G43" i="1"/>
  <c r="N43" i="1"/>
  <c r="G56" i="1"/>
  <c r="R56" i="1"/>
  <c r="N56" i="1"/>
  <c r="G85" i="1"/>
  <c r="R85" i="1"/>
  <c r="N85" i="1"/>
  <c r="G42" i="1"/>
  <c r="N42" i="1"/>
  <c r="R42" i="1"/>
  <c r="N16" i="1"/>
  <c r="G16" i="1"/>
  <c r="R16" i="1"/>
  <c r="R52" i="1"/>
  <c r="G52" i="1"/>
  <c r="N52" i="1"/>
  <c r="P72" i="23"/>
  <c r="T72" i="23"/>
  <c r="T77" i="28"/>
  <c r="P77" i="28"/>
  <c r="P73" i="14"/>
  <c r="T73" i="14"/>
  <c r="T72" i="17"/>
  <c r="P72" i="17"/>
  <c r="P76" i="9"/>
  <c r="T76" i="9"/>
  <c r="P76" i="17"/>
  <c r="T76" i="17"/>
  <c r="T74" i="9"/>
  <c r="P74" i="9"/>
  <c r="T74" i="10"/>
  <c r="P74" i="10"/>
  <c r="P70" i="9"/>
  <c r="T70" i="9"/>
  <c r="T70" i="13"/>
  <c r="P70" i="13"/>
  <c r="T81" i="17"/>
  <c r="P81" i="17"/>
  <c r="T11" i="17"/>
  <c r="P11" i="17"/>
  <c r="P39" i="17"/>
  <c r="T39" i="17"/>
  <c r="P36" i="13"/>
  <c r="T36" i="13"/>
  <c r="P47" i="11"/>
  <c r="T47" i="11"/>
  <c r="T37" i="11"/>
  <c r="P37" i="11"/>
  <c r="T44" i="28"/>
  <c r="P44" i="28"/>
  <c r="T9" i="28"/>
  <c r="P9" i="28"/>
  <c r="T57" i="28"/>
  <c r="P57" i="28"/>
  <c r="T35" i="22"/>
  <c r="P35" i="22"/>
  <c r="P59" i="27"/>
  <c r="T59" i="27"/>
  <c r="P18" i="27"/>
  <c r="T18" i="27"/>
  <c r="P40" i="27"/>
  <c r="T40" i="27"/>
  <c r="T80" i="27"/>
  <c r="P80" i="27"/>
  <c r="P13" i="14"/>
  <c r="T13" i="14"/>
  <c r="T17" i="26"/>
  <c r="P17" i="26"/>
  <c r="P59" i="26"/>
  <c r="T59" i="26"/>
  <c r="G30" i="4"/>
  <c r="N30" i="4"/>
  <c r="R30" i="4"/>
  <c r="U30" i="1" s="1"/>
  <c r="G6" i="4"/>
  <c r="R6" i="4"/>
  <c r="U6" i="1" s="1"/>
  <c r="N6" i="4"/>
  <c r="T17" i="12"/>
  <c r="P17" i="12"/>
  <c r="T24" i="12"/>
  <c r="P24" i="12"/>
  <c r="P56" i="12"/>
  <c r="T56" i="12"/>
  <c r="T78" i="17"/>
  <c r="P78" i="17"/>
  <c r="T24" i="11"/>
  <c r="P24" i="11"/>
  <c r="T12" i="18"/>
  <c r="P12" i="18"/>
  <c r="T86" i="18"/>
  <c r="P86" i="18"/>
  <c r="P59" i="18"/>
  <c r="T59" i="18"/>
  <c r="P86" i="10"/>
  <c r="T86" i="10"/>
  <c r="P56" i="10"/>
  <c r="T56" i="10"/>
  <c r="T23" i="15"/>
  <c r="P23" i="15"/>
  <c r="P43" i="15"/>
  <c r="T43" i="15"/>
  <c r="P6" i="22"/>
  <c r="T6" i="22"/>
  <c r="T55" i="22"/>
  <c r="P55" i="22"/>
  <c r="T53" i="27"/>
  <c r="P53" i="27"/>
  <c r="P12" i="24"/>
  <c r="T12" i="24"/>
  <c r="T39" i="24"/>
  <c r="P39" i="24"/>
  <c r="G74" i="1"/>
  <c r="P39" i="25"/>
  <c r="T39" i="25"/>
  <c r="R35" i="4"/>
  <c r="U35" i="1" s="1"/>
  <c r="N35" i="4"/>
  <c r="G35" i="4"/>
  <c r="T22" i="17"/>
  <c r="P22" i="17"/>
  <c r="P29" i="17"/>
  <c r="T29" i="17"/>
  <c r="T59" i="17"/>
  <c r="P59" i="17"/>
  <c r="P29" i="13"/>
  <c r="T29" i="13"/>
  <c r="T33" i="13"/>
  <c r="P33" i="13"/>
  <c r="P51" i="13"/>
  <c r="T51" i="13"/>
  <c r="P67" i="28"/>
  <c r="T67" i="28"/>
  <c r="P7" i="28"/>
  <c r="T7" i="28"/>
  <c r="P79" i="28"/>
  <c r="T79" i="28"/>
  <c r="P47" i="10"/>
  <c r="T47" i="10"/>
  <c r="T57" i="10"/>
  <c r="P57" i="10"/>
  <c r="P67" i="23"/>
  <c r="T67" i="23"/>
  <c r="P11" i="23"/>
  <c r="T11" i="23"/>
  <c r="P8" i="22"/>
  <c r="T8" i="22"/>
  <c r="P19" i="9"/>
  <c r="T19" i="9"/>
  <c r="P43" i="9"/>
  <c r="T43" i="9"/>
  <c r="T51" i="9"/>
  <c r="P51" i="9"/>
  <c r="G21" i="4"/>
  <c r="R21" i="4"/>
  <c r="U21" i="1" s="1"/>
  <c r="N21" i="4"/>
  <c r="P64" i="17"/>
  <c r="T64" i="17"/>
  <c r="T49" i="17"/>
  <c r="P49" i="17"/>
  <c r="T5" i="17"/>
  <c r="D89" i="17"/>
  <c r="D92" i="17" s="1"/>
  <c r="P5" i="17"/>
  <c r="T24" i="13"/>
  <c r="P24" i="13"/>
  <c r="P79" i="13"/>
  <c r="T79" i="13"/>
  <c r="T49" i="13"/>
  <c r="P49" i="13"/>
  <c r="T26" i="11"/>
  <c r="P26" i="11"/>
  <c r="T25" i="11"/>
  <c r="P25" i="11"/>
  <c r="T81" i="11"/>
  <c r="P81" i="11"/>
  <c r="T22" i="11"/>
  <c r="P22" i="11"/>
  <c r="P52" i="11"/>
  <c r="T52" i="11"/>
  <c r="P51" i="28"/>
  <c r="T51" i="28"/>
  <c r="T37" i="15"/>
  <c r="P37" i="15"/>
  <c r="T80" i="15"/>
  <c r="P80" i="15"/>
  <c r="P54" i="15"/>
  <c r="T54" i="15"/>
  <c r="T18" i="24"/>
  <c r="P18" i="24"/>
  <c r="T44" i="24"/>
  <c r="P44" i="24"/>
  <c r="P32" i="9"/>
  <c r="T32" i="9"/>
  <c r="P85" i="4"/>
  <c r="T85" i="4"/>
  <c r="U42" i="1"/>
  <c r="P52" i="4"/>
  <c r="T52" i="4"/>
  <c r="T70" i="15"/>
  <c r="P70" i="15"/>
  <c r="T77" i="10"/>
  <c r="P77" i="10"/>
  <c r="T74" i="23"/>
  <c r="P74" i="23"/>
  <c r="T76" i="12"/>
  <c r="P76" i="12"/>
  <c r="T77" i="18"/>
  <c r="P77" i="18"/>
  <c r="T76" i="18"/>
  <c r="P76" i="18"/>
  <c r="P84" i="18"/>
  <c r="T84" i="18"/>
  <c r="P69" i="12"/>
  <c r="T69" i="12"/>
  <c r="T78" i="12"/>
  <c r="P78" i="12"/>
  <c r="T65" i="13"/>
  <c r="P65" i="13"/>
  <c r="P61" i="13"/>
  <c r="T61" i="13"/>
  <c r="P48" i="18"/>
  <c r="T48" i="18"/>
  <c r="P51" i="18"/>
  <c r="T51" i="18"/>
  <c r="T59" i="10"/>
  <c r="P59" i="10"/>
  <c r="T38" i="15"/>
  <c r="P38" i="15"/>
  <c r="P35" i="15"/>
  <c r="T35" i="15"/>
  <c r="P55" i="15"/>
  <c r="T55" i="15"/>
  <c r="P67" i="19"/>
  <c r="T67" i="19"/>
  <c r="T56" i="19"/>
  <c r="P56" i="19"/>
  <c r="P32" i="25"/>
  <c r="T32" i="25"/>
  <c r="T82" i="9"/>
  <c r="P82" i="9"/>
  <c r="T38" i="9"/>
  <c r="P38" i="9"/>
  <c r="P20" i="16"/>
  <c r="T20" i="16"/>
  <c r="P80" i="16"/>
  <c r="T80" i="16"/>
  <c r="R63" i="4"/>
  <c r="U63" i="1" s="1"/>
  <c r="G63" i="4"/>
  <c r="N63" i="4"/>
  <c r="P40" i="13"/>
  <c r="T40" i="13"/>
  <c r="T34" i="13"/>
  <c r="P34" i="13"/>
  <c r="T45" i="28"/>
  <c r="P45" i="28"/>
  <c r="T32" i="28"/>
  <c r="P32" i="28"/>
  <c r="P49" i="28"/>
  <c r="T49" i="28"/>
  <c r="P48" i="28"/>
  <c r="T48" i="28"/>
  <c r="T65" i="27"/>
  <c r="P65" i="27"/>
  <c r="T69" i="14"/>
  <c r="P69" i="14"/>
  <c r="T79" i="14"/>
  <c r="P79" i="14"/>
  <c r="T6" i="19"/>
  <c r="P6" i="19"/>
  <c r="T53" i="19"/>
  <c r="P53" i="19"/>
  <c r="T60" i="26"/>
  <c r="P60" i="26"/>
  <c r="P61" i="26"/>
  <c r="T61" i="26"/>
  <c r="P43" i="25"/>
  <c r="T43" i="25"/>
  <c r="T40" i="9"/>
  <c r="P40" i="9"/>
  <c r="T63" i="9"/>
  <c r="P63" i="9"/>
  <c r="P39" i="9"/>
  <c r="T39" i="9"/>
  <c r="P54" i="9"/>
  <c r="T54" i="9"/>
  <c r="P19" i="16"/>
  <c r="T19" i="16"/>
  <c r="P54" i="16"/>
  <c r="T54" i="16"/>
  <c r="N8" i="4"/>
  <c r="R8" i="4"/>
  <c r="U8" i="1" s="1"/>
  <c r="G8" i="4"/>
  <c r="R57" i="4"/>
  <c r="U57" i="1" s="1"/>
  <c r="G57" i="4"/>
  <c r="N57" i="4"/>
  <c r="P14" i="11"/>
  <c r="T14" i="11"/>
  <c r="T79" i="11"/>
  <c r="P79" i="11"/>
  <c r="P67" i="18"/>
  <c r="T67" i="18"/>
  <c r="T20" i="18"/>
  <c r="P20" i="18"/>
  <c r="P11" i="18"/>
  <c r="T11" i="18"/>
  <c r="P7" i="15"/>
  <c r="T7" i="15"/>
  <c r="P64" i="15"/>
  <c r="T64" i="15"/>
  <c r="P82" i="15"/>
  <c r="T82" i="15"/>
  <c r="T15" i="22"/>
  <c r="P15" i="22"/>
  <c r="T67" i="14"/>
  <c r="P67" i="14"/>
  <c r="P41" i="14"/>
  <c r="T41" i="14"/>
  <c r="T7" i="24"/>
  <c r="P7" i="24"/>
  <c r="T30" i="19"/>
  <c r="P30" i="19"/>
  <c r="T69" i="19"/>
  <c r="P69" i="19"/>
  <c r="P17" i="19"/>
  <c r="T17" i="19"/>
  <c r="T17" i="16"/>
  <c r="P17" i="16"/>
  <c r="T58" i="16"/>
  <c r="P58" i="16"/>
  <c r="U32" i="1"/>
  <c r="N50" i="4"/>
  <c r="G50" i="4"/>
  <c r="R50" i="4"/>
  <c r="U50" i="1" s="1"/>
  <c r="P21" i="12"/>
  <c r="T21" i="12"/>
  <c r="P81" i="12"/>
  <c r="T81" i="12"/>
  <c r="T20" i="12"/>
  <c r="P20" i="12"/>
  <c r="P60" i="12"/>
  <c r="T60" i="12"/>
  <c r="T58" i="12"/>
  <c r="P58" i="12"/>
  <c r="T25" i="12"/>
  <c r="P25" i="12"/>
  <c r="P65" i="12"/>
  <c r="T65" i="12"/>
  <c r="P7" i="18"/>
  <c r="T7" i="18"/>
  <c r="T44" i="23"/>
  <c r="P44" i="23"/>
  <c r="T83" i="23"/>
  <c r="P83" i="23"/>
  <c r="P49" i="23"/>
  <c r="T49" i="23"/>
  <c r="P20" i="22"/>
  <c r="T20" i="22"/>
  <c r="T13" i="22"/>
  <c r="P13" i="22"/>
  <c r="P8" i="14"/>
  <c r="T8" i="14"/>
  <c r="P24" i="19"/>
  <c r="T24" i="19"/>
  <c r="P68" i="19"/>
  <c r="T68" i="19"/>
  <c r="T16" i="19"/>
  <c r="P16" i="19"/>
  <c r="T49" i="19"/>
  <c r="P49" i="19"/>
  <c r="T18" i="26"/>
  <c r="P18" i="26"/>
  <c r="P79" i="9"/>
  <c r="T79" i="9"/>
  <c r="P80" i="9"/>
  <c r="T80" i="9"/>
  <c r="T65" i="4"/>
  <c r="P65" i="4"/>
  <c r="U20" i="1"/>
  <c r="U67" i="1"/>
  <c r="T75" i="9"/>
  <c r="P75" i="9"/>
  <c r="P73" i="26"/>
  <c r="T73" i="26"/>
  <c r="T72" i="24"/>
  <c r="P72" i="24"/>
  <c r="P70" i="23"/>
  <c r="T70" i="23"/>
  <c r="T77" i="19"/>
  <c r="P77" i="19"/>
  <c r="T66" i="26"/>
  <c r="P66" i="26"/>
  <c r="P45" i="12"/>
  <c r="T45" i="12"/>
  <c r="P10" i="17"/>
  <c r="T10" i="17"/>
  <c r="P57" i="17"/>
  <c r="T57" i="17"/>
  <c r="T80" i="11"/>
  <c r="P80" i="11"/>
  <c r="T82" i="28"/>
  <c r="P82" i="28"/>
  <c r="T34" i="28"/>
  <c r="P34" i="28"/>
  <c r="T86" i="28"/>
  <c r="P86" i="28"/>
  <c r="T47" i="28"/>
  <c r="P47" i="28"/>
  <c r="T19" i="27"/>
  <c r="P19" i="27"/>
  <c r="T16" i="27"/>
  <c r="P16" i="27"/>
  <c r="T49" i="27"/>
  <c r="P49" i="27"/>
  <c r="T24" i="26"/>
  <c r="P24" i="26"/>
  <c r="P62" i="26"/>
  <c r="T62" i="26"/>
  <c r="N43" i="4"/>
  <c r="G43" i="4"/>
  <c r="R43" i="4"/>
  <c r="U43" i="1" s="1"/>
  <c r="P40" i="12"/>
  <c r="T40" i="12"/>
  <c r="T31" i="12"/>
  <c r="P31" i="12"/>
  <c r="T18" i="12"/>
  <c r="P18" i="12"/>
  <c r="T12" i="17"/>
  <c r="P12" i="17"/>
  <c r="P51" i="17"/>
  <c r="T51" i="17"/>
  <c r="T60" i="11"/>
  <c r="P60" i="11"/>
  <c r="P80" i="18"/>
  <c r="T80" i="18"/>
  <c r="P53" i="10"/>
  <c r="T53" i="10"/>
  <c r="P66" i="15"/>
  <c r="T66" i="15"/>
  <c r="P11" i="15"/>
  <c r="T11" i="15"/>
  <c r="P61" i="15"/>
  <c r="T61" i="15"/>
  <c r="P33" i="23"/>
  <c r="T33" i="23"/>
  <c r="T66" i="23"/>
  <c r="P66" i="23"/>
  <c r="T82" i="23"/>
  <c r="P82" i="23"/>
  <c r="T66" i="22"/>
  <c r="P66" i="22"/>
  <c r="P48" i="22"/>
  <c r="T48" i="22"/>
  <c r="P66" i="24"/>
  <c r="T66" i="24"/>
  <c r="T38" i="24"/>
  <c r="P38" i="24"/>
  <c r="T85" i="26"/>
  <c r="P85" i="26"/>
  <c r="T13" i="25"/>
  <c r="P13" i="25"/>
  <c r="T50" i="25"/>
  <c r="P50" i="25"/>
  <c r="N25" i="4"/>
  <c r="R25" i="4"/>
  <c r="U25" i="1" s="1"/>
  <c r="G25" i="4"/>
  <c r="P13" i="13"/>
  <c r="T13" i="13"/>
  <c r="P12" i="13"/>
  <c r="T12" i="13"/>
  <c r="T45" i="13"/>
  <c r="P45" i="13"/>
  <c r="T83" i="28"/>
  <c r="P83" i="28"/>
  <c r="P50" i="28"/>
  <c r="T50" i="28"/>
  <c r="T19" i="18"/>
  <c r="P19" i="18"/>
  <c r="P40" i="10"/>
  <c r="T40" i="10"/>
  <c r="T11" i="10"/>
  <c r="P11" i="10"/>
  <c r="T35" i="10"/>
  <c r="P35" i="10"/>
  <c r="T17" i="23"/>
  <c r="P17" i="23"/>
  <c r="P59" i="23"/>
  <c r="T59" i="23"/>
  <c r="P53" i="23"/>
  <c r="T53" i="23"/>
  <c r="T52" i="27"/>
  <c r="P52" i="27"/>
  <c r="T46" i="9"/>
  <c r="P46" i="9"/>
  <c r="T81" i="9"/>
  <c r="P81" i="9"/>
  <c r="T61" i="4"/>
  <c r="P61" i="4"/>
  <c r="N81" i="4"/>
  <c r="G81" i="4"/>
  <c r="R81" i="4"/>
  <c r="U81" i="1" s="1"/>
  <c r="P37" i="17"/>
  <c r="T37" i="17"/>
  <c r="P18" i="17"/>
  <c r="T18" i="17"/>
  <c r="P38" i="13"/>
  <c r="T38" i="13"/>
  <c r="T10" i="13"/>
  <c r="P10" i="13"/>
  <c r="P41" i="11"/>
  <c r="T41" i="11"/>
  <c r="T52" i="28"/>
  <c r="P52" i="28"/>
  <c r="P84" i="15"/>
  <c r="T84" i="15"/>
  <c r="P81" i="15"/>
  <c r="T81" i="15"/>
  <c r="P68" i="15"/>
  <c r="T68" i="15"/>
  <c r="P47" i="27"/>
  <c r="T47" i="27"/>
  <c r="T25" i="24"/>
  <c r="P25" i="24"/>
  <c r="T32" i="24"/>
  <c r="P32" i="24"/>
  <c r="T16" i="9"/>
  <c r="P16" i="9"/>
  <c r="T64" i="16"/>
  <c r="P64" i="16"/>
  <c r="P19" i="4"/>
  <c r="T19" i="4"/>
  <c r="T76" i="27"/>
  <c r="P76" i="27"/>
  <c r="T86" i="12"/>
  <c r="P86" i="12"/>
  <c r="P68" i="12"/>
  <c r="T68" i="12"/>
  <c r="T67" i="13"/>
  <c r="P67" i="13"/>
  <c r="T17" i="18"/>
  <c r="P17" i="18"/>
  <c r="P61" i="18"/>
  <c r="T61" i="18"/>
  <c r="T27" i="18"/>
  <c r="P27" i="18"/>
  <c r="P49" i="18"/>
  <c r="T49" i="18"/>
  <c r="P36" i="10"/>
  <c r="T36" i="10"/>
  <c r="P21" i="10"/>
  <c r="T21" i="10"/>
  <c r="T78" i="15"/>
  <c r="P78" i="15"/>
  <c r="P21" i="23"/>
  <c r="T21" i="23"/>
  <c r="T56" i="23"/>
  <c r="P56" i="23"/>
  <c r="T61" i="24"/>
  <c r="P61" i="24"/>
  <c r="T46" i="19"/>
  <c r="P46" i="19"/>
  <c r="P25" i="19"/>
  <c r="T25" i="19"/>
  <c r="P57" i="19"/>
  <c r="T57" i="19"/>
  <c r="P11" i="25"/>
  <c r="T11" i="25"/>
  <c r="P21" i="25"/>
  <c r="T21" i="25"/>
  <c r="P13" i="9"/>
  <c r="T13" i="9"/>
  <c r="T37" i="9"/>
  <c r="P37" i="9"/>
  <c r="P44" i="9"/>
  <c r="T44" i="9"/>
  <c r="T84" i="9"/>
  <c r="P84" i="9"/>
  <c r="T30" i="9"/>
  <c r="P30" i="9"/>
  <c r="P67" i="16"/>
  <c r="T67" i="16"/>
  <c r="P6" i="16"/>
  <c r="T6" i="16"/>
  <c r="T85" i="16"/>
  <c r="P85" i="16"/>
  <c r="T43" i="16"/>
  <c r="P43" i="16"/>
  <c r="N23" i="4"/>
  <c r="G23" i="4"/>
  <c r="R23" i="4"/>
  <c r="U23" i="1" s="1"/>
  <c r="G53" i="4"/>
  <c r="R53" i="4"/>
  <c r="U53" i="1" s="1"/>
  <c r="N53" i="4"/>
  <c r="P36" i="12"/>
  <c r="T36" i="12"/>
  <c r="T32" i="12"/>
  <c r="P32" i="12"/>
  <c r="T68" i="28"/>
  <c r="P68" i="28"/>
  <c r="T9" i="27"/>
  <c r="P9" i="27"/>
  <c r="T79" i="27"/>
  <c r="P79" i="27"/>
  <c r="T63" i="14"/>
  <c r="P63" i="14"/>
  <c r="T54" i="14"/>
  <c r="P54" i="14"/>
  <c r="P10" i="19"/>
  <c r="T10" i="19"/>
  <c r="T52" i="19"/>
  <c r="P52" i="19"/>
  <c r="P21" i="26"/>
  <c r="T21" i="26"/>
  <c r="T9" i="26"/>
  <c r="P9" i="26"/>
  <c r="P45" i="26"/>
  <c r="T45" i="26"/>
  <c r="T47" i="26"/>
  <c r="P47" i="26"/>
  <c r="T8" i="9"/>
  <c r="P8" i="9"/>
  <c r="T60" i="9"/>
  <c r="P60" i="9"/>
  <c r="T60" i="16"/>
  <c r="P60" i="16"/>
  <c r="P44" i="16"/>
  <c r="T44" i="16"/>
  <c r="G18" i="4"/>
  <c r="N18" i="4"/>
  <c r="R18" i="4"/>
  <c r="U18" i="1" s="1"/>
  <c r="T82" i="12"/>
  <c r="P82" i="12"/>
  <c r="P84" i="13"/>
  <c r="T84" i="13"/>
  <c r="P14" i="15"/>
  <c r="T14" i="15"/>
  <c r="P47" i="22"/>
  <c r="T47" i="22"/>
  <c r="T38" i="22"/>
  <c r="P38" i="22"/>
  <c r="T68" i="22"/>
  <c r="P68" i="22"/>
  <c r="T19" i="14"/>
  <c r="P19" i="14"/>
  <c r="T38" i="14"/>
  <c r="P38" i="14"/>
  <c r="P48" i="14"/>
  <c r="T48" i="14"/>
  <c r="T27" i="19"/>
  <c r="P27" i="19"/>
  <c r="P83" i="19"/>
  <c r="T83" i="19"/>
  <c r="T80" i="19"/>
  <c r="P80" i="19"/>
  <c r="P63" i="19"/>
  <c r="T63" i="19"/>
  <c r="T16" i="26"/>
  <c r="P16" i="26"/>
  <c r="P6" i="26"/>
  <c r="T6" i="26"/>
  <c r="P27" i="25"/>
  <c r="T27" i="25"/>
  <c r="T59" i="25"/>
  <c r="P59" i="25"/>
  <c r="T23" i="25"/>
  <c r="P23" i="25"/>
  <c r="P65" i="25"/>
  <c r="T65" i="25"/>
  <c r="T35" i="16"/>
  <c r="P35" i="16"/>
  <c r="P14" i="16"/>
  <c r="T14" i="16"/>
  <c r="P55" i="16"/>
  <c r="T55" i="16"/>
  <c r="U9" i="1"/>
  <c r="T82" i="4"/>
  <c r="P82" i="4"/>
  <c r="G55" i="4"/>
  <c r="R55" i="4"/>
  <c r="U55" i="1" s="1"/>
  <c r="N55" i="4"/>
  <c r="P79" i="12"/>
  <c r="T79" i="12"/>
  <c r="P21" i="18"/>
  <c r="T21" i="18"/>
  <c r="T13" i="18"/>
  <c r="P13" i="18"/>
  <c r="T52" i="18"/>
  <c r="P52" i="18"/>
  <c r="T65" i="10"/>
  <c r="P65" i="10"/>
  <c r="P80" i="10"/>
  <c r="T80" i="10"/>
  <c r="P18" i="23"/>
  <c r="T18" i="23"/>
  <c r="T9" i="23"/>
  <c r="P9" i="23"/>
  <c r="P60" i="23"/>
  <c r="T60" i="23"/>
  <c r="T32" i="23"/>
  <c r="P32" i="23"/>
  <c r="P30" i="23"/>
  <c r="T30" i="23"/>
  <c r="T6" i="23"/>
  <c r="P6" i="23"/>
  <c r="T54" i="23"/>
  <c r="P54" i="23"/>
  <c r="T42" i="22"/>
  <c r="P42" i="22"/>
  <c r="P10" i="22"/>
  <c r="T10" i="22"/>
  <c r="T7" i="14"/>
  <c r="P7" i="14"/>
  <c r="T53" i="14"/>
  <c r="P53" i="14"/>
  <c r="T86" i="19"/>
  <c r="P86" i="19"/>
  <c r="P65" i="19"/>
  <c r="T65" i="19"/>
  <c r="T60" i="19"/>
  <c r="P60" i="19"/>
  <c r="P57" i="26"/>
  <c r="T57" i="26"/>
  <c r="P22" i="25"/>
  <c r="T22" i="25"/>
  <c r="T64" i="25"/>
  <c r="P64" i="25"/>
  <c r="T62" i="9"/>
  <c r="P62" i="9"/>
  <c r="T12" i="9"/>
  <c r="P12" i="9"/>
  <c r="T52" i="9"/>
  <c r="P52" i="9"/>
  <c r="P15" i="16"/>
  <c r="T15" i="16"/>
  <c r="U44" i="1"/>
  <c r="P40" i="4"/>
  <c r="T40" i="4"/>
  <c r="U48" i="1"/>
  <c r="N25" i="1"/>
  <c r="G25" i="1"/>
  <c r="R25" i="1"/>
  <c r="N26" i="1"/>
  <c r="R26" i="1"/>
  <c r="G26" i="1"/>
  <c r="N58" i="1"/>
  <c r="G58" i="1"/>
  <c r="R58" i="1"/>
  <c r="R80" i="1"/>
  <c r="N80" i="1"/>
  <c r="G80" i="1"/>
  <c r="R27" i="1"/>
  <c r="N27" i="1"/>
  <c r="G27" i="1"/>
  <c r="R36" i="1"/>
  <c r="N36" i="1"/>
  <c r="G36" i="1"/>
  <c r="O71" i="1"/>
  <c r="S71" i="1"/>
  <c r="O73" i="1"/>
  <c r="S73" i="1"/>
  <c r="G63" i="1"/>
  <c r="N63" i="1"/>
  <c r="R63" i="1"/>
  <c r="R7" i="1"/>
  <c r="G7" i="1"/>
  <c r="N7" i="1"/>
  <c r="N22" i="1"/>
  <c r="G22" i="1"/>
  <c r="R22" i="1"/>
  <c r="G28" i="1"/>
  <c r="N28" i="1"/>
  <c r="R28" i="1"/>
  <c r="N39" i="1"/>
  <c r="R39" i="1"/>
  <c r="G39" i="1"/>
  <c r="G57" i="1"/>
  <c r="R57" i="1"/>
  <c r="N57" i="1"/>
  <c r="R61" i="1"/>
  <c r="N61" i="1"/>
  <c r="G61" i="1"/>
  <c r="R29" i="1"/>
  <c r="N29" i="1"/>
  <c r="G29" i="1"/>
  <c r="G81" i="1"/>
  <c r="N81" i="1"/>
  <c r="R81" i="1"/>
  <c r="G47" i="1"/>
  <c r="N47" i="1"/>
  <c r="R47" i="1"/>
  <c r="P77" i="9"/>
  <c r="T77" i="9"/>
  <c r="P76" i="19"/>
  <c r="T76" i="19"/>
  <c r="T71" i="23"/>
  <c r="P71" i="23"/>
  <c r="T72" i="11"/>
  <c r="P72" i="11"/>
  <c r="P70" i="18"/>
  <c r="T70" i="18"/>
  <c r="P73" i="11"/>
  <c r="T73" i="11"/>
  <c r="T73" i="15"/>
  <c r="P73" i="15"/>
  <c r="T76" i="14"/>
  <c r="P76" i="14"/>
  <c r="P75" i="18"/>
  <c r="T75" i="18"/>
  <c r="T71" i="16"/>
  <c r="P71" i="16"/>
  <c r="T77" i="26"/>
  <c r="P77" i="26"/>
  <c r="T74" i="17"/>
  <c r="P74" i="17"/>
  <c r="S73" i="4"/>
  <c r="V73" i="1" s="1"/>
  <c r="O73" i="4"/>
  <c r="T19" i="12"/>
  <c r="P19" i="12"/>
  <c r="T43" i="17"/>
  <c r="P43" i="17"/>
  <c r="T34" i="11"/>
  <c r="P34" i="11"/>
  <c r="T44" i="11"/>
  <c r="P44" i="11"/>
  <c r="T18" i="11"/>
  <c r="P18" i="11"/>
  <c r="T84" i="28"/>
  <c r="P84" i="28"/>
  <c r="T38" i="28"/>
  <c r="P38" i="28"/>
  <c r="P69" i="15"/>
  <c r="T69" i="15"/>
  <c r="P18" i="22"/>
  <c r="T18" i="22"/>
  <c r="T59" i="22"/>
  <c r="P59" i="22"/>
  <c r="P67" i="22"/>
  <c r="T67" i="22"/>
  <c r="T54" i="22"/>
  <c r="P54" i="22"/>
  <c r="P24" i="27"/>
  <c r="T24" i="27"/>
  <c r="P57" i="27"/>
  <c r="T57" i="27"/>
  <c r="P83" i="14"/>
  <c r="T83" i="14"/>
  <c r="P58" i="14"/>
  <c r="T58" i="14"/>
  <c r="P22" i="26"/>
  <c r="T22" i="26"/>
  <c r="T32" i="26"/>
  <c r="P32" i="26"/>
  <c r="T27" i="26"/>
  <c r="P27" i="26"/>
  <c r="G78" i="4"/>
  <c r="N78" i="4"/>
  <c r="R78" i="4"/>
  <c r="U78" i="1" s="1"/>
  <c r="R69" i="4"/>
  <c r="U69" i="1" s="1"/>
  <c r="G69" i="4"/>
  <c r="N69" i="4"/>
  <c r="T7" i="17"/>
  <c r="P7" i="17"/>
  <c r="P12" i="11"/>
  <c r="T12" i="11"/>
  <c r="T39" i="11"/>
  <c r="P39" i="11"/>
  <c r="T21" i="11"/>
  <c r="P21" i="11"/>
  <c r="P69" i="11"/>
  <c r="T69" i="11"/>
  <c r="P53" i="11"/>
  <c r="T53" i="11"/>
  <c r="P23" i="18"/>
  <c r="T23" i="18"/>
  <c r="T30" i="10"/>
  <c r="P30" i="10"/>
  <c r="P34" i="10"/>
  <c r="T34" i="10"/>
  <c r="P23" i="10"/>
  <c r="T23" i="10"/>
  <c r="T67" i="10"/>
  <c r="P67" i="10"/>
  <c r="T27" i="15"/>
  <c r="P27" i="15"/>
  <c r="T56" i="15"/>
  <c r="P56" i="15"/>
  <c r="P43" i="23"/>
  <c r="T43" i="23"/>
  <c r="P12" i="23"/>
  <c r="T12" i="23"/>
  <c r="T24" i="23"/>
  <c r="P24" i="23"/>
  <c r="P58" i="23"/>
  <c r="T58" i="23"/>
  <c r="T79" i="22"/>
  <c r="P79" i="22"/>
  <c r="T14" i="22"/>
  <c r="P14" i="22"/>
  <c r="T80" i="22"/>
  <c r="P80" i="22"/>
  <c r="P58" i="27"/>
  <c r="T58" i="27"/>
  <c r="T84" i="24"/>
  <c r="P84" i="24"/>
  <c r="G70" i="1"/>
  <c r="T66" i="25"/>
  <c r="P66" i="25"/>
  <c r="T17" i="25"/>
  <c r="P17" i="25"/>
  <c r="T48" i="25"/>
  <c r="P48" i="25"/>
  <c r="T84" i="4"/>
  <c r="P84" i="4"/>
  <c r="G14" i="4"/>
  <c r="N14" i="4"/>
  <c r="R14" i="4"/>
  <c r="U14" i="1" s="1"/>
  <c r="P44" i="17"/>
  <c r="T44" i="17"/>
  <c r="P56" i="17"/>
  <c r="T56" i="17"/>
  <c r="P31" i="13"/>
  <c r="T31" i="13"/>
  <c r="P46" i="13"/>
  <c r="T46" i="13"/>
  <c r="P80" i="13"/>
  <c r="T80" i="13"/>
  <c r="P55" i="13"/>
  <c r="T55" i="13"/>
  <c r="P66" i="28"/>
  <c r="T66" i="28"/>
  <c r="P20" i="28"/>
  <c r="T20" i="28"/>
  <c r="P81" i="28"/>
  <c r="T81" i="28"/>
  <c r="T41" i="18"/>
  <c r="P41" i="18"/>
  <c r="P7" i="10"/>
  <c r="T7" i="10"/>
  <c r="T15" i="10"/>
  <c r="P15" i="10"/>
  <c r="P5" i="15"/>
  <c r="D89" i="15"/>
  <c r="D92" i="15" s="1"/>
  <c r="T5" i="15"/>
  <c r="P85" i="23"/>
  <c r="T85" i="23"/>
  <c r="P25" i="23"/>
  <c r="T25" i="23"/>
  <c r="T55" i="23"/>
  <c r="P55" i="23"/>
  <c r="P12" i="27"/>
  <c r="T12" i="27"/>
  <c r="P41" i="27"/>
  <c r="T41" i="27"/>
  <c r="G38" i="4"/>
  <c r="R38" i="4"/>
  <c r="U38" i="1" s="1"/>
  <c r="N38" i="4"/>
  <c r="T26" i="17"/>
  <c r="P26" i="17"/>
  <c r="T65" i="17"/>
  <c r="P65" i="17"/>
  <c r="T86" i="13"/>
  <c r="P86" i="13"/>
  <c r="T63" i="13"/>
  <c r="P63" i="13"/>
  <c r="P60" i="28"/>
  <c r="T60" i="28"/>
  <c r="T61" i="28"/>
  <c r="P61" i="28"/>
  <c r="P12" i="28"/>
  <c r="T12" i="28"/>
  <c r="P56" i="28"/>
  <c r="T56" i="28"/>
  <c r="T47" i="18"/>
  <c r="P47" i="18"/>
  <c r="T39" i="15"/>
  <c r="P39" i="15"/>
  <c r="P21" i="15"/>
  <c r="T21" i="15"/>
  <c r="P41" i="15"/>
  <c r="T41" i="15"/>
  <c r="P12" i="15"/>
  <c r="T12" i="15"/>
  <c r="T55" i="27"/>
  <c r="P55" i="27"/>
  <c r="P35" i="24"/>
  <c r="T35" i="24"/>
  <c r="T27" i="24"/>
  <c r="P27" i="24"/>
  <c r="T34" i="24"/>
  <c r="P34" i="24"/>
  <c r="P52" i="24"/>
  <c r="T52" i="24"/>
  <c r="P57" i="24"/>
  <c r="T57" i="24"/>
  <c r="T18" i="9"/>
  <c r="P18" i="9"/>
  <c r="P47" i="16"/>
  <c r="T47" i="16"/>
  <c r="T29" i="16"/>
  <c r="P29" i="16"/>
  <c r="P72" i="19"/>
  <c r="T72" i="19"/>
  <c r="T74" i="12"/>
  <c r="P74" i="12"/>
  <c r="T71" i="22"/>
  <c r="P71" i="22"/>
  <c r="T72" i="28"/>
  <c r="P72" i="28"/>
  <c r="P71" i="11"/>
  <c r="T71" i="11"/>
  <c r="T75" i="14"/>
  <c r="P75" i="14"/>
  <c r="T72" i="26"/>
  <c r="P72" i="26"/>
  <c r="O74" i="4"/>
  <c r="S74" i="4"/>
  <c r="V74" i="1" s="1"/>
  <c r="G74" i="4"/>
  <c r="P59" i="12"/>
  <c r="T59" i="12"/>
  <c r="P29" i="12"/>
  <c r="T29" i="12"/>
  <c r="T13" i="12"/>
  <c r="P13" i="12"/>
  <c r="P84" i="12"/>
  <c r="T84" i="12"/>
  <c r="P16" i="13"/>
  <c r="T16" i="13"/>
  <c r="P9" i="13"/>
  <c r="T9" i="13"/>
  <c r="T19" i="11"/>
  <c r="P19" i="11"/>
  <c r="T8" i="18"/>
  <c r="P8" i="18"/>
  <c r="P35" i="18"/>
  <c r="T35" i="18"/>
  <c r="T28" i="15"/>
  <c r="P28" i="15"/>
  <c r="P25" i="15"/>
  <c r="T25" i="15"/>
  <c r="P30" i="15"/>
  <c r="T30" i="15"/>
  <c r="T29" i="23"/>
  <c r="P29" i="23"/>
  <c r="T48" i="23"/>
  <c r="P48" i="23"/>
  <c r="T15" i="24"/>
  <c r="P15" i="24"/>
  <c r="P30" i="24"/>
  <c r="T30" i="24"/>
  <c r="P55" i="24"/>
  <c r="T55" i="24"/>
  <c r="T43" i="19"/>
  <c r="P43" i="19"/>
  <c r="T79" i="19"/>
  <c r="P79" i="19"/>
  <c r="T19" i="19"/>
  <c r="P19" i="19"/>
  <c r="T19" i="25"/>
  <c r="P19" i="25"/>
  <c r="T49" i="25"/>
  <c r="P49" i="25"/>
  <c r="P27" i="9"/>
  <c r="T27" i="9"/>
  <c r="P47" i="9"/>
  <c r="T47" i="9"/>
  <c r="T26" i="9"/>
  <c r="P26" i="9"/>
  <c r="T86" i="16"/>
  <c r="P86" i="16"/>
  <c r="T84" i="16"/>
  <c r="P84" i="16"/>
  <c r="T26" i="16"/>
  <c r="P26" i="16"/>
  <c r="P10" i="16"/>
  <c r="T10" i="16"/>
  <c r="G64" i="4"/>
  <c r="N64" i="4"/>
  <c r="R64" i="4"/>
  <c r="U64" i="1" s="1"/>
  <c r="T14" i="13"/>
  <c r="P14" i="13"/>
  <c r="T57" i="13"/>
  <c r="P57" i="13"/>
  <c r="P29" i="28"/>
  <c r="T29" i="28"/>
  <c r="P28" i="28"/>
  <c r="T28" i="28"/>
  <c r="P84" i="10"/>
  <c r="T84" i="10"/>
  <c r="T25" i="27"/>
  <c r="P25" i="27"/>
  <c r="P61" i="27"/>
  <c r="T61" i="27"/>
  <c r="T67" i="27"/>
  <c r="P67" i="27"/>
  <c r="T28" i="27"/>
  <c r="P28" i="27"/>
  <c r="P28" i="19"/>
  <c r="T28" i="19"/>
  <c r="P13" i="19"/>
  <c r="T13" i="19"/>
  <c r="T50" i="19"/>
  <c r="P50" i="19"/>
  <c r="P55" i="26"/>
  <c r="T55" i="26"/>
  <c r="G76" i="1"/>
  <c r="P66" i="9"/>
  <c r="T66" i="9"/>
  <c r="P50" i="9"/>
  <c r="T50" i="9"/>
  <c r="T81" i="16"/>
  <c r="P81" i="16"/>
  <c r="P34" i="16"/>
  <c r="T34" i="16"/>
  <c r="P48" i="16"/>
  <c r="T48" i="16"/>
  <c r="N22" i="4"/>
  <c r="G22" i="4"/>
  <c r="R22" i="4"/>
  <c r="U22" i="1" s="1"/>
  <c r="T78" i="11"/>
  <c r="P78" i="11"/>
  <c r="P42" i="11"/>
  <c r="T42" i="11"/>
  <c r="T24" i="18"/>
  <c r="P24" i="18"/>
  <c r="P55" i="18"/>
  <c r="T55" i="18"/>
  <c r="P8" i="15"/>
  <c r="T8" i="15"/>
  <c r="P32" i="15"/>
  <c r="T32" i="15"/>
  <c r="T20" i="15"/>
  <c r="P20" i="15"/>
  <c r="T83" i="22"/>
  <c r="P83" i="22"/>
  <c r="P30" i="22"/>
  <c r="T30" i="22"/>
  <c r="T59" i="14"/>
  <c r="P59" i="14"/>
  <c r="P68" i="14"/>
  <c r="T68" i="14"/>
  <c r="P50" i="24"/>
  <c r="T50" i="24"/>
  <c r="T82" i="19"/>
  <c r="P82" i="19"/>
  <c r="P48" i="19"/>
  <c r="T48" i="19"/>
  <c r="P40" i="26"/>
  <c r="T40" i="26"/>
  <c r="P10" i="26"/>
  <c r="T10" i="26"/>
  <c r="P25" i="26"/>
  <c r="T25" i="26"/>
  <c r="P58" i="26"/>
  <c r="T58" i="26"/>
  <c r="T78" i="25"/>
  <c r="P78" i="25"/>
  <c r="T31" i="25"/>
  <c r="P31" i="25"/>
  <c r="P37" i="16"/>
  <c r="T37" i="16"/>
  <c r="T32" i="4"/>
  <c r="P32" i="4"/>
  <c r="T35" i="12"/>
  <c r="P35" i="12"/>
  <c r="P66" i="12"/>
  <c r="T66" i="12"/>
  <c r="T22" i="12"/>
  <c r="P22" i="12"/>
  <c r="P54" i="12"/>
  <c r="T54" i="12"/>
  <c r="P66" i="11"/>
  <c r="T66" i="11"/>
  <c r="T38" i="11"/>
  <c r="P38" i="11"/>
  <c r="T56" i="18"/>
  <c r="P56" i="18"/>
  <c r="P39" i="10"/>
  <c r="T39" i="10"/>
  <c r="T61" i="23"/>
  <c r="P61" i="23"/>
  <c r="T43" i="22"/>
  <c r="P43" i="22"/>
  <c r="P17" i="22"/>
  <c r="T17" i="22"/>
  <c r="T49" i="22"/>
  <c r="P49" i="22"/>
  <c r="P29" i="14"/>
  <c r="T29" i="14"/>
  <c r="T45" i="19"/>
  <c r="P45" i="19"/>
  <c r="P81" i="26"/>
  <c r="T81" i="26"/>
  <c r="T79" i="26"/>
  <c r="P79" i="26"/>
  <c r="T51" i="26"/>
  <c r="P51" i="26"/>
  <c r="T7" i="25"/>
  <c r="P7" i="25"/>
  <c r="P57" i="25"/>
  <c r="T57" i="25"/>
  <c r="P57" i="9"/>
  <c r="T57" i="9"/>
  <c r="T20" i="4"/>
  <c r="P20" i="4"/>
  <c r="P13" i="4"/>
  <c r="T13" i="4"/>
  <c r="T71" i="18"/>
  <c r="P71" i="18"/>
  <c r="T73" i="25"/>
  <c r="P73" i="25"/>
  <c r="T74" i="28"/>
  <c r="P74" i="28"/>
  <c r="P70" i="25"/>
  <c r="T70" i="25"/>
  <c r="P71" i="10"/>
  <c r="T71" i="10"/>
  <c r="T77" i="25"/>
  <c r="P77" i="25"/>
  <c r="S70" i="4"/>
  <c r="V70" i="1" s="1"/>
  <c r="O70" i="4"/>
  <c r="P58" i="15"/>
  <c r="T58" i="15"/>
  <c r="P46" i="17"/>
  <c r="T46" i="17"/>
  <c r="T59" i="11"/>
  <c r="P59" i="11"/>
  <c r="P69" i="28"/>
  <c r="T69" i="28"/>
  <c r="T10" i="28"/>
  <c r="P10" i="28"/>
  <c r="T53" i="28"/>
  <c r="P53" i="28"/>
  <c r="T29" i="22"/>
  <c r="P29" i="22"/>
  <c r="P16" i="22"/>
  <c r="T16" i="22"/>
  <c r="P62" i="27"/>
  <c r="T62" i="27"/>
  <c r="T37" i="27"/>
  <c r="P37" i="27"/>
  <c r="P83" i="27"/>
  <c r="T83" i="27"/>
  <c r="P33" i="14"/>
  <c r="T33" i="14"/>
  <c r="T57" i="14"/>
  <c r="P57" i="14"/>
  <c r="P11" i="26"/>
  <c r="T11" i="26"/>
  <c r="N56" i="4"/>
  <c r="R56" i="4"/>
  <c r="U56" i="1" s="1"/>
  <c r="G56" i="4"/>
  <c r="T53" i="12"/>
  <c r="P53" i="12"/>
  <c r="T80" i="17"/>
  <c r="P80" i="17"/>
  <c r="T62" i="11"/>
  <c r="P62" i="11"/>
  <c r="T56" i="11"/>
  <c r="P56" i="11"/>
  <c r="P33" i="18"/>
  <c r="T33" i="18"/>
  <c r="P9" i="18"/>
  <c r="T9" i="18"/>
  <c r="T29" i="18"/>
  <c r="P29" i="18"/>
  <c r="P60" i="10"/>
  <c r="T60" i="10"/>
  <c r="T42" i="15"/>
  <c r="P42" i="15"/>
  <c r="T6" i="15"/>
  <c r="P6" i="15"/>
  <c r="P47" i="15"/>
  <c r="T47" i="15"/>
  <c r="T31" i="23"/>
  <c r="P31" i="23"/>
  <c r="T16" i="23"/>
  <c r="P16" i="23"/>
  <c r="P39" i="23"/>
  <c r="T39" i="23"/>
  <c r="P57" i="23"/>
  <c r="T57" i="23"/>
  <c r="T51" i="23"/>
  <c r="P51" i="23"/>
  <c r="P37" i="22"/>
  <c r="T37" i="22"/>
  <c r="P69" i="22"/>
  <c r="T69" i="22"/>
  <c r="T54" i="27"/>
  <c r="P54" i="27"/>
  <c r="T80" i="24"/>
  <c r="P80" i="24"/>
  <c r="T46" i="24"/>
  <c r="P46" i="24"/>
  <c r="G72" i="1"/>
  <c r="T62" i="25"/>
  <c r="P62" i="25"/>
  <c r="N26" i="4"/>
  <c r="G26" i="4"/>
  <c r="R26" i="4"/>
  <c r="U26" i="1" s="1"/>
  <c r="O75" i="4"/>
  <c r="S75" i="4"/>
  <c r="V75" i="1" s="1"/>
  <c r="P85" i="17"/>
  <c r="T85" i="17"/>
  <c r="T82" i="17"/>
  <c r="P82" i="17"/>
  <c r="T85" i="13"/>
  <c r="P85" i="13"/>
  <c r="P56" i="13"/>
  <c r="T56" i="13"/>
  <c r="T8" i="28"/>
  <c r="P8" i="28"/>
  <c r="P45" i="18"/>
  <c r="T45" i="18"/>
  <c r="T18" i="18"/>
  <c r="P18" i="18"/>
  <c r="P79" i="10"/>
  <c r="T79" i="10"/>
  <c r="P26" i="10"/>
  <c r="T26" i="10"/>
  <c r="P9" i="10"/>
  <c r="T9" i="10"/>
  <c r="P5" i="10"/>
  <c r="D89" i="10"/>
  <c r="D92" i="10" s="1"/>
  <c r="T5" i="10"/>
  <c r="P79" i="23"/>
  <c r="T79" i="23"/>
  <c r="P52" i="23"/>
  <c r="T52" i="23"/>
  <c r="P27" i="22"/>
  <c r="T27" i="22"/>
  <c r="P10" i="27"/>
  <c r="T10" i="27"/>
  <c r="P45" i="27"/>
  <c r="T45" i="27"/>
  <c r="T15" i="27"/>
  <c r="P15" i="27"/>
  <c r="P50" i="27"/>
  <c r="T50" i="27"/>
  <c r="T35" i="9"/>
  <c r="P35" i="9"/>
  <c r="P48" i="9"/>
  <c r="T48" i="9"/>
  <c r="G47" i="4"/>
  <c r="N47" i="4"/>
  <c r="R47" i="4"/>
  <c r="U47" i="1" s="1"/>
  <c r="T60" i="17"/>
  <c r="P60" i="17"/>
  <c r="P35" i="17"/>
  <c r="T35" i="17"/>
  <c r="T6" i="17"/>
  <c r="P6" i="17"/>
  <c r="T30" i="17"/>
  <c r="P30" i="17"/>
  <c r="T6" i="11"/>
  <c r="P6" i="11"/>
  <c r="T13" i="11"/>
  <c r="P13" i="11"/>
  <c r="T28" i="11"/>
  <c r="P28" i="11"/>
  <c r="P58" i="11"/>
  <c r="T58" i="11"/>
  <c r="T42" i="28"/>
  <c r="P42" i="28"/>
  <c r="P36" i="28"/>
  <c r="T36" i="28"/>
  <c r="T33" i="28"/>
  <c r="P33" i="28"/>
  <c r="P59" i="28"/>
  <c r="T59" i="28"/>
  <c r="P59" i="15"/>
  <c r="T59" i="15"/>
  <c r="T67" i="24"/>
  <c r="P67" i="24"/>
  <c r="T49" i="24"/>
  <c r="P49" i="24"/>
  <c r="T31" i="9"/>
  <c r="P31" i="9"/>
  <c r="P9" i="16"/>
  <c r="T9" i="16"/>
  <c r="T45" i="4"/>
  <c r="P45" i="4"/>
  <c r="U41" i="1"/>
  <c r="T51" i="4"/>
  <c r="P51" i="4"/>
  <c r="T73" i="9"/>
  <c r="P73" i="9"/>
  <c r="G73" i="4"/>
  <c r="T70" i="16"/>
  <c r="P70" i="16"/>
  <c r="P48" i="12"/>
  <c r="T48" i="12"/>
  <c r="P78" i="13"/>
  <c r="T78" i="13"/>
  <c r="T44" i="13"/>
  <c r="P44" i="13"/>
  <c r="T62" i="10"/>
  <c r="P62" i="10"/>
  <c r="P13" i="15"/>
  <c r="T13" i="15"/>
  <c r="P83" i="15"/>
  <c r="T83" i="15"/>
  <c r="P62" i="15"/>
  <c r="T62" i="15"/>
  <c r="P31" i="15"/>
  <c r="T31" i="15"/>
  <c r="T35" i="23"/>
  <c r="P35" i="23"/>
  <c r="T34" i="23"/>
  <c r="P34" i="23"/>
  <c r="T80" i="23"/>
  <c r="P80" i="23"/>
  <c r="T5" i="23"/>
  <c r="P5" i="23"/>
  <c r="D89" i="23"/>
  <c r="D92" i="23" s="1"/>
  <c r="P81" i="24"/>
  <c r="T81" i="24"/>
  <c r="T78" i="24"/>
  <c r="P78" i="24"/>
  <c r="T31" i="24"/>
  <c r="P31" i="24"/>
  <c r="P54" i="24"/>
  <c r="T54" i="24"/>
  <c r="T21" i="19"/>
  <c r="P21" i="19"/>
  <c r="T79" i="25"/>
  <c r="P79" i="25"/>
  <c r="P42" i="25"/>
  <c r="T42" i="25"/>
  <c r="P52" i="25"/>
  <c r="T52" i="25"/>
  <c r="T63" i="16"/>
  <c r="P63" i="16"/>
  <c r="P57" i="16"/>
  <c r="T57" i="16"/>
  <c r="G31" i="4"/>
  <c r="N31" i="4"/>
  <c r="R31" i="4"/>
  <c r="U31" i="1" s="1"/>
  <c r="R5" i="4"/>
  <c r="U5" i="1" s="1"/>
  <c r="G5" i="4"/>
  <c r="N5" i="4"/>
  <c r="P62" i="13"/>
  <c r="T62" i="13"/>
  <c r="T21" i="13"/>
  <c r="P21" i="13"/>
  <c r="P82" i="13"/>
  <c r="T82" i="13"/>
  <c r="P46" i="28"/>
  <c r="T46" i="28"/>
  <c r="T11" i="28"/>
  <c r="P11" i="28"/>
  <c r="T64" i="28"/>
  <c r="P64" i="28"/>
  <c r="P43" i="28"/>
  <c r="T43" i="28"/>
  <c r="P54" i="18"/>
  <c r="T54" i="18"/>
  <c r="T86" i="15"/>
  <c r="P86" i="15"/>
  <c r="T46" i="27"/>
  <c r="P46" i="27"/>
  <c r="T81" i="14"/>
  <c r="P81" i="14"/>
  <c r="T52" i="14"/>
  <c r="P52" i="14"/>
  <c r="P59" i="19"/>
  <c r="T59" i="19"/>
  <c r="T12" i="19"/>
  <c r="P12" i="19"/>
  <c r="T35" i="19"/>
  <c r="P35" i="19"/>
  <c r="T31" i="26"/>
  <c r="P31" i="26"/>
  <c r="P54" i="26"/>
  <c r="T54" i="26"/>
  <c r="P16" i="25"/>
  <c r="T16" i="25"/>
  <c r="P12" i="25"/>
  <c r="T12" i="25"/>
  <c r="P42" i="9"/>
  <c r="T42" i="9"/>
  <c r="P18" i="16"/>
  <c r="T18" i="16"/>
  <c r="P36" i="16"/>
  <c r="T36" i="16"/>
  <c r="P53" i="16"/>
  <c r="T53" i="16"/>
  <c r="R80" i="4"/>
  <c r="U80" i="1" s="1"/>
  <c r="G80" i="4"/>
  <c r="N80" i="4"/>
  <c r="T83" i="11"/>
  <c r="P83" i="11"/>
  <c r="T82" i="11"/>
  <c r="P82" i="11"/>
  <c r="P68" i="11"/>
  <c r="T68" i="11"/>
  <c r="P48" i="11"/>
  <c r="T48" i="11"/>
  <c r="T78" i="18"/>
  <c r="P78" i="18"/>
  <c r="T44" i="18"/>
  <c r="P44" i="18"/>
  <c r="P42" i="18"/>
  <c r="T42" i="18"/>
  <c r="P40" i="15"/>
  <c r="T40" i="15"/>
  <c r="P29" i="15"/>
  <c r="T29" i="15"/>
  <c r="P52" i="15"/>
  <c r="T52" i="15"/>
  <c r="P64" i="14"/>
  <c r="T64" i="14"/>
  <c r="T44" i="14"/>
  <c r="P44" i="14"/>
  <c r="P22" i="14"/>
  <c r="T22" i="14"/>
  <c r="T50" i="14"/>
  <c r="P50" i="14"/>
  <c r="T26" i="24"/>
  <c r="P26" i="24"/>
  <c r="P9" i="24"/>
  <c r="T9" i="24"/>
  <c r="P86" i="24"/>
  <c r="T86" i="24"/>
  <c r="T8" i="19"/>
  <c r="P8" i="19"/>
  <c r="P31" i="19"/>
  <c r="T31" i="19"/>
  <c r="P58" i="19"/>
  <c r="T58" i="19"/>
  <c r="T35" i="26"/>
  <c r="P35" i="26"/>
  <c r="T80" i="26"/>
  <c r="P80" i="26"/>
  <c r="T8" i="25"/>
  <c r="P8" i="25"/>
  <c r="P85" i="25"/>
  <c r="T85" i="25"/>
  <c r="P55" i="25"/>
  <c r="T55" i="25"/>
  <c r="T54" i="25"/>
  <c r="P54" i="25"/>
  <c r="T13" i="16"/>
  <c r="P13" i="16"/>
  <c r="P33" i="16"/>
  <c r="T33" i="16"/>
  <c r="T9" i="4"/>
  <c r="P9" i="4"/>
  <c r="U82" i="1"/>
  <c r="S76" i="4"/>
  <c r="V76" i="1" s="1"/>
  <c r="O76" i="4"/>
  <c r="G76" i="4"/>
  <c r="P12" i="12"/>
  <c r="T12" i="12"/>
  <c r="P23" i="12"/>
  <c r="T23" i="12"/>
  <c r="P34" i="12"/>
  <c r="T34" i="12"/>
  <c r="T38" i="12"/>
  <c r="P38" i="12"/>
  <c r="P26" i="18"/>
  <c r="T26" i="18"/>
  <c r="T64" i="10"/>
  <c r="P64" i="10"/>
  <c r="T8" i="10"/>
  <c r="P8" i="10"/>
  <c r="T36" i="15"/>
  <c r="P36" i="15"/>
  <c r="T78" i="22"/>
  <c r="P78" i="22"/>
  <c r="T58" i="22"/>
  <c r="P58" i="22"/>
  <c r="T15" i="14"/>
  <c r="P15" i="14"/>
  <c r="P80" i="14"/>
  <c r="T80" i="14"/>
  <c r="P9" i="14"/>
  <c r="T9" i="14"/>
  <c r="T15" i="19"/>
  <c r="P15" i="19"/>
  <c r="T36" i="19"/>
  <c r="P36" i="19"/>
  <c r="P82" i="26"/>
  <c r="T82" i="26"/>
  <c r="P23" i="26"/>
  <c r="T23" i="26"/>
  <c r="T33" i="25"/>
  <c r="P33" i="25"/>
  <c r="T14" i="25"/>
  <c r="P14" i="25"/>
  <c r="T53" i="25"/>
  <c r="P53" i="25"/>
  <c r="T78" i="9"/>
  <c r="P78" i="9"/>
  <c r="U40" i="1"/>
  <c r="U33" i="1"/>
  <c r="G15" i="1"/>
  <c r="R15" i="1"/>
  <c r="N15" i="1"/>
  <c r="R53" i="1"/>
  <c r="G53" i="1"/>
  <c r="N53" i="1"/>
  <c r="N65" i="1"/>
  <c r="G65" i="1"/>
  <c r="R65" i="1"/>
  <c r="R20" i="1"/>
  <c r="G20" i="1"/>
  <c r="N20" i="1"/>
  <c r="R67" i="1"/>
  <c r="G67" i="1"/>
  <c r="N67" i="1"/>
  <c r="G13" i="1"/>
  <c r="R13" i="1"/>
  <c r="N13" i="1"/>
  <c r="R44" i="1"/>
  <c r="G44" i="1"/>
  <c r="N44" i="1"/>
  <c r="R30" i="1"/>
  <c r="N30" i="1"/>
  <c r="G30" i="1"/>
  <c r="N78" i="1"/>
  <c r="G78" i="1"/>
  <c r="R78" i="1"/>
  <c r="N62" i="1"/>
  <c r="R62" i="1"/>
  <c r="G62" i="1"/>
  <c r="R69" i="1"/>
  <c r="G69" i="1"/>
  <c r="N69" i="1"/>
  <c r="N83" i="1"/>
  <c r="G83" i="1"/>
  <c r="R83" i="1"/>
  <c r="G6" i="1"/>
  <c r="N6" i="1"/>
  <c r="R6" i="1"/>
  <c r="N33" i="1"/>
  <c r="R33" i="1"/>
  <c r="G33" i="1"/>
  <c r="T75" i="27"/>
  <c r="P75" i="27"/>
  <c r="T74" i="15"/>
  <c r="P74" i="15"/>
  <c r="T74" i="25"/>
  <c r="P74" i="25"/>
  <c r="P74" i="19"/>
  <c r="T74" i="19"/>
  <c r="T72" i="25"/>
  <c r="P72" i="25"/>
  <c r="T77" i="16"/>
  <c r="P77" i="16"/>
  <c r="T77" i="24"/>
  <c r="P77" i="24"/>
  <c r="T73" i="24"/>
  <c r="P73" i="24"/>
  <c r="P77" i="27"/>
  <c r="T77" i="27"/>
  <c r="T77" i="11"/>
  <c r="P77" i="11"/>
  <c r="O77" i="4"/>
  <c r="S77" i="4"/>
  <c r="V77" i="1" s="1"/>
  <c r="G77" i="4"/>
  <c r="P16" i="12"/>
  <c r="T16" i="12"/>
  <c r="T46" i="12"/>
  <c r="P46" i="12"/>
  <c r="T21" i="17"/>
  <c r="P21" i="17"/>
  <c r="P15" i="17"/>
  <c r="T15" i="17"/>
  <c r="T54" i="17"/>
  <c r="P54" i="17"/>
  <c r="T57" i="11"/>
  <c r="P57" i="11"/>
  <c r="P63" i="28"/>
  <c r="T63" i="28"/>
  <c r="P62" i="28"/>
  <c r="T62" i="28"/>
  <c r="T63" i="22"/>
  <c r="P63" i="22"/>
  <c r="P12" i="22"/>
  <c r="T12" i="22"/>
  <c r="P64" i="22"/>
  <c r="T64" i="22"/>
  <c r="P39" i="14"/>
  <c r="T39" i="14"/>
  <c r="P78" i="14"/>
  <c r="T78" i="14"/>
  <c r="P26" i="14"/>
  <c r="T26" i="14"/>
  <c r="T69" i="26"/>
  <c r="P69" i="26"/>
  <c r="R37" i="4"/>
  <c r="U37" i="1" s="1"/>
  <c r="G37" i="4"/>
  <c r="N37" i="4"/>
  <c r="T47" i="12"/>
  <c r="P47" i="12"/>
  <c r="T50" i="12"/>
  <c r="P50" i="12"/>
  <c r="P42" i="17"/>
  <c r="T42" i="17"/>
  <c r="P58" i="17"/>
  <c r="T58" i="17"/>
  <c r="T29" i="11"/>
  <c r="P29" i="11"/>
  <c r="T32" i="18"/>
  <c r="P32" i="18"/>
  <c r="P85" i="18"/>
  <c r="T85" i="18"/>
  <c r="P12" i="10"/>
  <c r="T12" i="10"/>
  <c r="P22" i="15"/>
  <c r="T22" i="15"/>
  <c r="T26" i="15"/>
  <c r="P26" i="15"/>
  <c r="P46" i="15"/>
  <c r="T46" i="15"/>
  <c r="P51" i="15"/>
  <c r="T51" i="15"/>
  <c r="T84" i="23"/>
  <c r="P84" i="23"/>
  <c r="P42" i="23"/>
  <c r="T42" i="23"/>
  <c r="T46" i="22"/>
  <c r="P46" i="22"/>
  <c r="T65" i="22"/>
  <c r="P65" i="22"/>
  <c r="P33" i="24"/>
  <c r="T33" i="24"/>
  <c r="T28" i="24"/>
  <c r="P28" i="24"/>
  <c r="U84" i="1"/>
  <c r="R68" i="4"/>
  <c r="U68" i="1" s="1"/>
  <c r="N68" i="4"/>
  <c r="G68" i="4"/>
  <c r="T67" i="17"/>
  <c r="P67" i="17"/>
  <c r="P63" i="17"/>
  <c r="T63" i="17"/>
  <c r="T79" i="17"/>
  <c r="P79" i="17"/>
  <c r="P60" i="13"/>
  <c r="T60" i="13"/>
  <c r="P26" i="13"/>
  <c r="T26" i="13"/>
  <c r="T37" i="28"/>
  <c r="P37" i="28"/>
  <c r="T35" i="28"/>
  <c r="P35" i="28"/>
  <c r="T55" i="28"/>
  <c r="P55" i="28"/>
  <c r="P30" i="18"/>
  <c r="T30" i="18"/>
  <c r="P36" i="18"/>
  <c r="T36" i="18"/>
  <c r="T25" i="10"/>
  <c r="P25" i="10"/>
  <c r="P32" i="10"/>
  <c r="T32" i="10"/>
  <c r="T6" i="10"/>
  <c r="P6" i="10"/>
  <c r="T16" i="10"/>
  <c r="P16" i="10"/>
  <c r="P62" i="23"/>
  <c r="T62" i="23"/>
  <c r="P69" i="23"/>
  <c r="T69" i="23"/>
  <c r="T64" i="23"/>
  <c r="P64" i="23"/>
  <c r="D89" i="22"/>
  <c r="D92" i="22" s="1"/>
  <c r="T5" i="22"/>
  <c r="P5" i="22"/>
  <c r="P60" i="22"/>
  <c r="T60" i="22"/>
  <c r="P68" i="27"/>
  <c r="T68" i="27"/>
  <c r="T34" i="27"/>
  <c r="P34" i="27"/>
  <c r="T43" i="27"/>
  <c r="P43" i="27"/>
  <c r="T38" i="27"/>
  <c r="P38" i="27"/>
  <c r="P56" i="27"/>
  <c r="T56" i="27"/>
  <c r="T67" i="9"/>
  <c r="P67" i="9"/>
  <c r="T9" i="9"/>
  <c r="P9" i="9"/>
  <c r="T55" i="9"/>
  <c r="P55" i="9"/>
  <c r="N34" i="4"/>
  <c r="R34" i="4"/>
  <c r="U34" i="1" s="1"/>
  <c r="G34" i="4"/>
  <c r="T33" i="17"/>
  <c r="P33" i="17"/>
  <c r="T45" i="17"/>
  <c r="P45" i="17"/>
  <c r="T62" i="17"/>
  <c r="P62" i="17"/>
  <c r="P25" i="17"/>
  <c r="T25" i="17"/>
  <c r="T7" i="13"/>
  <c r="P7" i="13"/>
  <c r="P86" i="11"/>
  <c r="T86" i="11"/>
  <c r="P65" i="11"/>
  <c r="T65" i="11"/>
  <c r="P30" i="11"/>
  <c r="T30" i="11"/>
  <c r="P14" i="28"/>
  <c r="T14" i="28"/>
  <c r="P31" i="28"/>
  <c r="T31" i="28"/>
  <c r="T25" i="28"/>
  <c r="P25" i="28"/>
  <c r="T63" i="15"/>
  <c r="P63" i="15"/>
  <c r="T19" i="15"/>
  <c r="P19" i="15"/>
  <c r="P26" i="27"/>
  <c r="T26" i="27"/>
  <c r="P36" i="27"/>
  <c r="T36" i="27"/>
  <c r="P6" i="24"/>
  <c r="T6" i="24"/>
  <c r="P34" i="25"/>
  <c r="T34" i="25"/>
  <c r="P8" i="16"/>
  <c r="T8" i="16"/>
  <c r="P66" i="16"/>
  <c r="T66" i="16"/>
  <c r="U16" i="1"/>
  <c r="U52" i="1"/>
  <c r="T75" i="24"/>
  <c r="P75" i="24"/>
  <c r="T71" i="28"/>
  <c r="P71" i="28"/>
  <c r="P75" i="25"/>
  <c r="T75" i="25"/>
  <c r="P77" i="13"/>
  <c r="T77" i="13"/>
  <c r="P76" i="22"/>
  <c r="T76" i="22"/>
  <c r="T70" i="26"/>
  <c r="P70" i="26"/>
  <c r="T71" i="17"/>
  <c r="P71" i="17"/>
  <c r="T75" i="28"/>
  <c r="P75" i="28"/>
  <c r="O71" i="4"/>
  <c r="S71" i="4"/>
  <c r="V71" i="1" s="1"/>
  <c r="P15" i="12"/>
  <c r="T15" i="12"/>
  <c r="P85" i="12"/>
  <c r="T85" i="12"/>
  <c r="T19" i="13"/>
  <c r="P19" i="13"/>
  <c r="T47" i="13"/>
  <c r="P47" i="13"/>
  <c r="P58" i="13"/>
  <c r="T58" i="13"/>
  <c r="P10" i="11"/>
  <c r="T10" i="11"/>
  <c r="T81" i="18"/>
  <c r="P81" i="18"/>
  <c r="T65" i="18"/>
  <c r="P65" i="18"/>
  <c r="T24" i="10"/>
  <c r="P24" i="10"/>
  <c r="P55" i="10"/>
  <c r="T55" i="10"/>
  <c r="T15" i="15"/>
  <c r="P15" i="15"/>
  <c r="P47" i="23"/>
  <c r="T47" i="23"/>
  <c r="P7" i="23"/>
  <c r="T7" i="23"/>
  <c r="P42" i="24"/>
  <c r="T42" i="24"/>
  <c r="P13" i="24"/>
  <c r="T13" i="24"/>
  <c r="T17" i="24"/>
  <c r="P17" i="24"/>
  <c r="P85" i="24"/>
  <c r="T85" i="24"/>
  <c r="T51" i="24"/>
  <c r="P51" i="24"/>
  <c r="P26" i="19"/>
  <c r="T26" i="19"/>
  <c r="T33" i="19"/>
  <c r="P33" i="19"/>
  <c r="P30" i="25"/>
  <c r="T30" i="25"/>
  <c r="T60" i="25"/>
  <c r="P60" i="25"/>
  <c r="T69" i="9"/>
  <c r="P69" i="9"/>
  <c r="T11" i="9"/>
  <c r="P11" i="9"/>
  <c r="T49" i="9"/>
  <c r="P49" i="9"/>
  <c r="P38" i="16"/>
  <c r="T38" i="16"/>
  <c r="T27" i="12"/>
  <c r="P27" i="12"/>
  <c r="P6" i="12"/>
  <c r="T6" i="12"/>
  <c r="T69" i="13"/>
  <c r="P69" i="13"/>
  <c r="P83" i="13"/>
  <c r="T83" i="13"/>
  <c r="P41" i="28"/>
  <c r="T41" i="28"/>
  <c r="P65" i="28"/>
  <c r="T65" i="28"/>
  <c r="P80" i="28"/>
  <c r="T80" i="28"/>
  <c r="T57" i="18"/>
  <c r="P57" i="18"/>
  <c r="P86" i="27"/>
  <c r="T86" i="27"/>
  <c r="T61" i="14"/>
  <c r="P61" i="14"/>
  <c r="T46" i="14"/>
  <c r="P46" i="14"/>
  <c r="T56" i="14"/>
  <c r="P56" i="14"/>
  <c r="T83" i="26"/>
  <c r="P83" i="26"/>
  <c r="T43" i="26"/>
  <c r="P43" i="26"/>
  <c r="T84" i="26"/>
  <c r="P84" i="26"/>
  <c r="T38" i="26"/>
  <c r="P38" i="26"/>
  <c r="G77" i="1"/>
  <c r="P38" i="25"/>
  <c r="T38" i="25"/>
  <c r="P17" i="9"/>
  <c r="T17" i="9"/>
  <c r="T59" i="9"/>
  <c r="P59" i="9"/>
  <c r="P59" i="16"/>
  <c r="T59" i="16"/>
  <c r="T7" i="16"/>
  <c r="P7" i="16"/>
  <c r="P42" i="16"/>
  <c r="T42" i="16"/>
  <c r="G28" i="4"/>
  <c r="R28" i="4"/>
  <c r="U28" i="1" s="1"/>
  <c r="N28" i="4"/>
  <c r="T54" i="11"/>
  <c r="P54" i="11"/>
  <c r="T5" i="18"/>
  <c r="D89" i="18"/>
  <c r="D92" i="18" s="1"/>
  <c r="P5" i="18"/>
  <c r="T17" i="15"/>
  <c r="P17" i="15"/>
  <c r="P49" i="15"/>
  <c r="T49" i="15"/>
  <c r="P32" i="22"/>
  <c r="T32" i="22"/>
  <c r="P49" i="14"/>
  <c r="T49" i="14"/>
  <c r="T83" i="24"/>
  <c r="P83" i="24"/>
  <c r="P8" i="24"/>
  <c r="T8" i="24"/>
  <c r="T53" i="24"/>
  <c r="P53" i="24"/>
  <c r="T64" i="19"/>
  <c r="P64" i="19"/>
  <c r="T54" i="19"/>
  <c r="P54" i="19"/>
  <c r="P44" i="26"/>
  <c r="T44" i="26"/>
  <c r="T34" i="26"/>
  <c r="P34" i="26"/>
  <c r="T20" i="26"/>
  <c r="P20" i="26"/>
  <c r="T53" i="26"/>
  <c r="P53" i="26"/>
  <c r="T84" i="25"/>
  <c r="P84" i="25"/>
  <c r="P83" i="25"/>
  <c r="T83" i="25"/>
  <c r="T28" i="25"/>
  <c r="P28" i="25"/>
  <c r="P24" i="25"/>
  <c r="T24" i="25"/>
  <c r="P40" i="25"/>
  <c r="T40" i="25"/>
  <c r="T44" i="25"/>
  <c r="P44" i="25"/>
  <c r="P18" i="25"/>
  <c r="T18" i="25"/>
  <c r="P41" i="16"/>
  <c r="T41" i="16"/>
  <c r="P51" i="16"/>
  <c r="T51" i="16"/>
  <c r="T9" i="12"/>
  <c r="P9" i="12"/>
  <c r="T22" i="18"/>
  <c r="P22" i="18"/>
  <c r="T79" i="18"/>
  <c r="P79" i="18"/>
  <c r="T53" i="18"/>
  <c r="P53" i="18"/>
  <c r="P43" i="10"/>
  <c r="T43" i="10"/>
  <c r="T27" i="10"/>
  <c r="P27" i="10"/>
  <c r="P37" i="10"/>
  <c r="T37" i="10"/>
  <c r="P22" i="10"/>
  <c r="T22" i="10"/>
  <c r="T63" i="23"/>
  <c r="P63" i="23"/>
  <c r="T19" i="23"/>
  <c r="P19" i="23"/>
  <c r="T8" i="23"/>
  <c r="P8" i="23"/>
  <c r="T22" i="23"/>
  <c r="P22" i="23"/>
  <c r="T40" i="23"/>
  <c r="P40" i="23"/>
  <c r="T34" i="22"/>
  <c r="P34" i="22"/>
  <c r="T24" i="14"/>
  <c r="P24" i="14"/>
  <c r="P47" i="14"/>
  <c r="T47" i="14"/>
  <c r="T30" i="14"/>
  <c r="P30" i="14"/>
  <c r="T34" i="14"/>
  <c r="P34" i="14"/>
  <c r="T78" i="19"/>
  <c r="P78" i="19"/>
  <c r="P39" i="19"/>
  <c r="T39" i="19"/>
  <c r="T8" i="26"/>
  <c r="P8" i="26"/>
  <c r="P39" i="26"/>
  <c r="T39" i="26"/>
  <c r="P30" i="26"/>
  <c r="T30" i="26"/>
  <c r="T46" i="26"/>
  <c r="P46" i="26"/>
  <c r="T48" i="26"/>
  <c r="P48" i="26"/>
  <c r="P29" i="25"/>
  <c r="T29" i="25"/>
  <c r="T69" i="25"/>
  <c r="P69" i="25"/>
  <c r="P80" i="25"/>
  <c r="T80" i="25"/>
  <c r="T86" i="25"/>
  <c r="P86" i="25"/>
  <c r="P34" i="9"/>
  <c r="T34" i="9"/>
  <c r="T53" i="9"/>
  <c r="P53" i="9"/>
  <c r="P56" i="16"/>
  <c r="T56" i="16"/>
  <c r="T68" i="9"/>
  <c r="P68" i="9"/>
  <c r="U12" i="1"/>
  <c r="U65" i="1"/>
  <c r="U13" i="1"/>
  <c r="P72" i="12"/>
  <c r="T72" i="12"/>
  <c r="T76" i="23"/>
  <c r="P76" i="23"/>
  <c r="P71" i="14"/>
  <c r="T71" i="14"/>
  <c r="T74" i="22"/>
  <c r="P74" i="22"/>
  <c r="T72" i="14"/>
  <c r="P72" i="14"/>
  <c r="T10" i="12"/>
  <c r="P10" i="12"/>
  <c r="T11" i="12"/>
  <c r="P11" i="12"/>
  <c r="P34" i="17"/>
  <c r="T34" i="17"/>
  <c r="T20" i="17"/>
  <c r="P20" i="17"/>
  <c r="T27" i="17"/>
  <c r="P27" i="17"/>
  <c r="T86" i="17"/>
  <c r="P86" i="17"/>
  <c r="P23" i="11"/>
  <c r="T23" i="11"/>
  <c r="P43" i="11"/>
  <c r="T43" i="11"/>
  <c r="T7" i="22"/>
  <c r="P7" i="22"/>
  <c r="P39" i="22"/>
  <c r="T39" i="22"/>
  <c r="T28" i="22"/>
  <c r="P28" i="22"/>
  <c r="P82" i="22"/>
  <c r="T82" i="22"/>
  <c r="T52" i="22"/>
  <c r="P52" i="22"/>
  <c r="P29" i="27"/>
  <c r="T29" i="27"/>
  <c r="P31" i="14"/>
  <c r="T31" i="14"/>
  <c r="T28" i="14"/>
  <c r="P28" i="14"/>
  <c r="T27" i="14"/>
  <c r="P27" i="14"/>
  <c r="P11" i="14"/>
  <c r="T11" i="14"/>
  <c r="T10" i="14"/>
  <c r="P10" i="14"/>
  <c r="P41" i="26"/>
  <c r="T41" i="26"/>
  <c r="T7" i="26"/>
  <c r="P7" i="26"/>
  <c r="P49" i="26"/>
  <c r="T49" i="26"/>
  <c r="T50" i="26"/>
  <c r="P50" i="26"/>
  <c r="R59" i="4"/>
  <c r="U59" i="1" s="1"/>
  <c r="N59" i="4"/>
  <c r="G59" i="4"/>
  <c r="P5" i="12"/>
  <c r="T5" i="12"/>
  <c r="D89" i="12"/>
  <c r="D92" i="12" s="1"/>
  <c r="T43" i="12"/>
  <c r="P43" i="12"/>
  <c r="T64" i="12"/>
  <c r="P64" i="12"/>
  <c r="P31" i="17"/>
  <c r="T31" i="17"/>
  <c r="P16" i="17"/>
  <c r="T16" i="17"/>
  <c r="T14" i="17"/>
  <c r="P14" i="17"/>
  <c r="P53" i="17"/>
  <c r="T53" i="17"/>
  <c r="P46" i="11"/>
  <c r="T46" i="11"/>
  <c r="T35" i="11"/>
  <c r="P35" i="11"/>
  <c r="P67" i="11"/>
  <c r="T67" i="11"/>
  <c r="T69" i="18"/>
  <c r="P69" i="18"/>
  <c r="T39" i="18"/>
  <c r="P39" i="18"/>
  <c r="T20" i="10"/>
  <c r="P20" i="10"/>
  <c r="T63" i="10"/>
  <c r="P63" i="10"/>
  <c r="T44" i="10"/>
  <c r="P44" i="10"/>
  <c r="P33" i="10"/>
  <c r="T33" i="10"/>
  <c r="P52" i="10"/>
  <c r="T52" i="10"/>
  <c r="P53" i="15"/>
  <c r="T53" i="15"/>
  <c r="T37" i="23"/>
  <c r="P37" i="23"/>
  <c r="T81" i="22"/>
  <c r="P81" i="22"/>
  <c r="T31" i="22"/>
  <c r="P31" i="22"/>
  <c r="T63" i="27"/>
  <c r="P63" i="27"/>
  <c r="P59" i="24"/>
  <c r="T59" i="24"/>
  <c r="T23" i="24"/>
  <c r="P23" i="24"/>
  <c r="P48" i="24"/>
  <c r="T48" i="24"/>
  <c r="P10" i="25"/>
  <c r="T10" i="25"/>
  <c r="P45" i="25"/>
  <c r="T45" i="25"/>
  <c r="T58" i="25"/>
  <c r="P58" i="25"/>
  <c r="R58" i="4"/>
  <c r="U58" i="1" s="1"/>
  <c r="G58" i="4"/>
  <c r="N58" i="4"/>
  <c r="P83" i="17"/>
  <c r="T83" i="17"/>
  <c r="P36" i="17"/>
  <c r="T36" i="17"/>
  <c r="P23" i="17"/>
  <c r="T23" i="17"/>
  <c r="T40" i="17"/>
  <c r="P40" i="17"/>
  <c r="T69" i="17"/>
  <c r="P69" i="17"/>
  <c r="P48" i="17"/>
  <c r="T48" i="17"/>
  <c r="T81" i="13"/>
  <c r="P81" i="13"/>
  <c r="T11" i="13"/>
  <c r="P11" i="13"/>
  <c r="P28" i="13"/>
  <c r="T28" i="13"/>
  <c r="T18" i="28"/>
  <c r="P18" i="28"/>
  <c r="T30" i="28"/>
  <c r="P30" i="28"/>
  <c r="T13" i="28"/>
  <c r="P13" i="28"/>
  <c r="P17" i="28"/>
  <c r="T17" i="28"/>
  <c r="P54" i="28"/>
  <c r="T54" i="28"/>
  <c r="T58" i="10"/>
  <c r="P58" i="10"/>
  <c r="P23" i="23"/>
  <c r="T23" i="23"/>
  <c r="T28" i="23"/>
  <c r="P28" i="23"/>
  <c r="T65" i="23"/>
  <c r="P65" i="23"/>
  <c r="P45" i="23"/>
  <c r="T45" i="23"/>
  <c r="T56" i="22"/>
  <c r="P56" i="22"/>
  <c r="P66" i="27"/>
  <c r="T66" i="27"/>
  <c r="P35" i="27"/>
  <c r="T35" i="27"/>
  <c r="T64" i="9"/>
  <c r="P64" i="9"/>
  <c r="P14" i="9"/>
  <c r="T14" i="9"/>
  <c r="U61" i="1"/>
  <c r="N54" i="4"/>
  <c r="R54" i="4"/>
  <c r="U54" i="1" s="1"/>
  <c r="G54" i="4"/>
  <c r="T24" i="17"/>
  <c r="P24" i="17"/>
  <c r="T47" i="17"/>
  <c r="P47" i="17"/>
  <c r="T59" i="13"/>
  <c r="P59" i="13"/>
  <c r="T66" i="13"/>
  <c r="P66" i="13"/>
  <c r="T39" i="13"/>
  <c r="P39" i="13"/>
  <c r="P51" i="11"/>
  <c r="T51" i="11"/>
  <c r="T39" i="28"/>
  <c r="P39" i="28"/>
  <c r="P79" i="15"/>
  <c r="T79" i="15"/>
  <c r="T57" i="15"/>
  <c r="P57" i="15"/>
  <c r="T60" i="27"/>
  <c r="P60" i="27"/>
  <c r="P27" i="27"/>
  <c r="T27" i="27"/>
  <c r="P11" i="27"/>
  <c r="T11" i="27"/>
  <c r="P48" i="27"/>
  <c r="T48" i="27"/>
  <c r="T14" i="24"/>
  <c r="P14" i="24"/>
  <c r="P65" i="24"/>
  <c r="T65" i="24"/>
  <c r="T33" i="9"/>
  <c r="P33" i="9"/>
  <c r="P45" i="16"/>
  <c r="T45" i="16"/>
  <c r="T83" i="16"/>
  <c r="P83" i="16"/>
  <c r="U86" i="1"/>
  <c r="P41" i="4"/>
  <c r="T41" i="4"/>
  <c r="U11" i="1"/>
  <c r="U51" i="1"/>
  <c r="G75" i="4"/>
  <c r="P75" i="26"/>
  <c r="T75" i="26"/>
  <c r="P71" i="13"/>
  <c r="T71" i="13"/>
  <c r="P63" i="12"/>
  <c r="T63" i="12"/>
  <c r="T57" i="12"/>
  <c r="P57" i="12"/>
  <c r="T22" i="13"/>
  <c r="P22" i="13"/>
  <c r="T32" i="13"/>
  <c r="P32" i="13"/>
  <c r="P33" i="11"/>
  <c r="T33" i="11"/>
  <c r="P60" i="18"/>
  <c r="T60" i="18"/>
  <c r="P63" i="18"/>
  <c r="T63" i="18"/>
  <c r="T17" i="10"/>
  <c r="P17" i="10"/>
  <c r="T85" i="10"/>
  <c r="P85" i="10"/>
  <c r="P46" i="10"/>
  <c r="T46" i="10"/>
  <c r="T48" i="10"/>
  <c r="P48" i="10"/>
  <c r="P65" i="15"/>
  <c r="T65" i="15"/>
  <c r="T48" i="15"/>
  <c r="P48" i="15"/>
  <c r="P20" i="23"/>
  <c r="T20" i="23"/>
  <c r="P10" i="23"/>
  <c r="T10" i="23"/>
  <c r="T41" i="24"/>
  <c r="P41" i="24"/>
  <c r="P29" i="24"/>
  <c r="T29" i="24"/>
  <c r="T20" i="19"/>
  <c r="P20" i="19"/>
  <c r="P51" i="19"/>
  <c r="T51" i="19"/>
  <c r="P26" i="25"/>
  <c r="T26" i="25"/>
  <c r="T21" i="9"/>
  <c r="P21" i="9"/>
  <c r="T85" i="9"/>
  <c r="P85" i="9"/>
  <c r="P56" i="9"/>
  <c r="T56" i="9"/>
  <c r="P30" i="16"/>
  <c r="T30" i="16"/>
  <c r="T12" i="16"/>
  <c r="P12" i="16"/>
  <c r="R24" i="4"/>
  <c r="U24" i="1" s="1"/>
  <c r="N24" i="4"/>
  <c r="G24" i="4"/>
  <c r="P20" i="13"/>
  <c r="T20" i="13"/>
  <c r="T42" i="13"/>
  <c r="P42" i="13"/>
  <c r="T30" i="13"/>
  <c r="P30" i="13"/>
  <c r="T41" i="13"/>
  <c r="P41" i="13"/>
  <c r="T48" i="13"/>
  <c r="P48" i="13"/>
  <c r="P23" i="28"/>
  <c r="T23" i="28"/>
  <c r="P31" i="27"/>
  <c r="T31" i="27"/>
  <c r="T22" i="27"/>
  <c r="P22" i="27"/>
  <c r="P64" i="27"/>
  <c r="T64" i="27"/>
  <c r="T21" i="27"/>
  <c r="P21" i="27"/>
  <c r="P65" i="14"/>
  <c r="T65" i="14"/>
  <c r="T45" i="14"/>
  <c r="P45" i="14"/>
  <c r="T18" i="19"/>
  <c r="P18" i="19"/>
  <c r="P38" i="19"/>
  <c r="T38" i="19"/>
  <c r="T34" i="19"/>
  <c r="P34" i="19"/>
  <c r="T26" i="26"/>
  <c r="P26" i="26"/>
  <c r="G75" i="1"/>
  <c r="P20" i="9"/>
  <c r="T20" i="9"/>
  <c r="T83" i="9"/>
  <c r="P83" i="9"/>
  <c r="P21" i="16"/>
  <c r="T21" i="16"/>
  <c r="P25" i="16"/>
  <c r="T25" i="16"/>
  <c r="T62" i="16"/>
  <c r="P62" i="16"/>
  <c r="P22" i="16"/>
  <c r="T22" i="16"/>
  <c r="R27" i="4"/>
  <c r="U27" i="1" s="1"/>
  <c r="N27" i="4"/>
  <c r="G27" i="4"/>
  <c r="P20" i="11"/>
  <c r="T20" i="11"/>
  <c r="P64" i="11"/>
  <c r="T64" i="11"/>
  <c r="P50" i="11"/>
  <c r="T50" i="11"/>
  <c r="P28" i="18"/>
  <c r="T28" i="18"/>
  <c r="P85" i="15"/>
  <c r="T85" i="15"/>
  <c r="P85" i="22"/>
  <c r="T85" i="22"/>
  <c r="T19" i="22"/>
  <c r="P19" i="22"/>
  <c r="P20" i="14"/>
  <c r="T20" i="14"/>
  <c r="P22" i="24"/>
  <c r="T22" i="24"/>
  <c r="P69" i="24"/>
  <c r="T69" i="24"/>
  <c r="P79" i="24"/>
  <c r="T79" i="24"/>
  <c r="P47" i="24"/>
  <c r="T47" i="24"/>
  <c r="T22" i="19"/>
  <c r="P22" i="19"/>
  <c r="T15" i="25"/>
  <c r="P15" i="25"/>
  <c r="T82" i="25"/>
  <c r="P82" i="25"/>
  <c r="P6" i="25"/>
  <c r="T6" i="25"/>
  <c r="T79" i="16"/>
  <c r="P79" i="16"/>
  <c r="P40" i="16"/>
  <c r="T40" i="16"/>
  <c r="N79" i="4"/>
  <c r="G79" i="4"/>
  <c r="R79" i="4"/>
  <c r="U79" i="1" s="1"/>
  <c r="P37" i="12"/>
  <c r="T37" i="12"/>
  <c r="P55" i="12"/>
  <c r="T55" i="12"/>
  <c r="T51" i="12"/>
  <c r="P51" i="12"/>
  <c r="T42" i="12"/>
  <c r="P42" i="12"/>
  <c r="P62" i="18"/>
  <c r="T62" i="18"/>
  <c r="P46" i="18"/>
  <c r="T46" i="18"/>
  <c r="P61" i="10"/>
  <c r="T61" i="10"/>
  <c r="T54" i="10"/>
  <c r="P54" i="10"/>
  <c r="T50" i="10"/>
  <c r="P50" i="10"/>
  <c r="P36" i="23"/>
  <c r="T36" i="23"/>
  <c r="P50" i="23"/>
  <c r="T50" i="23"/>
  <c r="T11" i="22"/>
  <c r="P11" i="22"/>
  <c r="P22" i="22"/>
  <c r="T22" i="22"/>
  <c r="T23" i="22"/>
  <c r="P23" i="22"/>
  <c r="P24" i="22"/>
  <c r="T24" i="22"/>
  <c r="T35" i="14"/>
  <c r="P35" i="14"/>
  <c r="P37" i="14"/>
  <c r="T37" i="14"/>
  <c r="P82" i="14"/>
  <c r="T82" i="14"/>
  <c r="T85" i="14"/>
  <c r="P85" i="14"/>
  <c r="T14" i="19"/>
  <c r="P14" i="19"/>
  <c r="P55" i="19"/>
  <c r="T55" i="19"/>
  <c r="T33" i="26"/>
  <c r="P33" i="26"/>
  <c r="T86" i="26"/>
  <c r="P86" i="26"/>
  <c r="T25" i="25"/>
  <c r="P25" i="25"/>
  <c r="P20" i="25"/>
  <c r="T20" i="25"/>
  <c r="P11" i="16"/>
  <c r="T11" i="16"/>
  <c r="T52" i="16"/>
  <c r="P52" i="16"/>
  <c r="T83" i="4"/>
  <c r="P83" i="4"/>
  <c r="D89" i="1" l="1"/>
  <c r="D92" i="1" s="1"/>
  <c r="P42" i="4"/>
  <c r="T27" i="4"/>
  <c r="P27" i="4"/>
  <c r="P24" i="4"/>
  <c r="T24" i="4"/>
  <c r="P58" i="4"/>
  <c r="T58" i="4"/>
  <c r="T68" i="4"/>
  <c r="P68" i="4"/>
  <c r="P33" i="1"/>
  <c r="T33" i="1"/>
  <c r="T62" i="1"/>
  <c r="P62" i="1"/>
  <c r="P78" i="1"/>
  <c r="T78" i="1"/>
  <c r="T67" i="1"/>
  <c r="P67" i="1"/>
  <c r="P22" i="4"/>
  <c r="T22" i="4"/>
  <c r="P76" i="1"/>
  <c r="T76" i="1"/>
  <c r="T74" i="4"/>
  <c r="P74" i="4"/>
  <c r="P70" i="1"/>
  <c r="T70" i="1"/>
  <c r="T81" i="1"/>
  <c r="P81" i="1"/>
  <c r="T61" i="1"/>
  <c r="P61" i="1"/>
  <c r="P7" i="1"/>
  <c r="T7" i="1"/>
  <c r="P63" i="1"/>
  <c r="T63" i="1"/>
  <c r="P27" i="1"/>
  <c r="T27" i="1"/>
  <c r="P23" i="4"/>
  <c r="T23" i="4"/>
  <c r="T50" i="4"/>
  <c r="P50" i="4"/>
  <c r="T8" i="4"/>
  <c r="P8" i="4"/>
  <c r="P63" i="4"/>
  <c r="T63" i="4"/>
  <c r="T85" i="1"/>
  <c r="P85" i="1"/>
  <c r="P10" i="1"/>
  <c r="T10" i="1"/>
  <c r="P41" i="1"/>
  <c r="T41" i="1"/>
  <c r="T37" i="1"/>
  <c r="P37" i="1"/>
  <c r="T40" i="1"/>
  <c r="P40" i="1"/>
  <c r="P17" i="1"/>
  <c r="T17" i="1"/>
  <c r="P23" i="1"/>
  <c r="T23" i="1"/>
  <c r="P29" i="4"/>
  <c r="T29" i="4"/>
  <c r="T39" i="4"/>
  <c r="P39" i="4"/>
  <c r="T76" i="25"/>
  <c r="P76" i="25"/>
  <c r="T60" i="4"/>
  <c r="P60" i="4"/>
  <c r="P62" i="4"/>
  <c r="T62" i="4"/>
  <c r="T46" i="1"/>
  <c r="P46" i="1"/>
  <c r="P49" i="1"/>
  <c r="T49" i="1"/>
  <c r="T68" i="1"/>
  <c r="P68" i="1"/>
  <c r="T60" i="1"/>
  <c r="P60" i="1"/>
  <c r="P84" i="1"/>
  <c r="T84" i="1"/>
  <c r="P34" i="1"/>
  <c r="T34" i="1"/>
  <c r="P75" i="4"/>
  <c r="T75" i="4"/>
  <c r="T37" i="4"/>
  <c r="P37" i="4"/>
  <c r="P77" i="4"/>
  <c r="T77" i="4"/>
  <c r="P6" i="1"/>
  <c r="T6" i="1"/>
  <c r="P53" i="1"/>
  <c r="T53" i="1"/>
  <c r="P15" i="1"/>
  <c r="T15" i="1"/>
  <c r="P80" i="4"/>
  <c r="T80" i="4"/>
  <c r="P64" i="4"/>
  <c r="T64" i="4"/>
  <c r="T47" i="1"/>
  <c r="P47" i="1"/>
  <c r="P29" i="1"/>
  <c r="T29" i="1"/>
  <c r="T57" i="1"/>
  <c r="P57" i="1"/>
  <c r="P22" i="1"/>
  <c r="T22" i="1"/>
  <c r="T36" i="1"/>
  <c r="P36" i="1"/>
  <c r="P26" i="1"/>
  <c r="T26" i="1"/>
  <c r="T25" i="1"/>
  <c r="P25" i="1"/>
  <c r="T18" i="4"/>
  <c r="P18" i="4"/>
  <c r="T81" i="4"/>
  <c r="P81" i="4"/>
  <c r="T43" i="4"/>
  <c r="P43" i="4"/>
  <c r="T35" i="4"/>
  <c r="P35" i="4"/>
  <c r="P16" i="1"/>
  <c r="T16" i="1"/>
  <c r="T42" i="1"/>
  <c r="P42" i="1"/>
  <c r="T43" i="1"/>
  <c r="P43" i="1"/>
  <c r="P11" i="1"/>
  <c r="T11" i="1"/>
  <c r="T19" i="1"/>
  <c r="P19" i="1"/>
  <c r="P12" i="1"/>
  <c r="T12" i="1"/>
  <c r="P55" i="1"/>
  <c r="T55" i="1"/>
  <c r="P82" i="1"/>
  <c r="T82" i="1"/>
  <c r="P24" i="1"/>
  <c r="T24" i="1"/>
  <c r="P31" i="1"/>
  <c r="T31" i="1"/>
  <c r="P46" i="4"/>
  <c r="T46" i="4"/>
  <c r="T66" i="4"/>
  <c r="P66" i="4"/>
  <c r="T72" i="4"/>
  <c r="P72" i="4"/>
  <c r="T50" i="1"/>
  <c r="P50" i="1"/>
  <c r="P66" i="1"/>
  <c r="T66" i="1"/>
  <c r="P8" i="1"/>
  <c r="T8" i="1"/>
  <c r="T79" i="4"/>
  <c r="P79" i="4"/>
  <c r="P28" i="4"/>
  <c r="T28" i="4"/>
  <c r="P34" i="4"/>
  <c r="T34" i="4"/>
  <c r="P69" i="1"/>
  <c r="T69" i="1"/>
  <c r="T30" i="1"/>
  <c r="P30" i="1"/>
  <c r="T44" i="1"/>
  <c r="P44" i="1"/>
  <c r="T13" i="1"/>
  <c r="P13" i="1"/>
  <c r="P65" i="1"/>
  <c r="T65" i="1"/>
  <c r="P76" i="4"/>
  <c r="T76" i="4"/>
  <c r="T5" i="4"/>
  <c r="D89" i="4"/>
  <c r="D92" i="4" s="1"/>
  <c r="P5" i="4"/>
  <c r="P31" i="4"/>
  <c r="T31" i="4"/>
  <c r="T73" i="4"/>
  <c r="P73" i="4"/>
  <c r="T47" i="4"/>
  <c r="P47" i="4"/>
  <c r="T56" i="4"/>
  <c r="P56" i="4"/>
  <c r="T69" i="4"/>
  <c r="P69" i="4"/>
  <c r="P78" i="4"/>
  <c r="T78" i="4"/>
  <c r="T39" i="1"/>
  <c r="P39" i="1"/>
  <c r="T53" i="4"/>
  <c r="P53" i="4"/>
  <c r="P57" i="4"/>
  <c r="T57" i="4"/>
  <c r="P21" i="4"/>
  <c r="T21" i="4"/>
  <c r="P74" i="1"/>
  <c r="T74" i="1"/>
  <c r="T30" i="4"/>
  <c r="P30" i="4"/>
  <c r="P52" i="1"/>
  <c r="T52" i="1"/>
  <c r="P59" i="1"/>
  <c r="T59" i="1"/>
  <c r="T86" i="1"/>
  <c r="P86" i="1"/>
  <c r="T79" i="1"/>
  <c r="P79" i="1"/>
  <c r="P9" i="1"/>
  <c r="T9" i="1"/>
  <c r="T5" i="1"/>
  <c r="P5" i="1"/>
  <c r="T15" i="4"/>
  <c r="P15" i="4"/>
  <c r="P49" i="4"/>
  <c r="T49" i="4"/>
  <c r="T32" i="1"/>
  <c r="P32" i="1"/>
  <c r="P64" i="1"/>
  <c r="T64" i="1"/>
  <c r="T21" i="1"/>
  <c r="P21" i="1"/>
  <c r="T75" i="1"/>
  <c r="P75" i="1"/>
  <c r="T54" i="4"/>
  <c r="P54" i="4"/>
  <c r="T59" i="4"/>
  <c r="P59" i="4"/>
  <c r="T77" i="1"/>
  <c r="P77" i="1"/>
  <c r="P83" i="1"/>
  <c r="T83" i="1"/>
  <c r="T20" i="1"/>
  <c r="P20" i="1"/>
  <c r="T26" i="4"/>
  <c r="P26" i="4"/>
  <c r="P72" i="1"/>
  <c r="T72" i="1"/>
  <c r="T38" i="4"/>
  <c r="P38" i="4"/>
  <c r="P14" i="4"/>
  <c r="T14" i="4"/>
  <c r="T28" i="1"/>
  <c r="P28" i="1"/>
  <c r="P80" i="1"/>
  <c r="T80" i="1"/>
  <c r="T58" i="1"/>
  <c r="P58" i="1"/>
  <c r="P55" i="4"/>
  <c r="T55" i="4"/>
  <c r="T25" i="4"/>
  <c r="P25" i="4"/>
  <c r="T6" i="4"/>
  <c r="P6" i="4"/>
  <c r="T56" i="1"/>
  <c r="P56" i="1"/>
  <c r="T51" i="1"/>
  <c r="P51" i="1"/>
  <c r="T45" i="1"/>
  <c r="P45" i="1"/>
  <c r="P17" i="4"/>
  <c r="T17" i="4"/>
  <c r="T36" i="4"/>
  <c r="P36" i="4"/>
  <c r="T7" i="4"/>
  <c r="P7" i="4"/>
  <c r="T10" i="4"/>
  <c r="P10" i="4"/>
  <c r="T54" i="1"/>
  <c r="P54" i="1"/>
  <c r="T48" i="1"/>
  <c r="P48" i="1"/>
  <c r="P14" i="1"/>
  <c r="T14" i="1"/>
  <c r="T35" i="1"/>
  <c r="P35" i="1"/>
  <c r="T38" i="1"/>
  <c r="P38" i="1"/>
  <c r="T18" i="1"/>
  <c r="P18" i="1"/>
  <c r="D93" i="27" l="1"/>
  <c r="D93" i="13"/>
  <c r="D93" i="17"/>
  <c r="D93" i="10"/>
  <c r="D93" i="12"/>
  <c r="D93" i="9"/>
  <c r="D93" i="19"/>
  <c r="D93" i="15"/>
  <c r="D93" i="14"/>
  <c r="D93" i="22"/>
  <c r="D93" i="23"/>
  <c r="D93" i="11"/>
  <c r="D93" i="18"/>
  <c r="D93" i="25"/>
  <c r="D93" i="26"/>
  <c r="D93" i="24"/>
  <c r="D93" i="16"/>
  <c r="D93" i="28"/>
  <c r="D93" i="1" l="1"/>
  <c r="D93" i="4" l="1"/>
</calcChain>
</file>

<file path=xl/sharedStrings.xml><?xml version="1.0" encoding="utf-8"?>
<sst xmlns="http://schemas.openxmlformats.org/spreadsheetml/2006/main" count="811" uniqueCount="111">
  <si>
    <t>Passageiros</t>
  </si>
  <si>
    <t>Ocupação</t>
  </si>
  <si>
    <t>Global</t>
  </si>
  <si>
    <t>A</t>
  </si>
  <si>
    <t>B</t>
  </si>
  <si>
    <t>A → B</t>
  </si>
  <si>
    <t>B → A</t>
  </si>
  <si>
    <t>Estádio do Dragão</t>
  </si>
  <si>
    <t>Campanhã</t>
  </si>
  <si>
    <t>Heroismo</t>
  </si>
  <si>
    <t>24 de Agosto</t>
  </si>
  <si>
    <t>Bolhão</t>
  </si>
  <si>
    <t>Trindade</t>
  </si>
  <si>
    <t>Lapa</t>
  </si>
  <si>
    <t>Carolina Michaelis</t>
  </si>
  <si>
    <t>Casa da Música</t>
  </si>
  <si>
    <t>Francos</t>
  </si>
  <si>
    <t>Ramalde</t>
  </si>
  <si>
    <t>Viso</t>
  </si>
  <si>
    <t>Sete Bicas</t>
  </si>
  <si>
    <t>ASra da Hora</t>
  </si>
  <si>
    <t>Vasco da Gama</t>
  </si>
  <si>
    <t>Estádio do Mar</t>
  </si>
  <si>
    <t>Pedro Hispano</t>
  </si>
  <si>
    <t>Parque de Real</t>
  </si>
  <si>
    <t>C. Matosinhos</t>
  </si>
  <si>
    <t>Matosinhos Sul</t>
  </si>
  <si>
    <t>Brito Capelo</t>
  </si>
  <si>
    <t>Mercado</t>
  </si>
  <si>
    <t>Sr. de Matosinhos</t>
  </si>
  <si>
    <t>BSra da Hora</t>
  </si>
  <si>
    <t>BFonte do Cuco</t>
  </si>
  <si>
    <t>Custoias</t>
  </si>
  <si>
    <t>Esposade</t>
  </si>
  <si>
    <t>Crestins</t>
  </si>
  <si>
    <t>Verdes (B)</t>
  </si>
  <si>
    <t>Pedras Rubras</t>
  </si>
  <si>
    <t>Lidador</t>
  </si>
  <si>
    <t>Vilar do Pinheiro</t>
  </si>
  <si>
    <t>Modivas Sul</t>
  </si>
  <si>
    <t>Modivas Centro</t>
  </si>
  <si>
    <t>Mindelo</t>
  </si>
  <si>
    <t>Espaço Natureza</t>
  </si>
  <si>
    <t>Varziela</t>
  </si>
  <si>
    <t>Árvore</t>
  </si>
  <si>
    <t>Azurara</t>
  </si>
  <si>
    <t>Santa Clara</t>
  </si>
  <si>
    <t>Vila do Conde</t>
  </si>
  <si>
    <t>Alto de Pega</t>
  </si>
  <si>
    <t>Portas Fronhas</t>
  </si>
  <si>
    <t>São Brás</t>
  </si>
  <si>
    <t>Póvoa de Varzim</t>
  </si>
  <si>
    <t>CSra da Hora</t>
  </si>
  <si>
    <t>CFonte do Cuco</t>
  </si>
  <si>
    <t>Cândido dos Reis</t>
  </si>
  <si>
    <t>Pias</t>
  </si>
  <si>
    <t>Araújo</t>
  </si>
  <si>
    <t>Custió</t>
  </si>
  <si>
    <t>Parque de Maia</t>
  </si>
  <si>
    <t>Forum</t>
  </si>
  <si>
    <t>Zona Industrial</t>
  </si>
  <si>
    <t>Mandim</t>
  </si>
  <si>
    <t>Castêlo da Maia</t>
  </si>
  <si>
    <t>ISMAI</t>
  </si>
  <si>
    <t>D. João II</t>
  </si>
  <si>
    <t>João de Deus</t>
  </si>
  <si>
    <t>C.M.Gaia</t>
  </si>
  <si>
    <t>General Torres</t>
  </si>
  <si>
    <t>Jardim do Morro</t>
  </si>
  <si>
    <t>São Bento</t>
  </si>
  <si>
    <t>Aliados</t>
  </si>
  <si>
    <t>Trindade S</t>
  </si>
  <si>
    <t>Faria Guimaraes</t>
  </si>
  <si>
    <t>Marques</t>
  </si>
  <si>
    <t>Combatentes</t>
  </si>
  <si>
    <t>Salgueiros</t>
  </si>
  <si>
    <t>Polo Universitario</t>
  </si>
  <si>
    <t>I.P.O.</t>
  </si>
  <si>
    <t>Hospital São João</t>
  </si>
  <si>
    <t xml:space="preserve">Verdes (E) </t>
  </si>
  <si>
    <t>Botica</t>
  </si>
  <si>
    <t>Aeroporto</t>
  </si>
  <si>
    <t>Distância</t>
  </si>
  <si>
    <t>(metros)</t>
  </si>
  <si>
    <t>Taxa de Ocupação Média Sistema Metro Ligeiro</t>
  </si>
  <si>
    <r>
      <rPr>
        <vertAlign val="superscript"/>
        <sz val="9"/>
        <color theme="1"/>
        <rFont val="Calibri"/>
        <family val="2"/>
        <scheme val="minor"/>
      </rPr>
      <t>1</t>
    </r>
    <r>
      <rPr>
        <sz val="9"/>
        <color theme="1"/>
        <rFont val="Calibri"/>
        <family val="2"/>
        <scheme val="minor"/>
      </rPr>
      <t xml:space="preserve"> veiculos equivalentes a simples</t>
    </r>
  </si>
  <si>
    <r>
      <t xml:space="preserve">Circulações Eurotram </t>
    </r>
    <r>
      <rPr>
        <b/>
        <vertAlign val="superscript"/>
        <sz val="11"/>
        <color theme="0"/>
        <rFont val="Calibri"/>
        <family val="2"/>
        <scheme val="minor"/>
      </rPr>
      <t>1</t>
    </r>
  </si>
  <si>
    <r>
      <t xml:space="preserve">Circulações Tram Train </t>
    </r>
    <r>
      <rPr>
        <b/>
        <vertAlign val="superscript"/>
        <sz val="11"/>
        <color theme="0"/>
        <rFont val="Calibri"/>
        <family val="2"/>
        <scheme val="minor"/>
      </rPr>
      <t>1</t>
    </r>
  </si>
  <si>
    <t>Pax por veiculo</t>
  </si>
  <si>
    <t xml:space="preserve">Horas por dia </t>
  </si>
  <si>
    <t>Fânzeres</t>
  </si>
  <si>
    <t>Venda Nova</t>
  </si>
  <si>
    <t>Carreira</t>
  </si>
  <si>
    <t>Baguim</t>
  </si>
  <si>
    <t>Campainha</t>
  </si>
  <si>
    <t>Rio Tinto</t>
  </si>
  <si>
    <t>Levada</t>
  </si>
  <si>
    <t>Nau Vitória</t>
  </si>
  <si>
    <t>Nasoni</t>
  </si>
  <si>
    <t>Contumil</t>
  </si>
  <si>
    <t>Santo Ovídio</t>
  </si>
  <si>
    <t>http://www.metrodoporto.pt/uploads/writer_file/document/58/20130116114152669228.pdf</t>
  </si>
  <si>
    <t>Modivas Norte</t>
  </si>
  <si>
    <t>Mais informação em</t>
  </si>
  <si>
    <t>Os dados mensais referentes aos dias todos de cada mês estão disponíveis para os meses desde Janeiro de 2009 em</t>
  </si>
  <si>
    <t>http://rede-160318.appspot.com/</t>
  </si>
  <si>
    <t>pkm</t>
  </si>
  <si>
    <t>lkm</t>
  </si>
  <si>
    <t>vkm</t>
  </si>
  <si>
    <t>tx oc.</t>
  </si>
  <si>
    <t xml:space="preserve">Nota: Não estão incluídas nas tabelas as circulações de veículos entre as 19:05:34 e as 21:10:13 do dia 9 de Julho e entre as 7:31:32 e as 9:17:29 do dia 22 de Julho.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</si>
</sst>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_-* #,##0.00\ _€_-;\-* #,##0.00\ _€_-;_-* &quot;-&quot;??\ _€_-;_-@_-"/>
    <numFmt numFmtId="165" formatCode="0.0%"/>
    <numFmt numFmtId="166" formatCode="0.0"/>
    <numFmt numFmtId="167" formatCode="_-* #,##0.0000\ _€_-;\-* #,##0.0000\ _€_-;_-* &quot;-&quot;??\ _€_-;_-@_-"/>
    <numFmt numFmtId="168" formatCode="_-* #,##0\ _€_-;\-* #,##0\ _€_-;_-* &quot;-&quot;??\ _€_-;_-@_-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sz val="11"/>
      <color theme="1"/>
      <name val="Calibri"/>
      <family val="2"/>
      <scheme val="minor"/>
    </font>
    <font>
      <b/>
      <sz val="12"/>
      <color indexed="9"/>
      <name val="Calibri"/>
      <family val="2"/>
      <scheme val="minor"/>
    </font>
    <font>
      <b/>
      <sz val="13"/>
      <color indexed="9"/>
      <name val="Calibri"/>
      <family val="2"/>
      <scheme val="minor"/>
    </font>
    <font>
      <b/>
      <vertAlign val="superscript"/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vertAlign val="superscript"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33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</borders>
  <cellStyleXfs count="4">
    <xf numFmtId="0" fontId="0" fillId="0" borderId="0"/>
    <xf numFmtId="9" fontId="3" fillId="0" borderId="0" applyFont="0" applyFill="0" applyBorder="0" applyAlignment="0" applyProtection="0"/>
    <xf numFmtId="0" fontId="9" fillId="0" borderId="0" applyNumberFormat="0" applyFill="0" applyBorder="0" applyAlignment="0" applyProtection="0"/>
    <xf numFmtId="164" fontId="3" fillId="0" borderId="0" applyFont="0" applyFill="0" applyBorder="0" applyAlignment="0" applyProtection="0"/>
  </cellStyleXfs>
  <cellXfs count="68">
    <xf numFmtId="0" fontId="0" fillId="0" borderId="0" xfId="0"/>
    <xf numFmtId="3" fontId="0" fillId="0" borderId="0" xfId="0" applyNumberFormat="1"/>
    <xf numFmtId="3" fontId="0" fillId="0" borderId="0" xfId="0" applyNumberFormat="1" applyBorder="1"/>
    <xf numFmtId="3" fontId="0" fillId="0" borderId="7" xfId="0" applyNumberFormat="1" applyBorder="1"/>
    <xf numFmtId="3" fontId="0" fillId="0" borderId="4" xfId="0" applyNumberFormat="1" applyBorder="1"/>
    <xf numFmtId="3" fontId="0" fillId="0" borderId="5" xfId="0" applyNumberFormat="1" applyBorder="1"/>
    <xf numFmtId="3" fontId="0" fillId="0" borderId="6" xfId="0" applyNumberFormat="1" applyBorder="1"/>
    <xf numFmtId="3" fontId="0" fillId="0" borderId="8" xfId="0" applyNumberFormat="1" applyBorder="1"/>
    <xf numFmtId="3" fontId="0" fillId="0" borderId="1" xfId="0" applyNumberFormat="1" applyBorder="1"/>
    <xf numFmtId="3" fontId="0" fillId="0" borderId="2" xfId="0" applyNumberFormat="1" applyBorder="1"/>
    <xf numFmtId="3" fontId="0" fillId="0" borderId="3" xfId="0" applyNumberFormat="1" applyBorder="1"/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3" fontId="0" fillId="0" borderId="1" xfId="0" applyNumberFormat="1" applyBorder="1" applyAlignment="1">
      <alignment horizontal="center"/>
    </xf>
    <xf numFmtId="3" fontId="0" fillId="0" borderId="4" xfId="0" applyNumberFormat="1" applyBorder="1" applyAlignment="1">
      <alignment horizontal="center"/>
    </xf>
    <xf numFmtId="3" fontId="0" fillId="0" borderId="6" xfId="0" applyNumberFormat="1" applyBorder="1" applyAlignment="1">
      <alignment horizontal="center"/>
    </xf>
    <xf numFmtId="10" fontId="5" fillId="2" borderId="9" xfId="1" applyNumberFormat="1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7" fillId="0" borderId="2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165" fontId="0" fillId="0" borderId="2" xfId="1" applyNumberFormat="1" applyFont="1" applyFill="1" applyBorder="1"/>
    <xf numFmtId="165" fontId="0" fillId="0" borderId="3" xfId="1" applyNumberFormat="1" applyFont="1" applyFill="1" applyBorder="1"/>
    <xf numFmtId="165" fontId="0" fillId="0" borderId="0" xfId="1" applyNumberFormat="1" applyFont="1" applyFill="1" applyBorder="1"/>
    <xf numFmtId="165" fontId="0" fillId="0" borderId="5" xfId="1" applyNumberFormat="1" applyFont="1" applyFill="1" applyBorder="1"/>
    <xf numFmtId="165" fontId="0" fillId="0" borderId="7" xfId="1" applyNumberFormat="1" applyFont="1" applyFill="1" applyBorder="1"/>
    <xf numFmtId="165" fontId="0" fillId="0" borderId="8" xfId="1" applyNumberFormat="1" applyFont="1" applyFill="1" applyBorder="1"/>
    <xf numFmtId="0" fontId="1" fillId="2" borderId="12" xfId="0" applyFont="1" applyFill="1" applyBorder="1" applyAlignment="1">
      <alignment horizontal="center"/>
    </xf>
    <xf numFmtId="166" fontId="0" fillId="0" borderId="0" xfId="0" applyNumberFormat="1"/>
    <xf numFmtId="10" fontId="0" fillId="0" borderId="0" xfId="0" applyNumberFormat="1"/>
    <xf numFmtId="0" fontId="7" fillId="0" borderId="0" xfId="0" applyFont="1"/>
    <xf numFmtId="10" fontId="0" fillId="0" borderId="0" xfId="1" applyNumberFormat="1" applyFont="1"/>
    <xf numFmtId="0" fontId="9" fillId="0" borderId="0" xfId="2" applyAlignment="1">
      <alignment vertical="center"/>
    </xf>
    <xf numFmtId="164" fontId="0" fillId="0" borderId="0" xfId="3" applyFont="1"/>
    <xf numFmtId="164" fontId="12" fillId="0" borderId="0" xfId="3" applyNumberFormat="1" applyFont="1"/>
    <xf numFmtId="164" fontId="11" fillId="0" borderId="0" xfId="3" applyFont="1"/>
    <xf numFmtId="0" fontId="0" fillId="3" borderId="0" xfId="0" applyFill="1"/>
    <xf numFmtId="0" fontId="0" fillId="3" borderId="2" xfId="0" applyFill="1" applyBorder="1"/>
    <xf numFmtId="3" fontId="0" fillId="3" borderId="0" xfId="0" applyNumberFormat="1" applyFill="1" applyBorder="1"/>
    <xf numFmtId="3" fontId="0" fillId="3" borderId="6" xfId="0" applyNumberFormat="1" applyFill="1" applyBorder="1"/>
    <xf numFmtId="3" fontId="0" fillId="3" borderId="7" xfId="0" applyNumberFormat="1" applyFill="1" applyBorder="1"/>
    <xf numFmtId="3" fontId="0" fillId="3" borderId="8" xfId="0" applyNumberFormat="1" applyFill="1" applyBorder="1"/>
    <xf numFmtId="165" fontId="0" fillId="3" borderId="0" xfId="1" applyNumberFormat="1" applyFont="1" applyFill="1" applyBorder="1"/>
    <xf numFmtId="165" fontId="0" fillId="3" borderId="5" xfId="1" applyNumberFormat="1" applyFont="1" applyFill="1" applyBorder="1"/>
    <xf numFmtId="167" fontId="0" fillId="0" borderId="0" xfId="3" applyNumberFormat="1" applyFont="1"/>
    <xf numFmtId="0" fontId="9" fillId="0" borderId="0" xfId="2"/>
    <xf numFmtId="0" fontId="0" fillId="0" borderId="0" xfId="0" applyFill="1" applyBorder="1" applyAlignment="1">
      <alignment horizontal="center"/>
    </xf>
    <xf numFmtId="168" fontId="0" fillId="0" borderId="0" xfId="3" applyNumberFormat="1" applyFont="1"/>
    <xf numFmtId="10" fontId="0" fillId="4" borderId="0" xfId="0" applyNumberFormat="1" applyFill="1"/>
    <xf numFmtId="0" fontId="2" fillId="2" borderId="17" xfId="0" applyFont="1" applyFill="1" applyBorder="1" applyAlignment="1">
      <alignment horizontal="center"/>
    </xf>
    <xf numFmtId="0" fontId="2" fillId="2" borderId="18" xfId="0" applyFont="1" applyFill="1" applyBorder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4" fillId="2" borderId="12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center"/>
    </xf>
    <xf numFmtId="10" fontId="1" fillId="2" borderId="13" xfId="0" applyNumberFormat="1" applyFont="1" applyFill="1" applyBorder="1" applyAlignment="1">
      <alignment horizontal="center" vertical="center"/>
    </xf>
    <xf numFmtId="10" fontId="1" fillId="2" borderId="14" xfId="0" applyNumberFormat="1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0" fillId="0" borderId="0" xfId="0" applyFont="1" applyAlignment="1"/>
  </cellXfs>
  <cellStyles count="4">
    <cellStyle name="Hiperligação" xfId="2" builtinId="8"/>
    <cellStyle name="Normal" xfId="0" builtinId="0"/>
    <cellStyle name="Percentagem" xfId="1" builtinId="5"/>
    <cellStyle name="Vírgula" xfId="3" builtinId="3"/>
  </cellStyles>
  <dxfs count="0"/>
  <tableStyles count="0" defaultTableStyle="TableStyleMedium9" defaultPivotStyle="PivotStyleLight16"/>
  <colors>
    <mruColors>
      <color rgb="FF00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15</xdr:col>
      <xdr:colOff>381000</xdr:colOff>
      <xdr:row>14</xdr:row>
      <xdr:rowOff>38100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81000"/>
          <a:ext cx="8915400" cy="2324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rede-160318.appspot.com/" TargetMode="External"/><Relationship Id="rId1" Type="http://schemas.openxmlformats.org/officeDocument/2006/relationships/hyperlink" Target="http://www.metrodoporto.pt/uploads/writer_file/document/58/20130116114152669228.pdf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6:B20"/>
  <sheetViews>
    <sheetView showGridLines="0" workbookViewId="0">
      <selection activeCell="L23" sqref="L23"/>
    </sheetView>
  </sheetViews>
  <sheetFormatPr defaultRowHeight="15" x14ac:dyDescent="0.25"/>
  <sheetData>
    <row r="16" spans="2:2" x14ac:dyDescent="0.25">
      <c r="B16" t="s">
        <v>103</v>
      </c>
    </row>
    <row r="17" spans="2:2" x14ac:dyDescent="0.25">
      <c r="B17" s="49" t="s">
        <v>101</v>
      </c>
    </row>
    <row r="19" spans="2:2" x14ac:dyDescent="0.25">
      <c r="B19" t="s">
        <v>104</v>
      </c>
    </row>
    <row r="20" spans="2:2" x14ac:dyDescent="0.25">
      <c r="B20" s="49" t="s">
        <v>105</v>
      </c>
    </row>
  </sheetData>
  <hyperlinks>
    <hyperlink ref="B17" r:id="rId1"/>
    <hyperlink ref="B20" r:id="rId2"/>
  </hyperlinks>
  <pageMargins left="0.7" right="0.7" top="0.75" bottom="0.75" header="0.3" footer="0.3"/>
  <pageSetup paperSize="9" orientation="portrait" horizontalDpi="1200" verticalDpi="1200" r:id="rId3"/>
  <drawing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9">
    <tabColor theme="0" tint="-4.9989318521683403E-2"/>
  </sheetPr>
  <dimension ref="A1:T94"/>
  <sheetViews>
    <sheetView topLeftCell="A79" workbookViewId="0">
      <selection activeCell="B110" sqref="B110"/>
    </sheetView>
  </sheetViews>
  <sheetFormatPr defaultRowHeight="15" x14ac:dyDescent="0.25"/>
  <cols>
    <col min="2" max="2" width="17.42578125" bestFit="1" customWidth="1"/>
    <col min="3" max="3" width="17.42578125" customWidth="1"/>
    <col min="4" max="4" width="13.7109375" customWidth="1"/>
    <col min="5" max="16" width="10" customWidth="1"/>
  </cols>
  <sheetData>
    <row r="1" spans="1:20" ht="14.45" x14ac:dyDescent="0.3">
      <c r="P1" s="33"/>
    </row>
    <row r="2" spans="1:20" ht="17.25" x14ac:dyDescent="0.3">
      <c r="A2" s="1"/>
      <c r="H2" s="55" t="s">
        <v>84</v>
      </c>
      <c r="I2" s="56"/>
      <c r="J2" s="56"/>
      <c r="K2" s="56"/>
      <c r="L2" s="56"/>
      <c r="M2" s="56"/>
      <c r="N2" s="56"/>
      <c r="O2" s="57"/>
      <c r="P2" s="17">
        <v>0.20576443631626579</v>
      </c>
    </row>
    <row r="3" spans="1:20" ht="17.25" x14ac:dyDescent="0.25">
      <c r="B3" s="60" t="s">
        <v>3</v>
      </c>
      <c r="C3" s="62" t="s">
        <v>4</v>
      </c>
      <c r="D3" s="18" t="s">
        <v>82</v>
      </c>
      <c r="E3" s="65" t="s">
        <v>0</v>
      </c>
      <c r="F3" s="65"/>
      <c r="G3" s="66"/>
      <c r="H3" s="64" t="s">
        <v>86</v>
      </c>
      <c r="I3" s="65"/>
      <c r="J3" s="66"/>
      <c r="K3" s="64" t="s">
        <v>87</v>
      </c>
      <c r="L3" s="65"/>
      <c r="M3" s="66"/>
      <c r="N3" s="64" t="s">
        <v>1</v>
      </c>
      <c r="O3" s="65"/>
      <c r="P3" s="66"/>
      <c r="R3" s="64" t="s">
        <v>88</v>
      </c>
      <c r="S3" s="65"/>
      <c r="T3" s="66"/>
    </row>
    <row r="4" spans="1:20" x14ac:dyDescent="0.25">
      <c r="B4" s="61"/>
      <c r="C4" s="63"/>
      <c r="D4" s="19" t="s">
        <v>83</v>
      </c>
      <c r="E4" s="20" t="s">
        <v>5</v>
      </c>
      <c r="F4" s="21" t="s">
        <v>6</v>
      </c>
      <c r="G4" s="22" t="s">
        <v>2</v>
      </c>
      <c r="H4" s="20" t="s">
        <v>5</v>
      </c>
      <c r="I4" s="21" t="s">
        <v>6</v>
      </c>
      <c r="J4" s="22" t="s">
        <v>2</v>
      </c>
      <c r="K4" s="20" t="s">
        <v>5</v>
      </c>
      <c r="L4" s="21" t="s">
        <v>6</v>
      </c>
      <c r="M4" s="24" t="s">
        <v>2</v>
      </c>
      <c r="N4" s="20" t="s">
        <v>5</v>
      </c>
      <c r="O4" s="21" t="s">
        <v>6</v>
      </c>
      <c r="P4" s="22" t="s">
        <v>2</v>
      </c>
      <c r="R4" s="20" t="s">
        <v>5</v>
      </c>
      <c r="S4" s="21" t="s">
        <v>6</v>
      </c>
      <c r="T4" s="31" t="s">
        <v>2</v>
      </c>
    </row>
    <row r="5" spans="1:20" x14ac:dyDescent="0.25">
      <c r="B5" s="11" t="str">
        <f>'Média Mensal'!B5</f>
        <v>Fânzeres</v>
      </c>
      <c r="C5" s="11" t="str">
        <f>'Média Mensal'!C5</f>
        <v>Venda Nova</v>
      </c>
      <c r="D5" s="14">
        <f>'Média Mensal'!D5</f>
        <v>440.45</v>
      </c>
      <c r="E5" s="4">
        <v>978.99999999764862</v>
      </c>
      <c r="F5" s="2">
        <v>1065.1913935267789</v>
      </c>
      <c r="G5" s="10">
        <f>+E5+F5</f>
        <v>2044.1913935244274</v>
      </c>
      <c r="H5" s="9">
        <v>138</v>
      </c>
      <c r="I5" s="9">
        <v>151</v>
      </c>
      <c r="J5" s="10">
        <f>+H5+I5</f>
        <v>289</v>
      </c>
      <c r="K5" s="9">
        <v>0</v>
      </c>
      <c r="L5" s="9">
        <v>0</v>
      </c>
      <c r="M5" s="10">
        <f>+K5+L5</f>
        <v>0</v>
      </c>
      <c r="N5" s="27">
        <f>+E5/(H5*216+K5*248)</f>
        <v>3.2843531937655955E-2</v>
      </c>
      <c r="O5" s="27">
        <f t="shared" ref="O5:O80" si="0">+F5/(I5*216+L5*248)</f>
        <v>3.2658553885417552E-2</v>
      </c>
      <c r="P5" s="28">
        <f t="shared" ref="P5:P80" si="1">+G5/(J5*216+M5*248)</f>
        <v>3.2746882505517549E-2</v>
      </c>
      <c r="R5" s="32">
        <f>+E5/(H5+K5)</f>
        <v>7.0942028985336858</v>
      </c>
      <c r="S5" s="32">
        <f t="shared" ref="S5" si="2">+F5/(I5+L5)</f>
        <v>7.0542476392501916</v>
      </c>
      <c r="T5" s="32">
        <f t="shared" ref="T5" si="3">+G5/(J5+M5)</f>
        <v>7.0733266211917902</v>
      </c>
    </row>
    <row r="6" spans="1:20" x14ac:dyDescent="0.25">
      <c r="B6" s="12" t="str">
        <f>'Média Mensal'!B6</f>
        <v>Venda Nova</v>
      </c>
      <c r="C6" s="12" t="str">
        <f>'Média Mensal'!C6</f>
        <v>Carreira</v>
      </c>
      <c r="D6" s="15">
        <f>'Média Mensal'!D6</f>
        <v>583.47</v>
      </c>
      <c r="E6" s="4">
        <v>1598.9610604461516</v>
      </c>
      <c r="F6" s="2">
        <v>1885.9867147990055</v>
      </c>
      <c r="G6" s="5">
        <f t="shared" ref="G6:G69" si="4">+E6+F6</f>
        <v>3484.9477752451571</v>
      </c>
      <c r="H6" s="2">
        <v>137</v>
      </c>
      <c r="I6" s="2">
        <v>151</v>
      </c>
      <c r="J6" s="5">
        <f t="shared" ref="J6:J69" si="5">+H6+I6</f>
        <v>288</v>
      </c>
      <c r="K6" s="2">
        <v>0</v>
      </c>
      <c r="L6" s="2">
        <v>0</v>
      </c>
      <c r="M6" s="5">
        <f t="shared" ref="M6:M69" si="6">+K6+L6</f>
        <v>0</v>
      </c>
      <c r="N6" s="27">
        <f t="shared" ref="N6:N69" si="7">+E6/(H6*216+K6*248)</f>
        <v>5.4033558409237348E-2</v>
      </c>
      <c r="O6" s="27">
        <f t="shared" si="0"/>
        <v>5.7823973350472332E-2</v>
      </c>
      <c r="P6" s="28">
        <f t="shared" si="1"/>
        <v>5.6020894020787637E-2</v>
      </c>
      <c r="R6" s="32">
        <f t="shared" ref="R6:R70" si="8">+E6/(H6+K6)</f>
        <v>11.671248616395268</v>
      </c>
      <c r="S6" s="32">
        <f t="shared" ref="S6:S70" si="9">+F6/(I6+L6)</f>
        <v>12.489978243702023</v>
      </c>
      <c r="T6" s="32">
        <f t="shared" ref="T6:T70" si="10">+G6/(J6+M6)</f>
        <v>12.100513108490128</v>
      </c>
    </row>
    <row r="7" spans="1:20" x14ac:dyDescent="0.25">
      <c r="B7" s="12" t="str">
        <f>'Média Mensal'!B7</f>
        <v>Carreira</v>
      </c>
      <c r="C7" s="12" t="str">
        <f>'Média Mensal'!C7</f>
        <v>Baguim</v>
      </c>
      <c r="D7" s="15">
        <f>'Média Mensal'!D7</f>
        <v>786.02</v>
      </c>
      <c r="E7" s="4">
        <v>2025.0776502747156</v>
      </c>
      <c r="F7" s="2">
        <v>2337.4895848666479</v>
      </c>
      <c r="G7" s="5">
        <f t="shared" si="4"/>
        <v>4362.5672351413632</v>
      </c>
      <c r="H7" s="2">
        <v>151</v>
      </c>
      <c r="I7" s="2">
        <v>151</v>
      </c>
      <c r="J7" s="5">
        <f t="shared" si="5"/>
        <v>302</v>
      </c>
      <c r="K7" s="2">
        <v>0</v>
      </c>
      <c r="L7" s="2">
        <v>0</v>
      </c>
      <c r="M7" s="5">
        <f t="shared" si="6"/>
        <v>0</v>
      </c>
      <c r="N7" s="27">
        <f t="shared" si="7"/>
        <v>6.20884734570369E-2</v>
      </c>
      <c r="O7" s="27">
        <f t="shared" si="0"/>
        <v>7.1666960536750299E-2</v>
      </c>
      <c r="P7" s="28">
        <f t="shared" si="1"/>
        <v>6.6877716996893599E-2</v>
      </c>
      <c r="R7" s="32">
        <f t="shared" si="8"/>
        <v>13.411110266719971</v>
      </c>
      <c r="S7" s="32">
        <f t="shared" si="9"/>
        <v>15.480063475938065</v>
      </c>
      <c r="T7" s="32">
        <f t="shared" si="10"/>
        <v>14.445586871329017</v>
      </c>
    </row>
    <row r="8" spans="1:20" x14ac:dyDescent="0.25">
      <c r="B8" s="12" t="str">
        <f>'Média Mensal'!B8</f>
        <v>Baguim</v>
      </c>
      <c r="C8" s="12" t="str">
        <f>'Média Mensal'!C8</f>
        <v>Campainha</v>
      </c>
      <c r="D8" s="15">
        <f>'Média Mensal'!D8</f>
        <v>751.7</v>
      </c>
      <c r="E8" s="4">
        <v>2405.8579275954448</v>
      </c>
      <c r="F8" s="2">
        <v>2723.1576118094754</v>
      </c>
      <c r="G8" s="5">
        <f t="shared" si="4"/>
        <v>5129.0155394049198</v>
      </c>
      <c r="H8" s="2">
        <v>154</v>
      </c>
      <c r="I8" s="2">
        <v>151</v>
      </c>
      <c r="J8" s="5">
        <f t="shared" si="5"/>
        <v>305</v>
      </c>
      <c r="K8" s="2">
        <v>0</v>
      </c>
      <c r="L8" s="2">
        <v>0</v>
      </c>
      <c r="M8" s="5">
        <f t="shared" si="6"/>
        <v>0</v>
      </c>
      <c r="N8" s="27">
        <f t="shared" si="7"/>
        <v>7.2326176274514334E-2</v>
      </c>
      <c r="O8" s="27">
        <f t="shared" si="0"/>
        <v>8.3491464674070259E-2</v>
      </c>
      <c r="P8" s="28">
        <f t="shared" si="1"/>
        <v>7.7853909219868248E-2</v>
      </c>
      <c r="R8" s="32">
        <f t="shared" si="8"/>
        <v>15.622454075295096</v>
      </c>
      <c r="S8" s="32">
        <f t="shared" si="9"/>
        <v>18.034156369599174</v>
      </c>
      <c r="T8" s="32">
        <f t="shared" si="10"/>
        <v>16.81644439149154</v>
      </c>
    </row>
    <row r="9" spans="1:20" x14ac:dyDescent="0.25">
      <c r="B9" s="12" t="str">
        <f>'Média Mensal'!B9</f>
        <v>Campainha</v>
      </c>
      <c r="C9" s="12" t="str">
        <f>'Média Mensal'!C9</f>
        <v>Rio Tinto</v>
      </c>
      <c r="D9" s="15">
        <f>'Média Mensal'!D9</f>
        <v>859.99</v>
      </c>
      <c r="E9" s="4">
        <v>3224.6528015814083</v>
      </c>
      <c r="F9" s="2">
        <v>3427.5661781317367</v>
      </c>
      <c r="G9" s="5">
        <f t="shared" si="4"/>
        <v>6652.218979713145</v>
      </c>
      <c r="H9" s="2">
        <v>151</v>
      </c>
      <c r="I9" s="2">
        <v>156</v>
      </c>
      <c r="J9" s="5">
        <f t="shared" si="5"/>
        <v>307</v>
      </c>
      <c r="K9" s="2">
        <v>0</v>
      </c>
      <c r="L9" s="2">
        <v>0</v>
      </c>
      <c r="M9" s="5">
        <f t="shared" si="6"/>
        <v>0</v>
      </c>
      <c r="N9" s="27">
        <f t="shared" si="7"/>
        <v>9.8867206327612464E-2</v>
      </c>
      <c r="O9" s="27">
        <f t="shared" si="0"/>
        <v>0.10172026881919921</v>
      </c>
      <c r="P9" s="28">
        <f t="shared" si="1"/>
        <v>0.10031697098131778</v>
      </c>
      <c r="R9" s="32">
        <f t="shared" si="8"/>
        <v>21.355316566764294</v>
      </c>
      <c r="S9" s="32">
        <f t="shared" si="9"/>
        <v>21.971578064947032</v>
      </c>
      <c r="T9" s="32">
        <f t="shared" si="10"/>
        <v>21.668465731964641</v>
      </c>
    </row>
    <row r="10" spans="1:20" x14ac:dyDescent="0.25">
      <c r="B10" s="12" t="str">
        <f>'Média Mensal'!B10</f>
        <v>Rio Tinto</v>
      </c>
      <c r="C10" s="12" t="str">
        <f>'Média Mensal'!C10</f>
        <v>Levada</v>
      </c>
      <c r="D10" s="15">
        <f>'Média Mensal'!D10</f>
        <v>452.83</v>
      </c>
      <c r="E10" s="4">
        <v>3683.3547190743316</v>
      </c>
      <c r="F10" s="2">
        <v>4014.1383464092892</v>
      </c>
      <c r="G10" s="5">
        <f t="shared" si="4"/>
        <v>7697.4930654836207</v>
      </c>
      <c r="H10" s="2">
        <v>151</v>
      </c>
      <c r="I10" s="2">
        <v>151</v>
      </c>
      <c r="J10" s="5">
        <f t="shared" si="5"/>
        <v>302</v>
      </c>
      <c r="K10" s="2">
        <v>0</v>
      </c>
      <c r="L10" s="2">
        <v>0</v>
      </c>
      <c r="M10" s="5">
        <f t="shared" si="6"/>
        <v>0</v>
      </c>
      <c r="N10" s="27">
        <f t="shared" si="7"/>
        <v>0.11293091486001752</v>
      </c>
      <c r="O10" s="27">
        <f t="shared" si="0"/>
        <v>0.12307267434416511</v>
      </c>
      <c r="P10" s="28">
        <f t="shared" si="1"/>
        <v>0.11800179460209131</v>
      </c>
      <c r="R10" s="32">
        <f t="shared" si="8"/>
        <v>24.393077609763786</v>
      </c>
      <c r="S10" s="32">
        <f t="shared" si="9"/>
        <v>26.583697658339663</v>
      </c>
      <c r="T10" s="32">
        <f t="shared" si="10"/>
        <v>25.488387634051723</v>
      </c>
    </row>
    <row r="11" spans="1:20" x14ac:dyDescent="0.25">
      <c r="B11" s="12" t="str">
        <f>'Média Mensal'!B11</f>
        <v>Levada</v>
      </c>
      <c r="C11" s="12" t="str">
        <f>'Média Mensal'!C11</f>
        <v>Nau Vitória</v>
      </c>
      <c r="D11" s="15">
        <f>'Média Mensal'!D11</f>
        <v>1111.6199999999999</v>
      </c>
      <c r="E11" s="4">
        <v>4772.423824762649</v>
      </c>
      <c r="F11" s="2">
        <v>5197.125631935206</v>
      </c>
      <c r="G11" s="5">
        <f t="shared" si="4"/>
        <v>9969.5494566978559</v>
      </c>
      <c r="H11" s="2">
        <v>151</v>
      </c>
      <c r="I11" s="2">
        <v>150</v>
      </c>
      <c r="J11" s="5">
        <f t="shared" si="5"/>
        <v>301</v>
      </c>
      <c r="K11" s="2">
        <v>0</v>
      </c>
      <c r="L11" s="2">
        <v>0</v>
      </c>
      <c r="M11" s="5">
        <f t="shared" si="6"/>
        <v>0</v>
      </c>
      <c r="N11" s="27">
        <f t="shared" si="7"/>
        <v>0.14632155459782464</v>
      </c>
      <c r="O11" s="27">
        <f t="shared" si="0"/>
        <v>0.16040511209676561</v>
      </c>
      <c r="P11" s="28">
        <f t="shared" si="1"/>
        <v>0.15333993873350954</v>
      </c>
      <c r="R11" s="32">
        <f t="shared" si="8"/>
        <v>31.605455793130126</v>
      </c>
      <c r="S11" s="32">
        <f t="shared" si="9"/>
        <v>34.647504212901374</v>
      </c>
      <c r="T11" s="32">
        <f t="shared" si="10"/>
        <v>33.121426766438063</v>
      </c>
    </row>
    <row r="12" spans="1:20" x14ac:dyDescent="0.25">
      <c r="B12" s="12" t="str">
        <f>'Média Mensal'!B12</f>
        <v>Nau Vitória</v>
      </c>
      <c r="C12" s="12" t="str">
        <f>'Média Mensal'!C12</f>
        <v>Nasoni</v>
      </c>
      <c r="D12" s="15">
        <f>'Média Mensal'!D12</f>
        <v>499.02</v>
      </c>
      <c r="E12" s="4">
        <v>4928.6494930242443</v>
      </c>
      <c r="F12" s="2">
        <v>5302.8025800230444</v>
      </c>
      <c r="G12" s="5">
        <f t="shared" si="4"/>
        <v>10231.452073047289</v>
      </c>
      <c r="H12" s="2">
        <v>152</v>
      </c>
      <c r="I12" s="2">
        <v>152</v>
      </c>
      <c r="J12" s="5">
        <f t="shared" si="5"/>
        <v>304</v>
      </c>
      <c r="K12" s="2">
        <v>0</v>
      </c>
      <c r="L12" s="2">
        <v>0</v>
      </c>
      <c r="M12" s="5">
        <f t="shared" si="6"/>
        <v>0</v>
      </c>
      <c r="N12" s="27">
        <f t="shared" si="7"/>
        <v>0.15011724820371114</v>
      </c>
      <c r="O12" s="27">
        <f t="shared" si="0"/>
        <v>0.16151323647731008</v>
      </c>
      <c r="P12" s="28">
        <f t="shared" si="1"/>
        <v>0.15581524234051061</v>
      </c>
      <c r="R12" s="32">
        <f t="shared" si="8"/>
        <v>32.425325612001608</v>
      </c>
      <c r="S12" s="32">
        <f t="shared" si="9"/>
        <v>34.886859079098976</v>
      </c>
      <c r="T12" s="32">
        <f t="shared" si="10"/>
        <v>33.656092345550292</v>
      </c>
    </row>
    <row r="13" spans="1:20" x14ac:dyDescent="0.25">
      <c r="B13" s="12" t="str">
        <f>'Média Mensal'!B13</f>
        <v>Nasoni</v>
      </c>
      <c r="C13" s="12" t="str">
        <f>'Média Mensal'!C13</f>
        <v>Contumil</v>
      </c>
      <c r="D13" s="15">
        <f>'Média Mensal'!D13</f>
        <v>650</v>
      </c>
      <c r="E13" s="4">
        <v>5046.078118427451</v>
      </c>
      <c r="F13" s="2">
        <v>5383.8819469908112</v>
      </c>
      <c r="G13" s="5">
        <f t="shared" si="4"/>
        <v>10429.960065418261</v>
      </c>
      <c r="H13" s="2">
        <v>141</v>
      </c>
      <c r="I13" s="2">
        <v>137</v>
      </c>
      <c r="J13" s="5">
        <f t="shared" si="5"/>
        <v>278</v>
      </c>
      <c r="K13" s="2">
        <v>0</v>
      </c>
      <c r="L13" s="2">
        <v>0</v>
      </c>
      <c r="M13" s="5">
        <f t="shared" si="6"/>
        <v>0</v>
      </c>
      <c r="N13" s="27">
        <f t="shared" si="7"/>
        <v>0.16568420404608128</v>
      </c>
      <c r="O13" s="27">
        <f t="shared" si="0"/>
        <v>0.18193707579720234</v>
      </c>
      <c r="P13" s="28">
        <f t="shared" si="1"/>
        <v>0.17369371278674162</v>
      </c>
      <c r="R13" s="32">
        <f t="shared" si="8"/>
        <v>35.787788073953557</v>
      </c>
      <c r="S13" s="32">
        <f t="shared" si="9"/>
        <v>39.298408372195702</v>
      </c>
      <c r="T13" s="32">
        <f t="shared" si="10"/>
        <v>37.517841961936192</v>
      </c>
    </row>
    <row r="14" spans="1:20" x14ac:dyDescent="0.25">
      <c r="B14" s="12" t="str">
        <f>'Média Mensal'!B14</f>
        <v>Contumil</v>
      </c>
      <c r="C14" s="12" t="str">
        <f>'Média Mensal'!C14</f>
        <v>Estádio do Dragão</v>
      </c>
      <c r="D14" s="15">
        <f>'Média Mensal'!D14</f>
        <v>619.19000000000005</v>
      </c>
      <c r="E14" s="4">
        <v>5977.323504572013</v>
      </c>
      <c r="F14" s="2">
        <v>6503.2687364951225</v>
      </c>
      <c r="G14" s="5">
        <f t="shared" si="4"/>
        <v>12480.592241067136</v>
      </c>
      <c r="H14" s="2">
        <v>143</v>
      </c>
      <c r="I14" s="2">
        <v>140</v>
      </c>
      <c r="J14" s="5">
        <f t="shared" si="5"/>
        <v>283</v>
      </c>
      <c r="K14" s="2">
        <v>0</v>
      </c>
      <c r="L14" s="2">
        <v>0</v>
      </c>
      <c r="M14" s="5">
        <f t="shared" si="6"/>
        <v>0</v>
      </c>
      <c r="N14" s="27">
        <f t="shared" si="7"/>
        <v>0.19351604197656089</v>
      </c>
      <c r="O14" s="27">
        <f t="shared" si="0"/>
        <v>0.21505518308515617</v>
      </c>
      <c r="P14" s="28">
        <f t="shared" si="1"/>
        <v>0.20417144747197905</v>
      </c>
      <c r="R14" s="32">
        <f t="shared" si="8"/>
        <v>41.799465066937152</v>
      </c>
      <c r="S14" s="32">
        <f t="shared" si="9"/>
        <v>46.451919546393732</v>
      </c>
      <c r="T14" s="32">
        <f t="shared" si="10"/>
        <v>44.101032653947478</v>
      </c>
    </row>
    <row r="15" spans="1:20" x14ac:dyDescent="0.25">
      <c r="B15" s="12" t="str">
        <f>'Média Mensal'!B15</f>
        <v>Estádio do Dragão</v>
      </c>
      <c r="C15" s="12" t="str">
        <f>'Média Mensal'!C15</f>
        <v>Campanhã</v>
      </c>
      <c r="D15" s="15">
        <f>'Média Mensal'!D15</f>
        <v>1166.02</v>
      </c>
      <c r="E15" s="4">
        <v>11998.065508138019</v>
      </c>
      <c r="F15" s="2">
        <v>11988.466047668906</v>
      </c>
      <c r="G15" s="5">
        <f t="shared" si="4"/>
        <v>23986.531555806927</v>
      </c>
      <c r="H15" s="2">
        <v>272</v>
      </c>
      <c r="I15" s="2">
        <v>275</v>
      </c>
      <c r="J15" s="5">
        <f t="shared" si="5"/>
        <v>547</v>
      </c>
      <c r="K15" s="2">
        <v>115</v>
      </c>
      <c r="L15" s="2">
        <v>126</v>
      </c>
      <c r="M15" s="5">
        <f t="shared" si="6"/>
        <v>241</v>
      </c>
      <c r="N15" s="27">
        <f t="shared" si="7"/>
        <v>0.13747897960557817</v>
      </c>
      <c r="O15" s="27">
        <f t="shared" si="0"/>
        <v>0.13225295701691053</v>
      </c>
      <c r="P15" s="28">
        <f t="shared" si="1"/>
        <v>0.13481638689190045</v>
      </c>
      <c r="R15" s="32">
        <f t="shared" si="8"/>
        <v>31.002753251002634</v>
      </c>
      <c r="S15" s="32">
        <f t="shared" si="9"/>
        <v>29.896424059024703</v>
      </c>
      <c r="T15" s="32">
        <f t="shared" si="10"/>
        <v>30.439760857623003</v>
      </c>
    </row>
    <row r="16" spans="1:20" x14ac:dyDescent="0.25">
      <c r="B16" s="12" t="str">
        <f>'Média Mensal'!B16</f>
        <v>Campanhã</v>
      </c>
      <c r="C16" s="12" t="str">
        <f>'Média Mensal'!C16</f>
        <v>Heroismo</v>
      </c>
      <c r="D16" s="15">
        <f>'Média Mensal'!D16</f>
        <v>950.92</v>
      </c>
      <c r="E16" s="4">
        <v>21034.505722929935</v>
      </c>
      <c r="F16" s="2">
        <v>22287.99275304671</v>
      </c>
      <c r="G16" s="5">
        <f t="shared" si="4"/>
        <v>43322.498475976645</v>
      </c>
      <c r="H16" s="2">
        <v>272</v>
      </c>
      <c r="I16" s="2">
        <v>271</v>
      </c>
      <c r="J16" s="5">
        <f t="shared" si="5"/>
        <v>543</v>
      </c>
      <c r="K16" s="2">
        <v>229</v>
      </c>
      <c r="L16" s="2">
        <v>241</v>
      </c>
      <c r="M16" s="5">
        <f t="shared" si="6"/>
        <v>470</v>
      </c>
      <c r="N16" s="27">
        <f t="shared" si="7"/>
        <v>0.18204758120655279</v>
      </c>
      <c r="O16" s="27">
        <f t="shared" si="0"/>
        <v>0.18839593549708133</v>
      </c>
      <c r="P16" s="28">
        <f t="shared" si="1"/>
        <v>0.18525922169946565</v>
      </c>
      <c r="R16" s="32">
        <f t="shared" si="8"/>
        <v>41.985041363133604</v>
      </c>
      <c r="S16" s="32">
        <f t="shared" si="9"/>
        <v>43.531235845794356</v>
      </c>
      <c r="T16" s="32">
        <f t="shared" si="10"/>
        <v>42.766533539957202</v>
      </c>
    </row>
    <row r="17" spans="2:20" x14ac:dyDescent="0.25">
      <c r="B17" s="12" t="str">
        <f>'Média Mensal'!B17</f>
        <v>Heroismo</v>
      </c>
      <c r="C17" s="12" t="str">
        <f>'Média Mensal'!C17</f>
        <v>24 de Agosto</v>
      </c>
      <c r="D17" s="15">
        <f>'Média Mensal'!D17</f>
        <v>571.9</v>
      </c>
      <c r="E17" s="4">
        <v>23265.563703857792</v>
      </c>
      <c r="F17" s="2">
        <v>23882.866814128662</v>
      </c>
      <c r="G17" s="5">
        <f t="shared" si="4"/>
        <v>47148.430517986453</v>
      </c>
      <c r="H17" s="2">
        <v>281</v>
      </c>
      <c r="I17" s="2">
        <v>273</v>
      </c>
      <c r="J17" s="5">
        <f t="shared" si="5"/>
        <v>554</v>
      </c>
      <c r="K17" s="2">
        <v>220</v>
      </c>
      <c r="L17" s="2">
        <v>239</v>
      </c>
      <c r="M17" s="5">
        <f t="shared" si="6"/>
        <v>459</v>
      </c>
      <c r="N17" s="27">
        <f t="shared" si="7"/>
        <v>0.20185989192630138</v>
      </c>
      <c r="O17" s="27">
        <f t="shared" si="0"/>
        <v>0.20198635668241427</v>
      </c>
      <c r="P17" s="28">
        <f t="shared" si="1"/>
        <v>0.20192393239278811</v>
      </c>
      <c r="R17" s="32">
        <f t="shared" si="8"/>
        <v>46.438250905903779</v>
      </c>
      <c r="S17" s="32">
        <f t="shared" si="9"/>
        <v>46.646224246345042</v>
      </c>
      <c r="T17" s="32">
        <f t="shared" si="10"/>
        <v>46.543366750233417</v>
      </c>
    </row>
    <row r="18" spans="2:20" x14ac:dyDescent="0.25">
      <c r="B18" s="12" t="str">
        <f>'Média Mensal'!B18</f>
        <v>24 de Agosto</v>
      </c>
      <c r="C18" s="12" t="str">
        <f>'Média Mensal'!C18</f>
        <v>Bolhão</v>
      </c>
      <c r="D18" s="15">
        <f>'Média Mensal'!D18</f>
        <v>680.44</v>
      </c>
      <c r="E18" s="4">
        <v>31397.059002852657</v>
      </c>
      <c r="F18" s="2">
        <v>28303.533895151009</v>
      </c>
      <c r="G18" s="5">
        <f t="shared" si="4"/>
        <v>59700.59289800367</v>
      </c>
      <c r="H18" s="2">
        <v>281</v>
      </c>
      <c r="I18" s="2">
        <v>274</v>
      </c>
      <c r="J18" s="5">
        <f t="shared" si="5"/>
        <v>555</v>
      </c>
      <c r="K18" s="2">
        <v>220</v>
      </c>
      <c r="L18" s="2">
        <v>241</v>
      </c>
      <c r="M18" s="5">
        <f t="shared" si="6"/>
        <v>461</v>
      </c>
      <c r="N18" s="27">
        <f t="shared" si="7"/>
        <v>0.27241149270192144</v>
      </c>
      <c r="O18" s="27">
        <f t="shared" si="0"/>
        <v>0.23794079876883961</v>
      </c>
      <c r="P18" s="28">
        <f t="shared" si="1"/>
        <v>0.25490415740710681</v>
      </c>
      <c r="R18" s="32">
        <f t="shared" si="8"/>
        <v>62.668780444815681</v>
      </c>
      <c r="S18" s="32">
        <f t="shared" si="9"/>
        <v>54.958318243011668</v>
      </c>
      <c r="T18" s="32">
        <f t="shared" si="10"/>
        <v>58.760426080712271</v>
      </c>
    </row>
    <row r="19" spans="2:20" x14ac:dyDescent="0.25">
      <c r="B19" s="12" t="str">
        <f>'Média Mensal'!B19</f>
        <v>Bolhão</v>
      </c>
      <c r="C19" s="12" t="str">
        <f>'Média Mensal'!C19</f>
        <v>Trindade</v>
      </c>
      <c r="D19" s="15">
        <f>'Média Mensal'!D19</f>
        <v>451.8</v>
      </c>
      <c r="E19" s="4">
        <v>39161.864789232422</v>
      </c>
      <c r="F19" s="2">
        <v>36317.190462643826</v>
      </c>
      <c r="G19" s="5">
        <f t="shared" si="4"/>
        <v>75479.055251876242</v>
      </c>
      <c r="H19" s="2">
        <v>279</v>
      </c>
      <c r="I19" s="2">
        <v>275</v>
      </c>
      <c r="J19" s="5">
        <f t="shared" si="5"/>
        <v>554</v>
      </c>
      <c r="K19" s="2">
        <v>224</v>
      </c>
      <c r="L19" s="2">
        <v>237</v>
      </c>
      <c r="M19" s="5">
        <f t="shared" si="6"/>
        <v>461</v>
      </c>
      <c r="N19" s="27">
        <f t="shared" si="7"/>
        <v>0.33813864050936332</v>
      </c>
      <c r="O19" s="27">
        <f t="shared" si="0"/>
        <v>0.30731443324062269</v>
      </c>
      <c r="P19" s="28">
        <f t="shared" si="1"/>
        <v>0.32257109325052241</v>
      </c>
      <c r="R19" s="32">
        <f t="shared" si="8"/>
        <v>77.856590038235439</v>
      </c>
      <c r="S19" s="32">
        <f t="shared" si="9"/>
        <v>70.932012622351223</v>
      </c>
      <c r="T19" s="32">
        <f t="shared" si="10"/>
        <v>74.363601233375604</v>
      </c>
    </row>
    <row r="20" spans="2:20" x14ac:dyDescent="0.25">
      <c r="B20" s="12" t="str">
        <f>'Média Mensal'!B20</f>
        <v>Trindade</v>
      </c>
      <c r="C20" s="12" t="str">
        <f>'Média Mensal'!C20</f>
        <v>Lapa</v>
      </c>
      <c r="D20" s="15">
        <f>'Média Mensal'!D20</f>
        <v>857.43000000000006</v>
      </c>
      <c r="E20" s="4">
        <v>46483.372606888639</v>
      </c>
      <c r="F20" s="2">
        <v>50689.879311624485</v>
      </c>
      <c r="G20" s="5">
        <f t="shared" si="4"/>
        <v>97173.251918513124</v>
      </c>
      <c r="H20" s="2">
        <v>357</v>
      </c>
      <c r="I20" s="2">
        <v>371</v>
      </c>
      <c r="J20" s="5">
        <f t="shared" si="5"/>
        <v>728</v>
      </c>
      <c r="K20" s="2">
        <v>230</v>
      </c>
      <c r="L20" s="2">
        <v>236</v>
      </c>
      <c r="M20" s="5">
        <f t="shared" si="6"/>
        <v>466</v>
      </c>
      <c r="N20" s="27">
        <f t="shared" si="7"/>
        <v>0.34649779807150577</v>
      </c>
      <c r="O20" s="27">
        <f t="shared" si="0"/>
        <v>0.36555904424814289</v>
      </c>
      <c r="P20" s="28">
        <f t="shared" si="1"/>
        <v>0.35618604450806818</v>
      </c>
      <c r="R20" s="32">
        <f t="shared" si="8"/>
        <v>79.188028291122038</v>
      </c>
      <c r="S20" s="32">
        <f t="shared" si="9"/>
        <v>83.508862127882182</v>
      </c>
      <c r="T20" s="32">
        <f t="shared" si="10"/>
        <v>81.384633097582181</v>
      </c>
    </row>
    <row r="21" spans="2:20" x14ac:dyDescent="0.25">
      <c r="B21" s="12" t="str">
        <f>'Média Mensal'!B21</f>
        <v>Lapa</v>
      </c>
      <c r="C21" s="12" t="str">
        <f>'Média Mensal'!C21</f>
        <v>Carolina Michaelis</v>
      </c>
      <c r="D21" s="15">
        <f>'Média Mensal'!D21</f>
        <v>460.97</v>
      </c>
      <c r="E21" s="4">
        <v>43850.993721159706</v>
      </c>
      <c r="F21" s="2">
        <v>50305.050673912738</v>
      </c>
      <c r="G21" s="5">
        <f t="shared" si="4"/>
        <v>94156.044395072444</v>
      </c>
      <c r="H21" s="2">
        <v>364</v>
      </c>
      <c r="I21" s="2">
        <v>360</v>
      </c>
      <c r="J21" s="5">
        <f t="shared" si="5"/>
        <v>724</v>
      </c>
      <c r="K21" s="2">
        <v>231</v>
      </c>
      <c r="L21" s="2">
        <v>239</v>
      </c>
      <c r="M21" s="5">
        <f t="shared" si="6"/>
        <v>470</v>
      </c>
      <c r="N21" s="27">
        <f t="shared" si="7"/>
        <v>0.32264254606774756</v>
      </c>
      <c r="O21" s="27">
        <f t="shared" si="0"/>
        <v>0.36710440389042515</v>
      </c>
      <c r="P21" s="28">
        <f t="shared" si="1"/>
        <v>0.34496469750231712</v>
      </c>
      <c r="R21" s="32">
        <f t="shared" si="8"/>
        <v>73.699149111192781</v>
      </c>
      <c r="S21" s="32">
        <f t="shared" si="9"/>
        <v>83.981720657617259</v>
      </c>
      <c r="T21" s="32">
        <f t="shared" si="10"/>
        <v>78.857658622338732</v>
      </c>
    </row>
    <row r="22" spans="2:20" x14ac:dyDescent="0.25">
      <c r="B22" s="12" t="str">
        <f>'Média Mensal'!B22</f>
        <v>Carolina Michaelis</v>
      </c>
      <c r="C22" s="12" t="str">
        <f>'Média Mensal'!C22</f>
        <v>Casa da Música</v>
      </c>
      <c r="D22" s="15">
        <f>'Média Mensal'!D22</f>
        <v>627.48</v>
      </c>
      <c r="E22" s="4">
        <v>42494.966363333348</v>
      </c>
      <c r="F22" s="2">
        <v>47868.102796272171</v>
      </c>
      <c r="G22" s="5">
        <f t="shared" si="4"/>
        <v>90363.069159605511</v>
      </c>
      <c r="H22" s="2">
        <v>359</v>
      </c>
      <c r="I22" s="2">
        <v>365</v>
      </c>
      <c r="J22" s="5">
        <f t="shared" si="5"/>
        <v>724</v>
      </c>
      <c r="K22" s="2">
        <v>228</v>
      </c>
      <c r="L22" s="2">
        <v>240</v>
      </c>
      <c r="M22" s="5">
        <f t="shared" si="6"/>
        <v>468</v>
      </c>
      <c r="N22" s="27">
        <f t="shared" si="7"/>
        <v>0.31691848907682529</v>
      </c>
      <c r="O22" s="27">
        <f t="shared" si="0"/>
        <v>0.34596778546019202</v>
      </c>
      <c r="P22" s="28">
        <f t="shared" si="1"/>
        <v>0.33167088457102095</v>
      </c>
      <c r="R22" s="32">
        <f t="shared" si="8"/>
        <v>72.393469102782532</v>
      </c>
      <c r="S22" s="32">
        <f t="shared" si="9"/>
        <v>79.120831068218465</v>
      </c>
      <c r="T22" s="32">
        <f t="shared" si="10"/>
        <v>75.807943925843546</v>
      </c>
    </row>
    <row r="23" spans="2:20" x14ac:dyDescent="0.25">
      <c r="B23" s="12" t="str">
        <f>'Média Mensal'!B23</f>
        <v>Casa da Música</v>
      </c>
      <c r="C23" s="12" t="str">
        <f>'Média Mensal'!C23</f>
        <v>Francos</v>
      </c>
      <c r="D23" s="15">
        <f>'Média Mensal'!D23</f>
        <v>871.87</v>
      </c>
      <c r="E23" s="4">
        <v>40200.889011049963</v>
      </c>
      <c r="F23" s="2">
        <v>39297.250291436321</v>
      </c>
      <c r="G23" s="5">
        <f t="shared" si="4"/>
        <v>79498.139302486292</v>
      </c>
      <c r="H23" s="2">
        <v>367</v>
      </c>
      <c r="I23" s="2">
        <v>359</v>
      </c>
      <c r="J23" s="5">
        <f t="shared" si="5"/>
        <v>726</v>
      </c>
      <c r="K23" s="2">
        <v>232</v>
      </c>
      <c r="L23" s="2">
        <v>239</v>
      </c>
      <c r="M23" s="5">
        <f t="shared" si="6"/>
        <v>471</v>
      </c>
      <c r="N23" s="27">
        <f t="shared" si="7"/>
        <v>0.29384896359167567</v>
      </c>
      <c r="O23" s="27">
        <f t="shared" si="0"/>
        <v>0.2872270077435119</v>
      </c>
      <c r="P23" s="28">
        <f t="shared" si="1"/>
        <v>0.29053788886386533</v>
      </c>
      <c r="R23" s="32">
        <f t="shared" si="8"/>
        <v>67.11333724716188</v>
      </c>
      <c r="S23" s="32">
        <f t="shared" si="9"/>
        <v>65.714465370294846</v>
      </c>
      <c r="T23" s="32">
        <f t="shared" si="10"/>
        <v>66.414485632820629</v>
      </c>
    </row>
    <row r="24" spans="2:20" x14ac:dyDescent="0.25">
      <c r="B24" s="12" t="str">
        <f>'Média Mensal'!B24</f>
        <v>Francos</v>
      </c>
      <c r="C24" s="12" t="str">
        <f>'Média Mensal'!C24</f>
        <v>Ramalde</v>
      </c>
      <c r="D24" s="15">
        <f>'Média Mensal'!D24</f>
        <v>965.03</v>
      </c>
      <c r="E24" s="4">
        <v>38108.858331178322</v>
      </c>
      <c r="F24" s="2">
        <v>36523.575752201425</v>
      </c>
      <c r="G24" s="5">
        <f t="shared" si="4"/>
        <v>74632.434083379747</v>
      </c>
      <c r="H24" s="2">
        <v>347</v>
      </c>
      <c r="I24" s="2">
        <v>354</v>
      </c>
      <c r="J24" s="5">
        <f t="shared" si="5"/>
        <v>701</v>
      </c>
      <c r="K24" s="2">
        <v>232</v>
      </c>
      <c r="L24" s="2">
        <v>232</v>
      </c>
      <c r="M24" s="5">
        <f t="shared" si="6"/>
        <v>464</v>
      </c>
      <c r="N24" s="27">
        <f t="shared" si="7"/>
        <v>0.28764007556290622</v>
      </c>
      <c r="O24" s="27">
        <f t="shared" si="0"/>
        <v>0.27256399815075688</v>
      </c>
      <c r="P24" s="28">
        <f t="shared" si="1"/>
        <v>0.28005926752191374</v>
      </c>
      <c r="R24" s="32">
        <f t="shared" si="8"/>
        <v>65.818408171292432</v>
      </c>
      <c r="S24" s="32">
        <f t="shared" si="9"/>
        <v>62.32692107884202</v>
      </c>
      <c r="T24" s="32">
        <f t="shared" si="10"/>
        <v>64.062175178866738</v>
      </c>
    </row>
    <row r="25" spans="2:20" x14ac:dyDescent="0.25">
      <c r="B25" s="12" t="str">
        <f>'Média Mensal'!B25</f>
        <v>Ramalde</v>
      </c>
      <c r="C25" s="12" t="str">
        <f>'Média Mensal'!C25</f>
        <v>Viso</v>
      </c>
      <c r="D25" s="15">
        <f>'Média Mensal'!D25</f>
        <v>621.15</v>
      </c>
      <c r="E25" s="4">
        <v>36543.614032447396</v>
      </c>
      <c r="F25" s="2">
        <v>35189.671865079676</v>
      </c>
      <c r="G25" s="5">
        <f t="shared" si="4"/>
        <v>71733.285897527065</v>
      </c>
      <c r="H25" s="2">
        <v>350</v>
      </c>
      <c r="I25" s="2">
        <v>353</v>
      </c>
      <c r="J25" s="5">
        <f t="shared" si="5"/>
        <v>703</v>
      </c>
      <c r="K25" s="2">
        <v>232</v>
      </c>
      <c r="L25" s="2">
        <v>236</v>
      </c>
      <c r="M25" s="5">
        <f t="shared" si="6"/>
        <v>468</v>
      </c>
      <c r="N25" s="27">
        <f t="shared" si="7"/>
        <v>0.27448334058742485</v>
      </c>
      <c r="O25" s="27">
        <f t="shared" si="0"/>
        <v>0.26109746442304027</v>
      </c>
      <c r="P25" s="28">
        <f t="shared" si="1"/>
        <v>0.2677494322670394</v>
      </c>
      <c r="R25" s="32">
        <f t="shared" si="8"/>
        <v>62.789714832383844</v>
      </c>
      <c r="S25" s="32">
        <f t="shared" si="9"/>
        <v>59.744773964481624</v>
      </c>
      <c r="T25" s="32">
        <f t="shared" si="10"/>
        <v>61.258143379613209</v>
      </c>
    </row>
    <row r="26" spans="2:20" x14ac:dyDescent="0.25">
      <c r="B26" s="12" t="str">
        <f>'Média Mensal'!B26</f>
        <v>Viso</v>
      </c>
      <c r="C26" s="12" t="str">
        <f>'Média Mensal'!C26</f>
        <v>Sete Bicas</v>
      </c>
      <c r="D26" s="15">
        <f>'Média Mensal'!D26</f>
        <v>743.81</v>
      </c>
      <c r="E26" s="4">
        <v>34829.873528845252</v>
      </c>
      <c r="F26" s="2">
        <v>33586.780074917275</v>
      </c>
      <c r="G26" s="5">
        <f t="shared" si="4"/>
        <v>68416.653603762534</v>
      </c>
      <c r="H26" s="2">
        <v>350</v>
      </c>
      <c r="I26" s="2">
        <v>354</v>
      </c>
      <c r="J26" s="5">
        <f t="shared" si="5"/>
        <v>704</v>
      </c>
      <c r="K26" s="2">
        <v>230</v>
      </c>
      <c r="L26" s="2">
        <v>239</v>
      </c>
      <c r="M26" s="5">
        <f t="shared" si="6"/>
        <v>469</v>
      </c>
      <c r="N26" s="27">
        <f t="shared" si="7"/>
        <v>0.26258951695450278</v>
      </c>
      <c r="O26" s="27">
        <f t="shared" si="0"/>
        <v>0.24744194668265806</v>
      </c>
      <c r="P26" s="28">
        <f t="shared" si="1"/>
        <v>0.25492836022506682</v>
      </c>
      <c r="R26" s="32">
        <f t="shared" si="8"/>
        <v>60.051506084215951</v>
      </c>
      <c r="S26" s="32">
        <f t="shared" si="9"/>
        <v>56.638752234261844</v>
      </c>
      <c r="T26" s="32">
        <f t="shared" si="10"/>
        <v>58.326217906020915</v>
      </c>
    </row>
    <row r="27" spans="2:20" x14ac:dyDescent="0.25">
      <c r="B27" s="12" t="str">
        <f>'Média Mensal'!B27</f>
        <v>Sete Bicas</v>
      </c>
      <c r="C27" s="12" t="str">
        <f>'Média Mensal'!C27</f>
        <v>ASra da Hora</v>
      </c>
      <c r="D27" s="15">
        <f>'Média Mensal'!D27</f>
        <v>674.5</v>
      </c>
      <c r="E27" s="4">
        <v>30332.671095471331</v>
      </c>
      <c r="F27" s="2">
        <v>32135.187747702028</v>
      </c>
      <c r="G27" s="5">
        <f t="shared" si="4"/>
        <v>62467.858843173359</v>
      </c>
      <c r="H27" s="2">
        <v>353</v>
      </c>
      <c r="I27" s="2">
        <v>350</v>
      </c>
      <c r="J27" s="5">
        <f t="shared" si="5"/>
        <v>703</v>
      </c>
      <c r="K27" s="2">
        <v>241</v>
      </c>
      <c r="L27" s="2">
        <v>244</v>
      </c>
      <c r="M27" s="5">
        <f t="shared" si="6"/>
        <v>485</v>
      </c>
      <c r="N27" s="27">
        <f t="shared" si="7"/>
        <v>0.22300811004199014</v>
      </c>
      <c r="O27" s="27">
        <f t="shared" si="0"/>
        <v>0.23609371508538576</v>
      </c>
      <c r="P27" s="28">
        <f t="shared" si="1"/>
        <v>0.22955322070192469</v>
      </c>
      <c r="R27" s="32">
        <f t="shared" si="8"/>
        <v>51.065102854328842</v>
      </c>
      <c r="S27" s="32">
        <f t="shared" si="9"/>
        <v>54.099642672899037</v>
      </c>
      <c r="T27" s="32">
        <f t="shared" si="10"/>
        <v>52.58237276361394</v>
      </c>
    </row>
    <row r="28" spans="2:20" x14ac:dyDescent="0.25">
      <c r="B28" s="12" t="str">
        <f>'Média Mensal'!B28</f>
        <v>ASra da Hora</v>
      </c>
      <c r="C28" s="12" t="str">
        <f>'Média Mensal'!C28</f>
        <v>Vasco da Gama</v>
      </c>
      <c r="D28" s="15">
        <f>'Média Mensal'!D28</f>
        <v>824.48</v>
      </c>
      <c r="E28" s="4">
        <v>14049.69511323971</v>
      </c>
      <c r="F28" s="2">
        <v>12561.585504244596</v>
      </c>
      <c r="G28" s="5">
        <f t="shared" si="4"/>
        <v>26611.280617484306</v>
      </c>
      <c r="H28" s="2">
        <v>191</v>
      </c>
      <c r="I28" s="2">
        <v>190</v>
      </c>
      <c r="J28" s="5">
        <f t="shared" si="5"/>
        <v>381</v>
      </c>
      <c r="K28" s="2">
        <v>0</v>
      </c>
      <c r="L28" s="2">
        <v>0</v>
      </c>
      <c r="M28" s="5">
        <f t="shared" si="6"/>
        <v>0</v>
      </c>
      <c r="N28" s="27">
        <f t="shared" si="7"/>
        <v>0.34054913499223655</v>
      </c>
      <c r="O28" s="27">
        <f t="shared" si="0"/>
        <v>0.30608151813461493</v>
      </c>
      <c r="P28" s="28">
        <f t="shared" si="1"/>
        <v>0.32336055965641475</v>
      </c>
      <c r="R28" s="32">
        <f t="shared" si="8"/>
        <v>73.558613158323084</v>
      </c>
      <c r="S28" s="32">
        <f t="shared" si="9"/>
        <v>66.11360791707682</v>
      </c>
      <c r="T28" s="32">
        <f t="shared" si="10"/>
        <v>69.845880885785576</v>
      </c>
    </row>
    <row r="29" spans="2:20" x14ac:dyDescent="0.25">
      <c r="B29" s="12" t="str">
        <f>'Média Mensal'!B29</f>
        <v>Vasco da Gama</v>
      </c>
      <c r="C29" s="12" t="str">
        <f>'Média Mensal'!C29</f>
        <v>Estádio do Mar</v>
      </c>
      <c r="D29" s="15">
        <f>'Média Mensal'!D29</f>
        <v>661.6</v>
      </c>
      <c r="E29" s="4">
        <v>13516.801707447583</v>
      </c>
      <c r="F29" s="2">
        <v>12980.220564197107</v>
      </c>
      <c r="G29" s="5">
        <f t="shared" si="4"/>
        <v>26497.022271644688</v>
      </c>
      <c r="H29" s="2">
        <v>189</v>
      </c>
      <c r="I29" s="2">
        <v>191</v>
      </c>
      <c r="J29" s="5">
        <f t="shared" si="5"/>
        <v>380</v>
      </c>
      <c r="K29" s="2">
        <v>0</v>
      </c>
      <c r="L29" s="2">
        <v>0</v>
      </c>
      <c r="M29" s="5">
        <f t="shared" si="6"/>
        <v>0</v>
      </c>
      <c r="N29" s="27">
        <f t="shared" si="7"/>
        <v>0.33109939514617831</v>
      </c>
      <c r="O29" s="27">
        <f t="shared" si="0"/>
        <v>0.31462624985934429</v>
      </c>
      <c r="P29" s="28">
        <f t="shared" si="1"/>
        <v>0.3228194721204275</v>
      </c>
      <c r="R29" s="32">
        <f t="shared" si="8"/>
        <v>71.517469351574519</v>
      </c>
      <c r="S29" s="32">
        <f t="shared" si="9"/>
        <v>67.959269969618362</v>
      </c>
      <c r="T29" s="32">
        <f t="shared" si="10"/>
        <v>69.729005978012339</v>
      </c>
    </row>
    <row r="30" spans="2:20" x14ac:dyDescent="0.25">
      <c r="B30" s="12" t="str">
        <f>'Média Mensal'!B30</f>
        <v>Estádio do Mar</v>
      </c>
      <c r="C30" s="12" t="str">
        <f>'Média Mensal'!C30</f>
        <v>Pedro Hispano</v>
      </c>
      <c r="D30" s="15">
        <f>'Média Mensal'!D30</f>
        <v>786.97</v>
      </c>
      <c r="E30" s="4">
        <v>13439.822024623141</v>
      </c>
      <c r="F30" s="2">
        <v>12924.136939449862</v>
      </c>
      <c r="G30" s="5">
        <f t="shared" si="4"/>
        <v>26363.958964073005</v>
      </c>
      <c r="H30" s="2">
        <v>196</v>
      </c>
      <c r="I30" s="2">
        <v>189</v>
      </c>
      <c r="J30" s="5">
        <f t="shared" si="5"/>
        <v>385</v>
      </c>
      <c r="K30" s="2">
        <v>0</v>
      </c>
      <c r="L30" s="2">
        <v>0</v>
      </c>
      <c r="M30" s="5">
        <f t="shared" si="6"/>
        <v>0</v>
      </c>
      <c r="N30" s="27">
        <f t="shared" si="7"/>
        <v>0.31745611358236825</v>
      </c>
      <c r="O30" s="27">
        <f t="shared" si="0"/>
        <v>0.31658183763104697</v>
      </c>
      <c r="P30" s="28">
        <f t="shared" si="1"/>
        <v>0.31702692356990148</v>
      </c>
      <c r="R30" s="32">
        <f t="shared" si="8"/>
        <v>68.570520533791537</v>
      </c>
      <c r="S30" s="32">
        <f t="shared" si="9"/>
        <v>68.381676928306149</v>
      </c>
      <c r="T30" s="32">
        <f t="shared" si="10"/>
        <v>68.47781549109871</v>
      </c>
    </row>
    <row r="31" spans="2:20" x14ac:dyDescent="0.25">
      <c r="B31" s="12" t="str">
        <f>'Média Mensal'!B31</f>
        <v>Pedro Hispano</v>
      </c>
      <c r="C31" s="12" t="str">
        <f>'Média Mensal'!C31</f>
        <v>Parque de Real</v>
      </c>
      <c r="D31" s="15">
        <f>'Média Mensal'!D31</f>
        <v>656.68</v>
      </c>
      <c r="E31" s="4">
        <v>12653.630670569377</v>
      </c>
      <c r="F31" s="2">
        <v>12093.948462621336</v>
      </c>
      <c r="G31" s="5">
        <f t="shared" si="4"/>
        <v>24747.579133190713</v>
      </c>
      <c r="H31" s="2">
        <v>192</v>
      </c>
      <c r="I31" s="2">
        <v>191</v>
      </c>
      <c r="J31" s="5">
        <f t="shared" si="5"/>
        <v>383</v>
      </c>
      <c r="K31" s="2">
        <v>0</v>
      </c>
      <c r="L31" s="2">
        <v>0</v>
      </c>
      <c r="M31" s="5">
        <f t="shared" si="6"/>
        <v>0</v>
      </c>
      <c r="N31" s="27">
        <f t="shared" si="7"/>
        <v>0.30511262226488661</v>
      </c>
      <c r="O31" s="27">
        <f t="shared" si="0"/>
        <v>0.29314399027102328</v>
      </c>
      <c r="P31" s="28">
        <f t="shared" si="1"/>
        <v>0.29914393111389992</v>
      </c>
      <c r="R31" s="32">
        <f t="shared" si="8"/>
        <v>65.9043264092155</v>
      </c>
      <c r="S31" s="32">
        <f t="shared" si="9"/>
        <v>63.319101898541028</v>
      </c>
      <c r="T31" s="32">
        <f t="shared" si="10"/>
        <v>64.615089120602377</v>
      </c>
    </row>
    <row r="32" spans="2:20" x14ac:dyDescent="0.25">
      <c r="B32" s="12" t="str">
        <f>'Média Mensal'!B32</f>
        <v>Parque de Real</v>
      </c>
      <c r="C32" s="12" t="str">
        <f>'Média Mensal'!C32</f>
        <v>C. Matosinhos</v>
      </c>
      <c r="D32" s="15">
        <f>'Média Mensal'!D32</f>
        <v>723.67</v>
      </c>
      <c r="E32" s="4">
        <v>12195.779491596651</v>
      </c>
      <c r="F32" s="2">
        <v>11746.720074499577</v>
      </c>
      <c r="G32" s="5">
        <f t="shared" si="4"/>
        <v>23942.49956609623</v>
      </c>
      <c r="H32" s="2">
        <v>191</v>
      </c>
      <c r="I32" s="2">
        <v>191</v>
      </c>
      <c r="J32" s="5">
        <f t="shared" si="5"/>
        <v>382</v>
      </c>
      <c r="K32" s="2">
        <v>0</v>
      </c>
      <c r="L32" s="2">
        <v>0</v>
      </c>
      <c r="M32" s="5">
        <f t="shared" si="6"/>
        <v>0</v>
      </c>
      <c r="N32" s="27">
        <f t="shared" si="7"/>
        <v>0.29561226225510595</v>
      </c>
      <c r="O32" s="27">
        <f t="shared" si="0"/>
        <v>0.28472755658569848</v>
      </c>
      <c r="P32" s="28">
        <f t="shared" si="1"/>
        <v>0.29016990942040227</v>
      </c>
      <c r="R32" s="32">
        <f t="shared" si="8"/>
        <v>63.85224864710289</v>
      </c>
      <c r="S32" s="32">
        <f t="shared" si="9"/>
        <v>61.501152222510875</v>
      </c>
      <c r="T32" s="32">
        <f t="shared" si="10"/>
        <v>62.676700434806882</v>
      </c>
    </row>
    <row r="33" spans="2:20" x14ac:dyDescent="0.25">
      <c r="B33" s="12" t="str">
        <f>'Média Mensal'!B33</f>
        <v>C. Matosinhos</v>
      </c>
      <c r="C33" s="12" t="str">
        <f>'Média Mensal'!C33</f>
        <v>Matosinhos Sul</v>
      </c>
      <c r="D33" s="15">
        <f>'Média Mensal'!D33</f>
        <v>616.61</v>
      </c>
      <c r="E33" s="4">
        <v>10022.890269709622</v>
      </c>
      <c r="F33" s="2">
        <v>9086.2502280170847</v>
      </c>
      <c r="G33" s="5">
        <f t="shared" si="4"/>
        <v>19109.140497726708</v>
      </c>
      <c r="H33" s="2">
        <v>192</v>
      </c>
      <c r="I33" s="2">
        <v>190</v>
      </c>
      <c r="J33" s="5">
        <f t="shared" si="5"/>
        <v>382</v>
      </c>
      <c r="K33" s="2">
        <v>0</v>
      </c>
      <c r="L33" s="2">
        <v>0</v>
      </c>
      <c r="M33" s="5">
        <f t="shared" si="6"/>
        <v>0</v>
      </c>
      <c r="N33" s="27">
        <f t="shared" si="7"/>
        <v>0.24167848837069883</v>
      </c>
      <c r="O33" s="27">
        <f t="shared" si="0"/>
        <v>0.22139985935714143</v>
      </c>
      <c r="P33" s="28">
        <f t="shared" si="1"/>
        <v>0.23159225928018601</v>
      </c>
      <c r="R33" s="32">
        <f t="shared" si="8"/>
        <v>52.202553488070947</v>
      </c>
      <c r="S33" s="32">
        <f t="shared" si="9"/>
        <v>47.822369621142549</v>
      </c>
      <c r="T33" s="32">
        <f t="shared" si="10"/>
        <v>50.02392800452018</v>
      </c>
    </row>
    <row r="34" spans="2:20" x14ac:dyDescent="0.25">
      <c r="B34" s="12" t="str">
        <f>'Média Mensal'!B34</f>
        <v>Matosinhos Sul</v>
      </c>
      <c r="C34" s="12" t="str">
        <f>'Média Mensal'!C34</f>
        <v>Brito Capelo</v>
      </c>
      <c r="D34" s="15">
        <f>'Média Mensal'!D34</f>
        <v>535.72</v>
      </c>
      <c r="E34" s="4">
        <v>3902.3672698772166</v>
      </c>
      <c r="F34" s="2">
        <v>3938.7718032749776</v>
      </c>
      <c r="G34" s="5">
        <f t="shared" si="4"/>
        <v>7841.1390731521942</v>
      </c>
      <c r="H34" s="2">
        <v>205</v>
      </c>
      <c r="I34" s="2">
        <v>190</v>
      </c>
      <c r="J34" s="5">
        <f t="shared" si="5"/>
        <v>395</v>
      </c>
      <c r="K34" s="2">
        <v>0</v>
      </c>
      <c r="L34" s="2">
        <v>0</v>
      </c>
      <c r="M34" s="5">
        <f t="shared" si="6"/>
        <v>0</v>
      </c>
      <c r="N34" s="27">
        <f t="shared" si="7"/>
        <v>8.812934213814852E-2</v>
      </c>
      <c r="O34" s="27">
        <f t="shared" si="0"/>
        <v>9.5973971814692444E-2</v>
      </c>
      <c r="P34" s="28">
        <f t="shared" si="1"/>
        <v>9.1902708311675976E-2</v>
      </c>
      <c r="R34" s="32">
        <f t="shared" si="8"/>
        <v>19.035937901840082</v>
      </c>
      <c r="S34" s="32">
        <f t="shared" si="9"/>
        <v>20.730377911973566</v>
      </c>
      <c r="T34" s="32">
        <f t="shared" si="10"/>
        <v>19.850984995322012</v>
      </c>
    </row>
    <row r="35" spans="2:20" x14ac:dyDescent="0.25">
      <c r="B35" s="12" t="str">
        <f>'Média Mensal'!B35</f>
        <v>Brito Capelo</v>
      </c>
      <c r="C35" s="12" t="str">
        <f>'Média Mensal'!C35</f>
        <v>Mercado</v>
      </c>
      <c r="D35" s="15">
        <f>'Média Mensal'!D35</f>
        <v>487.53</v>
      </c>
      <c r="E35" s="4">
        <v>1956.9808416286978</v>
      </c>
      <c r="F35" s="2">
        <v>2221.6170126993397</v>
      </c>
      <c r="G35" s="5">
        <f t="shared" si="4"/>
        <v>4178.597854328038</v>
      </c>
      <c r="H35" s="2">
        <v>198</v>
      </c>
      <c r="I35" s="2">
        <v>177</v>
      </c>
      <c r="J35" s="5">
        <f t="shared" si="5"/>
        <v>375</v>
      </c>
      <c r="K35" s="2">
        <v>0</v>
      </c>
      <c r="L35" s="2">
        <v>0</v>
      </c>
      <c r="M35" s="5">
        <f t="shared" si="6"/>
        <v>0</v>
      </c>
      <c r="N35" s="27">
        <f t="shared" si="7"/>
        <v>4.5758063075867418E-2</v>
      </c>
      <c r="O35" s="27">
        <f t="shared" si="0"/>
        <v>5.8108835862610897E-2</v>
      </c>
      <c r="P35" s="28">
        <f t="shared" si="1"/>
        <v>5.1587627831210348E-2</v>
      </c>
      <c r="R35" s="32">
        <f t="shared" si="8"/>
        <v>9.8837416243873619</v>
      </c>
      <c r="S35" s="32">
        <f t="shared" si="9"/>
        <v>12.551508546323953</v>
      </c>
      <c r="T35" s="32">
        <f t="shared" si="10"/>
        <v>11.142927611541435</v>
      </c>
    </row>
    <row r="36" spans="2:20" x14ac:dyDescent="0.25">
      <c r="B36" s="13" t="str">
        <f>'Média Mensal'!B36</f>
        <v>Mercado</v>
      </c>
      <c r="C36" s="13" t="str">
        <f>'Média Mensal'!C36</f>
        <v>Sr. de Matosinhos</v>
      </c>
      <c r="D36" s="16">
        <f>'Média Mensal'!D36</f>
        <v>708.96</v>
      </c>
      <c r="E36" s="4">
        <v>480.27444529560358</v>
      </c>
      <c r="F36" s="2">
        <v>460.99999999938058</v>
      </c>
      <c r="G36" s="7">
        <f t="shared" si="4"/>
        <v>941.27444529498416</v>
      </c>
      <c r="H36" s="3">
        <v>192</v>
      </c>
      <c r="I36" s="3">
        <v>177</v>
      </c>
      <c r="J36" s="7">
        <f t="shared" si="5"/>
        <v>369</v>
      </c>
      <c r="K36" s="3">
        <v>0</v>
      </c>
      <c r="L36" s="3">
        <v>0</v>
      </c>
      <c r="M36" s="7">
        <f t="shared" si="6"/>
        <v>0</v>
      </c>
      <c r="N36" s="27">
        <f t="shared" si="7"/>
        <v>1.1580691678616984E-2</v>
      </c>
      <c r="O36" s="27">
        <f t="shared" si="0"/>
        <v>1.2057961916702777E-2</v>
      </c>
      <c r="P36" s="28">
        <f t="shared" si="1"/>
        <v>1.1809626183064642E-2</v>
      </c>
      <c r="R36" s="32">
        <f t="shared" si="8"/>
        <v>2.5014294025812687</v>
      </c>
      <c r="S36" s="32">
        <f t="shared" si="9"/>
        <v>2.6045197740077999</v>
      </c>
      <c r="T36" s="32">
        <f t="shared" si="10"/>
        <v>2.5508792555419624</v>
      </c>
    </row>
    <row r="37" spans="2:20" x14ac:dyDescent="0.25">
      <c r="B37" s="11" t="str">
        <f>'Média Mensal'!B37</f>
        <v>BSra da Hora</v>
      </c>
      <c r="C37" s="11" t="str">
        <f>'Média Mensal'!C37</f>
        <v>BFonte do Cuco</v>
      </c>
      <c r="D37" s="14">
        <f>'Média Mensal'!D37</f>
        <v>687.03</v>
      </c>
      <c r="E37" s="8">
        <v>11305.696737036464</v>
      </c>
      <c r="F37" s="9">
        <v>16390.169077808674</v>
      </c>
      <c r="G37" s="10">
        <f t="shared" si="4"/>
        <v>27695.865814845136</v>
      </c>
      <c r="H37" s="9">
        <v>166</v>
      </c>
      <c r="I37" s="9">
        <v>161</v>
      </c>
      <c r="J37" s="10">
        <f t="shared" si="5"/>
        <v>327</v>
      </c>
      <c r="K37" s="9">
        <v>116</v>
      </c>
      <c r="L37" s="9">
        <v>129</v>
      </c>
      <c r="M37" s="10">
        <f t="shared" si="6"/>
        <v>245</v>
      </c>
      <c r="N37" s="25">
        <f t="shared" si="7"/>
        <v>0.17494579006307973</v>
      </c>
      <c r="O37" s="25">
        <f t="shared" si="0"/>
        <v>0.24547940746777908</v>
      </c>
      <c r="P37" s="26">
        <f t="shared" si="1"/>
        <v>0.21078806787966647</v>
      </c>
      <c r="R37" s="32">
        <f t="shared" si="8"/>
        <v>40.091123180980368</v>
      </c>
      <c r="S37" s="32">
        <f t="shared" si="9"/>
        <v>56.517824406236805</v>
      </c>
      <c r="T37" s="32">
        <f t="shared" si="10"/>
        <v>48.419345830148842</v>
      </c>
    </row>
    <row r="38" spans="2:20" x14ac:dyDescent="0.25">
      <c r="B38" s="12" t="str">
        <f>'Média Mensal'!B38</f>
        <v>BFonte do Cuco</v>
      </c>
      <c r="C38" s="12" t="str">
        <f>'Média Mensal'!C38</f>
        <v>Custoias</v>
      </c>
      <c r="D38" s="15">
        <f>'Média Mensal'!D38</f>
        <v>689.2</v>
      </c>
      <c r="E38" s="4">
        <v>10763.275624358754</v>
      </c>
      <c r="F38" s="2">
        <v>16087.754347326554</v>
      </c>
      <c r="G38" s="5">
        <f t="shared" si="4"/>
        <v>26851.029971685308</v>
      </c>
      <c r="H38" s="2">
        <v>177</v>
      </c>
      <c r="I38" s="2">
        <v>161</v>
      </c>
      <c r="J38" s="5">
        <f t="shared" si="5"/>
        <v>338</v>
      </c>
      <c r="K38" s="2">
        <v>124</v>
      </c>
      <c r="L38" s="2">
        <v>123</v>
      </c>
      <c r="M38" s="5">
        <f t="shared" si="6"/>
        <v>247</v>
      </c>
      <c r="N38" s="27">
        <f t="shared" si="7"/>
        <v>0.15602568167051423</v>
      </c>
      <c r="O38" s="27">
        <f t="shared" si="0"/>
        <v>0.24644231536958569</v>
      </c>
      <c r="P38" s="28">
        <f t="shared" si="1"/>
        <v>0.19998681680633162</v>
      </c>
      <c r="R38" s="32">
        <f t="shared" si="8"/>
        <v>35.758390778600514</v>
      </c>
      <c r="S38" s="32">
        <f t="shared" si="9"/>
        <v>56.647022349741391</v>
      </c>
      <c r="T38" s="32">
        <f t="shared" si="10"/>
        <v>45.899196532795401</v>
      </c>
    </row>
    <row r="39" spans="2:20" x14ac:dyDescent="0.25">
      <c r="B39" s="12" t="str">
        <f>'Média Mensal'!B39</f>
        <v>Custoias</v>
      </c>
      <c r="C39" s="12" t="str">
        <f>'Média Mensal'!C39</f>
        <v>Esposade</v>
      </c>
      <c r="D39" s="15">
        <f>'Média Mensal'!D39</f>
        <v>1779.24</v>
      </c>
      <c r="E39" s="4">
        <v>10449.760746265576</v>
      </c>
      <c r="F39" s="2">
        <v>15794.319440629653</v>
      </c>
      <c r="G39" s="5">
        <f t="shared" si="4"/>
        <v>26244.080186895229</v>
      </c>
      <c r="H39" s="2">
        <v>179</v>
      </c>
      <c r="I39" s="2">
        <v>161</v>
      </c>
      <c r="J39" s="5">
        <f t="shared" si="5"/>
        <v>340</v>
      </c>
      <c r="K39" s="2">
        <v>134</v>
      </c>
      <c r="L39" s="2">
        <v>128</v>
      </c>
      <c r="M39" s="5">
        <f t="shared" si="6"/>
        <v>262</v>
      </c>
      <c r="N39" s="27">
        <f t="shared" si="7"/>
        <v>0.14534550943398208</v>
      </c>
      <c r="O39" s="27">
        <f t="shared" si="0"/>
        <v>0.23743715334680779</v>
      </c>
      <c r="P39" s="28">
        <f t="shared" si="1"/>
        <v>0.1896029374269971</v>
      </c>
      <c r="R39" s="32">
        <f t="shared" si="8"/>
        <v>33.385817080720692</v>
      </c>
      <c r="S39" s="32">
        <f t="shared" si="9"/>
        <v>54.651624362040323</v>
      </c>
      <c r="T39" s="32">
        <f t="shared" si="10"/>
        <v>43.594817586204698</v>
      </c>
    </row>
    <row r="40" spans="2:20" x14ac:dyDescent="0.25">
      <c r="B40" s="12" t="str">
        <f>'Média Mensal'!B40</f>
        <v>Esposade</v>
      </c>
      <c r="C40" s="12" t="str">
        <f>'Média Mensal'!C40</f>
        <v>Crestins</v>
      </c>
      <c r="D40" s="15">
        <f>'Média Mensal'!D40</f>
        <v>2035.56</v>
      </c>
      <c r="E40" s="4">
        <v>10316.161290356898</v>
      </c>
      <c r="F40" s="2">
        <v>15727.829312839302</v>
      </c>
      <c r="G40" s="5">
        <f t="shared" si="4"/>
        <v>26043.990603196202</v>
      </c>
      <c r="H40" s="2">
        <v>179</v>
      </c>
      <c r="I40" s="2">
        <v>178</v>
      </c>
      <c r="J40" s="5">
        <f t="shared" si="5"/>
        <v>357</v>
      </c>
      <c r="K40" s="2">
        <v>128</v>
      </c>
      <c r="L40" s="2">
        <v>125</v>
      </c>
      <c r="M40" s="5">
        <f t="shared" si="6"/>
        <v>253</v>
      </c>
      <c r="N40" s="27">
        <f t="shared" si="7"/>
        <v>0.14651973199575188</v>
      </c>
      <c r="O40" s="27">
        <f t="shared" si="0"/>
        <v>0.22646914688456546</v>
      </c>
      <c r="P40" s="28">
        <f t="shared" si="1"/>
        <v>0.18622004492618266</v>
      </c>
      <c r="R40" s="32">
        <f t="shared" si="8"/>
        <v>33.603131238947554</v>
      </c>
      <c r="S40" s="32">
        <f t="shared" si="9"/>
        <v>51.907027435113207</v>
      </c>
      <c r="T40" s="32">
        <f t="shared" si="10"/>
        <v>42.695066562616724</v>
      </c>
    </row>
    <row r="41" spans="2:20" x14ac:dyDescent="0.25">
      <c r="B41" s="12" t="str">
        <f>'Média Mensal'!B41</f>
        <v>Crestins</v>
      </c>
      <c r="C41" s="12" t="str">
        <f>'Média Mensal'!C41</f>
        <v>Verdes (B)</v>
      </c>
      <c r="D41" s="15">
        <f>'Média Mensal'!D41</f>
        <v>591.81999999999994</v>
      </c>
      <c r="E41" s="4">
        <v>10220.31367854197</v>
      </c>
      <c r="F41" s="2">
        <v>15649.70314112951</v>
      </c>
      <c r="G41" s="5">
        <f t="shared" si="4"/>
        <v>25870.01681967148</v>
      </c>
      <c r="H41" s="2">
        <v>185</v>
      </c>
      <c r="I41" s="2">
        <v>179</v>
      </c>
      <c r="J41" s="5">
        <f t="shared" si="5"/>
        <v>364</v>
      </c>
      <c r="K41" s="2">
        <v>124</v>
      </c>
      <c r="L41" s="2">
        <v>125</v>
      </c>
      <c r="M41" s="5">
        <f t="shared" si="6"/>
        <v>249</v>
      </c>
      <c r="N41" s="27">
        <f t="shared" si="7"/>
        <v>0.14453436020112528</v>
      </c>
      <c r="O41" s="27">
        <f t="shared" si="0"/>
        <v>0.22464548606352649</v>
      </c>
      <c r="P41" s="28">
        <f t="shared" si="1"/>
        <v>0.18429088177232206</v>
      </c>
      <c r="R41" s="32">
        <f t="shared" si="8"/>
        <v>33.07544879787045</v>
      </c>
      <c r="S41" s="32">
        <f t="shared" si="9"/>
        <v>51.479286648452337</v>
      </c>
      <c r="T41" s="32">
        <f t="shared" si="10"/>
        <v>42.202311288207959</v>
      </c>
    </row>
    <row r="42" spans="2:20" x14ac:dyDescent="0.25">
      <c r="B42" s="12" t="str">
        <f>'Média Mensal'!B42</f>
        <v>Verdes (B)</v>
      </c>
      <c r="C42" s="12" t="str">
        <f>'Média Mensal'!C42</f>
        <v>Pedras Rubras</v>
      </c>
      <c r="D42" s="15">
        <f>'Média Mensal'!D42</f>
        <v>960.78</v>
      </c>
      <c r="E42" s="4">
        <v>7069.6721795153135</v>
      </c>
      <c r="F42" s="2">
        <v>7727.6591426966279</v>
      </c>
      <c r="G42" s="5">
        <f t="shared" si="4"/>
        <v>14797.331322211941</v>
      </c>
      <c r="H42" s="2">
        <v>0</v>
      </c>
      <c r="I42" s="2">
        <v>0</v>
      </c>
      <c r="J42" s="5">
        <f t="shared" si="5"/>
        <v>0</v>
      </c>
      <c r="K42" s="2">
        <v>126</v>
      </c>
      <c r="L42" s="2">
        <v>125</v>
      </c>
      <c r="M42" s="5">
        <f t="shared" si="6"/>
        <v>251</v>
      </c>
      <c r="N42" s="27">
        <f t="shared" si="7"/>
        <v>0.22624398935980905</v>
      </c>
      <c r="O42" s="27">
        <f t="shared" si="0"/>
        <v>0.24927932718376219</v>
      </c>
      <c r="P42" s="28">
        <f t="shared" si="1"/>
        <v>0.23771577114464629</v>
      </c>
      <c r="R42" s="32">
        <f t="shared" si="8"/>
        <v>56.108509361232649</v>
      </c>
      <c r="S42" s="32">
        <f t="shared" si="9"/>
        <v>61.821273141573023</v>
      </c>
      <c r="T42" s="32">
        <f t="shared" si="10"/>
        <v>58.953511243872278</v>
      </c>
    </row>
    <row r="43" spans="2:20" x14ac:dyDescent="0.25">
      <c r="B43" s="12" t="str">
        <f>'Média Mensal'!B43</f>
        <v>Pedras Rubras</v>
      </c>
      <c r="C43" s="12" t="str">
        <f>'Média Mensal'!C43</f>
        <v>Lidador</v>
      </c>
      <c r="D43" s="15">
        <f>'Média Mensal'!D43</f>
        <v>1147.58</v>
      </c>
      <c r="E43" s="4">
        <v>6307.2808597621761</v>
      </c>
      <c r="F43" s="2">
        <v>7029.698433368414</v>
      </c>
      <c r="G43" s="5">
        <f t="shared" si="4"/>
        <v>13336.979293130589</v>
      </c>
      <c r="H43" s="2">
        <v>0</v>
      </c>
      <c r="I43" s="2">
        <v>0</v>
      </c>
      <c r="J43" s="5">
        <f t="shared" si="5"/>
        <v>0</v>
      </c>
      <c r="K43" s="2">
        <v>126</v>
      </c>
      <c r="L43" s="2">
        <v>125</v>
      </c>
      <c r="M43" s="5">
        <f t="shared" si="6"/>
        <v>251</v>
      </c>
      <c r="N43" s="27">
        <f t="shared" si="7"/>
        <v>0.20184590565035126</v>
      </c>
      <c r="O43" s="27">
        <f t="shared" si="0"/>
        <v>0.2267644655925295</v>
      </c>
      <c r="P43" s="28">
        <f t="shared" si="1"/>
        <v>0.21425554705581848</v>
      </c>
      <c r="R43" s="32">
        <f t="shared" si="8"/>
        <v>50.057784601287111</v>
      </c>
      <c r="S43" s="32">
        <f t="shared" si="9"/>
        <v>56.237587466947311</v>
      </c>
      <c r="T43" s="32">
        <f t="shared" si="10"/>
        <v>53.135375669842986</v>
      </c>
    </row>
    <row r="44" spans="2:20" x14ac:dyDescent="0.25">
      <c r="B44" s="12" t="str">
        <f>'Média Mensal'!B44</f>
        <v>Lidador</v>
      </c>
      <c r="C44" s="12" t="str">
        <f>'Média Mensal'!C44</f>
        <v>Vilar do Pinheiro</v>
      </c>
      <c r="D44" s="15">
        <f>'Média Mensal'!D44</f>
        <v>1987.51</v>
      </c>
      <c r="E44" s="4">
        <v>6101.6577662379905</v>
      </c>
      <c r="F44" s="2">
        <v>6830.6932259629721</v>
      </c>
      <c r="G44" s="5">
        <f t="shared" si="4"/>
        <v>12932.350992200962</v>
      </c>
      <c r="H44" s="2">
        <v>0</v>
      </c>
      <c r="I44" s="2">
        <v>0</v>
      </c>
      <c r="J44" s="5">
        <f t="shared" si="5"/>
        <v>0</v>
      </c>
      <c r="K44" s="2">
        <v>126</v>
      </c>
      <c r="L44" s="2">
        <v>127</v>
      </c>
      <c r="M44" s="5">
        <f t="shared" si="6"/>
        <v>253</v>
      </c>
      <c r="N44" s="27">
        <f t="shared" si="7"/>
        <v>0.19526554551452863</v>
      </c>
      <c r="O44" s="27">
        <f t="shared" si="0"/>
        <v>0.2168749436742117</v>
      </c>
      <c r="P44" s="28">
        <f t="shared" si="1"/>
        <v>0.20611295091484383</v>
      </c>
      <c r="R44" s="32">
        <f t="shared" si="8"/>
        <v>48.425855287603099</v>
      </c>
      <c r="S44" s="32">
        <f t="shared" si="9"/>
        <v>53.784986031204504</v>
      </c>
      <c r="T44" s="32">
        <f t="shared" si="10"/>
        <v>51.11601182688127</v>
      </c>
    </row>
    <row r="45" spans="2:20" x14ac:dyDescent="0.25">
      <c r="B45" s="12" t="str">
        <f>'Média Mensal'!B45</f>
        <v>Vilar do Pinheiro</v>
      </c>
      <c r="C45" s="12" t="str">
        <f>'Média Mensal'!C45</f>
        <v>Modivas Sul</v>
      </c>
      <c r="D45" s="15">
        <f>'Média Mensal'!D45</f>
        <v>2037.38</v>
      </c>
      <c r="E45" s="4">
        <v>5918.4573065683999</v>
      </c>
      <c r="F45" s="2">
        <v>6642.4827065086629</v>
      </c>
      <c r="G45" s="5">
        <f t="shared" si="4"/>
        <v>12560.940013077063</v>
      </c>
      <c r="H45" s="2">
        <v>0</v>
      </c>
      <c r="I45" s="2">
        <v>0</v>
      </c>
      <c r="J45" s="5">
        <f t="shared" si="5"/>
        <v>0</v>
      </c>
      <c r="K45" s="2">
        <v>126</v>
      </c>
      <c r="L45" s="2">
        <v>125</v>
      </c>
      <c r="M45" s="5">
        <f t="shared" si="6"/>
        <v>251</v>
      </c>
      <c r="N45" s="27">
        <f t="shared" si="7"/>
        <v>0.18940275558654635</v>
      </c>
      <c r="O45" s="27">
        <f t="shared" si="0"/>
        <v>0.21427363569382785</v>
      </c>
      <c r="P45" s="28">
        <f t="shared" si="1"/>
        <v>0.20178865205431601</v>
      </c>
      <c r="R45" s="32">
        <f t="shared" si="8"/>
        <v>46.971883385463492</v>
      </c>
      <c r="S45" s="32">
        <f t="shared" si="9"/>
        <v>53.1398616520693</v>
      </c>
      <c r="T45" s="32">
        <f t="shared" si="10"/>
        <v>50.043585709470371</v>
      </c>
    </row>
    <row r="46" spans="2:20" x14ac:dyDescent="0.25">
      <c r="B46" s="12" t="str">
        <f>'Média Mensal'!B46</f>
        <v>Modivas Sul</v>
      </c>
      <c r="C46" s="12" t="str">
        <f>'Média Mensal'!C46</f>
        <v>Modivas Centro</v>
      </c>
      <c r="D46" s="15">
        <f>'Média Mensal'!D46</f>
        <v>1051.08</v>
      </c>
      <c r="E46" s="4">
        <v>5925.9160662179338</v>
      </c>
      <c r="F46" s="2">
        <v>6586.0709996510705</v>
      </c>
      <c r="G46" s="5">
        <f t="shared" si="4"/>
        <v>12511.987065869005</v>
      </c>
      <c r="H46" s="2">
        <v>0</v>
      </c>
      <c r="I46" s="2">
        <v>0</v>
      </c>
      <c r="J46" s="5">
        <f t="shared" si="5"/>
        <v>0</v>
      </c>
      <c r="K46" s="2">
        <v>126</v>
      </c>
      <c r="L46" s="2">
        <v>125</v>
      </c>
      <c r="M46" s="5">
        <f t="shared" si="6"/>
        <v>251</v>
      </c>
      <c r="N46" s="27">
        <f t="shared" si="7"/>
        <v>0.18964145117184888</v>
      </c>
      <c r="O46" s="27">
        <f t="shared" si="0"/>
        <v>0.21245390321455065</v>
      </c>
      <c r="P46" s="28">
        <f t="shared" si="1"/>
        <v>0.20100223406164061</v>
      </c>
      <c r="R46" s="32">
        <f t="shared" si="8"/>
        <v>47.031079890618521</v>
      </c>
      <c r="S46" s="32">
        <f t="shared" si="9"/>
        <v>52.688567997208565</v>
      </c>
      <c r="T46" s="32">
        <f t="shared" si="10"/>
        <v>49.848554047286875</v>
      </c>
    </row>
    <row r="47" spans="2:20" x14ac:dyDescent="0.25">
      <c r="B47" s="12" t="str">
        <f>'Média Mensal'!B47</f>
        <v>Modivas Centro</v>
      </c>
      <c r="C47" s="12" t="s">
        <v>102</v>
      </c>
      <c r="D47" s="15">
        <v>852.51</v>
      </c>
      <c r="E47" s="4">
        <v>5894.0822594780966</v>
      </c>
      <c r="F47" s="2">
        <v>6536.9474420823335</v>
      </c>
      <c r="G47" s="5">
        <f t="shared" si="4"/>
        <v>12431.02970156043</v>
      </c>
      <c r="H47" s="2">
        <v>0</v>
      </c>
      <c r="I47" s="2">
        <v>0</v>
      </c>
      <c r="J47" s="5">
        <f t="shared" si="5"/>
        <v>0</v>
      </c>
      <c r="K47" s="2">
        <v>126</v>
      </c>
      <c r="L47" s="2">
        <v>125</v>
      </c>
      <c r="M47" s="5">
        <f t="shared" si="6"/>
        <v>251</v>
      </c>
      <c r="N47" s="27">
        <f t="shared" si="7"/>
        <v>0.18862270415636509</v>
      </c>
      <c r="O47" s="27">
        <f t="shared" si="0"/>
        <v>0.21086927232523656</v>
      </c>
      <c r="P47" s="28">
        <f t="shared" si="1"/>
        <v>0.19970167236795447</v>
      </c>
      <c r="R47" s="32">
        <f t="shared" ref="R47" si="11">+E47/(H47+K47)</f>
        <v>46.778430630778544</v>
      </c>
      <c r="S47" s="32">
        <f t="shared" ref="S47" si="12">+F47/(I47+L47)</f>
        <v>52.295579536658671</v>
      </c>
      <c r="T47" s="32">
        <f t="shared" ref="T47" si="13">+G47/(J47+M47)</f>
        <v>49.526014747252709</v>
      </c>
    </row>
    <row r="48" spans="2:20" x14ac:dyDescent="0.25">
      <c r="B48" s="12" t="s">
        <v>102</v>
      </c>
      <c r="C48" s="12" t="str">
        <f>'Média Mensal'!C48</f>
        <v>Mindelo</v>
      </c>
      <c r="D48" s="15">
        <v>1834.12</v>
      </c>
      <c r="E48" s="4">
        <v>4890.0441963793346</v>
      </c>
      <c r="F48" s="2">
        <v>6146.4149115750206</v>
      </c>
      <c r="G48" s="5">
        <f t="shared" si="4"/>
        <v>11036.459107954355</v>
      </c>
      <c r="H48" s="2">
        <v>0</v>
      </c>
      <c r="I48" s="2">
        <v>0</v>
      </c>
      <c r="J48" s="5">
        <f t="shared" si="5"/>
        <v>0</v>
      </c>
      <c r="K48" s="2">
        <v>124</v>
      </c>
      <c r="L48" s="2">
        <v>115</v>
      </c>
      <c r="M48" s="5">
        <f t="shared" si="6"/>
        <v>239</v>
      </c>
      <c r="N48" s="27">
        <f t="shared" si="7"/>
        <v>0.1590154850539586</v>
      </c>
      <c r="O48" s="27">
        <f t="shared" si="0"/>
        <v>0.21551244430487448</v>
      </c>
      <c r="P48" s="28">
        <f t="shared" si="1"/>
        <v>0.18620021440063361</v>
      </c>
      <c r="R48" s="32">
        <f t="shared" si="8"/>
        <v>39.43584029338173</v>
      </c>
      <c r="S48" s="32">
        <f t="shared" si="9"/>
        <v>53.447086187608875</v>
      </c>
      <c r="T48" s="32">
        <f t="shared" si="10"/>
        <v>46.177653171357136</v>
      </c>
    </row>
    <row r="49" spans="2:20" x14ac:dyDescent="0.25">
      <c r="B49" s="12" t="str">
        <f>'Média Mensal'!B49</f>
        <v>Mindelo</v>
      </c>
      <c r="C49" s="12" t="str">
        <f>'Média Mensal'!C49</f>
        <v>Espaço Natureza</v>
      </c>
      <c r="D49" s="15">
        <f>'Média Mensal'!D49</f>
        <v>776.86</v>
      </c>
      <c r="E49" s="4">
        <v>4670.447293934204</v>
      </c>
      <c r="F49" s="2">
        <v>5852.2888242765803</v>
      </c>
      <c r="G49" s="5">
        <f t="shared" si="4"/>
        <v>10522.736118210785</v>
      </c>
      <c r="H49" s="2">
        <v>0</v>
      </c>
      <c r="I49" s="2">
        <v>0</v>
      </c>
      <c r="J49" s="5">
        <f t="shared" si="5"/>
        <v>0</v>
      </c>
      <c r="K49" s="2">
        <v>134</v>
      </c>
      <c r="L49" s="2">
        <v>125</v>
      </c>
      <c r="M49" s="5">
        <f t="shared" si="6"/>
        <v>259</v>
      </c>
      <c r="N49" s="27">
        <f t="shared" si="7"/>
        <v>0.14054066243181884</v>
      </c>
      <c r="O49" s="27">
        <f t="shared" si="0"/>
        <v>0.18878351046053485</v>
      </c>
      <c r="P49" s="28">
        <f t="shared" si="1"/>
        <v>0.16382389024490573</v>
      </c>
      <c r="R49" s="32">
        <f t="shared" si="8"/>
        <v>34.854084283091076</v>
      </c>
      <c r="S49" s="32">
        <f t="shared" si="9"/>
        <v>46.81831059421264</v>
      </c>
      <c r="T49" s="32">
        <f t="shared" si="10"/>
        <v>40.628324780736619</v>
      </c>
    </row>
    <row r="50" spans="2:20" x14ac:dyDescent="0.25">
      <c r="B50" s="12" t="str">
        <f>'Média Mensal'!B50</f>
        <v>Espaço Natureza</v>
      </c>
      <c r="C50" s="12" t="str">
        <f>'Média Mensal'!C50</f>
        <v>Varziela</v>
      </c>
      <c r="D50" s="15">
        <f>'Média Mensal'!D50</f>
        <v>1539</v>
      </c>
      <c r="E50" s="4">
        <v>4606.4185086389416</v>
      </c>
      <c r="F50" s="2">
        <v>5796.9541695435255</v>
      </c>
      <c r="G50" s="5">
        <f t="shared" si="4"/>
        <v>10403.372678182466</v>
      </c>
      <c r="H50" s="2">
        <v>0</v>
      </c>
      <c r="I50" s="2">
        <v>0</v>
      </c>
      <c r="J50" s="5">
        <f t="shared" si="5"/>
        <v>0</v>
      </c>
      <c r="K50" s="2">
        <v>133</v>
      </c>
      <c r="L50" s="2">
        <v>125</v>
      </c>
      <c r="M50" s="5">
        <f t="shared" si="6"/>
        <v>258</v>
      </c>
      <c r="N50" s="27">
        <f t="shared" si="7"/>
        <v>0.13965615172929122</v>
      </c>
      <c r="O50" s="27">
        <f t="shared" si="0"/>
        <v>0.18699852159817823</v>
      </c>
      <c r="P50" s="28">
        <f t="shared" si="1"/>
        <v>0.16259334643320933</v>
      </c>
      <c r="R50" s="32">
        <f t="shared" si="8"/>
        <v>34.634725628864224</v>
      </c>
      <c r="S50" s="32">
        <f t="shared" si="9"/>
        <v>46.375633356348203</v>
      </c>
      <c r="T50" s="32">
        <f t="shared" si="10"/>
        <v>40.323149915435913</v>
      </c>
    </row>
    <row r="51" spans="2:20" x14ac:dyDescent="0.25">
      <c r="B51" s="12" t="str">
        <f>'Média Mensal'!B51</f>
        <v>Varziela</v>
      </c>
      <c r="C51" s="12" t="str">
        <f>'Média Mensal'!C51</f>
        <v>Árvore</v>
      </c>
      <c r="D51" s="15">
        <f>'Média Mensal'!D51</f>
        <v>858.71</v>
      </c>
      <c r="E51" s="4">
        <v>4411.2970586884167</v>
      </c>
      <c r="F51" s="2">
        <v>5558.3153387127513</v>
      </c>
      <c r="G51" s="5">
        <f t="shared" si="4"/>
        <v>9969.612397401168</v>
      </c>
      <c r="H51" s="2">
        <v>0</v>
      </c>
      <c r="I51" s="2">
        <v>0</v>
      </c>
      <c r="J51" s="5">
        <f t="shared" si="5"/>
        <v>0</v>
      </c>
      <c r="K51" s="2">
        <v>125</v>
      </c>
      <c r="L51" s="2">
        <v>124</v>
      </c>
      <c r="M51" s="5">
        <f t="shared" si="6"/>
        <v>249</v>
      </c>
      <c r="N51" s="27">
        <f t="shared" si="7"/>
        <v>0.14229990511898119</v>
      </c>
      <c r="O51" s="27">
        <f t="shared" si="0"/>
        <v>0.18074646652942089</v>
      </c>
      <c r="P51" s="28">
        <f t="shared" si="1"/>
        <v>0.161445983893658</v>
      </c>
      <c r="R51" s="32">
        <f t="shared" si="8"/>
        <v>35.290376469507336</v>
      </c>
      <c r="S51" s="32">
        <f t="shared" si="9"/>
        <v>44.825123699296384</v>
      </c>
      <c r="T51" s="32">
        <f t="shared" si="10"/>
        <v>40.038604005627178</v>
      </c>
    </row>
    <row r="52" spans="2:20" x14ac:dyDescent="0.25">
      <c r="B52" s="12" t="str">
        <f>'Média Mensal'!B52</f>
        <v>Árvore</v>
      </c>
      <c r="C52" s="12" t="str">
        <f>'Média Mensal'!C52</f>
        <v>Azurara</v>
      </c>
      <c r="D52" s="15">
        <f>'Média Mensal'!D52</f>
        <v>664.57</v>
      </c>
      <c r="E52" s="4">
        <v>4418.580374481473</v>
      </c>
      <c r="F52" s="2">
        <v>5529.2626806826665</v>
      </c>
      <c r="G52" s="5">
        <f t="shared" si="4"/>
        <v>9947.8430551641395</v>
      </c>
      <c r="H52" s="2">
        <v>0</v>
      </c>
      <c r="I52" s="2">
        <v>0</v>
      </c>
      <c r="J52" s="5">
        <f t="shared" si="5"/>
        <v>0</v>
      </c>
      <c r="K52" s="2">
        <v>123</v>
      </c>
      <c r="L52" s="2">
        <v>125</v>
      </c>
      <c r="M52" s="5">
        <f t="shared" si="6"/>
        <v>248</v>
      </c>
      <c r="N52" s="27">
        <f t="shared" si="7"/>
        <v>0.14485249063996436</v>
      </c>
      <c r="O52" s="27">
        <f t="shared" si="0"/>
        <v>0.17836331228008601</v>
      </c>
      <c r="P52" s="28">
        <f t="shared" si="1"/>
        <v>0.16174302574083213</v>
      </c>
      <c r="R52" s="32">
        <f t="shared" si="8"/>
        <v>35.923417678711161</v>
      </c>
      <c r="S52" s="32">
        <f t="shared" si="9"/>
        <v>44.234101445461334</v>
      </c>
      <c r="T52" s="32">
        <f t="shared" si="10"/>
        <v>40.112270383726369</v>
      </c>
    </row>
    <row r="53" spans="2:20" x14ac:dyDescent="0.25">
      <c r="B53" s="12" t="str">
        <f>'Média Mensal'!B53</f>
        <v>Azurara</v>
      </c>
      <c r="C53" s="12" t="str">
        <f>'Média Mensal'!C53</f>
        <v>Santa Clara</v>
      </c>
      <c r="D53" s="15">
        <f>'Média Mensal'!D53</f>
        <v>1218.0899999999999</v>
      </c>
      <c r="E53" s="4">
        <v>4369.0404520331049</v>
      </c>
      <c r="F53" s="2">
        <v>5516.1623692411804</v>
      </c>
      <c r="G53" s="5">
        <f t="shared" si="4"/>
        <v>9885.2028212742844</v>
      </c>
      <c r="H53" s="2">
        <v>0</v>
      </c>
      <c r="I53" s="2">
        <v>0</v>
      </c>
      <c r="J53" s="5">
        <f t="shared" si="5"/>
        <v>0</v>
      </c>
      <c r="K53" s="2">
        <v>126</v>
      </c>
      <c r="L53" s="2">
        <v>125</v>
      </c>
      <c r="M53" s="5">
        <f t="shared" si="6"/>
        <v>251</v>
      </c>
      <c r="N53" s="27">
        <f t="shared" si="7"/>
        <v>0.13981824283260064</v>
      </c>
      <c r="O53" s="27">
        <f t="shared" si="0"/>
        <v>0.17794072158842517</v>
      </c>
      <c r="P53" s="28">
        <f t="shared" si="1"/>
        <v>0.15880354101777222</v>
      </c>
      <c r="R53" s="32">
        <f t="shared" si="8"/>
        <v>34.674924222484961</v>
      </c>
      <c r="S53" s="32">
        <f t="shared" si="9"/>
        <v>44.129298953929442</v>
      </c>
      <c r="T53" s="32">
        <f t="shared" si="10"/>
        <v>39.383278172407508</v>
      </c>
    </row>
    <row r="54" spans="2:20" x14ac:dyDescent="0.25">
      <c r="B54" s="12" t="str">
        <f>'Média Mensal'!B54</f>
        <v>Santa Clara</v>
      </c>
      <c r="C54" s="12" t="str">
        <f>'Média Mensal'!C54</f>
        <v>Vila do Conde</v>
      </c>
      <c r="D54" s="15">
        <f>'Média Mensal'!D54</f>
        <v>670.57</v>
      </c>
      <c r="E54" s="4">
        <v>4162.6504725363429</v>
      </c>
      <c r="F54" s="2">
        <v>5251.42077909007</v>
      </c>
      <c r="G54" s="5">
        <f t="shared" si="4"/>
        <v>9414.0712516264139</v>
      </c>
      <c r="H54" s="2">
        <v>0</v>
      </c>
      <c r="I54" s="2">
        <v>0</v>
      </c>
      <c r="J54" s="5">
        <f t="shared" si="5"/>
        <v>0</v>
      </c>
      <c r="K54" s="2">
        <v>129</v>
      </c>
      <c r="L54" s="2">
        <v>125</v>
      </c>
      <c r="M54" s="5">
        <f t="shared" si="6"/>
        <v>254</v>
      </c>
      <c r="N54" s="27">
        <f t="shared" si="7"/>
        <v>0.13011535610578717</v>
      </c>
      <c r="O54" s="27">
        <f t="shared" si="0"/>
        <v>0.16940067029322806</v>
      </c>
      <c r="P54" s="28">
        <f t="shared" si="1"/>
        <v>0.14944868001692935</v>
      </c>
      <c r="R54" s="32">
        <f t="shared" si="8"/>
        <v>32.268608314235216</v>
      </c>
      <c r="S54" s="32">
        <f t="shared" si="9"/>
        <v>42.011366232720562</v>
      </c>
      <c r="T54" s="32">
        <f t="shared" si="10"/>
        <v>37.063272644198477</v>
      </c>
    </row>
    <row r="55" spans="2:20" x14ac:dyDescent="0.25">
      <c r="B55" s="12" t="str">
        <f>'Média Mensal'!B55</f>
        <v>Vila do Conde</v>
      </c>
      <c r="C55" s="12" t="str">
        <f>'Média Mensal'!C55</f>
        <v>Alto de Pega</v>
      </c>
      <c r="D55" s="15">
        <f>'Média Mensal'!D55</f>
        <v>730.41</v>
      </c>
      <c r="E55" s="4">
        <v>3246.0346671136122</v>
      </c>
      <c r="F55" s="2">
        <v>4206.2079058651434</v>
      </c>
      <c r="G55" s="5">
        <f t="shared" si="4"/>
        <v>7452.2425729787556</v>
      </c>
      <c r="H55" s="2">
        <v>0</v>
      </c>
      <c r="I55" s="2">
        <v>0</v>
      </c>
      <c r="J55" s="5">
        <f t="shared" si="5"/>
        <v>0</v>
      </c>
      <c r="K55" s="2">
        <v>127</v>
      </c>
      <c r="L55" s="2">
        <v>125</v>
      </c>
      <c r="M55" s="5">
        <f t="shared" si="6"/>
        <v>252</v>
      </c>
      <c r="N55" s="27">
        <f t="shared" si="7"/>
        <v>0.1030618068044708</v>
      </c>
      <c r="O55" s="27">
        <f t="shared" si="0"/>
        <v>0.13568412599564977</v>
      </c>
      <c r="P55" s="28">
        <f t="shared" si="1"/>
        <v>0.11924351275247624</v>
      </c>
      <c r="R55" s="32">
        <f t="shared" si="8"/>
        <v>25.559328087508757</v>
      </c>
      <c r="S55" s="32">
        <f t="shared" si="9"/>
        <v>33.649663246921151</v>
      </c>
      <c r="T55" s="32">
        <f t="shared" si="10"/>
        <v>29.57239116261411</v>
      </c>
    </row>
    <row r="56" spans="2:20" x14ac:dyDescent="0.25">
      <c r="B56" s="12" t="str">
        <f>'Média Mensal'!B56</f>
        <v>Alto de Pega</v>
      </c>
      <c r="C56" s="12" t="str">
        <f>'Média Mensal'!C56</f>
        <v>Portas Fronhas</v>
      </c>
      <c r="D56" s="15">
        <f>'Média Mensal'!D56</f>
        <v>671.05</v>
      </c>
      <c r="E56" s="4">
        <v>3163.0182207591392</v>
      </c>
      <c r="F56" s="2">
        <v>4050.2085201928871</v>
      </c>
      <c r="G56" s="5">
        <f t="shared" si="4"/>
        <v>7213.2267409520264</v>
      </c>
      <c r="H56" s="2">
        <v>0</v>
      </c>
      <c r="I56" s="2">
        <v>0</v>
      </c>
      <c r="J56" s="5">
        <f t="shared" si="5"/>
        <v>0</v>
      </c>
      <c r="K56" s="2">
        <v>128</v>
      </c>
      <c r="L56" s="2">
        <v>125</v>
      </c>
      <c r="M56" s="5">
        <f t="shared" si="6"/>
        <v>253</v>
      </c>
      <c r="N56" s="27">
        <f t="shared" si="7"/>
        <v>9.9641451006777321E-2</v>
      </c>
      <c r="O56" s="27">
        <f t="shared" si="0"/>
        <v>0.13065188774815764</v>
      </c>
      <c r="P56" s="28">
        <f t="shared" si="1"/>
        <v>0.11496281303315101</v>
      </c>
      <c r="R56" s="32">
        <f t="shared" si="8"/>
        <v>24.711079849680775</v>
      </c>
      <c r="S56" s="32">
        <f t="shared" si="9"/>
        <v>32.4016681615431</v>
      </c>
      <c r="T56" s="32">
        <f t="shared" si="10"/>
        <v>28.510777632221448</v>
      </c>
    </row>
    <row r="57" spans="2:20" x14ac:dyDescent="0.25">
      <c r="B57" s="12" t="str">
        <f>'Média Mensal'!B57</f>
        <v>Portas Fronhas</v>
      </c>
      <c r="C57" s="12" t="str">
        <f>'Média Mensal'!C57</f>
        <v>São Brás</v>
      </c>
      <c r="D57" s="15">
        <f>'Média Mensal'!D57</f>
        <v>562.21</v>
      </c>
      <c r="E57" s="4">
        <v>2751.5650693745797</v>
      </c>
      <c r="F57" s="2">
        <v>3421.6414630402282</v>
      </c>
      <c r="G57" s="5">
        <f t="shared" si="4"/>
        <v>6173.206532414808</v>
      </c>
      <c r="H57" s="2">
        <v>0</v>
      </c>
      <c r="I57" s="2">
        <v>0</v>
      </c>
      <c r="J57" s="5">
        <f t="shared" si="5"/>
        <v>0</v>
      </c>
      <c r="K57" s="42">
        <v>130</v>
      </c>
      <c r="L57" s="2">
        <v>125</v>
      </c>
      <c r="M57" s="5">
        <f t="shared" si="6"/>
        <v>255</v>
      </c>
      <c r="N57" s="27">
        <f t="shared" si="7"/>
        <v>8.5346311084819465E-2</v>
      </c>
      <c r="O57" s="27">
        <f t="shared" si="0"/>
        <v>0.11037553106581381</v>
      </c>
      <c r="P57" s="28">
        <f t="shared" si="1"/>
        <v>9.7615536565699046E-2</v>
      </c>
      <c r="R57" s="32">
        <f t="shared" si="8"/>
        <v>21.16588514903523</v>
      </c>
      <c r="S57" s="32">
        <f t="shared" si="9"/>
        <v>27.373131704321825</v>
      </c>
      <c r="T57" s="32">
        <f t="shared" si="10"/>
        <v>24.208653068293366</v>
      </c>
    </row>
    <row r="58" spans="2:20" x14ac:dyDescent="0.25">
      <c r="B58" s="13" t="str">
        <f>'Média Mensal'!B58</f>
        <v>São Brás</v>
      </c>
      <c r="C58" s="13" t="str">
        <f>'Média Mensal'!C58</f>
        <v>Póvoa de Varzim</v>
      </c>
      <c r="D58" s="16">
        <f>'Média Mensal'!D58</f>
        <v>624.94000000000005</v>
      </c>
      <c r="E58" s="6">
        <v>2664.1166113059744</v>
      </c>
      <c r="F58" s="3">
        <v>3271.0000000007076</v>
      </c>
      <c r="G58" s="7">
        <f t="shared" si="4"/>
        <v>5935.116611306682</v>
      </c>
      <c r="H58" s="6">
        <v>0</v>
      </c>
      <c r="I58" s="3">
        <v>0</v>
      </c>
      <c r="J58" s="7">
        <f t="shared" si="5"/>
        <v>0</v>
      </c>
      <c r="K58" s="43">
        <v>126</v>
      </c>
      <c r="L58" s="3">
        <v>125</v>
      </c>
      <c r="M58" s="7">
        <f t="shared" si="6"/>
        <v>251</v>
      </c>
      <c r="N58" s="27">
        <f t="shared" si="7"/>
        <v>8.5257188021824581E-2</v>
      </c>
      <c r="O58" s="27">
        <f t="shared" si="0"/>
        <v>0.10551612903228089</v>
      </c>
      <c r="P58" s="28">
        <f t="shared" si="1"/>
        <v>9.5346302070856606E-2</v>
      </c>
      <c r="R58" s="32">
        <f t="shared" si="8"/>
        <v>21.143782629412495</v>
      </c>
      <c r="S58" s="32">
        <f t="shared" si="9"/>
        <v>26.168000000005662</v>
      </c>
      <c r="T58" s="32">
        <f t="shared" si="10"/>
        <v>23.645882913572439</v>
      </c>
    </row>
    <row r="59" spans="2:20" x14ac:dyDescent="0.25">
      <c r="B59" s="11" t="str">
        <f>'Média Mensal'!B59</f>
        <v>CSra da Hora</v>
      </c>
      <c r="C59" s="11" t="str">
        <f>'Média Mensal'!C59</f>
        <v>CFonte do Cuco</v>
      </c>
      <c r="D59" s="14">
        <f>'Média Mensal'!D59</f>
        <v>685.98</v>
      </c>
      <c r="E59" s="2">
        <v>6585.0853678125659</v>
      </c>
      <c r="F59" s="2">
        <v>7209.7194054848778</v>
      </c>
      <c r="G59" s="5">
        <f t="shared" si="4"/>
        <v>13794.804773297445</v>
      </c>
      <c r="H59" s="2">
        <v>3</v>
      </c>
      <c r="I59" s="2">
        <v>1</v>
      </c>
      <c r="J59" s="10">
        <f t="shared" si="5"/>
        <v>4</v>
      </c>
      <c r="K59" s="2">
        <v>115</v>
      </c>
      <c r="L59" s="2">
        <v>115</v>
      </c>
      <c r="M59" s="10">
        <f t="shared" si="6"/>
        <v>230</v>
      </c>
      <c r="N59" s="25">
        <f t="shared" si="7"/>
        <v>0.22576403482626733</v>
      </c>
      <c r="O59" s="25">
        <f t="shared" si="0"/>
        <v>0.25089502385456841</v>
      </c>
      <c r="P59" s="26">
        <f t="shared" si="1"/>
        <v>0.23823578290441844</v>
      </c>
      <c r="R59" s="32">
        <f t="shared" si="8"/>
        <v>55.805808201801405</v>
      </c>
      <c r="S59" s="32">
        <f t="shared" si="9"/>
        <v>62.152753495559288</v>
      </c>
      <c r="T59" s="32">
        <f t="shared" si="10"/>
        <v>58.952157150843782</v>
      </c>
    </row>
    <row r="60" spans="2:20" x14ac:dyDescent="0.25">
      <c r="B60" s="12" t="str">
        <f>'Média Mensal'!B60</f>
        <v>CFonte do Cuco</v>
      </c>
      <c r="C60" s="12" t="str">
        <f>'Média Mensal'!C60</f>
        <v>Cândido dos Reis</v>
      </c>
      <c r="D60" s="15">
        <f>'Média Mensal'!D60</f>
        <v>913.51</v>
      </c>
      <c r="E60" s="2">
        <v>6252.3120951141154</v>
      </c>
      <c r="F60" s="2">
        <v>7170.886915221</v>
      </c>
      <c r="G60" s="5">
        <f t="shared" si="4"/>
        <v>13423.199010335116</v>
      </c>
      <c r="H60" s="2">
        <v>3</v>
      </c>
      <c r="I60" s="2">
        <v>1</v>
      </c>
      <c r="J60" s="5">
        <f t="shared" si="5"/>
        <v>4</v>
      </c>
      <c r="K60" s="2">
        <v>113</v>
      </c>
      <c r="L60" s="2">
        <v>115</v>
      </c>
      <c r="M60" s="5">
        <f t="shared" si="6"/>
        <v>228</v>
      </c>
      <c r="N60" s="27">
        <f t="shared" si="7"/>
        <v>0.21806334037088851</v>
      </c>
      <c r="O60" s="27">
        <f t="shared" si="0"/>
        <v>0.24954367049070852</v>
      </c>
      <c r="P60" s="28">
        <f t="shared" si="1"/>
        <v>0.23382105299496789</v>
      </c>
      <c r="R60" s="32">
        <f t="shared" si="8"/>
        <v>53.899242199259618</v>
      </c>
      <c r="S60" s="32">
        <f t="shared" si="9"/>
        <v>61.817990648456899</v>
      </c>
      <c r="T60" s="32">
        <f t="shared" si="10"/>
        <v>57.858616423858258</v>
      </c>
    </row>
    <row r="61" spans="2:20" x14ac:dyDescent="0.25">
      <c r="B61" s="12" t="str">
        <f>'Média Mensal'!B61</f>
        <v>Cândido dos Reis</v>
      </c>
      <c r="C61" s="12" t="str">
        <f>'Média Mensal'!C61</f>
        <v>Pias</v>
      </c>
      <c r="D61" s="15">
        <f>'Média Mensal'!D61</f>
        <v>916.73</v>
      </c>
      <c r="E61" s="2">
        <v>5857.3330304570791</v>
      </c>
      <c r="F61" s="2">
        <v>6857.4504020767035</v>
      </c>
      <c r="G61" s="5">
        <f t="shared" si="4"/>
        <v>12714.783432533783</v>
      </c>
      <c r="H61" s="2">
        <v>3</v>
      </c>
      <c r="I61" s="2">
        <v>1</v>
      </c>
      <c r="J61" s="5">
        <f t="shared" si="5"/>
        <v>4</v>
      </c>
      <c r="K61" s="2">
        <v>113</v>
      </c>
      <c r="L61" s="2">
        <v>115</v>
      </c>
      <c r="M61" s="5">
        <f t="shared" si="6"/>
        <v>228</v>
      </c>
      <c r="N61" s="27">
        <f t="shared" si="7"/>
        <v>0.20428756384127647</v>
      </c>
      <c r="O61" s="27">
        <f t="shared" si="0"/>
        <v>0.23863621944866034</v>
      </c>
      <c r="P61" s="28">
        <f t="shared" si="1"/>
        <v>0.2214810380527763</v>
      </c>
      <c r="R61" s="32">
        <f t="shared" si="8"/>
        <v>50.494250262561025</v>
      </c>
      <c r="S61" s="32">
        <f t="shared" si="9"/>
        <v>59.115951742040551</v>
      </c>
      <c r="T61" s="32">
        <f t="shared" si="10"/>
        <v>54.805101002300788</v>
      </c>
    </row>
    <row r="62" spans="2:20" x14ac:dyDescent="0.25">
      <c r="B62" s="12" t="str">
        <f>'Média Mensal'!B62</f>
        <v>Pias</v>
      </c>
      <c r="C62" s="12" t="str">
        <f>'Média Mensal'!C62</f>
        <v>Araújo</v>
      </c>
      <c r="D62" s="15">
        <f>'Média Mensal'!D62</f>
        <v>1258.1300000000001</v>
      </c>
      <c r="E62" s="2">
        <v>5487.3272238443687</v>
      </c>
      <c r="F62" s="2">
        <v>6663.3946396944139</v>
      </c>
      <c r="G62" s="5">
        <f t="shared" si="4"/>
        <v>12150.721863538784</v>
      </c>
      <c r="H62" s="2">
        <v>3</v>
      </c>
      <c r="I62" s="2">
        <v>1</v>
      </c>
      <c r="J62" s="5">
        <f t="shared" si="5"/>
        <v>4</v>
      </c>
      <c r="K62" s="2">
        <v>113</v>
      </c>
      <c r="L62" s="2">
        <v>115</v>
      </c>
      <c r="M62" s="5">
        <f t="shared" si="6"/>
        <v>228</v>
      </c>
      <c r="N62" s="27">
        <f t="shared" si="7"/>
        <v>0.19138278542983986</v>
      </c>
      <c r="O62" s="27">
        <f t="shared" si="0"/>
        <v>0.23188316535684902</v>
      </c>
      <c r="P62" s="28">
        <f t="shared" si="1"/>
        <v>0.21165555085595708</v>
      </c>
      <c r="R62" s="32">
        <f t="shared" si="8"/>
        <v>47.30454503314111</v>
      </c>
      <c r="S62" s="32">
        <f t="shared" si="9"/>
        <v>57.443057238744949</v>
      </c>
      <c r="T62" s="32">
        <f t="shared" si="10"/>
        <v>52.373801135943033</v>
      </c>
    </row>
    <row r="63" spans="2:20" x14ac:dyDescent="0.25">
      <c r="B63" s="12" t="str">
        <f>'Média Mensal'!B63</f>
        <v>Araújo</v>
      </c>
      <c r="C63" s="12" t="str">
        <f>'Média Mensal'!C63</f>
        <v>Custió</v>
      </c>
      <c r="D63" s="15">
        <f>'Média Mensal'!D63</f>
        <v>651.69000000000005</v>
      </c>
      <c r="E63" s="2">
        <v>5239.4785439606612</v>
      </c>
      <c r="F63" s="2">
        <v>6513.5950731428766</v>
      </c>
      <c r="G63" s="5">
        <f t="shared" si="4"/>
        <v>11753.073617103539</v>
      </c>
      <c r="H63" s="2">
        <v>3</v>
      </c>
      <c r="I63" s="2">
        <v>1</v>
      </c>
      <c r="J63" s="5">
        <f t="shared" si="5"/>
        <v>4</v>
      </c>
      <c r="K63" s="2">
        <v>113</v>
      </c>
      <c r="L63" s="2">
        <v>116</v>
      </c>
      <c r="M63" s="5">
        <f t="shared" si="6"/>
        <v>229</v>
      </c>
      <c r="N63" s="27">
        <f t="shared" si="7"/>
        <v>0.18273850948523512</v>
      </c>
      <c r="O63" s="27">
        <f t="shared" si="0"/>
        <v>0.22473071602066233</v>
      </c>
      <c r="P63" s="28">
        <f t="shared" si="1"/>
        <v>0.20384823118328602</v>
      </c>
      <c r="R63" s="32">
        <f t="shared" si="8"/>
        <v>45.167918482419495</v>
      </c>
      <c r="S63" s="32">
        <f t="shared" si="9"/>
        <v>55.671752761904926</v>
      </c>
      <c r="T63" s="32">
        <f t="shared" si="10"/>
        <v>50.442376039070979</v>
      </c>
    </row>
    <row r="64" spans="2:20" x14ac:dyDescent="0.25">
      <c r="B64" s="12" t="str">
        <f>'Média Mensal'!B64</f>
        <v>Custió</v>
      </c>
      <c r="C64" s="12" t="str">
        <f>'Média Mensal'!C64</f>
        <v>Parque de Maia</v>
      </c>
      <c r="D64" s="15">
        <f>'Média Mensal'!D64</f>
        <v>1418.51</v>
      </c>
      <c r="E64" s="2">
        <v>4872.2951577697504</v>
      </c>
      <c r="F64" s="2">
        <v>6233.0978693483958</v>
      </c>
      <c r="G64" s="5">
        <f t="shared" si="4"/>
        <v>11105.393027118145</v>
      </c>
      <c r="H64" s="2">
        <v>3</v>
      </c>
      <c r="I64" s="2">
        <v>2</v>
      </c>
      <c r="J64" s="5">
        <f t="shared" si="5"/>
        <v>5</v>
      </c>
      <c r="K64" s="2">
        <v>112</v>
      </c>
      <c r="L64" s="2">
        <v>115</v>
      </c>
      <c r="M64" s="5">
        <f t="shared" si="6"/>
        <v>227</v>
      </c>
      <c r="N64" s="27">
        <f t="shared" si="7"/>
        <v>0.17141483105016009</v>
      </c>
      <c r="O64" s="27">
        <f t="shared" si="0"/>
        <v>0.21529075260252817</v>
      </c>
      <c r="P64" s="28">
        <f t="shared" si="1"/>
        <v>0.19355467490097159</v>
      </c>
      <c r="R64" s="32">
        <f t="shared" si="8"/>
        <v>42.367783980606525</v>
      </c>
      <c r="S64" s="32">
        <f t="shared" si="9"/>
        <v>53.274340763661499</v>
      </c>
      <c r="T64" s="32">
        <f t="shared" si="10"/>
        <v>47.868073392750624</v>
      </c>
    </row>
    <row r="65" spans="2:20" x14ac:dyDescent="0.25">
      <c r="B65" s="12" t="str">
        <f>'Média Mensal'!B65</f>
        <v>Parque de Maia</v>
      </c>
      <c r="C65" s="12" t="str">
        <f>'Média Mensal'!C65</f>
        <v>Forum</v>
      </c>
      <c r="D65" s="15">
        <f>'Média Mensal'!D65</f>
        <v>824.81</v>
      </c>
      <c r="E65" s="2">
        <v>4373.8302833392963</v>
      </c>
      <c r="F65" s="2">
        <v>5420.091640889892</v>
      </c>
      <c r="G65" s="5">
        <f t="shared" si="4"/>
        <v>9793.9219242291874</v>
      </c>
      <c r="H65" s="2">
        <v>3</v>
      </c>
      <c r="I65" s="2">
        <v>2</v>
      </c>
      <c r="J65" s="5">
        <f t="shared" si="5"/>
        <v>5</v>
      </c>
      <c r="K65" s="2">
        <v>113</v>
      </c>
      <c r="L65" s="2">
        <v>114</v>
      </c>
      <c r="M65" s="5">
        <f t="shared" si="6"/>
        <v>227</v>
      </c>
      <c r="N65" s="27">
        <f t="shared" si="7"/>
        <v>0.15254709414548326</v>
      </c>
      <c r="O65" s="27">
        <f t="shared" si="0"/>
        <v>0.18882704991951965</v>
      </c>
      <c r="P65" s="28">
        <f t="shared" si="1"/>
        <v>0.17069718914231016</v>
      </c>
      <c r="R65" s="32">
        <f t="shared" si="8"/>
        <v>37.705433477062897</v>
      </c>
      <c r="S65" s="32">
        <f t="shared" si="9"/>
        <v>46.724927938705967</v>
      </c>
      <c r="T65" s="32">
        <f t="shared" si="10"/>
        <v>42.215180707884429</v>
      </c>
    </row>
    <row r="66" spans="2:20" x14ac:dyDescent="0.25">
      <c r="B66" s="12" t="str">
        <f>'Média Mensal'!B66</f>
        <v>Forum</v>
      </c>
      <c r="C66" s="12" t="str">
        <f>'Média Mensal'!C66</f>
        <v>Zona Industrial</v>
      </c>
      <c r="D66" s="15">
        <f>'Média Mensal'!D66</f>
        <v>1119.4000000000001</v>
      </c>
      <c r="E66" s="2">
        <v>1732.3976030958486</v>
      </c>
      <c r="F66" s="2">
        <v>2220.7329278370312</v>
      </c>
      <c r="G66" s="5">
        <f t="shared" si="4"/>
        <v>3953.13053093288</v>
      </c>
      <c r="H66" s="2">
        <v>2</v>
      </c>
      <c r="I66" s="2">
        <v>1</v>
      </c>
      <c r="J66" s="5">
        <f t="shared" si="5"/>
        <v>3</v>
      </c>
      <c r="K66" s="2">
        <v>66</v>
      </c>
      <c r="L66" s="2">
        <v>71</v>
      </c>
      <c r="M66" s="5">
        <f t="shared" si="6"/>
        <v>137</v>
      </c>
      <c r="N66" s="27">
        <f t="shared" si="7"/>
        <v>0.10311890494618146</v>
      </c>
      <c r="O66" s="27">
        <f t="shared" si="0"/>
        <v>0.12459228724399861</v>
      </c>
      <c r="P66" s="28">
        <f t="shared" si="1"/>
        <v>0.1141731322473683</v>
      </c>
      <c r="R66" s="32">
        <f t="shared" si="8"/>
        <v>25.476435339644834</v>
      </c>
      <c r="S66" s="32">
        <f t="shared" si="9"/>
        <v>30.843512886625433</v>
      </c>
      <c r="T66" s="32">
        <f t="shared" si="10"/>
        <v>28.236646649520573</v>
      </c>
    </row>
    <row r="67" spans="2:20" x14ac:dyDescent="0.25">
      <c r="B67" s="12" t="str">
        <f>'Média Mensal'!B67</f>
        <v>Zona Industrial</v>
      </c>
      <c r="C67" s="12" t="str">
        <f>'Média Mensal'!C67</f>
        <v>Mandim</v>
      </c>
      <c r="D67" s="15">
        <f>'Média Mensal'!D67</f>
        <v>1194.23</v>
      </c>
      <c r="E67" s="2">
        <v>1590.1348934597283</v>
      </c>
      <c r="F67" s="2">
        <v>2065.926777350187</v>
      </c>
      <c r="G67" s="5">
        <f t="shared" si="4"/>
        <v>3656.0616708099151</v>
      </c>
      <c r="H67" s="2">
        <v>2</v>
      </c>
      <c r="I67" s="2">
        <v>1</v>
      </c>
      <c r="J67" s="5">
        <f t="shared" si="5"/>
        <v>3</v>
      </c>
      <c r="K67" s="2">
        <v>70</v>
      </c>
      <c r="L67" s="2">
        <v>71</v>
      </c>
      <c r="M67" s="5">
        <f t="shared" si="6"/>
        <v>141</v>
      </c>
      <c r="N67" s="27">
        <f t="shared" si="7"/>
        <v>8.9373588886000915E-2</v>
      </c>
      <c r="O67" s="27">
        <f t="shared" si="0"/>
        <v>0.1159070229662358</v>
      </c>
      <c r="P67" s="28">
        <f t="shared" si="1"/>
        <v>0.10265222570782556</v>
      </c>
      <c r="R67" s="32">
        <f t="shared" si="8"/>
        <v>22.085206853607339</v>
      </c>
      <c r="S67" s="32">
        <f t="shared" si="9"/>
        <v>28.69342746319704</v>
      </c>
      <c r="T67" s="32">
        <f t="shared" si="10"/>
        <v>25.389317158402189</v>
      </c>
    </row>
    <row r="68" spans="2:20" x14ac:dyDescent="0.25">
      <c r="B68" s="12" t="str">
        <f>'Média Mensal'!B68</f>
        <v>Mandim</v>
      </c>
      <c r="C68" s="12" t="str">
        <f>'Média Mensal'!C68</f>
        <v>Castêlo da Maia</v>
      </c>
      <c r="D68" s="15">
        <f>'Média Mensal'!D68</f>
        <v>1468.1</v>
      </c>
      <c r="E68" s="2">
        <v>1472.6939243497495</v>
      </c>
      <c r="F68" s="2">
        <v>1947.1864465277629</v>
      </c>
      <c r="G68" s="5">
        <f t="shared" si="4"/>
        <v>3419.8803708775122</v>
      </c>
      <c r="H68" s="2">
        <v>2</v>
      </c>
      <c r="I68" s="2">
        <v>1</v>
      </c>
      <c r="J68" s="5">
        <f t="shared" si="5"/>
        <v>3</v>
      </c>
      <c r="K68" s="2">
        <v>69</v>
      </c>
      <c r="L68" s="2">
        <v>71</v>
      </c>
      <c r="M68" s="5">
        <f t="shared" si="6"/>
        <v>140</v>
      </c>
      <c r="N68" s="27">
        <f t="shared" si="7"/>
        <v>8.3942882144878564E-2</v>
      </c>
      <c r="O68" s="27">
        <f t="shared" si="0"/>
        <v>0.10924520009693463</v>
      </c>
      <c r="P68" s="28">
        <f t="shared" si="1"/>
        <v>9.6694197321802539E-2</v>
      </c>
      <c r="R68" s="32">
        <f t="shared" si="8"/>
        <v>20.742167948588023</v>
      </c>
      <c r="S68" s="32">
        <f t="shared" si="9"/>
        <v>27.044256201774484</v>
      </c>
      <c r="T68" s="32">
        <f t="shared" si="10"/>
        <v>23.915247348793791</v>
      </c>
    </row>
    <row r="69" spans="2:20" x14ac:dyDescent="0.25">
      <c r="B69" s="13" t="str">
        <f>'Média Mensal'!B69</f>
        <v>Castêlo da Maia</v>
      </c>
      <c r="C69" s="13" t="str">
        <f>'Média Mensal'!C69</f>
        <v>ISMAI</v>
      </c>
      <c r="D69" s="16">
        <f>'Média Mensal'!D69</f>
        <v>702.48</v>
      </c>
      <c r="E69" s="2">
        <v>819.93621582039532</v>
      </c>
      <c r="F69" s="2">
        <v>984.0000000074632</v>
      </c>
      <c r="G69" s="7">
        <f t="shared" si="4"/>
        <v>1803.9362158278586</v>
      </c>
      <c r="H69" s="6">
        <v>2</v>
      </c>
      <c r="I69" s="3">
        <v>1</v>
      </c>
      <c r="J69" s="7">
        <f t="shared" si="5"/>
        <v>3</v>
      </c>
      <c r="K69" s="6">
        <v>70</v>
      </c>
      <c r="L69" s="3">
        <v>71</v>
      </c>
      <c r="M69" s="7">
        <f t="shared" si="6"/>
        <v>141</v>
      </c>
      <c r="N69" s="27">
        <f t="shared" si="7"/>
        <v>4.6084544504293799E-2</v>
      </c>
      <c r="O69" s="27">
        <f t="shared" si="0"/>
        <v>5.5206463196109917E-2</v>
      </c>
      <c r="P69" s="28">
        <f t="shared" si="1"/>
        <v>5.0649601747188307E-2</v>
      </c>
      <c r="R69" s="32">
        <f t="shared" si="8"/>
        <v>11.38800299750549</v>
      </c>
      <c r="S69" s="32">
        <f t="shared" si="9"/>
        <v>13.666666666770322</v>
      </c>
      <c r="T69" s="32">
        <f t="shared" si="10"/>
        <v>12.527334832137907</v>
      </c>
    </row>
    <row r="70" spans="2:20" x14ac:dyDescent="0.25">
      <c r="B70" s="11" t="str">
        <f>'Média Mensal'!B70</f>
        <v>Santo Ovídio</v>
      </c>
      <c r="C70" s="11" t="str">
        <f>'Média Mensal'!C70</f>
        <v>D. João II</v>
      </c>
      <c r="D70" s="14">
        <f>'Média Mensal'!D70</f>
        <v>463.71</v>
      </c>
      <c r="E70" s="2">
        <v>7623.9999999516485</v>
      </c>
      <c r="F70" s="2">
        <v>6698.671206054184</v>
      </c>
      <c r="G70" s="10">
        <f t="shared" ref="G70:G86" si="14">+E70+F70</f>
        <v>14322.671206005833</v>
      </c>
      <c r="H70" s="2">
        <v>446</v>
      </c>
      <c r="I70" s="2">
        <v>450</v>
      </c>
      <c r="J70" s="10">
        <f t="shared" ref="J70:J86" si="15">+H70+I70</f>
        <v>896</v>
      </c>
      <c r="K70" s="2">
        <v>0</v>
      </c>
      <c r="L70" s="2">
        <v>0</v>
      </c>
      <c r="M70" s="10">
        <f t="shared" ref="M70:M86" si="16">+K70+L70</f>
        <v>0</v>
      </c>
      <c r="N70" s="25">
        <f t="shared" ref="N70:P86" si="17">+E70/(H70*216+K70*248)</f>
        <v>7.9139677793884408E-2</v>
      </c>
      <c r="O70" s="25">
        <f t="shared" si="0"/>
        <v>6.8916370432656221E-2</v>
      </c>
      <c r="P70" s="26">
        <f t="shared" si="1"/>
        <v>7.4005204230767577E-2</v>
      </c>
      <c r="R70" s="32">
        <f t="shared" si="8"/>
        <v>17.094170403479033</v>
      </c>
      <c r="S70" s="32">
        <f t="shared" si="9"/>
        <v>14.885936013453742</v>
      </c>
      <c r="T70" s="32">
        <f t="shared" si="10"/>
        <v>15.985124113845796</v>
      </c>
    </row>
    <row r="71" spans="2:20" x14ac:dyDescent="0.25">
      <c r="B71" s="12" t="str">
        <f>'Média Mensal'!B71</f>
        <v>D. João II</v>
      </c>
      <c r="C71" s="12" t="str">
        <f>'Média Mensal'!C71</f>
        <v>João de Deus</v>
      </c>
      <c r="D71" s="15">
        <f>'Média Mensal'!D71</f>
        <v>716.25</v>
      </c>
      <c r="E71" s="2">
        <v>10469.116456265616</v>
      </c>
      <c r="F71" s="2">
        <v>10309.572135281624</v>
      </c>
      <c r="G71" s="5">
        <f t="shared" si="14"/>
        <v>20778.688591547238</v>
      </c>
      <c r="H71" s="2">
        <v>446</v>
      </c>
      <c r="I71" s="2">
        <v>449</v>
      </c>
      <c r="J71" s="5">
        <f t="shared" si="15"/>
        <v>895</v>
      </c>
      <c r="K71" s="2">
        <v>0</v>
      </c>
      <c r="L71" s="2">
        <v>0</v>
      </c>
      <c r="M71" s="5">
        <f t="shared" si="16"/>
        <v>0</v>
      </c>
      <c r="N71" s="27">
        <f t="shared" si="17"/>
        <v>0.10867294112549426</v>
      </c>
      <c r="O71" s="27">
        <f t="shared" si="0"/>
        <v>0.10630178313207976</v>
      </c>
      <c r="P71" s="28">
        <f t="shared" si="1"/>
        <v>0.10748338812097681</v>
      </c>
      <c r="R71" s="32">
        <f t="shared" ref="R71:R86" si="18">+E71/(H71+K71)</f>
        <v>23.473355283106763</v>
      </c>
      <c r="S71" s="32">
        <f t="shared" ref="S71:S86" si="19">+F71/(I71+L71)</f>
        <v>22.961185156529229</v>
      </c>
      <c r="T71" s="32">
        <f t="shared" ref="T71:T86" si="20">+G71/(J71+M71)</f>
        <v>23.216411834130991</v>
      </c>
    </row>
    <row r="72" spans="2:20" x14ac:dyDescent="0.25">
      <c r="B72" s="12" t="str">
        <f>'Média Mensal'!B72</f>
        <v>João de Deus</v>
      </c>
      <c r="C72" s="12" t="str">
        <f>'Média Mensal'!C72</f>
        <v>C.M.Gaia</v>
      </c>
      <c r="D72" s="15">
        <f>'Média Mensal'!D72</f>
        <v>405.01</v>
      </c>
      <c r="E72" s="2">
        <v>17580.53749522143</v>
      </c>
      <c r="F72" s="2">
        <v>17427.947171049283</v>
      </c>
      <c r="G72" s="5">
        <f t="shared" si="14"/>
        <v>35008.484666270713</v>
      </c>
      <c r="H72" s="2">
        <v>445</v>
      </c>
      <c r="I72" s="2">
        <v>450</v>
      </c>
      <c r="J72" s="5">
        <f t="shared" si="15"/>
        <v>895</v>
      </c>
      <c r="K72" s="2">
        <v>0</v>
      </c>
      <c r="L72" s="2">
        <v>0</v>
      </c>
      <c r="M72" s="5">
        <f t="shared" si="16"/>
        <v>0</v>
      </c>
      <c r="N72" s="27">
        <f t="shared" si="17"/>
        <v>0.18290197144425124</v>
      </c>
      <c r="O72" s="27">
        <f t="shared" si="0"/>
        <v>0.17929986801491032</v>
      </c>
      <c r="P72" s="28">
        <f t="shared" si="1"/>
        <v>0.18109085798815805</v>
      </c>
      <c r="R72" s="32">
        <f t="shared" si="18"/>
        <v>39.506825831958267</v>
      </c>
      <c r="S72" s="32">
        <f t="shared" si="19"/>
        <v>38.728771491220627</v>
      </c>
      <c r="T72" s="32">
        <f t="shared" si="20"/>
        <v>39.115625325442139</v>
      </c>
    </row>
    <row r="73" spans="2:20" x14ac:dyDescent="0.25">
      <c r="B73" s="12" t="str">
        <f>'Média Mensal'!B73</f>
        <v>C.M.Gaia</v>
      </c>
      <c r="C73" s="12" t="str">
        <f>'Média Mensal'!C73</f>
        <v>General Torres</v>
      </c>
      <c r="D73" s="15">
        <f>'Média Mensal'!D73</f>
        <v>488.39</v>
      </c>
      <c r="E73" s="2">
        <v>20325.394844689956</v>
      </c>
      <c r="F73" s="2">
        <v>19378.28775884027</v>
      </c>
      <c r="G73" s="5">
        <f t="shared" si="14"/>
        <v>39703.682603530222</v>
      </c>
      <c r="H73" s="2">
        <v>448</v>
      </c>
      <c r="I73" s="2">
        <v>448</v>
      </c>
      <c r="J73" s="5">
        <f t="shared" si="15"/>
        <v>896</v>
      </c>
      <c r="K73" s="2">
        <v>0</v>
      </c>
      <c r="L73" s="2">
        <v>0</v>
      </c>
      <c r="M73" s="5">
        <f t="shared" si="16"/>
        <v>0</v>
      </c>
      <c r="N73" s="27">
        <f t="shared" si="17"/>
        <v>0.21004252278325433</v>
      </c>
      <c r="O73" s="27">
        <f t="shared" si="0"/>
        <v>0.20025512316923227</v>
      </c>
      <c r="P73" s="28">
        <f t="shared" si="1"/>
        <v>0.20514882297624329</v>
      </c>
      <c r="R73" s="32">
        <f t="shared" si="18"/>
        <v>45.369184921182935</v>
      </c>
      <c r="S73" s="32">
        <f t="shared" si="19"/>
        <v>43.255106604554172</v>
      </c>
      <c r="T73" s="32">
        <f t="shared" si="20"/>
        <v>44.312145762868553</v>
      </c>
    </row>
    <row r="74" spans="2:20" x14ac:dyDescent="0.25">
      <c r="B74" s="12" t="str">
        <f>'Média Mensal'!B74</f>
        <v>General Torres</v>
      </c>
      <c r="C74" s="12" t="str">
        <f>'Média Mensal'!C74</f>
        <v>Jardim do Morro</v>
      </c>
      <c r="D74" s="15">
        <f>'Média Mensal'!D74</f>
        <v>419.98</v>
      </c>
      <c r="E74" s="2">
        <v>21674.450515241522</v>
      </c>
      <c r="F74" s="2">
        <v>20951.298298845086</v>
      </c>
      <c r="G74" s="5">
        <f t="shared" si="14"/>
        <v>42625.748814086604</v>
      </c>
      <c r="H74" s="2">
        <v>448</v>
      </c>
      <c r="I74" s="2">
        <v>447</v>
      </c>
      <c r="J74" s="5">
        <f t="shared" si="15"/>
        <v>895</v>
      </c>
      <c r="K74" s="2">
        <v>0</v>
      </c>
      <c r="L74" s="2">
        <v>0</v>
      </c>
      <c r="M74" s="5">
        <f t="shared" si="16"/>
        <v>0</v>
      </c>
      <c r="N74" s="27">
        <f t="shared" si="17"/>
        <v>0.22398365694487354</v>
      </c>
      <c r="O74" s="27">
        <f t="shared" si="0"/>
        <v>0.21699496953812542</v>
      </c>
      <c r="P74" s="28">
        <f t="shared" si="1"/>
        <v>0.2204932175361401</v>
      </c>
      <c r="R74" s="32">
        <f t="shared" si="18"/>
        <v>48.380469900092685</v>
      </c>
      <c r="S74" s="32">
        <f t="shared" si="19"/>
        <v>46.870913420235091</v>
      </c>
      <c r="T74" s="32">
        <f t="shared" si="20"/>
        <v>47.626534987806259</v>
      </c>
    </row>
    <row r="75" spans="2:20" x14ac:dyDescent="0.25">
      <c r="B75" s="12" t="str">
        <f>'Média Mensal'!B75</f>
        <v>Jardim do Morro</v>
      </c>
      <c r="C75" s="12" t="str">
        <f>'Média Mensal'!C75</f>
        <v>São Bento</v>
      </c>
      <c r="D75" s="15">
        <f>'Média Mensal'!D75</f>
        <v>795.7</v>
      </c>
      <c r="E75" s="2">
        <v>22540.473787308536</v>
      </c>
      <c r="F75" s="2">
        <v>22796.595502472745</v>
      </c>
      <c r="G75" s="5">
        <f t="shared" si="14"/>
        <v>45337.069289781284</v>
      </c>
      <c r="H75" s="2">
        <v>423</v>
      </c>
      <c r="I75" s="2">
        <v>424</v>
      </c>
      <c r="J75" s="5">
        <f t="shared" si="15"/>
        <v>847</v>
      </c>
      <c r="K75" s="2">
        <v>0</v>
      </c>
      <c r="L75" s="2">
        <v>0</v>
      </c>
      <c r="M75" s="5">
        <f t="shared" si="16"/>
        <v>0</v>
      </c>
      <c r="N75" s="27">
        <f t="shared" si="17"/>
        <v>0.24669987071303451</v>
      </c>
      <c r="O75" s="27">
        <f t="shared" si="0"/>
        <v>0.24891460847389002</v>
      </c>
      <c r="P75" s="28">
        <f t="shared" si="1"/>
        <v>0.24780854699473787</v>
      </c>
      <c r="R75" s="32">
        <f t="shared" si="18"/>
        <v>53.287172074015452</v>
      </c>
      <c r="S75" s="32">
        <f t="shared" si="19"/>
        <v>53.765555430360244</v>
      </c>
      <c r="T75" s="32">
        <f t="shared" si="20"/>
        <v>53.526646150863378</v>
      </c>
    </row>
    <row r="76" spans="2:20" x14ac:dyDescent="0.25">
      <c r="B76" s="12" t="str">
        <f>'Média Mensal'!B76</f>
        <v>São Bento</v>
      </c>
      <c r="C76" s="12" t="str">
        <f>'Média Mensal'!C76</f>
        <v>Aliados</v>
      </c>
      <c r="D76" s="15">
        <f>'Média Mensal'!D76</f>
        <v>443.38</v>
      </c>
      <c r="E76" s="2">
        <v>27259.483299084204</v>
      </c>
      <c r="F76" s="2">
        <v>31390.280272814314</v>
      </c>
      <c r="G76" s="5">
        <f t="shared" si="14"/>
        <v>58649.763571898518</v>
      </c>
      <c r="H76" s="2">
        <v>466</v>
      </c>
      <c r="I76" s="2">
        <v>458</v>
      </c>
      <c r="J76" s="5">
        <f t="shared" si="15"/>
        <v>924</v>
      </c>
      <c r="K76" s="2">
        <v>0</v>
      </c>
      <c r="L76" s="2">
        <v>0</v>
      </c>
      <c r="M76" s="5">
        <f t="shared" si="16"/>
        <v>0</v>
      </c>
      <c r="N76" s="27">
        <f t="shared" si="17"/>
        <v>0.27081826517131818</v>
      </c>
      <c r="O76" s="27">
        <f t="shared" si="0"/>
        <v>0.31730430487641836</v>
      </c>
      <c r="P76" s="28">
        <f t="shared" si="1"/>
        <v>0.29386004675674665</v>
      </c>
      <c r="R76" s="32">
        <f t="shared" si="18"/>
        <v>58.496745277004727</v>
      </c>
      <c r="S76" s="32">
        <f t="shared" si="19"/>
        <v>68.537729853306359</v>
      </c>
      <c r="T76" s="32">
        <f t="shared" si="20"/>
        <v>63.473770099457269</v>
      </c>
    </row>
    <row r="77" spans="2:20" x14ac:dyDescent="0.25">
      <c r="B77" s="12" t="str">
        <f>'Média Mensal'!B77</f>
        <v>Aliados</v>
      </c>
      <c r="C77" s="12" t="str">
        <f>'Média Mensal'!C77</f>
        <v>Trindade S</v>
      </c>
      <c r="D77" s="15">
        <f>'Média Mensal'!D77</f>
        <v>450.27</v>
      </c>
      <c r="E77" s="2">
        <v>29846.592570123132</v>
      </c>
      <c r="F77" s="2">
        <v>34155.158860263124</v>
      </c>
      <c r="G77" s="5">
        <f t="shared" si="14"/>
        <v>64001.751430386255</v>
      </c>
      <c r="H77" s="2">
        <v>464</v>
      </c>
      <c r="I77" s="2">
        <v>460</v>
      </c>
      <c r="J77" s="5">
        <f t="shared" si="15"/>
        <v>924</v>
      </c>
      <c r="K77" s="2">
        <v>0</v>
      </c>
      <c r="L77" s="2">
        <v>0</v>
      </c>
      <c r="M77" s="5">
        <f t="shared" si="16"/>
        <v>0</v>
      </c>
      <c r="N77" s="27">
        <f t="shared" si="17"/>
        <v>0.29779885626320174</v>
      </c>
      <c r="O77" s="27">
        <f t="shared" si="0"/>
        <v>0.34375159883517636</v>
      </c>
      <c r="P77" s="28">
        <f t="shared" si="1"/>
        <v>0.32067576273842718</v>
      </c>
      <c r="R77" s="32">
        <f t="shared" si="18"/>
        <v>64.324552952851576</v>
      </c>
      <c r="S77" s="32">
        <f t="shared" si="19"/>
        <v>74.250345348398099</v>
      </c>
      <c r="T77" s="32">
        <f t="shared" si="20"/>
        <v>69.265964751500277</v>
      </c>
    </row>
    <row r="78" spans="2:20" x14ac:dyDescent="0.25">
      <c r="B78" s="12" t="str">
        <f>'Média Mensal'!B78</f>
        <v>Trindade S</v>
      </c>
      <c r="C78" s="12" t="str">
        <f>'Média Mensal'!C78</f>
        <v>Faria Guimaraes</v>
      </c>
      <c r="D78" s="15">
        <f>'Média Mensal'!D78</f>
        <v>555.34</v>
      </c>
      <c r="E78" s="2">
        <v>22731.138887431243</v>
      </c>
      <c r="F78" s="2">
        <v>26547.782820812932</v>
      </c>
      <c r="G78" s="5">
        <f t="shared" si="14"/>
        <v>49278.921708244176</v>
      </c>
      <c r="H78" s="2">
        <v>464</v>
      </c>
      <c r="I78" s="2">
        <v>458</v>
      </c>
      <c r="J78" s="5">
        <f t="shared" si="15"/>
        <v>922</v>
      </c>
      <c r="K78" s="2">
        <v>0</v>
      </c>
      <c r="L78" s="2">
        <v>0</v>
      </c>
      <c r="M78" s="5">
        <f t="shared" si="16"/>
        <v>0</v>
      </c>
      <c r="N78" s="27">
        <f t="shared" si="17"/>
        <v>0.22680334937171978</v>
      </c>
      <c r="O78" s="27">
        <f t="shared" si="0"/>
        <v>0.2683545894065677</v>
      </c>
      <c r="P78" s="28">
        <f t="shared" si="1"/>
        <v>0.24744377012655749</v>
      </c>
      <c r="R78" s="32">
        <f t="shared" si="18"/>
        <v>48.989523464291473</v>
      </c>
      <c r="S78" s="32">
        <f t="shared" si="19"/>
        <v>57.96459131181863</v>
      </c>
      <c r="T78" s="32">
        <f t="shared" si="20"/>
        <v>53.447854347336417</v>
      </c>
    </row>
    <row r="79" spans="2:20" x14ac:dyDescent="0.25">
      <c r="B79" s="12" t="str">
        <f>'Média Mensal'!B79</f>
        <v>Faria Guimaraes</v>
      </c>
      <c r="C79" s="12" t="str">
        <f>'Média Mensal'!C79</f>
        <v>Marques</v>
      </c>
      <c r="D79" s="15">
        <f>'Média Mensal'!D79</f>
        <v>621.04</v>
      </c>
      <c r="E79" s="2">
        <v>21366.957744910578</v>
      </c>
      <c r="F79" s="2">
        <v>24604.861497645907</v>
      </c>
      <c r="G79" s="5">
        <f t="shared" si="14"/>
        <v>45971.819242556485</v>
      </c>
      <c r="H79" s="2">
        <v>464</v>
      </c>
      <c r="I79" s="2">
        <v>459</v>
      </c>
      <c r="J79" s="5">
        <f t="shared" si="15"/>
        <v>923</v>
      </c>
      <c r="K79" s="2">
        <v>0</v>
      </c>
      <c r="L79" s="2">
        <v>0</v>
      </c>
      <c r="M79" s="5">
        <f t="shared" si="16"/>
        <v>0</v>
      </c>
      <c r="N79" s="27">
        <f t="shared" si="17"/>
        <v>0.21319202730793602</v>
      </c>
      <c r="O79" s="27">
        <f t="shared" si="0"/>
        <v>0.248172975648006</v>
      </c>
      <c r="P79" s="28">
        <f t="shared" si="1"/>
        <v>0.2305877535138863</v>
      </c>
      <c r="R79" s="32">
        <f t="shared" si="18"/>
        <v>46.049477898514176</v>
      </c>
      <c r="S79" s="32">
        <f t="shared" si="19"/>
        <v>53.605362739969294</v>
      </c>
      <c r="T79" s="32">
        <f t="shared" si="20"/>
        <v>49.806954758999439</v>
      </c>
    </row>
    <row r="80" spans="2:20" x14ac:dyDescent="0.25">
      <c r="B80" s="12" t="str">
        <f>'Média Mensal'!B80</f>
        <v>Marques</v>
      </c>
      <c r="C80" s="12" t="str">
        <f>'Média Mensal'!C80</f>
        <v>Combatentes</v>
      </c>
      <c r="D80" s="15">
        <f>'Média Mensal'!D80</f>
        <v>702.75</v>
      </c>
      <c r="E80" s="2">
        <v>16854.605423309815</v>
      </c>
      <c r="F80" s="2">
        <v>17924.278772956801</v>
      </c>
      <c r="G80" s="5">
        <f t="shared" si="14"/>
        <v>34778.884196266619</v>
      </c>
      <c r="H80" s="2">
        <v>465</v>
      </c>
      <c r="I80" s="2">
        <v>456</v>
      </c>
      <c r="J80" s="5">
        <f t="shared" si="15"/>
        <v>921</v>
      </c>
      <c r="K80" s="2">
        <v>0</v>
      </c>
      <c r="L80" s="2">
        <v>0</v>
      </c>
      <c r="M80" s="5">
        <f t="shared" si="16"/>
        <v>0</v>
      </c>
      <c r="N80" s="27">
        <f t="shared" si="17"/>
        <v>0.16780770035155132</v>
      </c>
      <c r="O80" s="27">
        <f t="shared" si="0"/>
        <v>0.18197976337066277</v>
      </c>
      <c r="P80" s="28">
        <f t="shared" si="1"/>
        <v>0.17482448725352184</v>
      </c>
      <c r="R80" s="32">
        <f t="shared" si="18"/>
        <v>36.246463275935085</v>
      </c>
      <c r="S80" s="32">
        <f t="shared" si="19"/>
        <v>39.307628888063157</v>
      </c>
      <c r="T80" s="32">
        <f t="shared" si="20"/>
        <v>37.762089246760716</v>
      </c>
    </row>
    <row r="81" spans="2:20" x14ac:dyDescent="0.25">
      <c r="B81" s="12" t="str">
        <f>'Média Mensal'!B81</f>
        <v>Combatentes</v>
      </c>
      <c r="C81" s="12" t="str">
        <f>'Média Mensal'!C81</f>
        <v>Salgueiros</v>
      </c>
      <c r="D81" s="15">
        <f>'Média Mensal'!D81</f>
        <v>471.25</v>
      </c>
      <c r="E81" s="2">
        <v>14249.126633306756</v>
      </c>
      <c r="F81" s="2">
        <v>15061.947079952521</v>
      </c>
      <c r="G81" s="5">
        <f t="shared" si="14"/>
        <v>29311.073713259277</v>
      </c>
      <c r="H81" s="2">
        <v>469</v>
      </c>
      <c r="I81" s="2">
        <v>460</v>
      </c>
      <c r="J81" s="5">
        <f t="shared" si="15"/>
        <v>929</v>
      </c>
      <c r="K81" s="2">
        <v>0</v>
      </c>
      <c r="L81" s="2">
        <v>0</v>
      </c>
      <c r="M81" s="5">
        <f t="shared" si="16"/>
        <v>0</v>
      </c>
      <c r="N81" s="27">
        <f t="shared" si="17"/>
        <v>0.14065709777804189</v>
      </c>
      <c r="O81" s="27">
        <f t="shared" si="17"/>
        <v>0.1515896445244819</v>
      </c>
      <c r="P81" s="28">
        <f t="shared" si="17"/>
        <v>0.14607041478919625</v>
      </c>
      <c r="R81" s="32">
        <f t="shared" si="18"/>
        <v>30.381933120057049</v>
      </c>
      <c r="S81" s="32">
        <f t="shared" si="19"/>
        <v>32.743363217288085</v>
      </c>
      <c r="T81" s="32">
        <f t="shared" si="20"/>
        <v>31.551209594466389</v>
      </c>
    </row>
    <row r="82" spans="2:20" x14ac:dyDescent="0.25">
      <c r="B82" s="12" t="str">
        <f>'Média Mensal'!B82</f>
        <v>Salgueiros</v>
      </c>
      <c r="C82" s="12" t="str">
        <f>'Média Mensal'!C82</f>
        <v>Polo Universitario</v>
      </c>
      <c r="D82" s="15">
        <f>'Média Mensal'!D82</f>
        <v>775.36</v>
      </c>
      <c r="E82" s="2">
        <v>12260.806533677111</v>
      </c>
      <c r="F82" s="2">
        <v>13322.628202673983</v>
      </c>
      <c r="G82" s="5">
        <f t="shared" si="14"/>
        <v>25583.434736351093</v>
      </c>
      <c r="H82" s="2">
        <v>462</v>
      </c>
      <c r="I82" s="2">
        <v>451</v>
      </c>
      <c r="J82" s="5">
        <f t="shared" si="15"/>
        <v>913</v>
      </c>
      <c r="K82" s="2">
        <v>0</v>
      </c>
      <c r="L82" s="2">
        <v>0</v>
      </c>
      <c r="M82" s="5">
        <f t="shared" si="16"/>
        <v>0</v>
      </c>
      <c r="N82" s="27">
        <f t="shared" si="17"/>
        <v>0.12286362166984438</v>
      </c>
      <c r="O82" s="27">
        <f t="shared" si="17"/>
        <v>0.13676016468212596</v>
      </c>
      <c r="P82" s="28">
        <f t="shared" si="17"/>
        <v>0.12972817906145337</v>
      </c>
      <c r="R82" s="32">
        <f t="shared" si="18"/>
        <v>26.538542280686386</v>
      </c>
      <c r="S82" s="32">
        <f t="shared" si="19"/>
        <v>29.540195571339208</v>
      </c>
      <c r="T82" s="32">
        <f t="shared" si="20"/>
        <v>28.021286677273924</v>
      </c>
    </row>
    <row r="83" spans="2:20" x14ac:dyDescent="0.25">
      <c r="B83" s="12" t="str">
        <f>'Média Mensal'!B83</f>
        <v>Polo Universitario</v>
      </c>
      <c r="C83" s="12" t="str">
        <f>'Média Mensal'!C83</f>
        <v>I.P.O.</v>
      </c>
      <c r="D83" s="15">
        <f>'Média Mensal'!D83</f>
        <v>827.64</v>
      </c>
      <c r="E83" s="2">
        <v>9799.7936087804264</v>
      </c>
      <c r="F83" s="2">
        <v>10942.940523144443</v>
      </c>
      <c r="G83" s="5">
        <f t="shared" si="14"/>
        <v>20742.73413192487</v>
      </c>
      <c r="H83" s="2">
        <v>462</v>
      </c>
      <c r="I83" s="2">
        <v>456</v>
      </c>
      <c r="J83" s="5">
        <f t="shared" si="15"/>
        <v>918</v>
      </c>
      <c r="K83" s="2">
        <v>0</v>
      </c>
      <c r="L83" s="2">
        <v>0</v>
      </c>
      <c r="M83" s="5">
        <f t="shared" si="16"/>
        <v>0</v>
      </c>
      <c r="N83" s="27">
        <f t="shared" si="17"/>
        <v>9.820219665685051E-2</v>
      </c>
      <c r="O83" s="27">
        <f t="shared" si="17"/>
        <v>0.11110035456408832</v>
      </c>
      <c r="P83" s="28">
        <f t="shared" si="17"/>
        <v>0.10460912476763531</v>
      </c>
      <c r="R83" s="32">
        <f t="shared" si="18"/>
        <v>21.211674477879711</v>
      </c>
      <c r="S83" s="32">
        <f t="shared" si="19"/>
        <v>23.997676585843077</v>
      </c>
      <c r="T83" s="32">
        <f t="shared" si="20"/>
        <v>22.595570949809225</v>
      </c>
    </row>
    <row r="84" spans="2:20" x14ac:dyDescent="0.25">
      <c r="B84" s="13" t="str">
        <f>'Média Mensal'!B84</f>
        <v>I.P.O.</v>
      </c>
      <c r="C84" s="13" t="str">
        <f>'Média Mensal'!C84</f>
        <v>Hospital São João</v>
      </c>
      <c r="D84" s="16">
        <f>'Média Mensal'!D84</f>
        <v>351.77</v>
      </c>
      <c r="E84" s="6">
        <v>4669.1392359207039</v>
      </c>
      <c r="F84" s="3">
        <v>5684.9999999695119</v>
      </c>
      <c r="G84" s="7">
        <f t="shared" si="14"/>
        <v>10354.139235890216</v>
      </c>
      <c r="H84" s="6">
        <v>466</v>
      </c>
      <c r="I84" s="3">
        <v>458</v>
      </c>
      <c r="J84" s="7">
        <f t="shared" si="15"/>
        <v>924</v>
      </c>
      <c r="K84" s="6">
        <v>0</v>
      </c>
      <c r="L84" s="3">
        <v>0</v>
      </c>
      <c r="M84" s="7">
        <f t="shared" si="16"/>
        <v>0</v>
      </c>
      <c r="N84" s="27">
        <f t="shared" si="17"/>
        <v>4.6387093028937211E-2</v>
      </c>
      <c r="O84" s="27">
        <f t="shared" si="17"/>
        <v>5.7466035904592351E-2</v>
      </c>
      <c r="P84" s="28">
        <f t="shared" si="17"/>
        <v>5.1878603675095274E-2</v>
      </c>
      <c r="R84" s="32">
        <f t="shared" si="18"/>
        <v>10.019612094250437</v>
      </c>
      <c r="S84" s="32">
        <f t="shared" si="19"/>
        <v>12.412663755391947</v>
      </c>
      <c r="T84" s="32">
        <f t="shared" si="20"/>
        <v>11.20577839382058</v>
      </c>
    </row>
    <row r="85" spans="2:20" x14ac:dyDescent="0.25">
      <c r="B85" s="12" t="str">
        <f>'Média Mensal'!B85</f>
        <v xml:space="preserve">Verdes (E) </v>
      </c>
      <c r="C85" s="12" t="str">
        <f>'Média Mensal'!C85</f>
        <v>Botica</v>
      </c>
      <c r="D85" s="15">
        <f>'Média Mensal'!D85</f>
        <v>683.54</v>
      </c>
      <c r="E85" s="2">
        <v>3456.5462126277225</v>
      </c>
      <c r="F85" s="2">
        <v>8296.098571625349</v>
      </c>
      <c r="G85" s="5">
        <f t="shared" si="14"/>
        <v>11752.644784253072</v>
      </c>
      <c r="H85" s="2">
        <v>189</v>
      </c>
      <c r="I85" s="2">
        <v>179</v>
      </c>
      <c r="J85" s="5">
        <f t="shared" si="15"/>
        <v>368</v>
      </c>
      <c r="K85" s="2">
        <v>0</v>
      </c>
      <c r="L85" s="2">
        <v>0</v>
      </c>
      <c r="M85" s="5">
        <f t="shared" si="16"/>
        <v>0</v>
      </c>
      <c r="N85" s="25">
        <f t="shared" si="17"/>
        <v>8.466946435008138E-2</v>
      </c>
      <c r="O85" s="25">
        <f t="shared" si="17"/>
        <v>0.21456907127108807</v>
      </c>
      <c r="P85" s="26">
        <f t="shared" si="17"/>
        <v>0.14785432749915803</v>
      </c>
      <c r="R85" s="32">
        <f t="shared" si="18"/>
        <v>18.288604299617578</v>
      </c>
      <c r="S85" s="32">
        <f t="shared" si="19"/>
        <v>46.346919394555023</v>
      </c>
      <c r="T85" s="32">
        <f t="shared" si="20"/>
        <v>31.936534739818132</v>
      </c>
    </row>
    <row r="86" spans="2:20" x14ac:dyDescent="0.25">
      <c r="B86" s="13" t="str">
        <f>'Média Mensal'!B86</f>
        <v>Botica</v>
      </c>
      <c r="C86" s="13" t="str">
        <f>'Média Mensal'!C86</f>
        <v>Aeroporto</v>
      </c>
      <c r="D86" s="16">
        <f>'Média Mensal'!D86</f>
        <v>649.66</v>
      </c>
      <c r="E86" s="6">
        <v>3180.1596980486038</v>
      </c>
      <c r="F86" s="3">
        <v>7941.9999999984793</v>
      </c>
      <c r="G86" s="7">
        <f t="shared" si="14"/>
        <v>11122.159698047082</v>
      </c>
      <c r="H86" s="6">
        <v>180</v>
      </c>
      <c r="I86" s="3">
        <v>179</v>
      </c>
      <c r="J86" s="7">
        <f t="shared" si="15"/>
        <v>359</v>
      </c>
      <c r="K86" s="6">
        <v>0</v>
      </c>
      <c r="L86" s="3">
        <v>0</v>
      </c>
      <c r="M86" s="7">
        <f t="shared" si="16"/>
        <v>0</v>
      </c>
      <c r="N86" s="27">
        <f t="shared" si="17"/>
        <v>8.1794230916887964E-2</v>
      </c>
      <c r="O86" s="27">
        <f t="shared" si="17"/>
        <v>0.20541071798051105</v>
      </c>
      <c r="P86" s="28">
        <f t="shared" si="17"/>
        <v>0.14343030663941869</v>
      </c>
      <c r="R86" s="32">
        <f t="shared" si="18"/>
        <v>17.667553878047798</v>
      </c>
      <c r="S86" s="32">
        <f t="shared" si="19"/>
        <v>44.368715083790384</v>
      </c>
      <c r="T86" s="32">
        <f t="shared" si="20"/>
        <v>30.980946234114434</v>
      </c>
    </row>
    <row r="87" spans="2:20" x14ac:dyDescent="0.25">
      <c r="B87" s="23" t="s">
        <v>85</v>
      </c>
      <c r="E87" s="40"/>
      <c r="F87" s="40"/>
      <c r="G87" s="40"/>
      <c r="H87" s="40"/>
      <c r="I87" s="40"/>
      <c r="J87" s="40"/>
      <c r="K87" s="40"/>
      <c r="L87" s="40"/>
      <c r="M87" s="40"/>
      <c r="N87" s="41"/>
      <c r="O87" s="41"/>
      <c r="P87" s="41"/>
    </row>
    <row r="88" spans="2:20" x14ac:dyDescent="0.25">
      <c r="B88" s="34"/>
    </row>
    <row r="89" spans="2:20" hidden="1" x14ac:dyDescent="0.25">
      <c r="C89" s="50" t="s">
        <v>106</v>
      </c>
      <c r="D89" s="51">
        <f>+SUMPRODUCT(D5:D86,G5:G86)/1000</f>
        <v>1557538.385340092</v>
      </c>
    </row>
    <row r="90" spans="2:20" hidden="1" x14ac:dyDescent="0.25">
      <c r="C90" s="50" t="s">
        <v>108</v>
      </c>
      <c r="D90" s="51">
        <f>+(SUMPRODUCT($D$5:$D$86,$J$5:$J$86)+SUMPRODUCT($D$5:$D$86,$M$5:$M$86))/1000</f>
        <v>33202.927979999993</v>
      </c>
    </row>
    <row r="91" spans="2:20" hidden="1" x14ac:dyDescent="0.25">
      <c r="C91" s="50" t="s">
        <v>107</v>
      </c>
      <c r="D91" s="51">
        <f>+(SUMPRODUCT($D$5:$D$86,$J$5:$J$86)*216+SUMPRODUCT($D$5:$D$86,$M$5:$M$86)*248)/1000</f>
        <v>7569521.7950399984</v>
      </c>
    </row>
    <row r="92" spans="2:20" hidden="1" x14ac:dyDescent="0.25">
      <c r="C92" s="50" t="s">
        <v>109</v>
      </c>
      <c r="D92" s="35">
        <f>+D89/D91</f>
        <v>0.20576443631626556</v>
      </c>
    </row>
    <row r="93" spans="2:20" hidden="1" x14ac:dyDescent="0.25">
      <c r="D93" s="52">
        <f>+D92-P2</f>
        <v>-2.2204460492503131E-16</v>
      </c>
    </row>
    <row r="94" spans="2:20" hidden="1" x14ac:dyDescent="0.25"/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0">
    <tabColor theme="0" tint="-4.9989318521683403E-2"/>
  </sheetPr>
  <dimension ref="A1:T94"/>
  <sheetViews>
    <sheetView topLeftCell="A76" workbookViewId="0">
      <selection activeCell="B110" sqref="B110"/>
    </sheetView>
  </sheetViews>
  <sheetFormatPr defaultRowHeight="15" x14ac:dyDescent="0.25"/>
  <cols>
    <col min="2" max="2" width="17.42578125" bestFit="1" customWidth="1"/>
    <col min="3" max="3" width="17.42578125" customWidth="1"/>
    <col min="4" max="4" width="13.7109375" customWidth="1"/>
    <col min="5" max="16" width="10" customWidth="1"/>
  </cols>
  <sheetData>
    <row r="1" spans="1:20" ht="14.45" x14ac:dyDescent="0.3">
      <c r="P1" s="33"/>
    </row>
    <row r="2" spans="1:20" ht="17.25" x14ac:dyDescent="0.3">
      <c r="A2" s="1"/>
      <c r="H2" s="55" t="s">
        <v>84</v>
      </c>
      <c r="I2" s="56"/>
      <c r="J2" s="56"/>
      <c r="K2" s="56"/>
      <c r="L2" s="56"/>
      <c r="M2" s="56"/>
      <c r="N2" s="56"/>
      <c r="O2" s="57"/>
      <c r="P2" s="17">
        <v>0.23851473183497263</v>
      </c>
    </row>
    <row r="3" spans="1:20" ht="17.25" x14ac:dyDescent="0.25">
      <c r="B3" s="60" t="s">
        <v>3</v>
      </c>
      <c r="C3" s="62" t="s">
        <v>4</v>
      </c>
      <c r="D3" s="18" t="s">
        <v>82</v>
      </c>
      <c r="E3" s="65" t="s">
        <v>0</v>
      </c>
      <c r="F3" s="65"/>
      <c r="G3" s="66"/>
      <c r="H3" s="64" t="s">
        <v>86</v>
      </c>
      <c r="I3" s="65"/>
      <c r="J3" s="66"/>
      <c r="K3" s="64" t="s">
        <v>87</v>
      </c>
      <c r="L3" s="65"/>
      <c r="M3" s="66"/>
      <c r="N3" s="64" t="s">
        <v>1</v>
      </c>
      <c r="O3" s="65"/>
      <c r="P3" s="66"/>
      <c r="R3" s="64" t="s">
        <v>88</v>
      </c>
      <c r="S3" s="65"/>
      <c r="T3" s="66"/>
    </row>
    <row r="4" spans="1:20" x14ac:dyDescent="0.25">
      <c r="B4" s="61"/>
      <c r="C4" s="63"/>
      <c r="D4" s="19" t="s">
        <v>83</v>
      </c>
      <c r="E4" s="20" t="s">
        <v>5</v>
      </c>
      <c r="F4" s="21" t="s">
        <v>6</v>
      </c>
      <c r="G4" s="22" t="s">
        <v>2</v>
      </c>
      <c r="H4" s="20" t="s">
        <v>5</v>
      </c>
      <c r="I4" s="21" t="s">
        <v>6</v>
      </c>
      <c r="J4" s="22" t="s">
        <v>2</v>
      </c>
      <c r="K4" s="20" t="s">
        <v>5</v>
      </c>
      <c r="L4" s="21" t="s">
        <v>6</v>
      </c>
      <c r="M4" s="24" t="s">
        <v>2</v>
      </c>
      <c r="N4" s="20" t="s">
        <v>5</v>
      </c>
      <c r="O4" s="21" t="s">
        <v>6</v>
      </c>
      <c r="P4" s="22" t="s">
        <v>2</v>
      </c>
      <c r="R4" s="20" t="s">
        <v>5</v>
      </c>
      <c r="S4" s="21" t="s">
        <v>6</v>
      </c>
      <c r="T4" s="31" t="s">
        <v>2</v>
      </c>
    </row>
    <row r="5" spans="1:20" x14ac:dyDescent="0.25">
      <c r="B5" s="11" t="str">
        <f>'Média Mensal'!B5</f>
        <v>Fânzeres</v>
      </c>
      <c r="C5" s="11" t="str">
        <f>'Média Mensal'!C5</f>
        <v>Venda Nova</v>
      </c>
      <c r="D5" s="14">
        <f>'Média Mensal'!D5</f>
        <v>440.45</v>
      </c>
      <c r="E5" s="4">
        <v>1424.9999999970753</v>
      </c>
      <c r="F5" s="2">
        <v>1384.4834947176912</v>
      </c>
      <c r="G5" s="10">
        <f>+E5+F5</f>
        <v>2809.4834947147665</v>
      </c>
      <c r="H5" s="9">
        <v>128</v>
      </c>
      <c r="I5" s="9">
        <v>111</v>
      </c>
      <c r="J5" s="10">
        <f>+H5+I5</f>
        <v>239</v>
      </c>
      <c r="K5" s="9">
        <v>0</v>
      </c>
      <c r="L5" s="9">
        <v>0</v>
      </c>
      <c r="M5" s="10">
        <f>+K5+L5</f>
        <v>0</v>
      </c>
      <c r="N5" s="27">
        <f>+E5/(H5*216+K5*248)</f>
        <v>5.1540798611005328E-2</v>
      </c>
      <c r="O5" s="27">
        <f t="shared" ref="O5:O80" si="0">+F5/(I5*216+L5*248)</f>
        <v>5.774455683674054E-2</v>
      </c>
      <c r="P5" s="28">
        <f t="shared" ref="P5:P80" si="1">+G5/(J5*216+M5*248)</f>
        <v>5.4422041971074822E-2</v>
      </c>
      <c r="R5" s="32">
        <f>+E5/(H5+K5)</f>
        <v>11.132812499977151</v>
      </c>
      <c r="S5" s="32">
        <f t="shared" ref="S5" si="2">+F5/(I5+L5)</f>
        <v>12.472824276735956</v>
      </c>
      <c r="T5" s="32">
        <f t="shared" ref="T5" si="3">+G5/(J5+M5)</f>
        <v>11.75516106575216</v>
      </c>
    </row>
    <row r="6" spans="1:20" x14ac:dyDescent="0.25">
      <c r="B6" s="12" t="str">
        <f>'Média Mensal'!B6</f>
        <v>Venda Nova</v>
      </c>
      <c r="C6" s="12" t="str">
        <f>'Média Mensal'!C6</f>
        <v>Carreira</v>
      </c>
      <c r="D6" s="15">
        <f>'Média Mensal'!D6</f>
        <v>583.47</v>
      </c>
      <c r="E6" s="4">
        <v>2331.3773340471444</v>
      </c>
      <c r="F6" s="2">
        <v>2281.5605913994473</v>
      </c>
      <c r="G6" s="5">
        <f t="shared" ref="G6:G69" si="4">+E6+F6</f>
        <v>4612.9379254465912</v>
      </c>
      <c r="H6" s="2">
        <v>129</v>
      </c>
      <c r="I6" s="2">
        <v>111</v>
      </c>
      <c r="J6" s="5">
        <f t="shared" ref="J6:J69" si="5">+H6+I6</f>
        <v>240</v>
      </c>
      <c r="K6" s="2">
        <v>0</v>
      </c>
      <c r="L6" s="2">
        <v>0</v>
      </c>
      <c r="M6" s="5">
        <f t="shared" ref="M6:M69" si="6">+K6+L6</f>
        <v>0</v>
      </c>
      <c r="N6" s="27">
        <f t="shared" ref="N6:N69" si="7">+E6/(H6*216+K6*248)</f>
        <v>8.3669872740710027E-2</v>
      </c>
      <c r="O6" s="27">
        <f t="shared" si="0"/>
        <v>9.5160184826470109E-2</v>
      </c>
      <c r="P6" s="28">
        <f t="shared" si="1"/>
        <v>8.8984142080374057E-2</v>
      </c>
      <c r="R6" s="32">
        <f t="shared" ref="R6:R70" si="8">+E6/(H6+K6)</f>
        <v>18.072692511993367</v>
      </c>
      <c r="S6" s="32">
        <f t="shared" ref="S6:S70" si="9">+F6/(I6+L6)</f>
        <v>20.554599922517543</v>
      </c>
      <c r="T6" s="32">
        <f t="shared" ref="T6:T70" si="10">+G6/(J6+M6)</f>
        <v>19.220574689360795</v>
      </c>
    </row>
    <row r="7" spans="1:20" x14ac:dyDescent="0.25">
      <c r="B7" s="12" t="str">
        <f>'Média Mensal'!B7</f>
        <v>Carreira</v>
      </c>
      <c r="C7" s="12" t="str">
        <f>'Média Mensal'!C7</f>
        <v>Baguim</v>
      </c>
      <c r="D7" s="15">
        <f>'Média Mensal'!D7</f>
        <v>786.02</v>
      </c>
      <c r="E7" s="4">
        <v>3026.5372127795727</v>
      </c>
      <c r="F7" s="2">
        <v>2767.0976712290185</v>
      </c>
      <c r="G7" s="5">
        <f t="shared" si="4"/>
        <v>5793.6348840085911</v>
      </c>
      <c r="H7" s="2">
        <v>128</v>
      </c>
      <c r="I7" s="2">
        <v>111</v>
      </c>
      <c r="J7" s="5">
        <f t="shared" si="5"/>
        <v>239</v>
      </c>
      <c r="K7" s="2">
        <v>0</v>
      </c>
      <c r="L7" s="2">
        <v>0</v>
      </c>
      <c r="M7" s="5">
        <f t="shared" si="6"/>
        <v>0</v>
      </c>
      <c r="N7" s="27">
        <f t="shared" si="7"/>
        <v>0.10946676840203894</v>
      </c>
      <c r="O7" s="27">
        <f t="shared" si="0"/>
        <v>0.11541114744865776</v>
      </c>
      <c r="P7" s="28">
        <f t="shared" si="1"/>
        <v>0.11222754695507112</v>
      </c>
      <c r="R7" s="32">
        <f t="shared" si="8"/>
        <v>23.644821974840411</v>
      </c>
      <c r="S7" s="32">
        <f t="shared" si="9"/>
        <v>24.928807848910076</v>
      </c>
      <c r="T7" s="32">
        <f t="shared" si="10"/>
        <v>24.241150142295361</v>
      </c>
    </row>
    <row r="8" spans="1:20" x14ac:dyDescent="0.25">
      <c r="B8" s="12" t="str">
        <f>'Média Mensal'!B8</f>
        <v>Baguim</v>
      </c>
      <c r="C8" s="12" t="str">
        <f>'Média Mensal'!C8</f>
        <v>Campainha</v>
      </c>
      <c r="D8" s="15">
        <f>'Média Mensal'!D8</f>
        <v>751.7</v>
      </c>
      <c r="E8" s="4">
        <v>3724.5956058008915</v>
      </c>
      <c r="F8" s="2">
        <v>2994.5911256278678</v>
      </c>
      <c r="G8" s="5">
        <f t="shared" si="4"/>
        <v>6719.1867314287592</v>
      </c>
      <c r="H8" s="2">
        <v>125</v>
      </c>
      <c r="I8" s="2">
        <v>111</v>
      </c>
      <c r="J8" s="5">
        <f t="shared" si="5"/>
        <v>236</v>
      </c>
      <c r="K8" s="2">
        <v>0</v>
      </c>
      <c r="L8" s="2">
        <v>0</v>
      </c>
      <c r="M8" s="5">
        <f t="shared" si="6"/>
        <v>0</v>
      </c>
      <c r="N8" s="27">
        <f t="shared" si="7"/>
        <v>0.13794798540003303</v>
      </c>
      <c r="O8" s="27">
        <f t="shared" si="0"/>
        <v>0.12489952976425875</v>
      </c>
      <c r="P8" s="28">
        <f t="shared" si="1"/>
        <v>0.13181078804591884</v>
      </c>
      <c r="R8" s="32">
        <f t="shared" si="8"/>
        <v>29.796764846407132</v>
      </c>
      <c r="S8" s="32">
        <f t="shared" si="9"/>
        <v>26.978298429079889</v>
      </c>
      <c r="T8" s="32">
        <f t="shared" si="10"/>
        <v>28.471130217918471</v>
      </c>
    </row>
    <row r="9" spans="1:20" x14ac:dyDescent="0.25">
      <c r="B9" s="12" t="str">
        <f>'Média Mensal'!B9</f>
        <v>Campainha</v>
      </c>
      <c r="C9" s="12" t="str">
        <f>'Média Mensal'!C9</f>
        <v>Rio Tinto</v>
      </c>
      <c r="D9" s="15">
        <f>'Média Mensal'!D9</f>
        <v>859.99</v>
      </c>
      <c r="E9" s="4">
        <v>4867.829967765686</v>
      </c>
      <c r="F9" s="2">
        <v>3653.933956061288</v>
      </c>
      <c r="G9" s="5">
        <f t="shared" si="4"/>
        <v>8521.763923826973</v>
      </c>
      <c r="H9" s="2">
        <v>128</v>
      </c>
      <c r="I9" s="2">
        <v>108</v>
      </c>
      <c r="J9" s="5">
        <f t="shared" si="5"/>
        <v>236</v>
      </c>
      <c r="K9" s="2">
        <v>0</v>
      </c>
      <c r="L9" s="2">
        <v>0</v>
      </c>
      <c r="M9" s="5">
        <f t="shared" si="6"/>
        <v>0</v>
      </c>
      <c r="N9" s="27">
        <f t="shared" si="7"/>
        <v>0.17606445195911768</v>
      </c>
      <c r="O9" s="27">
        <f t="shared" si="0"/>
        <v>0.15663297136751064</v>
      </c>
      <c r="P9" s="28">
        <f t="shared" si="1"/>
        <v>0.16717207948499241</v>
      </c>
      <c r="R9" s="32">
        <f t="shared" si="8"/>
        <v>38.029921623169422</v>
      </c>
      <c r="S9" s="32">
        <f t="shared" si="9"/>
        <v>33.832721815382293</v>
      </c>
      <c r="T9" s="32">
        <f t="shared" si="10"/>
        <v>36.109169168758363</v>
      </c>
    </row>
    <row r="10" spans="1:20" x14ac:dyDescent="0.25">
      <c r="B10" s="12" t="str">
        <f>'Média Mensal'!B10</f>
        <v>Rio Tinto</v>
      </c>
      <c r="C10" s="12" t="str">
        <f>'Média Mensal'!C10</f>
        <v>Levada</v>
      </c>
      <c r="D10" s="15">
        <f>'Média Mensal'!D10</f>
        <v>452.83</v>
      </c>
      <c r="E10" s="4">
        <v>5650.4483447866678</v>
      </c>
      <c r="F10" s="2">
        <v>4246.3696463787401</v>
      </c>
      <c r="G10" s="5">
        <f t="shared" si="4"/>
        <v>9896.8179911654079</v>
      </c>
      <c r="H10" s="2">
        <v>128</v>
      </c>
      <c r="I10" s="2">
        <v>112</v>
      </c>
      <c r="J10" s="5">
        <f t="shared" si="5"/>
        <v>240</v>
      </c>
      <c r="K10" s="2">
        <v>0</v>
      </c>
      <c r="L10" s="2">
        <v>0</v>
      </c>
      <c r="M10" s="5">
        <f t="shared" si="6"/>
        <v>0</v>
      </c>
      <c r="N10" s="27">
        <f t="shared" si="7"/>
        <v>0.20437096154465667</v>
      </c>
      <c r="O10" s="27">
        <f t="shared" si="0"/>
        <v>0.17552784583245454</v>
      </c>
      <c r="P10" s="28">
        <f t="shared" si="1"/>
        <v>0.19091084087896235</v>
      </c>
      <c r="R10" s="32">
        <f t="shared" si="8"/>
        <v>44.144127693645842</v>
      </c>
      <c r="S10" s="32">
        <f t="shared" si="9"/>
        <v>37.914014699810181</v>
      </c>
      <c r="T10" s="32">
        <f t="shared" si="10"/>
        <v>41.236741629855864</v>
      </c>
    </row>
    <row r="11" spans="1:20" x14ac:dyDescent="0.25">
      <c r="B11" s="12" t="str">
        <f>'Média Mensal'!B11</f>
        <v>Levada</v>
      </c>
      <c r="C11" s="12" t="str">
        <f>'Média Mensal'!C11</f>
        <v>Nau Vitória</v>
      </c>
      <c r="D11" s="15">
        <f>'Média Mensal'!D11</f>
        <v>1111.6199999999999</v>
      </c>
      <c r="E11" s="4">
        <v>7228.5320185049441</v>
      </c>
      <c r="F11" s="2">
        <v>5724.6329325059123</v>
      </c>
      <c r="G11" s="5">
        <f t="shared" si="4"/>
        <v>12953.164951010856</v>
      </c>
      <c r="H11" s="2">
        <v>129</v>
      </c>
      <c r="I11" s="2">
        <v>113</v>
      </c>
      <c r="J11" s="5">
        <f t="shared" si="5"/>
        <v>242</v>
      </c>
      <c r="K11" s="2">
        <v>0</v>
      </c>
      <c r="L11" s="2">
        <v>0</v>
      </c>
      <c r="M11" s="5">
        <f t="shared" si="6"/>
        <v>0</v>
      </c>
      <c r="N11" s="27">
        <f t="shared" si="7"/>
        <v>0.25942190706664314</v>
      </c>
      <c r="O11" s="27">
        <f t="shared" si="0"/>
        <v>0.23453920569099937</v>
      </c>
      <c r="P11" s="28">
        <f t="shared" si="1"/>
        <v>0.2478031250193384</v>
      </c>
      <c r="R11" s="32">
        <f t="shared" si="8"/>
        <v>56.035131926394918</v>
      </c>
      <c r="S11" s="32">
        <f t="shared" si="9"/>
        <v>50.660468429255864</v>
      </c>
      <c r="T11" s="32">
        <f t="shared" si="10"/>
        <v>53.525475004177089</v>
      </c>
    </row>
    <row r="12" spans="1:20" x14ac:dyDescent="0.25">
      <c r="B12" s="12" t="str">
        <f>'Média Mensal'!B12</f>
        <v>Nau Vitória</v>
      </c>
      <c r="C12" s="12" t="str">
        <f>'Média Mensal'!C12</f>
        <v>Nasoni</v>
      </c>
      <c r="D12" s="15">
        <f>'Média Mensal'!D12</f>
        <v>499.02</v>
      </c>
      <c r="E12" s="4">
        <v>7483.3490840502818</v>
      </c>
      <c r="F12" s="2">
        <v>5833.8579404143611</v>
      </c>
      <c r="G12" s="5">
        <f t="shared" si="4"/>
        <v>13317.207024464642</v>
      </c>
      <c r="H12" s="2">
        <v>128</v>
      </c>
      <c r="I12" s="2">
        <v>112</v>
      </c>
      <c r="J12" s="5">
        <f t="shared" si="5"/>
        <v>240</v>
      </c>
      <c r="K12" s="2">
        <v>0</v>
      </c>
      <c r="L12" s="2">
        <v>0</v>
      </c>
      <c r="M12" s="5">
        <f t="shared" si="6"/>
        <v>0</v>
      </c>
      <c r="N12" s="27">
        <f t="shared" si="7"/>
        <v>0.27066511444047603</v>
      </c>
      <c r="O12" s="27">
        <f t="shared" si="0"/>
        <v>0.24114822835707511</v>
      </c>
      <c r="P12" s="28">
        <f t="shared" si="1"/>
        <v>0.2568905676015556</v>
      </c>
      <c r="R12" s="32">
        <f t="shared" si="8"/>
        <v>58.463664719142827</v>
      </c>
      <c r="S12" s="32">
        <f t="shared" si="9"/>
        <v>52.088017325128227</v>
      </c>
      <c r="T12" s="32">
        <f t="shared" si="10"/>
        <v>55.488362601936011</v>
      </c>
    </row>
    <row r="13" spans="1:20" x14ac:dyDescent="0.25">
      <c r="B13" s="12" t="str">
        <f>'Média Mensal'!B13</f>
        <v>Nasoni</v>
      </c>
      <c r="C13" s="12" t="str">
        <f>'Média Mensal'!C13</f>
        <v>Contumil</v>
      </c>
      <c r="D13" s="15">
        <f>'Média Mensal'!D13</f>
        <v>650</v>
      </c>
      <c r="E13" s="4">
        <v>7634.5059080263491</v>
      </c>
      <c r="F13" s="2">
        <v>5924.6870300109049</v>
      </c>
      <c r="G13" s="5">
        <f t="shared" si="4"/>
        <v>13559.192938037253</v>
      </c>
      <c r="H13" s="2">
        <v>140</v>
      </c>
      <c r="I13" s="2">
        <v>115</v>
      </c>
      <c r="J13" s="5">
        <f t="shared" si="5"/>
        <v>255</v>
      </c>
      <c r="K13" s="2">
        <v>0</v>
      </c>
      <c r="L13" s="2">
        <v>0</v>
      </c>
      <c r="M13" s="5">
        <f t="shared" si="6"/>
        <v>0</v>
      </c>
      <c r="N13" s="27">
        <f t="shared" si="7"/>
        <v>0.25246381970986603</v>
      </c>
      <c r="O13" s="27">
        <f t="shared" si="0"/>
        <v>0.23851397061235527</v>
      </c>
      <c r="P13" s="28">
        <f t="shared" si="1"/>
        <v>0.24617271129334156</v>
      </c>
      <c r="R13" s="32">
        <f t="shared" si="8"/>
        <v>54.532185057331063</v>
      </c>
      <c r="S13" s="32">
        <f t="shared" si="9"/>
        <v>51.519017652268737</v>
      </c>
      <c r="T13" s="32">
        <f t="shared" si="10"/>
        <v>53.173305639361779</v>
      </c>
    </row>
    <row r="14" spans="1:20" x14ac:dyDescent="0.25">
      <c r="B14" s="12" t="str">
        <f>'Média Mensal'!B14</f>
        <v>Contumil</v>
      </c>
      <c r="C14" s="12" t="str">
        <f>'Média Mensal'!C14</f>
        <v>Estádio do Dragão</v>
      </c>
      <c r="D14" s="15">
        <f>'Média Mensal'!D14</f>
        <v>619.19000000000005</v>
      </c>
      <c r="E14" s="4">
        <v>8964.9673952647499</v>
      </c>
      <c r="F14" s="2">
        <v>6965.1218474739708</v>
      </c>
      <c r="G14" s="5">
        <f t="shared" si="4"/>
        <v>15930.089242738721</v>
      </c>
      <c r="H14" s="2">
        <v>140</v>
      </c>
      <c r="I14" s="2">
        <v>113</v>
      </c>
      <c r="J14" s="5">
        <f t="shared" si="5"/>
        <v>253</v>
      </c>
      <c r="K14" s="2">
        <v>0</v>
      </c>
      <c r="L14" s="2">
        <v>0</v>
      </c>
      <c r="M14" s="5">
        <f t="shared" si="6"/>
        <v>0</v>
      </c>
      <c r="N14" s="27">
        <f t="shared" si="7"/>
        <v>0.29646056201272319</v>
      </c>
      <c r="O14" s="27">
        <f t="shared" si="0"/>
        <v>0.2853622520269572</v>
      </c>
      <c r="P14" s="28">
        <f t="shared" si="1"/>
        <v>0.29150360933133362</v>
      </c>
      <c r="R14" s="32">
        <f t="shared" si="8"/>
        <v>64.035481394748217</v>
      </c>
      <c r="S14" s="32">
        <f t="shared" si="9"/>
        <v>61.638246437822751</v>
      </c>
      <c r="T14" s="32">
        <f t="shared" si="10"/>
        <v>62.964779615568069</v>
      </c>
    </row>
    <row r="15" spans="1:20" x14ac:dyDescent="0.25">
      <c r="B15" s="12" t="str">
        <f>'Média Mensal'!B15</f>
        <v>Estádio do Dragão</v>
      </c>
      <c r="C15" s="12" t="str">
        <f>'Média Mensal'!C15</f>
        <v>Campanhã</v>
      </c>
      <c r="D15" s="15">
        <f>'Média Mensal'!D15</f>
        <v>1166.02</v>
      </c>
      <c r="E15" s="4">
        <v>16638.610476179463</v>
      </c>
      <c r="F15" s="2">
        <v>12487.644729832096</v>
      </c>
      <c r="G15" s="5">
        <f t="shared" si="4"/>
        <v>29126.255206011559</v>
      </c>
      <c r="H15" s="2">
        <v>292</v>
      </c>
      <c r="I15" s="2">
        <v>262</v>
      </c>
      <c r="J15" s="5">
        <f t="shared" si="5"/>
        <v>554</v>
      </c>
      <c r="K15" s="2">
        <v>133</v>
      </c>
      <c r="L15" s="2">
        <v>123</v>
      </c>
      <c r="M15" s="5">
        <f t="shared" si="6"/>
        <v>256</v>
      </c>
      <c r="N15" s="27">
        <f t="shared" si="7"/>
        <v>0.17321781540121869</v>
      </c>
      <c r="O15" s="27">
        <f t="shared" si="0"/>
        <v>0.14337793618343089</v>
      </c>
      <c r="P15" s="28">
        <f t="shared" si="1"/>
        <v>0.15902777586928649</v>
      </c>
      <c r="R15" s="32">
        <f t="shared" si="8"/>
        <v>39.149671708657557</v>
      </c>
      <c r="S15" s="32">
        <f t="shared" si="9"/>
        <v>32.435440856706741</v>
      </c>
      <c r="T15" s="32">
        <f t="shared" si="10"/>
        <v>35.958339760508096</v>
      </c>
    </row>
    <row r="16" spans="1:20" x14ac:dyDescent="0.25">
      <c r="B16" s="12" t="str">
        <f>'Média Mensal'!B16</f>
        <v>Campanhã</v>
      </c>
      <c r="C16" s="12" t="str">
        <f>'Média Mensal'!C16</f>
        <v>Heroismo</v>
      </c>
      <c r="D16" s="15">
        <f>'Média Mensal'!D16</f>
        <v>950.92</v>
      </c>
      <c r="E16" s="4">
        <v>30246.024218391703</v>
      </c>
      <c r="F16" s="2">
        <v>22538.516213196766</v>
      </c>
      <c r="G16" s="5">
        <f t="shared" si="4"/>
        <v>52784.540431588466</v>
      </c>
      <c r="H16" s="2">
        <v>295</v>
      </c>
      <c r="I16" s="2">
        <v>269</v>
      </c>
      <c r="J16" s="5">
        <f t="shared" si="5"/>
        <v>564</v>
      </c>
      <c r="K16" s="2">
        <v>250</v>
      </c>
      <c r="L16" s="2">
        <v>246</v>
      </c>
      <c r="M16" s="5">
        <f t="shared" si="6"/>
        <v>496</v>
      </c>
      <c r="N16" s="27">
        <f t="shared" si="7"/>
        <v>0.24058243889907496</v>
      </c>
      <c r="O16" s="27">
        <f t="shared" si="0"/>
        <v>0.18922120536299253</v>
      </c>
      <c r="P16" s="28">
        <f t="shared" si="1"/>
        <v>0.2155949403329159</v>
      </c>
      <c r="R16" s="32">
        <f t="shared" si="8"/>
        <v>55.497292143837988</v>
      </c>
      <c r="S16" s="32">
        <f t="shared" si="9"/>
        <v>43.764109151838383</v>
      </c>
      <c r="T16" s="32">
        <f t="shared" si="10"/>
        <v>49.796736256215532</v>
      </c>
    </row>
    <row r="17" spans="2:20" x14ac:dyDescent="0.25">
      <c r="B17" s="12" t="str">
        <f>'Média Mensal'!B17</f>
        <v>Heroismo</v>
      </c>
      <c r="C17" s="12" t="str">
        <f>'Média Mensal'!C17</f>
        <v>24 de Agosto</v>
      </c>
      <c r="D17" s="15">
        <f>'Média Mensal'!D17</f>
        <v>571.9</v>
      </c>
      <c r="E17" s="4">
        <v>31981.467153878366</v>
      </c>
      <c r="F17" s="2">
        <v>24540.466752765209</v>
      </c>
      <c r="G17" s="5">
        <f t="shared" si="4"/>
        <v>56521.933906643579</v>
      </c>
      <c r="H17" s="2">
        <v>285</v>
      </c>
      <c r="I17" s="2">
        <v>267</v>
      </c>
      <c r="J17" s="5">
        <f t="shared" si="5"/>
        <v>552</v>
      </c>
      <c r="K17" s="2">
        <v>260</v>
      </c>
      <c r="L17" s="2">
        <v>249</v>
      </c>
      <c r="M17" s="5">
        <f t="shared" si="6"/>
        <v>509</v>
      </c>
      <c r="N17" s="27">
        <f t="shared" si="7"/>
        <v>0.25374061531163411</v>
      </c>
      <c r="O17" s="27">
        <f t="shared" si="0"/>
        <v>0.20549024277168082</v>
      </c>
      <c r="P17" s="28">
        <f t="shared" si="1"/>
        <v>0.23026567605287773</v>
      </c>
      <c r="R17" s="32">
        <f t="shared" si="8"/>
        <v>58.6815911080337</v>
      </c>
      <c r="S17" s="32">
        <f t="shared" si="9"/>
        <v>47.55904409450622</v>
      </c>
      <c r="T17" s="32">
        <f t="shared" si="10"/>
        <v>53.272322249428441</v>
      </c>
    </row>
    <row r="18" spans="2:20" x14ac:dyDescent="0.25">
      <c r="B18" s="12" t="str">
        <f>'Média Mensal'!B18</f>
        <v>24 de Agosto</v>
      </c>
      <c r="C18" s="12" t="str">
        <f>'Média Mensal'!C18</f>
        <v>Bolhão</v>
      </c>
      <c r="D18" s="15">
        <f>'Média Mensal'!D18</f>
        <v>680.44</v>
      </c>
      <c r="E18" s="4">
        <v>39650.461005655052</v>
      </c>
      <c r="F18" s="2">
        <v>30029.387320210866</v>
      </c>
      <c r="G18" s="5">
        <f t="shared" si="4"/>
        <v>69679.848325865925</v>
      </c>
      <c r="H18" s="2">
        <v>270</v>
      </c>
      <c r="I18" s="2">
        <v>267</v>
      </c>
      <c r="J18" s="5">
        <f t="shared" si="5"/>
        <v>537</v>
      </c>
      <c r="K18" s="2">
        <v>260</v>
      </c>
      <c r="L18" s="2">
        <v>249</v>
      </c>
      <c r="M18" s="5">
        <f t="shared" si="6"/>
        <v>509</v>
      </c>
      <c r="N18" s="27">
        <f t="shared" si="7"/>
        <v>0.32288649027406396</v>
      </c>
      <c r="O18" s="27">
        <f t="shared" si="0"/>
        <v>0.25145186327882896</v>
      </c>
      <c r="P18" s="28">
        <f t="shared" si="1"/>
        <v>0.28766698727568668</v>
      </c>
      <c r="R18" s="32">
        <f t="shared" si="8"/>
        <v>74.81219057670765</v>
      </c>
      <c r="S18" s="32">
        <f t="shared" si="9"/>
        <v>58.196487054672218</v>
      </c>
      <c r="T18" s="32">
        <f t="shared" si="10"/>
        <v>66.615533772338367</v>
      </c>
    </row>
    <row r="19" spans="2:20" x14ac:dyDescent="0.25">
      <c r="B19" s="12" t="str">
        <f>'Média Mensal'!B19</f>
        <v>Bolhão</v>
      </c>
      <c r="C19" s="12" t="str">
        <f>'Média Mensal'!C19</f>
        <v>Trindade</v>
      </c>
      <c r="D19" s="15">
        <f>'Média Mensal'!D19</f>
        <v>451.8</v>
      </c>
      <c r="E19" s="4">
        <v>47090.726739049664</v>
      </c>
      <c r="F19" s="2">
        <v>39403.685546297194</v>
      </c>
      <c r="G19" s="5">
        <f t="shared" si="4"/>
        <v>86494.412285346858</v>
      </c>
      <c r="H19" s="2">
        <v>269</v>
      </c>
      <c r="I19" s="2">
        <v>266</v>
      </c>
      <c r="J19" s="5">
        <f t="shared" si="5"/>
        <v>535</v>
      </c>
      <c r="K19" s="2">
        <v>251</v>
      </c>
      <c r="L19" s="2">
        <v>252</v>
      </c>
      <c r="M19" s="5">
        <f t="shared" si="6"/>
        <v>503</v>
      </c>
      <c r="N19" s="27">
        <f t="shared" si="7"/>
        <v>0.39127498287564533</v>
      </c>
      <c r="O19" s="27">
        <f t="shared" si="0"/>
        <v>0.32849544439690204</v>
      </c>
      <c r="P19" s="28">
        <f t="shared" si="1"/>
        <v>0.35993746373488106</v>
      </c>
      <c r="R19" s="32">
        <f t="shared" si="8"/>
        <v>90.559089882787816</v>
      </c>
      <c r="S19" s="32">
        <f t="shared" si="9"/>
        <v>76.068891016017744</v>
      </c>
      <c r="T19" s="32">
        <f t="shared" si="10"/>
        <v>83.327950178561522</v>
      </c>
    </row>
    <row r="20" spans="2:20" x14ac:dyDescent="0.25">
      <c r="B20" s="12" t="str">
        <f>'Média Mensal'!B20</f>
        <v>Trindade</v>
      </c>
      <c r="C20" s="12" t="str">
        <f>'Média Mensal'!C20</f>
        <v>Lapa</v>
      </c>
      <c r="D20" s="15">
        <f>'Média Mensal'!D20</f>
        <v>857.43000000000006</v>
      </c>
      <c r="E20" s="4">
        <v>52916.275652091797</v>
      </c>
      <c r="F20" s="2">
        <v>57559.34214282185</v>
      </c>
      <c r="G20" s="5">
        <f t="shared" si="4"/>
        <v>110475.61779491365</v>
      </c>
      <c r="H20" s="2">
        <v>380</v>
      </c>
      <c r="I20" s="2">
        <v>354</v>
      </c>
      <c r="J20" s="5">
        <f t="shared" si="5"/>
        <v>734</v>
      </c>
      <c r="K20" s="2">
        <v>250</v>
      </c>
      <c r="L20" s="2">
        <v>254</v>
      </c>
      <c r="M20" s="5">
        <f t="shared" si="6"/>
        <v>504</v>
      </c>
      <c r="N20" s="27">
        <f t="shared" si="7"/>
        <v>0.36727009752978762</v>
      </c>
      <c r="O20" s="27">
        <f t="shared" si="0"/>
        <v>0.41274195547571885</v>
      </c>
      <c r="P20" s="28">
        <f t="shared" si="1"/>
        <v>0.38963524136234429</v>
      </c>
      <c r="R20" s="32">
        <f t="shared" si="8"/>
        <v>83.994088336653647</v>
      </c>
      <c r="S20" s="32">
        <f t="shared" si="9"/>
        <v>94.669970629641199</v>
      </c>
      <c r="T20" s="32">
        <f t="shared" si="10"/>
        <v>89.237171078282429</v>
      </c>
    </row>
    <row r="21" spans="2:20" x14ac:dyDescent="0.25">
      <c r="B21" s="12" t="str">
        <f>'Média Mensal'!B21</f>
        <v>Lapa</v>
      </c>
      <c r="C21" s="12" t="str">
        <f>'Média Mensal'!C21</f>
        <v>Carolina Michaelis</v>
      </c>
      <c r="D21" s="15">
        <f>'Média Mensal'!D21</f>
        <v>460.97</v>
      </c>
      <c r="E21" s="4">
        <v>49681.435170004494</v>
      </c>
      <c r="F21" s="2">
        <v>57475.583541900851</v>
      </c>
      <c r="G21" s="5">
        <f t="shared" si="4"/>
        <v>107157.01871190534</v>
      </c>
      <c r="H21" s="2">
        <v>382</v>
      </c>
      <c r="I21" s="2">
        <v>359</v>
      </c>
      <c r="J21" s="5">
        <f t="shared" si="5"/>
        <v>741</v>
      </c>
      <c r="K21" s="2">
        <v>251</v>
      </c>
      <c r="L21" s="2">
        <v>250</v>
      </c>
      <c r="M21" s="5">
        <f t="shared" si="6"/>
        <v>501</v>
      </c>
      <c r="N21" s="27">
        <f t="shared" si="7"/>
        <v>0.34319864030121922</v>
      </c>
      <c r="O21" s="27">
        <f t="shared" si="0"/>
        <v>0.41188143912959962</v>
      </c>
      <c r="P21" s="28">
        <f t="shared" si="1"/>
        <v>0.37690999321819368</v>
      </c>
      <c r="R21" s="32">
        <f t="shared" si="8"/>
        <v>78.485679573466811</v>
      </c>
      <c r="S21" s="32">
        <f t="shared" si="9"/>
        <v>94.376984469459529</v>
      </c>
      <c r="T21" s="32">
        <f t="shared" si="10"/>
        <v>86.277792843724114</v>
      </c>
    </row>
    <row r="22" spans="2:20" x14ac:dyDescent="0.25">
      <c r="B22" s="12" t="str">
        <f>'Média Mensal'!B22</f>
        <v>Carolina Michaelis</v>
      </c>
      <c r="C22" s="12" t="str">
        <f>'Média Mensal'!C22</f>
        <v>Casa da Música</v>
      </c>
      <c r="D22" s="15">
        <f>'Média Mensal'!D22</f>
        <v>627.48</v>
      </c>
      <c r="E22" s="4">
        <v>47584.21246946654</v>
      </c>
      <c r="F22" s="2">
        <v>55628.967378310655</v>
      </c>
      <c r="G22" s="5">
        <f t="shared" si="4"/>
        <v>103213.1798477772</v>
      </c>
      <c r="H22" s="2">
        <v>386</v>
      </c>
      <c r="I22" s="2">
        <v>355</v>
      </c>
      <c r="J22" s="5">
        <f t="shared" si="5"/>
        <v>741</v>
      </c>
      <c r="K22" s="2">
        <v>247</v>
      </c>
      <c r="L22" s="2">
        <v>251</v>
      </c>
      <c r="M22" s="5">
        <f t="shared" si="6"/>
        <v>498</v>
      </c>
      <c r="N22" s="27">
        <f t="shared" si="7"/>
        <v>0.3290019668501199</v>
      </c>
      <c r="O22" s="27">
        <f t="shared" si="0"/>
        <v>0.40041580803229482</v>
      </c>
      <c r="P22" s="28">
        <f t="shared" si="1"/>
        <v>0.36399061873246297</v>
      </c>
      <c r="R22" s="32">
        <f t="shared" si="8"/>
        <v>75.172531547340512</v>
      </c>
      <c r="S22" s="32">
        <f t="shared" si="9"/>
        <v>91.796975871799759</v>
      </c>
      <c r="T22" s="32">
        <f t="shared" si="10"/>
        <v>83.303615696349638</v>
      </c>
    </row>
    <row r="23" spans="2:20" x14ac:dyDescent="0.25">
      <c r="B23" s="12" t="str">
        <f>'Média Mensal'!B23</f>
        <v>Casa da Música</v>
      </c>
      <c r="C23" s="12" t="str">
        <f>'Média Mensal'!C23</f>
        <v>Francos</v>
      </c>
      <c r="D23" s="15">
        <f>'Média Mensal'!D23</f>
        <v>871.87</v>
      </c>
      <c r="E23" s="4">
        <v>44213.951528208323</v>
      </c>
      <c r="F23" s="2">
        <v>48004.068944127459</v>
      </c>
      <c r="G23" s="5">
        <f t="shared" si="4"/>
        <v>92218.020472335775</v>
      </c>
      <c r="H23" s="2">
        <v>380</v>
      </c>
      <c r="I23" s="2">
        <v>348</v>
      </c>
      <c r="J23" s="5">
        <f t="shared" si="5"/>
        <v>728</v>
      </c>
      <c r="K23" s="2">
        <v>249</v>
      </c>
      <c r="L23" s="2">
        <v>257</v>
      </c>
      <c r="M23" s="5">
        <f t="shared" si="6"/>
        <v>506</v>
      </c>
      <c r="N23" s="27">
        <f t="shared" si="7"/>
        <v>0.30739996334757441</v>
      </c>
      <c r="O23" s="27">
        <f t="shared" si="0"/>
        <v>0.34559169602119061</v>
      </c>
      <c r="P23" s="28">
        <f t="shared" si="1"/>
        <v>0.32616299471003257</v>
      </c>
      <c r="R23" s="32">
        <f t="shared" si="8"/>
        <v>70.292450760267599</v>
      </c>
      <c r="S23" s="32">
        <f t="shared" si="9"/>
        <v>79.345568502690014</v>
      </c>
      <c r="T23" s="32">
        <f t="shared" si="10"/>
        <v>74.730972830093819</v>
      </c>
    </row>
    <row r="24" spans="2:20" x14ac:dyDescent="0.25">
      <c r="B24" s="12" t="str">
        <f>'Média Mensal'!B24</f>
        <v>Francos</v>
      </c>
      <c r="C24" s="12" t="str">
        <f>'Média Mensal'!C24</f>
        <v>Ramalde</v>
      </c>
      <c r="D24" s="15">
        <f>'Média Mensal'!D24</f>
        <v>965.03</v>
      </c>
      <c r="E24" s="4">
        <v>41739.458992663102</v>
      </c>
      <c r="F24" s="2">
        <v>45000.448970414582</v>
      </c>
      <c r="G24" s="5">
        <f t="shared" si="4"/>
        <v>86739.907963077683</v>
      </c>
      <c r="H24" s="2">
        <v>400</v>
      </c>
      <c r="I24" s="2">
        <v>351</v>
      </c>
      <c r="J24" s="5">
        <f t="shared" si="5"/>
        <v>751</v>
      </c>
      <c r="K24" s="2">
        <v>251</v>
      </c>
      <c r="L24" s="2">
        <v>260</v>
      </c>
      <c r="M24" s="5">
        <f t="shared" si="6"/>
        <v>511</v>
      </c>
      <c r="N24" s="27">
        <f t="shared" si="7"/>
        <v>0.28079394941514924</v>
      </c>
      <c r="O24" s="27">
        <f t="shared" si="0"/>
        <v>0.32075361357711257</v>
      </c>
      <c r="P24" s="28">
        <f t="shared" si="1"/>
        <v>0.3001962593550227</v>
      </c>
      <c r="R24" s="32">
        <f t="shared" si="8"/>
        <v>64.115912431126119</v>
      </c>
      <c r="S24" s="32">
        <f t="shared" si="9"/>
        <v>73.650489313280815</v>
      </c>
      <c r="T24" s="32">
        <f t="shared" si="10"/>
        <v>68.73209822747836</v>
      </c>
    </row>
    <row r="25" spans="2:20" x14ac:dyDescent="0.25">
      <c r="B25" s="12" t="str">
        <f>'Média Mensal'!B25</f>
        <v>Ramalde</v>
      </c>
      <c r="C25" s="12" t="str">
        <f>'Média Mensal'!C25</f>
        <v>Viso</v>
      </c>
      <c r="D25" s="15">
        <f>'Média Mensal'!D25</f>
        <v>621.15</v>
      </c>
      <c r="E25" s="4">
        <v>40276.970040916429</v>
      </c>
      <c r="F25" s="2">
        <v>42976.491353872603</v>
      </c>
      <c r="G25" s="5">
        <f t="shared" si="4"/>
        <v>83253.461394789032</v>
      </c>
      <c r="H25" s="2">
        <v>398</v>
      </c>
      <c r="I25" s="2">
        <v>367</v>
      </c>
      <c r="J25" s="5">
        <f t="shared" si="5"/>
        <v>765</v>
      </c>
      <c r="K25" s="2">
        <v>252</v>
      </c>
      <c r="L25" s="2">
        <v>254</v>
      </c>
      <c r="M25" s="5">
        <f t="shared" si="6"/>
        <v>506</v>
      </c>
      <c r="N25" s="27">
        <f t="shared" si="7"/>
        <v>0.27129115503365414</v>
      </c>
      <c r="O25" s="27">
        <f t="shared" si="0"/>
        <v>0.30208971597784823</v>
      </c>
      <c r="P25" s="28">
        <f t="shared" si="1"/>
        <v>0.2863620339106967</v>
      </c>
      <c r="R25" s="32">
        <f t="shared" si="8"/>
        <v>61.964569293717581</v>
      </c>
      <c r="S25" s="32">
        <f t="shared" si="9"/>
        <v>69.205300086751379</v>
      </c>
      <c r="T25" s="32">
        <f t="shared" si="10"/>
        <v>65.502329972296636</v>
      </c>
    </row>
    <row r="26" spans="2:20" x14ac:dyDescent="0.25">
      <c r="B26" s="12" t="str">
        <f>'Média Mensal'!B26</f>
        <v>Viso</v>
      </c>
      <c r="C26" s="12" t="str">
        <f>'Média Mensal'!C26</f>
        <v>Sete Bicas</v>
      </c>
      <c r="D26" s="15">
        <f>'Média Mensal'!D26</f>
        <v>743.81</v>
      </c>
      <c r="E26" s="4">
        <v>39142.809528165322</v>
      </c>
      <c r="F26" s="2">
        <v>40597.200454495513</v>
      </c>
      <c r="G26" s="5">
        <f t="shared" si="4"/>
        <v>79740.009982660835</v>
      </c>
      <c r="H26" s="2">
        <v>398</v>
      </c>
      <c r="I26" s="2">
        <v>384</v>
      </c>
      <c r="J26" s="5">
        <f t="shared" si="5"/>
        <v>782</v>
      </c>
      <c r="K26" s="2">
        <v>249</v>
      </c>
      <c r="L26" s="2">
        <v>250</v>
      </c>
      <c r="M26" s="5">
        <f t="shared" si="6"/>
        <v>499</v>
      </c>
      <c r="N26" s="27">
        <f t="shared" si="7"/>
        <v>0.26497975580940508</v>
      </c>
      <c r="O26" s="27">
        <f t="shared" si="0"/>
        <v>0.28008886504095037</v>
      </c>
      <c r="P26" s="28">
        <f t="shared" si="1"/>
        <v>0.27246265335900838</v>
      </c>
      <c r="R26" s="32">
        <f t="shared" si="8"/>
        <v>60.49893281014733</v>
      </c>
      <c r="S26" s="32">
        <f t="shared" si="9"/>
        <v>64.033439202674316</v>
      </c>
      <c r="T26" s="32">
        <f t="shared" si="10"/>
        <v>62.248251352584568</v>
      </c>
    </row>
    <row r="27" spans="2:20" x14ac:dyDescent="0.25">
      <c r="B27" s="12" t="str">
        <f>'Média Mensal'!B27</f>
        <v>Sete Bicas</v>
      </c>
      <c r="C27" s="12" t="str">
        <f>'Média Mensal'!C27</f>
        <v>ASra da Hora</v>
      </c>
      <c r="D27" s="15">
        <f>'Média Mensal'!D27</f>
        <v>674.5</v>
      </c>
      <c r="E27" s="4">
        <v>33916.583037015691</v>
      </c>
      <c r="F27" s="2">
        <v>39071.864389201721</v>
      </c>
      <c r="G27" s="5">
        <f t="shared" si="4"/>
        <v>72988.447426217404</v>
      </c>
      <c r="H27" s="2">
        <v>395</v>
      </c>
      <c r="I27" s="2">
        <v>386</v>
      </c>
      <c r="J27" s="5">
        <f t="shared" si="5"/>
        <v>781</v>
      </c>
      <c r="K27" s="2">
        <v>245</v>
      </c>
      <c r="L27" s="2">
        <v>242</v>
      </c>
      <c r="M27" s="5">
        <f t="shared" si="6"/>
        <v>487</v>
      </c>
      <c r="N27" s="27">
        <f t="shared" si="7"/>
        <v>0.23217814236730347</v>
      </c>
      <c r="O27" s="27">
        <f t="shared" si="0"/>
        <v>0.27248287484100731</v>
      </c>
      <c r="P27" s="28">
        <f t="shared" si="1"/>
        <v>0.25214337630657679</v>
      </c>
      <c r="R27" s="32">
        <f t="shared" si="8"/>
        <v>52.994660995337014</v>
      </c>
      <c r="S27" s="32">
        <f t="shared" si="9"/>
        <v>62.21634456879255</v>
      </c>
      <c r="T27" s="32">
        <f t="shared" si="10"/>
        <v>57.561867055376503</v>
      </c>
    </row>
    <row r="28" spans="2:20" x14ac:dyDescent="0.25">
      <c r="B28" s="12" t="str">
        <f>'Média Mensal'!B28</f>
        <v>ASra da Hora</v>
      </c>
      <c r="C28" s="12" t="str">
        <f>'Média Mensal'!C28</f>
        <v>Vasco da Gama</v>
      </c>
      <c r="D28" s="15">
        <f>'Média Mensal'!D28</f>
        <v>824.48</v>
      </c>
      <c r="E28" s="4">
        <v>16271.680260291363</v>
      </c>
      <c r="F28" s="2">
        <v>13433.700862878641</v>
      </c>
      <c r="G28" s="5">
        <f t="shared" si="4"/>
        <v>29705.381123170002</v>
      </c>
      <c r="H28" s="2">
        <v>213</v>
      </c>
      <c r="I28" s="2">
        <v>204</v>
      </c>
      <c r="J28" s="5">
        <f t="shared" si="5"/>
        <v>417</v>
      </c>
      <c r="K28" s="2">
        <v>0</v>
      </c>
      <c r="L28" s="2">
        <v>0</v>
      </c>
      <c r="M28" s="5">
        <f t="shared" si="6"/>
        <v>0</v>
      </c>
      <c r="N28" s="27">
        <f t="shared" si="7"/>
        <v>0.35367067162865945</v>
      </c>
      <c r="O28" s="27">
        <f t="shared" si="0"/>
        <v>0.30486793897237291</v>
      </c>
      <c r="P28" s="28">
        <f t="shared" si="1"/>
        <v>0.32979595349464874</v>
      </c>
      <c r="R28" s="32">
        <f t="shared" si="8"/>
        <v>76.392865071790439</v>
      </c>
      <c r="S28" s="32">
        <f t="shared" si="9"/>
        <v>65.851474818032557</v>
      </c>
      <c r="T28" s="32">
        <f t="shared" si="10"/>
        <v>71.235925954844134</v>
      </c>
    </row>
    <row r="29" spans="2:20" x14ac:dyDescent="0.25">
      <c r="B29" s="12" t="str">
        <f>'Média Mensal'!B29</f>
        <v>Vasco da Gama</v>
      </c>
      <c r="C29" s="12" t="str">
        <f>'Média Mensal'!C29</f>
        <v>Estádio do Mar</v>
      </c>
      <c r="D29" s="15">
        <f>'Média Mensal'!D29</f>
        <v>661.6</v>
      </c>
      <c r="E29" s="4">
        <v>16175.349439040643</v>
      </c>
      <c r="F29" s="2">
        <v>12786.424559915762</v>
      </c>
      <c r="G29" s="5">
        <f t="shared" si="4"/>
        <v>28961.773998956407</v>
      </c>
      <c r="H29" s="2">
        <v>208</v>
      </c>
      <c r="I29" s="2">
        <v>207</v>
      </c>
      <c r="J29" s="5">
        <f t="shared" si="5"/>
        <v>415</v>
      </c>
      <c r="K29" s="2">
        <v>0</v>
      </c>
      <c r="L29" s="2">
        <v>0</v>
      </c>
      <c r="M29" s="5">
        <f t="shared" si="6"/>
        <v>0</v>
      </c>
      <c r="N29" s="27">
        <f t="shared" si="7"/>
        <v>0.36002825496440177</v>
      </c>
      <c r="O29" s="27">
        <f t="shared" si="0"/>
        <v>0.2859729951671981</v>
      </c>
      <c r="P29" s="28">
        <f t="shared" si="1"/>
        <v>0.3230898482703749</v>
      </c>
      <c r="R29" s="32">
        <f t="shared" si="8"/>
        <v>77.766103072310784</v>
      </c>
      <c r="S29" s="32">
        <f t="shared" si="9"/>
        <v>61.770166956114792</v>
      </c>
      <c r="T29" s="32">
        <f t="shared" si="10"/>
        <v>69.787407226400987</v>
      </c>
    </row>
    <row r="30" spans="2:20" x14ac:dyDescent="0.25">
      <c r="B30" s="12" t="str">
        <f>'Média Mensal'!B30</f>
        <v>Estádio do Mar</v>
      </c>
      <c r="C30" s="12" t="str">
        <f>'Média Mensal'!C30</f>
        <v>Pedro Hispano</v>
      </c>
      <c r="D30" s="15">
        <f>'Média Mensal'!D30</f>
        <v>786.97</v>
      </c>
      <c r="E30" s="4">
        <v>16104.234741500955</v>
      </c>
      <c r="F30" s="2">
        <v>12535.399163786282</v>
      </c>
      <c r="G30" s="5">
        <f t="shared" si="4"/>
        <v>28639.633905287235</v>
      </c>
      <c r="H30" s="2">
        <v>202</v>
      </c>
      <c r="I30" s="2">
        <v>203</v>
      </c>
      <c r="J30" s="5">
        <f t="shared" si="5"/>
        <v>405</v>
      </c>
      <c r="K30" s="2">
        <v>0</v>
      </c>
      <c r="L30" s="2">
        <v>0</v>
      </c>
      <c r="M30" s="5">
        <f t="shared" si="6"/>
        <v>0</v>
      </c>
      <c r="N30" s="27">
        <f t="shared" si="7"/>
        <v>0.36909228872160238</v>
      </c>
      <c r="O30" s="27">
        <f t="shared" si="0"/>
        <v>0.285883031467485</v>
      </c>
      <c r="P30" s="28">
        <f t="shared" si="1"/>
        <v>0.32738493261645218</v>
      </c>
      <c r="R30" s="32">
        <f t="shared" si="8"/>
        <v>79.723934363866121</v>
      </c>
      <c r="S30" s="32">
        <f t="shared" si="9"/>
        <v>61.750734796976758</v>
      </c>
      <c r="T30" s="32">
        <f t="shared" si="10"/>
        <v>70.715145445153667</v>
      </c>
    </row>
    <row r="31" spans="2:20" x14ac:dyDescent="0.25">
      <c r="B31" s="12" t="str">
        <f>'Média Mensal'!B31</f>
        <v>Pedro Hispano</v>
      </c>
      <c r="C31" s="12" t="str">
        <f>'Média Mensal'!C31</f>
        <v>Parque de Real</v>
      </c>
      <c r="D31" s="15">
        <f>'Média Mensal'!D31</f>
        <v>656.68</v>
      </c>
      <c r="E31" s="4">
        <v>15143.890193737026</v>
      </c>
      <c r="F31" s="2">
        <v>11739.495308405105</v>
      </c>
      <c r="G31" s="5">
        <f t="shared" si="4"/>
        <v>26883.385502142133</v>
      </c>
      <c r="H31" s="2">
        <v>201</v>
      </c>
      <c r="I31" s="2">
        <v>206</v>
      </c>
      <c r="J31" s="5">
        <f t="shared" si="5"/>
        <v>407</v>
      </c>
      <c r="K31" s="2">
        <v>0</v>
      </c>
      <c r="L31" s="2">
        <v>0</v>
      </c>
      <c r="M31" s="5">
        <f t="shared" si="6"/>
        <v>0</v>
      </c>
      <c r="N31" s="27">
        <f t="shared" si="7"/>
        <v>0.34880896889941559</v>
      </c>
      <c r="O31" s="27">
        <f t="shared" si="0"/>
        <v>0.2638325986247102</v>
      </c>
      <c r="P31" s="28">
        <f t="shared" si="1"/>
        <v>0.30579881588568264</v>
      </c>
      <c r="R31" s="32">
        <f t="shared" si="8"/>
        <v>75.34273728227376</v>
      </c>
      <c r="S31" s="32">
        <f t="shared" si="9"/>
        <v>56.987841302937404</v>
      </c>
      <c r="T31" s="32">
        <f t="shared" si="10"/>
        <v>66.052544231307451</v>
      </c>
    </row>
    <row r="32" spans="2:20" x14ac:dyDescent="0.25">
      <c r="B32" s="12" t="str">
        <f>'Média Mensal'!B32</f>
        <v>Parque de Real</v>
      </c>
      <c r="C32" s="12" t="str">
        <f>'Média Mensal'!C32</f>
        <v>C. Matosinhos</v>
      </c>
      <c r="D32" s="15">
        <f>'Média Mensal'!D32</f>
        <v>723.67</v>
      </c>
      <c r="E32" s="4">
        <v>14775.597319435255</v>
      </c>
      <c r="F32" s="2">
        <v>11224.578484880412</v>
      </c>
      <c r="G32" s="5">
        <f t="shared" si="4"/>
        <v>26000.175804315666</v>
      </c>
      <c r="H32" s="2">
        <v>202</v>
      </c>
      <c r="I32" s="2">
        <v>205</v>
      </c>
      <c r="J32" s="5">
        <f t="shared" si="5"/>
        <v>407</v>
      </c>
      <c r="K32" s="2">
        <v>0</v>
      </c>
      <c r="L32" s="2">
        <v>0</v>
      </c>
      <c r="M32" s="5">
        <f t="shared" si="6"/>
        <v>0</v>
      </c>
      <c r="N32" s="27">
        <f t="shared" si="7"/>
        <v>0.33864130270066134</v>
      </c>
      <c r="O32" s="27">
        <f t="shared" si="0"/>
        <v>0.25349093235953957</v>
      </c>
      <c r="P32" s="28">
        <f t="shared" si="1"/>
        <v>0.29575229552638621</v>
      </c>
      <c r="R32" s="32">
        <f t="shared" si="8"/>
        <v>73.146521383342844</v>
      </c>
      <c r="S32" s="32">
        <f t="shared" si="9"/>
        <v>54.75404138966055</v>
      </c>
      <c r="T32" s="32">
        <f t="shared" si="10"/>
        <v>63.882495833699423</v>
      </c>
    </row>
    <row r="33" spans="2:20" x14ac:dyDescent="0.25">
      <c r="B33" s="12" t="str">
        <f>'Média Mensal'!B33</f>
        <v>C. Matosinhos</v>
      </c>
      <c r="C33" s="12" t="str">
        <f>'Média Mensal'!C33</f>
        <v>Matosinhos Sul</v>
      </c>
      <c r="D33" s="15">
        <f>'Média Mensal'!D33</f>
        <v>616.61</v>
      </c>
      <c r="E33" s="4">
        <v>12285.369417986978</v>
      </c>
      <c r="F33" s="2">
        <v>8827.528213063888</v>
      </c>
      <c r="G33" s="5">
        <f t="shared" si="4"/>
        <v>21112.897631050866</v>
      </c>
      <c r="H33" s="2">
        <v>204</v>
      </c>
      <c r="I33" s="2">
        <v>205</v>
      </c>
      <c r="J33" s="5">
        <f t="shared" si="5"/>
        <v>409</v>
      </c>
      <c r="K33" s="2">
        <v>0</v>
      </c>
      <c r="L33" s="2">
        <v>0</v>
      </c>
      <c r="M33" s="5">
        <f t="shared" si="6"/>
        <v>0</v>
      </c>
      <c r="N33" s="27">
        <f t="shared" si="7"/>
        <v>0.27880740327675602</v>
      </c>
      <c r="O33" s="27">
        <f t="shared" si="0"/>
        <v>0.19935700571508327</v>
      </c>
      <c r="P33" s="28">
        <f t="shared" si="1"/>
        <v>0.23898507687053863</v>
      </c>
      <c r="R33" s="32">
        <f t="shared" si="8"/>
        <v>60.222399107779303</v>
      </c>
      <c r="S33" s="32">
        <f t="shared" si="9"/>
        <v>43.061113234457991</v>
      </c>
      <c r="T33" s="32">
        <f t="shared" si="10"/>
        <v>51.620776604036344</v>
      </c>
    </row>
    <row r="34" spans="2:20" x14ac:dyDescent="0.25">
      <c r="B34" s="12" t="str">
        <f>'Média Mensal'!B34</f>
        <v>Matosinhos Sul</v>
      </c>
      <c r="C34" s="12" t="str">
        <f>'Média Mensal'!C34</f>
        <v>Brito Capelo</v>
      </c>
      <c r="D34" s="15">
        <f>'Média Mensal'!D34</f>
        <v>535.72</v>
      </c>
      <c r="E34" s="4">
        <v>4436.7539217280619</v>
      </c>
      <c r="F34" s="2">
        <v>4363.2031872799198</v>
      </c>
      <c r="G34" s="5">
        <f t="shared" si="4"/>
        <v>8799.9571090079808</v>
      </c>
      <c r="H34" s="2">
        <v>199</v>
      </c>
      <c r="I34" s="2">
        <v>211</v>
      </c>
      <c r="J34" s="5">
        <f t="shared" si="5"/>
        <v>410</v>
      </c>
      <c r="K34" s="2">
        <v>0</v>
      </c>
      <c r="L34" s="2">
        <v>0</v>
      </c>
      <c r="M34" s="5">
        <f t="shared" si="6"/>
        <v>0</v>
      </c>
      <c r="N34" s="27">
        <f t="shared" si="7"/>
        <v>0.10321873073069193</v>
      </c>
      <c r="O34" s="27">
        <f t="shared" si="0"/>
        <v>9.5734667089694567E-2</v>
      </c>
      <c r="P34" s="28">
        <f t="shared" si="1"/>
        <v>9.9367176027642057E-2</v>
      </c>
      <c r="R34" s="32">
        <f t="shared" si="8"/>
        <v>22.295245837829455</v>
      </c>
      <c r="S34" s="32">
        <f t="shared" si="9"/>
        <v>20.678688091374028</v>
      </c>
      <c r="T34" s="32">
        <f t="shared" si="10"/>
        <v>21.463310021970685</v>
      </c>
    </row>
    <row r="35" spans="2:20" x14ac:dyDescent="0.25">
      <c r="B35" s="12" t="str">
        <f>'Média Mensal'!B35</f>
        <v>Brito Capelo</v>
      </c>
      <c r="C35" s="12" t="str">
        <f>'Média Mensal'!C35</f>
        <v>Mercado</v>
      </c>
      <c r="D35" s="15">
        <f>'Média Mensal'!D35</f>
        <v>487.53</v>
      </c>
      <c r="E35" s="4">
        <v>2134.4361435502592</v>
      </c>
      <c r="F35" s="2">
        <v>2611.7727110193541</v>
      </c>
      <c r="G35" s="5">
        <f t="shared" si="4"/>
        <v>4746.2088545696133</v>
      </c>
      <c r="H35" s="2">
        <v>205</v>
      </c>
      <c r="I35" s="2">
        <v>220</v>
      </c>
      <c r="J35" s="5">
        <f t="shared" si="5"/>
        <v>425</v>
      </c>
      <c r="K35" s="2">
        <v>0</v>
      </c>
      <c r="L35" s="2">
        <v>0</v>
      </c>
      <c r="M35" s="5">
        <f t="shared" si="6"/>
        <v>0</v>
      </c>
      <c r="N35" s="27">
        <f t="shared" si="7"/>
        <v>4.8203164940159422E-2</v>
      </c>
      <c r="O35" s="27">
        <f t="shared" si="0"/>
        <v>5.4961546949060483E-2</v>
      </c>
      <c r="P35" s="28">
        <f t="shared" si="1"/>
        <v>5.1701621509472911E-2</v>
      </c>
      <c r="R35" s="32">
        <f t="shared" si="8"/>
        <v>10.411883627074435</v>
      </c>
      <c r="S35" s="32">
        <f t="shared" si="9"/>
        <v>11.871694140997064</v>
      </c>
      <c r="T35" s="32">
        <f t="shared" si="10"/>
        <v>11.167550246046149</v>
      </c>
    </row>
    <row r="36" spans="2:20" x14ac:dyDescent="0.25">
      <c r="B36" s="13" t="str">
        <f>'Média Mensal'!B36</f>
        <v>Mercado</v>
      </c>
      <c r="C36" s="13" t="str">
        <f>'Média Mensal'!C36</f>
        <v>Sr. de Matosinhos</v>
      </c>
      <c r="D36" s="16">
        <f>'Média Mensal'!D36</f>
        <v>708.96</v>
      </c>
      <c r="E36" s="4">
        <v>532.34869865179473</v>
      </c>
      <c r="F36" s="2">
        <v>626.99999999788292</v>
      </c>
      <c r="G36" s="7">
        <f t="shared" si="4"/>
        <v>1159.3486986496778</v>
      </c>
      <c r="H36" s="3">
        <v>204</v>
      </c>
      <c r="I36" s="3">
        <v>221</v>
      </c>
      <c r="J36" s="7">
        <f t="shared" si="5"/>
        <v>425</v>
      </c>
      <c r="K36" s="3">
        <v>0</v>
      </c>
      <c r="L36" s="3">
        <v>0</v>
      </c>
      <c r="M36" s="7">
        <f t="shared" si="6"/>
        <v>0</v>
      </c>
      <c r="N36" s="27">
        <f t="shared" si="7"/>
        <v>1.2081261316534921E-2</v>
      </c>
      <c r="O36" s="27">
        <f t="shared" si="0"/>
        <v>1.3134741075873197E-2</v>
      </c>
      <c r="P36" s="28">
        <f t="shared" si="1"/>
        <v>1.2629070791390825E-2</v>
      </c>
      <c r="R36" s="32">
        <f t="shared" si="8"/>
        <v>2.609552444371543</v>
      </c>
      <c r="S36" s="32">
        <f t="shared" si="9"/>
        <v>2.8371040723886107</v>
      </c>
      <c r="T36" s="32">
        <f t="shared" si="10"/>
        <v>2.7278792909404181</v>
      </c>
    </row>
    <row r="37" spans="2:20" x14ac:dyDescent="0.25">
      <c r="B37" s="11" t="str">
        <f>'Média Mensal'!B37</f>
        <v>BSra da Hora</v>
      </c>
      <c r="C37" s="11" t="str">
        <f>'Média Mensal'!C37</f>
        <v>BFonte do Cuco</v>
      </c>
      <c r="D37" s="14">
        <f>'Média Mensal'!D37</f>
        <v>687.03</v>
      </c>
      <c r="E37" s="8">
        <v>13530.92002359634</v>
      </c>
      <c r="F37" s="9">
        <v>19874.467178633095</v>
      </c>
      <c r="G37" s="10">
        <f t="shared" si="4"/>
        <v>33405.387202229438</v>
      </c>
      <c r="H37" s="9">
        <v>174</v>
      </c>
      <c r="I37" s="9">
        <v>180</v>
      </c>
      <c r="J37" s="10">
        <f t="shared" si="5"/>
        <v>354</v>
      </c>
      <c r="K37" s="9">
        <v>132</v>
      </c>
      <c r="L37" s="9">
        <v>135</v>
      </c>
      <c r="M37" s="10">
        <f t="shared" si="6"/>
        <v>267</v>
      </c>
      <c r="N37" s="25">
        <f t="shared" si="7"/>
        <v>0.19241922672918571</v>
      </c>
      <c r="O37" s="25">
        <f t="shared" si="0"/>
        <v>0.27466096156209363</v>
      </c>
      <c r="P37" s="26">
        <f t="shared" si="1"/>
        <v>0.23412802917177908</v>
      </c>
      <c r="R37" s="32">
        <f t="shared" si="8"/>
        <v>44.218692887569738</v>
      </c>
      <c r="S37" s="32">
        <f t="shared" si="9"/>
        <v>63.093546598835218</v>
      </c>
      <c r="T37" s="32">
        <f t="shared" si="10"/>
        <v>53.792894045458034</v>
      </c>
    </row>
    <row r="38" spans="2:20" x14ac:dyDescent="0.25">
      <c r="B38" s="12" t="str">
        <f>'Média Mensal'!B38</f>
        <v>BFonte do Cuco</v>
      </c>
      <c r="C38" s="12" t="str">
        <f>'Média Mensal'!C38</f>
        <v>Custoias</v>
      </c>
      <c r="D38" s="15">
        <f>'Média Mensal'!D38</f>
        <v>689.2</v>
      </c>
      <c r="E38" s="4">
        <v>13010.512157170317</v>
      </c>
      <c r="F38" s="2">
        <v>19300.636047172728</v>
      </c>
      <c r="G38" s="5">
        <f t="shared" si="4"/>
        <v>32311.148204343044</v>
      </c>
      <c r="H38" s="2">
        <v>179</v>
      </c>
      <c r="I38" s="2">
        <v>180</v>
      </c>
      <c r="J38" s="5">
        <f t="shared" si="5"/>
        <v>359</v>
      </c>
      <c r="K38" s="2">
        <v>132</v>
      </c>
      <c r="L38" s="2">
        <v>136</v>
      </c>
      <c r="M38" s="5">
        <f t="shared" si="6"/>
        <v>268</v>
      </c>
      <c r="N38" s="27">
        <f t="shared" si="7"/>
        <v>0.1822200582236739</v>
      </c>
      <c r="O38" s="27">
        <f t="shared" si="0"/>
        <v>0.26581968994012684</v>
      </c>
      <c r="P38" s="28">
        <f t="shared" si="1"/>
        <v>0.22437050861301486</v>
      </c>
      <c r="R38" s="32">
        <f t="shared" si="8"/>
        <v>41.834444235274333</v>
      </c>
      <c r="S38" s="32">
        <f t="shared" si="9"/>
        <v>61.077962174597239</v>
      </c>
      <c r="T38" s="32">
        <f t="shared" si="10"/>
        <v>51.532931745363705</v>
      </c>
    </row>
    <row r="39" spans="2:20" x14ac:dyDescent="0.25">
      <c r="B39" s="12" t="str">
        <f>'Média Mensal'!B39</f>
        <v>Custoias</v>
      </c>
      <c r="C39" s="12" t="str">
        <f>'Média Mensal'!C39</f>
        <v>Esposade</v>
      </c>
      <c r="D39" s="15">
        <f>'Média Mensal'!D39</f>
        <v>1779.24</v>
      </c>
      <c r="E39" s="4">
        <v>12683.559142524002</v>
      </c>
      <c r="F39" s="2">
        <v>18951.602678290743</v>
      </c>
      <c r="G39" s="5">
        <f t="shared" si="4"/>
        <v>31635.161820814745</v>
      </c>
      <c r="H39" s="2">
        <v>179</v>
      </c>
      <c r="I39" s="2">
        <v>180</v>
      </c>
      <c r="J39" s="5">
        <f t="shared" si="5"/>
        <v>359</v>
      </c>
      <c r="K39" s="2">
        <v>132</v>
      </c>
      <c r="L39" s="2">
        <v>134</v>
      </c>
      <c r="M39" s="5">
        <f t="shared" si="6"/>
        <v>266</v>
      </c>
      <c r="N39" s="27">
        <f t="shared" si="7"/>
        <v>0.17764088434907566</v>
      </c>
      <c r="O39" s="27">
        <f t="shared" si="0"/>
        <v>0.26280789158934353</v>
      </c>
      <c r="P39" s="28">
        <f t="shared" si="1"/>
        <v>0.22043565569997453</v>
      </c>
      <c r="R39" s="32">
        <f t="shared" si="8"/>
        <v>40.783148368244376</v>
      </c>
      <c r="S39" s="32">
        <f t="shared" si="9"/>
        <v>60.355422542327204</v>
      </c>
      <c r="T39" s="32">
        <f t="shared" si="10"/>
        <v>50.616258913303589</v>
      </c>
    </row>
    <row r="40" spans="2:20" x14ac:dyDescent="0.25">
      <c r="B40" s="12" t="str">
        <f>'Média Mensal'!B40</f>
        <v>Esposade</v>
      </c>
      <c r="C40" s="12" t="str">
        <f>'Média Mensal'!C40</f>
        <v>Crestins</v>
      </c>
      <c r="D40" s="15">
        <f>'Média Mensal'!D40</f>
        <v>2035.56</v>
      </c>
      <c r="E40" s="4">
        <v>12585.119868718582</v>
      </c>
      <c r="F40" s="2">
        <v>18824.472557881782</v>
      </c>
      <c r="G40" s="5">
        <f t="shared" si="4"/>
        <v>31409.592426600364</v>
      </c>
      <c r="H40" s="2">
        <v>179</v>
      </c>
      <c r="I40" s="2">
        <v>164</v>
      </c>
      <c r="J40" s="5">
        <f t="shared" si="5"/>
        <v>343</v>
      </c>
      <c r="K40" s="2">
        <v>131</v>
      </c>
      <c r="L40" s="2">
        <v>133</v>
      </c>
      <c r="M40" s="5">
        <f t="shared" si="6"/>
        <v>264</v>
      </c>
      <c r="N40" s="27">
        <f t="shared" si="7"/>
        <v>0.17687654414097401</v>
      </c>
      <c r="O40" s="27">
        <f t="shared" si="0"/>
        <v>0.2751794023781105</v>
      </c>
      <c r="P40" s="28">
        <f t="shared" si="1"/>
        <v>0.2250615679750671</v>
      </c>
      <c r="R40" s="32">
        <f t="shared" si="8"/>
        <v>40.597160866834137</v>
      </c>
      <c r="S40" s="32">
        <f t="shared" si="9"/>
        <v>63.382062484450444</v>
      </c>
      <c r="T40" s="32">
        <f t="shared" si="10"/>
        <v>51.745621790115919</v>
      </c>
    </row>
    <row r="41" spans="2:20" x14ac:dyDescent="0.25">
      <c r="B41" s="12" t="str">
        <f>'Média Mensal'!B41</f>
        <v>Crestins</v>
      </c>
      <c r="C41" s="12" t="str">
        <f>'Média Mensal'!C41</f>
        <v>Verdes (B)</v>
      </c>
      <c r="D41" s="15">
        <f>'Média Mensal'!D41</f>
        <v>591.81999999999994</v>
      </c>
      <c r="E41" s="4">
        <v>12537.452100370136</v>
      </c>
      <c r="F41" s="2">
        <v>18586.945242617177</v>
      </c>
      <c r="G41" s="5">
        <f t="shared" si="4"/>
        <v>31124.397342987315</v>
      </c>
      <c r="H41" s="2">
        <v>179</v>
      </c>
      <c r="I41" s="2">
        <v>162</v>
      </c>
      <c r="J41" s="5">
        <f t="shared" si="5"/>
        <v>341</v>
      </c>
      <c r="K41" s="2">
        <v>133</v>
      </c>
      <c r="L41" s="2">
        <v>133</v>
      </c>
      <c r="M41" s="5">
        <f t="shared" si="6"/>
        <v>266</v>
      </c>
      <c r="N41" s="27">
        <f t="shared" si="7"/>
        <v>0.17498677004759569</v>
      </c>
      <c r="O41" s="27">
        <f t="shared" si="0"/>
        <v>0.2734339361335939</v>
      </c>
      <c r="P41" s="28">
        <f t="shared" si="1"/>
        <v>0.22291581205944047</v>
      </c>
      <c r="R41" s="32">
        <f t="shared" si="8"/>
        <v>40.18414134734018</v>
      </c>
      <c r="S41" s="32">
        <f t="shared" si="9"/>
        <v>63.006594042770089</v>
      </c>
      <c r="T41" s="32">
        <f t="shared" si="10"/>
        <v>51.27577815978141</v>
      </c>
    </row>
    <row r="42" spans="2:20" x14ac:dyDescent="0.25">
      <c r="B42" s="12" t="str">
        <f>'Média Mensal'!B42</f>
        <v>Verdes (B)</v>
      </c>
      <c r="C42" s="12" t="str">
        <f>'Média Mensal'!C42</f>
        <v>Pedras Rubras</v>
      </c>
      <c r="D42" s="15">
        <f>'Média Mensal'!D42</f>
        <v>960.78</v>
      </c>
      <c r="E42" s="4">
        <v>8987.3117566371966</v>
      </c>
      <c r="F42" s="2">
        <v>10326.949379972089</v>
      </c>
      <c r="G42" s="5">
        <f t="shared" si="4"/>
        <v>19314.261136609286</v>
      </c>
      <c r="H42" s="2">
        <v>0</v>
      </c>
      <c r="I42" s="2">
        <v>0</v>
      </c>
      <c r="J42" s="5">
        <f t="shared" si="5"/>
        <v>0</v>
      </c>
      <c r="K42" s="2">
        <v>133</v>
      </c>
      <c r="L42" s="2">
        <v>133</v>
      </c>
      <c r="M42" s="5">
        <f t="shared" si="6"/>
        <v>266</v>
      </c>
      <c r="N42" s="27">
        <f t="shared" si="7"/>
        <v>0.27247488954151095</v>
      </c>
      <c r="O42" s="27">
        <f t="shared" si="0"/>
        <v>0.31308966104693453</v>
      </c>
      <c r="P42" s="28">
        <f t="shared" si="1"/>
        <v>0.29278227529422274</v>
      </c>
      <c r="R42" s="32">
        <f t="shared" si="8"/>
        <v>67.57377260629471</v>
      </c>
      <c r="S42" s="32">
        <f t="shared" si="9"/>
        <v>77.646235939639766</v>
      </c>
      <c r="T42" s="32">
        <f t="shared" si="10"/>
        <v>72.610004272967245</v>
      </c>
    </row>
    <row r="43" spans="2:20" x14ac:dyDescent="0.25">
      <c r="B43" s="12" t="str">
        <f>'Média Mensal'!B43</f>
        <v>Pedras Rubras</v>
      </c>
      <c r="C43" s="12" t="str">
        <f>'Média Mensal'!C43</f>
        <v>Lidador</v>
      </c>
      <c r="D43" s="15">
        <f>'Média Mensal'!D43</f>
        <v>1147.58</v>
      </c>
      <c r="E43" s="4">
        <v>8327.3822282242036</v>
      </c>
      <c r="F43" s="2">
        <v>9165.2022683057694</v>
      </c>
      <c r="G43" s="5">
        <f t="shared" si="4"/>
        <v>17492.584496529973</v>
      </c>
      <c r="H43" s="2">
        <v>0</v>
      </c>
      <c r="I43" s="2">
        <v>0</v>
      </c>
      <c r="J43" s="5">
        <f t="shared" si="5"/>
        <v>0</v>
      </c>
      <c r="K43" s="2">
        <v>133</v>
      </c>
      <c r="L43" s="2">
        <v>133</v>
      </c>
      <c r="M43" s="5">
        <f t="shared" si="6"/>
        <v>266</v>
      </c>
      <c r="N43" s="27">
        <f t="shared" si="7"/>
        <v>0.25246732440650627</v>
      </c>
      <c r="O43" s="27">
        <f t="shared" si="0"/>
        <v>0.2778681260097553</v>
      </c>
      <c r="P43" s="28">
        <f t="shared" si="1"/>
        <v>0.26516772520813081</v>
      </c>
      <c r="R43" s="32">
        <f t="shared" si="8"/>
        <v>62.611896452813561</v>
      </c>
      <c r="S43" s="32">
        <f t="shared" si="9"/>
        <v>68.911295250419315</v>
      </c>
      <c r="T43" s="32">
        <f t="shared" si="10"/>
        <v>65.761595851616434</v>
      </c>
    </row>
    <row r="44" spans="2:20" x14ac:dyDescent="0.25">
      <c r="B44" s="12" t="str">
        <f>'Média Mensal'!B44</f>
        <v>Lidador</v>
      </c>
      <c r="C44" s="12" t="str">
        <f>'Média Mensal'!C44</f>
        <v>Vilar do Pinheiro</v>
      </c>
      <c r="D44" s="15">
        <f>'Média Mensal'!D44</f>
        <v>1987.51</v>
      </c>
      <c r="E44" s="4">
        <v>8165.6037043870019</v>
      </c>
      <c r="F44" s="2">
        <v>8783.85355780594</v>
      </c>
      <c r="G44" s="5">
        <f t="shared" si="4"/>
        <v>16949.45726219294</v>
      </c>
      <c r="H44" s="2">
        <v>0</v>
      </c>
      <c r="I44" s="2">
        <v>0</v>
      </c>
      <c r="J44" s="5">
        <f t="shared" si="5"/>
        <v>0</v>
      </c>
      <c r="K44" s="2">
        <v>133</v>
      </c>
      <c r="L44" s="2">
        <v>131</v>
      </c>
      <c r="M44" s="5">
        <f t="shared" si="6"/>
        <v>264</v>
      </c>
      <c r="N44" s="27">
        <f t="shared" si="7"/>
        <v>0.24756256683200953</v>
      </c>
      <c r="O44" s="27">
        <f t="shared" si="0"/>
        <v>0.27037224691596712</v>
      </c>
      <c r="P44" s="28">
        <f t="shared" si="1"/>
        <v>0.25888100657063995</v>
      </c>
      <c r="R44" s="32">
        <f t="shared" si="8"/>
        <v>61.395516574338359</v>
      </c>
      <c r="S44" s="32">
        <f t="shared" si="9"/>
        <v>67.052317235159848</v>
      </c>
      <c r="T44" s="32">
        <f t="shared" si="10"/>
        <v>64.202489629518709</v>
      </c>
    </row>
    <row r="45" spans="2:20" x14ac:dyDescent="0.25">
      <c r="B45" s="12" t="str">
        <f>'Média Mensal'!B45</f>
        <v>Vilar do Pinheiro</v>
      </c>
      <c r="C45" s="12" t="str">
        <f>'Média Mensal'!C45</f>
        <v>Modivas Sul</v>
      </c>
      <c r="D45" s="15">
        <f>'Média Mensal'!D45</f>
        <v>2037.38</v>
      </c>
      <c r="E45" s="4">
        <v>8090.8047868887143</v>
      </c>
      <c r="F45" s="2">
        <v>8531.6702694124233</v>
      </c>
      <c r="G45" s="5">
        <f t="shared" si="4"/>
        <v>16622.475056301137</v>
      </c>
      <c r="H45" s="2">
        <v>0</v>
      </c>
      <c r="I45" s="2">
        <v>0</v>
      </c>
      <c r="J45" s="5">
        <f t="shared" si="5"/>
        <v>0</v>
      </c>
      <c r="K45" s="2">
        <v>133</v>
      </c>
      <c r="L45" s="2">
        <v>128</v>
      </c>
      <c r="M45" s="5">
        <f t="shared" si="6"/>
        <v>261</v>
      </c>
      <c r="N45" s="27">
        <f t="shared" si="7"/>
        <v>0.24529483346133624</v>
      </c>
      <c r="O45" s="27">
        <f t="shared" si="0"/>
        <v>0.26876481443461514</v>
      </c>
      <c r="P45" s="28">
        <f t="shared" si="1"/>
        <v>0.2568050157011052</v>
      </c>
      <c r="R45" s="32">
        <f t="shared" si="8"/>
        <v>60.833118698411383</v>
      </c>
      <c r="S45" s="32">
        <f t="shared" si="9"/>
        <v>66.653673979784557</v>
      </c>
      <c r="T45" s="32">
        <f t="shared" si="10"/>
        <v>63.687643893874089</v>
      </c>
    </row>
    <row r="46" spans="2:20" x14ac:dyDescent="0.25">
      <c r="B46" s="12" t="str">
        <f>'Média Mensal'!B46</f>
        <v>Modivas Sul</v>
      </c>
      <c r="C46" s="12" t="str">
        <f>'Média Mensal'!C46</f>
        <v>Modivas Centro</v>
      </c>
      <c r="D46" s="15">
        <f>'Média Mensal'!D46</f>
        <v>1051.08</v>
      </c>
      <c r="E46" s="4">
        <v>8055.8067998911756</v>
      </c>
      <c r="F46" s="2">
        <v>8439.7892771650149</v>
      </c>
      <c r="G46" s="5">
        <f t="shared" si="4"/>
        <v>16495.596077056191</v>
      </c>
      <c r="H46" s="2">
        <v>0</v>
      </c>
      <c r="I46" s="2">
        <v>0</v>
      </c>
      <c r="J46" s="5">
        <f t="shared" si="5"/>
        <v>0</v>
      </c>
      <c r="K46" s="2">
        <v>133</v>
      </c>
      <c r="L46" s="2">
        <v>133</v>
      </c>
      <c r="M46" s="5">
        <f t="shared" si="6"/>
        <v>266</v>
      </c>
      <c r="N46" s="27">
        <f t="shared" si="7"/>
        <v>0.24423377394770723</v>
      </c>
      <c r="O46" s="27">
        <f t="shared" si="0"/>
        <v>0.25587525094485253</v>
      </c>
      <c r="P46" s="28">
        <f t="shared" si="1"/>
        <v>0.25005451244627985</v>
      </c>
      <c r="R46" s="32">
        <f t="shared" si="8"/>
        <v>60.569975939031394</v>
      </c>
      <c r="S46" s="32">
        <f t="shared" si="9"/>
        <v>63.457062234323423</v>
      </c>
      <c r="T46" s="32">
        <f t="shared" si="10"/>
        <v>62.013519086677405</v>
      </c>
    </row>
    <row r="47" spans="2:20" x14ac:dyDescent="0.25">
      <c r="B47" s="12" t="str">
        <f>'Média Mensal'!B47</f>
        <v>Modivas Centro</v>
      </c>
      <c r="C47" s="12" t="s">
        <v>102</v>
      </c>
      <c r="D47" s="15">
        <v>852.51</v>
      </c>
      <c r="E47" s="4">
        <v>8008.6307366044648</v>
      </c>
      <c r="F47" s="2">
        <v>8331.5130936428995</v>
      </c>
      <c r="G47" s="5">
        <f t="shared" si="4"/>
        <v>16340.143830247365</v>
      </c>
      <c r="H47" s="2">
        <v>0</v>
      </c>
      <c r="I47" s="2">
        <v>0</v>
      </c>
      <c r="J47" s="5">
        <f t="shared" si="5"/>
        <v>0</v>
      </c>
      <c r="K47" s="2">
        <v>133</v>
      </c>
      <c r="L47" s="2">
        <v>142</v>
      </c>
      <c r="M47" s="5">
        <f t="shared" si="6"/>
        <v>275</v>
      </c>
      <c r="N47" s="27">
        <f t="shared" si="7"/>
        <v>0.24280350280755714</v>
      </c>
      <c r="O47" s="27">
        <f t="shared" si="0"/>
        <v>0.23658317508072749</v>
      </c>
      <c r="P47" s="28">
        <f t="shared" si="1"/>
        <v>0.23959155176315786</v>
      </c>
      <c r="R47" s="32">
        <f t="shared" ref="R47" si="11">+E47/(H47+K47)</f>
        <v>60.215268696274173</v>
      </c>
      <c r="S47" s="32">
        <f t="shared" ref="S47" si="12">+F47/(I47+L47)</f>
        <v>58.672627420020419</v>
      </c>
      <c r="T47" s="32">
        <f t="shared" ref="T47" si="13">+G47/(J47+M47)</f>
        <v>59.418704837263149</v>
      </c>
    </row>
    <row r="48" spans="2:20" x14ac:dyDescent="0.25">
      <c r="B48" s="12" t="s">
        <v>102</v>
      </c>
      <c r="C48" s="12" t="str">
        <f>'Média Mensal'!C48</f>
        <v>Mindelo</v>
      </c>
      <c r="D48" s="15">
        <v>1834.12</v>
      </c>
      <c r="E48" s="4">
        <v>6658.3039970584659</v>
      </c>
      <c r="F48" s="2">
        <v>7981.6603842828526</v>
      </c>
      <c r="G48" s="5">
        <f t="shared" si="4"/>
        <v>14639.964381341319</v>
      </c>
      <c r="H48" s="2">
        <v>0</v>
      </c>
      <c r="I48" s="2">
        <v>0</v>
      </c>
      <c r="J48" s="5">
        <f t="shared" si="5"/>
        <v>0</v>
      </c>
      <c r="K48" s="2">
        <v>135</v>
      </c>
      <c r="L48" s="2">
        <v>143</v>
      </c>
      <c r="M48" s="5">
        <f t="shared" si="6"/>
        <v>278</v>
      </c>
      <c r="N48" s="27">
        <f t="shared" si="7"/>
        <v>0.19887407398621462</v>
      </c>
      <c r="O48" s="27">
        <f t="shared" si="0"/>
        <v>0.22506373743184221</v>
      </c>
      <c r="P48" s="28">
        <f t="shared" si="1"/>
        <v>0.21234573539889356</v>
      </c>
      <c r="R48" s="32">
        <f t="shared" si="8"/>
        <v>49.320770348581227</v>
      </c>
      <c r="S48" s="32">
        <f t="shared" si="9"/>
        <v>55.815806883096869</v>
      </c>
      <c r="T48" s="32">
        <f t="shared" si="10"/>
        <v>52.661742378925609</v>
      </c>
    </row>
    <row r="49" spans="2:20" x14ac:dyDescent="0.25">
      <c r="B49" s="12" t="str">
        <f>'Média Mensal'!B49</f>
        <v>Mindelo</v>
      </c>
      <c r="C49" s="12" t="str">
        <f>'Média Mensal'!C49</f>
        <v>Espaço Natureza</v>
      </c>
      <c r="D49" s="15">
        <f>'Média Mensal'!D49</f>
        <v>776.86</v>
      </c>
      <c r="E49" s="4">
        <v>6564.8085365956467</v>
      </c>
      <c r="F49" s="2">
        <v>7610.2019265866047</v>
      </c>
      <c r="G49" s="5">
        <f t="shared" si="4"/>
        <v>14175.010463182251</v>
      </c>
      <c r="H49" s="2">
        <v>0</v>
      </c>
      <c r="I49" s="2">
        <v>0</v>
      </c>
      <c r="J49" s="5">
        <f t="shared" si="5"/>
        <v>0</v>
      </c>
      <c r="K49" s="2">
        <v>135</v>
      </c>
      <c r="L49" s="2">
        <v>133</v>
      </c>
      <c r="M49" s="5">
        <f t="shared" si="6"/>
        <v>268</v>
      </c>
      <c r="N49" s="27">
        <f t="shared" si="7"/>
        <v>0.19608149750883055</v>
      </c>
      <c r="O49" s="27">
        <f t="shared" si="0"/>
        <v>0.23072404579755654</v>
      </c>
      <c r="P49" s="28">
        <f t="shared" si="1"/>
        <v>0.21327350841331022</v>
      </c>
      <c r="R49" s="32">
        <f t="shared" si="8"/>
        <v>48.628211382189974</v>
      </c>
      <c r="S49" s="32">
        <f t="shared" si="9"/>
        <v>57.219563357794023</v>
      </c>
      <c r="T49" s="32">
        <f t="shared" si="10"/>
        <v>52.891830086500931</v>
      </c>
    </row>
    <row r="50" spans="2:20" x14ac:dyDescent="0.25">
      <c r="B50" s="12" t="str">
        <f>'Média Mensal'!B50</f>
        <v>Espaço Natureza</v>
      </c>
      <c r="C50" s="12" t="str">
        <f>'Média Mensal'!C50</f>
        <v>Varziela</v>
      </c>
      <c r="D50" s="15">
        <f>'Média Mensal'!D50</f>
        <v>1539</v>
      </c>
      <c r="E50" s="4">
        <v>6516.9447750744057</v>
      </c>
      <c r="F50" s="2">
        <v>7590.0347049964439</v>
      </c>
      <c r="G50" s="5">
        <f t="shared" si="4"/>
        <v>14106.97948007085</v>
      </c>
      <c r="H50" s="2">
        <v>0</v>
      </c>
      <c r="I50" s="2">
        <v>0</v>
      </c>
      <c r="J50" s="5">
        <f t="shared" si="5"/>
        <v>0</v>
      </c>
      <c r="K50" s="2">
        <v>135</v>
      </c>
      <c r="L50" s="2">
        <v>133</v>
      </c>
      <c r="M50" s="5">
        <f t="shared" si="6"/>
        <v>268</v>
      </c>
      <c r="N50" s="27">
        <f t="shared" si="7"/>
        <v>0.19465187500222239</v>
      </c>
      <c r="O50" s="27">
        <f t="shared" si="0"/>
        <v>0.23011262142240008</v>
      </c>
      <c r="P50" s="28">
        <f t="shared" si="1"/>
        <v>0.21224993199432549</v>
      </c>
      <c r="R50" s="32">
        <f t="shared" si="8"/>
        <v>48.273665000551155</v>
      </c>
      <c r="S50" s="32">
        <f t="shared" si="9"/>
        <v>57.067930112755221</v>
      </c>
      <c r="T50" s="32">
        <f t="shared" si="10"/>
        <v>52.637983134592723</v>
      </c>
    </row>
    <row r="51" spans="2:20" x14ac:dyDescent="0.25">
      <c r="B51" s="12" t="str">
        <f>'Média Mensal'!B51</f>
        <v>Varziela</v>
      </c>
      <c r="C51" s="12" t="str">
        <f>'Média Mensal'!C51</f>
        <v>Árvore</v>
      </c>
      <c r="D51" s="15">
        <f>'Média Mensal'!D51</f>
        <v>858.71</v>
      </c>
      <c r="E51" s="4">
        <v>6305.5152897941707</v>
      </c>
      <c r="F51" s="2">
        <v>7118.4398154635692</v>
      </c>
      <c r="G51" s="5">
        <f t="shared" si="4"/>
        <v>13423.955105257741</v>
      </c>
      <c r="H51" s="2">
        <v>0</v>
      </c>
      <c r="I51" s="2">
        <v>0</v>
      </c>
      <c r="J51" s="5">
        <f t="shared" si="5"/>
        <v>0</v>
      </c>
      <c r="K51" s="2">
        <v>137</v>
      </c>
      <c r="L51" s="2">
        <v>133</v>
      </c>
      <c r="M51" s="5">
        <f t="shared" si="6"/>
        <v>270</v>
      </c>
      <c r="N51" s="27">
        <f t="shared" si="7"/>
        <v>0.18558733487738907</v>
      </c>
      <c r="O51" s="27">
        <f t="shared" si="0"/>
        <v>0.21581493498252394</v>
      </c>
      <c r="P51" s="28">
        <f t="shared" si="1"/>
        <v>0.20047722678102958</v>
      </c>
      <c r="R51" s="32">
        <f t="shared" si="8"/>
        <v>46.025659049592484</v>
      </c>
      <c r="S51" s="32">
        <f t="shared" si="9"/>
        <v>53.522103875665934</v>
      </c>
      <c r="T51" s="32">
        <f t="shared" si="10"/>
        <v>49.718352241695335</v>
      </c>
    </row>
    <row r="52" spans="2:20" x14ac:dyDescent="0.25">
      <c r="B52" s="12" t="str">
        <f>'Média Mensal'!B52</f>
        <v>Árvore</v>
      </c>
      <c r="C52" s="12" t="str">
        <f>'Média Mensal'!C52</f>
        <v>Azurara</v>
      </c>
      <c r="D52" s="15">
        <f>'Média Mensal'!D52</f>
        <v>664.57</v>
      </c>
      <c r="E52" s="4">
        <v>6276.7040779628451</v>
      </c>
      <c r="F52" s="2">
        <v>7059.4970513649932</v>
      </c>
      <c r="G52" s="5">
        <f t="shared" si="4"/>
        <v>13336.201129327837</v>
      </c>
      <c r="H52" s="2">
        <v>0</v>
      </c>
      <c r="I52" s="2">
        <v>0</v>
      </c>
      <c r="J52" s="5">
        <f t="shared" si="5"/>
        <v>0</v>
      </c>
      <c r="K52" s="2">
        <v>136</v>
      </c>
      <c r="L52" s="2">
        <v>132</v>
      </c>
      <c r="M52" s="5">
        <f t="shared" si="6"/>
        <v>268</v>
      </c>
      <c r="N52" s="27">
        <f t="shared" si="7"/>
        <v>0.18609772527166879</v>
      </c>
      <c r="O52" s="27">
        <f t="shared" si="0"/>
        <v>0.21564934785450249</v>
      </c>
      <c r="P52" s="28">
        <f t="shared" si="1"/>
        <v>0.20065300206619879</v>
      </c>
      <c r="R52" s="32">
        <f t="shared" si="8"/>
        <v>46.152235867373861</v>
      </c>
      <c r="S52" s="32">
        <f t="shared" si="9"/>
        <v>53.481038267916617</v>
      </c>
      <c r="T52" s="32">
        <f t="shared" si="10"/>
        <v>49.761944512417301</v>
      </c>
    </row>
    <row r="53" spans="2:20" x14ac:dyDescent="0.25">
      <c r="B53" s="12" t="str">
        <f>'Média Mensal'!B53</f>
        <v>Azurara</v>
      </c>
      <c r="C53" s="12" t="str">
        <f>'Média Mensal'!C53</f>
        <v>Santa Clara</v>
      </c>
      <c r="D53" s="15">
        <f>'Média Mensal'!D53</f>
        <v>1218.0899999999999</v>
      </c>
      <c r="E53" s="4">
        <v>6281.1395295598368</v>
      </c>
      <c r="F53" s="2">
        <v>6975.9154117287671</v>
      </c>
      <c r="G53" s="5">
        <f t="shared" si="4"/>
        <v>13257.054941288603</v>
      </c>
      <c r="H53" s="2">
        <v>0</v>
      </c>
      <c r="I53" s="2">
        <v>0</v>
      </c>
      <c r="J53" s="5">
        <f t="shared" si="5"/>
        <v>0</v>
      </c>
      <c r="K53" s="2">
        <v>132</v>
      </c>
      <c r="L53" s="2">
        <v>133</v>
      </c>
      <c r="M53" s="5">
        <f t="shared" si="6"/>
        <v>265</v>
      </c>
      <c r="N53" s="27">
        <f t="shared" si="7"/>
        <v>0.19187254183650529</v>
      </c>
      <c r="O53" s="27">
        <f t="shared" si="0"/>
        <v>0.21149391861899003</v>
      </c>
      <c r="P53" s="28">
        <f t="shared" si="1"/>
        <v>0.20172025169337496</v>
      </c>
      <c r="R53" s="32">
        <f t="shared" si="8"/>
        <v>47.58439037545331</v>
      </c>
      <c r="S53" s="32">
        <f t="shared" si="9"/>
        <v>52.45049181750953</v>
      </c>
      <c r="T53" s="32">
        <f t="shared" si="10"/>
        <v>50.026622419956993</v>
      </c>
    </row>
    <row r="54" spans="2:20" x14ac:dyDescent="0.25">
      <c r="B54" s="12" t="str">
        <f>'Média Mensal'!B54</f>
        <v>Santa Clara</v>
      </c>
      <c r="C54" s="12" t="str">
        <f>'Média Mensal'!C54</f>
        <v>Vila do Conde</v>
      </c>
      <c r="D54" s="15">
        <f>'Média Mensal'!D54</f>
        <v>670.57</v>
      </c>
      <c r="E54" s="4">
        <v>5988.4231472727843</v>
      </c>
      <c r="F54" s="2">
        <v>6609.5052802779546</v>
      </c>
      <c r="G54" s="5">
        <f t="shared" si="4"/>
        <v>12597.928427550738</v>
      </c>
      <c r="H54" s="2">
        <v>0</v>
      </c>
      <c r="I54" s="2">
        <v>0</v>
      </c>
      <c r="J54" s="5">
        <f t="shared" si="5"/>
        <v>0</v>
      </c>
      <c r="K54" s="2">
        <v>131</v>
      </c>
      <c r="L54" s="2">
        <v>134</v>
      </c>
      <c r="M54" s="5">
        <f t="shared" si="6"/>
        <v>265</v>
      </c>
      <c r="N54" s="27">
        <f t="shared" si="7"/>
        <v>0.1843272330482881</v>
      </c>
      <c r="O54" s="27">
        <f t="shared" si="0"/>
        <v>0.19888978334972179</v>
      </c>
      <c r="P54" s="28">
        <f t="shared" si="1"/>
        <v>0.19169093772901305</v>
      </c>
      <c r="R54" s="32">
        <f t="shared" si="8"/>
        <v>45.713153795975451</v>
      </c>
      <c r="S54" s="32">
        <f t="shared" si="9"/>
        <v>49.324666270731008</v>
      </c>
      <c r="T54" s="32">
        <f t="shared" si="10"/>
        <v>47.539352556795237</v>
      </c>
    </row>
    <row r="55" spans="2:20" x14ac:dyDescent="0.25">
      <c r="B55" s="12" t="str">
        <f>'Média Mensal'!B55</f>
        <v>Vila do Conde</v>
      </c>
      <c r="C55" s="12" t="str">
        <f>'Média Mensal'!C55</f>
        <v>Alto de Pega</v>
      </c>
      <c r="D55" s="15">
        <f>'Média Mensal'!D55</f>
        <v>730.41</v>
      </c>
      <c r="E55" s="4">
        <v>4809.8064108478065</v>
      </c>
      <c r="F55" s="2">
        <v>5267.7566403115516</v>
      </c>
      <c r="G55" s="5">
        <f t="shared" si="4"/>
        <v>10077.563051159359</v>
      </c>
      <c r="H55" s="2">
        <v>0</v>
      </c>
      <c r="I55" s="2">
        <v>0</v>
      </c>
      <c r="J55" s="5">
        <f t="shared" si="5"/>
        <v>0</v>
      </c>
      <c r="K55" s="2">
        <v>121</v>
      </c>
      <c r="L55" s="2">
        <v>122</v>
      </c>
      <c r="M55" s="5">
        <f t="shared" si="6"/>
        <v>243</v>
      </c>
      <c r="N55" s="27">
        <f t="shared" si="7"/>
        <v>0.16028413792481361</v>
      </c>
      <c r="O55" s="27">
        <f t="shared" si="0"/>
        <v>0.17410618192462823</v>
      </c>
      <c r="P55" s="28">
        <f t="shared" si="1"/>
        <v>0.16722360034447364</v>
      </c>
      <c r="R55" s="32">
        <f t="shared" si="8"/>
        <v>39.750466205353774</v>
      </c>
      <c r="S55" s="32">
        <f t="shared" si="9"/>
        <v>43.178333117307801</v>
      </c>
      <c r="T55" s="32">
        <f t="shared" si="10"/>
        <v>41.471452885429464</v>
      </c>
    </row>
    <row r="56" spans="2:20" x14ac:dyDescent="0.25">
      <c r="B56" s="12" t="str">
        <f>'Média Mensal'!B56</f>
        <v>Alto de Pega</v>
      </c>
      <c r="C56" s="12" t="str">
        <f>'Média Mensal'!C56</f>
        <v>Portas Fronhas</v>
      </c>
      <c r="D56" s="15">
        <f>'Média Mensal'!D56</f>
        <v>671.05</v>
      </c>
      <c r="E56" s="4">
        <v>4675.0939014147598</v>
      </c>
      <c r="F56" s="2">
        <v>5099.7508584184261</v>
      </c>
      <c r="G56" s="5">
        <f t="shared" si="4"/>
        <v>9774.8447598331859</v>
      </c>
      <c r="H56" s="2">
        <v>0</v>
      </c>
      <c r="I56" s="2">
        <v>0</v>
      </c>
      <c r="J56" s="5">
        <f t="shared" si="5"/>
        <v>0</v>
      </c>
      <c r="K56" s="2">
        <v>114</v>
      </c>
      <c r="L56" s="2">
        <v>122</v>
      </c>
      <c r="M56" s="5">
        <f t="shared" si="6"/>
        <v>236</v>
      </c>
      <c r="N56" s="27">
        <f t="shared" si="7"/>
        <v>0.16536127268727929</v>
      </c>
      <c r="O56" s="27">
        <f t="shared" si="0"/>
        <v>0.16855337316295696</v>
      </c>
      <c r="P56" s="28">
        <f t="shared" si="1"/>
        <v>0.16701142632301097</v>
      </c>
      <c r="R56" s="32">
        <f t="shared" si="8"/>
        <v>41.009595626445261</v>
      </c>
      <c r="S56" s="32">
        <f t="shared" si="9"/>
        <v>41.801236544413328</v>
      </c>
      <c r="T56" s="32">
        <f t="shared" si="10"/>
        <v>41.418833728106719</v>
      </c>
    </row>
    <row r="57" spans="2:20" x14ac:dyDescent="0.25">
      <c r="B57" s="12" t="str">
        <f>'Média Mensal'!B57</f>
        <v>Portas Fronhas</v>
      </c>
      <c r="C57" s="12" t="str">
        <f>'Média Mensal'!C57</f>
        <v>São Brás</v>
      </c>
      <c r="D57" s="15">
        <f>'Média Mensal'!D57</f>
        <v>562.21</v>
      </c>
      <c r="E57" s="4">
        <v>4146.1121707106586</v>
      </c>
      <c r="F57" s="2">
        <v>4214.8884410814962</v>
      </c>
      <c r="G57" s="5">
        <f t="shared" si="4"/>
        <v>8361.0006117921548</v>
      </c>
      <c r="H57" s="2">
        <v>0</v>
      </c>
      <c r="I57" s="2">
        <v>0</v>
      </c>
      <c r="J57" s="5">
        <f t="shared" si="5"/>
        <v>0</v>
      </c>
      <c r="K57" s="42">
        <v>109</v>
      </c>
      <c r="L57" s="2">
        <v>122</v>
      </c>
      <c r="M57" s="5">
        <f t="shared" si="6"/>
        <v>231</v>
      </c>
      <c r="N57" s="27">
        <f t="shared" si="7"/>
        <v>0.15337792877739934</v>
      </c>
      <c r="O57" s="27">
        <f t="shared" si="0"/>
        <v>0.13930752383267769</v>
      </c>
      <c r="P57" s="28">
        <f t="shared" si="1"/>
        <v>0.14594680581958097</v>
      </c>
      <c r="R57" s="32">
        <f t="shared" si="8"/>
        <v>38.037726336795032</v>
      </c>
      <c r="S57" s="32">
        <f t="shared" si="9"/>
        <v>34.548265910504071</v>
      </c>
      <c r="T57" s="32">
        <f t="shared" si="10"/>
        <v>36.194807843256079</v>
      </c>
    </row>
    <row r="58" spans="2:20" x14ac:dyDescent="0.25">
      <c r="B58" s="13" t="str">
        <f>'Média Mensal'!B58</f>
        <v>São Brás</v>
      </c>
      <c r="C58" s="13" t="str">
        <f>'Média Mensal'!C58</f>
        <v>Póvoa de Varzim</v>
      </c>
      <c r="D58" s="16">
        <f>'Média Mensal'!D58</f>
        <v>624.94000000000005</v>
      </c>
      <c r="E58" s="6">
        <v>4032.2834596086645</v>
      </c>
      <c r="F58" s="3">
        <v>4005.0000000006039</v>
      </c>
      <c r="G58" s="7">
        <f t="shared" si="4"/>
        <v>8037.2834596092689</v>
      </c>
      <c r="H58" s="6">
        <v>0</v>
      </c>
      <c r="I58" s="3">
        <v>0</v>
      </c>
      <c r="J58" s="7">
        <f t="shared" si="5"/>
        <v>0</v>
      </c>
      <c r="K58" s="43">
        <v>114</v>
      </c>
      <c r="L58" s="3">
        <v>122</v>
      </c>
      <c r="M58" s="7">
        <f t="shared" si="6"/>
        <v>236</v>
      </c>
      <c r="N58" s="27">
        <f t="shared" si="7"/>
        <v>0.14262462717914065</v>
      </c>
      <c r="O58" s="27">
        <f t="shared" si="0"/>
        <v>0.13237043892122566</v>
      </c>
      <c r="P58" s="28">
        <f t="shared" si="1"/>
        <v>0.13732373324920155</v>
      </c>
      <c r="R58" s="32">
        <f t="shared" si="8"/>
        <v>35.370907540426884</v>
      </c>
      <c r="S58" s="32">
        <f t="shared" si="9"/>
        <v>32.827868852463965</v>
      </c>
      <c r="T58" s="32">
        <f t="shared" si="10"/>
        <v>34.056285845801987</v>
      </c>
    </row>
    <row r="59" spans="2:20" x14ac:dyDescent="0.25">
      <c r="B59" s="11" t="str">
        <f>'Média Mensal'!B59</f>
        <v>CSra da Hora</v>
      </c>
      <c r="C59" s="11" t="str">
        <f>'Média Mensal'!C59</f>
        <v>CFonte do Cuco</v>
      </c>
      <c r="D59" s="14">
        <f>'Média Mensal'!D59</f>
        <v>685.98</v>
      </c>
      <c r="E59" s="2">
        <v>7522.2790357584599</v>
      </c>
      <c r="F59" s="2">
        <v>10205.172698732116</v>
      </c>
      <c r="G59" s="5">
        <f t="shared" si="4"/>
        <v>17727.451734490576</v>
      </c>
      <c r="H59" s="2">
        <v>1</v>
      </c>
      <c r="I59" s="2">
        <v>4</v>
      </c>
      <c r="J59" s="10">
        <f t="shared" si="5"/>
        <v>5</v>
      </c>
      <c r="K59" s="2">
        <v>117</v>
      </c>
      <c r="L59" s="2">
        <v>116</v>
      </c>
      <c r="M59" s="10">
        <f t="shared" si="6"/>
        <v>233</v>
      </c>
      <c r="N59" s="25">
        <f t="shared" si="7"/>
        <v>0.25733028994794949</v>
      </c>
      <c r="O59" s="25">
        <f t="shared" si="0"/>
        <v>0.34439702682006335</v>
      </c>
      <c r="P59" s="26">
        <f t="shared" si="1"/>
        <v>0.30115948176288693</v>
      </c>
      <c r="R59" s="32">
        <f t="shared" si="8"/>
        <v>63.748127421681865</v>
      </c>
      <c r="S59" s="32">
        <f t="shared" si="9"/>
        <v>85.043105822767629</v>
      </c>
      <c r="T59" s="32">
        <f t="shared" si="10"/>
        <v>74.485091321388978</v>
      </c>
    </row>
    <row r="60" spans="2:20" x14ac:dyDescent="0.25">
      <c r="B60" s="12" t="str">
        <f>'Média Mensal'!B60</f>
        <v>CFonte do Cuco</v>
      </c>
      <c r="C60" s="12" t="str">
        <f>'Média Mensal'!C60</f>
        <v>Cândido dos Reis</v>
      </c>
      <c r="D60" s="15">
        <f>'Média Mensal'!D60</f>
        <v>913.51</v>
      </c>
      <c r="E60" s="2">
        <v>7105.0700578467386</v>
      </c>
      <c r="F60" s="2">
        <v>10079.41223189389</v>
      </c>
      <c r="G60" s="5">
        <f t="shared" si="4"/>
        <v>17184.482289740627</v>
      </c>
      <c r="H60" s="2">
        <v>1</v>
      </c>
      <c r="I60" s="2">
        <v>4</v>
      </c>
      <c r="J60" s="5">
        <f t="shared" si="5"/>
        <v>5</v>
      </c>
      <c r="K60" s="2">
        <v>119</v>
      </c>
      <c r="L60" s="2">
        <v>116</v>
      </c>
      <c r="M60" s="5">
        <f t="shared" si="6"/>
        <v>235</v>
      </c>
      <c r="N60" s="27">
        <f t="shared" si="7"/>
        <v>0.23900262573488759</v>
      </c>
      <c r="O60" s="27">
        <f t="shared" si="0"/>
        <v>0.34015295059037154</v>
      </c>
      <c r="P60" s="28">
        <f t="shared" si="1"/>
        <v>0.28949599544711296</v>
      </c>
      <c r="R60" s="32">
        <f t="shared" si="8"/>
        <v>59.208917148722819</v>
      </c>
      <c r="S60" s="32">
        <f t="shared" si="9"/>
        <v>83.995101932449089</v>
      </c>
      <c r="T60" s="32">
        <f t="shared" si="10"/>
        <v>71.602009540585939</v>
      </c>
    </row>
    <row r="61" spans="2:20" x14ac:dyDescent="0.25">
      <c r="B61" s="12" t="str">
        <f>'Média Mensal'!B61</f>
        <v>Cândido dos Reis</v>
      </c>
      <c r="C61" s="12" t="str">
        <f>'Média Mensal'!C61</f>
        <v>Pias</v>
      </c>
      <c r="D61" s="15">
        <f>'Média Mensal'!D61</f>
        <v>916.73</v>
      </c>
      <c r="E61" s="2">
        <v>6697.6168689222286</v>
      </c>
      <c r="F61" s="2">
        <v>9688.9454727004741</v>
      </c>
      <c r="G61" s="5">
        <f t="shared" si="4"/>
        <v>16386.562341622703</v>
      </c>
      <c r="H61" s="2">
        <v>1</v>
      </c>
      <c r="I61" s="2">
        <v>4</v>
      </c>
      <c r="J61" s="5">
        <f t="shared" si="5"/>
        <v>5</v>
      </c>
      <c r="K61" s="2">
        <v>119</v>
      </c>
      <c r="L61" s="2">
        <v>116</v>
      </c>
      <c r="M61" s="5">
        <f t="shared" si="6"/>
        <v>235</v>
      </c>
      <c r="N61" s="27">
        <f t="shared" si="7"/>
        <v>0.2252965846650373</v>
      </c>
      <c r="O61" s="27">
        <f t="shared" si="0"/>
        <v>0.3269757516435095</v>
      </c>
      <c r="P61" s="28">
        <f t="shared" si="1"/>
        <v>0.27605394780361697</v>
      </c>
      <c r="R61" s="32">
        <f t="shared" si="8"/>
        <v>55.813473907685236</v>
      </c>
      <c r="S61" s="32">
        <f t="shared" si="9"/>
        <v>80.741212272503944</v>
      </c>
      <c r="T61" s="32">
        <f t="shared" si="10"/>
        <v>68.27734309009459</v>
      </c>
    </row>
    <row r="62" spans="2:20" x14ac:dyDescent="0.25">
      <c r="B62" s="12" t="str">
        <f>'Média Mensal'!B62</f>
        <v>Pias</v>
      </c>
      <c r="C62" s="12" t="str">
        <f>'Média Mensal'!C62</f>
        <v>Araújo</v>
      </c>
      <c r="D62" s="15">
        <f>'Média Mensal'!D62</f>
        <v>1258.1300000000001</v>
      </c>
      <c r="E62" s="2">
        <v>6445.3860100506581</v>
      </c>
      <c r="F62" s="2">
        <v>9302.4600402457872</v>
      </c>
      <c r="G62" s="5">
        <f t="shared" si="4"/>
        <v>15747.846050296444</v>
      </c>
      <c r="H62" s="2">
        <v>1</v>
      </c>
      <c r="I62" s="2">
        <v>4</v>
      </c>
      <c r="J62" s="5">
        <f t="shared" si="5"/>
        <v>5</v>
      </c>
      <c r="K62" s="2">
        <v>119</v>
      </c>
      <c r="L62" s="2">
        <v>118</v>
      </c>
      <c r="M62" s="5">
        <f t="shared" si="6"/>
        <v>237</v>
      </c>
      <c r="N62" s="27">
        <f t="shared" si="7"/>
        <v>0.21681196212495485</v>
      </c>
      <c r="O62" s="27">
        <f t="shared" si="0"/>
        <v>0.30876460569057979</v>
      </c>
      <c r="P62" s="28">
        <f t="shared" si="1"/>
        <v>0.26309553011053938</v>
      </c>
      <c r="R62" s="32">
        <f t="shared" si="8"/>
        <v>53.711550083755483</v>
      </c>
      <c r="S62" s="32">
        <f t="shared" si="9"/>
        <v>76.249672461031039</v>
      </c>
      <c r="T62" s="32">
        <f t="shared" si="10"/>
        <v>65.073744009489445</v>
      </c>
    </row>
    <row r="63" spans="2:20" x14ac:dyDescent="0.25">
      <c r="B63" s="12" t="str">
        <f>'Média Mensal'!B63</f>
        <v>Araújo</v>
      </c>
      <c r="C63" s="12" t="str">
        <f>'Média Mensal'!C63</f>
        <v>Custió</v>
      </c>
      <c r="D63" s="15">
        <f>'Média Mensal'!D63</f>
        <v>651.69000000000005</v>
      </c>
      <c r="E63" s="2">
        <v>6273.2680675813099</v>
      </c>
      <c r="F63" s="2">
        <v>8950.9804458883045</v>
      </c>
      <c r="G63" s="5">
        <f t="shared" si="4"/>
        <v>15224.248513469614</v>
      </c>
      <c r="H63" s="2">
        <v>1</v>
      </c>
      <c r="I63" s="2">
        <v>4</v>
      </c>
      <c r="J63" s="5">
        <f t="shared" si="5"/>
        <v>5</v>
      </c>
      <c r="K63" s="2">
        <v>118</v>
      </c>
      <c r="L63" s="2">
        <v>116</v>
      </c>
      <c r="M63" s="5">
        <f t="shared" si="6"/>
        <v>234</v>
      </c>
      <c r="N63" s="27">
        <f t="shared" si="7"/>
        <v>0.21279742427345014</v>
      </c>
      <c r="O63" s="27">
        <f t="shared" si="0"/>
        <v>0.30207142433478351</v>
      </c>
      <c r="P63" s="28">
        <f t="shared" si="1"/>
        <v>0.25754920343533655</v>
      </c>
      <c r="R63" s="32">
        <f t="shared" si="8"/>
        <v>52.716538383036216</v>
      </c>
      <c r="S63" s="32">
        <f t="shared" si="9"/>
        <v>74.591503715735868</v>
      </c>
      <c r="T63" s="32">
        <f t="shared" si="10"/>
        <v>63.699784575186669</v>
      </c>
    </row>
    <row r="64" spans="2:20" x14ac:dyDescent="0.25">
      <c r="B64" s="12" t="str">
        <f>'Média Mensal'!B64</f>
        <v>Custió</v>
      </c>
      <c r="C64" s="12" t="str">
        <f>'Média Mensal'!C64</f>
        <v>Parque de Maia</v>
      </c>
      <c r="D64" s="15">
        <f>'Média Mensal'!D64</f>
        <v>1418.51</v>
      </c>
      <c r="E64" s="2">
        <v>6040.889236253689</v>
      </c>
      <c r="F64" s="2">
        <v>8326.7840391778773</v>
      </c>
      <c r="G64" s="5">
        <f t="shared" si="4"/>
        <v>14367.673275431567</v>
      </c>
      <c r="H64" s="2">
        <v>1</v>
      </c>
      <c r="I64" s="2">
        <v>3</v>
      </c>
      <c r="J64" s="5">
        <f t="shared" si="5"/>
        <v>4</v>
      </c>
      <c r="K64" s="2">
        <v>119</v>
      </c>
      <c r="L64" s="2">
        <v>117</v>
      </c>
      <c r="M64" s="5">
        <f t="shared" si="6"/>
        <v>236</v>
      </c>
      <c r="N64" s="27">
        <f t="shared" si="7"/>
        <v>0.20320536989550891</v>
      </c>
      <c r="O64" s="27">
        <f t="shared" si="0"/>
        <v>0.28070334544154119</v>
      </c>
      <c r="P64" s="28">
        <f t="shared" si="1"/>
        <v>0.24191260229376965</v>
      </c>
      <c r="R64" s="32">
        <f t="shared" si="8"/>
        <v>50.34074363544741</v>
      </c>
      <c r="S64" s="32">
        <f t="shared" si="9"/>
        <v>69.389866993148971</v>
      </c>
      <c r="T64" s="32">
        <f t="shared" si="10"/>
        <v>59.865305314298197</v>
      </c>
    </row>
    <row r="65" spans="2:20" x14ac:dyDescent="0.25">
      <c r="B65" s="12" t="str">
        <f>'Média Mensal'!B65</f>
        <v>Parque de Maia</v>
      </c>
      <c r="C65" s="12" t="str">
        <f>'Média Mensal'!C65</f>
        <v>Forum</v>
      </c>
      <c r="D65" s="15">
        <f>'Média Mensal'!D65</f>
        <v>824.81</v>
      </c>
      <c r="E65" s="2">
        <v>5464.2018311005959</v>
      </c>
      <c r="F65" s="2">
        <v>7245.7641852701199</v>
      </c>
      <c r="G65" s="5">
        <f t="shared" si="4"/>
        <v>12709.966016370716</v>
      </c>
      <c r="H65" s="2">
        <v>2</v>
      </c>
      <c r="I65" s="2">
        <v>3</v>
      </c>
      <c r="J65" s="5">
        <f t="shared" si="5"/>
        <v>5</v>
      </c>
      <c r="K65" s="2">
        <v>114</v>
      </c>
      <c r="L65" s="2">
        <v>116</v>
      </c>
      <c r="M65" s="5">
        <f t="shared" si="6"/>
        <v>230</v>
      </c>
      <c r="N65" s="27">
        <f t="shared" si="7"/>
        <v>0.19036377616710548</v>
      </c>
      <c r="O65" s="27">
        <f t="shared" si="0"/>
        <v>0.24632051214543513</v>
      </c>
      <c r="P65" s="28">
        <f t="shared" si="1"/>
        <v>0.21868489360582788</v>
      </c>
      <c r="R65" s="32">
        <f t="shared" si="8"/>
        <v>47.105188199143065</v>
      </c>
      <c r="S65" s="32">
        <f t="shared" si="9"/>
        <v>60.888774666135461</v>
      </c>
      <c r="T65" s="32">
        <f t="shared" si="10"/>
        <v>54.084961771790283</v>
      </c>
    </row>
    <row r="66" spans="2:20" x14ac:dyDescent="0.25">
      <c r="B66" s="12" t="str">
        <f>'Média Mensal'!B66</f>
        <v>Forum</v>
      </c>
      <c r="C66" s="12" t="str">
        <f>'Média Mensal'!C66</f>
        <v>Zona Industrial</v>
      </c>
      <c r="D66" s="15">
        <f>'Média Mensal'!D66</f>
        <v>1119.4000000000001</v>
      </c>
      <c r="E66" s="2">
        <v>2134.8579000494997</v>
      </c>
      <c r="F66" s="2">
        <v>3137.2716215368064</v>
      </c>
      <c r="G66" s="5">
        <f t="shared" si="4"/>
        <v>5272.1295215863065</v>
      </c>
      <c r="H66" s="2">
        <v>0</v>
      </c>
      <c r="I66" s="2">
        <v>1</v>
      </c>
      <c r="J66" s="5">
        <f t="shared" si="5"/>
        <v>1</v>
      </c>
      <c r="K66" s="2">
        <v>74</v>
      </c>
      <c r="L66" s="2">
        <v>71</v>
      </c>
      <c r="M66" s="5">
        <f t="shared" si="6"/>
        <v>145</v>
      </c>
      <c r="N66" s="27">
        <f t="shared" si="7"/>
        <v>0.11632835113608869</v>
      </c>
      <c r="O66" s="27">
        <f t="shared" si="0"/>
        <v>0.17601389259070951</v>
      </c>
      <c r="P66" s="28">
        <f t="shared" si="1"/>
        <v>0.1457355573193915</v>
      </c>
      <c r="R66" s="32">
        <f t="shared" si="8"/>
        <v>28.849431081749994</v>
      </c>
      <c r="S66" s="32">
        <f t="shared" si="9"/>
        <v>43.57321696578898</v>
      </c>
      <c r="T66" s="32">
        <f t="shared" si="10"/>
        <v>36.110476175248678</v>
      </c>
    </row>
    <row r="67" spans="2:20" x14ac:dyDescent="0.25">
      <c r="B67" s="12" t="str">
        <f>'Média Mensal'!B67</f>
        <v>Zona Industrial</v>
      </c>
      <c r="C67" s="12" t="str">
        <f>'Média Mensal'!C67</f>
        <v>Mandim</v>
      </c>
      <c r="D67" s="15">
        <f>'Média Mensal'!D67</f>
        <v>1194.23</v>
      </c>
      <c r="E67" s="2">
        <v>1969.4711077610796</v>
      </c>
      <c r="F67" s="2">
        <v>2988.0228520496603</v>
      </c>
      <c r="G67" s="5">
        <f t="shared" si="4"/>
        <v>4957.4939598107394</v>
      </c>
      <c r="H67" s="2">
        <v>0</v>
      </c>
      <c r="I67" s="2">
        <v>1</v>
      </c>
      <c r="J67" s="5">
        <f t="shared" si="5"/>
        <v>1</v>
      </c>
      <c r="K67" s="2">
        <v>72</v>
      </c>
      <c r="L67" s="2">
        <v>71</v>
      </c>
      <c r="M67" s="5">
        <f t="shared" si="6"/>
        <v>143</v>
      </c>
      <c r="N67" s="27">
        <f t="shared" si="7"/>
        <v>0.11029744107084899</v>
      </c>
      <c r="O67" s="27">
        <f t="shared" si="0"/>
        <v>0.1676404203349226</v>
      </c>
      <c r="P67" s="28">
        <f t="shared" si="1"/>
        <v>0.13894321636240861</v>
      </c>
      <c r="R67" s="32">
        <f t="shared" si="8"/>
        <v>27.353765385570551</v>
      </c>
      <c r="S67" s="32">
        <f t="shared" si="9"/>
        <v>41.500317389578612</v>
      </c>
      <c r="T67" s="32">
        <f t="shared" si="10"/>
        <v>34.427041387574576</v>
      </c>
    </row>
    <row r="68" spans="2:20" x14ac:dyDescent="0.25">
      <c r="B68" s="12" t="str">
        <f>'Média Mensal'!B68</f>
        <v>Mandim</v>
      </c>
      <c r="C68" s="12" t="str">
        <f>'Média Mensal'!C68</f>
        <v>Castêlo da Maia</v>
      </c>
      <c r="D68" s="15">
        <f>'Média Mensal'!D68</f>
        <v>1468.1</v>
      </c>
      <c r="E68" s="2">
        <v>1818.6465432250004</v>
      </c>
      <c r="F68" s="2">
        <v>2837.9344662265898</v>
      </c>
      <c r="G68" s="5">
        <f t="shared" si="4"/>
        <v>4656.58100945159</v>
      </c>
      <c r="H68" s="2">
        <v>0</v>
      </c>
      <c r="I68" s="2">
        <v>1</v>
      </c>
      <c r="J68" s="5">
        <f t="shared" si="5"/>
        <v>1</v>
      </c>
      <c r="K68" s="2">
        <v>72</v>
      </c>
      <c r="L68" s="2">
        <v>72</v>
      </c>
      <c r="M68" s="5">
        <f t="shared" si="6"/>
        <v>144</v>
      </c>
      <c r="N68" s="27">
        <f t="shared" si="7"/>
        <v>0.10185072486699151</v>
      </c>
      <c r="O68" s="27">
        <f t="shared" si="0"/>
        <v>0.15703488635605301</v>
      </c>
      <c r="P68" s="28">
        <f t="shared" si="1"/>
        <v>0.12960868986449539</v>
      </c>
      <c r="R68" s="32">
        <f t="shared" si="8"/>
        <v>25.258979767013894</v>
      </c>
      <c r="S68" s="32">
        <f t="shared" si="9"/>
        <v>38.875814605843694</v>
      </c>
      <c r="T68" s="32">
        <f t="shared" si="10"/>
        <v>32.114351789321312</v>
      </c>
    </row>
    <row r="69" spans="2:20" x14ac:dyDescent="0.25">
      <c r="B69" s="13" t="str">
        <f>'Média Mensal'!B69</f>
        <v>Castêlo da Maia</v>
      </c>
      <c r="C69" s="13" t="str">
        <f>'Média Mensal'!C69</f>
        <v>ISMAI</v>
      </c>
      <c r="D69" s="16">
        <f>'Média Mensal'!D69</f>
        <v>702.48</v>
      </c>
      <c r="E69" s="2">
        <v>989.8537196255586</v>
      </c>
      <c r="F69" s="2">
        <v>1464.000000005547</v>
      </c>
      <c r="G69" s="7">
        <f t="shared" si="4"/>
        <v>2453.8537196311054</v>
      </c>
      <c r="H69" s="6">
        <v>0</v>
      </c>
      <c r="I69" s="3">
        <v>1</v>
      </c>
      <c r="J69" s="7">
        <f t="shared" si="5"/>
        <v>1</v>
      </c>
      <c r="K69" s="6">
        <v>72</v>
      </c>
      <c r="L69" s="3">
        <v>73</v>
      </c>
      <c r="M69" s="7">
        <f t="shared" si="6"/>
        <v>145</v>
      </c>
      <c r="N69" s="27">
        <f t="shared" si="7"/>
        <v>5.5435356161825641E-2</v>
      </c>
      <c r="O69" s="27">
        <f t="shared" si="0"/>
        <v>7.9912663755761296E-2</v>
      </c>
      <c r="P69" s="28">
        <f t="shared" si="1"/>
        <v>6.7830985173349886E-2</v>
      </c>
      <c r="R69" s="32">
        <f t="shared" si="8"/>
        <v>13.747968328132758</v>
      </c>
      <c r="S69" s="32">
        <f t="shared" si="9"/>
        <v>19.783783783858745</v>
      </c>
      <c r="T69" s="32">
        <f t="shared" si="10"/>
        <v>16.807217257747297</v>
      </c>
    </row>
    <row r="70" spans="2:20" x14ac:dyDescent="0.25">
      <c r="B70" s="11" t="str">
        <f>'Média Mensal'!B70</f>
        <v>Santo Ovídio</v>
      </c>
      <c r="C70" s="11" t="str">
        <f>'Média Mensal'!C70</f>
        <v>D. João II</v>
      </c>
      <c r="D70" s="14">
        <f>'Média Mensal'!D70</f>
        <v>463.71</v>
      </c>
      <c r="E70" s="2">
        <v>10291.999999935733</v>
      </c>
      <c r="F70" s="2">
        <v>6628.6504748297575</v>
      </c>
      <c r="G70" s="10">
        <f t="shared" ref="G70:G86" si="14">+E70+F70</f>
        <v>16920.650474765491</v>
      </c>
      <c r="H70" s="2">
        <v>456</v>
      </c>
      <c r="I70" s="2">
        <v>451</v>
      </c>
      <c r="J70" s="10">
        <f t="shared" ref="J70:J86" si="15">+H70+I70</f>
        <v>907</v>
      </c>
      <c r="K70" s="2">
        <v>0</v>
      </c>
      <c r="L70" s="2">
        <v>0</v>
      </c>
      <c r="M70" s="10">
        <f t="shared" ref="M70:M86" si="16">+K70+L70</f>
        <v>0</v>
      </c>
      <c r="N70" s="25">
        <f t="shared" ref="N70:P86" si="17">+E70/(H70*216+K70*248)</f>
        <v>0.10449155295581275</v>
      </c>
      <c r="O70" s="25">
        <f t="shared" si="0"/>
        <v>6.8044781912927621E-2</v>
      </c>
      <c r="P70" s="26">
        <f t="shared" si="1"/>
        <v>8.6368627111996665E-2</v>
      </c>
      <c r="R70" s="32">
        <f t="shared" si="8"/>
        <v>22.570175438455557</v>
      </c>
      <c r="S70" s="32">
        <f t="shared" si="9"/>
        <v>14.697672893192367</v>
      </c>
      <c r="T70" s="32">
        <f t="shared" si="10"/>
        <v>18.655623456191279</v>
      </c>
    </row>
    <row r="71" spans="2:20" x14ac:dyDescent="0.25">
      <c r="B71" s="12" t="str">
        <f>'Média Mensal'!B71</f>
        <v>D. João II</v>
      </c>
      <c r="C71" s="12" t="str">
        <f>'Média Mensal'!C71</f>
        <v>João de Deus</v>
      </c>
      <c r="D71" s="15">
        <f>'Média Mensal'!D71</f>
        <v>716.25</v>
      </c>
      <c r="E71" s="2">
        <v>14362.763235340333</v>
      </c>
      <c r="F71" s="2">
        <v>9963.9350422397092</v>
      </c>
      <c r="G71" s="5">
        <f t="shared" si="14"/>
        <v>24326.698277580042</v>
      </c>
      <c r="H71" s="2">
        <v>456</v>
      </c>
      <c r="I71" s="2">
        <v>452</v>
      </c>
      <c r="J71" s="5">
        <f t="shared" si="15"/>
        <v>908</v>
      </c>
      <c r="K71" s="2">
        <v>0</v>
      </c>
      <c r="L71" s="2">
        <v>0</v>
      </c>
      <c r="M71" s="5">
        <f t="shared" si="16"/>
        <v>0</v>
      </c>
      <c r="N71" s="27">
        <f t="shared" si="17"/>
        <v>0.14582077683703229</v>
      </c>
      <c r="O71" s="27">
        <f t="shared" si="0"/>
        <v>0.10205603738773875</v>
      </c>
      <c r="P71" s="28">
        <f t="shared" si="1"/>
        <v>0.12403480521689939</v>
      </c>
      <c r="R71" s="32">
        <f t="shared" ref="R71:R86" si="18">+E71/(H71+K71)</f>
        <v>31.497287796798975</v>
      </c>
      <c r="S71" s="32">
        <f t="shared" ref="S71:S86" si="19">+F71/(I71+L71)</f>
        <v>22.044104075751569</v>
      </c>
      <c r="T71" s="32">
        <f t="shared" ref="T71:T86" si="20">+G71/(J71+M71)</f>
        <v>26.791517926850268</v>
      </c>
    </row>
    <row r="72" spans="2:20" x14ac:dyDescent="0.25">
      <c r="B72" s="12" t="str">
        <f>'Média Mensal'!B72</f>
        <v>João de Deus</v>
      </c>
      <c r="C72" s="12" t="str">
        <f>'Média Mensal'!C72</f>
        <v>C.M.Gaia</v>
      </c>
      <c r="D72" s="15">
        <f>'Média Mensal'!D72</f>
        <v>405.01</v>
      </c>
      <c r="E72" s="2">
        <v>22843.99537737231</v>
      </c>
      <c r="F72" s="2">
        <v>16852.37801258497</v>
      </c>
      <c r="G72" s="5">
        <f t="shared" si="14"/>
        <v>39696.373389957284</v>
      </c>
      <c r="H72" s="2">
        <v>452</v>
      </c>
      <c r="I72" s="2">
        <v>446</v>
      </c>
      <c r="J72" s="5">
        <f t="shared" si="15"/>
        <v>898</v>
      </c>
      <c r="K72" s="2">
        <v>0</v>
      </c>
      <c r="L72" s="2">
        <v>0</v>
      </c>
      <c r="M72" s="5">
        <f t="shared" si="16"/>
        <v>0</v>
      </c>
      <c r="N72" s="27">
        <f t="shared" si="17"/>
        <v>0.23398061473054235</v>
      </c>
      <c r="O72" s="27">
        <f t="shared" si="0"/>
        <v>0.17493333761610375</v>
      </c>
      <c r="P72" s="28">
        <f t="shared" si="1"/>
        <v>0.20465423879174546</v>
      </c>
      <c r="R72" s="32">
        <f t="shared" si="18"/>
        <v>50.539812781797146</v>
      </c>
      <c r="S72" s="32">
        <f t="shared" si="19"/>
        <v>37.785600925078406</v>
      </c>
      <c r="T72" s="32">
        <f t="shared" si="20"/>
        <v>44.205315579017018</v>
      </c>
    </row>
    <row r="73" spans="2:20" x14ac:dyDescent="0.25">
      <c r="B73" s="12" t="str">
        <f>'Média Mensal'!B73</f>
        <v>C.M.Gaia</v>
      </c>
      <c r="C73" s="12" t="str">
        <f>'Média Mensal'!C73</f>
        <v>General Torres</v>
      </c>
      <c r="D73" s="15">
        <f>'Média Mensal'!D73</f>
        <v>488.39</v>
      </c>
      <c r="E73" s="2">
        <v>25939.768038447488</v>
      </c>
      <c r="F73" s="2">
        <v>18920.083728627003</v>
      </c>
      <c r="G73" s="5">
        <f t="shared" si="14"/>
        <v>44859.851767074491</v>
      </c>
      <c r="H73" s="2">
        <v>454</v>
      </c>
      <c r="I73" s="2">
        <v>453</v>
      </c>
      <c r="J73" s="5">
        <f t="shared" si="15"/>
        <v>907</v>
      </c>
      <c r="K73" s="2">
        <v>0</v>
      </c>
      <c r="L73" s="2">
        <v>0</v>
      </c>
      <c r="M73" s="5">
        <f t="shared" si="16"/>
        <v>0</v>
      </c>
      <c r="N73" s="27">
        <f t="shared" si="17"/>
        <v>0.26451876364871396</v>
      </c>
      <c r="O73" s="27">
        <f t="shared" si="0"/>
        <v>0.1933619872519316</v>
      </c>
      <c r="P73" s="28">
        <f t="shared" si="1"/>
        <v>0.22897960189817107</v>
      </c>
      <c r="R73" s="32">
        <f t="shared" si="18"/>
        <v>57.13605294812222</v>
      </c>
      <c r="S73" s="32">
        <f t="shared" si="19"/>
        <v>41.766189246417227</v>
      </c>
      <c r="T73" s="32">
        <f t="shared" si="20"/>
        <v>49.459594010004949</v>
      </c>
    </row>
    <row r="74" spans="2:20" x14ac:dyDescent="0.25">
      <c r="B74" s="12" t="str">
        <f>'Média Mensal'!B74</f>
        <v>General Torres</v>
      </c>
      <c r="C74" s="12" t="str">
        <f>'Média Mensal'!C74</f>
        <v>Jardim do Morro</v>
      </c>
      <c r="D74" s="15">
        <f>'Média Mensal'!D74</f>
        <v>419.98</v>
      </c>
      <c r="E74" s="2">
        <v>27796.440077547362</v>
      </c>
      <c r="F74" s="2">
        <v>20332.162807974193</v>
      </c>
      <c r="G74" s="5">
        <f t="shared" si="14"/>
        <v>48128.602885521555</v>
      </c>
      <c r="H74" s="2">
        <v>450</v>
      </c>
      <c r="I74" s="2">
        <v>460</v>
      </c>
      <c r="J74" s="5">
        <f t="shared" si="15"/>
        <v>910</v>
      </c>
      <c r="K74" s="2">
        <v>0</v>
      </c>
      <c r="L74" s="2">
        <v>0</v>
      </c>
      <c r="M74" s="5">
        <f t="shared" si="16"/>
        <v>0</v>
      </c>
      <c r="N74" s="27">
        <f t="shared" si="17"/>
        <v>0.28597160573608399</v>
      </c>
      <c r="O74" s="27">
        <f t="shared" si="0"/>
        <v>0.20463126819619759</v>
      </c>
      <c r="P74" s="28">
        <f t="shared" si="1"/>
        <v>0.24485451203460296</v>
      </c>
      <c r="R74" s="32">
        <f t="shared" si="18"/>
        <v>61.76986683899414</v>
      </c>
      <c r="S74" s="32">
        <f t="shared" si="19"/>
        <v>44.200353930378682</v>
      </c>
      <c r="T74" s="32">
        <f t="shared" si="20"/>
        <v>52.888574599474239</v>
      </c>
    </row>
    <row r="75" spans="2:20" x14ac:dyDescent="0.25">
      <c r="B75" s="12" t="str">
        <f>'Média Mensal'!B75</f>
        <v>Jardim do Morro</v>
      </c>
      <c r="C75" s="12" t="str">
        <f>'Média Mensal'!C75</f>
        <v>São Bento</v>
      </c>
      <c r="D75" s="15">
        <f>'Média Mensal'!D75</f>
        <v>795.7</v>
      </c>
      <c r="E75" s="2">
        <v>28725.86558192311</v>
      </c>
      <c r="F75" s="2">
        <v>22386.96959151332</v>
      </c>
      <c r="G75" s="5">
        <f t="shared" si="14"/>
        <v>51112.835173436426</v>
      </c>
      <c r="H75" s="2">
        <v>442</v>
      </c>
      <c r="I75" s="2">
        <v>440</v>
      </c>
      <c r="J75" s="5">
        <f t="shared" si="15"/>
        <v>882</v>
      </c>
      <c r="K75" s="2">
        <v>0</v>
      </c>
      <c r="L75" s="2">
        <v>0</v>
      </c>
      <c r="M75" s="5">
        <f t="shared" si="16"/>
        <v>0</v>
      </c>
      <c r="N75" s="27">
        <f t="shared" si="17"/>
        <v>0.30088262089327877</v>
      </c>
      <c r="O75" s="27">
        <f t="shared" si="0"/>
        <v>0.23555313122383542</v>
      </c>
      <c r="P75" s="28">
        <f t="shared" si="1"/>
        <v>0.26829194577473559</v>
      </c>
      <c r="R75" s="32">
        <f t="shared" si="18"/>
        <v>64.990646112948212</v>
      </c>
      <c r="S75" s="32">
        <f t="shared" si="19"/>
        <v>50.879476344348454</v>
      </c>
      <c r="T75" s="32">
        <f t="shared" si="20"/>
        <v>57.951060287342884</v>
      </c>
    </row>
    <row r="76" spans="2:20" x14ac:dyDescent="0.25">
      <c r="B76" s="12" t="str">
        <f>'Média Mensal'!B76</f>
        <v>São Bento</v>
      </c>
      <c r="C76" s="12" t="str">
        <f>'Média Mensal'!C76</f>
        <v>Aliados</v>
      </c>
      <c r="D76" s="15">
        <f>'Média Mensal'!D76</f>
        <v>443.38</v>
      </c>
      <c r="E76" s="2">
        <v>33268.939885986845</v>
      </c>
      <c r="F76" s="2">
        <v>31448.510998041758</v>
      </c>
      <c r="G76" s="5">
        <f t="shared" si="14"/>
        <v>64717.4508840286</v>
      </c>
      <c r="H76" s="2">
        <v>462</v>
      </c>
      <c r="I76" s="2">
        <v>466</v>
      </c>
      <c r="J76" s="5">
        <f t="shared" si="15"/>
        <v>928</v>
      </c>
      <c r="K76" s="2">
        <v>0</v>
      </c>
      <c r="L76" s="2">
        <v>0</v>
      </c>
      <c r="M76" s="5">
        <f t="shared" si="16"/>
        <v>0</v>
      </c>
      <c r="N76" s="27">
        <f t="shared" si="17"/>
        <v>0.33338283515699502</v>
      </c>
      <c r="O76" s="27">
        <f t="shared" si="0"/>
        <v>0.312435532884694</v>
      </c>
      <c r="P76" s="28">
        <f t="shared" si="1"/>
        <v>0.32286403897284383</v>
      </c>
      <c r="R76" s="32">
        <f t="shared" si="18"/>
        <v>72.010692393910915</v>
      </c>
      <c r="S76" s="32">
        <f t="shared" si="19"/>
        <v>67.486075103093896</v>
      </c>
      <c r="T76" s="32">
        <f t="shared" si="20"/>
        <v>69.738632418134273</v>
      </c>
    </row>
    <row r="77" spans="2:20" x14ac:dyDescent="0.25">
      <c r="B77" s="12" t="str">
        <f>'Média Mensal'!B77</f>
        <v>Aliados</v>
      </c>
      <c r="C77" s="12" t="str">
        <f>'Média Mensal'!C77</f>
        <v>Trindade S</v>
      </c>
      <c r="D77" s="15">
        <f>'Média Mensal'!D77</f>
        <v>450.27</v>
      </c>
      <c r="E77" s="2">
        <v>35677.084982950939</v>
      </c>
      <c r="F77" s="2">
        <v>34742.607408908516</v>
      </c>
      <c r="G77" s="5">
        <f t="shared" si="14"/>
        <v>70419.692391859455</v>
      </c>
      <c r="H77" s="2">
        <v>458</v>
      </c>
      <c r="I77" s="2">
        <v>467</v>
      </c>
      <c r="J77" s="5">
        <f t="shared" si="15"/>
        <v>925</v>
      </c>
      <c r="K77" s="2">
        <v>0</v>
      </c>
      <c r="L77" s="2">
        <v>0</v>
      </c>
      <c r="M77" s="5">
        <f t="shared" si="16"/>
        <v>0</v>
      </c>
      <c r="N77" s="27">
        <f t="shared" si="17"/>
        <v>0.36063687715258508</v>
      </c>
      <c r="O77" s="27">
        <f t="shared" si="0"/>
        <v>0.34442270807467401</v>
      </c>
      <c r="P77" s="28">
        <f t="shared" si="1"/>
        <v>0.35245091287216945</v>
      </c>
      <c r="R77" s="32">
        <f t="shared" si="18"/>
        <v>77.897565464958376</v>
      </c>
      <c r="S77" s="32">
        <f t="shared" si="19"/>
        <v>74.395304944129578</v>
      </c>
      <c r="T77" s="32">
        <f t="shared" si="20"/>
        <v>76.129397180388594</v>
      </c>
    </row>
    <row r="78" spans="2:20" x14ac:dyDescent="0.25">
      <c r="B78" s="12" t="str">
        <f>'Média Mensal'!B78</f>
        <v>Trindade S</v>
      </c>
      <c r="C78" s="12" t="str">
        <f>'Média Mensal'!C78</f>
        <v>Faria Guimaraes</v>
      </c>
      <c r="D78" s="15">
        <f>'Média Mensal'!D78</f>
        <v>555.34</v>
      </c>
      <c r="E78" s="2">
        <v>27079.691159764228</v>
      </c>
      <c r="F78" s="2">
        <v>26560.282995660087</v>
      </c>
      <c r="G78" s="5">
        <f t="shared" si="14"/>
        <v>53639.974155424316</v>
      </c>
      <c r="H78" s="2">
        <v>452</v>
      </c>
      <c r="I78" s="2">
        <v>460</v>
      </c>
      <c r="J78" s="5">
        <f t="shared" si="15"/>
        <v>912</v>
      </c>
      <c r="K78" s="2">
        <v>0</v>
      </c>
      <c r="L78" s="2">
        <v>0</v>
      </c>
      <c r="M78" s="5">
        <f t="shared" si="16"/>
        <v>0</v>
      </c>
      <c r="N78" s="27">
        <f t="shared" si="17"/>
        <v>0.27736491273111508</v>
      </c>
      <c r="O78" s="27">
        <f t="shared" si="0"/>
        <v>0.26731363723490426</v>
      </c>
      <c r="P78" s="28">
        <f t="shared" si="1"/>
        <v>0.27229519044135964</v>
      </c>
      <c r="R78" s="32">
        <f t="shared" si="18"/>
        <v>59.910821149920856</v>
      </c>
      <c r="S78" s="32">
        <f t="shared" si="19"/>
        <v>57.739745642739322</v>
      </c>
      <c r="T78" s="32">
        <f t="shared" si="20"/>
        <v>58.81576113533368</v>
      </c>
    </row>
    <row r="79" spans="2:20" x14ac:dyDescent="0.25">
      <c r="B79" s="12" t="str">
        <f>'Média Mensal'!B79</f>
        <v>Faria Guimaraes</v>
      </c>
      <c r="C79" s="12" t="str">
        <f>'Média Mensal'!C79</f>
        <v>Marques</v>
      </c>
      <c r="D79" s="15">
        <f>'Média Mensal'!D79</f>
        <v>621.04</v>
      </c>
      <c r="E79" s="2">
        <v>25294.056021317159</v>
      </c>
      <c r="F79" s="2">
        <v>25146.871267729482</v>
      </c>
      <c r="G79" s="5">
        <f t="shared" si="14"/>
        <v>50440.927289046638</v>
      </c>
      <c r="H79" s="2">
        <v>454</v>
      </c>
      <c r="I79" s="2">
        <v>462</v>
      </c>
      <c r="J79" s="5">
        <f t="shared" si="15"/>
        <v>916</v>
      </c>
      <c r="K79" s="2">
        <v>0</v>
      </c>
      <c r="L79" s="2">
        <v>0</v>
      </c>
      <c r="M79" s="5">
        <f t="shared" si="16"/>
        <v>0</v>
      </c>
      <c r="N79" s="27">
        <f t="shared" si="17"/>
        <v>0.2579341656603561</v>
      </c>
      <c r="O79" s="27">
        <f t="shared" si="0"/>
        <v>0.25199285782156366</v>
      </c>
      <c r="P79" s="28">
        <f t="shared" si="1"/>
        <v>0.25493756716524463</v>
      </c>
      <c r="R79" s="32">
        <f t="shared" si="18"/>
        <v>55.713779782636912</v>
      </c>
      <c r="S79" s="32">
        <f t="shared" si="19"/>
        <v>54.430457289457756</v>
      </c>
      <c r="T79" s="32">
        <f t="shared" si="20"/>
        <v>55.066514507692837</v>
      </c>
    </row>
    <row r="80" spans="2:20" x14ac:dyDescent="0.25">
      <c r="B80" s="12" t="str">
        <f>'Média Mensal'!B80</f>
        <v>Marques</v>
      </c>
      <c r="C80" s="12" t="str">
        <f>'Média Mensal'!C80</f>
        <v>Combatentes</v>
      </c>
      <c r="D80" s="15">
        <f>'Média Mensal'!D80</f>
        <v>702.75</v>
      </c>
      <c r="E80" s="2">
        <v>19518.083313224146</v>
      </c>
      <c r="F80" s="2">
        <v>18759.3449975945</v>
      </c>
      <c r="G80" s="5">
        <f t="shared" si="14"/>
        <v>38277.42831081865</v>
      </c>
      <c r="H80" s="2">
        <v>452</v>
      </c>
      <c r="I80" s="2">
        <v>460</v>
      </c>
      <c r="J80" s="5">
        <f t="shared" si="15"/>
        <v>912</v>
      </c>
      <c r="K80" s="2">
        <v>0</v>
      </c>
      <c r="L80" s="2">
        <v>0</v>
      </c>
      <c r="M80" s="5">
        <f t="shared" si="16"/>
        <v>0</v>
      </c>
      <c r="N80" s="27">
        <f t="shared" si="17"/>
        <v>0.19991481597451805</v>
      </c>
      <c r="O80" s="27">
        <f t="shared" si="0"/>
        <v>0.18880178137675624</v>
      </c>
      <c r="P80" s="28">
        <f t="shared" si="1"/>
        <v>0.19430955729582242</v>
      </c>
      <c r="R80" s="32">
        <f t="shared" si="18"/>
        <v>43.181600250495897</v>
      </c>
      <c r="S80" s="32">
        <f t="shared" si="19"/>
        <v>40.781184777379352</v>
      </c>
      <c r="T80" s="32">
        <f t="shared" si="20"/>
        <v>41.970864375897641</v>
      </c>
    </row>
    <row r="81" spans="2:20" x14ac:dyDescent="0.25">
      <c r="B81" s="12" t="str">
        <f>'Média Mensal'!B81</f>
        <v>Combatentes</v>
      </c>
      <c r="C81" s="12" t="str">
        <f>'Média Mensal'!C81</f>
        <v>Salgueiros</v>
      </c>
      <c r="D81" s="15">
        <f>'Média Mensal'!D81</f>
        <v>471.25</v>
      </c>
      <c r="E81" s="2">
        <v>16857.245119582705</v>
      </c>
      <c r="F81" s="2">
        <v>15754.657176821138</v>
      </c>
      <c r="G81" s="5">
        <f t="shared" si="14"/>
        <v>32611.902296403845</v>
      </c>
      <c r="H81" s="2">
        <v>443</v>
      </c>
      <c r="I81" s="2">
        <v>457</v>
      </c>
      <c r="J81" s="5">
        <f t="shared" si="15"/>
        <v>900</v>
      </c>
      <c r="K81" s="2">
        <v>0</v>
      </c>
      <c r="L81" s="2">
        <v>0</v>
      </c>
      <c r="M81" s="5">
        <f t="shared" si="16"/>
        <v>0</v>
      </c>
      <c r="N81" s="27">
        <f t="shared" si="17"/>
        <v>0.17616885209830602</v>
      </c>
      <c r="O81" s="27">
        <f t="shared" si="17"/>
        <v>0.15960224873187798</v>
      </c>
      <c r="P81" s="28">
        <f t="shared" si="17"/>
        <v>0.16775669905557533</v>
      </c>
      <c r="R81" s="32">
        <f t="shared" si="18"/>
        <v>38.052472053234098</v>
      </c>
      <c r="S81" s="32">
        <f t="shared" si="19"/>
        <v>34.47408572608564</v>
      </c>
      <c r="T81" s="32">
        <f t="shared" si="20"/>
        <v>36.235446996004271</v>
      </c>
    </row>
    <row r="82" spans="2:20" x14ac:dyDescent="0.25">
      <c r="B82" s="12" t="str">
        <f>'Média Mensal'!B82</f>
        <v>Salgueiros</v>
      </c>
      <c r="C82" s="12" t="str">
        <f>'Média Mensal'!C82</f>
        <v>Polo Universitario</v>
      </c>
      <c r="D82" s="15">
        <f>'Média Mensal'!D82</f>
        <v>775.36</v>
      </c>
      <c r="E82" s="2">
        <v>14852.968814672264</v>
      </c>
      <c r="F82" s="2">
        <v>13816.267465464418</v>
      </c>
      <c r="G82" s="5">
        <f t="shared" si="14"/>
        <v>28669.236280136683</v>
      </c>
      <c r="H82" s="2">
        <v>460</v>
      </c>
      <c r="I82" s="2">
        <v>463</v>
      </c>
      <c r="J82" s="5">
        <f t="shared" si="15"/>
        <v>923</v>
      </c>
      <c r="K82" s="2">
        <v>0</v>
      </c>
      <c r="L82" s="2">
        <v>0</v>
      </c>
      <c r="M82" s="5">
        <f t="shared" si="16"/>
        <v>0</v>
      </c>
      <c r="N82" s="27">
        <f t="shared" si="17"/>
        <v>0.14948640111385128</v>
      </c>
      <c r="O82" s="27">
        <f t="shared" si="17"/>
        <v>0.1381516225248422</v>
      </c>
      <c r="P82" s="28">
        <f t="shared" si="17"/>
        <v>0.14380059126909375</v>
      </c>
      <c r="R82" s="32">
        <f t="shared" si="18"/>
        <v>32.289062640591879</v>
      </c>
      <c r="S82" s="32">
        <f t="shared" si="19"/>
        <v>29.840750465365915</v>
      </c>
      <c r="T82" s="32">
        <f t="shared" si="20"/>
        <v>31.060927714124251</v>
      </c>
    </row>
    <row r="83" spans="2:20" x14ac:dyDescent="0.25">
      <c r="B83" s="12" t="str">
        <f>'Média Mensal'!B83</f>
        <v>Polo Universitario</v>
      </c>
      <c r="C83" s="12" t="str">
        <f>'Média Mensal'!C83</f>
        <v>I.P.O.</v>
      </c>
      <c r="D83" s="15">
        <f>'Média Mensal'!D83</f>
        <v>827.64</v>
      </c>
      <c r="E83" s="2">
        <v>12006.286473470029</v>
      </c>
      <c r="F83" s="2">
        <v>11795.150984040487</v>
      </c>
      <c r="G83" s="5">
        <f t="shared" si="14"/>
        <v>23801.437457510518</v>
      </c>
      <c r="H83" s="2">
        <v>452</v>
      </c>
      <c r="I83" s="2">
        <v>466</v>
      </c>
      <c r="J83" s="5">
        <f t="shared" si="15"/>
        <v>918</v>
      </c>
      <c r="K83" s="2">
        <v>0</v>
      </c>
      <c r="L83" s="2">
        <v>0</v>
      </c>
      <c r="M83" s="5">
        <f t="shared" si="16"/>
        <v>0</v>
      </c>
      <c r="N83" s="27">
        <f t="shared" si="17"/>
        <v>0.1229749106181378</v>
      </c>
      <c r="O83" s="27">
        <f t="shared" si="17"/>
        <v>0.11718279073319511</v>
      </c>
      <c r="P83" s="28">
        <f t="shared" si="17"/>
        <v>0.12003468418416907</v>
      </c>
      <c r="R83" s="32">
        <f t="shared" si="18"/>
        <v>26.562580693517763</v>
      </c>
      <c r="S83" s="32">
        <f t="shared" si="19"/>
        <v>25.311482798370143</v>
      </c>
      <c r="T83" s="32">
        <f t="shared" si="20"/>
        <v>25.927491783780521</v>
      </c>
    </row>
    <row r="84" spans="2:20" x14ac:dyDescent="0.25">
      <c r="B84" s="13" t="str">
        <f>'Média Mensal'!B84</f>
        <v>I.P.O.</v>
      </c>
      <c r="C84" s="13" t="str">
        <f>'Média Mensal'!C84</f>
        <v>Hospital São João</v>
      </c>
      <c r="D84" s="16">
        <f>'Média Mensal'!D84</f>
        <v>351.77</v>
      </c>
      <c r="E84" s="6">
        <v>5631.7650695881812</v>
      </c>
      <c r="F84" s="3">
        <v>7020.9999999632882</v>
      </c>
      <c r="G84" s="7">
        <f t="shared" si="14"/>
        <v>12652.765069551469</v>
      </c>
      <c r="H84" s="6">
        <v>460</v>
      </c>
      <c r="I84" s="3">
        <v>460</v>
      </c>
      <c r="J84" s="7">
        <f t="shared" si="15"/>
        <v>920</v>
      </c>
      <c r="K84" s="6">
        <v>0</v>
      </c>
      <c r="L84" s="3">
        <v>0</v>
      </c>
      <c r="M84" s="7">
        <f t="shared" si="16"/>
        <v>0</v>
      </c>
      <c r="N84" s="27">
        <f t="shared" si="17"/>
        <v>5.668040528973612E-2</v>
      </c>
      <c r="O84" s="27">
        <f t="shared" si="17"/>
        <v>7.0662238324912321E-2</v>
      </c>
      <c r="P84" s="28">
        <f t="shared" si="17"/>
        <v>6.3671321807324224E-2</v>
      </c>
      <c r="R84" s="32">
        <f t="shared" si="18"/>
        <v>12.242967542583003</v>
      </c>
      <c r="S84" s="32">
        <f t="shared" si="19"/>
        <v>15.263043478181061</v>
      </c>
      <c r="T84" s="32">
        <f t="shared" si="20"/>
        <v>13.753005510382032</v>
      </c>
    </row>
    <row r="85" spans="2:20" x14ac:dyDescent="0.25">
      <c r="B85" s="12" t="str">
        <f>'Média Mensal'!B85</f>
        <v xml:space="preserve">Verdes (E) </v>
      </c>
      <c r="C85" s="12" t="str">
        <f>'Média Mensal'!C85</f>
        <v>Botica</v>
      </c>
      <c r="D85" s="15">
        <f>'Média Mensal'!D85</f>
        <v>683.54</v>
      </c>
      <c r="E85" s="2">
        <v>3890.8843480430569</v>
      </c>
      <c r="F85" s="2">
        <v>8666.6153658038857</v>
      </c>
      <c r="G85" s="5">
        <f t="shared" si="14"/>
        <v>12557.499713846943</v>
      </c>
      <c r="H85" s="2">
        <v>177</v>
      </c>
      <c r="I85" s="2">
        <v>162</v>
      </c>
      <c r="J85" s="5">
        <f t="shared" si="15"/>
        <v>339</v>
      </c>
      <c r="K85" s="2">
        <v>0</v>
      </c>
      <c r="L85" s="2">
        <v>0</v>
      </c>
      <c r="M85" s="5">
        <f t="shared" si="16"/>
        <v>0</v>
      </c>
      <c r="N85" s="25">
        <f t="shared" si="17"/>
        <v>0.10177035854893955</v>
      </c>
      <c r="O85" s="25">
        <f t="shared" si="17"/>
        <v>0.24767419312425371</v>
      </c>
      <c r="P85" s="26">
        <f t="shared" si="17"/>
        <v>0.17149431489466491</v>
      </c>
      <c r="R85" s="32">
        <f t="shared" si="18"/>
        <v>21.982397446570943</v>
      </c>
      <c r="S85" s="32">
        <f t="shared" si="19"/>
        <v>53.497625714838797</v>
      </c>
      <c r="T85" s="32">
        <f t="shared" si="20"/>
        <v>37.042772017247621</v>
      </c>
    </row>
    <row r="86" spans="2:20" x14ac:dyDescent="0.25">
      <c r="B86" s="13" t="str">
        <f>'Média Mensal'!B86</f>
        <v>Botica</v>
      </c>
      <c r="C86" s="13" t="str">
        <f>'Média Mensal'!C86</f>
        <v>Aeroporto</v>
      </c>
      <c r="D86" s="16">
        <f>'Média Mensal'!D86</f>
        <v>649.66</v>
      </c>
      <c r="E86" s="6">
        <v>3588.1150600257843</v>
      </c>
      <c r="F86" s="3">
        <v>8306.9999999958272</v>
      </c>
      <c r="G86" s="7">
        <f t="shared" si="14"/>
        <v>11895.115060021611</v>
      </c>
      <c r="H86" s="6">
        <v>177</v>
      </c>
      <c r="I86" s="3">
        <v>179</v>
      </c>
      <c r="J86" s="7">
        <f t="shared" si="15"/>
        <v>356</v>
      </c>
      <c r="K86" s="6">
        <v>0</v>
      </c>
      <c r="L86" s="3">
        <v>0</v>
      </c>
      <c r="M86" s="7">
        <f t="shared" si="16"/>
        <v>0</v>
      </c>
      <c r="N86" s="27">
        <f t="shared" si="17"/>
        <v>9.3851094895003775E-2</v>
      </c>
      <c r="O86" s="27">
        <f t="shared" si="17"/>
        <v>0.2148510242084582</v>
      </c>
      <c r="P86" s="28">
        <f t="shared" si="17"/>
        <v>0.15469094699362271</v>
      </c>
      <c r="R86" s="32">
        <f t="shared" si="18"/>
        <v>20.271836497320816</v>
      </c>
      <c r="S86" s="32">
        <f t="shared" si="19"/>
        <v>46.407821229026965</v>
      </c>
      <c r="T86" s="32">
        <f t="shared" si="20"/>
        <v>33.413244550622501</v>
      </c>
    </row>
    <row r="87" spans="2:20" x14ac:dyDescent="0.25">
      <c r="B87" s="23" t="s">
        <v>85</v>
      </c>
      <c r="E87" s="40"/>
      <c r="F87" s="40"/>
      <c r="G87" s="40"/>
      <c r="H87" s="40"/>
      <c r="I87" s="40"/>
      <c r="J87" s="40"/>
      <c r="K87" s="40"/>
      <c r="L87" s="40"/>
      <c r="M87" s="40"/>
      <c r="N87" s="41"/>
      <c r="O87" s="41"/>
      <c r="P87" s="41"/>
    </row>
    <row r="88" spans="2:20" x14ac:dyDescent="0.25">
      <c r="B88" s="34"/>
    </row>
    <row r="89" spans="2:20" hidden="1" x14ac:dyDescent="0.25">
      <c r="C89" s="50" t="s">
        <v>106</v>
      </c>
      <c r="D89" s="51">
        <f>+SUMPRODUCT(D5:D86,G5:G86)/1000</f>
        <v>1848810.6199523304</v>
      </c>
    </row>
    <row r="90" spans="2:20" hidden="1" x14ac:dyDescent="0.25">
      <c r="C90" s="50" t="s">
        <v>108</v>
      </c>
      <c r="D90" s="51">
        <f>+(SUMPRODUCT($D$5:$D$86,$J$5:$J$86)+SUMPRODUCT($D$5:$D$86,$M$5:$M$86))/1000</f>
        <v>33946.334969999996</v>
      </c>
    </row>
    <row r="91" spans="2:20" hidden="1" x14ac:dyDescent="0.25">
      <c r="C91" s="50" t="s">
        <v>107</v>
      </c>
      <c r="D91" s="51">
        <f>+(SUMPRODUCT($D$5:$D$86,$J$5:$J$86)*216+SUMPRODUCT($D$5:$D$86,$M$5:$M$86)*248)/1000</f>
        <v>7751347.7080800002</v>
      </c>
    </row>
    <row r="92" spans="2:20" hidden="1" x14ac:dyDescent="0.25">
      <c r="C92" s="50" t="s">
        <v>109</v>
      </c>
      <c r="D92" s="35">
        <f>+D89/D91</f>
        <v>0.23851473183497254</v>
      </c>
    </row>
    <row r="93" spans="2:20" hidden="1" x14ac:dyDescent="0.25">
      <c r="D93" s="52">
        <f>+D92-P2</f>
        <v>0</v>
      </c>
    </row>
    <row r="94" spans="2:20" hidden="1" x14ac:dyDescent="0.25"/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1">
    <tabColor theme="0" tint="-4.9989318521683403E-2"/>
  </sheetPr>
  <dimension ref="A1:T94"/>
  <sheetViews>
    <sheetView topLeftCell="A73" workbookViewId="0">
      <selection activeCell="B110" sqref="B110"/>
    </sheetView>
  </sheetViews>
  <sheetFormatPr defaultRowHeight="15" x14ac:dyDescent="0.25"/>
  <cols>
    <col min="2" max="2" width="17.42578125" bestFit="1" customWidth="1"/>
    <col min="3" max="3" width="17.42578125" customWidth="1"/>
    <col min="4" max="4" width="13.7109375" customWidth="1"/>
    <col min="5" max="16" width="10" customWidth="1"/>
  </cols>
  <sheetData>
    <row r="1" spans="1:20" ht="14.45" x14ac:dyDescent="0.3">
      <c r="P1" s="33"/>
    </row>
    <row r="2" spans="1:20" ht="17.25" x14ac:dyDescent="0.3">
      <c r="A2" s="1"/>
      <c r="H2" s="55" t="s">
        <v>84</v>
      </c>
      <c r="I2" s="56"/>
      <c r="J2" s="56"/>
      <c r="K2" s="56"/>
      <c r="L2" s="56"/>
      <c r="M2" s="56"/>
      <c r="N2" s="56"/>
      <c r="O2" s="57"/>
      <c r="P2" s="17">
        <v>0.26401032953100595</v>
      </c>
    </row>
    <row r="3" spans="1:20" ht="17.25" x14ac:dyDescent="0.25">
      <c r="B3" s="60" t="s">
        <v>3</v>
      </c>
      <c r="C3" s="62" t="s">
        <v>4</v>
      </c>
      <c r="D3" s="18" t="s">
        <v>82</v>
      </c>
      <c r="E3" s="65" t="s">
        <v>0</v>
      </c>
      <c r="F3" s="65"/>
      <c r="G3" s="66"/>
      <c r="H3" s="64" t="s">
        <v>86</v>
      </c>
      <c r="I3" s="65"/>
      <c r="J3" s="66"/>
      <c r="K3" s="64" t="s">
        <v>87</v>
      </c>
      <c r="L3" s="65"/>
      <c r="M3" s="66"/>
      <c r="N3" s="64" t="s">
        <v>1</v>
      </c>
      <c r="O3" s="65"/>
      <c r="P3" s="66"/>
      <c r="R3" s="64" t="s">
        <v>88</v>
      </c>
      <c r="S3" s="65"/>
      <c r="T3" s="66"/>
    </row>
    <row r="4" spans="1:20" x14ac:dyDescent="0.25">
      <c r="B4" s="61"/>
      <c r="C4" s="63"/>
      <c r="D4" s="19" t="s">
        <v>83</v>
      </c>
      <c r="E4" s="20" t="s">
        <v>5</v>
      </c>
      <c r="F4" s="21" t="s">
        <v>6</v>
      </c>
      <c r="G4" s="22" t="s">
        <v>2</v>
      </c>
      <c r="H4" s="20" t="s">
        <v>5</v>
      </c>
      <c r="I4" s="21" t="s">
        <v>6</v>
      </c>
      <c r="J4" s="22" t="s">
        <v>2</v>
      </c>
      <c r="K4" s="20" t="s">
        <v>5</v>
      </c>
      <c r="L4" s="21" t="s">
        <v>6</v>
      </c>
      <c r="M4" s="24" t="s">
        <v>2</v>
      </c>
      <c r="N4" s="20" t="s">
        <v>5</v>
      </c>
      <c r="O4" s="21" t="s">
        <v>6</v>
      </c>
      <c r="P4" s="22" t="s">
        <v>2</v>
      </c>
      <c r="R4" s="20" t="s">
        <v>5</v>
      </c>
      <c r="S4" s="21" t="s">
        <v>6</v>
      </c>
      <c r="T4" s="31" t="s">
        <v>2</v>
      </c>
    </row>
    <row r="5" spans="1:20" x14ac:dyDescent="0.25">
      <c r="B5" s="11" t="str">
        <f>'Média Mensal'!B5</f>
        <v>Fânzeres</v>
      </c>
      <c r="C5" s="11" t="str">
        <f>'Média Mensal'!C5</f>
        <v>Venda Nova</v>
      </c>
      <c r="D5" s="14">
        <f>'Média Mensal'!D5</f>
        <v>440.45</v>
      </c>
      <c r="E5" s="4">
        <v>1982.9999999968561</v>
      </c>
      <c r="F5" s="2">
        <v>1795.9339220233373</v>
      </c>
      <c r="G5" s="10">
        <f>+E5+F5</f>
        <v>3778.9339220201937</v>
      </c>
      <c r="H5" s="9">
        <v>115</v>
      </c>
      <c r="I5" s="9">
        <v>126</v>
      </c>
      <c r="J5" s="10">
        <f>+H5+I5</f>
        <v>241</v>
      </c>
      <c r="K5" s="9">
        <v>0</v>
      </c>
      <c r="L5" s="9">
        <v>0</v>
      </c>
      <c r="M5" s="10">
        <f>+K5+L5</f>
        <v>0</v>
      </c>
      <c r="N5" s="27">
        <f>+E5/(H5*216+K5*248)</f>
        <v>7.9830917874269575E-2</v>
      </c>
      <c r="O5" s="27">
        <f t="shared" ref="O5:O80" si="0">+F5/(I5*216+L5*248)</f>
        <v>6.5988165859176121E-2</v>
      </c>
      <c r="P5" s="28">
        <f t="shared" ref="P5:P80" si="1">+G5/(J5*216+M5*248)</f>
        <v>7.2593628438992502E-2</v>
      </c>
      <c r="R5" s="32">
        <f>+E5/(H5+K5)</f>
        <v>17.243478260842227</v>
      </c>
      <c r="S5" s="32">
        <f t="shared" ref="S5" si="2">+F5/(I5+L5)</f>
        <v>14.253443825582043</v>
      </c>
      <c r="T5" s="32">
        <f t="shared" ref="T5" si="3">+G5/(J5+M5)</f>
        <v>15.680223742822381</v>
      </c>
    </row>
    <row r="6" spans="1:20" x14ac:dyDescent="0.25">
      <c r="B6" s="12" t="str">
        <f>'Média Mensal'!B6</f>
        <v>Venda Nova</v>
      </c>
      <c r="C6" s="12" t="str">
        <f>'Média Mensal'!C6</f>
        <v>Carreira</v>
      </c>
      <c r="D6" s="15">
        <f>'Média Mensal'!D6</f>
        <v>583.47</v>
      </c>
      <c r="E6" s="4">
        <v>3111.8857245685226</v>
      </c>
      <c r="F6" s="2">
        <v>2807.21141349149</v>
      </c>
      <c r="G6" s="5">
        <f t="shared" ref="G6:G69" si="4">+E6+F6</f>
        <v>5919.0971380600131</v>
      </c>
      <c r="H6" s="2">
        <v>115</v>
      </c>
      <c r="I6" s="2">
        <v>126</v>
      </c>
      <c r="J6" s="5">
        <f t="shared" ref="J6:J69" si="5">+H6+I6</f>
        <v>241</v>
      </c>
      <c r="K6" s="2">
        <v>0</v>
      </c>
      <c r="L6" s="2">
        <v>0</v>
      </c>
      <c r="M6" s="5">
        <f t="shared" ref="M6:M69" si="6">+K6+L6</f>
        <v>0</v>
      </c>
      <c r="N6" s="27">
        <f t="shared" ref="N6:N69" si="7">+E6/(H6*216+K6*248)</f>
        <v>0.1252772030824687</v>
      </c>
      <c r="O6" s="27">
        <f t="shared" si="0"/>
        <v>0.10314562806773553</v>
      </c>
      <c r="P6" s="28">
        <f t="shared" si="1"/>
        <v>0.11370633813700655</v>
      </c>
      <c r="R6" s="32">
        <f t="shared" ref="R6:R70" si="8">+E6/(H6+K6)</f>
        <v>27.05987586581324</v>
      </c>
      <c r="S6" s="32">
        <f t="shared" ref="S6:S70" si="9">+F6/(I6+L6)</f>
        <v>22.279455662630873</v>
      </c>
      <c r="T6" s="32">
        <f t="shared" ref="T6:T70" si="10">+G6/(J6+M6)</f>
        <v>24.560569037593414</v>
      </c>
    </row>
    <row r="7" spans="1:20" x14ac:dyDescent="0.25">
      <c r="B7" s="12" t="str">
        <f>'Média Mensal'!B7</f>
        <v>Carreira</v>
      </c>
      <c r="C7" s="12" t="str">
        <f>'Média Mensal'!C7</f>
        <v>Baguim</v>
      </c>
      <c r="D7" s="15">
        <f>'Média Mensal'!D7</f>
        <v>786.02</v>
      </c>
      <c r="E7" s="4">
        <v>3922.9012558956115</v>
      </c>
      <c r="F7" s="2">
        <v>3291.8730046047622</v>
      </c>
      <c r="G7" s="5">
        <f t="shared" si="4"/>
        <v>7214.7742605003732</v>
      </c>
      <c r="H7" s="2">
        <v>115</v>
      </c>
      <c r="I7" s="2">
        <v>126</v>
      </c>
      <c r="J7" s="5">
        <f t="shared" si="5"/>
        <v>241</v>
      </c>
      <c r="K7" s="2">
        <v>0</v>
      </c>
      <c r="L7" s="2">
        <v>0</v>
      </c>
      <c r="M7" s="5">
        <f t="shared" si="6"/>
        <v>0</v>
      </c>
      <c r="N7" s="27">
        <f t="shared" si="7"/>
        <v>0.15792678163830964</v>
      </c>
      <c r="O7" s="27">
        <f t="shared" si="0"/>
        <v>0.12095359364362</v>
      </c>
      <c r="P7" s="28">
        <f t="shared" si="1"/>
        <v>0.13859640119295322</v>
      </c>
      <c r="R7" s="32">
        <f t="shared" si="8"/>
        <v>34.112184833874885</v>
      </c>
      <c r="S7" s="32">
        <f t="shared" si="9"/>
        <v>26.125976227021923</v>
      </c>
      <c r="T7" s="32">
        <f t="shared" si="10"/>
        <v>29.936822657677897</v>
      </c>
    </row>
    <row r="8" spans="1:20" x14ac:dyDescent="0.25">
      <c r="B8" s="12" t="str">
        <f>'Média Mensal'!B8</f>
        <v>Baguim</v>
      </c>
      <c r="C8" s="12" t="str">
        <f>'Média Mensal'!C8</f>
        <v>Campainha</v>
      </c>
      <c r="D8" s="15">
        <f>'Média Mensal'!D8</f>
        <v>751.7</v>
      </c>
      <c r="E8" s="4">
        <v>4746.2540693664205</v>
      </c>
      <c r="F8" s="2">
        <v>3523.0029144033724</v>
      </c>
      <c r="G8" s="5">
        <f t="shared" si="4"/>
        <v>8269.256983769792</v>
      </c>
      <c r="H8" s="2">
        <v>117</v>
      </c>
      <c r="I8" s="2">
        <v>126</v>
      </c>
      <c r="J8" s="5">
        <f t="shared" si="5"/>
        <v>243</v>
      </c>
      <c r="K8" s="2">
        <v>0</v>
      </c>
      <c r="L8" s="2">
        <v>0</v>
      </c>
      <c r="M8" s="5">
        <f t="shared" si="6"/>
        <v>0</v>
      </c>
      <c r="N8" s="27">
        <f t="shared" si="7"/>
        <v>0.18780682452383746</v>
      </c>
      <c r="O8" s="27">
        <f t="shared" si="0"/>
        <v>0.12944602125232849</v>
      </c>
      <c r="P8" s="28">
        <f t="shared" si="1"/>
        <v>0.15754566727194391</v>
      </c>
      <c r="R8" s="32">
        <f t="shared" si="8"/>
        <v>40.566274097148892</v>
      </c>
      <c r="S8" s="32">
        <f t="shared" si="9"/>
        <v>27.960340590502955</v>
      </c>
      <c r="T8" s="32">
        <f t="shared" si="10"/>
        <v>34.029864130739888</v>
      </c>
    </row>
    <row r="9" spans="1:20" x14ac:dyDescent="0.25">
      <c r="B9" s="12" t="str">
        <f>'Média Mensal'!B9</f>
        <v>Campainha</v>
      </c>
      <c r="C9" s="12" t="str">
        <f>'Média Mensal'!C9</f>
        <v>Rio Tinto</v>
      </c>
      <c r="D9" s="15">
        <f>'Média Mensal'!D9</f>
        <v>859.99</v>
      </c>
      <c r="E9" s="4">
        <v>6209.1550028480042</v>
      </c>
      <c r="F9" s="2">
        <v>4205.316674638776</v>
      </c>
      <c r="G9" s="5">
        <f t="shared" si="4"/>
        <v>10414.471677486781</v>
      </c>
      <c r="H9" s="2">
        <v>116</v>
      </c>
      <c r="I9" s="2">
        <v>127</v>
      </c>
      <c r="J9" s="5">
        <f t="shared" si="5"/>
        <v>243</v>
      </c>
      <c r="K9" s="2">
        <v>0</v>
      </c>
      <c r="L9" s="2">
        <v>0</v>
      </c>
      <c r="M9" s="5">
        <f t="shared" si="6"/>
        <v>0</v>
      </c>
      <c r="N9" s="27">
        <f t="shared" si="7"/>
        <v>0.24781110324265662</v>
      </c>
      <c r="O9" s="27">
        <f t="shared" si="0"/>
        <v>0.15329967463687577</v>
      </c>
      <c r="P9" s="28">
        <f t="shared" si="1"/>
        <v>0.19841624137873001</v>
      </c>
      <c r="R9" s="32">
        <f t="shared" si="8"/>
        <v>53.527198300413829</v>
      </c>
      <c r="S9" s="32">
        <f t="shared" si="9"/>
        <v>33.112729721565167</v>
      </c>
      <c r="T9" s="32">
        <f t="shared" si="10"/>
        <v>42.857908137805687</v>
      </c>
    </row>
    <row r="10" spans="1:20" x14ac:dyDescent="0.25">
      <c r="B10" s="12" t="str">
        <f>'Média Mensal'!B10</f>
        <v>Rio Tinto</v>
      </c>
      <c r="C10" s="12" t="str">
        <f>'Média Mensal'!C10</f>
        <v>Levada</v>
      </c>
      <c r="D10" s="15">
        <f>'Média Mensal'!D10</f>
        <v>452.83</v>
      </c>
      <c r="E10" s="4">
        <v>7063.350560576313</v>
      </c>
      <c r="F10" s="2">
        <v>4800.8479657431626</v>
      </c>
      <c r="G10" s="5">
        <f t="shared" si="4"/>
        <v>11864.198526319477</v>
      </c>
      <c r="H10" s="2">
        <v>116</v>
      </c>
      <c r="I10" s="2">
        <v>126</v>
      </c>
      <c r="J10" s="5">
        <f t="shared" si="5"/>
        <v>242</v>
      </c>
      <c r="K10" s="2">
        <v>0</v>
      </c>
      <c r="L10" s="2">
        <v>0</v>
      </c>
      <c r="M10" s="5">
        <f t="shared" si="6"/>
        <v>0</v>
      </c>
      <c r="N10" s="27">
        <f t="shared" si="7"/>
        <v>0.28190256068711339</v>
      </c>
      <c r="O10" s="27">
        <f t="shared" si="0"/>
        <v>0.1763979999170768</v>
      </c>
      <c r="P10" s="28">
        <f t="shared" si="1"/>
        <v>0.22697043400519354</v>
      </c>
      <c r="R10" s="32">
        <f t="shared" si="8"/>
        <v>60.89095310841649</v>
      </c>
      <c r="S10" s="32">
        <f t="shared" si="9"/>
        <v>38.101967982088595</v>
      </c>
      <c r="T10" s="32">
        <f t="shared" si="10"/>
        <v>49.025613745121802</v>
      </c>
    </row>
    <row r="11" spans="1:20" x14ac:dyDescent="0.25">
      <c r="B11" s="12" t="str">
        <f>'Média Mensal'!B11</f>
        <v>Levada</v>
      </c>
      <c r="C11" s="12" t="str">
        <f>'Média Mensal'!C11</f>
        <v>Nau Vitória</v>
      </c>
      <c r="D11" s="15">
        <f>'Média Mensal'!D11</f>
        <v>1111.6199999999999</v>
      </c>
      <c r="E11" s="4">
        <v>8861.806631768246</v>
      </c>
      <c r="F11" s="2">
        <v>6627.7227354495872</v>
      </c>
      <c r="G11" s="5">
        <f t="shared" si="4"/>
        <v>15489.529367217834</v>
      </c>
      <c r="H11" s="2">
        <v>116</v>
      </c>
      <c r="I11" s="2">
        <v>125</v>
      </c>
      <c r="J11" s="5">
        <f t="shared" si="5"/>
        <v>241</v>
      </c>
      <c r="K11" s="2">
        <v>0</v>
      </c>
      <c r="L11" s="2">
        <v>0</v>
      </c>
      <c r="M11" s="5">
        <f t="shared" si="6"/>
        <v>0</v>
      </c>
      <c r="N11" s="27">
        <f t="shared" si="7"/>
        <v>0.35368002202140192</v>
      </c>
      <c r="O11" s="27">
        <f t="shared" si="0"/>
        <v>0.24547121242405878</v>
      </c>
      <c r="P11" s="28">
        <f t="shared" si="1"/>
        <v>0.2975551207779667</v>
      </c>
      <c r="R11" s="32">
        <f t="shared" si="8"/>
        <v>76.394884756622815</v>
      </c>
      <c r="S11" s="32">
        <f t="shared" si="9"/>
        <v>53.021781883596695</v>
      </c>
      <c r="T11" s="32">
        <f t="shared" si="10"/>
        <v>64.271906088040808</v>
      </c>
    </row>
    <row r="12" spans="1:20" x14ac:dyDescent="0.25">
      <c r="B12" s="12" t="str">
        <f>'Média Mensal'!B12</f>
        <v>Nau Vitória</v>
      </c>
      <c r="C12" s="12" t="str">
        <f>'Média Mensal'!C12</f>
        <v>Nasoni</v>
      </c>
      <c r="D12" s="15">
        <f>'Média Mensal'!D12</f>
        <v>499.02</v>
      </c>
      <c r="E12" s="4">
        <v>9221.5696914290838</v>
      </c>
      <c r="F12" s="2">
        <v>6746.6341366455745</v>
      </c>
      <c r="G12" s="5">
        <f t="shared" si="4"/>
        <v>15968.203828074658</v>
      </c>
      <c r="H12" s="2">
        <v>115</v>
      </c>
      <c r="I12" s="2">
        <v>126</v>
      </c>
      <c r="J12" s="5">
        <f t="shared" si="5"/>
        <v>241</v>
      </c>
      <c r="K12" s="2">
        <v>0</v>
      </c>
      <c r="L12" s="2">
        <v>0</v>
      </c>
      <c r="M12" s="5">
        <f t="shared" si="6"/>
        <v>0</v>
      </c>
      <c r="N12" s="27">
        <f t="shared" si="7"/>
        <v>0.37123871543595344</v>
      </c>
      <c r="O12" s="27">
        <f t="shared" si="0"/>
        <v>0.24789220078797672</v>
      </c>
      <c r="P12" s="28">
        <f t="shared" si="1"/>
        <v>0.30675049615941791</v>
      </c>
      <c r="R12" s="32">
        <f t="shared" si="8"/>
        <v>80.187562534165949</v>
      </c>
      <c r="S12" s="32">
        <f t="shared" si="9"/>
        <v>53.544715370202972</v>
      </c>
      <c r="T12" s="32">
        <f t="shared" si="10"/>
        <v>66.258107170434272</v>
      </c>
    </row>
    <row r="13" spans="1:20" x14ac:dyDescent="0.25">
      <c r="B13" s="12" t="str">
        <f>'Média Mensal'!B13</f>
        <v>Nasoni</v>
      </c>
      <c r="C13" s="12" t="str">
        <f>'Média Mensal'!C13</f>
        <v>Contumil</v>
      </c>
      <c r="D13" s="15">
        <f>'Média Mensal'!D13</f>
        <v>650</v>
      </c>
      <c r="E13" s="4">
        <v>9430.9115240896008</v>
      </c>
      <c r="F13" s="2">
        <v>6827.6919545748406</v>
      </c>
      <c r="G13" s="5">
        <f t="shared" si="4"/>
        <v>16258.603478664441</v>
      </c>
      <c r="H13" s="2">
        <v>110</v>
      </c>
      <c r="I13" s="2">
        <v>126</v>
      </c>
      <c r="J13" s="5">
        <f t="shared" si="5"/>
        <v>236</v>
      </c>
      <c r="K13" s="2">
        <v>0</v>
      </c>
      <c r="L13" s="2">
        <v>0</v>
      </c>
      <c r="M13" s="5">
        <f t="shared" si="6"/>
        <v>0</v>
      </c>
      <c r="N13" s="27">
        <f t="shared" si="7"/>
        <v>0.39692388569400677</v>
      </c>
      <c r="O13" s="27">
        <f t="shared" si="0"/>
        <v>0.25087051567367874</v>
      </c>
      <c r="P13" s="28">
        <f t="shared" si="1"/>
        <v>0.31894623898823843</v>
      </c>
      <c r="R13" s="32">
        <f t="shared" si="8"/>
        <v>85.735559309905469</v>
      </c>
      <c r="S13" s="32">
        <f t="shared" si="9"/>
        <v>54.188031385514606</v>
      </c>
      <c r="T13" s="32">
        <f t="shared" si="10"/>
        <v>68.892387621459491</v>
      </c>
    </row>
    <row r="14" spans="1:20" x14ac:dyDescent="0.25">
      <c r="B14" s="12" t="str">
        <f>'Média Mensal'!B14</f>
        <v>Contumil</v>
      </c>
      <c r="C14" s="12" t="str">
        <f>'Média Mensal'!C14</f>
        <v>Estádio do Dragão</v>
      </c>
      <c r="D14" s="15">
        <f>'Média Mensal'!D14</f>
        <v>619.19000000000005</v>
      </c>
      <c r="E14" s="4">
        <v>10966.700882941921</v>
      </c>
      <c r="F14" s="2">
        <v>7678.8405256276419</v>
      </c>
      <c r="G14" s="5">
        <f t="shared" si="4"/>
        <v>18645.541408569563</v>
      </c>
      <c r="H14" s="2">
        <v>115</v>
      </c>
      <c r="I14" s="2">
        <v>127</v>
      </c>
      <c r="J14" s="5">
        <f t="shared" si="5"/>
        <v>242</v>
      </c>
      <c r="K14" s="2">
        <v>0</v>
      </c>
      <c r="L14" s="2">
        <v>0</v>
      </c>
      <c r="M14" s="5">
        <f t="shared" si="6"/>
        <v>0</v>
      </c>
      <c r="N14" s="27">
        <f t="shared" si="7"/>
        <v>0.44149359432133339</v>
      </c>
      <c r="O14" s="27">
        <f t="shared" si="0"/>
        <v>0.27992273715469679</v>
      </c>
      <c r="P14" s="28">
        <f t="shared" si="1"/>
        <v>0.35670227671735466</v>
      </c>
      <c r="R14" s="32">
        <f t="shared" si="8"/>
        <v>95.362616373408002</v>
      </c>
      <c r="S14" s="32">
        <f t="shared" si="9"/>
        <v>60.4633112254145</v>
      </c>
      <c r="T14" s="32">
        <f t="shared" si="10"/>
        <v>77.047691770948603</v>
      </c>
    </row>
    <row r="15" spans="1:20" x14ac:dyDescent="0.25">
      <c r="B15" s="12" t="str">
        <f>'Média Mensal'!B15</f>
        <v>Estádio do Dragão</v>
      </c>
      <c r="C15" s="12" t="str">
        <f>'Média Mensal'!C15</f>
        <v>Campanhã</v>
      </c>
      <c r="D15" s="15">
        <f>'Média Mensal'!D15</f>
        <v>1166.02</v>
      </c>
      <c r="E15" s="4">
        <v>18772.717293254129</v>
      </c>
      <c r="F15" s="2">
        <v>14280.491591313536</v>
      </c>
      <c r="G15" s="5">
        <f t="shared" si="4"/>
        <v>33053.208884567663</v>
      </c>
      <c r="H15" s="2">
        <v>290</v>
      </c>
      <c r="I15" s="2">
        <v>282</v>
      </c>
      <c r="J15" s="5">
        <f t="shared" si="5"/>
        <v>572</v>
      </c>
      <c r="K15" s="2">
        <v>134</v>
      </c>
      <c r="L15" s="2">
        <v>125</v>
      </c>
      <c r="M15" s="5">
        <f t="shared" si="6"/>
        <v>259</v>
      </c>
      <c r="N15" s="27">
        <f t="shared" si="7"/>
        <v>0.19581021876308127</v>
      </c>
      <c r="O15" s="27">
        <f t="shared" si="0"/>
        <v>0.15537135076283332</v>
      </c>
      <c r="P15" s="28">
        <f t="shared" si="1"/>
        <v>0.17601717337242609</v>
      </c>
      <c r="R15" s="32">
        <f t="shared" si="8"/>
        <v>44.275276635033322</v>
      </c>
      <c r="S15" s="32">
        <f t="shared" si="9"/>
        <v>35.087202927060282</v>
      </c>
      <c r="T15" s="32">
        <f t="shared" si="10"/>
        <v>39.775221281068184</v>
      </c>
    </row>
    <row r="16" spans="1:20" x14ac:dyDescent="0.25">
      <c r="B16" s="12" t="str">
        <f>'Média Mensal'!B16</f>
        <v>Campanhã</v>
      </c>
      <c r="C16" s="12" t="str">
        <f>'Média Mensal'!C16</f>
        <v>Heroismo</v>
      </c>
      <c r="D16" s="15">
        <f>'Média Mensal'!D16</f>
        <v>950.92</v>
      </c>
      <c r="E16" s="4">
        <v>33263.176000857202</v>
      </c>
      <c r="F16" s="2">
        <v>24706.397887091633</v>
      </c>
      <c r="G16" s="5">
        <f t="shared" si="4"/>
        <v>57969.573887948834</v>
      </c>
      <c r="H16" s="2">
        <v>294</v>
      </c>
      <c r="I16" s="2">
        <v>281</v>
      </c>
      <c r="J16" s="5">
        <f t="shared" si="5"/>
        <v>575</v>
      </c>
      <c r="K16" s="2">
        <v>249</v>
      </c>
      <c r="L16" s="2">
        <v>237</v>
      </c>
      <c r="M16" s="5">
        <f t="shared" si="6"/>
        <v>486</v>
      </c>
      <c r="N16" s="27">
        <f t="shared" si="7"/>
        <v>0.26556153797708054</v>
      </c>
      <c r="O16" s="27">
        <f t="shared" si="0"/>
        <v>0.20679655389624041</v>
      </c>
      <c r="P16" s="28">
        <f t="shared" si="1"/>
        <v>0.236873483573391</v>
      </c>
      <c r="R16" s="32">
        <f t="shared" si="8"/>
        <v>61.258151014469988</v>
      </c>
      <c r="S16" s="32">
        <f t="shared" si="9"/>
        <v>47.695748816779215</v>
      </c>
      <c r="T16" s="32">
        <f t="shared" si="10"/>
        <v>54.636733164890515</v>
      </c>
    </row>
    <row r="17" spans="2:20" x14ac:dyDescent="0.25">
      <c r="B17" s="12" t="str">
        <f>'Média Mensal'!B17</f>
        <v>Heroismo</v>
      </c>
      <c r="C17" s="12" t="str">
        <f>'Média Mensal'!C17</f>
        <v>24 de Agosto</v>
      </c>
      <c r="D17" s="15">
        <f>'Média Mensal'!D17</f>
        <v>571.9</v>
      </c>
      <c r="E17" s="4">
        <v>34960.168185315393</v>
      </c>
      <c r="F17" s="2">
        <v>26676.453137166762</v>
      </c>
      <c r="G17" s="5">
        <f t="shared" si="4"/>
        <v>61636.621322482155</v>
      </c>
      <c r="H17" s="2">
        <v>304</v>
      </c>
      <c r="I17" s="2">
        <v>284</v>
      </c>
      <c r="J17" s="5">
        <f t="shared" si="5"/>
        <v>588</v>
      </c>
      <c r="K17" s="2">
        <v>250</v>
      </c>
      <c r="L17" s="2">
        <v>235</v>
      </c>
      <c r="M17" s="5">
        <f t="shared" si="6"/>
        <v>485</v>
      </c>
      <c r="N17" s="27">
        <f t="shared" si="7"/>
        <v>0.27384515748617771</v>
      </c>
      <c r="O17" s="27">
        <f t="shared" si="0"/>
        <v>0.22300251736413063</v>
      </c>
      <c r="P17" s="28">
        <f t="shared" si="1"/>
        <v>0.24925035312058069</v>
      </c>
      <c r="R17" s="32">
        <f t="shared" si="8"/>
        <v>63.104996724396017</v>
      </c>
      <c r="S17" s="32">
        <f t="shared" si="9"/>
        <v>51.399717027296262</v>
      </c>
      <c r="T17" s="32">
        <f t="shared" si="10"/>
        <v>57.443263115081223</v>
      </c>
    </row>
    <row r="18" spans="2:20" x14ac:dyDescent="0.25">
      <c r="B18" s="12" t="str">
        <f>'Média Mensal'!B18</f>
        <v>24 de Agosto</v>
      </c>
      <c r="C18" s="12" t="str">
        <f>'Média Mensal'!C18</f>
        <v>Bolhão</v>
      </c>
      <c r="D18" s="15">
        <f>'Média Mensal'!D18</f>
        <v>680.44</v>
      </c>
      <c r="E18" s="4">
        <v>43280.352556492377</v>
      </c>
      <c r="F18" s="2">
        <v>32309.709547155424</v>
      </c>
      <c r="G18" s="5">
        <f t="shared" si="4"/>
        <v>75590.062103647797</v>
      </c>
      <c r="H18" s="2">
        <v>311</v>
      </c>
      <c r="I18" s="2">
        <v>284</v>
      </c>
      <c r="J18" s="5">
        <f t="shared" si="5"/>
        <v>595</v>
      </c>
      <c r="K18" s="2">
        <v>240</v>
      </c>
      <c r="L18" s="2">
        <v>237</v>
      </c>
      <c r="M18" s="5">
        <f t="shared" si="6"/>
        <v>477</v>
      </c>
      <c r="N18" s="27">
        <f t="shared" si="7"/>
        <v>0.34160788467269981</v>
      </c>
      <c r="O18" s="27">
        <f t="shared" si="0"/>
        <v>0.26897860095866988</v>
      </c>
      <c r="P18" s="28">
        <f t="shared" si="1"/>
        <v>0.30626078578231475</v>
      </c>
      <c r="R18" s="32">
        <f t="shared" si="8"/>
        <v>78.548734222309207</v>
      </c>
      <c r="S18" s="32">
        <f t="shared" si="9"/>
        <v>62.014797595307918</v>
      </c>
      <c r="T18" s="32">
        <f t="shared" si="10"/>
        <v>70.513117633999812</v>
      </c>
    </row>
    <row r="19" spans="2:20" x14ac:dyDescent="0.25">
      <c r="B19" s="12" t="str">
        <f>'Média Mensal'!B19</f>
        <v>Bolhão</v>
      </c>
      <c r="C19" s="12" t="str">
        <f>'Média Mensal'!C19</f>
        <v>Trindade</v>
      </c>
      <c r="D19" s="15">
        <f>'Média Mensal'!D19</f>
        <v>451.8</v>
      </c>
      <c r="E19" s="4">
        <v>50748.769574610662</v>
      </c>
      <c r="F19" s="2">
        <v>43933.206480617053</v>
      </c>
      <c r="G19" s="5">
        <f t="shared" si="4"/>
        <v>94681.976055227715</v>
      </c>
      <c r="H19" s="2">
        <v>316</v>
      </c>
      <c r="I19" s="2">
        <v>284</v>
      </c>
      <c r="J19" s="5">
        <f t="shared" si="5"/>
        <v>600</v>
      </c>
      <c r="K19" s="2">
        <v>249</v>
      </c>
      <c r="L19" s="2">
        <v>241</v>
      </c>
      <c r="M19" s="5">
        <f t="shared" si="6"/>
        <v>490</v>
      </c>
      <c r="N19" s="27">
        <f t="shared" si="7"/>
        <v>0.39035112896599178</v>
      </c>
      <c r="O19" s="27">
        <f t="shared" si="0"/>
        <v>0.36274858379530561</v>
      </c>
      <c r="P19" s="28">
        <f t="shared" si="1"/>
        <v>0.37703877052894119</v>
      </c>
      <c r="R19" s="32">
        <f t="shared" si="8"/>
        <v>89.82083110550559</v>
      </c>
      <c r="S19" s="32">
        <f t="shared" si="9"/>
        <v>83.682298058318196</v>
      </c>
      <c r="T19" s="32">
        <f t="shared" si="10"/>
        <v>86.864198215805246</v>
      </c>
    </row>
    <row r="20" spans="2:20" x14ac:dyDescent="0.25">
      <c r="B20" s="12" t="str">
        <f>'Média Mensal'!B20</f>
        <v>Trindade</v>
      </c>
      <c r="C20" s="12" t="str">
        <f>'Média Mensal'!C20</f>
        <v>Lapa</v>
      </c>
      <c r="D20" s="15">
        <f>'Média Mensal'!D20</f>
        <v>857.43000000000006</v>
      </c>
      <c r="E20" s="4">
        <v>58971.495084703187</v>
      </c>
      <c r="F20" s="2">
        <v>62384.590100543122</v>
      </c>
      <c r="G20" s="5">
        <f t="shared" si="4"/>
        <v>121356.08518524631</v>
      </c>
      <c r="H20" s="2">
        <v>417</v>
      </c>
      <c r="I20" s="2">
        <v>408</v>
      </c>
      <c r="J20" s="5">
        <f t="shared" si="5"/>
        <v>825</v>
      </c>
      <c r="K20" s="2">
        <v>250</v>
      </c>
      <c r="L20" s="2">
        <v>233</v>
      </c>
      <c r="M20" s="5">
        <f t="shared" si="6"/>
        <v>483</v>
      </c>
      <c r="N20" s="27">
        <f t="shared" si="7"/>
        <v>0.38778667397484867</v>
      </c>
      <c r="O20" s="27">
        <f t="shared" si="0"/>
        <v>0.42754941403409674</v>
      </c>
      <c r="P20" s="28">
        <f t="shared" si="1"/>
        <v>0.40725705133579759</v>
      </c>
      <c r="R20" s="32">
        <f t="shared" si="8"/>
        <v>88.413036109000274</v>
      </c>
      <c r="S20" s="32">
        <f t="shared" si="9"/>
        <v>97.323853510987703</v>
      </c>
      <c r="T20" s="32">
        <f t="shared" si="10"/>
        <v>92.779881640096562</v>
      </c>
    </row>
    <row r="21" spans="2:20" x14ac:dyDescent="0.25">
      <c r="B21" s="12" t="str">
        <f>'Média Mensal'!B21</f>
        <v>Lapa</v>
      </c>
      <c r="C21" s="12" t="str">
        <f>'Média Mensal'!C21</f>
        <v>Carolina Michaelis</v>
      </c>
      <c r="D21" s="15">
        <f>'Média Mensal'!D21</f>
        <v>460.97</v>
      </c>
      <c r="E21" s="4">
        <v>55637.855428792856</v>
      </c>
      <c r="F21" s="2">
        <v>62139.229265501403</v>
      </c>
      <c r="G21" s="5">
        <f t="shared" si="4"/>
        <v>117777.08469429426</v>
      </c>
      <c r="H21" s="2">
        <v>415</v>
      </c>
      <c r="I21" s="2">
        <v>408</v>
      </c>
      <c r="J21" s="5">
        <f t="shared" si="5"/>
        <v>823</v>
      </c>
      <c r="K21" s="2">
        <v>250</v>
      </c>
      <c r="L21" s="2">
        <v>238</v>
      </c>
      <c r="M21" s="5">
        <f t="shared" si="6"/>
        <v>488</v>
      </c>
      <c r="N21" s="27">
        <f t="shared" si="7"/>
        <v>0.36690751403846517</v>
      </c>
      <c r="O21" s="27">
        <f t="shared" si="0"/>
        <v>0.42227920290245052</v>
      </c>
      <c r="P21" s="28">
        <f t="shared" si="1"/>
        <v>0.39417750372933097</v>
      </c>
      <c r="R21" s="32">
        <f t="shared" si="8"/>
        <v>83.665948013222334</v>
      </c>
      <c r="S21" s="32">
        <f t="shared" si="9"/>
        <v>96.190757376937157</v>
      </c>
      <c r="T21" s="32">
        <f t="shared" si="10"/>
        <v>89.837593206936887</v>
      </c>
    </row>
    <row r="22" spans="2:20" x14ac:dyDescent="0.25">
      <c r="B22" s="12" t="str">
        <f>'Média Mensal'!B22</f>
        <v>Carolina Michaelis</v>
      </c>
      <c r="C22" s="12" t="str">
        <f>'Média Mensal'!C22</f>
        <v>Casa da Música</v>
      </c>
      <c r="D22" s="15">
        <f>'Média Mensal'!D22</f>
        <v>627.48</v>
      </c>
      <c r="E22" s="4">
        <v>53717.238665510144</v>
      </c>
      <c r="F22" s="2">
        <v>59675.635784446924</v>
      </c>
      <c r="G22" s="5">
        <f t="shared" si="4"/>
        <v>113392.87444995707</v>
      </c>
      <c r="H22" s="2">
        <v>411</v>
      </c>
      <c r="I22" s="2">
        <v>406</v>
      </c>
      <c r="J22" s="5">
        <f t="shared" si="5"/>
        <v>817</v>
      </c>
      <c r="K22" s="2">
        <v>258</v>
      </c>
      <c r="L22" s="2">
        <v>241</v>
      </c>
      <c r="M22" s="5">
        <f t="shared" si="6"/>
        <v>499</v>
      </c>
      <c r="N22" s="27">
        <f t="shared" si="7"/>
        <v>0.35164466264408317</v>
      </c>
      <c r="O22" s="27">
        <f t="shared" si="0"/>
        <v>0.40467935078695089</v>
      </c>
      <c r="P22" s="28">
        <f t="shared" si="1"/>
        <v>0.37769423646995937</v>
      </c>
      <c r="R22" s="32">
        <f t="shared" si="8"/>
        <v>80.294826106891094</v>
      </c>
      <c r="S22" s="32">
        <f t="shared" si="9"/>
        <v>92.234367518465106</v>
      </c>
      <c r="T22" s="32">
        <f t="shared" si="10"/>
        <v>86.164798214253096</v>
      </c>
    </row>
    <row r="23" spans="2:20" x14ac:dyDescent="0.25">
      <c r="B23" s="12" t="str">
        <f>'Média Mensal'!B23</f>
        <v>Casa da Música</v>
      </c>
      <c r="C23" s="12" t="str">
        <f>'Média Mensal'!C23</f>
        <v>Francos</v>
      </c>
      <c r="D23" s="15">
        <f>'Média Mensal'!D23</f>
        <v>871.87</v>
      </c>
      <c r="E23" s="4">
        <v>50092.349133249569</v>
      </c>
      <c r="F23" s="2">
        <v>51065.024286280604</v>
      </c>
      <c r="G23" s="5">
        <f t="shared" si="4"/>
        <v>101157.37341953017</v>
      </c>
      <c r="H23" s="2">
        <v>413</v>
      </c>
      <c r="I23" s="2">
        <v>407</v>
      </c>
      <c r="J23" s="5">
        <f t="shared" si="5"/>
        <v>820</v>
      </c>
      <c r="K23" s="2">
        <v>256</v>
      </c>
      <c r="L23" s="2">
        <v>236</v>
      </c>
      <c r="M23" s="5">
        <f t="shared" si="6"/>
        <v>492</v>
      </c>
      <c r="N23" s="27">
        <f t="shared" si="7"/>
        <v>0.32805279203940879</v>
      </c>
      <c r="O23" s="27">
        <f t="shared" si="0"/>
        <v>0.34870953486943873</v>
      </c>
      <c r="P23" s="28">
        <f t="shared" si="1"/>
        <v>0.33816516039370109</v>
      </c>
      <c r="R23" s="32">
        <f t="shared" si="8"/>
        <v>74.876456103512055</v>
      </c>
      <c r="S23" s="32">
        <f t="shared" si="9"/>
        <v>79.416834037761433</v>
      </c>
      <c r="T23" s="32">
        <f t="shared" si="10"/>
        <v>77.101656569763847</v>
      </c>
    </row>
    <row r="24" spans="2:20" x14ac:dyDescent="0.25">
      <c r="B24" s="12" t="str">
        <f>'Média Mensal'!B24</f>
        <v>Francos</v>
      </c>
      <c r="C24" s="12" t="str">
        <f>'Média Mensal'!C24</f>
        <v>Ramalde</v>
      </c>
      <c r="D24" s="15">
        <f>'Média Mensal'!D24</f>
        <v>965.03</v>
      </c>
      <c r="E24" s="4">
        <v>48439.108035607416</v>
      </c>
      <c r="F24" s="2">
        <v>47668.4175827976</v>
      </c>
      <c r="G24" s="5">
        <f t="shared" si="4"/>
        <v>96107.525618405023</v>
      </c>
      <c r="H24" s="2">
        <v>406</v>
      </c>
      <c r="I24" s="2">
        <v>399</v>
      </c>
      <c r="J24" s="5">
        <f t="shared" si="5"/>
        <v>805</v>
      </c>
      <c r="K24" s="2">
        <v>251</v>
      </c>
      <c r="L24" s="2">
        <v>238</v>
      </c>
      <c r="M24" s="5">
        <f t="shared" si="6"/>
        <v>489</v>
      </c>
      <c r="N24" s="27">
        <f t="shared" si="7"/>
        <v>0.3230479914875381</v>
      </c>
      <c r="O24" s="27">
        <f t="shared" si="0"/>
        <v>0.3282768000578315</v>
      </c>
      <c r="P24" s="28">
        <f t="shared" si="1"/>
        <v>0.32562044512117494</v>
      </c>
      <c r="R24" s="32">
        <f t="shared" si="8"/>
        <v>73.727713905034122</v>
      </c>
      <c r="S24" s="32">
        <f t="shared" si="9"/>
        <v>74.832680663732489</v>
      </c>
      <c r="T24" s="32">
        <f t="shared" si="10"/>
        <v>74.271658128597394</v>
      </c>
    </row>
    <row r="25" spans="2:20" x14ac:dyDescent="0.25">
      <c r="B25" s="12" t="str">
        <f>'Média Mensal'!B25</f>
        <v>Ramalde</v>
      </c>
      <c r="C25" s="12" t="str">
        <f>'Média Mensal'!C25</f>
        <v>Viso</v>
      </c>
      <c r="D25" s="15">
        <f>'Média Mensal'!D25</f>
        <v>621.15</v>
      </c>
      <c r="E25" s="4">
        <v>47686.090952134378</v>
      </c>
      <c r="F25" s="2">
        <v>45763.467429875214</v>
      </c>
      <c r="G25" s="5">
        <f t="shared" si="4"/>
        <v>93449.558382009593</v>
      </c>
      <c r="H25" s="2">
        <v>408</v>
      </c>
      <c r="I25" s="2">
        <v>382</v>
      </c>
      <c r="J25" s="5">
        <f t="shared" si="5"/>
        <v>790</v>
      </c>
      <c r="K25" s="2">
        <v>251</v>
      </c>
      <c r="L25" s="2">
        <v>241</v>
      </c>
      <c r="M25" s="5">
        <f t="shared" si="6"/>
        <v>492</v>
      </c>
      <c r="N25" s="27">
        <f t="shared" si="7"/>
        <v>0.31711237798674241</v>
      </c>
      <c r="O25" s="27">
        <f t="shared" si="0"/>
        <v>0.32164371260806307</v>
      </c>
      <c r="P25" s="28">
        <f t="shared" si="1"/>
        <v>0.3193153681524028</v>
      </c>
      <c r="R25" s="32">
        <f t="shared" si="8"/>
        <v>72.361291277897394</v>
      </c>
      <c r="S25" s="32">
        <f t="shared" si="9"/>
        <v>73.456609036717836</v>
      </c>
      <c r="T25" s="32">
        <f t="shared" si="10"/>
        <v>72.893571280818719</v>
      </c>
    </row>
    <row r="26" spans="2:20" x14ac:dyDescent="0.25">
      <c r="B26" s="12" t="str">
        <f>'Média Mensal'!B26</f>
        <v>Viso</v>
      </c>
      <c r="C26" s="12" t="str">
        <f>'Média Mensal'!C26</f>
        <v>Sete Bicas</v>
      </c>
      <c r="D26" s="15">
        <f>'Média Mensal'!D26</f>
        <v>743.81</v>
      </c>
      <c r="E26" s="4">
        <v>46414.016134261874</v>
      </c>
      <c r="F26" s="2">
        <v>43502.906809299457</v>
      </c>
      <c r="G26" s="5">
        <f t="shared" si="4"/>
        <v>89916.922943561338</v>
      </c>
      <c r="H26" s="2">
        <v>410</v>
      </c>
      <c r="I26" s="2">
        <v>380</v>
      </c>
      <c r="J26" s="5">
        <f t="shared" si="5"/>
        <v>790</v>
      </c>
      <c r="K26" s="2">
        <v>250</v>
      </c>
      <c r="L26" s="2">
        <v>241</v>
      </c>
      <c r="M26" s="5">
        <f t="shared" si="6"/>
        <v>491</v>
      </c>
      <c r="N26" s="27">
        <f t="shared" si="7"/>
        <v>0.30827587761863623</v>
      </c>
      <c r="O26" s="27">
        <f t="shared" si="0"/>
        <v>0.30668678310092112</v>
      </c>
      <c r="P26" s="28">
        <f t="shared" si="1"/>
        <v>0.30750500309007051</v>
      </c>
      <c r="R26" s="32">
        <f t="shared" si="8"/>
        <v>70.324266870093751</v>
      </c>
      <c r="S26" s="32">
        <f t="shared" si="9"/>
        <v>70.052990031078025</v>
      </c>
      <c r="T26" s="32">
        <f t="shared" si="10"/>
        <v>70.192757957502991</v>
      </c>
    </row>
    <row r="27" spans="2:20" x14ac:dyDescent="0.25">
      <c r="B27" s="12" t="str">
        <f>'Média Mensal'!B27</f>
        <v>Sete Bicas</v>
      </c>
      <c r="C27" s="12" t="str">
        <f>'Média Mensal'!C27</f>
        <v>ASra da Hora</v>
      </c>
      <c r="D27" s="15">
        <f>'Média Mensal'!D27</f>
        <v>674.5</v>
      </c>
      <c r="E27" s="4">
        <v>39096.303486731369</v>
      </c>
      <c r="F27" s="2">
        <v>42530.300566237405</v>
      </c>
      <c r="G27" s="5">
        <f t="shared" si="4"/>
        <v>81626.604052968774</v>
      </c>
      <c r="H27" s="2">
        <v>411</v>
      </c>
      <c r="I27" s="2">
        <v>381</v>
      </c>
      <c r="J27" s="5">
        <f t="shared" si="5"/>
        <v>792</v>
      </c>
      <c r="K27" s="2">
        <v>240</v>
      </c>
      <c r="L27" s="2">
        <v>244</v>
      </c>
      <c r="M27" s="5">
        <f t="shared" si="6"/>
        <v>484</v>
      </c>
      <c r="N27" s="27">
        <f t="shared" si="7"/>
        <v>0.26363693887044404</v>
      </c>
      <c r="O27" s="27">
        <f t="shared" si="0"/>
        <v>0.29781455216960817</v>
      </c>
      <c r="P27" s="28">
        <f t="shared" si="1"/>
        <v>0.28040358103278817</v>
      </c>
      <c r="R27" s="32">
        <f t="shared" si="8"/>
        <v>60.055765724625758</v>
      </c>
      <c r="S27" s="32">
        <f t="shared" si="9"/>
        <v>68.048480905979844</v>
      </c>
      <c r="T27" s="32">
        <f t="shared" si="10"/>
        <v>63.970692831480228</v>
      </c>
    </row>
    <row r="28" spans="2:20" x14ac:dyDescent="0.25">
      <c r="B28" s="12" t="str">
        <f>'Média Mensal'!B28</f>
        <v>ASra da Hora</v>
      </c>
      <c r="C28" s="12" t="str">
        <f>'Média Mensal'!C28</f>
        <v>Vasco da Gama</v>
      </c>
      <c r="D28" s="15">
        <f>'Média Mensal'!D28</f>
        <v>824.48</v>
      </c>
      <c r="E28" s="4">
        <v>21520.159666918687</v>
      </c>
      <c r="F28" s="2">
        <v>15943.875822769065</v>
      </c>
      <c r="G28" s="5">
        <f t="shared" si="4"/>
        <v>37464.035489687754</v>
      </c>
      <c r="H28" s="2">
        <v>227</v>
      </c>
      <c r="I28" s="2">
        <v>223</v>
      </c>
      <c r="J28" s="5">
        <f t="shared" si="5"/>
        <v>450</v>
      </c>
      <c r="K28" s="2">
        <v>0</v>
      </c>
      <c r="L28" s="2">
        <v>0</v>
      </c>
      <c r="M28" s="5">
        <f t="shared" si="6"/>
        <v>0</v>
      </c>
      <c r="N28" s="27">
        <f t="shared" si="7"/>
        <v>0.43890030320849011</v>
      </c>
      <c r="O28" s="27">
        <f t="shared" si="0"/>
        <v>0.33100556018039085</v>
      </c>
      <c r="P28" s="28">
        <f t="shared" si="1"/>
        <v>0.38543246388567648</v>
      </c>
      <c r="R28" s="32">
        <f t="shared" si="8"/>
        <v>94.802465493033864</v>
      </c>
      <c r="S28" s="32">
        <f t="shared" si="9"/>
        <v>71.497200998964416</v>
      </c>
      <c r="T28" s="32">
        <f t="shared" si="10"/>
        <v>83.253412199306126</v>
      </c>
    </row>
    <row r="29" spans="2:20" x14ac:dyDescent="0.25">
      <c r="B29" s="12" t="str">
        <f>'Média Mensal'!B29</f>
        <v>Vasco da Gama</v>
      </c>
      <c r="C29" s="12" t="str">
        <f>'Média Mensal'!C29</f>
        <v>Estádio do Mar</v>
      </c>
      <c r="D29" s="15">
        <f>'Média Mensal'!D29</f>
        <v>661.6</v>
      </c>
      <c r="E29" s="4">
        <v>22023.831679147301</v>
      </c>
      <c r="F29" s="2">
        <v>14907.151866012266</v>
      </c>
      <c r="G29" s="5">
        <f t="shared" si="4"/>
        <v>36930.983545159565</v>
      </c>
      <c r="H29" s="2">
        <v>228</v>
      </c>
      <c r="I29" s="2">
        <v>211</v>
      </c>
      <c r="J29" s="5">
        <f t="shared" si="5"/>
        <v>439</v>
      </c>
      <c r="K29" s="2">
        <v>0</v>
      </c>
      <c r="L29" s="2">
        <v>0</v>
      </c>
      <c r="M29" s="5">
        <f t="shared" si="6"/>
        <v>0</v>
      </c>
      <c r="N29" s="27">
        <f t="shared" si="7"/>
        <v>0.44720256008664921</v>
      </c>
      <c r="O29" s="27">
        <f t="shared" si="0"/>
        <v>0.32708337427620382</v>
      </c>
      <c r="P29" s="28">
        <f t="shared" si="1"/>
        <v>0.38946873729392945</v>
      </c>
      <c r="R29" s="32">
        <f t="shared" si="8"/>
        <v>96.595752978716234</v>
      </c>
      <c r="S29" s="32">
        <f t="shared" si="9"/>
        <v>70.650008843660032</v>
      </c>
      <c r="T29" s="32">
        <f t="shared" si="10"/>
        <v>84.125247255488759</v>
      </c>
    </row>
    <row r="30" spans="2:20" x14ac:dyDescent="0.25">
      <c r="B30" s="12" t="str">
        <f>'Média Mensal'!B30</f>
        <v>Estádio do Mar</v>
      </c>
      <c r="C30" s="12" t="str">
        <f>'Média Mensal'!C30</f>
        <v>Pedro Hispano</v>
      </c>
      <c r="D30" s="15">
        <f>'Média Mensal'!D30</f>
        <v>786.97</v>
      </c>
      <c r="E30" s="4">
        <v>21994.665270714395</v>
      </c>
      <c r="F30" s="2">
        <v>14747.063421637447</v>
      </c>
      <c r="G30" s="5">
        <f t="shared" si="4"/>
        <v>36741.72869235184</v>
      </c>
      <c r="H30" s="2">
        <v>221</v>
      </c>
      <c r="I30" s="2">
        <v>238</v>
      </c>
      <c r="J30" s="5">
        <f t="shared" si="5"/>
        <v>459</v>
      </c>
      <c r="K30" s="2">
        <v>0</v>
      </c>
      <c r="L30" s="2">
        <v>0</v>
      </c>
      <c r="M30" s="5">
        <f t="shared" si="6"/>
        <v>0</v>
      </c>
      <c r="N30" s="27">
        <f t="shared" si="7"/>
        <v>0.46075635308183333</v>
      </c>
      <c r="O30" s="27">
        <f t="shared" si="0"/>
        <v>0.28686320070100857</v>
      </c>
      <c r="P30" s="28">
        <f t="shared" si="1"/>
        <v>0.37058953332881306</v>
      </c>
      <c r="R30" s="32">
        <f t="shared" si="8"/>
        <v>99.523372265675988</v>
      </c>
      <c r="S30" s="32">
        <f t="shared" si="9"/>
        <v>61.962451351417847</v>
      </c>
      <c r="T30" s="32">
        <f t="shared" si="10"/>
        <v>80.047339199023611</v>
      </c>
    </row>
    <row r="31" spans="2:20" x14ac:dyDescent="0.25">
      <c r="B31" s="12" t="str">
        <f>'Média Mensal'!B31</f>
        <v>Pedro Hispano</v>
      </c>
      <c r="C31" s="12" t="str">
        <f>'Média Mensal'!C31</f>
        <v>Parque de Real</v>
      </c>
      <c r="D31" s="15">
        <f>'Média Mensal'!D31</f>
        <v>656.68</v>
      </c>
      <c r="E31" s="4">
        <v>21094.448898025988</v>
      </c>
      <c r="F31" s="2">
        <v>13651.453896136391</v>
      </c>
      <c r="G31" s="5">
        <f t="shared" si="4"/>
        <v>34745.902794162379</v>
      </c>
      <c r="H31" s="2">
        <v>229</v>
      </c>
      <c r="I31" s="2">
        <v>240</v>
      </c>
      <c r="J31" s="5">
        <f t="shared" si="5"/>
        <v>469</v>
      </c>
      <c r="K31" s="2">
        <v>0</v>
      </c>
      <c r="L31" s="2">
        <v>0</v>
      </c>
      <c r="M31" s="5">
        <f t="shared" si="6"/>
        <v>0</v>
      </c>
      <c r="N31" s="27">
        <f t="shared" si="7"/>
        <v>0.42646063597820616</v>
      </c>
      <c r="O31" s="27">
        <f t="shared" si="0"/>
        <v>0.2633382310211495</v>
      </c>
      <c r="P31" s="28">
        <f t="shared" si="1"/>
        <v>0.34298648418781469</v>
      </c>
      <c r="R31" s="32">
        <f t="shared" si="8"/>
        <v>92.11549737129252</v>
      </c>
      <c r="S31" s="32">
        <f t="shared" si="9"/>
        <v>56.881057900568294</v>
      </c>
      <c r="T31" s="32">
        <f t="shared" si="10"/>
        <v>74.085080584567976</v>
      </c>
    </row>
    <row r="32" spans="2:20" x14ac:dyDescent="0.25">
      <c r="B32" s="12" t="str">
        <f>'Média Mensal'!B32</f>
        <v>Parque de Real</v>
      </c>
      <c r="C32" s="12" t="str">
        <f>'Média Mensal'!C32</f>
        <v>C. Matosinhos</v>
      </c>
      <c r="D32" s="15">
        <f>'Média Mensal'!D32</f>
        <v>723.67</v>
      </c>
      <c r="E32" s="4">
        <v>20595.828840552047</v>
      </c>
      <c r="F32" s="2">
        <v>12992.898609091897</v>
      </c>
      <c r="G32" s="5">
        <f t="shared" si="4"/>
        <v>33588.727449643942</v>
      </c>
      <c r="H32" s="2">
        <v>229</v>
      </c>
      <c r="I32" s="2">
        <v>242</v>
      </c>
      <c r="J32" s="5">
        <f t="shared" si="5"/>
        <v>471</v>
      </c>
      <c r="K32" s="2">
        <v>0</v>
      </c>
      <c r="L32" s="2">
        <v>0</v>
      </c>
      <c r="M32" s="5">
        <f t="shared" si="6"/>
        <v>0</v>
      </c>
      <c r="N32" s="27">
        <f t="shared" si="7"/>
        <v>0.4163801722576429</v>
      </c>
      <c r="O32" s="27">
        <f t="shared" si="0"/>
        <v>0.24856325774969193</v>
      </c>
      <c r="P32" s="28">
        <f t="shared" si="1"/>
        <v>0.33015577032362137</v>
      </c>
      <c r="R32" s="32">
        <f t="shared" si="8"/>
        <v>89.938117207650862</v>
      </c>
      <c r="S32" s="32">
        <f t="shared" si="9"/>
        <v>53.68966367393346</v>
      </c>
      <c r="T32" s="32">
        <f t="shared" si="10"/>
        <v>71.313646389902217</v>
      </c>
    </row>
    <row r="33" spans="2:20" x14ac:dyDescent="0.25">
      <c r="B33" s="12" t="str">
        <f>'Média Mensal'!B33</f>
        <v>C. Matosinhos</v>
      </c>
      <c r="C33" s="12" t="str">
        <f>'Média Mensal'!C33</f>
        <v>Matosinhos Sul</v>
      </c>
      <c r="D33" s="15">
        <f>'Média Mensal'!D33</f>
        <v>616.61</v>
      </c>
      <c r="E33" s="4">
        <v>17403.539641586351</v>
      </c>
      <c r="F33" s="2">
        <v>10373.568137451002</v>
      </c>
      <c r="G33" s="5">
        <f t="shared" si="4"/>
        <v>27777.107779037353</v>
      </c>
      <c r="H33" s="2">
        <v>218</v>
      </c>
      <c r="I33" s="2">
        <v>241</v>
      </c>
      <c r="J33" s="5">
        <f t="shared" si="5"/>
        <v>459</v>
      </c>
      <c r="K33" s="2">
        <v>0</v>
      </c>
      <c r="L33" s="2">
        <v>0</v>
      </c>
      <c r="M33" s="5">
        <f t="shared" si="6"/>
        <v>0</v>
      </c>
      <c r="N33" s="27">
        <f t="shared" si="7"/>
        <v>0.36959606782166055</v>
      </c>
      <c r="O33" s="27">
        <f t="shared" si="0"/>
        <v>0.1992770888552905</v>
      </c>
      <c r="P33" s="28">
        <f t="shared" si="1"/>
        <v>0.28016932723147497</v>
      </c>
      <c r="R33" s="32">
        <f t="shared" si="8"/>
        <v>79.832750649478669</v>
      </c>
      <c r="S33" s="32">
        <f t="shared" si="9"/>
        <v>43.04385119274275</v>
      </c>
      <c r="T33" s="32">
        <f t="shared" si="10"/>
        <v>60.516574681998591</v>
      </c>
    </row>
    <row r="34" spans="2:20" x14ac:dyDescent="0.25">
      <c r="B34" s="12" t="str">
        <f>'Média Mensal'!B34</f>
        <v>Matosinhos Sul</v>
      </c>
      <c r="C34" s="12" t="str">
        <f>'Média Mensal'!C34</f>
        <v>Brito Capelo</v>
      </c>
      <c r="D34" s="15">
        <f>'Média Mensal'!D34</f>
        <v>535.72</v>
      </c>
      <c r="E34" s="4">
        <v>5433.9054200499322</v>
      </c>
      <c r="F34" s="2">
        <v>5460.8021823214367</v>
      </c>
      <c r="G34" s="5">
        <f t="shared" si="4"/>
        <v>10894.707602371369</v>
      </c>
      <c r="H34" s="2">
        <v>219</v>
      </c>
      <c r="I34" s="2">
        <v>236</v>
      </c>
      <c r="J34" s="5">
        <f t="shared" si="5"/>
        <v>455</v>
      </c>
      <c r="K34" s="2">
        <v>0</v>
      </c>
      <c r="L34" s="2">
        <v>0</v>
      </c>
      <c r="M34" s="5">
        <f t="shared" si="6"/>
        <v>0</v>
      </c>
      <c r="N34" s="27">
        <f t="shared" si="7"/>
        <v>0.11487200701948952</v>
      </c>
      <c r="O34" s="27">
        <f t="shared" si="0"/>
        <v>0.10712496434246384</v>
      </c>
      <c r="P34" s="28">
        <f t="shared" si="1"/>
        <v>0.11085376070788938</v>
      </c>
      <c r="R34" s="32">
        <f t="shared" si="8"/>
        <v>24.812353516209736</v>
      </c>
      <c r="S34" s="32">
        <f t="shared" si="9"/>
        <v>23.138992297972191</v>
      </c>
      <c r="T34" s="32">
        <f t="shared" si="10"/>
        <v>23.944412312904106</v>
      </c>
    </row>
    <row r="35" spans="2:20" x14ac:dyDescent="0.25">
      <c r="B35" s="12" t="str">
        <f>'Média Mensal'!B35</f>
        <v>Brito Capelo</v>
      </c>
      <c r="C35" s="12" t="str">
        <f>'Média Mensal'!C35</f>
        <v>Mercado</v>
      </c>
      <c r="D35" s="15">
        <f>'Média Mensal'!D35</f>
        <v>487.53</v>
      </c>
      <c r="E35" s="4">
        <v>2295.5510556309791</v>
      </c>
      <c r="F35" s="2">
        <v>3431.553297090612</v>
      </c>
      <c r="G35" s="5">
        <f t="shared" si="4"/>
        <v>5727.1043527215916</v>
      </c>
      <c r="H35" s="2">
        <v>217</v>
      </c>
      <c r="I35" s="2">
        <v>232</v>
      </c>
      <c r="J35" s="5">
        <f t="shared" si="5"/>
        <v>449</v>
      </c>
      <c r="K35" s="2">
        <v>0</v>
      </c>
      <c r="L35" s="2">
        <v>0</v>
      </c>
      <c r="M35" s="5">
        <f t="shared" si="6"/>
        <v>0</v>
      </c>
      <c r="N35" s="27">
        <f t="shared" si="7"/>
        <v>4.8974890246436663E-2</v>
      </c>
      <c r="O35" s="27">
        <f t="shared" si="0"/>
        <v>6.8477675947689415E-2</v>
      </c>
      <c r="P35" s="28">
        <f t="shared" si="1"/>
        <v>5.9052053459556129E-2</v>
      </c>
      <c r="R35" s="32">
        <f t="shared" si="8"/>
        <v>10.578576293230318</v>
      </c>
      <c r="S35" s="32">
        <f t="shared" si="9"/>
        <v>14.791178004700914</v>
      </c>
      <c r="T35" s="32">
        <f t="shared" si="10"/>
        <v>12.755243547264124</v>
      </c>
    </row>
    <row r="36" spans="2:20" x14ac:dyDescent="0.25">
      <c r="B36" s="13" t="str">
        <f>'Média Mensal'!B36</f>
        <v>Mercado</v>
      </c>
      <c r="C36" s="13" t="str">
        <f>'Média Mensal'!C36</f>
        <v>Sr. de Matosinhos</v>
      </c>
      <c r="D36" s="16">
        <f>'Média Mensal'!D36</f>
        <v>708.96</v>
      </c>
      <c r="E36" s="4">
        <v>573.92428170605115</v>
      </c>
      <c r="F36" s="2">
        <v>766.99999999729312</v>
      </c>
      <c r="G36" s="7">
        <f t="shared" si="4"/>
        <v>1340.9242817033441</v>
      </c>
      <c r="H36" s="3">
        <v>212</v>
      </c>
      <c r="I36" s="3">
        <v>239</v>
      </c>
      <c r="J36" s="7">
        <f t="shared" si="5"/>
        <v>451</v>
      </c>
      <c r="K36" s="3">
        <v>0</v>
      </c>
      <c r="L36" s="3">
        <v>0</v>
      </c>
      <c r="M36" s="7">
        <f t="shared" si="6"/>
        <v>0</v>
      </c>
      <c r="N36" s="27">
        <f t="shared" si="7"/>
        <v>1.253328707429357E-2</v>
      </c>
      <c r="O36" s="27">
        <f t="shared" si="0"/>
        <v>1.4857430652357298E-2</v>
      </c>
      <c r="P36" s="28">
        <f t="shared" si="1"/>
        <v>1.3764928571316254E-2</v>
      </c>
      <c r="R36" s="32">
        <f t="shared" si="8"/>
        <v>2.7071900080474109</v>
      </c>
      <c r="S36" s="32">
        <f t="shared" si="9"/>
        <v>3.209205020909176</v>
      </c>
      <c r="T36" s="32">
        <f t="shared" si="10"/>
        <v>2.9732245714043106</v>
      </c>
    </row>
    <row r="37" spans="2:20" x14ac:dyDescent="0.25">
      <c r="B37" s="11" t="str">
        <f>'Média Mensal'!B37</f>
        <v>BSra da Hora</v>
      </c>
      <c r="C37" s="11" t="str">
        <f>'Média Mensal'!C37</f>
        <v>BFonte do Cuco</v>
      </c>
      <c r="D37" s="14">
        <f>'Média Mensal'!D37</f>
        <v>687.03</v>
      </c>
      <c r="E37" s="8">
        <v>15682.308722365648</v>
      </c>
      <c r="F37" s="9">
        <v>19108.594465661525</v>
      </c>
      <c r="G37" s="10">
        <f t="shared" si="4"/>
        <v>34790.903188027172</v>
      </c>
      <c r="H37" s="9">
        <v>176</v>
      </c>
      <c r="I37" s="9">
        <v>161</v>
      </c>
      <c r="J37" s="10">
        <f t="shared" si="5"/>
        <v>337</v>
      </c>
      <c r="K37" s="9">
        <v>134</v>
      </c>
      <c r="L37" s="9">
        <v>114</v>
      </c>
      <c r="M37" s="10">
        <f t="shared" si="6"/>
        <v>248</v>
      </c>
      <c r="N37" s="25">
        <f t="shared" si="7"/>
        <v>0.22010875705094385</v>
      </c>
      <c r="O37" s="25">
        <f t="shared" si="0"/>
        <v>0.30308010508916261</v>
      </c>
      <c r="P37" s="26">
        <f t="shared" si="1"/>
        <v>0.25906135095629929</v>
      </c>
      <c r="R37" s="32">
        <f t="shared" si="8"/>
        <v>50.588092652792412</v>
      </c>
      <c r="S37" s="32">
        <f t="shared" si="9"/>
        <v>69.485798056950998</v>
      </c>
      <c r="T37" s="32">
        <f t="shared" si="10"/>
        <v>59.471629381243027</v>
      </c>
    </row>
    <row r="38" spans="2:20" x14ac:dyDescent="0.25">
      <c r="B38" s="12" t="str">
        <f>'Média Mensal'!B38</f>
        <v>BFonte do Cuco</v>
      </c>
      <c r="C38" s="12" t="str">
        <f>'Média Mensal'!C38</f>
        <v>Custoias</v>
      </c>
      <c r="D38" s="15">
        <f>'Média Mensal'!D38</f>
        <v>689.2</v>
      </c>
      <c r="E38" s="4">
        <v>15077.877048381211</v>
      </c>
      <c r="F38" s="2">
        <v>18558.495697500101</v>
      </c>
      <c r="G38" s="5">
        <f t="shared" si="4"/>
        <v>33636.372745881308</v>
      </c>
      <c r="H38" s="2">
        <v>162</v>
      </c>
      <c r="I38" s="2">
        <v>161</v>
      </c>
      <c r="J38" s="5">
        <f t="shared" si="5"/>
        <v>323</v>
      </c>
      <c r="K38" s="2">
        <v>129</v>
      </c>
      <c r="L38" s="2">
        <v>124</v>
      </c>
      <c r="M38" s="5">
        <f t="shared" si="6"/>
        <v>253</v>
      </c>
      <c r="N38" s="27">
        <f t="shared" si="7"/>
        <v>0.22509669545535069</v>
      </c>
      <c r="O38" s="27">
        <f t="shared" si="0"/>
        <v>0.28321474327768437</v>
      </c>
      <c r="P38" s="28">
        <f t="shared" si="1"/>
        <v>0.25383642799053147</v>
      </c>
      <c r="R38" s="32">
        <f t="shared" si="8"/>
        <v>51.814010475536811</v>
      </c>
      <c r="S38" s="32">
        <f t="shared" si="9"/>
        <v>65.117528763158248</v>
      </c>
      <c r="T38" s="32">
        <f t="shared" si="10"/>
        <v>58.396480461599495</v>
      </c>
    </row>
    <row r="39" spans="2:20" x14ac:dyDescent="0.25">
      <c r="B39" s="12" t="str">
        <f>'Média Mensal'!B39</f>
        <v>Custoias</v>
      </c>
      <c r="C39" s="12" t="str">
        <f>'Média Mensal'!C39</f>
        <v>Esposade</v>
      </c>
      <c r="D39" s="15">
        <f>'Média Mensal'!D39</f>
        <v>1779.24</v>
      </c>
      <c r="E39" s="4">
        <v>14754.914838861047</v>
      </c>
      <c r="F39" s="2">
        <v>18144.484655638917</v>
      </c>
      <c r="G39" s="5">
        <f t="shared" si="4"/>
        <v>32899.399494499965</v>
      </c>
      <c r="H39" s="2">
        <v>162</v>
      </c>
      <c r="I39" s="2">
        <v>161</v>
      </c>
      <c r="J39" s="5">
        <f t="shared" si="5"/>
        <v>323</v>
      </c>
      <c r="K39" s="2">
        <v>127</v>
      </c>
      <c r="L39" s="2">
        <v>132</v>
      </c>
      <c r="M39" s="5">
        <f t="shared" si="6"/>
        <v>259</v>
      </c>
      <c r="N39" s="27">
        <f t="shared" si="7"/>
        <v>0.22191846406661422</v>
      </c>
      <c r="O39" s="27">
        <f t="shared" si="0"/>
        <v>0.26875940063453779</v>
      </c>
      <c r="P39" s="28">
        <f t="shared" si="1"/>
        <v>0.24551790667537288</v>
      </c>
      <c r="R39" s="32">
        <f t="shared" si="8"/>
        <v>51.055068646578015</v>
      </c>
      <c r="S39" s="32">
        <f t="shared" si="9"/>
        <v>61.926568790576511</v>
      </c>
      <c r="T39" s="32">
        <f t="shared" si="10"/>
        <v>56.528177825601311</v>
      </c>
    </row>
    <row r="40" spans="2:20" x14ac:dyDescent="0.25">
      <c r="B40" s="12" t="str">
        <f>'Média Mensal'!B40</f>
        <v>Esposade</v>
      </c>
      <c r="C40" s="12" t="str">
        <f>'Média Mensal'!C40</f>
        <v>Crestins</v>
      </c>
      <c r="D40" s="15">
        <f>'Média Mensal'!D40</f>
        <v>2035.56</v>
      </c>
      <c r="E40" s="4">
        <v>14624.402821990532</v>
      </c>
      <c r="F40" s="2">
        <v>17948.91850684254</v>
      </c>
      <c r="G40" s="5">
        <f t="shared" si="4"/>
        <v>32573.321328833073</v>
      </c>
      <c r="H40" s="2">
        <v>162</v>
      </c>
      <c r="I40" s="2">
        <v>177</v>
      </c>
      <c r="J40" s="5">
        <f t="shared" si="5"/>
        <v>339</v>
      </c>
      <c r="K40" s="2">
        <v>136</v>
      </c>
      <c r="L40" s="2">
        <v>134</v>
      </c>
      <c r="M40" s="5">
        <f t="shared" si="6"/>
        <v>270</v>
      </c>
      <c r="N40" s="27">
        <f t="shared" si="7"/>
        <v>0.21281144967972254</v>
      </c>
      <c r="O40" s="27">
        <f t="shared" si="0"/>
        <v>0.25116028359513237</v>
      </c>
      <c r="P40" s="28">
        <f t="shared" si="1"/>
        <v>0.23236119192513463</v>
      </c>
      <c r="R40" s="32">
        <f t="shared" si="8"/>
        <v>49.075177255001783</v>
      </c>
      <c r="S40" s="32">
        <f t="shared" si="9"/>
        <v>57.713564330683404</v>
      </c>
      <c r="T40" s="32">
        <f t="shared" si="10"/>
        <v>53.486570326491091</v>
      </c>
    </row>
    <row r="41" spans="2:20" x14ac:dyDescent="0.25">
      <c r="B41" s="12" t="str">
        <f>'Média Mensal'!B41</f>
        <v>Crestins</v>
      </c>
      <c r="C41" s="12" t="str">
        <f>'Média Mensal'!C41</f>
        <v>Verdes (B)</v>
      </c>
      <c r="D41" s="15">
        <f>'Média Mensal'!D41</f>
        <v>591.81999999999994</v>
      </c>
      <c r="E41" s="4">
        <v>14533.838078595749</v>
      </c>
      <c r="F41" s="2">
        <v>17692.937909357679</v>
      </c>
      <c r="G41" s="5">
        <f t="shared" si="4"/>
        <v>32226.775987953428</v>
      </c>
      <c r="H41" s="2">
        <v>162</v>
      </c>
      <c r="I41" s="2">
        <v>179</v>
      </c>
      <c r="J41" s="5">
        <f t="shared" si="5"/>
        <v>341</v>
      </c>
      <c r="K41" s="2">
        <v>134</v>
      </c>
      <c r="L41" s="2">
        <v>134</v>
      </c>
      <c r="M41" s="5">
        <f t="shared" si="6"/>
        <v>268</v>
      </c>
      <c r="N41" s="27">
        <f t="shared" si="7"/>
        <v>0.21303116320643395</v>
      </c>
      <c r="O41" s="27">
        <f t="shared" si="0"/>
        <v>0.24609071310445196</v>
      </c>
      <c r="P41" s="28">
        <f t="shared" si="1"/>
        <v>0.22999411924031848</v>
      </c>
      <c r="R41" s="32">
        <f t="shared" si="8"/>
        <v>49.100804319580234</v>
      </c>
      <c r="S41" s="32">
        <f t="shared" si="9"/>
        <v>56.526958176861598</v>
      </c>
      <c r="T41" s="32">
        <f t="shared" si="10"/>
        <v>52.917530357887401</v>
      </c>
    </row>
    <row r="42" spans="2:20" x14ac:dyDescent="0.25">
      <c r="B42" s="12" t="str">
        <f>'Média Mensal'!B42</f>
        <v>Verdes (B)</v>
      </c>
      <c r="C42" s="12" t="str">
        <f>'Média Mensal'!C42</f>
        <v>Pedras Rubras</v>
      </c>
      <c r="D42" s="15">
        <f>'Média Mensal'!D42</f>
        <v>960.78</v>
      </c>
      <c r="E42" s="4">
        <v>10648.664625211224</v>
      </c>
      <c r="F42" s="2">
        <v>11602.786994772143</v>
      </c>
      <c r="G42" s="5">
        <f t="shared" si="4"/>
        <v>22251.451619983367</v>
      </c>
      <c r="H42" s="2">
        <v>0</v>
      </c>
      <c r="I42" s="2">
        <v>0</v>
      </c>
      <c r="J42" s="5">
        <f t="shared" si="5"/>
        <v>0</v>
      </c>
      <c r="K42" s="2">
        <v>134</v>
      </c>
      <c r="L42" s="2">
        <v>134</v>
      </c>
      <c r="M42" s="5">
        <f t="shared" si="6"/>
        <v>268</v>
      </c>
      <c r="N42" s="27">
        <f t="shared" si="7"/>
        <v>0.3204340582935491</v>
      </c>
      <c r="O42" s="27">
        <f t="shared" si="0"/>
        <v>0.34914501067561815</v>
      </c>
      <c r="P42" s="28">
        <f t="shared" si="1"/>
        <v>0.33478953448458365</v>
      </c>
      <c r="R42" s="32">
        <f t="shared" si="8"/>
        <v>79.467646456800182</v>
      </c>
      <c r="S42" s="32">
        <f t="shared" si="9"/>
        <v>86.587962647553312</v>
      </c>
      <c r="T42" s="32">
        <f t="shared" si="10"/>
        <v>83.027804552176747</v>
      </c>
    </row>
    <row r="43" spans="2:20" x14ac:dyDescent="0.25">
      <c r="B43" s="12" t="str">
        <f>'Média Mensal'!B43</f>
        <v>Pedras Rubras</v>
      </c>
      <c r="C43" s="12" t="str">
        <f>'Média Mensal'!C43</f>
        <v>Lidador</v>
      </c>
      <c r="D43" s="15">
        <f>'Média Mensal'!D43</f>
        <v>1147.58</v>
      </c>
      <c r="E43" s="4">
        <v>10034.91507656742</v>
      </c>
      <c r="F43" s="2">
        <v>10081.021383841582</v>
      </c>
      <c r="G43" s="5">
        <f t="shared" si="4"/>
        <v>20115.936460409001</v>
      </c>
      <c r="H43" s="2">
        <v>0</v>
      </c>
      <c r="I43" s="2">
        <v>0</v>
      </c>
      <c r="J43" s="5">
        <f t="shared" si="5"/>
        <v>0</v>
      </c>
      <c r="K43" s="2">
        <v>134</v>
      </c>
      <c r="L43" s="2">
        <v>134</v>
      </c>
      <c r="M43" s="5">
        <f t="shared" si="6"/>
        <v>268</v>
      </c>
      <c r="N43" s="27">
        <f t="shared" si="7"/>
        <v>0.30196542719569752</v>
      </c>
      <c r="O43" s="27">
        <f t="shared" si="0"/>
        <v>0.30335283413100572</v>
      </c>
      <c r="P43" s="28">
        <f t="shared" si="1"/>
        <v>0.30265913066335159</v>
      </c>
      <c r="R43" s="32">
        <f t="shared" si="8"/>
        <v>74.887425944532993</v>
      </c>
      <c r="S43" s="32">
        <f t="shared" si="9"/>
        <v>75.231502864489414</v>
      </c>
      <c r="T43" s="32">
        <f t="shared" si="10"/>
        <v>75.059464404511189</v>
      </c>
    </row>
    <row r="44" spans="2:20" x14ac:dyDescent="0.25">
      <c r="B44" s="12" t="str">
        <f>'Média Mensal'!B44</f>
        <v>Lidador</v>
      </c>
      <c r="C44" s="12" t="str">
        <f>'Média Mensal'!C44</f>
        <v>Vilar do Pinheiro</v>
      </c>
      <c r="D44" s="15">
        <f>'Média Mensal'!D44</f>
        <v>1987.51</v>
      </c>
      <c r="E44" s="4">
        <v>9827.801820956649</v>
      </c>
      <c r="F44" s="2">
        <v>9642.7755801259682</v>
      </c>
      <c r="G44" s="5">
        <f t="shared" si="4"/>
        <v>19470.577401082617</v>
      </c>
      <c r="H44" s="2">
        <v>0</v>
      </c>
      <c r="I44" s="2">
        <v>0</v>
      </c>
      <c r="J44" s="5">
        <f t="shared" si="5"/>
        <v>0</v>
      </c>
      <c r="K44" s="2">
        <v>134</v>
      </c>
      <c r="L44" s="2">
        <v>134</v>
      </c>
      <c r="M44" s="5">
        <f t="shared" si="6"/>
        <v>268</v>
      </c>
      <c r="N44" s="27">
        <f t="shared" si="7"/>
        <v>0.29573308320163244</v>
      </c>
      <c r="O44" s="27">
        <f t="shared" si="0"/>
        <v>0.29016537012897115</v>
      </c>
      <c r="P44" s="28">
        <f t="shared" si="1"/>
        <v>0.29294922666530177</v>
      </c>
      <c r="R44" s="32">
        <f t="shared" si="8"/>
        <v>73.341804634004845</v>
      </c>
      <c r="S44" s="32">
        <f t="shared" si="9"/>
        <v>71.961011791984831</v>
      </c>
      <c r="T44" s="32">
        <f t="shared" si="10"/>
        <v>72.651408212994838</v>
      </c>
    </row>
    <row r="45" spans="2:20" x14ac:dyDescent="0.25">
      <c r="B45" s="12" t="str">
        <f>'Média Mensal'!B45</f>
        <v>Vilar do Pinheiro</v>
      </c>
      <c r="C45" s="12" t="str">
        <f>'Média Mensal'!C45</f>
        <v>Modivas Sul</v>
      </c>
      <c r="D45" s="15">
        <f>'Média Mensal'!D45</f>
        <v>2037.38</v>
      </c>
      <c r="E45" s="4">
        <v>9839.6239309487755</v>
      </c>
      <c r="F45" s="2">
        <v>9327.1485727341478</v>
      </c>
      <c r="G45" s="5">
        <f t="shared" si="4"/>
        <v>19166.772503682922</v>
      </c>
      <c r="H45" s="2">
        <v>0</v>
      </c>
      <c r="I45" s="2">
        <v>0</v>
      </c>
      <c r="J45" s="5">
        <f t="shared" si="5"/>
        <v>0</v>
      </c>
      <c r="K45" s="2">
        <v>134</v>
      </c>
      <c r="L45" s="2">
        <v>138</v>
      </c>
      <c r="M45" s="5">
        <f t="shared" si="6"/>
        <v>272</v>
      </c>
      <c r="N45" s="27">
        <f t="shared" si="7"/>
        <v>0.29608882796547831</v>
      </c>
      <c r="O45" s="27">
        <f t="shared" si="0"/>
        <v>0.27253239167643023</v>
      </c>
      <c r="P45" s="28">
        <f t="shared" si="1"/>
        <v>0.28413740073059357</v>
      </c>
      <c r="R45" s="32">
        <f t="shared" si="8"/>
        <v>73.430029335438618</v>
      </c>
      <c r="S45" s="32">
        <f t="shared" si="9"/>
        <v>67.588033135754699</v>
      </c>
      <c r="T45" s="32">
        <f t="shared" si="10"/>
        <v>70.46607538118721</v>
      </c>
    </row>
    <row r="46" spans="2:20" x14ac:dyDescent="0.25">
      <c r="B46" s="12" t="str">
        <f>'Média Mensal'!B46</f>
        <v>Modivas Sul</v>
      </c>
      <c r="C46" s="12" t="str">
        <f>'Média Mensal'!C46</f>
        <v>Modivas Centro</v>
      </c>
      <c r="D46" s="15">
        <f>'Média Mensal'!D46</f>
        <v>1051.08</v>
      </c>
      <c r="E46" s="4">
        <v>9865.373030775012</v>
      </c>
      <c r="F46" s="2">
        <v>9282.6608310024731</v>
      </c>
      <c r="G46" s="5">
        <f t="shared" si="4"/>
        <v>19148.033861777483</v>
      </c>
      <c r="H46" s="2">
        <v>0</v>
      </c>
      <c r="I46" s="2">
        <v>0</v>
      </c>
      <c r="J46" s="5">
        <f t="shared" si="5"/>
        <v>0</v>
      </c>
      <c r="K46" s="2">
        <v>134</v>
      </c>
      <c r="L46" s="2">
        <v>137</v>
      </c>
      <c r="M46" s="5">
        <f t="shared" si="6"/>
        <v>271</v>
      </c>
      <c r="N46" s="27">
        <f t="shared" si="7"/>
        <v>0.2968636564388244</v>
      </c>
      <c r="O46" s="27">
        <f t="shared" si="0"/>
        <v>0.27321229194144314</v>
      </c>
      <c r="P46" s="28">
        <f t="shared" si="1"/>
        <v>0.28490706257852461</v>
      </c>
      <c r="R46" s="32">
        <f t="shared" si="8"/>
        <v>73.622186796828444</v>
      </c>
      <c r="S46" s="32">
        <f t="shared" si="9"/>
        <v>67.756648401477904</v>
      </c>
      <c r="T46" s="32">
        <f t="shared" si="10"/>
        <v>70.656951519474106</v>
      </c>
    </row>
    <row r="47" spans="2:20" x14ac:dyDescent="0.25">
      <c r="B47" s="12" t="str">
        <f>'Média Mensal'!B47</f>
        <v>Modivas Centro</v>
      </c>
      <c r="C47" s="12" t="s">
        <v>102</v>
      </c>
      <c r="D47" s="15">
        <v>852.51</v>
      </c>
      <c r="E47" s="4">
        <v>9926.1532259039486</v>
      </c>
      <c r="F47" s="2">
        <v>9145.0834028193258</v>
      </c>
      <c r="G47" s="5">
        <f t="shared" si="4"/>
        <v>19071.236628723273</v>
      </c>
      <c r="H47" s="2">
        <v>0</v>
      </c>
      <c r="I47" s="2">
        <v>0</v>
      </c>
      <c r="J47" s="5">
        <f t="shared" si="5"/>
        <v>0</v>
      </c>
      <c r="K47" s="2">
        <v>134</v>
      </c>
      <c r="L47" s="2">
        <v>135</v>
      </c>
      <c r="M47" s="5">
        <f t="shared" si="6"/>
        <v>269</v>
      </c>
      <c r="N47" s="27">
        <f t="shared" si="7"/>
        <v>0.29869262234905958</v>
      </c>
      <c r="O47" s="27">
        <f t="shared" si="0"/>
        <v>0.2731506392717839</v>
      </c>
      <c r="P47" s="28">
        <f t="shared" si="1"/>
        <v>0.28587415500544539</v>
      </c>
      <c r="R47" s="32">
        <f t="shared" ref="R47" si="11">+E47/(H47+K47)</f>
        <v>74.075770342566784</v>
      </c>
      <c r="S47" s="32">
        <f t="shared" ref="S47" si="12">+F47/(I47+L47)</f>
        <v>67.741358539402412</v>
      </c>
      <c r="T47" s="32">
        <f t="shared" ref="T47" si="13">+G47/(J47+M47)</f>
        <v>70.896790441350461</v>
      </c>
    </row>
    <row r="48" spans="2:20" x14ac:dyDescent="0.25">
      <c r="B48" s="12" t="s">
        <v>102</v>
      </c>
      <c r="C48" s="12" t="str">
        <f>'Média Mensal'!C48</f>
        <v>Mindelo</v>
      </c>
      <c r="D48" s="15">
        <v>1834.12</v>
      </c>
      <c r="E48" s="4">
        <v>8208.2435776430357</v>
      </c>
      <c r="F48" s="2">
        <v>8588.8629620292577</v>
      </c>
      <c r="G48" s="5">
        <f t="shared" si="4"/>
        <v>16797.106539672292</v>
      </c>
      <c r="H48" s="2">
        <v>0</v>
      </c>
      <c r="I48" s="2">
        <v>0</v>
      </c>
      <c r="J48" s="5">
        <f t="shared" si="5"/>
        <v>0</v>
      </c>
      <c r="K48" s="2">
        <v>134</v>
      </c>
      <c r="L48" s="2">
        <v>134</v>
      </c>
      <c r="M48" s="5">
        <f t="shared" si="6"/>
        <v>268</v>
      </c>
      <c r="N48" s="27">
        <f t="shared" si="7"/>
        <v>0.24699818180196906</v>
      </c>
      <c r="O48" s="27">
        <f t="shared" si="0"/>
        <v>0.25845158166915194</v>
      </c>
      <c r="P48" s="28">
        <f t="shared" si="1"/>
        <v>0.25272488173556046</v>
      </c>
      <c r="R48" s="32">
        <f t="shared" si="8"/>
        <v>61.255549086888323</v>
      </c>
      <c r="S48" s="32">
        <f t="shared" si="9"/>
        <v>64.095992253949689</v>
      </c>
      <c r="T48" s="32">
        <f t="shared" si="10"/>
        <v>62.675770670418999</v>
      </c>
    </row>
    <row r="49" spans="2:20" x14ac:dyDescent="0.25">
      <c r="B49" s="12" t="str">
        <f>'Média Mensal'!B49</f>
        <v>Mindelo</v>
      </c>
      <c r="C49" s="12" t="str">
        <f>'Média Mensal'!C49</f>
        <v>Espaço Natureza</v>
      </c>
      <c r="D49" s="15">
        <f>'Média Mensal'!D49</f>
        <v>776.86</v>
      </c>
      <c r="E49" s="4">
        <v>8098.3768545119137</v>
      </c>
      <c r="F49" s="2">
        <v>8266.049064341234</v>
      </c>
      <c r="G49" s="5">
        <f t="shared" si="4"/>
        <v>16364.425918853147</v>
      </c>
      <c r="H49" s="2">
        <v>0</v>
      </c>
      <c r="I49" s="2">
        <v>0</v>
      </c>
      <c r="J49" s="5">
        <f t="shared" si="5"/>
        <v>0</v>
      </c>
      <c r="K49" s="2">
        <v>132</v>
      </c>
      <c r="L49" s="2">
        <v>134</v>
      </c>
      <c r="M49" s="5">
        <f t="shared" si="6"/>
        <v>266</v>
      </c>
      <c r="N49" s="27">
        <f t="shared" si="7"/>
        <v>0.24738443470527596</v>
      </c>
      <c r="O49" s="27">
        <f t="shared" si="0"/>
        <v>0.24873763433862645</v>
      </c>
      <c r="P49" s="28">
        <f t="shared" si="1"/>
        <v>0.24806612173861792</v>
      </c>
      <c r="R49" s="32">
        <f t="shared" si="8"/>
        <v>61.351339806908435</v>
      </c>
      <c r="S49" s="32">
        <f t="shared" si="9"/>
        <v>61.68693331597936</v>
      </c>
      <c r="T49" s="32">
        <f t="shared" si="10"/>
        <v>61.520398191177243</v>
      </c>
    </row>
    <row r="50" spans="2:20" x14ac:dyDescent="0.25">
      <c r="B50" s="12" t="str">
        <f>'Média Mensal'!B50</f>
        <v>Espaço Natureza</v>
      </c>
      <c r="C50" s="12" t="str">
        <f>'Média Mensal'!C50</f>
        <v>Varziela</v>
      </c>
      <c r="D50" s="15">
        <f>'Média Mensal'!D50</f>
        <v>1539</v>
      </c>
      <c r="E50" s="4">
        <v>8020.203909655701</v>
      </c>
      <c r="F50" s="2">
        <v>8231.3928104366769</v>
      </c>
      <c r="G50" s="5">
        <f t="shared" si="4"/>
        <v>16251.596720092377</v>
      </c>
      <c r="H50" s="2">
        <v>0</v>
      </c>
      <c r="I50" s="2">
        <v>0</v>
      </c>
      <c r="J50" s="5">
        <f t="shared" si="5"/>
        <v>0</v>
      </c>
      <c r="K50" s="2">
        <v>128</v>
      </c>
      <c r="L50" s="2">
        <v>134</v>
      </c>
      <c r="M50" s="5">
        <f t="shared" si="6"/>
        <v>262</v>
      </c>
      <c r="N50" s="27">
        <f t="shared" si="7"/>
        <v>0.25265259292010145</v>
      </c>
      <c r="O50" s="27">
        <f t="shared" si="0"/>
        <v>0.24769477643345802</v>
      </c>
      <c r="P50" s="28">
        <f t="shared" si="1"/>
        <v>0.25011691578571127</v>
      </c>
      <c r="R50" s="32">
        <f t="shared" si="8"/>
        <v>62.657843044185164</v>
      </c>
      <c r="S50" s="32">
        <f t="shared" si="9"/>
        <v>61.42830455549759</v>
      </c>
      <c r="T50" s="32">
        <f t="shared" si="10"/>
        <v>62.0289951148564</v>
      </c>
    </row>
    <row r="51" spans="2:20" x14ac:dyDescent="0.25">
      <c r="B51" s="12" t="str">
        <f>'Média Mensal'!B51</f>
        <v>Varziela</v>
      </c>
      <c r="C51" s="12" t="str">
        <f>'Média Mensal'!C51</f>
        <v>Árvore</v>
      </c>
      <c r="D51" s="15">
        <f>'Média Mensal'!D51</f>
        <v>858.71</v>
      </c>
      <c r="E51" s="4">
        <v>7882.6454896710111</v>
      </c>
      <c r="F51" s="2">
        <v>7970.2989270447188</v>
      </c>
      <c r="G51" s="5">
        <f t="shared" si="4"/>
        <v>15852.944416715731</v>
      </c>
      <c r="H51" s="2">
        <v>0</v>
      </c>
      <c r="I51" s="2">
        <v>0</v>
      </c>
      <c r="J51" s="5">
        <f t="shared" si="5"/>
        <v>0</v>
      </c>
      <c r="K51" s="2">
        <v>135</v>
      </c>
      <c r="L51" s="2">
        <v>134</v>
      </c>
      <c r="M51" s="5">
        <f t="shared" si="6"/>
        <v>269</v>
      </c>
      <c r="N51" s="27">
        <f t="shared" si="7"/>
        <v>0.23544341366998242</v>
      </c>
      <c r="O51" s="27">
        <f t="shared" si="0"/>
        <v>0.23983807556104714</v>
      </c>
      <c r="P51" s="28">
        <f t="shared" si="1"/>
        <v>0.23763257609898866</v>
      </c>
      <c r="R51" s="32">
        <f t="shared" si="8"/>
        <v>58.389966590155638</v>
      </c>
      <c r="S51" s="32">
        <f t="shared" si="9"/>
        <v>59.479842739139691</v>
      </c>
      <c r="T51" s="32">
        <f t="shared" si="10"/>
        <v>58.932878872549182</v>
      </c>
    </row>
    <row r="52" spans="2:20" x14ac:dyDescent="0.25">
      <c r="B52" s="12" t="str">
        <f>'Média Mensal'!B52</f>
        <v>Árvore</v>
      </c>
      <c r="C52" s="12" t="str">
        <f>'Média Mensal'!C52</f>
        <v>Azurara</v>
      </c>
      <c r="D52" s="15">
        <f>'Média Mensal'!D52</f>
        <v>664.57</v>
      </c>
      <c r="E52" s="4">
        <v>7903.7055828618322</v>
      </c>
      <c r="F52" s="2">
        <v>7933.3751105413812</v>
      </c>
      <c r="G52" s="5">
        <f t="shared" si="4"/>
        <v>15837.080693403213</v>
      </c>
      <c r="H52" s="2">
        <v>0</v>
      </c>
      <c r="I52" s="2">
        <v>0</v>
      </c>
      <c r="J52" s="5">
        <f t="shared" si="5"/>
        <v>0</v>
      </c>
      <c r="K52" s="2">
        <v>137</v>
      </c>
      <c r="L52" s="2">
        <v>134</v>
      </c>
      <c r="M52" s="5">
        <f t="shared" si="6"/>
        <v>271</v>
      </c>
      <c r="N52" s="27">
        <f t="shared" si="7"/>
        <v>0.23262613559164799</v>
      </c>
      <c r="O52" s="27">
        <f t="shared" si="0"/>
        <v>0.2387269833456121</v>
      </c>
      <c r="P52" s="28">
        <f t="shared" si="1"/>
        <v>0.23564279093862656</v>
      </c>
      <c r="R52" s="32">
        <f t="shared" si="8"/>
        <v>57.691281626728703</v>
      </c>
      <c r="S52" s="32">
        <f t="shared" si="9"/>
        <v>59.204291869711803</v>
      </c>
      <c r="T52" s="32">
        <f t="shared" si="10"/>
        <v>58.439412152779383</v>
      </c>
    </row>
    <row r="53" spans="2:20" x14ac:dyDescent="0.25">
      <c r="B53" s="12" t="str">
        <f>'Média Mensal'!B53</f>
        <v>Azurara</v>
      </c>
      <c r="C53" s="12" t="str">
        <f>'Média Mensal'!C53</f>
        <v>Santa Clara</v>
      </c>
      <c r="D53" s="15">
        <f>'Média Mensal'!D53</f>
        <v>1218.0899999999999</v>
      </c>
      <c r="E53" s="4">
        <v>7895.8158097524183</v>
      </c>
      <c r="F53" s="2">
        <v>7877.364575793199</v>
      </c>
      <c r="G53" s="5">
        <f t="shared" si="4"/>
        <v>15773.180385545616</v>
      </c>
      <c r="H53" s="2">
        <v>0</v>
      </c>
      <c r="I53" s="2">
        <v>0</v>
      </c>
      <c r="J53" s="5">
        <f t="shared" si="5"/>
        <v>0</v>
      </c>
      <c r="K53" s="2">
        <v>144</v>
      </c>
      <c r="L53" s="2">
        <v>134</v>
      </c>
      <c r="M53" s="5">
        <f t="shared" si="6"/>
        <v>278</v>
      </c>
      <c r="N53" s="27">
        <f t="shared" si="7"/>
        <v>0.22109699288061208</v>
      </c>
      <c r="O53" s="27">
        <f t="shared" si="0"/>
        <v>0.23704154356623733</v>
      </c>
      <c r="P53" s="28">
        <f t="shared" si="1"/>
        <v>0.22878249572907891</v>
      </c>
      <c r="R53" s="32">
        <f t="shared" si="8"/>
        <v>54.832054234391791</v>
      </c>
      <c r="S53" s="32">
        <f t="shared" si="9"/>
        <v>58.78630280442686</v>
      </c>
      <c r="T53" s="32">
        <f t="shared" si="10"/>
        <v>56.73805894081157</v>
      </c>
    </row>
    <row r="54" spans="2:20" x14ac:dyDescent="0.25">
      <c r="B54" s="12" t="str">
        <f>'Média Mensal'!B54</f>
        <v>Santa Clara</v>
      </c>
      <c r="C54" s="12" t="str">
        <f>'Média Mensal'!C54</f>
        <v>Vila do Conde</v>
      </c>
      <c r="D54" s="15">
        <f>'Média Mensal'!D54</f>
        <v>670.57</v>
      </c>
      <c r="E54" s="4">
        <v>7429.2780863681337</v>
      </c>
      <c r="F54" s="2">
        <v>7588.4797610563492</v>
      </c>
      <c r="G54" s="5">
        <f t="shared" si="4"/>
        <v>15017.757847424484</v>
      </c>
      <c r="H54" s="2">
        <v>0</v>
      </c>
      <c r="I54" s="2">
        <v>0</v>
      </c>
      <c r="J54" s="5">
        <f t="shared" si="5"/>
        <v>0</v>
      </c>
      <c r="K54" s="2">
        <v>126</v>
      </c>
      <c r="L54" s="2">
        <v>133</v>
      </c>
      <c r="M54" s="5">
        <f t="shared" si="6"/>
        <v>259</v>
      </c>
      <c r="N54" s="27">
        <f t="shared" si="7"/>
        <v>0.23775211489913381</v>
      </c>
      <c r="O54" s="27">
        <f t="shared" si="0"/>
        <v>0.23006547905215707</v>
      </c>
      <c r="P54" s="28">
        <f t="shared" si="1"/>
        <v>0.23380492351825388</v>
      </c>
      <c r="R54" s="32">
        <f t="shared" si="8"/>
        <v>58.962524494985189</v>
      </c>
      <c r="S54" s="32">
        <f t="shared" si="9"/>
        <v>57.056238804934956</v>
      </c>
      <c r="T54" s="32">
        <f t="shared" si="10"/>
        <v>57.983621032526962</v>
      </c>
    </row>
    <row r="55" spans="2:20" x14ac:dyDescent="0.25">
      <c r="B55" s="12" t="str">
        <f>'Média Mensal'!B55</f>
        <v>Vila do Conde</v>
      </c>
      <c r="C55" s="12" t="str">
        <f>'Média Mensal'!C55</f>
        <v>Alto de Pega</v>
      </c>
      <c r="D55" s="15">
        <f>'Média Mensal'!D55</f>
        <v>730.41</v>
      </c>
      <c r="E55" s="4">
        <v>6286.9963307992712</v>
      </c>
      <c r="F55" s="2">
        <v>6167.5022825277783</v>
      </c>
      <c r="G55" s="5">
        <f t="shared" si="4"/>
        <v>12454.49861332705</v>
      </c>
      <c r="H55" s="2">
        <v>0</v>
      </c>
      <c r="I55" s="2">
        <v>0</v>
      </c>
      <c r="J55" s="5">
        <f t="shared" si="5"/>
        <v>0</v>
      </c>
      <c r="K55" s="2">
        <v>130</v>
      </c>
      <c r="L55" s="2">
        <v>133</v>
      </c>
      <c r="M55" s="5">
        <f t="shared" si="6"/>
        <v>263</v>
      </c>
      <c r="N55" s="27">
        <f t="shared" si="7"/>
        <v>0.19500608966498981</v>
      </c>
      <c r="O55" s="27">
        <f t="shared" si="0"/>
        <v>0.1869846677943178</v>
      </c>
      <c r="P55" s="28">
        <f t="shared" si="1"/>
        <v>0.19094962917525835</v>
      </c>
      <c r="R55" s="32">
        <f t="shared" si="8"/>
        <v>48.361510236917468</v>
      </c>
      <c r="S55" s="32">
        <f t="shared" si="9"/>
        <v>46.372197612990817</v>
      </c>
      <c r="T55" s="32">
        <f t="shared" si="10"/>
        <v>47.355508035464069</v>
      </c>
    </row>
    <row r="56" spans="2:20" x14ac:dyDescent="0.25">
      <c r="B56" s="12" t="str">
        <f>'Média Mensal'!B56</f>
        <v>Alto de Pega</v>
      </c>
      <c r="C56" s="12" t="str">
        <f>'Média Mensal'!C56</f>
        <v>Portas Fronhas</v>
      </c>
      <c r="D56" s="15">
        <f>'Média Mensal'!D56</f>
        <v>671.05</v>
      </c>
      <c r="E56" s="4">
        <v>6148.9477656181853</v>
      </c>
      <c r="F56" s="2">
        <v>5925.3692227272968</v>
      </c>
      <c r="G56" s="5">
        <f t="shared" si="4"/>
        <v>12074.316988345483</v>
      </c>
      <c r="H56" s="2">
        <v>0</v>
      </c>
      <c r="I56" s="2">
        <v>0</v>
      </c>
      <c r="J56" s="5">
        <f t="shared" si="5"/>
        <v>0</v>
      </c>
      <c r="K56" s="2">
        <v>131</v>
      </c>
      <c r="L56" s="2">
        <v>133</v>
      </c>
      <c r="M56" s="5">
        <f t="shared" si="6"/>
        <v>264</v>
      </c>
      <c r="N56" s="27">
        <f t="shared" si="7"/>
        <v>0.18926827645955999</v>
      </c>
      <c r="O56" s="27">
        <f t="shared" si="0"/>
        <v>0.1796437431096076</v>
      </c>
      <c r="P56" s="28">
        <f t="shared" si="1"/>
        <v>0.1844195532188643</v>
      </c>
      <c r="R56" s="32">
        <f t="shared" si="8"/>
        <v>46.938532561970881</v>
      </c>
      <c r="S56" s="32">
        <f t="shared" si="9"/>
        <v>44.55164829118268</v>
      </c>
      <c r="T56" s="32">
        <f t="shared" si="10"/>
        <v>45.736049198278344</v>
      </c>
    </row>
    <row r="57" spans="2:20" x14ac:dyDescent="0.25">
      <c r="B57" s="12" t="str">
        <f>'Média Mensal'!B57</f>
        <v>Portas Fronhas</v>
      </c>
      <c r="C57" s="12" t="str">
        <f>'Média Mensal'!C57</f>
        <v>São Brás</v>
      </c>
      <c r="D57" s="15">
        <f>'Média Mensal'!D57</f>
        <v>562.21</v>
      </c>
      <c r="E57" s="4">
        <v>5540.934203595587</v>
      </c>
      <c r="F57" s="2">
        <v>4970.4628076425679</v>
      </c>
      <c r="G57" s="5">
        <f t="shared" si="4"/>
        <v>10511.397011238154</v>
      </c>
      <c r="H57" s="2">
        <v>0</v>
      </c>
      <c r="I57" s="2">
        <v>0</v>
      </c>
      <c r="J57" s="5">
        <f t="shared" si="5"/>
        <v>0</v>
      </c>
      <c r="K57" s="42">
        <v>134</v>
      </c>
      <c r="L57" s="2">
        <v>133</v>
      </c>
      <c r="M57" s="5">
        <f t="shared" si="6"/>
        <v>267</v>
      </c>
      <c r="N57" s="27">
        <f t="shared" si="7"/>
        <v>0.16673490020448925</v>
      </c>
      <c r="O57" s="27">
        <f t="shared" si="0"/>
        <v>0.15069314842476861</v>
      </c>
      <c r="P57" s="28">
        <f t="shared" si="1"/>
        <v>0.1587440650482988</v>
      </c>
      <c r="R57" s="32">
        <f t="shared" si="8"/>
        <v>41.350255250713339</v>
      </c>
      <c r="S57" s="32">
        <f t="shared" si="9"/>
        <v>37.371900809342613</v>
      </c>
      <c r="T57" s="32">
        <f t="shared" si="10"/>
        <v>39.368528131978103</v>
      </c>
    </row>
    <row r="58" spans="2:20" x14ac:dyDescent="0.25">
      <c r="B58" s="13" t="str">
        <f>'Média Mensal'!B58</f>
        <v>São Brás</v>
      </c>
      <c r="C58" s="13" t="str">
        <f>'Média Mensal'!C58</f>
        <v>Póvoa de Varzim</v>
      </c>
      <c r="D58" s="16">
        <f>'Média Mensal'!D58</f>
        <v>624.94000000000005</v>
      </c>
      <c r="E58" s="6">
        <v>5419.1462469328499</v>
      </c>
      <c r="F58" s="3">
        <v>4758.9999999935399</v>
      </c>
      <c r="G58" s="7">
        <f t="shared" si="4"/>
        <v>10178.14624692639</v>
      </c>
      <c r="H58" s="6">
        <v>0</v>
      </c>
      <c r="I58" s="3">
        <v>0</v>
      </c>
      <c r="J58" s="7">
        <f t="shared" si="5"/>
        <v>0</v>
      </c>
      <c r="K58" s="43">
        <v>132</v>
      </c>
      <c r="L58" s="3">
        <v>133</v>
      </c>
      <c r="M58" s="7">
        <f t="shared" si="6"/>
        <v>265</v>
      </c>
      <c r="N58" s="27">
        <f t="shared" si="7"/>
        <v>0.16554087997717651</v>
      </c>
      <c r="O58" s="27">
        <f t="shared" si="0"/>
        <v>0.14428207615794142</v>
      </c>
      <c r="P58" s="28">
        <f t="shared" si="1"/>
        <v>0.15487136711695662</v>
      </c>
      <c r="R58" s="32">
        <f t="shared" si="8"/>
        <v>41.054138234339774</v>
      </c>
      <c r="S58" s="32">
        <f t="shared" si="9"/>
        <v>35.781954887169469</v>
      </c>
      <c r="T58" s="32">
        <f t="shared" si="10"/>
        <v>38.408099045005244</v>
      </c>
    </row>
    <row r="59" spans="2:20" x14ac:dyDescent="0.25">
      <c r="B59" s="11" t="str">
        <f>'Média Mensal'!B59</f>
        <v>CSra da Hora</v>
      </c>
      <c r="C59" s="11" t="str">
        <f>'Média Mensal'!C59</f>
        <v>CFonte do Cuco</v>
      </c>
      <c r="D59" s="14">
        <f>'Média Mensal'!D59</f>
        <v>685.98</v>
      </c>
      <c r="E59" s="2">
        <v>8268.9492268552021</v>
      </c>
      <c r="F59" s="2">
        <v>13441.988666574198</v>
      </c>
      <c r="G59" s="5">
        <f t="shared" si="4"/>
        <v>21710.9378934294</v>
      </c>
      <c r="H59" s="2">
        <v>6</v>
      </c>
      <c r="I59" s="2">
        <v>1</v>
      </c>
      <c r="J59" s="10">
        <f t="shared" si="5"/>
        <v>7</v>
      </c>
      <c r="K59" s="2">
        <v>114</v>
      </c>
      <c r="L59" s="2">
        <v>119</v>
      </c>
      <c r="M59" s="10">
        <f t="shared" si="6"/>
        <v>233</v>
      </c>
      <c r="N59" s="25">
        <f t="shared" si="7"/>
        <v>0.27965872655760288</v>
      </c>
      <c r="O59" s="25">
        <f t="shared" si="0"/>
        <v>0.45216592662049915</v>
      </c>
      <c r="P59" s="26">
        <f t="shared" si="1"/>
        <v>0.36614506701007488</v>
      </c>
      <c r="R59" s="32">
        <f t="shared" si="8"/>
        <v>68.907910223793351</v>
      </c>
      <c r="S59" s="32">
        <f t="shared" si="9"/>
        <v>112.01657222145165</v>
      </c>
      <c r="T59" s="32">
        <f t="shared" si="10"/>
        <v>90.462241222622495</v>
      </c>
    </row>
    <row r="60" spans="2:20" x14ac:dyDescent="0.25">
      <c r="B60" s="12" t="str">
        <f>'Média Mensal'!B60</f>
        <v>CFonte do Cuco</v>
      </c>
      <c r="C60" s="12" t="str">
        <f>'Média Mensal'!C60</f>
        <v>Cândido dos Reis</v>
      </c>
      <c r="D60" s="15">
        <f>'Média Mensal'!D60</f>
        <v>913.51</v>
      </c>
      <c r="E60" s="2">
        <v>7838.8671153026471</v>
      </c>
      <c r="F60" s="2">
        <v>13227.907842469906</v>
      </c>
      <c r="G60" s="5">
        <f t="shared" si="4"/>
        <v>21066.774957772552</v>
      </c>
      <c r="H60" s="2">
        <v>6</v>
      </c>
      <c r="I60" s="2">
        <v>1</v>
      </c>
      <c r="J60" s="5">
        <f t="shared" si="5"/>
        <v>7</v>
      </c>
      <c r="K60" s="2">
        <v>114</v>
      </c>
      <c r="L60" s="2">
        <v>119</v>
      </c>
      <c r="M60" s="5">
        <f t="shared" si="6"/>
        <v>233</v>
      </c>
      <c r="N60" s="27">
        <f t="shared" si="7"/>
        <v>0.26511320059870963</v>
      </c>
      <c r="O60" s="27">
        <f t="shared" si="0"/>
        <v>0.44496460718749681</v>
      </c>
      <c r="P60" s="28">
        <f t="shared" si="1"/>
        <v>0.35528155284964502</v>
      </c>
      <c r="R60" s="32">
        <f t="shared" si="8"/>
        <v>65.323892627522056</v>
      </c>
      <c r="S60" s="32">
        <f t="shared" si="9"/>
        <v>110.23256535391587</v>
      </c>
      <c r="T60" s="32">
        <f t="shared" si="10"/>
        <v>87.778228990718972</v>
      </c>
    </row>
    <row r="61" spans="2:20" x14ac:dyDescent="0.25">
      <c r="B61" s="12" t="str">
        <f>'Média Mensal'!B61</f>
        <v>Cândido dos Reis</v>
      </c>
      <c r="C61" s="12" t="str">
        <f>'Média Mensal'!C61</f>
        <v>Pias</v>
      </c>
      <c r="D61" s="15">
        <f>'Média Mensal'!D61</f>
        <v>916.73</v>
      </c>
      <c r="E61" s="2">
        <v>7422.5880875348321</v>
      </c>
      <c r="F61" s="2">
        <v>12551.651016891754</v>
      </c>
      <c r="G61" s="5">
        <f t="shared" si="4"/>
        <v>19974.239104426586</v>
      </c>
      <c r="H61" s="2">
        <v>6</v>
      </c>
      <c r="I61" s="2">
        <v>1</v>
      </c>
      <c r="J61" s="5">
        <f t="shared" si="5"/>
        <v>7</v>
      </c>
      <c r="K61" s="2">
        <v>115</v>
      </c>
      <c r="L61" s="2">
        <v>119</v>
      </c>
      <c r="M61" s="5">
        <f t="shared" si="6"/>
        <v>234</v>
      </c>
      <c r="N61" s="27">
        <f t="shared" si="7"/>
        <v>0.24894647462888489</v>
      </c>
      <c r="O61" s="27">
        <f t="shared" si="0"/>
        <v>0.42221646316239753</v>
      </c>
      <c r="P61" s="28">
        <f t="shared" si="1"/>
        <v>0.3354534311505204</v>
      </c>
      <c r="R61" s="32">
        <f t="shared" si="8"/>
        <v>61.343703202767209</v>
      </c>
      <c r="S61" s="32">
        <f t="shared" si="9"/>
        <v>104.59709180743128</v>
      </c>
      <c r="T61" s="32">
        <f t="shared" si="10"/>
        <v>82.880660184342673</v>
      </c>
    </row>
    <row r="62" spans="2:20" x14ac:dyDescent="0.25">
      <c r="B62" s="12" t="str">
        <f>'Média Mensal'!B62</f>
        <v>Pias</v>
      </c>
      <c r="C62" s="12" t="str">
        <f>'Média Mensal'!C62</f>
        <v>Araújo</v>
      </c>
      <c r="D62" s="15">
        <f>'Média Mensal'!D62</f>
        <v>1258.1300000000001</v>
      </c>
      <c r="E62" s="2">
        <v>7262.463306988534</v>
      </c>
      <c r="F62" s="2">
        <v>12121.199074037246</v>
      </c>
      <c r="G62" s="5">
        <f t="shared" si="4"/>
        <v>19383.662381025781</v>
      </c>
      <c r="H62" s="2">
        <v>5</v>
      </c>
      <c r="I62" s="2">
        <v>1</v>
      </c>
      <c r="J62" s="5">
        <f t="shared" si="5"/>
        <v>6</v>
      </c>
      <c r="K62" s="2">
        <v>114</v>
      </c>
      <c r="L62" s="2">
        <v>120</v>
      </c>
      <c r="M62" s="5">
        <f t="shared" si="6"/>
        <v>234</v>
      </c>
      <c r="N62" s="27">
        <f t="shared" si="7"/>
        <v>0.24742652313261562</v>
      </c>
      <c r="O62" s="27">
        <f t="shared" si="0"/>
        <v>0.40436345990249684</v>
      </c>
      <c r="P62" s="28">
        <f t="shared" si="1"/>
        <v>0.32672030712354672</v>
      </c>
      <c r="R62" s="32">
        <f t="shared" si="8"/>
        <v>61.029103420071714</v>
      </c>
      <c r="S62" s="32">
        <f t="shared" si="9"/>
        <v>100.1751989589855</v>
      </c>
      <c r="T62" s="32">
        <f t="shared" si="10"/>
        <v>80.76525992094075</v>
      </c>
    </row>
    <row r="63" spans="2:20" x14ac:dyDescent="0.25">
      <c r="B63" s="12" t="str">
        <f>'Média Mensal'!B63</f>
        <v>Araújo</v>
      </c>
      <c r="C63" s="12" t="str">
        <f>'Média Mensal'!C63</f>
        <v>Custió</v>
      </c>
      <c r="D63" s="15">
        <f>'Média Mensal'!D63</f>
        <v>651.69000000000005</v>
      </c>
      <c r="E63" s="2">
        <v>7189.0562977518339</v>
      </c>
      <c r="F63" s="2">
        <v>11541.862166729374</v>
      </c>
      <c r="G63" s="5">
        <f t="shared" si="4"/>
        <v>18730.918464481209</v>
      </c>
      <c r="H63" s="2">
        <v>5</v>
      </c>
      <c r="I63" s="2">
        <v>1</v>
      </c>
      <c r="J63" s="5">
        <f t="shared" si="5"/>
        <v>6</v>
      </c>
      <c r="K63" s="2">
        <v>115</v>
      </c>
      <c r="L63" s="2">
        <v>119</v>
      </c>
      <c r="M63" s="5">
        <f t="shared" si="6"/>
        <v>234</v>
      </c>
      <c r="N63" s="27">
        <f t="shared" si="7"/>
        <v>0.24287352357269709</v>
      </c>
      <c r="O63" s="27">
        <f t="shared" si="0"/>
        <v>0.38824886190558983</v>
      </c>
      <c r="P63" s="28">
        <f t="shared" si="1"/>
        <v>0.31571801618934076</v>
      </c>
      <c r="R63" s="32">
        <f t="shared" si="8"/>
        <v>59.908802481265283</v>
      </c>
      <c r="S63" s="32">
        <f t="shared" si="9"/>
        <v>96.182184722744779</v>
      </c>
      <c r="T63" s="32">
        <f t="shared" si="10"/>
        <v>78.045493602005038</v>
      </c>
    </row>
    <row r="64" spans="2:20" x14ac:dyDescent="0.25">
      <c r="B64" s="12" t="str">
        <f>'Média Mensal'!B64</f>
        <v>Custió</v>
      </c>
      <c r="C64" s="12" t="str">
        <f>'Média Mensal'!C64</f>
        <v>Parque de Maia</v>
      </c>
      <c r="D64" s="15">
        <f>'Média Mensal'!D64</f>
        <v>1418.51</v>
      </c>
      <c r="E64" s="2">
        <v>6953.3839933720974</v>
      </c>
      <c r="F64" s="2">
        <v>10729.916657858315</v>
      </c>
      <c r="G64" s="5">
        <f t="shared" si="4"/>
        <v>17683.300651230413</v>
      </c>
      <c r="H64" s="2">
        <v>5</v>
      </c>
      <c r="I64" s="2">
        <v>2</v>
      </c>
      <c r="J64" s="5">
        <f t="shared" si="5"/>
        <v>7</v>
      </c>
      <c r="K64" s="2">
        <v>112</v>
      </c>
      <c r="L64" s="2">
        <v>121</v>
      </c>
      <c r="M64" s="5">
        <f t="shared" si="6"/>
        <v>233</v>
      </c>
      <c r="N64" s="27">
        <f t="shared" si="7"/>
        <v>0.2409683945582235</v>
      </c>
      <c r="O64" s="27">
        <f t="shared" si="0"/>
        <v>0.35249397693358459</v>
      </c>
      <c r="P64" s="28">
        <f t="shared" si="1"/>
        <v>0.29822080159252584</v>
      </c>
      <c r="R64" s="32">
        <f t="shared" si="8"/>
        <v>59.430632421983738</v>
      </c>
      <c r="S64" s="32">
        <f t="shared" si="9"/>
        <v>87.235094779335896</v>
      </c>
      <c r="T64" s="32">
        <f t="shared" si="10"/>
        <v>73.680419380126722</v>
      </c>
    </row>
    <row r="65" spans="2:20" x14ac:dyDescent="0.25">
      <c r="B65" s="12" t="str">
        <f>'Média Mensal'!B65</f>
        <v>Parque de Maia</v>
      </c>
      <c r="C65" s="12" t="str">
        <f>'Média Mensal'!C65</f>
        <v>Forum</v>
      </c>
      <c r="D65" s="15">
        <f>'Média Mensal'!D65</f>
        <v>824.81</v>
      </c>
      <c r="E65" s="2">
        <v>6301.5626916960746</v>
      </c>
      <c r="F65" s="2">
        <v>9379.3279053630613</v>
      </c>
      <c r="G65" s="5">
        <f t="shared" si="4"/>
        <v>15680.890597059137</v>
      </c>
      <c r="H65" s="2">
        <v>4</v>
      </c>
      <c r="I65" s="2">
        <v>2</v>
      </c>
      <c r="J65" s="5">
        <f t="shared" si="5"/>
        <v>6</v>
      </c>
      <c r="K65" s="2">
        <v>116</v>
      </c>
      <c r="L65" s="2">
        <v>120</v>
      </c>
      <c r="M65" s="5">
        <f t="shared" si="6"/>
        <v>236</v>
      </c>
      <c r="N65" s="27">
        <f t="shared" si="7"/>
        <v>0.21266072798650359</v>
      </c>
      <c r="O65" s="27">
        <f t="shared" si="0"/>
        <v>0.31065606469803464</v>
      </c>
      <c r="P65" s="28">
        <f t="shared" si="1"/>
        <v>0.26211705330735385</v>
      </c>
      <c r="R65" s="32">
        <f t="shared" si="8"/>
        <v>52.513022430800625</v>
      </c>
      <c r="S65" s="32">
        <f t="shared" si="9"/>
        <v>76.879736929205421</v>
      </c>
      <c r="T65" s="32">
        <f t="shared" si="10"/>
        <v>64.797068582888997</v>
      </c>
    </row>
    <row r="66" spans="2:20" x14ac:dyDescent="0.25">
      <c r="B66" s="12" t="str">
        <f>'Média Mensal'!B66</f>
        <v>Forum</v>
      </c>
      <c r="C66" s="12" t="str">
        <f>'Média Mensal'!C66</f>
        <v>Zona Industrial</v>
      </c>
      <c r="D66" s="15">
        <f>'Média Mensal'!D66</f>
        <v>1119.4000000000001</v>
      </c>
      <c r="E66" s="2">
        <v>2235.8160712862064</v>
      </c>
      <c r="F66" s="2">
        <v>3051.3072229292743</v>
      </c>
      <c r="G66" s="5">
        <f t="shared" si="4"/>
        <v>5287.1232942154802</v>
      </c>
      <c r="H66" s="2">
        <v>3</v>
      </c>
      <c r="I66" s="2">
        <v>1</v>
      </c>
      <c r="J66" s="5">
        <f t="shared" si="5"/>
        <v>4</v>
      </c>
      <c r="K66" s="2">
        <v>59</v>
      </c>
      <c r="L66" s="2">
        <v>61</v>
      </c>
      <c r="M66" s="5">
        <f t="shared" si="6"/>
        <v>120</v>
      </c>
      <c r="N66" s="27">
        <f t="shared" si="7"/>
        <v>0.1463230413145423</v>
      </c>
      <c r="O66" s="27">
        <f t="shared" si="0"/>
        <v>0.19885995978423321</v>
      </c>
      <c r="P66" s="28">
        <f t="shared" si="1"/>
        <v>0.17264639806085033</v>
      </c>
      <c r="R66" s="32">
        <f t="shared" si="8"/>
        <v>36.061549536874296</v>
      </c>
      <c r="S66" s="32">
        <f t="shared" si="9"/>
        <v>49.214632627891518</v>
      </c>
      <c r="T66" s="32">
        <f t="shared" si="10"/>
        <v>42.638091082382907</v>
      </c>
    </row>
    <row r="67" spans="2:20" x14ac:dyDescent="0.25">
      <c r="B67" s="12" t="str">
        <f>'Média Mensal'!B67</f>
        <v>Zona Industrial</v>
      </c>
      <c r="C67" s="12" t="str">
        <f>'Média Mensal'!C67</f>
        <v>Mandim</v>
      </c>
      <c r="D67" s="15">
        <f>'Média Mensal'!D67</f>
        <v>1194.23</v>
      </c>
      <c r="E67" s="2">
        <v>2082.4477331513158</v>
      </c>
      <c r="F67" s="2">
        <v>2972.7370233635943</v>
      </c>
      <c r="G67" s="5">
        <f t="shared" si="4"/>
        <v>5055.1847565149101</v>
      </c>
      <c r="H67" s="2">
        <v>3</v>
      </c>
      <c r="I67" s="2">
        <v>1</v>
      </c>
      <c r="J67" s="5">
        <f t="shared" si="5"/>
        <v>4</v>
      </c>
      <c r="K67" s="2">
        <v>59</v>
      </c>
      <c r="L67" s="2">
        <v>61</v>
      </c>
      <c r="M67" s="5">
        <f t="shared" si="6"/>
        <v>120</v>
      </c>
      <c r="N67" s="27">
        <f t="shared" si="7"/>
        <v>0.13628584641042643</v>
      </c>
      <c r="O67" s="27">
        <f t="shared" si="0"/>
        <v>0.19373937847781506</v>
      </c>
      <c r="P67" s="28">
        <f t="shared" si="1"/>
        <v>0.16507264748285363</v>
      </c>
      <c r="R67" s="32">
        <f t="shared" si="8"/>
        <v>33.5878666637309</v>
      </c>
      <c r="S67" s="32">
        <f t="shared" si="9"/>
        <v>47.947371344574101</v>
      </c>
      <c r="T67" s="32">
        <f t="shared" si="10"/>
        <v>40.7676190041525</v>
      </c>
    </row>
    <row r="68" spans="2:20" x14ac:dyDescent="0.25">
      <c r="B68" s="12" t="str">
        <f>'Média Mensal'!B68</f>
        <v>Mandim</v>
      </c>
      <c r="C68" s="12" t="str">
        <f>'Média Mensal'!C68</f>
        <v>Castêlo da Maia</v>
      </c>
      <c r="D68" s="15">
        <f>'Média Mensal'!D68</f>
        <v>1468.1</v>
      </c>
      <c r="E68" s="2">
        <v>1944.9550887456887</v>
      </c>
      <c r="F68" s="2">
        <v>2842.9924028631799</v>
      </c>
      <c r="G68" s="5">
        <f t="shared" si="4"/>
        <v>4787.9474916088684</v>
      </c>
      <c r="H68" s="2">
        <v>3</v>
      </c>
      <c r="I68" s="2">
        <v>1</v>
      </c>
      <c r="J68" s="5">
        <f t="shared" si="5"/>
        <v>4</v>
      </c>
      <c r="K68" s="2">
        <v>60</v>
      </c>
      <c r="L68" s="2">
        <v>61</v>
      </c>
      <c r="M68" s="5">
        <f t="shared" si="6"/>
        <v>121</v>
      </c>
      <c r="N68" s="27">
        <f t="shared" si="7"/>
        <v>0.12525470690016027</v>
      </c>
      <c r="O68" s="27">
        <f t="shared" si="0"/>
        <v>0.18528365503540015</v>
      </c>
      <c r="P68" s="28">
        <f t="shared" si="1"/>
        <v>0.15509029190233442</v>
      </c>
      <c r="R68" s="32">
        <f t="shared" si="8"/>
        <v>30.872302995963313</v>
      </c>
      <c r="S68" s="32">
        <f t="shared" si="9"/>
        <v>45.85471617521258</v>
      </c>
      <c r="T68" s="32">
        <f t="shared" si="10"/>
        <v>38.303579932870946</v>
      </c>
    </row>
    <row r="69" spans="2:20" x14ac:dyDescent="0.25">
      <c r="B69" s="13" t="str">
        <f>'Média Mensal'!B69</f>
        <v>Castêlo da Maia</v>
      </c>
      <c r="C69" s="13" t="str">
        <f>'Média Mensal'!C69</f>
        <v>ISMAI</v>
      </c>
      <c r="D69" s="16">
        <f>'Média Mensal'!D69</f>
        <v>702.48</v>
      </c>
      <c r="E69" s="2">
        <v>1009.6921110161293</v>
      </c>
      <c r="F69" s="2">
        <v>1323.0000000028388</v>
      </c>
      <c r="G69" s="7">
        <f t="shared" si="4"/>
        <v>2332.6921110189678</v>
      </c>
      <c r="H69" s="6">
        <v>3</v>
      </c>
      <c r="I69" s="3">
        <v>1</v>
      </c>
      <c r="J69" s="7">
        <f t="shared" si="5"/>
        <v>4</v>
      </c>
      <c r="K69" s="6">
        <v>62</v>
      </c>
      <c r="L69" s="3">
        <v>59</v>
      </c>
      <c r="M69" s="7">
        <f t="shared" si="6"/>
        <v>121</v>
      </c>
      <c r="N69" s="27">
        <f t="shared" si="7"/>
        <v>6.3011240078390499E-2</v>
      </c>
      <c r="O69" s="27">
        <f t="shared" si="0"/>
        <v>8.9102909482949813E-2</v>
      </c>
      <c r="P69" s="28">
        <f t="shared" si="1"/>
        <v>7.5560122797971224E-2</v>
      </c>
      <c r="R69" s="32">
        <f t="shared" si="8"/>
        <v>15.533724784863526</v>
      </c>
      <c r="S69" s="32">
        <f t="shared" si="9"/>
        <v>22.050000000047312</v>
      </c>
      <c r="T69" s="32">
        <f t="shared" si="10"/>
        <v>18.661536888151744</v>
      </c>
    </row>
    <row r="70" spans="2:20" x14ac:dyDescent="0.25">
      <c r="B70" s="11" t="str">
        <f>'Média Mensal'!B70</f>
        <v>Santo Ovídio</v>
      </c>
      <c r="C70" s="11" t="str">
        <f>'Média Mensal'!C70</f>
        <v>D. João II</v>
      </c>
      <c r="D70" s="14">
        <f>'Média Mensal'!D70</f>
        <v>463.71</v>
      </c>
      <c r="E70" s="2">
        <v>12343.999999924372</v>
      </c>
      <c r="F70" s="2">
        <v>7038.8938344002927</v>
      </c>
      <c r="G70" s="10">
        <f t="shared" ref="G70:G86" si="14">+E70+F70</f>
        <v>19382.893834324663</v>
      </c>
      <c r="H70" s="2">
        <v>476</v>
      </c>
      <c r="I70" s="2">
        <v>462</v>
      </c>
      <c r="J70" s="10">
        <f t="shared" ref="J70:J86" si="15">+H70+I70</f>
        <v>938</v>
      </c>
      <c r="K70" s="2">
        <v>0</v>
      </c>
      <c r="L70" s="2">
        <v>0</v>
      </c>
      <c r="M70" s="10">
        <f t="shared" ref="M70:M86" si="16">+K70+L70</f>
        <v>0</v>
      </c>
      <c r="N70" s="25">
        <f t="shared" ref="N70:P86" si="17">+E70/(H70*216+K70*248)</f>
        <v>0.12005913476428155</v>
      </c>
      <c r="O70" s="25">
        <f t="shared" si="0"/>
        <v>7.0535652501205429E-2</v>
      </c>
      <c r="P70" s="26">
        <f t="shared" si="1"/>
        <v>9.566697185858733E-2</v>
      </c>
      <c r="R70" s="32">
        <f t="shared" si="8"/>
        <v>25.932773109084813</v>
      </c>
      <c r="S70" s="32">
        <f t="shared" si="9"/>
        <v>15.235700940260374</v>
      </c>
      <c r="T70" s="32">
        <f t="shared" si="10"/>
        <v>20.664065921454863</v>
      </c>
    </row>
    <row r="71" spans="2:20" x14ac:dyDescent="0.25">
      <c r="B71" s="12" t="str">
        <f>'Média Mensal'!B71</f>
        <v>D. João II</v>
      </c>
      <c r="C71" s="12" t="str">
        <f>'Média Mensal'!C71</f>
        <v>João de Deus</v>
      </c>
      <c r="D71" s="15">
        <f>'Média Mensal'!D71</f>
        <v>716.25</v>
      </c>
      <c r="E71" s="2">
        <v>16652.762143697622</v>
      </c>
      <c r="F71" s="2">
        <v>10377.791887153022</v>
      </c>
      <c r="G71" s="5">
        <f t="shared" si="14"/>
        <v>27030.554030850646</v>
      </c>
      <c r="H71" s="2">
        <v>478</v>
      </c>
      <c r="I71" s="2">
        <v>463</v>
      </c>
      <c r="J71" s="5">
        <f t="shared" si="15"/>
        <v>941</v>
      </c>
      <c r="K71" s="2">
        <v>0</v>
      </c>
      <c r="L71" s="2">
        <v>0</v>
      </c>
      <c r="M71" s="5">
        <f t="shared" si="16"/>
        <v>0</v>
      </c>
      <c r="N71" s="27">
        <f t="shared" si="17"/>
        <v>0.16128895614150029</v>
      </c>
      <c r="O71" s="27">
        <f t="shared" si="0"/>
        <v>0.10376961730214605</v>
      </c>
      <c r="P71" s="28">
        <f t="shared" si="1"/>
        <v>0.13298772991129731</v>
      </c>
      <c r="R71" s="32">
        <f t="shared" ref="R71:R86" si="18">+E71/(H71+K71)</f>
        <v>34.838414526564065</v>
      </c>
      <c r="S71" s="32">
        <f t="shared" ref="S71:S86" si="19">+F71/(I71+L71)</f>
        <v>22.414237337263547</v>
      </c>
      <c r="T71" s="32">
        <f t="shared" ref="T71:T86" si="20">+G71/(J71+M71)</f>
        <v>28.725349660840219</v>
      </c>
    </row>
    <row r="72" spans="2:20" x14ac:dyDescent="0.25">
      <c r="B72" s="12" t="str">
        <f>'Média Mensal'!B72</f>
        <v>João de Deus</v>
      </c>
      <c r="C72" s="12" t="str">
        <f>'Média Mensal'!C72</f>
        <v>C.M.Gaia</v>
      </c>
      <c r="D72" s="15">
        <f>'Média Mensal'!D72</f>
        <v>405.01</v>
      </c>
      <c r="E72" s="2">
        <v>26346.629915583613</v>
      </c>
      <c r="F72" s="2">
        <v>18263.935060710384</v>
      </c>
      <c r="G72" s="5">
        <f t="shared" si="14"/>
        <v>44610.564976294001</v>
      </c>
      <c r="H72" s="2">
        <v>475</v>
      </c>
      <c r="I72" s="2">
        <v>464</v>
      </c>
      <c r="J72" s="5">
        <f t="shared" si="15"/>
        <v>939</v>
      </c>
      <c r="K72" s="2">
        <v>0</v>
      </c>
      <c r="L72" s="2">
        <v>0</v>
      </c>
      <c r="M72" s="5">
        <f t="shared" si="16"/>
        <v>0</v>
      </c>
      <c r="N72" s="27">
        <f t="shared" si="17"/>
        <v>0.25678976525909952</v>
      </c>
      <c r="O72" s="27">
        <f t="shared" si="0"/>
        <v>0.18223115282477634</v>
      </c>
      <c r="P72" s="28">
        <f t="shared" si="1"/>
        <v>0.21994717082935944</v>
      </c>
      <c r="R72" s="32">
        <f t="shared" si="18"/>
        <v>55.466589295965498</v>
      </c>
      <c r="S72" s="32">
        <f t="shared" si="19"/>
        <v>39.361929010151691</v>
      </c>
      <c r="T72" s="32">
        <f t="shared" si="20"/>
        <v>47.508588899141643</v>
      </c>
    </row>
    <row r="73" spans="2:20" x14ac:dyDescent="0.25">
      <c r="B73" s="12" t="str">
        <f>'Média Mensal'!B73</f>
        <v>C.M.Gaia</v>
      </c>
      <c r="C73" s="12" t="str">
        <f>'Média Mensal'!C73</f>
        <v>General Torres</v>
      </c>
      <c r="D73" s="15">
        <f>'Média Mensal'!D73</f>
        <v>488.39</v>
      </c>
      <c r="E73" s="2">
        <v>29912.512792544483</v>
      </c>
      <c r="F73" s="2">
        <v>20540.209873891486</v>
      </c>
      <c r="G73" s="5">
        <f t="shared" si="14"/>
        <v>50452.72266643597</v>
      </c>
      <c r="H73" s="2">
        <v>472</v>
      </c>
      <c r="I73" s="2">
        <v>465</v>
      </c>
      <c r="J73" s="5">
        <f t="shared" si="15"/>
        <v>937</v>
      </c>
      <c r="K73" s="2">
        <v>0</v>
      </c>
      <c r="L73" s="2">
        <v>0</v>
      </c>
      <c r="M73" s="5">
        <f t="shared" si="16"/>
        <v>0</v>
      </c>
      <c r="N73" s="27">
        <f t="shared" si="17"/>
        <v>0.29339799898525271</v>
      </c>
      <c r="O73" s="27">
        <f t="shared" si="0"/>
        <v>0.20450228866877226</v>
      </c>
      <c r="P73" s="28">
        <f t="shared" si="1"/>
        <v>0.24928219824121492</v>
      </c>
      <c r="R73" s="32">
        <f t="shared" si="18"/>
        <v>63.373967780814581</v>
      </c>
      <c r="S73" s="32">
        <f t="shared" si="19"/>
        <v>44.172494352454812</v>
      </c>
      <c r="T73" s="32">
        <f t="shared" si="20"/>
        <v>53.844954820102423</v>
      </c>
    </row>
    <row r="74" spans="2:20" x14ac:dyDescent="0.25">
      <c r="B74" s="12" t="str">
        <f>'Média Mensal'!B74</f>
        <v>General Torres</v>
      </c>
      <c r="C74" s="12" t="str">
        <f>'Média Mensal'!C74</f>
        <v>Jardim do Morro</v>
      </c>
      <c r="D74" s="15">
        <f>'Média Mensal'!D74</f>
        <v>419.98</v>
      </c>
      <c r="E74" s="2">
        <v>32084.493485612747</v>
      </c>
      <c r="F74" s="2">
        <v>21854.630767107679</v>
      </c>
      <c r="G74" s="5">
        <f t="shared" si="14"/>
        <v>53939.12425272043</v>
      </c>
      <c r="H74" s="2">
        <v>478</v>
      </c>
      <c r="I74" s="2">
        <v>460</v>
      </c>
      <c r="J74" s="5">
        <f t="shared" si="15"/>
        <v>938</v>
      </c>
      <c r="K74" s="2">
        <v>0</v>
      </c>
      <c r="L74" s="2">
        <v>0</v>
      </c>
      <c r="M74" s="5">
        <f t="shared" si="16"/>
        <v>0</v>
      </c>
      <c r="N74" s="27">
        <f t="shared" si="17"/>
        <v>0.31075171902228371</v>
      </c>
      <c r="O74" s="27">
        <f t="shared" si="0"/>
        <v>0.21995401335655876</v>
      </c>
      <c r="P74" s="28">
        <f t="shared" si="1"/>
        <v>0.26622405952736533</v>
      </c>
      <c r="R74" s="32">
        <f t="shared" si="18"/>
        <v>67.122371308813285</v>
      </c>
      <c r="S74" s="32">
        <f t="shared" si="19"/>
        <v>47.510066885016691</v>
      </c>
      <c r="T74" s="32">
        <f t="shared" si="20"/>
        <v>57.504396857910905</v>
      </c>
    </row>
    <row r="75" spans="2:20" x14ac:dyDescent="0.25">
      <c r="B75" s="12" t="str">
        <f>'Média Mensal'!B75</f>
        <v>Jardim do Morro</v>
      </c>
      <c r="C75" s="12" t="str">
        <f>'Média Mensal'!C75</f>
        <v>São Bento</v>
      </c>
      <c r="D75" s="15">
        <f>'Média Mensal'!D75</f>
        <v>795.7</v>
      </c>
      <c r="E75" s="2">
        <v>33210.150396886056</v>
      </c>
      <c r="F75" s="2">
        <v>24082.513109319607</v>
      </c>
      <c r="G75" s="5">
        <f t="shared" si="14"/>
        <v>57292.663506205659</v>
      </c>
      <c r="H75" s="2">
        <v>460</v>
      </c>
      <c r="I75" s="2">
        <v>449</v>
      </c>
      <c r="J75" s="5">
        <f t="shared" si="15"/>
        <v>909</v>
      </c>
      <c r="K75" s="2">
        <v>0</v>
      </c>
      <c r="L75" s="2">
        <v>0</v>
      </c>
      <c r="M75" s="5">
        <f t="shared" si="16"/>
        <v>0</v>
      </c>
      <c r="N75" s="27">
        <f t="shared" si="17"/>
        <v>0.33424064409104326</v>
      </c>
      <c r="O75" s="27">
        <f t="shared" si="0"/>
        <v>0.24831429008207134</v>
      </c>
      <c r="P75" s="28">
        <f t="shared" si="1"/>
        <v>0.29179737351895479</v>
      </c>
      <c r="R75" s="32">
        <f t="shared" si="18"/>
        <v>72.195979123665339</v>
      </c>
      <c r="S75" s="32">
        <f t="shared" si="19"/>
        <v>53.635886657727411</v>
      </c>
      <c r="T75" s="32">
        <f t="shared" si="20"/>
        <v>63.028232680094234</v>
      </c>
    </row>
    <row r="76" spans="2:20" x14ac:dyDescent="0.25">
      <c r="B76" s="12" t="str">
        <f>'Média Mensal'!B76</f>
        <v>São Bento</v>
      </c>
      <c r="C76" s="12" t="str">
        <f>'Média Mensal'!C76</f>
        <v>Aliados</v>
      </c>
      <c r="D76" s="15">
        <f>'Média Mensal'!D76</f>
        <v>443.38</v>
      </c>
      <c r="E76" s="2">
        <v>38018.902467548403</v>
      </c>
      <c r="F76" s="2">
        <v>33858.669501705714</v>
      </c>
      <c r="G76" s="5">
        <f t="shared" si="14"/>
        <v>71877.571969254117</v>
      </c>
      <c r="H76" s="2">
        <v>479</v>
      </c>
      <c r="I76" s="2">
        <v>467</v>
      </c>
      <c r="J76" s="5">
        <f t="shared" si="15"/>
        <v>946</v>
      </c>
      <c r="K76" s="2">
        <v>0</v>
      </c>
      <c r="L76" s="2">
        <v>0</v>
      </c>
      <c r="M76" s="5">
        <f t="shared" si="16"/>
        <v>0</v>
      </c>
      <c r="N76" s="27">
        <f t="shared" si="17"/>
        <v>0.36746020323540945</v>
      </c>
      <c r="O76" s="27">
        <f t="shared" si="0"/>
        <v>0.33565974206623955</v>
      </c>
      <c r="P76" s="28">
        <f t="shared" si="1"/>
        <v>0.35176166690771138</v>
      </c>
      <c r="R76" s="32">
        <f t="shared" si="18"/>
        <v>79.371403898848442</v>
      </c>
      <c r="S76" s="32">
        <f t="shared" si="19"/>
        <v>72.50250428630774</v>
      </c>
      <c r="T76" s="32">
        <f t="shared" si="20"/>
        <v>75.980520052065657</v>
      </c>
    </row>
    <row r="77" spans="2:20" x14ac:dyDescent="0.25">
      <c r="B77" s="12" t="str">
        <f>'Média Mensal'!B77</f>
        <v>Aliados</v>
      </c>
      <c r="C77" s="12" t="str">
        <f>'Média Mensal'!C77</f>
        <v>Trindade S</v>
      </c>
      <c r="D77" s="15">
        <f>'Média Mensal'!D77</f>
        <v>450.27</v>
      </c>
      <c r="E77" s="2">
        <v>40235.12251837035</v>
      </c>
      <c r="F77" s="2">
        <v>37906.863317627685</v>
      </c>
      <c r="G77" s="5">
        <f t="shared" si="14"/>
        <v>78141.985835998028</v>
      </c>
      <c r="H77" s="2">
        <v>477</v>
      </c>
      <c r="I77" s="2">
        <v>468</v>
      </c>
      <c r="J77" s="5">
        <f t="shared" si="15"/>
        <v>945</v>
      </c>
      <c r="K77" s="2">
        <v>0</v>
      </c>
      <c r="L77" s="2">
        <v>0</v>
      </c>
      <c r="M77" s="5">
        <f t="shared" si="16"/>
        <v>0</v>
      </c>
      <c r="N77" s="27">
        <f t="shared" si="17"/>
        <v>0.39051093367468698</v>
      </c>
      <c r="O77" s="27">
        <f t="shared" si="0"/>
        <v>0.37498875551625993</v>
      </c>
      <c r="P77" s="28">
        <f t="shared" si="1"/>
        <v>0.38282375972956117</v>
      </c>
      <c r="R77" s="32">
        <f t="shared" si="18"/>
        <v>84.350361673732394</v>
      </c>
      <c r="S77" s="32">
        <f t="shared" si="19"/>
        <v>80.997571191512151</v>
      </c>
      <c r="T77" s="32">
        <f t="shared" si="20"/>
        <v>82.689932101585214</v>
      </c>
    </row>
    <row r="78" spans="2:20" x14ac:dyDescent="0.25">
      <c r="B78" s="12" t="str">
        <f>'Média Mensal'!B78</f>
        <v>Trindade S</v>
      </c>
      <c r="C78" s="12" t="str">
        <f>'Média Mensal'!C78</f>
        <v>Faria Guimaraes</v>
      </c>
      <c r="D78" s="15">
        <f>'Média Mensal'!D78</f>
        <v>555.34</v>
      </c>
      <c r="E78" s="2">
        <v>28091.665651999276</v>
      </c>
      <c r="F78" s="2">
        <v>30448.773714823434</v>
      </c>
      <c r="G78" s="5">
        <f t="shared" si="14"/>
        <v>58540.439366822713</v>
      </c>
      <c r="H78" s="2">
        <v>478</v>
      </c>
      <c r="I78" s="2">
        <v>470</v>
      </c>
      <c r="J78" s="5">
        <f t="shared" si="15"/>
        <v>948</v>
      </c>
      <c r="K78" s="2">
        <v>0</v>
      </c>
      <c r="L78" s="2">
        <v>0</v>
      </c>
      <c r="M78" s="5">
        <f t="shared" si="16"/>
        <v>0</v>
      </c>
      <c r="N78" s="27">
        <f t="shared" si="17"/>
        <v>0.27207951390825269</v>
      </c>
      <c r="O78" s="27">
        <f t="shared" si="0"/>
        <v>0.29992881909794555</v>
      </c>
      <c r="P78" s="28">
        <f t="shared" si="1"/>
        <v>0.28588665888626502</v>
      </c>
      <c r="R78" s="32">
        <f t="shared" si="18"/>
        <v>58.769175004182586</v>
      </c>
      <c r="S78" s="32">
        <f t="shared" si="19"/>
        <v>64.784624925156237</v>
      </c>
      <c r="T78" s="32">
        <f t="shared" si="20"/>
        <v>61.751518319433245</v>
      </c>
    </row>
    <row r="79" spans="2:20" x14ac:dyDescent="0.25">
      <c r="B79" s="12" t="str">
        <f>'Média Mensal'!B79</f>
        <v>Faria Guimaraes</v>
      </c>
      <c r="C79" s="12" t="str">
        <f>'Média Mensal'!C79</f>
        <v>Marques</v>
      </c>
      <c r="D79" s="15">
        <f>'Média Mensal'!D79</f>
        <v>621.04</v>
      </c>
      <c r="E79" s="2">
        <v>26190.284907828005</v>
      </c>
      <c r="F79" s="2">
        <v>28978.543389771487</v>
      </c>
      <c r="G79" s="5">
        <f t="shared" si="14"/>
        <v>55168.828297599495</v>
      </c>
      <c r="H79" s="2">
        <v>474</v>
      </c>
      <c r="I79" s="2">
        <v>466</v>
      </c>
      <c r="J79" s="5">
        <f t="shared" si="15"/>
        <v>940</v>
      </c>
      <c r="K79" s="2">
        <v>0</v>
      </c>
      <c r="L79" s="2">
        <v>0</v>
      </c>
      <c r="M79" s="5">
        <f t="shared" si="16"/>
        <v>0</v>
      </c>
      <c r="N79" s="27">
        <f t="shared" si="17"/>
        <v>0.25580447050152372</v>
      </c>
      <c r="O79" s="27">
        <f t="shared" si="0"/>
        <v>0.28789683068839894</v>
      </c>
      <c r="P79" s="28">
        <f t="shared" si="1"/>
        <v>0.27171408736012359</v>
      </c>
      <c r="R79" s="32">
        <f t="shared" si="18"/>
        <v>55.253765628329127</v>
      </c>
      <c r="S79" s="32">
        <f t="shared" si="19"/>
        <v>62.185715428694181</v>
      </c>
      <c r="T79" s="32">
        <f t="shared" si="20"/>
        <v>58.690242869786694</v>
      </c>
    </row>
    <row r="80" spans="2:20" x14ac:dyDescent="0.25">
      <c r="B80" s="12" t="str">
        <f>'Média Mensal'!B80</f>
        <v>Marques</v>
      </c>
      <c r="C80" s="12" t="str">
        <f>'Média Mensal'!C80</f>
        <v>Combatentes</v>
      </c>
      <c r="D80" s="15">
        <f>'Média Mensal'!D80</f>
        <v>702.75</v>
      </c>
      <c r="E80" s="2">
        <v>20012.893967154851</v>
      </c>
      <c r="F80" s="2">
        <v>22065.078379124952</v>
      </c>
      <c r="G80" s="5">
        <f t="shared" si="14"/>
        <v>42077.972346279799</v>
      </c>
      <c r="H80" s="2">
        <v>474</v>
      </c>
      <c r="I80" s="2">
        <v>468</v>
      </c>
      <c r="J80" s="5">
        <f t="shared" si="15"/>
        <v>942</v>
      </c>
      <c r="K80" s="2">
        <v>0</v>
      </c>
      <c r="L80" s="2">
        <v>0</v>
      </c>
      <c r="M80" s="5">
        <f t="shared" si="16"/>
        <v>0</v>
      </c>
      <c r="N80" s="27">
        <f t="shared" si="17"/>
        <v>0.19546895967294547</v>
      </c>
      <c r="O80" s="27">
        <f t="shared" si="0"/>
        <v>0.2182759415472158</v>
      </c>
      <c r="P80" s="28">
        <f t="shared" si="1"/>
        <v>0.20679981690984411</v>
      </c>
      <c r="R80" s="32">
        <f t="shared" si="18"/>
        <v>42.221295289356227</v>
      </c>
      <c r="S80" s="32">
        <f t="shared" si="19"/>
        <v>47.147603374198617</v>
      </c>
      <c r="T80" s="32">
        <f t="shared" si="20"/>
        <v>44.668760452526328</v>
      </c>
    </row>
    <row r="81" spans="2:20" x14ac:dyDescent="0.25">
      <c r="B81" s="12" t="str">
        <f>'Média Mensal'!B81</f>
        <v>Combatentes</v>
      </c>
      <c r="C81" s="12" t="str">
        <f>'Média Mensal'!C81</f>
        <v>Salgueiros</v>
      </c>
      <c r="D81" s="15">
        <f>'Média Mensal'!D81</f>
        <v>471.25</v>
      </c>
      <c r="E81" s="2">
        <v>16979.258826789457</v>
      </c>
      <c r="F81" s="2">
        <v>18398.755757968032</v>
      </c>
      <c r="G81" s="5">
        <f t="shared" si="14"/>
        <v>35378.01458475749</v>
      </c>
      <c r="H81" s="2">
        <v>464</v>
      </c>
      <c r="I81" s="2">
        <v>465</v>
      </c>
      <c r="J81" s="5">
        <f t="shared" si="15"/>
        <v>929</v>
      </c>
      <c r="K81" s="2">
        <v>0</v>
      </c>
      <c r="L81" s="2">
        <v>0</v>
      </c>
      <c r="M81" s="5">
        <f t="shared" si="16"/>
        <v>0</v>
      </c>
      <c r="N81" s="27">
        <f t="shared" si="17"/>
        <v>0.1694131029173597</v>
      </c>
      <c r="O81" s="27">
        <f t="shared" si="17"/>
        <v>0.18318155872130656</v>
      </c>
      <c r="P81" s="28">
        <f t="shared" si="17"/>
        <v>0.17630474118305969</v>
      </c>
      <c r="R81" s="32">
        <f t="shared" si="18"/>
        <v>36.593230230149693</v>
      </c>
      <c r="S81" s="32">
        <f t="shared" si="19"/>
        <v>39.567216683802222</v>
      </c>
      <c r="T81" s="32">
        <f t="shared" si="20"/>
        <v>38.081824095540895</v>
      </c>
    </row>
    <row r="82" spans="2:20" x14ac:dyDescent="0.25">
      <c r="B82" s="12" t="str">
        <f>'Média Mensal'!B82</f>
        <v>Salgueiros</v>
      </c>
      <c r="C82" s="12" t="str">
        <f>'Média Mensal'!C82</f>
        <v>Polo Universitario</v>
      </c>
      <c r="D82" s="15">
        <f>'Média Mensal'!D82</f>
        <v>775.36</v>
      </c>
      <c r="E82" s="2">
        <v>15205.789966140241</v>
      </c>
      <c r="F82" s="2">
        <v>15710.63922883628</v>
      </c>
      <c r="G82" s="5">
        <f t="shared" si="14"/>
        <v>30916.429194976521</v>
      </c>
      <c r="H82" s="2">
        <v>466</v>
      </c>
      <c r="I82" s="2">
        <v>456</v>
      </c>
      <c r="J82" s="5">
        <f t="shared" si="15"/>
        <v>922</v>
      </c>
      <c r="K82" s="2">
        <v>0</v>
      </c>
      <c r="L82" s="2">
        <v>0</v>
      </c>
      <c r="M82" s="5">
        <f t="shared" si="16"/>
        <v>0</v>
      </c>
      <c r="N82" s="27">
        <f t="shared" si="17"/>
        <v>0.15106690079220553</v>
      </c>
      <c r="O82" s="27">
        <f t="shared" si="17"/>
        <v>0.15950535279439043</v>
      </c>
      <c r="P82" s="28">
        <f t="shared" si="17"/>
        <v>0.15524036512300415</v>
      </c>
      <c r="R82" s="32">
        <f t="shared" si="18"/>
        <v>32.630450571116398</v>
      </c>
      <c r="S82" s="32">
        <f t="shared" si="19"/>
        <v>34.453156203588335</v>
      </c>
      <c r="T82" s="32">
        <f t="shared" si="20"/>
        <v>33.531918866568894</v>
      </c>
    </row>
    <row r="83" spans="2:20" x14ac:dyDescent="0.25">
      <c r="B83" s="12" t="str">
        <f>'Média Mensal'!B83</f>
        <v>Polo Universitario</v>
      </c>
      <c r="C83" s="12" t="str">
        <f>'Média Mensal'!C83</f>
        <v>I.P.O.</v>
      </c>
      <c r="D83" s="15">
        <f>'Média Mensal'!D83</f>
        <v>827.64</v>
      </c>
      <c r="E83" s="2">
        <v>12167.099305773147</v>
      </c>
      <c r="F83" s="2">
        <v>13209.228037651652</v>
      </c>
      <c r="G83" s="5">
        <f t="shared" si="14"/>
        <v>25376.327343424797</v>
      </c>
      <c r="H83" s="2">
        <v>466</v>
      </c>
      <c r="I83" s="2">
        <v>468</v>
      </c>
      <c r="J83" s="5">
        <f t="shared" si="15"/>
        <v>934</v>
      </c>
      <c r="K83" s="2">
        <v>0</v>
      </c>
      <c r="L83" s="2">
        <v>0</v>
      </c>
      <c r="M83" s="5">
        <f t="shared" si="16"/>
        <v>0</v>
      </c>
      <c r="N83" s="27">
        <f t="shared" si="17"/>
        <v>0.12087803316020056</v>
      </c>
      <c r="O83" s="27">
        <f t="shared" si="17"/>
        <v>0.13067058441804816</v>
      </c>
      <c r="P83" s="28">
        <f t="shared" si="17"/>
        <v>0.125784793319379</v>
      </c>
      <c r="R83" s="32">
        <f t="shared" si="18"/>
        <v>26.109655162603318</v>
      </c>
      <c r="S83" s="32">
        <f t="shared" si="19"/>
        <v>28.224846234298401</v>
      </c>
      <c r="T83" s="32">
        <f t="shared" si="20"/>
        <v>27.169515356985865</v>
      </c>
    </row>
    <row r="84" spans="2:20" x14ac:dyDescent="0.25">
      <c r="B84" s="13" t="str">
        <f>'Média Mensal'!B84</f>
        <v>I.P.O.</v>
      </c>
      <c r="C84" s="13" t="str">
        <f>'Média Mensal'!C84</f>
        <v>Hospital São João</v>
      </c>
      <c r="D84" s="16">
        <f>'Média Mensal'!D84</f>
        <v>351.77</v>
      </c>
      <c r="E84" s="6">
        <v>6217.308912366645</v>
      </c>
      <c r="F84" s="3">
        <v>8388.9999999562606</v>
      </c>
      <c r="G84" s="7">
        <f t="shared" si="14"/>
        <v>14606.308912322906</v>
      </c>
      <c r="H84" s="6">
        <v>456</v>
      </c>
      <c r="I84" s="3">
        <v>470</v>
      </c>
      <c r="J84" s="7">
        <f t="shared" si="15"/>
        <v>926</v>
      </c>
      <c r="K84" s="6">
        <v>0</v>
      </c>
      <c r="L84" s="3">
        <v>0</v>
      </c>
      <c r="M84" s="7">
        <f t="shared" si="16"/>
        <v>0</v>
      </c>
      <c r="N84" s="27">
        <f t="shared" si="17"/>
        <v>6.3122450783449538E-2</v>
      </c>
      <c r="O84" s="27">
        <f t="shared" si="17"/>
        <v>8.2633963750554179E-2</v>
      </c>
      <c r="P84" s="28">
        <f t="shared" si="17"/>
        <v>7.3025702505414097E-2</v>
      </c>
      <c r="R84" s="32">
        <f t="shared" si="18"/>
        <v>13.634449369225099</v>
      </c>
      <c r="S84" s="32">
        <f t="shared" si="19"/>
        <v>17.848936170119703</v>
      </c>
      <c r="T84" s="32">
        <f t="shared" si="20"/>
        <v>15.773551741169445</v>
      </c>
    </row>
    <row r="85" spans="2:20" x14ac:dyDescent="0.25">
      <c r="B85" s="12" t="str">
        <f>'Média Mensal'!B85</f>
        <v xml:space="preserve">Verdes (E) </v>
      </c>
      <c r="C85" s="12" t="str">
        <f>'Média Mensal'!C85</f>
        <v>Botica</v>
      </c>
      <c r="D85" s="15">
        <f>'Média Mensal'!D85</f>
        <v>683.54</v>
      </c>
      <c r="E85" s="2">
        <v>4168.4958158574136</v>
      </c>
      <c r="F85" s="2">
        <v>6473.1018842071617</v>
      </c>
      <c r="G85" s="5">
        <f t="shared" si="14"/>
        <v>10641.597700064576</v>
      </c>
      <c r="H85" s="2">
        <v>166</v>
      </c>
      <c r="I85" s="2">
        <v>179</v>
      </c>
      <c r="J85" s="5">
        <f t="shared" si="15"/>
        <v>345</v>
      </c>
      <c r="K85" s="2">
        <v>0</v>
      </c>
      <c r="L85" s="2">
        <v>0</v>
      </c>
      <c r="M85" s="5">
        <f t="shared" si="16"/>
        <v>0</v>
      </c>
      <c r="N85" s="25">
        <f t="shared" si="17"/>
        <v>0.11625657674747361</v>
      </c>
      <c r="O85" s="25">
        <f t="shared" si="17"/>
        <v>0.16741935351249643</v>
      </c>
      <c r="P85" s="26">
        <f t="shared" si="17"/>
        <v>0.1428019015038188</v>
      </c>
      <c r="R85" s="32">
        <f t="shared" si="18"/>
        <v>25.1114205774543</v>
      </c>
      <c r="S85" s="32">
        <f t="shared" si="19"/>
        <v>36.16258035869923</v>
      </c>
      <c r="T85" s="32">
        <f t="shared" si="20"/>
        <v>30.845210724824859</v>
      </c>
    </row>
    <row r="86" spans="2:20" x14ac:dyDescent="0.25">
      <c r="B86" s="13" t="str">
        <f>'Média Mensal'!B86</f>
        <v>Botica</v>
      </c>
      <c r="C86" s="13" t="str">
        <f>'Média Mensal'!C86</f>
        <v>Aeroporto</v>
      </c>
      <c r="D86" s="16">
        <f>'Média Mensal'!D86</f>
        <v>649.66</v>
      </c>
      <c r="E86" s="6">
        <v>3855.1131804372249</v>
      </c>
      <c r="F86" s="3">
        <v>6057.0000000038608</v>
      </c>
      <c r="G86" s="7">
        <f t="shared" si="14"/>
        <v>9912.1131804410852</v>
      </c>
      <c r="H86" s="6">
        <v>162</v>
      </c>
      <c r="I86" s="3">
        <v>182</v>
      </c>
      <c r="J86" s="7">
        <f t="shared" si="15"/>
        <v>344</v>
      </c>
      <c r="K86" s="6">
        <v>0</v>
      </c>
      <c r="L86" s="3">
        <v>0</v>
      </c>
      <c r="M86" s="7">
        <f t="shared" si="16"/>
        <v>0</v>
      </c>
      <c r="N86" s="27">
        <f t="shared" si="17"/>
        <v>0.11017127287486353</v>
      </c>
      <c r="O86" s="27">
        <f t="shared" si="17"/>
        <v>0.15407509157518978</v>
      </c>
      <c r="P86" s="28">
        <f t="shared" si="17"/>
        <v>0.13339945602445474</v>
      </c>
      <c r="R86" s="32">
        <f t="shared" si="18"/>
        <v>23.796994940970524</v>
      </c>
      <c r="S86" s="32">
        <f t="shared" si="19"/>
        <v>33.280219780240991</v>
      </c>
      <c r="T86" s="32">
        <f t="shared" si="20"/>
        <v>28.814282501282225</v>
      </c>
    </row>
    <row r="87" spans="2:20" x14ac:dyDescent="0.25">
      <c r="B87" s="23" t="s">
        <v>85</v>
      </c>
      <c r="E87" s="40"/>
      <c r="F87" s="40"/>
      <c r="G87" s="40"/>
      <c r="H87" s="40"/>
      <c r="I87" s="40"/>
      <c r="J87" s="40"/>
      <c r="K87" s="40"/>
      <c r="L87" s="40"/>
      <c r="M87" s="40"/>
      <c r="N87" s="41"/>
      <c r="O87" s="41"/>
      <c r="P87" s="41"/>
    </row>
    <row r="88" spans="2:20" x14ac:dyDescent="0.25">
      <c r="B88" s="34"/>
    </row>
    <row r="89" spans="2:20" hidden="1" x14ac:dyDescent="0.25">
      <c r="C89" s="50" t="s">
        <v>106</v>
      </c>
      <c r="D89" s="51">
        <f>+SUMPRODUCT(D5:D86,G5:G86)/1000</f>
        <v>2082146.0036163602</v>
      </c>
    </row>
    <row r="90" spans="2:20" hidden="1" x14ac:dyDescent="0.25">
      <c r="C90" s="50" t="s">
        <v>108</v>
      </c>
      <c r="D90" s="51">
        <f>+(SUMPRODUCT($D$5:$D$86,$J$5:$J$86)+SUMPRODUCT($D$5:$D$86,$M$5:$M$86))/1000</f>
        <v>34596.972780000004</v>
      </c>
    </row>
    <row r="91" spans="2:20" hidden="1" x14ac:dyDescent="0.25">
      <c r="C91" s="50" t="s">
        <v>107</v>
      </c>
      <c r="D91" s="51">
        <f>+(SUMPRODUCT($D$5:$D$86,$J$5:$J$86)*216+SUMPRODUCT($D$5:$D$86,$M$5:$M$86)*248)/1000</f>
        <v>7886608.1009600013</v>
      </c>
    </row>
    <row r="92" spans="2:20" hidden="1" x14ac:dyDescent="0.25">
      <c r="C92" s="50" t="s">
        <v>109</v>
      </c>
      <c r="D92" s="35">
        <f>+D89/D91</f>
        <v>0.26401032953100712</v>
      </c>
    </row>
    <row r="93" spans="2:20" hidden="1" x14ac:dyDescent="0.25">
      <c r="D93" s="52">
        <f>+D92-P2</f>
        <v>1.1657341758564144E-15</v>
      </c>
    </row>
    <row r="94" spans="2:20" hidden="1" x14ac:dyDescent="0.25"/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2">
    <tabColor theme="0" tint="-4.9989318521683403E-2"/>
  </sheetPr>
  <dimension ref="A1:T94"/>
  <sheetViews>
    <sheetView topLeftCell="A85" workbookViewId="0">
      <selection activeCell="B110" sqref="B110"/>
    </sheetView>
  </sheetViews>
  <sheetFormatPr defaultRowHeight="15" x14ac:dyDescent="0.25"/>
  <cols>
    <col min="2" max="2" width="17.42578125" bestFit="1" customWidth="1"/>
    <col min="3" max="3" width="17.42578125" customWidth="1"/>
    <col min="4" max="4" width="13.7109375" customWidth="1"/>
    <col min="5" max="16" width="10" customWidth="1"/>
  </cols>
  <sheetData>
    <row r="1" spans="1:20" ht="14.45" x14ac:dyDescent="0.3">
      <c r="P1" s="33"/>
    </row>
    <row r="2" spans="1:20" ht="17.25" x14ac:dyDescent="0.3">
      <c r="A2" s="1"/>
      <c r="H2" s="55" t="s">
        <v>84</v>
      </c>
      <c r="I2" s="56"/>
      <c r="J2" s="56"/>
      <c r="K2" s="56"/>
      <c r="L2" s="56"/>
      <c r="M2" s="56"/>
      <c r="N2" s="56"/>
      <c r="O2" s="57"/>
      <c r="P2" s="17">
        <v>0.25353865115149066</v>
      </c>
    </row>
    <row r="3" spans="1:20" ht="17.25" x14ac:dyDescent="0.25">
      <c r="B3" s="60" t="s">
        <v>3</v>
      </c>
      <c r="C3" s="62" t="s">
        <v>4</v>
      </c>
      <c r="D3" s="18" t="s">
        <v>82</v>
      </c>
      <c r="E3" s="65" t="s">
        <v>0</v>
      </c>
      <c r="F3" s="65"/>
      <c r="G3" s="66"/>
      <c r="H3" s="64" t="s">
        <v>86</v>
      </c>
      <c r="I3" s="65"/>
      <c r="J3" s="66"/>
      <c r="K3" s="64" t="s">
        <v>87</v>
      </c>
      <c r="L3" s="65"/>
      <c r="M3" s="66"/>
      <c r="N3" s="64" t="s">
        <v>1</v>
      </c>
      <c r="O3" s="65"/>
      <c r="P3" s="66"/>
      <c r="R3" s="64" t="s">
        <v>88</v>
      </c>
      <c r="S3" s="65"/>
      <c r="T3" s="66"/>
    </row>
    <row r="4" spans="1:20" x14ac:dyDescent="0.25">
      <c r="B4" s="61"/>
      <c r="C4" s="63"/>
      <c r="D4" s="19" t="s">
        <v>83</v>
      </c>
      <c r="E4" s="20" t="s">
        <v>5</v>
      </c>
      <c r="F4" s="21" t="s">
        <v>6</v>
      </c>
      <c r="G4" s="22" t="s">
        <v>2</v>
      </c>
      <c r="H4" s="20" t="s">
        <v>5</v>
      </c>
      <c r="I4" s="21" t="s">
        <v>6</v>
      </c>
      <c r="J4" s="22" t="s">
        <v>2</v>
      </c>
      <c r="K4" s="20" t="s">
        <v>5</v>
      </c>
      <c r="L4" s="21" t="s">
        <v>6</v>
      </c>
      <c r="M4" s="24" t="s">
        <v>2</v>
      </c>
      <c r="N4" s="20" t="s">
        <v>5</v>
      </c>
      <c r="O4" s="21" t="s">
        <v>6</v>
      </c>
      <c r="P4" s="22" t="s">
        <v>2</v>
      </c>
      <c r="R4" s="20" t="s">
        <v>5</v>
      </c>
      <c r="S4" s="21" t="s">
        <v>6</v>
      </c>
      <c r="T4" s="31" t="s">
        <v>2</v>
      </c>
    </row>
    <row r="5" spans="1:20" x14ac:dyDescent="0.25">
      <c r="B5" s="11" t="str">
        <f>'Média Mensal'!B5</f>
        <v>Fânzeres</v>
      </c>
      <c r="C5" s="11" t="str">
        <f>'Média Mensal'!C5</f>
        <v>Venda Nova</v>
      </c>
      <c r="D5" s="14">
        <f>'Média Mensal'!D5</f>
        <v>440.45</v>
      </c>
      <c r="E5" s="4">
        <v>1766.9999999950289</v>
      </c>
      <c r="F5" s="2">
        <v>2099.6207627000522</v>
      </c>
      <c r="G5" s="10">
        <f>+E5+F5</f>
        <v>3866.6207626950809</v>
      </c>
      <c r="H5" s="9">
        <v>151</v>
      </c>
      <c r="I5" s="9">
        <v>142</v>
      </c>
      <c r="J5" s="10">
        <f>+H5+I5</f>
        <v>293</v>
      </c>
      <c r="K5" s="9">
        <v>0</v>
      </c>
      <c r="L5" s="9">
        <v>0</v>
      </c>
      <c r="M5" s="10">
        <f>+K5+L5</f>
        <v>0</v>
      </c>
      <c r="N5" s="27">
        <f>+E5/(H5*216+K5*248)</f>
        <v>5.4175864606175773E-2</v>
      </c>
      <c r="O5" s="27">
        <f t="shared" ref="O5:O80" si="0">+F5/(I5*216+L5*248)</f>
        <v>6.8453989394237483E-2</v>
      </c>
      <c r="P5" s="28">
        <f t="shared" ref="P5:P80" si="1">+G5/(J5*216+M5*248)</f>
        <v>6.1095638394246636E-2</v>
      </c>
      <c r="R5" s="32">
        <f>+E5/(H5+K5)</f>
        <v>11.701986754933966</v>
      </c>
      <c r="S5" s="32">
        <f t="shared" ref="S5" si="2">+F5/(I5+L5)</f>
        <v>14.786061709155296</v>
      </c>
      <c r="T5" s="32">
        <f t="shared" ref="T5" si="3">+G5/(J5+M5)</f>
        <v>13.196657893157273</v>
      </c>
    </row>
    <row r="6" spans="1:20" x14ac:dyDescent="0.25">
      <c r="B6" s="12" t="str">
        <f>'Média Mensal'!B6</f>
        <v>Venda Nova</v>
      </c>
      <c r="C6" s="12" t="str">
        <f>'Média Mensal'!C6</f>
        <v>Carreira</v>
      </c>
      <c r="D6" s="15">
        <f>'Média Mensal'!D6</f>
        <v>583.47</v>
      </c>
      <c r="E6" s="4">
        <v>2615.0040041911207</v>
      </c>
      <c r="F6" s="2">
        <v>3324.0460452918223</v>
      </c>
      <c r="G6" s="5">
        <f t="shared" ref="G6:G69" si="4">+E6+F6</f>
        <v>5939.050049482943</v>
      </c>
      <c r="H6" s="2">
        <v>151</v>
      </c>
      <c r="I6" s="2">
        <v>142</v>
      </c>
      <c r="J6" s="5">
        <f t="shared" ref="J6:J69" si="5">+H6+I6</f>
        <v>293</v>
      </c>
      <c r="K6" s="2">
        <v>0</v>
      </c>
      <c r="L6" s="2">
        <v>0</v>
      </c>
      <c r="M6" s="5">
        <f t="shared" ref="M6:M69" si="6">+K6+L6</f>
        <v>0</v>
      </c>
      <c r="N6" s="27">
        <f t="shared" ref="N6:N69" si="7">+E6/(H6*216+K6*248)</f>
        <v>8.0175496817240635E-2</v>
      </c>
      <c r="O6" s="27">
        <f t="shared" si="0"/>
        <v>0.1083739581798325</v>
      </c>
      <c r="P6" s="28">
        <f t="shared" si="1"/>
        <v>9.3841645327438744E-2</v>
      </c>
      <c r="R6" s="32">
        <f t="shared" ref="R6:R70" si="8">+E6/(H6+K6)</f>
        <v>17.317907312523978</v>
      </c>
      <c r="S6" s="32">
        <f t="shared" ref="S6:S70" si="9">+F6/(I6+L6)</f>
        <v>23.408774966843819</v>
      </c>
      <c r="T6" s="32">
        <f t="shared" ref="T6:T70" si="10">+G6/(J6+M6)</f>
        <v>20.269795390726767</v>
      </c>
    </row>
    <row r="7" spans="1:20" x14ac:dyDescent="0.25">
      <c r="B7" s="12" t="str">
        <f>'Média Mensal'!B7</f>
        <v>Carreira</v>
      </c>
      <c r="C7" s="12" t="str">
        <f>'Média Mensal'!C7</f>
        <v>Baguim</v>
      </c>
      <c r="D7" s="15">
        <f>'Média Mensal'!D7</f>
        <v>786.02</v>
      </c>
      <c r="E7" s="4">
        <v>3255.4617049494072</v>
      </c>
      <c r="F7" s="2">
        <v>3989.7125861546565</v>
      </c>
      <c r="G7" s="5">
        <f t="shared" si="4"/>
        <v>7245.1742911040637</v>
      </c>
      <c r="H7" s="2">
        <v>138</v>
      </c>
      <c r="I7" s="2">
        <v>142</v>
      </c>
      <c r="J7" s="5">
        <f t="shared" si="5"/>
        <v>280</v>
      </c>
      <c r="K7" s="2">
        <v>0</v>
      </c>
      <c r="L7" s="2">
        <v>0</v>
      </c>
      <c r="M7" s="5">
        <f t="shared" si="6"/>
        <v>0</v>
      </c>
      <c r="N7" s="27">
        <f t="shared" si="7"/>
        <v>0.109214362082307</v>
      </c>
      <c r="O7" s="27">
        <f t="shared" si="0"/>
        <v>0.13007670142653419</v>
      </c>
      <c r="P7" s="28">
        <f t="shared" si="1"/>
        <v>0.11979454846402222</v>
      </c>
      <c r="R7" s="32">
        <f t="shared" si="8"/>
        <v>23.590302209778315</v>
      </c>
      <c r="S7" s="32">
        <f t="shared" si="9"/>
        <v>28.096567508131383</v>
      </c>
      <c r="T7" s="32">
        <f t="shared" si="10"/>
        <v>25.875622468228798</v>
      </c>
    </row>
    <row r="8" spans="1:20" x14ac:dyDescent="0.25">
      <c r="B8" s="12" t="str">
        <f>'Média Mensal'!B8</f>
        <v>Baguim</v>
      </c>
      <c r="C8" s="12" t="str">
        <f>'Média Mensal'!C8</f>
        <v>Campainha</v>
      </c>
      <c r="D8" s="15">
        <f>'Média Mensal'!D8</f>
        <v>751.7</v>
      </c>
      <c r="E8" s="4">
        <v>3778.6789116727978</v>
      </c>
      <c r="F8" s="2">
        <v>4346.2137097714958</v>
      </c>
      <c r="G8" s="5">
        <f t="shared" si="4"/>
        <v>8124.8926214442936</v>
      </c>
      <c r="H8" s="2">
        <v>136</v>
      </c>
      <c r="I8" s="2">
        <v>143</v>
      </c>
      <c r="J8" s="5">
        <f t="shared" si="5"/>
        <v>279</v>
      </c>
      <c r="K8" s="2">
        <v>0</v>
      </c>
      <c r="L8" s="2">
        <v>0</v>
      </c>
      <c r="M8" s="5">
        <f t="shared" si="6"/>
        <v>0</v>
      </c>
      <c r="N8" s="27">
        <f t="shared" si="7"/>
        <v>0.12863149889953696</v>
      </c>
      <c r="O8" s="27">
        <f t="shared" si="0"/>
        <v>0.14070880956266174</v>
      </c>
      <c r="P8" s="28">
        <f t="shared" si="1"/>
        <v>0.1348216617125364</v>
      </c>
      <c r="R8" s="32">
        <f t="shared" si="8"/>
        <v>27.784403762299984</v>
      </c>
      <c r="S8" s="32">
        <f t="shared" si="9"/>
        <v>30.393102865534935</v>
      </c>
      <c r="T8" s="32">
        <f t="shared" si="10"/>
        <v>29.121478929907862</v>
      </c>
    </row>
    <row r="9" spans="1:20" x14ac:dyDescent="0.25">
      <c r="B9" s="12" t="str">
        <f>'Média Mensal'!B9</f>
        <v>Campainha</v>
      </c>
      <c r="C9" s="12" t="str">
        <f>'Média Mensal'!C9</f>
        <v>Rio Tinto</v>
      </c>
      <c r="D9" s="15">
        <f>'Média Mensal'!D9</f>
        <v>859.99</v>
      </c>
      <c r="E9" s="4">
        <v>4784.7655908288662</v>
      </c>
      <c r="F9" s="2">
        <v>5261.0080208720428</v>
      </c>
      <c r="G9" s="5">
        <f t="shared" si="4"/>
        <v>10045.773611700908</v>
      </c>
      <c r="H9" s="2">
        <v>137</v>
      </c>
      <c r="I9" s="2">
        <v>143</v>
      </c>
      <c r="J9" s="5">
        <f t="shared" si="5"/>
        <v>280</v>
      </c>
      <c r="K9" s="2">
        <v>0</v>
      </c>
      <c r="L9" s="2">
        <v>0</v>
      </c>
      <c r="M9" s="5">
        <f t="shared" si="6"/>
        <v>0</v>
      </c>
      <c r="N9" s="27">
        <f t="shared" si="7"/>
        <v>0.16169118649732583</v>
      </c>
      <c r="O9" s="27">
        <f t="shared" si="0"/>
        <v>0.17032530500103737</v>
      </c>
      <c r="P9" s="28">
        <f t="shared" si="1"/>
        <v>0.16610075416172138</v>
      </c>
      <c r="R9" s="32">
        <f t="shared" si="8"/>
        <v>34.925296283422384</v>
      </c>
      <c r="S9" s="32">
        <f t="shared" si="9"/>
        <v>36.790265880224077</v>
      </c>
      <c r="T9" s="32">
        <f t="shared" si="10"/>
        <v>35.877762898931813</v>
      </c>
    </row>
    <row r="10" spans="1:20" x14ac:dyDescent="0.25">
      <c r="B10" s="12" t="str">
        <f>'Média Mensal'!B10</f>
        <v>Rio Tinto</v>
      </c>
      <c r="C10" s="12" t="str">
        <f>'Média Mensal'!C10</f>
        <v>Levada</v>
      </c>
      <c r="D10" s="15">
        <f>'Média Mensal'!D10</f>
        <v>452.83</v>
      </c>
      <c r="E10" s="4">
        <v>5442.1348004435704</v>
      </c>
      <c r="F10" s="2">
        <v>6009.8894367612083</v>
      </c>
      <c r="G10" s="5">
        <f t="shared" si="4"/>
        <v>11452.02423720478</v>
      </c>
      <c r="H10" s="2">
        <v>137</v>
      </c>
      <c r="I10" s="2">
        <v>140</v>
      </c>
      <c r="J10" s="5">
        <f t="shared" si="5"/>
        <v>277</v>
      </c>
      <c r="K10" s="2">
        <v>0</v>
      </c>
      <c r="L10" s="2">
        <v>0</v>
      </c>
      <c r="M10" s="5">
        <f t="shared" si="6"/>
        <v>0</v>
      </c>
      <c r="N10" s="27">
        <f t="shared" si="7"/>
        <v>0.18390560963921229</v>
      </c>
      <c r="O10" s="27">
        <f t="shared" si="0"/>
        <v>0.19873973005162726</v>
      </c>
      <c r="P10" s="28">
        <f t="shared" si="1"/>
        <v>0.19140299901732818</v>
      </c>
      <c r="R10" s="32">
        <f t="shared" si="8"/>
        <v>39.723611682069858</v>
      </c>
      <c r="S10" s="32">
        <f t="shared" si="9"/>
        <v>42.927781691151488</v>
      </c>
      <c r="T10" s="32">
        <f t="shared" si="10"/>
        <v>41.34304778774289</v>
      </c>
    </row>
    <row r="11" spans="1:20" x14ac:dyDescent="0.25">
      <c r="B11" s="12" t="str">
        <f>'Média Mensal'!B11</f>
        <v>Levada</v>
      </c>
      <c r="C11" s="12" t="str">
        <f>'Média Mensal'!C11</f>
        <v>Nau Vitória</v>
      </c>
      <c r="D11" s="15">
        <f>'Média Mensal'!D11</f>
        <v>1111.6199999999999</v>
      </c>
      <c r="E11" s="4">
        <v>7058.3562198932468</v>
      </c>
      <c r="F11" s="2">
        <v>8025.5673740180364</v>
      </c>
      <c r="G11" s="5">
        <f t="shared" si="4"/>
        <v>15083.923593911284</v>
      </c>
      <c r="H11" s="2">
        <v>138</v>
      </c>
      <c r="I11" s="2">
        <v>143</v>
      </c>
      <c r="J11" s="5">
        <f t="shared" si="5"/>
        <v>281</v>
      </c>
      <c r="K11" s="2">
        <v>0</v>
      </c>
      <c r="L11" s="2">
        <v>0</v>
      </c>
      <c r="M11" s="5">
        <f t="shared" si="6"/>
        <v>0</v>
      </c>
      <c r="N11" s="27">
        <f t="shared" si="7"/>
        <v>0.2367940224065099</v>
      </c>
      <c r="O11" s="27">
        <f t="shared" si="0"/>
        <v>0.2598280035618375</v>
      </c>
      <c r="P11" s="28">
        <f t="shared" si="1"/>
        <v>0.24851594164213925</v>
      </c>
      <c r="R11" s="32">
        <f t="shared" si="8"/>
        <v>51.147508839806136</v>
      </c>
      <c r="S11" s="32">
        <f t="shared" si="9"/>
        <v>56.122848769356899</v>
      </c>
      <c r="T11" s="32">
        <f t="shared" si="10"/>
        <v>53.679443394702076</v>
      </c>
    </row>
    <row r="12" spans="1:20" x14ac:dyDescent="0.25">
      <c r="B12" s="12" t="str">
        <f>'Média Mensal'!B12</f>
        <v>Nau Vitória</v>
      </c>
      <c r="C12" s="12" t="str">
        <f>'Média Mensal'!C12</f>
        <v>Nasoni</v>
      </c>
      <c r="D12" s="15">
        <f>'Média Mensal'!D12</f>
        <v>499.02</v>
      </c>
      <c r="E12" s="4">
        <v>7349.8996787702408</v>
      </c>
      <c r="F12" s="2">
        <v>8164.5092449511549</v>
      </c>
      <c r="G12" s="5">
        <f t="shared" si="4"/>
        <v>15514.408923721396</v>
      </c>
      <c r="H12" s="2">
        <v>139</v>
      </c>
      <c r="I12" s="2">
        <v>142</v>
      </c>
      <c r="J12" s="5">
        <f t="shared" si="5"/>
        <v>281</v>
      </c>
      <c r="K12" s="2">
        <v>0</v>
      </c>
      <c r="L12" s="2">
        <v>0</v>
      </c>
      <c r="M12" s="5">
        <f t="shared" si="6"/>
        <v>0</v>
      </c>
      <c r="N12" s="27">
        <f t="shared" si="7"/>
        <v>0.24480081530676262</v>
      </c>
      <c r="O12" s="27">
        <f t="shared" si="0"/>
        <v>0.26618770360430211</v>
      </c>
      <c r="P12" s="28">
        <f t="shared" si="1"/>
        <v>0.25560842433968295</v>
      </c>
      <c r="R12" s="32">
        <f t="shared" si="8"/>
        <v>52.876976106260727</v>
      </c>
      <c r="S12" s="32">
        <f t="shared" si="9"/>
        <v>57.49654397852926</v>
      </c>
      <c r="T12" s="32">
        <f t="shared" si="10"/>
        <v>55.211419657371515</v>
      </c>
    </row>
    <row r="13" spans="1:20" x14ac:dyDescent="0.25">
      <c r="B13" s="12" t="str">
        <f>'Média Mensal'!B13</f>
        <v>Nasoni</v>
      </c>
      <c r="C13" s="12" t="str">
        <f>'Média Mensal'!C13</f>
        <v>Contumil</v>
      </c>
      <c r="D13" s="15">
        <f>'Média Mensal'!D13</f>
        <v>650</v>
      </c>
      <c r="E13" s="4">
        <v>7502.3471946032896</v>
      </c>
      <c r="F13" s="2">
        <v>8242.2796392670098</v>
      </c>
      <c r="G13" s="5">
        <f t="shared" si="4"/>
        <v>15744.626833870299</v>
      </c>
      <c r="H13" s="2">
        <v>138</v>
      </c>
      <c r="I13" s="2">
        <v>144</v>
      </c>
      <c r="J13" s="5">
        <f t="shared" si="5"/>
        <v>282</v>
      </c>
      <c r="K13" s="2">
        <v>0</v>
      </c>
      <c r="L13" s="2">
        <v>0</v>
      </c>
      <c r="M13" s="5">
        <f t="shared" si="6"/>
        <v>0</v>
      </c>
      <c r="N13" s="27">
        <f t="shared" si="7"/>
        <v>0.25168904973843564</v>
      </c>
      <c r="O13" s="27">
        <f t="shared" si="0"/>
        <v>0.26499098634474699</v>
      </c>
      <c r="P13" s="28">
        <f t="shared" si="1"/>
        <v>0.25848152800548824</v>
      </c>
      <c r="R13" s="32">
        <f t="shared" si="8"/>
        <v>54.364834743502101</v>
      </c>
      <c r="S13" s="32">
        <f t="shared" si="9"/>
        <v>57.238053050465346</v>
      </c>
      <c r="T13" s="32">
        <f t="shared" si="10"/>
        <v>55.832010049185456</v>
      </c>
    </row>
    <row r="14" spans="1:20" x14ac:dyDescent="0.25">
      <c r="B14" s="12" t="str">
        <f>'Média Mensal'!B14</f>
        <v>Contumil</v>
      </c>
      <c r="C14" s="12" t="str">
        <f>'Média Mensal'!C14</f>
        <v>Estádio do Dragão</v>
      </c>
      <c r="D14" s="15">
        <f>'Média Mensal'!D14</f>
        <v>619.19000000000005</v>
      </c>
      <c r="E14" s="4">
        <v>8560.0133494211441</v>
      </c>
      <c r="F14" s="2">
        <v>9394.6950821823557</v>
      </c>
      <c r="G14" s="5">
        <f t="shared" si="4"/>
        <v>17954.7084316035</v>
      </c>
      <c r="H14" s="2">
        <v>139</v>
      </c>
      <c r="I14" s="2">
        <v>158</v>
      </c>
      <c r="J14" s="5">
        <f t="shared" si="5"/>
        <v>297</v>
      </c>
      <c r="K14" s="2">
        <v>0</v>
      </c>
      <c r="L14" s="2">
        <v>0</v>
      </c>
      <c r="M14" s="5">
        <f t="shared" si="6"/>
        <v>0</v>
      </c>
      <c r="N14" s="27">
        <f t="shared" si="7"/>
        <v>0.28510569375903089</v>
      </c>
      <c r="O14" s="27">
        <f t="shared" si="0"/>
        <v>0.27527821970764055</v>
      </c>
      <c r="P14" s="28">
        <f t="shared" si="1"/>
        <v>0.27987760992024413</v>
      </c>
      <c r="R14" s="32">
        <f t="shared" si="8"/>
        <v>61.582829851950677</v>
      </c>
      <c r="S14" s="32">
        <f t="shared" si="9"/>
        <v>59.460095456850354</v>
      </c>
      <c r="T14" s="32">
        <f t="shared" si="10"/>
        <v>60.453563742772729</v>
      </c>
    </row>
    <row r="15" spans="1:20" x14ac:dyDescent="0.25">
      <c r="B15" s="12" t="str">
        <f>'Média Mensal'!B15</f>
        <v>Estádio do Dragão</v>
      </c>
      <c r="C15" s="12" t="str">
        <f>'Média Mensal'!C15</f>
        <v>Campanhã</v>
      </c>
      <c r="D15" s="15">
        <f>'Média Mensal'!D15</f>
        <v>1166.02</v>
      </c>
      <c r="E15" s="4">
        <v>16042.344333425996</v>
      </c>
      <c r="F15" s="2">
        <v>16902.868071180033</v>
      </c>
      <c r="G15" s="5">
        <f t="shared" si="4"/>
        <v>32945.212404606027</v>
      </c>
      <c r="H15" s="2">
        <v>322</v>
      </c>
      <c r="I15" s="2">
        <v>327</v>
      </c>
      <c r="J15" s="5">
        <f t="shared" si="5"/>
        <v>649</v>
      </c>
      <c r="K15" s="2">
        <v>142</v>
      </c>
      <c r="L15" s="2">
        <v>132</v>
      </c>
      <c r="M15" s="5">
        <f t="shared" si="6"/>
        <v>274</v>
      </c>
      <c r="N15" s="27">
        <f t="shared" si="7"/>
        <v>0.15312255968832081</v>
      </c>
      <c r="O15" s="27">
        <f t="shared" si="0"/>
        <v>0.16352128387102424</v>
      </c>
      <c r="P15" s="28">
        <f t="shared" si="1"/>
        <v>0.15828694894014503</v>
      </c>
      <c r="R15" s="32">
        <f t="shared" si="8"/>
        <v>34.574017959969815</v>
      </c>
      <c r="S15" s="32">
        <f t="shared" si="9"/>
        <v>36.825420634379157</v>
      </c>
      <c r="T15" s="32">
        <f t="shared" si="10"/>
        <v>35.693621240093201</v>
      </c>
    </row>
    <row r="16" spans="1:20" x14ac:dyDescent="0.25">
      <c r="B16" s="12" t="str">
        <f>'Média Mensal'!B16</f>
        <v>Campanhã</v>
      </c>
      <c r="C16" s="12" t="str">
        <f>'Média Mensal'!C16</f>
        <v>Heroismo</v>
      </c>
      <c r="D16" s="15">
        <f>'Média Mensal'!D16</f>
        <v>950.92</v>
      </c>
      <c r="E16" s="4">
        <v>29795.030441140152</v>
      </c>
      <c r="F16" s="2">
        <v>28626.390315912602</v>
      </c>
      <c r="G16" s="5">
        <f t="shared" si="4"/>
        <v>58421.420757052751</v>
      </c>
      <c r="H16" s="2">
        <v>324</v>
      </c>
      <c r="I16" s="2">
        <v>334</v>
      </c>
      <c r="J16" s="5">
        <f t="shared" si="5"/>
        <v>658</v>
      </c>
      <c r="K16" s="2">
        <v>260</v>
      </c>
      <c r="L16" s="2">
        <v>244</v>
      </c>
      <c r="M16" s="5">
        <f t="shared" si="6"/>
        <v>504</v>
      </c>
      <c r="N16" s="27">
        <f t="shared" si="7"/>
        <v>0.22158369854489046</v>
      </c>
      <c r="O16" s="27">
        <f t="shared" si="0"/>
        <v>0.21579416171083557</v>
      </c>
      <c r="P16" s="28">
        <f t="shared" si="1"/>
        <v>0.21870852334925409</v>
      </c>
      <c r="R16" s="32">
        <f t="shared" si="8"/>
        <v>51.018887741678341</v>
      </c>
      <c r="S16" s="32">
        <f t="shared" si="9"/>
        <v>49.52662684413945</v>
      </c>
      <c r="T16" s="32">
        <f t="shared" si="10"/>
        <v>50.276609945828525</v>
      </c>
    </row>
    <row r="17" spans="2:20" x14ac:dyDescent="0.25">
      <c r="B17" s="12" t="str">
        <f>'Média Mensal'!B17</f>
        <v>Heroismo</v>
      </c>
      <c r="C17" s="12" t="str">
        <f>'Média Mensal'!C17</f>
        <v>24 de Agosto</v>
      </c>
      <c r="D17" s="15">
        <f>'Média Mensal'!D17</f>
        <v>571.9</v>
      </c>
      <c r="E17" s="4">
        <v>31691.13441614222</v>
      </c>
      <c r="F17" s="2">
        <v>30491.644273913247</v>
      </c>
      <c r="G17" s="5">
        <f t="shared" si="4"/>
        <v>62182.778690055464</v>
      </c>
      <c r="H17" s="2">
        <v>313</v>
      </c>
      <c r="I17" s="2">
        <v>329</v>
      </c>
      <c r="J17" s="5">
        <f t="shared" si="5"/>
        <v>642</v>
      </c>
      <c r="K17" s="2">
        <v>260</v>
      </c>
      <c r="L17" s="2">
        <v>246</v>
      </c>
      <c r="M17" s="5">
        <f t="shared" si="6"/>
        <v>506</v>
      </c>
      <c r="N17" s="27">
        <f t="shared" si="7"/>
        <v>0.23992440203608367</v>
      </c>
      <c r="O17" s="27">
        <f t="shared" si="0"/>
        <v>0.23087137526435011</v>
      </c>
      <c r="P17" s="28">
        <f t="shared" si="1"/>
        <v>0.23539816281819906</v>
      </c>
      <c r="R17" s="32">
        <f t="shared" si="8"/>
        <v>55.307389906007366</v>
      </c>
      <c r="S17" s="32">
        <f t="shared" si="9"/>
        <v>53.028946563327388</v>
      </c>
      <c r="T17" s="32">
        <f t="shared" si="10"/>
        <v>54.166183527922875</v>
      </c>
    </row>
    <row r="18" spans="2:20" x14ac:dyDescent="0.25">
      <c r="B18" s="12" t="str">
        <f>'Média Mensal'!B18</f>
        <v>24 de Agosto</v>
      </c>
      <c r="C18" s="12" t="str">
        <f>'Média Mensal'!C18</f>
        <v>Bolhão</v>
      </c>
      <c r="D18" s="15">
        <f>'Média Mensal'!D18</f>
        <v>680.44</v>
      </c>
      <c r="E18" s="4">
        <v>39326.114645532776</v>
      </c>
      <c r="F18" s="2">
        <v>36233.02594581429</v>
      </c>
      <c r="G18" s="5">
        <f t="shared" si="4"/>
        <v>75559.140591347066</v>
      </c>
      <c r="H18" s="2">
        <v>318</v>
      </c>
      <c r="I18" s="2">
        <v>332</v>
      </c>
      <c r="J18" s="5">
        <f t="shared" si="5"/>
        <v>650</v>
      </c>
      <c r="K18" s="2">
        <v>268</v>
      </c>
      <c r="L18" s="2">
        <v>248</v>
      </c>
      <c r="M18" s="5">
        <f t="shared" si="6"/>
        <v>516</v>
      </c>
      <c r="N18" s="27">
        <f t="shared" si="7"/>
        <v>0.29097693445552247</v>
      </c>
      <c r="O18" s="27">
        <f t="shared" si="0"/>
        <v>0.27198704319161582</v>
      </c>
      <c r="P18" s="28">
        <f t="shared" si="1"/>
        <v>0.28155048512247016</v>
      </c>
      <c r="R18" s="32">
        <f t="shared" si="8"/>
        <v>67.109410657905755</v>
      </c>
      <c r="S18" s="32">
        <f t="shared" si="9"/>
        <v>62.470734389334986</v>
      </c>
      <c r="T18" s="32">
        <f t="shared" si="10"/>
        <v>64.802007368222178</v>
      </c>
    </row>
    <row r="19" spans="2:20" x14ac:dyDescent="0.25">
      <c r="B19" s="12" t="str">
        <f>'Média Mensal'!B19</f>
        <v>Bolhão</v>
      </c>
      <c r="C19" s="12" t="str">
        <f>'Média Mensal'!C19</f>
        <v>Trindade</v>
      </c>
      <c r="D19" s="15">
        <f>'Média Mensal'!D19</f>
        <v>451.8</v>
      </c>
      <c r="E19" s="4">
        <v>48636.512076449777</v>
      </c>
      <c r="F19" s="2">
        <v>47415.050577799797</v>
      </c>
      <c r="G19" s="5">
        <f t="shared" si="4"/>
        <v>96051.562654249574</v>
      </c>
      <c r="H19" s="2">
        <v>316</v>
      </c>
      <c r="I19" s="2">
        <v>333</v>
      </c>
      <c r="J19" s="5">
        <f t="shared" si="5"/>
        <v>649</v>
      </c>
      <c r="K19" s="2">
        <v>261</v>
      </c>
      <c r="L19" s="2">
        <v>246</v>
      </c>
      <c r="M19" s="5">
        <f t="shared" si="6"/>
        <v>507</v>
      </c>
      <c r="N19" s="27">
        <f t="shared" si="7"/>
        <v>0.3657320585668184</v>
      </c>
      <c r="O19" s="27">
        <f t="shared" si="0"/>
        <v>0.35667577313744808</v>
      </c>
      <c r="P19" s="28">
        <f t="shared" si="1"/>
        <v>0.36120473320641389</v>
      </c>
      <c r="R19" s="32">
        <f t="shared" si="8"/>
        <v>84.292048659358372</v>
      </c>
      <c r="S19" s="32">
        <f t="shared" si="9"/>
        <v>81.891279063557505</v>
      </c>
      <c r="T19" s="32">
        <f t="shared" si="10"/>
        <v>83.089587071150149</v>
      </c>
    </row>
    <row r="20" spans="2:20" x14ac:dyDescent="0.25">
      <c r="B20" s="12" t="str">
        <f>'Média Mensal'!B20</f>
        <v>Trindade</v>
      </c>
      <c r="C20" s="12" t="str">
        <f>'Média Mensal'!C20</f>
        <v>Lapa</v>
      </c>
      <c r="D20" s="15">
        <f>'Média Mensal'!D20</f>
        <v>857.43000000000006</v>
      </c>
      <c r="E20" s="4">
        <v>58603.775328721116</v>
      </c>
      <c r="F20" s="2">
        <v>65709.104093447211</v>
      </c>
      <c r="G20" s="5">
        <f t="shared" si="4"/>
        <v>124312.87942216833</v>
      </c>
      <c r="H20" s="2">
        <v>407</v>
      </c>
      <c r="I20" s="2">
        <v>436</v>
      </c>
      <c r="J20" s="5">
        <f t="shared" si="5"/>
        <v>843</v>
      </c>
      <c r="K20" s="2">
        <v>261</v>
      </c>
      <c r="L20" s="2">
        <v>254</v>
      </c>
      <c r="M20" s="5">
        <f t="shared" si="6"/>
        <v>515</v>
      </c>
      <c r="N20" s="27">
        <f t="shared" si="7"/>
        <v>0.38393458679717712</v>
      </c>
      <c r="O20" s="27">
        <f t="shared" si="0"/>
        <v>0.41808195111884872</v>
      </c>
      <c r="P20" s="28">
        <f t="shared" si="1"/>
        <v>0.40125780942444461</v>
      </c>
      <c r="R20" s="32">
        <f t="shared" si="8"/>
        <v>87.730202587905865</v>
      </c>
      <c r="S20" s="32">
        <f t="shared" si="9"/>
        <v>95.230585642677113</v>
      </c>
      <c r="T20" s="32">
        <f t="shared" si="10"/>
        <v>91.541148322657094</v>
      </c>
    </row>
    <row r="21" spans="2:20" x14ac:dyDescent="0.25">
      <c r="B21" s="12" t="str">
        <f>'Média Mensal'!B21</f>
        <v>Lapa</v>
      </c>
      <c r="C21" s="12" t="str">
        <f>'Média Mensal'!C21</f>
        <v>Carolina Michaelis</v>
      </c>
      <c r="D21" s="15">
        <f>'Média Mensal'!D21</f>
        <v>460.97</v>
      </c>
      <c r="E21" s="4">
        <v>55275.580253461667</v>
      </c>
      <c r="F21" s="2">
        <v>65413.456508355477</v>
      </c>
      <c r="G21" s="5">
        <f t="shared" si="4"/>
        <v>120689.03676181714</v>
      </c>
      <c r="H21" s="2">
        <v>409</v>
      </c>
      <c r="I21" s="2">
        <v>437</v>
      </c>
      <c r="J21" s="5">
        <f t="shared" si="5"/>
        <v>846</v>
      </c>
      <c r="K21" s="2">
        <v>262</v>
      </c>
      <c r="L21" s="2">
        <v>250</v>
      </c>
      <c r="M21" s="5">
        <f t="shared" si="6"/>
        <v>512</v>
      </c>
      <c r="N21" s="27">
        <f t="shared" si="7"/>
        <v>0.36052426463254411</v>
      </c>
      <c r="O21" s="27">
        <f t="shared" si="0"/>
        <v>0.41826600151130156</v>
      </c>
      <c r="P21" s="28">
        <f t="shared" si="1"/>
        <v>0.38968150010918901</v>
      </c>
      <c r="R21" s="32">
        <f t="shared" si="8"/>
        <v>82.377913939585198</v>
      </c>
      <c r="S21" s="32">
        <f t="shared" si="9"/>
        <v>95.216093898625147</v>
      </c>
      <c r="T21" s="32">
        <f t="shared" si="10"/>
        <v>88.872633845226176</v>
      </c>
    </row>
    <row r="22" spans="2:20" x14ac:dyDescent="0.25">
      <c r="B22" s="12" t="str">
        <f>'Média Mensal'!B22</f>
        <v>Carolina Michaelis</v>
      </c>
      <c r="C22" s="12" t="str">
        <f>'Média Mensal'!C22</f>
        <v>Casa da Música</v>
      </c>
      <c r="D22" s="15">
        <f>'Média Mensal'!D22</f>
        <v>627.48</v>
      </c>
      <c r="E22" s="4">
        <v>53431.179145957925</v>
      </c>
      <c r="F22" s="2">
        <v>62381.377704110804</v>
      </c>
      <c r="G22" s="5">
        <f t="shared" si="4"/>
        <v>115812.55685006874</v>
      </c>
      <c r="H22" s="2">
        <v>397</v>
      </c>
      <c r="I22" s="2">
        <v>432</v>
      </c>
      <c r="J22" s="5">
        <f t="shared" si="5"/>
        <v>829</v>
      </c>
      <c r="K22" s="2">
        <v>252</v>
      </c>
      <c r="L22" s="2">
        <v>247</v>
      </c>
      <c r="M22" s="5">
        <f t="shared" si="6"/>
        <v>499</v>
      </c>
      <c r="N22" s="27">
        <f t="shared" si="7"/>
        <v>0.36041753781472885</v>
      </c>
      <c r="O22" s="27">
        <f t="shared" si="0"/>
        <v>0.40358533269571195</v>
      </c>
      <c r="P22" s="28">
        <f t="shared" si="1"/>
        <v>0.3824519075942775</v>
      </c>
      <c r="R22" s="32">
        <f t="shared" si="8"/>
        <v>82.328473260335784</v>
      </c>
      <c r="S22" s="32">
        <f t="shared" si="9"/>
        <v>91.872426662902512</v>
      </c>
      <c r="T22" s="32">
        <f t="shared" si="10"/>
        <v>87.208250640111999</v>
      </c>
    </row>
    <row r="23" spans="2:20" x14ac:dyDescent="0.25">
      <c r="B23" s="12" t="str">
        <f>'Média Mensal'!B23</f>
        <v>Casa da Música</v>
      </c>
      <c r="C23" s="12" t="str">
        <f>'Média Mensal'!C23</f>
        <v>Francos</v>
      </c>
      <c r="D23" s="15">
        <f>'Média Mensal'!D23</f>
        <v>871.87</v>
      </c>
      <c r="E23" s="4">
        <v>50174.744264590016</v>
      </c>
      <c r="F23" s="2">
        <v>51983.053224616619</v>
      </c>
      <c r="G23" s="5">
        <f t="shared" si="4"/>
        <v>102157.79748920663</v>
      </c>
      <c r="H23" s="2">
        <v>393</v>
      </c>
      <c r="I23" s="2">
        <v>435</v>
      </c>
      <c r="J23" s="5">
        <f t="shared" si="5"/>
        <v>828</v>
      </c>
      <c r="K23" s="2">
        <v>256</v>
      </c>
      <c r="L23" s="2">
        <v>246</v>
      </c>
      <c r="M23" s="5">
        <f t="shared" si="6"/>
        <v>502</v>
      </c>
      <c r="N23" s="27">
        <f t="shared" si="7"/>
        <v>0.33815943457560532</v>
      </c>
      <c r="O23" s="27">
        <f t="shared" si="0"/>
        <v>0.33544378984446221</v>
      </c>
      <c r="P23" s="28">
        <f t="shared" si="1"/>
        <v>0.33677210523104667</v>
      </c>
      <c r="R23" s="32">
        <f t="shared" si="8"/>
        <v>77.310854028644087</v>
      </c>
      <c r="S23" s="32">
        <f t="shared" si="9"/>
        <v>76.333411489892242</v>
      </c>
      <c r="T23" s="32">
        <f t="shared" si="10"/>
        <v>76.810374052035058</v>
      </c>
    </row>
    <row r="24" spans="2:20" x14ac:dyDescent="0.25">
      <c r="B24" s="12" t="str">
        <f>'Média Mensal'!B24</f>
        <v>Francos</v>
      </c>
      <c r="C24" s="12" t="str">
        <f>'Média Mensal'!C24</f>
        <v>Ramalde</v>
      </c>
      <c r="D24" s="15">
        <f>'Média Mensal'!D24</f>
        <v>965.03</v>
      </c>
      <c r="E24" s="4">
        <v>48389.814538720573</v>
      </c>
      <c r="F24" s="2">
        <v>48333.544765340506</v>
      </c>
      <c r="G24" s="5">
        <f t="shared" si="4"/>
        <v>96723.359304061072</v>
      </c>
      <c r="H24" s="2">
        <v>400</v>
      </c>
      <c r="I24" s="2">
        <v>441</v>
      </c>
      <c r="J24" s="5">
        <f t="shared" si="5"/>
        <v>841</v>
      </c>
      <c r="K24" s="2">
        <v>252</v>
      </c>
      <c r="L24" s="2">
        <v>243</v>
      </c>
      <c r="M24" s="5">
        <f t="shared" si="6"/>
        <v>495</v>
      </c>
      <c r="N24" s="27">
        <f t="shared" si="7"/>
        <v>0.32499069510746142</v>
      </c>
      <c r="O24" s="27">
        <f t="shared" si="0"/>
        <v>0.31078668187590347</v>
      </c>
      <c r="P24" s="28">
        <f t="shared" si="1"/>
        <v>0.31773415097781021</v>
      </c>
      <c r="R24" s="32">
        <f t="shared" si="8"/>
        <v>74.217506961227869</v>
      </c>
      <c r="S24" s="32">
        <f t="shared" si="9"/>
        <v>70.663077142310684</v>
      </c>
      <c r="T24" s="32">
        <f t="shared" si="10"/>
        <v>72.397724029985838</v>
      </c>
    </row>
    <row r="25" spans="2:20" x14ac:dyDescent="0.25">
      <c r="B25" s="12" t="str">
        <f>'Média Mensal'!B25</f>
        <v>Ramalde</v>
      </c>
      <c r="C25" s="12" t="str">
        <f>'Média Mensal'!C25</f>
        <v>Viso</v>
      </c>
      <c r="D25" s="15">
        <f>'Média Mensal'!D25</f>
        <v>621.15</v>
      </c>
      <c r="E25" s="4">
        <v>47135.661569618635</v>
      </c>
      <c r="F25" s="2">
        <v>46523.155162643663</v>
      </c>
      <c r="G25" s="5">
        <f t="shared" si="4"/>
        <v>93658.81673226229</v>
      </c>
      <c r="H25" s="2">
        <v>397</v>
      </c>
      <c r="I25" s="2">
        <v>448</v>
      </c>
      <c r="J25" s="5">
        <f t="shared" si="5"/>
        <v>845</v>
      </c>
      <c r="K25" s="2">
        <v>250</v>
      </c>
      <c r="L25" s="2">
        <v>246</v>
      </c>
      <c r="M25" s="5">
        <f t="shared" si="6"/>
        <v>496</v>
      </c>
      <c r="N25" s="27">
        <f t="shared" si="7"/>
        <v>0.3190187717906941</v>
      </c>
      <c r="O25" s="27">
        <f t="shared" si="0"/>
        <v>0.2948683903929854</v>
      </c>
      <c r="P25" s="28">
        <f t="shared" si="1"/>
        <v>0.30654740885372955</v>
      </c>
      <c r="R25" s="32">
        <f t="shared" si="8"/>
        <v>72.852645393537301</v>
      </c>
      <c r="S25" s="32">
        <f t="shared" si="9"/>
        <v>67.036246632051387</v>
      </c>
      <c r="T25" s="32">
        <f t="shared" si="10"/>
        <v>69.842518070292542</v>
      </c>
    </row>
    <row r="26" spans="2:20" x14ac:dyDescent="0.25">
      <c r="B26" s="12" t="str">
        <f>'Média Mensal'!B26</f>
        <v>Viso</v>
      </c>
      <c r="C26" s="12" t="str">
        <f>'Média Mensal'!C26</f>
        <v>Sete Bicas</v>
      </c>
      <c r="D26" s="15">
        <f>'Média Mensal'!D26</f>
        <v>743.81</v>
      </c>
      <c r="E26" s="4">
        <v>45760.215056600719</v>
      </c>
      <c r="F26" s="2">
        <v>44450.046433564654</v>
      </c>
      <c r="G26" s="5">
        <f t="shared" si="4"/>
        <v>90210.261490165372</v>
      </c>
      <c r="H26" s="2">
        <v>387</v>
      </c>
      <c r="I26" s="2">
        <v>430</v>
      </c>
      <c r="J26" s="5">
        <f t="shared" si="5"/>
        <v>817</v>
      </c>
      <c r="K26" s="2">
        <v>253</v>
      </c>
      <c r="L26" s="2">
        <v>248</v>
      </c>
      <c r="M26" s="5">
        <f t="shared" si="6"/>
        <v>501</v>
      </c>
      <c r="N26" s="27">
        <f t="shared" si="7"/>
        <v>0.31270647726192269</v>
      </c>
      <c r="O26" s="27">
        <f t="shared" si="0"/>
        <v>0.28791873791043537</v>
      </c>
      <c r="P26" s="28">
        <f t="shared" si="1"/>
        <v>0.29998091743204763</v>
      </c>
      <c r="R26" s="32">
        <f t="shared" si="8"/>
        <v>71.500336025938623</v>
      </c>
      <c r="S26" s="32">
        <f t="shared" si="9"/>
        <v>65.560540462484738</v>
      </c>
      <c r="T26" s="32">
        <f t="shared" si="10"/>
        <v>68.444811449290867</v>
      </c>
    </row>
    <row r="27" spans="2:20" x14ac:dyDescent="0.25">
      <c r="B27" s="12" t="str">
        <f>'Média Mensal'!B27</f>
        <v>Sete Bicas</v>
      </c>
      <c r="C27" s="12" t="str">
        <f>'Média Mensal'!C27</f>
        <v>ASra da Hora</v>
      </c>
      <c r="D27" s="15">
        <f>'Média Mensal'!D27</f>
        <v>674.5</v>
      </c>
      <c r="E27" s="4">
        <v>39829.441064204824</v>
      </c>
      <c r="F27" s="2">
        <v>41052.163473355882</v>
      </c>
      <c r="G27" s="5">
        <f t="shared" si="4"/>
        <v>80881.604537560706</v>
      </c>
      <c r="H27" s="2">
        <v>381</v>
      </c>
      <c r="I27" s="2">
        <v>431</v>
      </c>
      <c r="J27" s="5">
        <f t="shared" si="5"/>
        <v>812</v>
      </c>
      <c r="K27" s="2">
        <v>264</v>
      </c>
      <c r="L27" s="2">
        <v>247</v>
      </c>
      <c r="M27" s="5">
        <f t="shared" si="6"/>
        <v>511</v>
      </c>
      <c r="N27" s="27">
        <f t="shared" si="7"/>
        <v>0.26954036776707285</v>
      </c>
      <c r="O27" s="27">
        <f t="shared" si="0"/>
        <v>0.26596457106714444</v>
      </c>
      <c r="P27" s="28">
        <f t="shared" si="1"/>
        <v>0.26771350634701679</v>
      </c>
      <c r="R27" s="32">
        <f t="shared" si="8"/>
        <v>61.751071417371818</v>
      </c>
      <c r="S27" s="32">
        <f t="shared" si="9"/>
        <v>60.548913677516047</v>
      </c>
      <c r="T27" s="32">
        <f t="shared" si="10"/>
        <v>61.134999650461609</v>
      </c>
    </row>
    <row r="28" spans="2:20" x14ac:dyDescent="0.25">
      <c r="B28" s="12" t="str">
        <f>'Média Mensal'!B28</f>
        <v>ASra da Hora</v>
      </c>
      <c r="C28" s="12" t="str">
        <f>'Média Mensal'!C28</f>
        <v>Vasco da Gama</v>
      </c>
      <c r="D28" s="15">
        <f>'Média Mensal'!D28</f>
        <v>824.48</v>
      </c>
      <c r="E28" s="4">
        <v>18521.016379901706</v>
      </c>
      <c r="F28" s="2">
        <v>17521.700752434848</v>
      </c>
      <c r="G28" s="5">
        <f t="shared" si="4"/>
        <v>36042.717132336555</v>
      </c>
      <c r="H28" s="2">
        <v>220</v>
      </c>
      <c r="I28" s="2">
        <v>234</v>
      </c>
      <c r="J28" s="5">
        <f t="shared" si="5"/>
        <v>454</v>
      </c>
      <c r="K28" s="2">
        <v>0</v>
      </c>
      <c r="L28" s="2">
        <v>0</v>
      </c>
      <c r="M28" s="5">
        <f t="shared" si="6"/>
        <v>0</v>
      </c>
      <c r="N28" s="27">
        <f t="shared" si="7"/>
        <v>0.38975202819658472</v>
      </c>
      <c r="O28" s="27">
        <f t="shared" si="0"/>
        <v>0.34666232891015447</v>
      </c>
      <c r="P28" s="28">
        <f t="shared" si="1"/>
        <v>0.36754279993001054</v>
      </c>
      <c r="R28" s="32">
        <f t="shared" si="8"/>
        <v>84.186438090462303</v>
      </c>
      <c r="S28" s="32">
        <f t="shared" si="9"/>
        <v>74.879063044593366</v>
      </c>
      <c r="T28" s="32">
        <f t="shared" si="10"/>
        <v>79.38924478488228</v>
      </c>
    </row>
    <row r="29" spans="2:20" x14ac:dyDescent="0.25">
      <c r="B29" s="12" t="str">
        <f>'Média Mensal'!B29</f>
        <v>Vasco da Gama</v>
      </c>
      <c r="C29" s="12" t="str">
        <f>'Média Mensal'!C29</f>
        <v>Estádio do Mar</v>
      </c>
      <c r="D29" s="15">
        <f>'Média Mensal'!D29</f>
        <v>661.6</v>
      </c>
      <c r="E29" s="4">
        <v>18451.468089818627</v>
      </c>
      <c r="F29" s="2">
        <v>16982.924048129804</v>
      </c>
      <c r="G29" s="5">
        <f t="shared" si="4"/>
        <v>35434.392137948431</v>
      </c>
      <c r="H29" s="2">
        <v>215</v>
      </c>
      <c r="I29" s="2">
        <v>242</v>
      </c>
      <c r="J29" s="5">
        <f t="shared" si="5"/>
        <v>457</v>
      </c>
      <c r="K29" s="2">
        <v>0</v>
      </c>
      <c r="L29" s="2">
        <v>0</v>
      </c>
      <c r="M29" s="5">
        <f t="shared" si="6"/>
        <v>0</v>
      </c>
      <c r="N29" s="27">
        <f t="shared" si="7"/>
        <v>0.39731843431995323</v>
      </c>
      <c r="O29" s="27">
        <f t="shared" si="0"/>
        <v>0.3248952412023608</v>
      </c>
      <c r="P29" s="28">
        <f t="shared" si="1"/>
        <v>0.35896742177190649</v>
      </c>
      <c r="R29" s="32">
        <f t="shared" si="8"/>
        <v>85.820781813109889</v>
      </c>
      <c r="S29" s="32">
        <f t="shared" si="9"/>
        <v>70.177372099709928</v>
      </c>
      <c r="T29" s="32">
        <f t="shared" si="10"/>
        <v>77.536963102731789</v>
      </c>
    </row>
    <row r="30" spans="2:20" x14ac:dyDescent="0.25">
      <c r="B30" s="12" t="str">
        <f>'Média Mensal'!B30</f>
        <v>Estádio do Mar</v>
      </c>
      <c r="C30" s="12" t="str">
        <f>'Média Mensal'!C30</f>
        <v>Pedro Hispano</v>
      </c>
      <c r="D30" s="15">
        <f>'Média Mensal'!D30</f>
        <v>786.97</v>
      </c>
      <c r="E30" s="4">
        <v>18158.356204929532</v>
      </c>
      <c r="F30" s="2">
        <v>16824.177661745558</v>
      </c>
      <c r="G30" s="5">
        <f t="shared" si="4"/>
        <v>34982.53386667509</v>
      </c>
      <c r="H30" s="2">
        <v>215</v>
      </c>
      <c r="I30" s="2">
        <v>223</v>
      </c>
      <c r="J30" s="5">
        <f t="shared" si="5"/>
        <v>438</v>
      </c>
      <c r="K30" s="2">
        <v>0</v>
      </c>
      <c r="L30" s="2">
        <v>0</v>
      </c>
      <c r="M30" s="5">
        <f t="shared" si="6"/>
        <v>0</v>
      </c>
      <c r="N30" s="27">
        <f t="shared" si="7"/>
        <v>0.3910068088916781</v>
      </c>
      <c r="O30" s="27">
        <f t="shared" si="0"/>
        <v>0.34928121702677206</v>
      </c>
      <c r="P30" s="28">
        <f t="shared" si="1"/>
        <v>0.36976295732575565</v>
      </c>
      <c r="R30" s="32">
        <f t="shared" si="8"/>
        <v>84.457470720602473</v>
      </c>
      <c r="S30" s="32">
        <f t="shared" si="9"/>
        <v>75.444742877782772</v>
      </c>
      <c r="T30" s="32">
        <f t="shared" si="10"/>
        <v>79.868798782363214</v>
      </c>
    </row>
    <row r="31" spans="2:20" x14ac:dyDescent="0.25">
      <c r="B31" s="12" t="str">
        <f>'Média Mensal'!B31</f>
        <v>Pedro Hispano</v>
      </c>
      <c r="C31" s="12" t="str">
        <f>'Média Mensal'!C31</f>
        <v>Parque de Real</v>
      </c>
      <c r="D31" s="15">
        <f>'Média Mensal'!D31</f>
        <v>656.68</v>
      </c>
      <c r="E31" s="4">
        <v>17202.318063002822</v>
      </c>
      <c r="F31" s="2">
        <v>15684.121820781844</v>
      </c>
      <c r="G31" s="5">
        <f t="shared" si="4"/>
        <v>32886.439883784667</v>
      </c>
      <c r="H31" s="2">
        <v>211</v>
      </c>
      <c r="I31" s="2">
        <v>229</v>
      </c>
      <c r="J31" s="5">
        <f t="shared" si="5"/>
        <v>440</v>
      </c>
      <c r="K31" s="2">
        <v>0</v>
      </c>
      <c r="L31" s="2">
        <v>0</v>
      </c>
      <c r="M31" s="5">
        <f t="shared" si="6"/>
        <v>0</v>
      </c>
      <c r="N31" s="27">
        <f t="shared" si="7"/>
        <v>0.37744247110327411</v>
      </c>
      <c r="O31" s="27">
        <f t="shared" si="0"/>
        <v>0.31708155063848137</v>
      </c>
      <c r="P31" s="28">
        <f t="shared" si="1"/>
        <v>0.34602735567955245</v>
      </c>
      <c r="R31" s="32">
        <f t="shared" si="8"/>
        <v>81.527573758307213</v>
      </c>
      <c r="S31" s="32">
        <f t="shared" si="9"/>
        <v>68.489614937911981</v>
      </c>
      <c r="T31" s="32">
        <f t="shared" si="10"/>
        <v>74.74190882678333</v>
      </c>
    </row>
    <row r="32" spans="2:20" x14ac:dyDescent="0.25">
      <c r="B32" s="12" t="str">
        <f>'Média Mensal'!B32</f>
        <v>Parque de Real</v>
      </c>
      <c r="C32" s="12" t="str">
        <f>'Média Mensal'!C32</f>
        <v>C. Matosinhos</v>
      </c>
      <c r="D32" s="15">
        <f>'Média Mensal'!D32</f>
        <v>723.67</v>
      </c>
      <c r="E32" s="4">
        <v>16653.089664111452</v>
      </c>
      <c r="F32" s="2">
        <v>15241.526111706889</v>
      </c>
      <c r="G32" s="5">
        <f t="shared" si="4"/>
        <v>31894.61577581834</v>
      </c>
      <c r="H32" s="2">
        <v>208</v>
      </c>
      <c r="I32" s="2">
        <v>220</v>
      </c>
      <c r="J32" s="5">
        <f t="shared" si="5"/>
        <v>428</v>
      </c>
      <c r="K32" s="2">
        <v>0</v>
      </c>
      <c r="L32" s="2">
        <v>0</v>
      </c>
      <c r="M32" s="5">
        <f t="shared" si="6"/>
        <v>0</v>
      </c>
      <c r="N32" s="27">
        <f t="shared" si="7"/>
        <v>0.37066171795119862</v>
      </c>
      <c r="O32" s="27">
        <f t="shared" si="0"/>
        <v>0.32073918585241773</v>
      </c>
      <c r="P32" s="28">
        <f t="shared" si="1"/>
        <v>0.34500060332098414</v>
      </c>
      <c r="R32" s="32">
        <f t="shared" si="8"/>
        <v>80.062931077458899</v>
      </c>
      <c r="S32" s="32">
        <f t="shared" si="9"/>
        <v>69.279664144122222</v>
      </c>
      <c r="T32" s="32">
        <f t="shared" si="10"/>
        <v>74.520130317332573</v>
      </c>
    </row>
    <row r="33" spans="2:20" x14ac:dyDescent="0.25">
      <c r="B33" s="12" t="str">
        <f>'Média Mensal'!B33</f>
        <v>C. Matosinhos</v>
      </c>
      <c r="C33" s="12" t="str">
        <f>'Média Mensal'!C33</f>
        <v>Matosinhos Sul</v>
      </c>
      <c r="D33" s="15">
        <f>'Média Mensal'!D33</f>
        <v>616.61</v>
      </c>
      <c r="E33" s="4">
        <v>13747.352419238021</v>
      </c>
      <c r="F33" s="2">
        <v>12434.963618094156</v>
      </c>
      <c r="G33" s="5">
        <f t="shared" si="4"/>
        <v>26182.316037332177</v>
      </c>
      <c r="H33" s="2">
        <v>217</v>
      </c>
      <c r="I33" s="2">
        <v>219</v>
      </c>
      <c r="J33" s="5">
        <f t="shared" si="5"/>
        <v>436</v>
      </c>
      <c r="K33" s="2">
        <v>0</v>
      </c>
      <c r="L33" s="2">
        <v>0</v>
      </c>
      <c r="M33" s="5">
        <f t="shared" si="6"/>
        <v>0</v>
      </c>
      <c r="N33" s="27">
        <f t="shared" si="7"/>
        <v>0.29329562253025304</v>
      </c>
      <c r="O33" s="27">
        <f t="shared" si="0"/>
        <v>0.26287340643696422</v>
      </c>
      <c r="P33" s="28">
        <f t="shared" si="1"/>
        <v>0.27801473875862404</v>
      </c>
      <c r="R33" s="32">
        <f t="shared" si="8"/>
        <v>63.351854466534661</v>
      </c>
      <c r="S33" s="32">
        <f t="shared" si="9"/>
        <v>56.780655790384273</v>
      </c>
      <c r="T33" s="32">
        <f t="shared" si="10"/>
        <v>60.051183571862794</v>
      </c>
    </row>
    <row r="34" spans="2:20" x14ac:dyDescent="0.25">
      <c r="B34" s="12" t="str">
        <f>'Média Mensal'!B34</f>
        <v>Matosinhos Sul</v>
      </c>
      <c r="C34" s="12" t="str">
        <f>'Média Mensal'!C34</f>
        <v>Brito Capelo</v>
      </c>
      <c r="D34" s="15">
        <f>'Média Mensal'!D34</f>
        <v>535.72</v>
      </c>
      <c r="E34" s="4">
        <v>4945.5959924417575</v>
      </c>
      <c r="F34" s="2">
        <v>6204.5388679879316</v>
      </c>
      <c r="G34" s="5">
        <f t="shared" si="4"/>
        <v>11150.134860429689</v>
      </c>
      <c r="H34" s="2">
        <v>215</v>
      </c>
      <c r="I34" s="2">
        <v>224</v>
      </c>
      <c r="J34" s="5">
        <f t="shared" si="5"/>
        <v>439</v>
      </c>
      <c r="K34" s="2">
        <v>0</v>
      </c>
      <c r="L34" s="2">
        <v>0</v>
      </c>
      <c r="M34" s="5">
        <f t="shared" si="6"/>
        <v>0</v>
      </c>
      <c r="N34" s="27">
        <f t="shared" si="7"/>
        <v>0.10649431508272518</v>
      </c>
      <c r="O34" s="27">
        <f t="shared" si="0"/>
        <v>0.12823534366707862</v>
      </c>
      <c r="P34" s="28">
        <f t="shared" si="1"/>
        <v>0.1175876872988873</v>
      </c>
      <c r="R34" s="32">
        <f t="shared" si="8"/>
        <v>23.00277205786864</v>
      </c>
      <c r="S34" s="32">
        <f t="shared" si="9"/>
        <v>27.698834232088981</v>
      </c>
      <c r="T34" s="32">
        <f t="shared" si="10"/>
        <v>25.398940456559657</v>
      </c>
    </row>
    <row r="35" spans="2:20" x14ac:dyDescent="0.25">
      <c r="B35" s="12" t="str">
        <f>'Média Mensal'!B35</f>
        <v>Brito Capelo</v>
      </c>
      <c r="C35" s="12" t="str">
        <f>'Média Mensal'!C35</f>
        <v>Mercado</v>
      </c>
      <c r="D35" s="15">
        <f>'Média Mensal'!D35</f>
        <v>487.53</v>
      </c>
      <c r="E35" s="4">
        <v>2521.3263439008838</v>
      </c>
      <c r="F35" s="2">
        <v>3783.5892026827614</v>
      </c>
      <c r="G35" s="5">
        <f t="shared" si="4"/>
        <v>6304.9155465836448</v>
      </c>
      <c r="H35" s="2">
        <v>219</v>
      </c>
      <c r="I35" s="2">
        <v>232</v>
      </c>
      <c r="J35" s="5">
        <f t="shared" si="5"/>
        <v>451</v>
      </c>
      <c r="K35" s="2">
        <v>0</v>
      </c>
      <c r="L35" s="2">
        <v>0</v>
      </c>
      <c r="M35" s="5">
        <f t="shared" si="6"/>
        <v>0</v>
      </c>
      <c r="N35" s="27">
        <f t="shared" si="7"/>
        <v>5.3300489258855145E-2</v>
      </c>
      <c r="O35" s="27">
        <f t="shared" si="0"/>
        <v>7.5502658099512315E-2</v>
      </c>
      <c r="P35" s="28">
        <f t="shared" si="1"/>
        <v>6.4721560591521357E-2</v>
      </c>
      <c r="R35" s="32">
        <f t="shared" si="8"/>
        <v>11.512905679912711</v>
      </c>
      <c r="S35" s="32">
        <f t="shared" si="9"/>
        <v>16.30857414949466</v>
      </c>
      <c r="T35" s="32">
        <f t="shared" si="10"/>
        <v>13.979857087768613</v>
      </c>
    </row>
    <row r="36" spans="2:20" x14ac:dyDescent="0.25">
      <c r="B36" s="13" t="str">
        <f>'Média Mensal'!B36</f>
        <v>Mercado</v>
      </c>
      <c r="C36" s="13" t="str">
        <f>'Média Mensal'!C36</f>
        <v>Sr. de Matosinhos</v>
      </c>
      <c r="D36" s="16">
        <f>'Média Mensal'!D36</f>
        <v>708.96</v>
      </c>
      <c r="E36" s="4">
        <v>720.55167277019336</v>
      </c>
      <c r="F36" s="2">
        <v>748.99999999970896</v>
      </c>
      <c r="G36" s="7">
        <f t="shared" si="4"/>
        <v>1469.5516727699023</v>
      </c>
      <c r="H36" s="3">
        <v>221</v>
      </c>
      <c r="I36" s="3">
        <v>221</v>
      </c>
      <c r="J36" s="7">
        <f t="shared" si="5"/>
        <v>442</v>
      </c>
      <c r="K36" s="3">
        <v>0</v>
      </c>
      <c r="L36" s="3">
        <v>0</v>
      </c>
      <c r="M36" s="7">
        <f t="shared" si="6"/>
        <v>0</v>
      </c>
      <c r="N36" s="27">
        <f t="shared" si="7"/>
        <v>1.5094513004235657E-2</v>
      </c>
      <c r="O36" s="27">
        <f t="shared" si="0"/>
        <v>1.5690464219869887E-2</v>
      </c>
      <c r="P36" s="28">
        <f t="shared" si="1"/>
        <v>1.5392488612052772E-2</v>
      </c>
      <c r="R36" s="32">
        <f t="shared" si="8"/>
        <v>3.2604148089149021</v>
      </c>
      <c r="S36" s="32">
        <f t="shared" si="9"/>
        <v>3.3891402714918959</v>
      </c>
      <c r="T36" s="32">
        <f t="shared" si="10"/>
        <v>3.324777540203399</v>
      </c>
    </row>
    <row r="37" spans="2:20" x14ac:dyDescent="0.25">
      <c r="B37" s="11" t="str">
        <f>'Média Mensal'!B37</f>
        <v>BSra da Hora</v>
      </c>
      <c r="C37" s="11" t="str">
        <f>'Média Mensal'!C37</f>
        <v>BFonte do Cuco</v>
      </c>
      <c r="D37" s="14">
        <f>'Média Mensal'!D37</f>
        <v>687.03</v>
      </c>
      <c r="E37" s="8">
        <v>16238.873683482982</v>
      </c>
      <c r="F37" s="9">
        <v>17998.361222810243</v>
      </c>
      <c r="G37" s="10">
        <f t="shared" si="4"/>
        <v>34237.234906293226</v>
      </c>
      <c r="H37" s="9">
        <v>166</v>
      </c>
      <c r="I37" s="9">
        <v>178</v>
      </c>
      <c r="J37" s="10">
        <f t="shared" si="5"/>
        <v>344</v>
      </c>
      <c r="K37" s="9">
        <v>135</v>
      </c>
      <c r="L37" s="9">
        <v>141</v>
      </c>
      <c r="M37" s="10">
        <f t="shared" si="6"/>
        <v>276</v>
      </c>
      <c r="N37" s="25">
        <f t="shared" si="7"/>
        <v>0.23420551637652853</v>
      </c>
      <c r="O37" s="25">
        <f t="shared" si="0"/>
        <v>0.24515584099937673</v>
      </c>
      <c r="P37" s="26">
        <f t="shared" si="1"/>
        <v>0.23983716449712247</v>
      </c>
      <c r="R37" s="32">
        <f t="shared" si="8"/>
        <v>53.949746456754092</v>
      </c>
      <c r="S37" s="32">
        <f t="shared" si="9"/>
        <v>56.421195055831483</v>
      </c>
      <c r="T37" s="32">
        <f t="shared" si="10"/>
        <v>55.221346623053591</v>
      </c>
    </row>
    <row r="38" spans="2:20" x14ac:dyDescent="0.25">
      <c r="B38" s="12" t="str">
        <f>'Média Mensal'!B38</f>
        <v>BFonte do Cuco</v>
      </c>
      <c r="C38" s="12" t="str">
        <f>'Média Mensal'!C38</f>
        <v>Custoias</v>
      </c>
      <c r="D38" s="15">
        <f>'Média Mensal'!D38</f>
        <v>689.2</v>
      </c>
      <c r="E38" s="4">
        <v>15653.916303990114</v>
      </c>
      <c r="F38" s="2">
        <v>17566.782214436</v>
      </c>
      <c r="G38" s="5">
        <f t="shared" si="4"/>
        <v>33220.698518426114</v>
      </c>
      <c r="H38" s="2">
        <v>177</v>
      </c>
      <c r="I38" s="2">
        <v>179</v>
      </c>
      <c r="J38" s="5">
        <f t="shared" si="5"/>
        <v>356</v>
      </c>
      <c r="K38" s="2">
        <v>136</v>
      </c>
      <c r="L38" s="2">
        <v>148</v>
      </c>
      <c r="M38" s="5">
        <f t="shared" si="6"/>
        <v>284</v>
      </c>
      <c r="N38" s="27">
        <f t="shared" si="7"/>
        <v>0.21753635775417057</v>
      </c>
      <c r="O38" s="27">
        <f t="shared" si="0"/>
        <v>0.23308011642123977</v>
      </c>
      <c r="P38" s="28">
        <f t="shared" si="1"/>
        <v>0.22548801665960383</v>
      </c>
      <c r="R38" s="32">
        <f t="shared" si="8"/>
        <v>50.012512153323051</v>
      </c>
      <c r="S38" s="32">
        <f t="shared" si="9"/>
        <v>53.721046527327218</v>
      </c>
      <c r="T38" s="32">
        <f t="shared" si="10"/>
        <v>51.907341435040806</v>
      </c>
    </row>
    <row r="39" spans="2:20" x14ac:dyDescent="0.25">
      <c r="B39" s="12" t="str">
        <f>'Média Mensal'!B39</f>
        <v>Custoias</v>
      </c>
      <c r="C39" s="12" t="str">
        <f>'Média Mensal'!C39</f>
        <v>Esposade</v>
      </c>
      <c r="D39" s="15">
        <f>'Média Mensal'!D39</f>
        <v>1779.24</v>
      </c>
      <c r="E39" s="4">
        <v>15334.969351746344</v>
      </c>
      <c r="F39" s="2">
        <v>17143.112928892031</v>
      </c>
      <c r="G39" s="5">
        <f t="shared" si="4"/>
        <v>32478.082280638373</v>
      </c>
      <c r="H39" s="2">
        <v>177</v>
      </c>
      <c r="I39" s="2">
        <v>179</v>
      </c>
      <c r="J39" s="5">
        <f t="shared" si="5"/>
        <v>356</v>
      </c>
      <c r="K39" s="2">
        <v>137</v>
      </c>
      <c r="L39" s="2">
        <v>135</v>
      </c>
      <c r="M39" s="5">
        <f t="shared" si="6"/>
        <v>272</v>
      </c>
      <c r="N39" s="27">
        <f t="shared" si="7"/>
        <v>0.21237216585068613</v>
      </c>
      <c r="O39" s="27">
        <f t="shared" si="0"/>
        <v>0.23762354359187224</v>
      </c>
      <c r="P39" s="28">
        <f t="shared" si="1"/>
        <v>0.22499225698735295</v>
      </c>
      <c r="R39" s="32">
        <f t="shared" si="8"/>
        <v>48.83748201193103</v>
      </c>
      <c r="S39" s="32">
        <f t="shared" si="9"/>
        <v>54.59590104742685</v>
      </c>
      <c r="T39" s="32">
        <f t="shared" si="10"/>
        <v>51.71669152967894</v>
      </c>
    </row>
    <row r="40" spans="2:20" x14ac:dyDescent="0.25">
      <c r="B40" s="12" t="str">
        <f>'Média Mensal'!B40</f>
        <v>Esposade</v>
      </c>
      <c r="C40" s="12" t="str">
        <f>'Média Mensal'!C40</f>
        <v>Crestins</v>
      </c>
      <c r="D40" s="15">
        <f>'Média Mensal'!D40</f>
        <v>2035.56</v>
      </c>
      <c r="E40" s="4">
        <v>15186.827591938631</v>
      </c>
      <c r="F40" s="2">
        <v>16860.335422109518</v>
      </c>
      <c r="G40" s="5">
        <f t="shared" si="4"/>
        <v>32047.16301404815</v>
      </c>
      <c r="H40" s="2">
        <v>177</v>
      </c>
      <c r="I40" s="2">
        <v>163</v>
      </c>
      <c r="J40" s="5">
        <f t="shared" si="5"/>
        <v>340</v>
      </c>
      <c r="K40" s="2">
        <v>123</v>
      </c>
      <c r="L40" s="2">
        <v>133</v>
      </c>
      <c r="M40" s="5">
        <f t="shared" si="6"/>
        <v>256</v>
      </c>
      <c r="N40" s="27">
        <f t="shared" si="7"/>
        <v>0.22094430272257085</v>
      </c>
      <c r="O40" s="27">
        <f t="shared" si="0"/>
        <v>0.24724799715669754</v>
      </c>
      <c r="P40" s="28">
        <f t="shared" si="1"/>
        <v>0.23404389908600251</v>
      </c>
      <c r="R40" s="32">
        <f t="shared" si="8"/>
        <v>50.622758639795435</v>
      </c>
      <c r="S40" s="32">
        <f t="shared" si="9"/>
        <v>56.960592642261886</v>
      </c>
      <c r="T40" s="32">
        <f t="shared" si="10"/>
        <v>53.770407741691528</v>
      </c>
    </row>
    <row r="41" spans="2:20" x14ac:dyDescent="0.25">
      <c r="B41" s="12" t="str">
        <f>'Média Mensal'!B41</f>
        <v>Crestins</v>
      </c>
      <c r="C41" s="12" t="str">
        <f>'Média Mensal'!C41</f>
        <v>Verdes (B)</v>
      </c>
      <c r="D41" s="15">
        <f>'Média Mensal'!D41</f>
        <v>591.81999999999994</v>
      </c>
      <c r="E41" s="4">
        <v>15110.885926939609</v>
      </c>
      <c r="F41" s="2">
        <v>16678.578873680432</v>
      </c>
      <c r="G41" s="5">
        <f t="shared" si="4"/>
        <v>31789.46480062004</v>
      </c>
      <c r="H41" s="2">
        <v>177</v>
      </c>
      <c r="I41" s="2">
        <v>161</v>
      </c>
      <c r="J41" s="5">
        <f t="shared" si="5"/>
        <v>338</v>
      </c>
      <c r="K41" s="2">
        <v>124</v>
      </c>
      <c r="L41" s="2">
        <v>133</v>
      </c>
      <c r="M41" s="5">
        <f t="shared" si="6"/>
        <v>257</v>
      </c>
      <c r="N41" s="27">
        <f t="shared" si="7"/>
        <v>0.21904914077089774</v>
      </c>
      <c r="O41" s="27">
        <f t="shared" si="0"/>
        <v>0.24614195504250933</v>
      </c>
      <c r="P41" s="28">
        <f t="shared" si="1"/>
        <v>0.23247429357500177</v>
      </c>
      <c r="R41" s="32">
        <f t="shared" si="8"/>
        <v>50.202278827041887</v>
      </c>
      <c r="S41" s="32">
        <f t="shared" si="9"/>
        <v>56.729860114559294</v>
      </c>
      <c r="T41" s="32">
        <f t="shared" si="10"/>
        <v>53.427671933815191</v>
      </c>
    </row>
    <row r="42" spans="2:20" x14ac:dyDescent="0.25">
      <c r="B42" s="12" t="str">
        <f>'Média Mensal'!B42</f>
        <v>Verdes (B)</v>
      </c>
      <c r="C42" s="12" t="str">
        <f>'Média Mensal'!C42</f>
        <v>Pedras Rubras</v>
      </c>
      <c r="D42" s="15">
        <f>'Média Mensal'!D42</f>
        <v>960.78</v>
      </c>
      <c r="E42" s="4">
        <v>11408.867338097873</v>
      </c>
      <c r="F42" s="2">
        <v>9846.0900668602353</v>
      </c>
      <c r="G42" s="5">
        <f t="shared" si="4"/>
        <v>21254.957404958106</v>
      </c>
      <c r="H42" s="2">
        <v>0</v>
      </c>
      <c r="I42" s="2">
        <v>0</v>
      </c>
      <c r="J42" s="5">
        <f t="shared" si="5"/>
        <v>0</v>
      </c>
      <c r="K42" s="2">
        <v>124</v>
      </c>
      <c r="L42" s="2">
        <v>133</v>
      </c>
      <c r="M42" s="5">
        <f t="shared" si="6"/>
        <v>257</v>
      </c>
      <c r="N42" s="27">
        <f t="shared" si="7"/>
        <v>0.37099594621806298</v>
      </c>
      <c r="O42" s="27">
        <f t="shared" si="0"/>
        <v>0.29851109831616041</v>
      </c>
      <c r="P42" s="28">
        <f t="shared" si="1"/>
        <v>0.33348433232330404</v>
      </c>
      <c r="R42" s="32">
        <f t="shared" si="8"/>
        <v>92.00699466207962</v>
      </c>
      <c r="S42" s="32">
        <f t="shared" si="9"/>
        <v>74.030752382407783</v>
      </c>
      <c r="T42" s="32">
        <f t="shared" si="10"/>
        <v>82.704114416179408</v>
      </c>
    </row>
    <row r="43" spans="2:20" x14ac:dyDescent="0.25">
      <c r="B43" s="12" t="str">
        <f>'Média Mensal'!B43</f>
        <v>Pedras Rubras</v>
      </c>
      <c r="C43" s="12" t="str">
        <f>'Média Mensal'!C43</f>
        <v>Lidador</v>
      </c>
      <c r="D43" s="15">
        <f>'Média Mensal'!D43</f>
        <v>1147.58</v>
      </c>
      <c r="E43" s="4">
        <v>10718.151058246112</v>
      </c>
      <c r="F43" s="2">
        <v>8739.3802736649322</v>
      </c>
      <c r="G43" s="5">
        <f t="shared" si="4"/>
        <v>19457.531331911043</v>
      </c>
      <c r="H43" s="2">
        <v>0</v>
      </c>
      <c r="I43" s="2">
        <v>0</v>
      </c>
      <c r="J43" s="5">
        <f t="shared" si="5"/>
        <v>0</v>
      </c>
      <c r="K43" s="2">
        <v>124</v>
      </c>
      <c r="L43" s="2">
        <v>133</v>
      </c>
      <c r="M43" s="5">
        <f t="shared" si="6"/>
        <v>257</v>
      </c>
      <c r="N43" s="27">
        <f t="shared" si="7"/>
        <v>0.34853508904286268</v>
      </c>
      <c r="O43" s="27">
        <f t="shared" si="0"/>
        <v>0.26495816982976389</v>
      </c>
      <c r="P43" s="28">
        <f t="shared" si="1"/>
        <v>0.3052832203450333</v>
      </c>
      <c r="R43" s="32">
        <f t="shared" si="8"/>
        <v>86.436702082629935</v>
      </c>
      <c r="S43" s="32">
        <f t="shared" si="9"/>
        <v>65.70962611778144</v>
      </c>
      <c r="T43" s="32">
        <f t="shared" si="10"/>
        <v>75.710238645568253</v>
      </c>
    </row>
    <row r="44" spans="2:20" x14ac:dyDescent="0.25">
      <c r="B44" s="12" t="str">
        <f>'Média Mensal'!B44</f>
        <v>Lidador</v>
      </c>
      <c r="C44" s="12" t="str">
        <f>'Média Mensal'!C44</f>
        <v>Vilar do Pinheiro</v>
      </c>
      <c r="D44" s="15">
        <f>'Média Mensal'!D44</f>
        <v>1987.51</v>
      </c>
      <c r="E44" s="4">
        <v>10424.148715990037</v>
      </c>
      <c r="F44" s="2">
        <v>8421.6713535907511</v>
      </c>
      <c r="G44" s="5">
        <f t="shared" si="4"/>
        <v>18845.82006958079</v>
      </c>
      <c r="H44" s="2">
        <v>0</v>
      </c>
      <c r="I44" s="2">
        <v>0</v>
      </c>
      <c r="J44" s="5">
        <f t="shared" si="5"/>
        <v>0</v>
      </c>
      <c r="K44" s="2">
        <v>124</v>
      </c>
      <c r="L44" s="2">
        <v>141</v>
      </c>
      <c r="M44" s="5">
        <f t="shared" si="6"/>
        <v>265</v>
      </c>
      <c r="N44" s="27">
        <f t="shared" si="7"/>
        <v>0.33897465907876029</v>
      </c>
      <c r="O44" s="27">
        <f t="shared" si="0"/>
        <v>0.24083937753348064</v>
      </c>
      <c r="P44" s="28">
        <f t="shared" si="1"/>
        <v>0.28675928286032853</v>
      </c>
      <c r="R44" s="32">
        <f t="shared" si="8"/>
        <v>84.065715451532554</v>
      </c>
      <c r="S44" s="32">
        <f t="shared" si="9"/>
        <v>59.728165628303202</v>
      </c>
      <c r="T44" s="32">
        <f t="shared" si="10"/>
        <v>71.116302149361474</v>
      </c>
    </row>
    <row r="45" spans="2:20" x14ac:dyDescent="0.25">
      <c r="B45" s="12" t="str">
        <f>'Média Mensal'!B45</f>
        <v>Vilar do Pinheiro</v>
      </c>
      <c r="C45" s="12" t="str">
        <f>'Média Mensal'!C45</f>
        <v>Modivas Sul</v>
      </c>
      <c r="D45" s="15">
        <f>'Média Mensal'!D45</f>
        <v>2037.38</v>
      </c>
      <c r="E45" s="4">
        <v>10218.73653284292</v>
      </c>
      <c r="F45" s="2">
        <v>8296.4202601229608</v>
      </c>
      <c r="G45" s="5">
        <f t="shared" si="4"/>
        <v>18515.156792965881</v>
      </c>
      <c r="H45" s="2">
        <v>0</v>
      </c>
      <c r="I45" s="2">
        <v>0</v>
      </c>
      <c r="J45" s="5">
        <f t="shared" si="5"/>
        <v>0</v>
      </c>
      <c r="K45" s="2">
        <v>124</v>
      </c>
      <c r="L45" s="2">
        <v>144</v>
      </c>
      <c r="M45" s="5">
        <f t="shared" si="6"/>
        <v>268</v>
      </c>
      <c r="N45" s="27">
        <f t="shared" si="7"/>
        <v>0.3322950225300117</v>
      </c>
      <c r="O45" s="27">
        <f t="shared" si="0"/>
        <v>0.2323146354201098</v>
      </c>
      <c r="P45" s="28">
        <f t="shared" si="1"/>
        <v>0.27857421751573608</v>
      </c>
      <c r="R45" s="32">
        <f t="shared" si="8"/>
        <v>82.409165587442914</v>
      </c>
      <c r="S45" s="32">
        <f t="shared" si="9"/>
        <v>57.614029584187229</v>
      </c>
      <c r="T45" s="32">
        <f t="shared" si="10"/>
        <v>69.086405943902548</v>
      </c>
    </row>
    <row r="46" spans="2:20" x14ac:dyDescent="0.25">
      <c r="B46" s="12" t="str">
        <f>'Média Mensal'!B46</f>
        <v>Modivas Sul</v>
      </c>
      <c r="C46" s="12" t="str">
        <f>'Média Mensal'!C46</f>
        <v>Modivas Centro</v>
      </c>
      <c r="D46" s="15">
        <f>'Média Mensal'!D46</f>
        <v>1051.08</v>
      </c>
      <c r="E46" s="4">
        <v>10168.385950391894</v>
      </c>
      <c r="F46" s="2">
        <v>8248.1943509088087</v>
      </c>
      <c r="G46" s="5">
        <f t="shared" si="4"/>
        <v>18416.580301300703</v>
      </c>
      <c r="H46" s="2">
        <v>0</v>
      </c>
      <c r="I46" s="2">
        <v>0</v>
      </c>
      <c r="J46" s="5">
        <f t="shared" si="5"/>
        <v>0</v>
      </c>
      <c r="K46" s="2">
        <v>124</v>
      </c>
      <c r="L46" s="2">
        <v>140</v>
      </c>
      <c r="M46" s="5">
        <f t="shared" si="6"/>
        <v>264</v>
      </c>
      <c r="N46" s="27">
        <f t="shared" si="7"/>
        <v>0.3306577117062921</v>
      </c>
      <c r="O46" s="27">
        <f t="shared" si="0"/>
        <v>0.23756320135106015</v>
      </c>
      <c r="P46" s="28">
        <f t="shared" si="1"/>
        <v>0.28128941076033576</v>
      </c>
      <c r="R46" s="32">
        <f t="shared" si="8"/>
        <v>82.003112503160438</v>
      </c>
      <c r="S46" s="32">
        <f t="shared" si="9"/>
        <v>58.915673935062919</v>
      </c>
      <c r="T46" s="32">
        <f t="shared" si="10"/>
        <v>69.759773868563272</v>
      </c>
    </row>
    <row r="47" spans="2:20" x14ac:dyDescent="0.25">
      <c r="B47" s="12" t="str">
        <f>'Média Mensal'!B47</f>
        <v>Modivas Centro</v>
      </c>
      <c r="C47" s="12" t="s">
        <v>102</v>
      </c>
      <c r="D47" s="15">
        <v>852.51</v>
      </c>
      <c r="E47" s="4">
        <v>10167.945063829238</v>
      </c>
      <c r="F47" s="2">
        <v>8171.7875592713553</v>
      </c>
      <c r="G47" s="5">
        <f t="shared" si="4"/>
        <v>18339.732623100594</v>
      </c>
      <c r="H47" s="2">
        <v>0</v>
      </c>
      <c r="I47" s="2">
        <v>0</v>
      </c>
      <c r="J47" s="5">
        <f t="shared" si="5"/>
        <v>0</v>
      </c>
      <c r="K47" s="2">
        <v>124</v>
      </c>
      <c r="L47" s="2">
        <v>133</v>
      </c>
      <c r="M47" s="5">
        <f t="shared" si="6"/>
        <v>257</v>
      </c>
      <c r="N47" s="27">
        <f t="shared" si="7"/>
        <v>0.33064337486437428</v>
      </c>
      <c r="O47" s="27">
        <f t="shared" si="0"/>
        <v>0.24775004727356764</v>
      </c>
      <c r="P47" s="28">
        <f t="shared" si="1"/>
        <v>0.28774527148080509</v>
      </c>
      <c r="R47" s="32">
        <f t="shared" ref="R47" si="11">+E47/(H47+K47)</f>
        <v>81.999556966364821</v>
      </c>
      <c r="S47" s="32">
        <f t="shared" ref="S47" si="12">+F47/(I47+L47)</f>
        <v>61.442011723844779</v>
      </c>
      <c r="T47" s="32">
        <f t="shared" ref="T47" si="13">+G47/(J47+M47)</f>
        <v>71.360827327239662</v>
      </c>
    </row>
    <row r="48" spans="2:20" x14ac:dyDescent="0.25">
      <c r="B48" s="12" t="s">
        <v>102</v>
      </c>
      <c r="C48" s="12" t="str">
        <f>'Média Mensal'!C48</f>
        <v>Mindelo</v>
      </c>
      <c r="D48" s="15">
        <v>1834.12</v>
      </c>
      <c r="E48" s="4">
        <v>8295.0617212025736</v>
      </c>
      <c r="F48" s="2">
        <v>7428.0143335729481</v>
      </c>
      <c r="G48" s="5">
        <f t="shared" si="4"/>
        <v>15723.076054775522</v>
      </c>
      <c r="H48" s="2">
        <v>0</v>
      </c>
      <c r="I48" s="2">
        <v>0</v>
      </c>
      <c r="J48" s="5">
        <f t="shared" si="5"/>
        <v>0</v>
      </c>
      <c r="K48" s="2">
        <v>124</v>
      </c>
      <c r="L48" s="2">
        <v>133</v>
      </c>
      <c r="M48" s="5">
        <f t="shared" si="6"/>
        <v>257</v>
      </c>
      <c r="N48" s="27">
        <f t="shared" si="7"/>
        <v>0.26974056065304935</v>
      </c>
      <c r="O48" s="27">
        <f t="shared" si="0"/>
        <v>0.22520053157812722</v>
      </c>
      <c r="P48" s="28">
        <f t="shared" si="1"/>
        <v>0.24669066233801182</v>
      </c>
      <c r="R48" s="32">
        <f t="shared" si="8"/>
        <v>66.895659041956236</v>
      </c>
      <c r="S48" s="32">
        <f t="shared" si="9"/>
        <v>55.84973183137555</v>
      </c>
      <c r="T48" s="32">
        <f t="shared" si="10"/>
        <v>61.179284259826936</v>
      </c>
    </row>
    <row r="49" spans="2:20" x14ac:dyDescent="0.25">
      <c r="B49" s="12" t="str">
        <f>'Média Mensal'!B49</f>
        <v>Mindelo</v>
      </c>
      <c r="C49" s="12" t="str">
        <f>'Média Mensal'!C49</f>
        <v>Espaço Natureza</v>
      </c>
      <c r="D49" s="15">
        <f>'Média Mensal'!D49</f>
        <v>776.86</v>
      </c>
      <c r="E49" s="4">
        <v>8071.5613108715934</v>
      </c>
      <c r="F49" s="2">
        <v>7249.2561864796226</v>
      </c>
      <c r="G49" s="5">
        <f t="shared" si="4"/>
        <v>15320.817497351216</v>
      </c>
      <c r="H49" s="2">
        <v>0</v>
      </c>
      <c r="I49" s="2">
        <v>0</v>
      </c>
      <c r="J49" s="5">
        <f t="shared" si="5"/>
        <v>0</v>
      </c>
      <c r="K49" s="2">
        <v>124</v>
      </c>
      <c r="L49" s="2">
        <v>133</v>
      </c>
      <c r="M49" s="5">
        <f t="shared" si="6"/>
        <v>257</v>
      </c>
      <c r="N49" s="27">
        <f t="shared" si="7"/>
        <v>0.26247272733063193</v>
      </c>
      <c r="O49" s="27">
        <f t="shared" si="0"/>
        <v>0.21978099037350299</v>
      </c>
      <c r="P49" s="28">
        <f t="shared" si="1"/>
        <v>0.2403793381660477</v>
      </c>
      <c r="R49" s="32">
        <f t="shared" si="8"/>
        <v>65.093236377996718</v>
      </c>
      <c r="S49" s="32">
        <f t="shared" si="9"/>
        <v>54.505685612628739</v>
      </c>
      <c r="T49" s="32">
        <f t="shared" si="10"/>
        <v>59.614075865179828</v>
      </c>
    </row>
    <row r="50" spans="2:20" x14ac:dyDescent="0.25">
      <c r="B50" s="12" t="str">
        <f>'Média Mensal'!B50</f>
        <v>Espaço Natureza</v>
      </c>
      <c r="C50" s="12" t="str">
        <f>'Média Mensal'!C50</f>
        <v>Varziela</v>
      </c>
      <c r="D50" s="15">
        <f>'Média Mensal'!D50</f>
        <v>1539</v>
      </c>
      <c r="E50" s="4">
        <v>8036.1770909244933</v>
      </c>
      <c r="F50" s="2">
        <v>7164.9161794568081</v>
      </c>
      <c r="G50" s="5">
        <f t="shared" si="4"/>
        <v>15201.093270381301</v>
      </c>
      <c r="H50" s="2">
        <v>0</v>
      </c>
      <c r="I50" s="2">
        <v>0</v>
      </c>
      <c r="J50" s="5">
        <f t="shared" si="5"/>
        <v>0</v>
      </c>
      <c r="K50" s="2">
        <v>125</v>
      </c>
      <c r="L50" s="2">
        <v>133</v>
      </c>
      <c r="M50" s="5">
        <f t="shared" si="6"/>
        <v>258</v>
      </c>
      <c r="N50" s="27">
        <f t="shared" si="7"/>
        <v>0.25923151906208042</v>
      </c>
      <c r="O50" s="27">
        <f t="shared" si="0"/>
        <v>0.21722399282854743</v>
      </c>
      <c r="P50" s="28">
        <f t="shared" si="1"/>
        <v>0.23757647646882504</v>
      </c>
      <c r="R50" s="32">
        <f t="shared" si="8"/>
        <v>64.289416727395945</v>
      </c>
      <c r="S50" s="32">
        <f t="shared" si="9"/>
        <v>53.871550221479758</v>
      </c>
      <c r="T50" s="32">
        <f t="shared" si="10"/>
        <v>58.91896616426861</v>
      </c>
    </row>
    <row r="51" spans="2:20" x14ac:dyDescent="0.25">
      <c r="B51" s="12" t="str">
        <f>'Média Mensal'!B51</f>
        <v>Varziela</v>
      </c>
      <c r="C51" s="12" t="str">
        <f>'Média Mensal'!C51</f>
        <v>Árvore</v>
      </c>
      <c r="D51" s="15">
        <f>'Média Mensal'!D51</f>
        <v>858.71</v>
      </c>
      <c r="E51" s="4">
        <v>7732.9783379699784</v>
      </c>
      <c r="F51" s="2">
        <v>6771.5945434243022</v>
      </c>
      <c r="G51" s="5">
        <f t="shared" si="4"/>
        <v>14504.572881394281</v>
      </c>
      <c r="H51" s="2">
        <v>0</v>
      </c>
      <c r="I51" s="2">
        <v>0</v>
      </c>
      <c r="J51" s="5">
        <f t="shared" si="5"/>
        <v>0</v>
      </c>
      <c r="K51" s="2">
        <v>124</v>
      </c>
      <c r="L51" s="2">
        <v>133</v>
      </c>
      <c r="M51" s="5">
        <f t="shared" si="6"/>
        <v>257</v>
      </c>
      <c r="N51" s="27">
        <f t="shared" si="7"/>
        <v>0.25146261504845141</v>
      </c>
      <c r="O51" s="27">
        <f t="shared" si="0"/>
        <v>0.20529937373951923</v>
      </c>
      <c r="P51" s="28">
        <f t="shared" si="1"/>
        <v>0.22757268861231142</v>
      </c>
      <c r="R51" s="32">
        <f t="shared" si="8"/>
        <v>62.362728532015957</v>
      </c>
      <c r="S51" s="32">
        <f t="shared" si="9"/>
        <v>50.914244687400767</v>
      </c>
      <c r="T51" s="32">
        <f t="shared" si="10"/>
        <v>56.438026775853231</v>
      </c>
    </row>
    <row r="52" spans="2:20" x14ac:dyDescent="0.25">
      <c r="B52" s="12" t="str">
        <f>'Média Mensal'!B52</f>
        <v>Árvore</v>
      </c>
      <c r="C52" s="12" t="str">
        <f>'Média Mensal'!C52</f>
        <v>Azurara</v>
      </c>
      <c r="D52" s="15">
        <f>'Média Mensal'!D52</f>
        <v>664.57</v>
      </c>
      <c r="E52" s="4">
        <v>7778.2509818318276</v>
      </c>
      <c r="F52" s="2">
        <v>6741.6687921145494</v>
      </c>
      <c r="G52" s="5">
        <f t="shared" si="4"/>
        <v>14519.919773946378</v>
      </c>
      <c r="H52" s="2">
        <v>0</v>
      </c>
      <c r="I52" s="2">
        <v>0</v>
      </c>
      <c r="J52" s="5">
        <f t="shared" si="5"/>
        <v>0</v>
      </c>
      <c r="K52" s="2">
        <v>126</v>
      </c>
      <c r="L52" s="2">
        <v>133</v>
      </c>
      <c r="M52" s="5">
        <f t="shared" si="6"/>
        <v>259</v>
      </c>
      <c r="N52" s="27">
        <f t="shared" si="7"/>
        <v>0.24891996229620544</v>
      </c>
      <c r="O52" s="27">
        <f t="shared" si="0"/>
        <v>0.204392092896997</v>
      </c>
      <c r="P52" s="28">
        <f t="shared" si="1"/>
        <v>0.22605429963174709</v>
      </c>
      <c r="R52" s="32">
        <f t="shared" si="8"/>
        <v>61.732150649458951</v>
      </c>
      <c r="S52" s="32">
        <f t="shared" si="9"/>
        <v>50.689239038455256</v>
      </c>
      <c r="T52" s="32">
        <f t="shared" si="10"/>
        <v>56.061466308673275</v>
      </c>
    </row>
    <row r="53" spans="2:20" x14ac:dyDescent="0.25">
      <c r="B53" s="12" t="str">
        <f>'Média Mensal'!B53</f>
        <v>Azurara</v>
      </c>
      <c r="C53" s="12" t="str">
        <f>'Média Mensal'!C53</f>
        <v>Santa Clara</v>
      </c>
      <c r="D53" s="15">
        <f>'Média Mensal'!D53</f>
        <v>1218.0899999999999</v>
      </c>
      <c r="E53" s="4">
        <v>7723.0267177781006</v>
      </c>
      <c r="F53" s="2">
        <v>6672.615473452779</v>
      </c>
      <c r="G53" s="5">
        <f t="shared" si="4"/>
        <v>14395.64219123088</v>
      </c>
      <c r="H53" s="2">
        <v>0</v>
      </c>
      <c r="I53" s="2">
        <v>0</v>
      </c>
      <c r="J53" s="5">
        <f t="shared" si="5"/>
        <v>0</v>
      </c>
      <c r="K53" s="2">
        <v>119</v>
      </c>
      <c r="L53" s="2">
        <v>132</v>
      </c>
      <c r="M53" s="5">
        <f t="shared" si="6"/>
        <v>251</v>
      </c>
      <c r="N53" s="27">
        <f t="shared" si="7"/>
        <v>0.26169106525406954</v>
      </c>
      <c r="O53" s="27">
        <f t="shared" si="0"/>
        <v>0.20383111783518998</v>
      </c>
      <c r="P53" s="28">
        <f t="shared" si="1"/>
        <v>0.2312627263724277</v>
      </c>
      <c r="R53" s="32">
        <f t="shared" si="8"/>
        <v>64.899384183009246</v>
      </c>
      <c r="S53" s="32">
        <f t="shared" si="9"/>
        <v>50.550117223127117</v>
      </c>
      <c r="T53" s="32">
        <f t="shared" si="10"/>
        <v>57.353156140362067</v>
      </c>
    </row>
    <row r="54" spans="2:20" x14ac:dyDescent="0.25">
      <c r="B54" s="12" t="str">
        <f>'Média Mensal'!B54</f>
        <v>Santa Clara</v>
      </c>
      <c r="C54" s="12" t="str">
        <f>'Média Mensal'!C54</f>
        <v>Vila do Conde</v>
      </c>
      <c r="D54" s="15">
        <f>'Média Mensal'!D54</f>
        <v>670.57</v>
      </c>
      <c r="E54" s="4">
        <v>7375.4324964461975</v>
      </c>
      <c r="F54" s="2">
        <v>6444.0785336098515</v>
      </c>
      <c r="G54" s="5">
        <f t="shared" si="4"/>
        <v>13819.511030056048</v>
      </c>
      <c r="H54" s="2">
        <v>0</v>
      </c>
      <c r="I54" s="2">
        <v>0</v>
      </c>
      <c r="J54" s="5">
        <f t="shared" si="5"/>
        <v>0</v>
      </c>
      <c r="K54" s="2">
        <v>127</v>
      </c>
      <c r="L54" s="2">
        <v>153</v>
      </c>
      <c r="M54" s="5">
        <f t="shared" si="6"/>
        <v>280</v>
      </c>
      <c r="N54" s="27">
        <f t="shared" si="7"/>
        <v>0.23417045010306697</v>
      </c>
      <c r="O54" s="27">
        <f t="shared" si="0"/>
        <v>0.16983129173544834</v>
      </c>
      <c r="P54" s="28">
        <f t="shared" si="1"/>
        <v>0.1990136957093325</v>
      </c>
      <c r="R54" s="32">
        <f t="shared" si="8"/>
        <v>58.074271625560613</v>
      </c>
      <c r="S54" s="32">
        <f t="shared" si="9"/>
        <v>42.118160350391186</v>
      </c>
      <c r="T54" s="32">
        <f t="shared" si="10"/>
        <v>49.355396535914458</v>
      </c>
    </row>
    <row r="55" spans="2:20" x14ac:dyDescent="0.25">
      <c r="B55" s="12" t="str">
        <f>'Média Mensal'!B55</f>
        <v>Vila do Conde</v>
      </c>
      <c r="C55" s="12" t="str">
        <f>'Média Mensal'!C55</f>
        <v>Alto de Pega</v>
      </c>
      <c r="D55" s="15">
        <f>'Média Mensal'!D55</f>
        <v>730.41</v>
      </c>
      <c r="E55" s="4">
        <v>6019.7251714499016</v>
      </c>
      <c r="F55" s="2">
        <v>5327.5948425321194</v>
      </c>
      <c r="G55" s="5">
        <f t="shared" si="4"/>
        <v>11347.320013982022</v>
      </c>
      <c r="H55" s="2">
        <v>0</v>
      </c>
      <c r="I55" s="2">
        <v>0</v>
      </c>
      <c r="J55" s="5">
        <f t="shared" si="5"/>
        <v>0</v>
      </c>
      <c r="K55" s="2">
        <v>132</v>
      </c>
      <c r="L55" s="2">
        <v>143</v>
      </c>
      <c r="M55" s="5">
        <f t="shared" si="6"/>
        <v>275</v>
      </c>
      <c r="N55" s="27">
        <f t="shared" si="7"/>
        <v>0.18388701036931518</v>
      </c>
      <c r="O55" s="27">
        <f t="shared" si="0"/>
        <v>0.15022543544248024</v>
      </c>
      <c r="P55" s="28">
        <f t="shared" si="1"/>
        <v>0.16638299140736101</v>
      </c>
      <c r="R55" s="32">
        <f t="shared" si="8"/>
        <v>45.603978571590162</v>
      </c>
      <c r="S55" s="32">
        <f t="shared" si="9"/>
        <v>37.2559079897351</v>
      </c>
      <c r="T55" s="32">
        <f t="shared" si="10"/>
        <v>41.262981869025538</v>
      </c>
    </row>
    <row r="56" spans="2:20" x14ac:dyDescent="0.25">
      <c r="B56" s="12" t="str">
        <f>'Média Mensal'!B56</f>
        <v>Alto de Pega</v>
      </c>
      <c r="C56" s="12" t="str">
        <f>'Média Mensal'!C56</f>
        <v>Portas Fronhas</v>
      </c>
      <c r="D56" s="15">
        <f>'Média Mensal'!D56</f>
        <v>671.05</v>
      </c>
      <c r="E56" s="4">
        <v>5913.4530809161079</v>
      </c>
      <c r="F56" s="2">
        <v>5185.9989273260326</v>
      </c>
      <c r="G56" s="5">
        <f t="shared" si="4"/>
        <v>11099.45200824214</v>
      </c>
      <c r="H56" s="2">
        <v>0</v>
      </c>
      <c r="I56" s="2">
        <v>0</v>
      </c>
      <c r="J56" s="5">
        <f t="shared" si="5"/>
        <v>0</v>
      </c>
      <c r="K56" s="2">
        <v>131</v>
      </c>
      <c r="L56" s="2">
        <v>143</v>
      </c>
      <c r="M56" s="5">
        <f t="shared" si="6"/>
        <v>274</v>
      </c>
      <c r="N56" s="27">
        <f t="shared" si="7"/>
        <v>0.18201960973024217</v>
      </c>
      <c r="O56" s="27">
        <f t="shared" si="0"/>
        <v>0.14623276921176495</v>
      </c>
      <c r="P56" s="28">
        <f t="shared" si="1"/>
        <v>0.16334253602899312</v>
      </c>
      <c r="R56" s="32">
        <f t="shared" si="8"/>
        <v>45.140863213100062</v>
      </c>
      <c r="S56" s="32">
        <f t="shared" si="9"/>
        <v>36.265726764517709</v>
      </c>
      <c r="T56" s="32">
        <f t="shared" si="10"/>
        <v>40.508948935190297</v>
      </c>
    </row>
    <row r="57" spans="2:20" x14ac:dyDescent="0.25">
      <c r="B57" s="12" t="str">
        <f>'Média Mensal'!B57</f>
        <v>Portas Fronhas</v>
      </c>
      <c r="C57" s="12" t="str">
        <f>'Média Mensal'!C57</f>
        <v>São Brás</v>
      </c>
      <c r="D57" s="15">
        <f>'Média Mensal'!D57</f>
        <v>562.21</v>
      </c>
      <c r="E57" s="4">
        <v>5153.897618161729</v>
      </c>
      <c r="F57" s="2">
        <v>4556.1263991203978</v>
      </c>
      <c r="G57" s="5">
        <f t="shared" si="4"/>
        <v>9710.0240172821268</v>
      </c>
      <c r="H57" s="2">
        <v>0</v>
      </c>
      <c r="I57" s="2">
        <v>0</v>
      </c>
      <c r="J57" s="5">
        <f t="shared" si="5"/>
        <v>0</v>
      </c>
      <c r="K57" s="42">
        <v>131</v>
      </c>
      <c r="L57" s="2">
        <v>143</v>
      </c>
      <c r="M57" s="5">
        <f t="shared" si="6"/>
        <v>274</v>
      </c>
      <c r="N57" s="27">
        <f t="shared" si="7"/>
        <v>0.15864003995819162</v>
      </c>
      <c r="O57" s="27">
        <f t="shared" si="0"/>
        <v>0.12847187004061578</v>
      </c>
      <c r="P57" s="28">
        <f t="shared" si="1"/>
        <v>0.14289533813989475</v>
      </c>
      <c r="R57" s="32">
        <f t="shared" si="8"/>
        <v>39.342729909631522</v>
      </c>
      <c r="S57" s="32">
        <f t="shared" si="9"/>
        <v>31.861023770072713</v>
      </c>
      <c r="T57" s="32">
        <f t="shared" si="10"/>
        <v>35.438043858693895</v>
      </c>
    </row>
    <row r="58" spans="2:20" x14ac:dyDescent="0.25">
      <c r="B58" s="13" t="str">
        <f>'Média Mensal'!B58</f>
        <v>São Brás</v>
      </c>
      <c r="C58" s="13" t="str">
        <f>'Média Mensal'!C58</f>
        <v>Póvoa de Varzim</v>
      </c>
      <c r="D58" s="16">
        <f>'Média Mensal'!D58</f>
        <v>624.94000000000005</v>
      </c>
      <c r="E58" s="6">
        <v>4960.4254026288554</v>
      </c>
      <c r="F58" s="3">
        <v>4460.0000000004611</v>
      </c>
      <c r="G58" s="7">
        <f t="shared" si="4"/>
        <v>9420.4254026293165</v>
      </c>
      <c r="H58" s="6">
        <v>0</v>
      </c>
      <c r="I58" s="3">
        <v>0</v>
      </c>
      <c r="J58" s="7">
        <f t="shared" si="5"/>
        <v>0</v>
      </c>
      <c r="K58" s="43">
        <v>134</v>
      </c>
      <c r="L58" s="3">
        <v>143</v>
      </c>
      <c r="M58" s="7">
        <f t="shared" si="6"/>
        <v>277</v>
      </c>
      <c r="N58" s="27">
        <f t="shared" si="7"/>
        <v>0.14926653233717066</v>
      </c>
      <c r="O58" s="27">
        <f t="shared" si="0"/>
        <v>0.1257613354387678</v>
      </c>
      <c r="P58" s="28">
        <f t="shared" si="1"/>
        <v>0.13713208050875331</v>
      </c>
      <c r="R58" s="32">
        <f t="shared" si="8"/>
        <v>37.018100019618323</v>
      </c>
      <c r="S58" s="32">
        <f t="shared" si="9"/>
        <v>31.188811188814412</v>
      </c>
      <c r="T58" s="32">
        <f t="shared" si="10"/>
        <v>34.008755966170817</v>
      </c>
    </row>
    <row r="59" spans="2:20" x14ac:dyDescent="0.25">
      <c r="B59" s="11" t="str">
        <f>'Média Mensal'!B59</f>
        <v>CSra da Hora</v>
      </c>
      <c r="C59" s="11" t="str">
        <f>'Média Mensal'!C59</f>
        <v>CFonte do Cuco</v>
      </c>
      <c r="D59" s="14">
        <f>'Média Mensal'!D59</f>
        <v>685.98</v>
      </c>
      <c r="E59" s="2">
        <v>9143.8196736710361</v>
      </c>
      <c r="F59" s="2">
        <v>10201.869368586618</v>
      </c>
      <c r="G59" s="5">
        <f t="shared" si="4"/>
        <v>19345.689042257654</v>
      </c>
      <c r="H59" s="2">
        <v>2</v>
      </c>
      <c r="I59" s="2">
        <v>6</v>
      </c>
      <c r="J59" s="10">
        <f t="shared" si="5"/>
        <v>8</v>
      </c>
      <c r="K59" s="2">
        <v>125</v>
      </c>
      <c r="L59" s="2">
        <v>115</v>
      </c>
      <c r="M59" s="10">
        <f t="shared" si="6"/>
        <v>240</v>
      </c>
      <c r="N59" s="25">
        <f t="shared" si="7"/>
        <v>0.29090798147337221</v>
      </c>
      <c r="O59" s="25">
        <f t="shared" si="0"/>
        <v>0.34216089913424397</v>
      </c>
      <c r="P59" s="26">
        <f t="shared" si="1"/>
        <v>0.3158582981037365</v>
      </c>
      <c r="R59" s="32">
        <f t="shared" si="8"/>
        <v>71.99858010764595</v>
      </c>
      <c r="S59" s="32">
        <f t="shared" si="9"/>
        <v>84.312969988319153</v>
      </c>
      <c r="T59" s="32">
        <f t="shared" si="10"/>
        <v>78.00681065426474</v>
      </c>
    </row>
    <row r="60" spans="2:20" x14ac:dyDescent="0.25">
      <c r="B60" s="12" t="str">
        <f>'Média Mensal'!B60</f>
        <v>CFonte do Cuco</v>
      </c>
      <c r="C60" s="12" t="str">
        <f>'Média Mensal'!C60</f>
        <v>Cândido dos Reis</v>
      </c>
      <c r="D60" s="15">
        <f>'Média Mensal'!D60</f>
        <v>913.51</v>
      </c>
      <c r="E60" s="2">
        <v>8756.9968517905709</v>
      </c>
      <c r="F60" s="2">
        <v>10093.115053041811</v>
      </c>
      <c r="G60" s="5">
        <f t="shared" si="4"/>
        <v>18850.111904832382</v>
      </c>
      <c r="H60" s="2">
        <v>2</v>
      </c>
      <c r="I60" s="2">
        <v>6</v>
      </c>
      <c r="J60" s="5">
        <f t="shared" si="5"/>
        <v>8</v>
      </c>
      <c r="K60" s="2">
        <v>118</v>
      </c>
      <c r="L60" s="2">
        <v>114</v>
      </c>
      <c r="M60" s="5">
        <f t="shared" si="6"/>
        <v>232</v>
      </c>
      <c r="N60" s="27">
        <f t="shared" si="7"/>
        <v>0.29488809441643893</v>
      </c>
      <c r="O60" s="27">
        <f t="shared" si="0"/>
        <v>0.34135264654497466</v>
      </c>
      <c r="P60" s="28">
        <f t="shared" si="1"/>
        <v>0.31807019277862414</v>
      </c>
      <c r="R60" s="32">
        <f t="shared" si="8"/>
        <v>72.97497376492143</v>
      </c>
      <c r="S60" s="32">
        <f t="shared" si="9"/>
        <v>84.109292108681757</v>
      </c>
      <c r="T60" s="32">
        <f t="shared" si="10"/>
        <v>78.542132936801593</v>
      </c>
    </row>
    <row r="61" spans="2:20" x14ac:dyDescent="0.25">
      <c r="B61" s="12" t="str">
        <f>'Média Mensal'!B61</f>
        <v>Cândido dos Reis</v>
      </c>
      <c r="C61" s="12" t="str">
        <f>'Média Mensal'!C61</f>
        <v>Pias</v>
      </c>
      <c r="D61" s="15">
        <f>'Média Mensal'!D61</f>
        <v>916.73</v>
      </c>
      <c r="E61" s="2">
        <v>8265.8449738135187</v>
      </c>
      <c r="F61" s="2">
        <v>9586.6381933004777</v>
      </c>
      <c r="G61" s="5">
        <f t="shared" si="4"/>
        <v>17852.483167113998</v>
      </c>
      <c r="H61" s="2">
        <v>2</v>
      </c>
      <c r="I61" s="2">
        <v>6</v>
      </c>
      <c r="J61" s="5">
        <f t="shared" si="5"/>
        <v>8</v>
      </c>
      <c r="K61" s="2">
        <v>118</v>
      </c>
      <c r="L61" s="2">
        <v>123</v>
      </c>
      <c r="M61" s="5">
        <f t="shared" si="6"/>
        <v>241</v>
      </c>
      <c r="N61" s="27">
        <f t="shared" si="7"/>
        <v>0.27834876662895741</v>
      </c>
      <c r="O61" s="27">
        <f t="shared" si="0"/>
        <v>0.30146660985221629</v>
      </c>
      <c r="P61" s="28">
        <f t="shared" si="1"/>
        <v>0.29030316064644851</v>
      </c>
      <c r="R61" s="32">
        <f t="shared" si="8"/>
        <v>68.882041448445989</v>
      </c>
      <c r="S61" s="32">
        <f t="shared" si="9"/>
        <v>74.31502475426727</v>
      </c>
      <c r="T61" s="32">
        <f t="shared" si="10"/>
        <v>71.696719546642569</v>
      </c>
    </row>
    <row r="62" spans="2:20" x14ac:dyDescent="0.25">
      <c r="B62" s="12" t="str">
        <f>'Média Mensal'!B62</f>
        <v>Pias</v>
      </c>
      <c r="C62" s="12" t="str">
        <f>'Média Mensal'!C62</f>
        <v>Araújo</v>
      </c>
      <c r="D62" s="15">
        <f>'Média Mensal'!D62</f>
        <v>1258.1300000000001</v>
      </c>
      <c r="E62" s="2">
        <v>7955.797428059449</v>
      </c>
      <c r="F62" s="2">
        <v>9062.6481259622869</v>
      </c>
      <c r="G62" s="5">
        <f t="shared" si="4"/>
        <v>17018.445554021735</v>
      </c>
      <c r="H62" s="2">
        <v>3</v>
      </c>
      <c r="I62" s="2">
        <v>6</v>
      </c>
      <c r="J62" s="5">
        <f t="shared" si="5"/>
        <v>9</v>
      </c>
      <c r="K62" s="2">
        <v>118</v>
      </c>
      <c r="L62" s="2">
        <v>121</v>
      </c>
      <c r="M62" s="5">
        <f t="shared" si="6"/>
        <v>239</v>
      </c>
      <c r="N62" s="27">
        <f t="shared" si="7"/>
        <v>0.26597343634860421</v>
      </c>
      <c r="O62" s="27">
        <f t="shared" si="0"/>
        <v>0.2895044762957541</v>
      </c>
      <c r="P62" s="28">
        <f t="shared" si="1"/>
        <v>0.27800649428289559</v>
      </c>
      <c r="R62" s="32">
        <f t="shared" si="8"/>
        <v>65.750391967433458</v>
      </c>
      <c r="S62" s="32">
        <f t="shared" si="9"/>
        <v>71.359434062695172</v>
      </c>
      <c r="T62" s="32">
        <f t="shared" si="10"/>
        <v>68.622764330732807</v>
      </c>
    </row>
    <row r="63" spans="2:20" x14ac:dyDescent="0.25">
      <c r="B63" s="12" t="str">
        <f>'Média Mensal'!B63</f>
        <v>Araújo</v>
      </c>
      <c r="C63" s="12" t="str">
        <f>'Média Mensal'!C63</f>
        <v>Custió</v>
      </c>
      <c r="D63" s="15">
        <f>'Média Mensal'!D63</f>
        <v>651.69000000000005</v>
      </c>
      <c r="E63" s="2">
        <v>7726.3095161244764</v>
      </c>
      <c r="F63" s="2">
        <v>8676.2123903572847</v>
      </c>
      <c r="G63" s="5">
        <f t="shared" si="4"/>
        <v>16402.521906481761</v>
      </c>
      <c r="H63" s="2">
        <v>3</v>
      </c>
      <c r="I63" s="2">
        <v>6</v>
      </c>
      <c r="J63" s="5">
        <f t="shared" si="5"/>
        <v>9</v>
      </c>
      <c r="K63" s="2">
        <v>117</v>
      </c>
      <c r="L63" s="2">
        <v>114</v>
      </c>
      <c r="M63" s="5">
        <f t="shared" si="6"/>
        <v>231</v>
      </c>
      <c r="N63" s="27">
        <f t="shared" si="7"/>
        <v>0.26046081162771295</v>
      </c>
      <c r="O63" s="27">
        <f t="shared" si="0"/>
        <v>0.29343250779076313</v>
      </c>
      <c r="P63" s="28">
        <f t="shared" si="1"/>
        <v>0.27691994034443818</v>
      </c>
      <c r="R63" s="32">
        <f t="shared" si="8"/>
        <v>64.385912634370641</v>
      </c>
      <c r="S63" s="32">
        <f t="shared" si="9"/>
        <v>72.301769919644045</v>
      </c>
      <c r="T63" s="32">
        <f t="shared" si="10"/>
        <v>68.343841277007343</v>
      </c>
    </row>
    <row r="64" spans="2:20" x14ac:dyDescent="0.25">
      <c r="B64" s="12" t="str">
        <f>'Média Mensal'!B64</f>
        <v>Custió</v>
      </c>
      <c r="C64" s="12" t="str">
        <f>'Média Mensal'!C64</f>
        <v>Parque de Maia</v>
      </c>
      <c r="D64" s="15">
        <f>'Média Mensal'!D64</f>
        <v>1418.51</v>
      </c>
      <c r="E64" s="2">
        <v>7415.6718519056512</v>
      </c>
      <c r="F64" s="2">
        <v>8206.5029306499218</v>
      </c>
      <c r="G64" s="5">
        <f t="shared" si="4"/>
        <v>15622.174782555572</v>
      </c>
      <c r="H64" s="2">
        <v>3</v>
      </c>
      <c r="I64" s="2">
        <v>5</v>
      </c>
      <c r="J64" s="5">
        <f t="shared" si="5"/>
        <v>8</v>
      </c>
      <c r="K64" s="2">
        <v>117</v>
      </c>
      <c r="L64" s="2">
        <v>115</v>
      </c>
      <c r="M64" s="5">
        <f t="shared" si="6"/>
        <v>232</v>
      </c>
      <c r="N64" s="27">
        <f t="shared" si="7"/>
        <v>0.24998893783392837</v>
      </c>
      <c r="O64" s="27">
        <f t="shared" si="0"/>
        <v>0.27724672063006495</v>
      </c>
      <c r="P64" s="28">
        <f t="shared" si="1"/>
        <v>0.26360311120672875</v>
      </c>
      <c r="R64" s="32">
        <f t="shared" si="8"/>
        <v>61.797265432547093</v>
      </c>
      <c r="S64" s="32">
        <f t="shared" si="9"/>
        <v>68.387524422082677</v>
      </c>
      <c r="T64" s="32">
        <f t="shared" si="10"/>
        <v>65.092394927314885</v>
      </c>
    </row>
    <row r="65" spans="2:20" x14ac:dyDescent="0.25">
      <c r="B65" s="12" t="str">
        <f>'Média Mensal'!B65</f>
        <v>Parque de Maia</v>
      </c>
      <c r="C65" s="12" t="str">
        <f>'Média Mensal'!C65</f>
        <v>Forum</v>
      </c>
      <c r="D65" s="15">
        <f>'Média Mensal'!D65</f>
        <v>824.81</v>
      </c>
      <c r="E65" s="2">
        <v>6648.7946782394192</v>
      </c>
      <c r="F65" s="2">
        <v>7210.6648607267571</v>
      </c>
      <c r="G65" s="5">
        <f t="shared" si="4"/>
        <v>13859.459538966177</v>
      </c>
      <c r="H65" s="2">
        <v>3</v>
      </c>
      <c r="I65" s="2">
        <v>5</v>
      </c>
      <c r="J65" s="5">
        <f t="shared" si="5"/>
        <v>8</v>
      </c>
      <c r="K65" s="2">
        <v>117</v>
      </c>
      <c r="L65" s="2">
        <v>115</v>
      </c>
      <c r="M65" s="5">
        <f t="shared" si="6"/>
        <v>232</v>
      </c>
      <c r="N65" s="27">
        <f t="shared" si="7"/>
        <v>0.22413682167743457</v>
      </c>
      <c r="O65" s="27">
        <f t="shared" si="0"/>
        <v>0.24360354259212016</v>
      </c>
      <c r="P65" s="28">
        <f t="shared" si="1"/>
        <v>0.23385967094637852</v>
      </c>
      <c r="R65" s="32">
        <f t="shared" si="8"/>
        <v>55.406622318661825</v>
      </c>
      <c r="S65" s="32">
        <f t="shared" si="9"/>
        <v>60.088873839389642</v>
      </c>
      <c r="T65" s="32">
        <f t="shared" si="10"/>
        <v>57.74774807902574</v>
      </c>
    </row>
    <row r="66" spans="2:20" x14ac:dyDescent="0.25">
      <c r="B66" s="12" t="str">
        <f>'Média Mensal'!B66</f>
        <v>Forum</v>
      </c>
      <c r="C66" s="12" t="str">
        <f>'Média Mensal'!C66</f>
        <v>Zona Industrial</v>
      </c>
      <c r="D66" s="15">
        <f>'Média Mensal'!D66</f>
        <v>1119.4000000000001</v>
      </c>
      <c r="E66" s="2">
        <v>2344.9104628449672</v>
      </c>
      <c r="F66" s="2">
        <v>2504.3601455536177</v>
      </c>
      <c r="G66" s="5">
        <f t="shared" si="4"/>
        <v>4849.270608398585</v>
      </c>
      <c r="H66" s="2">
        <v>0</v>
      </c>
      <c r="I66" s="2">
        <v>2</v>
      </c>
      <c r="J66" s="5">
        <f t="shared" si="5"/>
        <v>2</v>
      </c>
      <c r="K66" s="2">
        <v>62</v>
      </c>
      <c r="L66" s="2">
        <v>60</v>
      </c>
      <c r="M66" s="5">
        <f t="shared" si="6"/>
        <v>122</v>
      </c>
      <c r="N66" s="27">
        <f t="shared" si="7"/>
        <v>0.15250458265120756</v>
      </c>
      <c r="O66" s="27">
        <f t="shared" si="0"/>
        <v>0.16355539090606178</v>
      </c>
      <c r="P66" s="28">
        <f t="shared" si="1"/>
        <v>0.15801846351663792</v>
      </c>
      <c r="R66" s="32">
        <f t="shared" si="8"/>
        <v>37.821136497499474</v>
      </c>
      <c r="S66" s="32">
        <f t="shared" si="9"/>
        <v>40.392905573445447</v>
      </c>
      <c r="T66" s="32">
        <f t="shared" si="10"/>
        <v>39.107021035472457</v>
      </c>
    </row>
    <row r="67" spans="2:20" x14ac:dyDescent="0.25">
      <c r="B67" s="12" t="str">
        <f>'Média Mensal'!B67</f>
        <v>Zona Industrial</v>
      </c>
      <c r="C67" s="12" t="str">
        <f>'Média Mensal'!C67</f>
        <v>Mandim</v>
      </c>
      <c r="D67" s="15">
        <f>'Média Mensal'!D67</f>
        <v>1194.23</v>
      </c>
      <c r="E67" s="2">
        <v>2186.8007388369942</v>
      </c>
      <c r="F67" s="2">
        <v>2263.9429321765479</v>
      </c>
      <c r="G67" s="5">
        <f t="shared" si="4"/>
        <v>4450.7436710135426</v>
      </c>
      <c r="H67" s="2">
        <v>0</v>
      </c>
      <c r="I67" s="2">
        <v>18</v>
      </c>
      <c r="J67" s="5">
        <f t="shared" si="5"/>
        <v>18</v>
      </c>
      <c r="K67" s="2">
        <v>62</v>
      </c>
      <c r="L67" s="2">
        <v>60</v>
      </c>
      <c r="M67" s="5">
        <f t="shared" si="6"/>
        <v>122</v>
      </c>
      <c r="N67" s="27">
        <f t="shared" si="7"/>
        <v>0.14222169217202096</v>
      </c>
      <c r="O67" s="27">
        <f t="shared" si="0"/>
        <v>0.12062782034188767</v>
      </c>
      <c r="P67" s="28">
        <f t="shared" si="1"/>
        <v>0.13035214594111827</v>
      </c>
      <c r="R67" s="32">
        <f t="shared" si="8"/>
        <v>35.270979658661197</v>
      </c>
      <c r="S67" s="32">
        <f t="shared" si="9"/>
        <v>29.024909386878818</v>
      </c>
      <c r="T67" s="32">
        <f t="shared" si="10"/>
        <v>31.791026221525303</v>
      </c>
    </row>
    <row r="68" spans="2:20" x14ac:dyDescent="0.25">
      <c r="B68" s="12" t="str">
        <f>'Média Mensal'!B68</f>
        <v>Mandim</v>
      </c>
      <c r="C68" s="12" t="str">
        <f>'Média Mensal'!C68</f>
        <v>Castêlo da Maia</v>
      </c>
      <c r="D68" s="15">
        <f>'Média Mensal'!D68</f>
        <v>1468.1</v>
      </c>
      <c r="E68" s="2">
        <v>2092.8994640647038</v>
      </c>
      <c r="F68" s="2">
        <v>2092.2449870548858</v>
      </c>
      <c r="G68" s="5">
        <f t="shared" si="4"/>
        <v>4185.1444511195896</v>
      </c>
      <c r="H68" s="2">
        <v>0</v>
      </c>
      <c r="I68" s="2">
        <v>22</v>
      </c>
      <c r="J68" s="5">
        <f t="shared" si="5"/>
        <v>22</v>
      </c>
      <c r="K68" s="2">
        <v>62</v>
      </c>
      <c r="L68" s="2">
        <v>60</v>
      </c>
      <c r="M68" s="5">
        <f t="shared" si="6"/>
        <v>122</v>
      </c>
      <c r="N68" s="27">
        <f t="shared" si="7"/>
        <v>0.1361146893902643</v>
      </c>
      <c r="O68" s="27">
        <f t="shared" si="0"/>
        <v>0.10657319616212743</v>
      </c>
      <c r="P68" s="28">
        <f t="shared" si="1"/>
        <v>0.11954823043645994</v>
      </c>
      <c r="R68" s="32">
        <f t="shared" si="8"/>
        <v>33.756442968785542</v>
      </c>
      <c r="S68" s="32">
        <f t="shared" si="9"/>
        <v>25.515182768962021</v>
      </c>
      <c r="T68" s="32">
        <f t="shared" si="10"/>
        <v>29.063503132774926</v>
      </c>
    </row>
    <row r="69" spans="2:20" x14ac:dyDescent="0.25">
      <c r="B69" s="13" t="str">
        <f>'Média Mensal'!B69</f>
        <v>Castêlo da Maia</v>
      </c>
      <c r="C69" s="13" t="str">
        <f>'Média Mensal'!C69</f>
        <v>ISMAI</v>
      </c>
      <c r="D69" s="16">
        <f>'Média Mensal'!D69</f>
        <v>702.48</v>
      </c>
      <c r="E69" s="2">
        <v>1086.849947591197</v>
      </c>
      <c r="F69" s="2">
        <v>1077.0000000022733</v>
      </c>
      <c r="G69" s="7">
        <f t="shared" si="4"/>
        <v>2163.8499475934705</v>
      </c>
      <c r="H69" s="6">
        <v>0</v>
      </c>
      <c r="I69" s="3">
        <v>22</v>
      </c>
      <c r="J69" s="7">
        <f t="shared" si="5"/>
        <v>22</v>
      </c>
      <c r="K69" s="6">
        <v>62</v>
      </c>
      <c r="L69" s="3">
        <v>60</v>
      </c>
      <c r="M69" s="7">
        <f t="shared" si="6"/>
        <v>122</v>
      </c>
      <c r="N69" s="27">
        <f t="shared" si="7"/>
        <v>7.0684830098282844E-2</v>
      </c>
      <c r="O69" s="27">
        <f t="shared" si="0"/>
        <v>5.4859413203049781E-2</v>
      </c>
      <c r="P69" s="28">
        <f t="shared" si="1"/>
        <v>6.1810156181257729E-2</v>
      </c>
      <c r="R69" s="32">
        <f t="shared" si="8"/>
        <v>17.529837864374144</v>
      </c>
      <c r="S69" s="32">
        <f t="shared" si="9"/>
        <v>13.134146341491137</v>
      </c>
      <c r="T69" s="32">
        <f t="shared" si="10"/>
        <v>15.026735747176879</v>
      </c>
    </row>
    <row r="70" spans="2:20" x14ac:dyDescent="0.25">
      <c r="B70" s="11" t="str">
        <f>'Média Mensal'!B70</f>
        <v>Santo Ovídio</v>
      </c>
      <c r="C70" s="11" t="str">
        <f>'Média Mensal'!C70</f>
        <v>D. João II</v>
      </c>
      <c r="D70" s="14">
        <f>'Média Mensal'!D70</f>
        <v>463.71</v>
      </c>
      <c r="E70" s="2">
        <v>10221.999999929349</v>
      </c>
      <c r="F70" s="2">
        <v>8319.7738419769794</v>
      </c>
      <c r="G70" s="10">
        <f t="shared" ref="G70:G86" si="14">+E70+F70</f>
        <v>18541.773841906328</v>
      </c>
      <c r="H70" s="2">
        <v>474</v>
      </c>
      <c r="I70" s="2">
        <v>473</v>
      </c>
      <c r="J70" s="10">
        <f t="shared" ref="J70:J86" si="15">+H70+I70</f>
        <v>947</v>
      </c>
      <c r="K70" s="2">
        <v>0</v>
      </c>
      <c r="L70" s="2">
        <v>0</v>
      </c>
      <c r="M70" s="10">
        <f t="shared" ref="M70:M86" si="16">+K70+L70</f>
        <v>0</v>
      </c>
      <c r="N70" s="25">
        <f t="shared" ref="N70:P86" si="17">+E70/(H70*216+K70*248)</f>
        <v>9.9839818720985199E-2</v>
      </c>
      <c r="O70" s="25">
        <f t="shared" si="0"/>
        <v>8.1432286449543687E-2</v>
      </c>
      <c r="P70" s="26">
        <f t="shared" si="1"/>
        <v>9.0645771451300053E-2</v>
      </c>
      <c r="R70" s="32">
        <f t="shared" si="8"/>
        <v>21.565400843732803</v>
      </c>
      <c r="S70" s="32">
        <f t="shared" si="9"/>
        <v>17.589373873101437</v>
      </c>
      <c r="T70" s="32">
        <f t="shared" si="10"/>
        <v>19.579486633480812</v>
      </c>
    </row>
    <row r="71" spans="2:20" x14ac:dyDescent="0.25">
      <c r="B71" s="12" t="str">
        <f>'Média Mensal'!B71</f>
        <v>D. João II</v>
      </c>
      <c r="C71" s="12" t="str">
        <f>'Média Mensal'!C71</f>
        <v>João de Deus</v>
      </c>
      <c r="D71" s="15">
        <f>'Média Mensal'!D71</f>
        <v>716.25</v>
      </c>
      <c r="E71" s="2">
        <v>13887.331395923416</v>
      </c>
      <c r="F71" s="2">
        <v>12529.035171909691</v>
      </c>
      <c r="G71" s="5">
        <f t="shared" si="14"/>
        <v>26416.366567833109</v>
      </c>
      <c r="H71" s="2">
        <v>474</v>
      </c>
      <c r="I71" s="2">
        <v>475</v>
      </c>
      <c r="J71" s="5">
        <f t="shared" si="15"/>
        <v>949</v>
      </c>
      <c r="K71" s="2">
        <v>0</v>
      </c>
      <c r="L71" s="2">
        <v>0</v>
      </c>
      <c r="M71" s="5">
        <f t="shared" si="16"/>
        <v>0</v>
      </c>
      <c r="N71" s="27">
        <f t="shared" si="17"/>
        <v>0.13563966436087099</v>
      </c>
      <c r="O71" s="27">
        <f t="shared" si="0"/>
        <v>0.12211535255272603</v>
      </c>
      <c r="P71" s="28">
        <f t="shared" si="1"/>
        <v>0.12887038289736324</v>
      </c>
      <c r="R71" s="32">
        <f t="shared" ref="R71:R86" si="18">+E71/(H71+K71)</f>
        <v>29.298167501948136</v>
      </c>
      <c r="S71" s="32">
        <f t="shared" ref="S71:S86" si="19">+F71/(I71+L71)</f>
        <v>26.376916151388823</v>
      </c>
      <c r="T71" s="32">
        <f t="shared" ref="T71:T86" si="20">+G71/(J71+M71)</f>
        <v>27.836002705830463</v>
      </c>
    </row>
    <row r="72" spans="2:20" x14ac:dyDescent="0.25">
      <c r="B72" s="12" t="str">
        <f>'Média Mensal'!B72</f>
        <v>João de Deus</v>
      </c>
      <c r="C72" s="12" t="str">
        <f>'Média Mensal'!C72</f>
        <v>C.M.Gaia</v>
      </c>
      <c r="D72" s="15">
        <f>'Média Mensal'!D72</f>
        <v>405.01</v>
      </c>
      <c r="E72" s="2">
        <v>23342.674877700687</v>
      </c>
      <c r="F72" s="2">
        <v>22078.092305075072</v>
      </c>
      <c r="G72" s="5">
        <f t="shared" si="14"/>
        <v>45420.767182775759</v>
      </c>
      <c r="H72" s="2">
        <v>474</v>
      </c>
      <c r="I72" s="2">
        <v>476</v>
      </c>
      <c r="J72" s="5">
        <f t="shared" si="15"/>
        <v>950</v>
      </c>
      <c r="K72" s="2">
        <v>0</v>
      </c>
      <c r="L72" s="2">
        <v>0</v>
      </c>
      <c r="M72" s="5">
        <f t="shared" si="16"/>
        <v>0</v>
      </c>
      <c r="N72" s="27">
        <f t="shared" si="17"/>
        <v>0.22799143301395419</v>
      </c>
      <c r="O72" s="27">
        <f t="shared" si="0"/>
        <v>0.21473401323796951</v>
      </c>
      <c r="P72" s="28">
        <f t="shared" si="1"/>
        <v>0.22134876794725028</v>
      </c>
      <c r="R72" s="32">
        <f t="shared" si="18"/>
        <v>49.246149531014105</v>
      </c>
      <c r="S72" s="32">
        <f t="shared" si="19"/>
        <v>46.382546859401408</v>
      </c>
      <c r="T72" s="32">
        <f t="shared" si="20"/>
        <v>47.811333876606064</v>
      </c>
    </row>
    <row r="73" spans="2:20" x14ac:dyDescent="0.25">
      <c r="B73" s="12" t="str">
        <f>'Média Mensal'!B73</f>
        <v>C.M.Gaia</v>
      </c>
      <c r="C73" s="12" t="str">
        <f>'Média Mensal'!C73</f>
        <v>General Torres</v>
      </c>
      <c r="D73" s="15">
        <f>'Média Mensal'!D73</f>
        <v>488.39</v>
      </c>
      <c r="E73" s="2">
        <v>26485.748623511074</v>
      </c>
      <c r="F73" s="2">
        <v>24456.352469563146</v>
      </c>
      <c r="G73" s="5">
        <f t="shared" si="14"/>
        <v>50942.10109307422</v>
      </c>
      <c r="H73" s="2">
        <v>474</v>
      </c>
      <c r="I73" s="2">
        <v>476</v>
      </c>
      <c r="J73" s="5">
        <f t="shared" si="15"/>
        <v>950</v>
      </c>
      <c r="K73" s="2">
        <v>0</v>
      </c>
      <c r="L73" s="2">
        <v>0</v>
      </c>
      <c r="M73" s="5">
        <f t="shared" si="16"/>
        <v>0</v>
      </c>
      <c r="N73" s="27">
        <f t="shared" si="17"/>
        <v>0.25869030926229758</v>
      </c>
      <c r="O73" s="27">
        <f t="shared" si="0"/>
        <v>0.2378652395499061</v>
      </c>
      <c r="P73" s="28">
        <f t="shared" si="1"/>
        <v>0.24825585328008878</v>
      </c>
      <c r="R73" s="32">
        <f t="shared" si="18"/>
        <v>55.877106800656271</v>
      </c>
      <c r="S73" s="32">
        <f t="shared" si="19"/>
        <v>51.378891742779722</v>
      </c>
      <c r="T73" s="32">
        <f t="shared" si="20"/>
        <v>53.623264308499181</v>
      </c>
    </row>
    <row r="74" spans="2:20" x14ac:dyDescent="0.25">
      <c r="B74" s="12" t="str">
        <f>'Média Mensal'!B74</f>
        <v>General Torres</v>
      </c>
      <c r="C74" s="12" t="str">
        <f>'Média Mensal'!C74</f>
        <v>Jardim do Morro</v>
      </c>
      <c r="D74" s="15">
        <f>'Média Mensal'!D74</f>
        <v>419.98</v>
      </c>
      <c r="E74" s="2">
        <v>28251.172605612581</v>
      </c>
      <c r="F74" s="2">
        <v>26828.388099627948</v>
      </c>
      <c r="G74" s="5">
        <f t="shared" si="14"/>
        <v>55079.560705240525</v>
      </c>
      <c r="H74" s="2">
        <v>474</v>
      </c>
      <c r="I74" s="2">
        <v>474</v>
      </c>
      <c r="J74" s="5">
        <f t="shared" si="15"/>
        <v>948</v>
      </c>
      <c r="K74" s="2">
        <v>0</v>
      </c>
      <c r="L74" s="2">
        <v>0</v>
      </c>
      <c r="M74" s="5">
        <f t="shared" si="16"/>
        <v>0</v>
      </c>
      <c r="N74" s="27">
        <f t="shared" si="17"/>
        <v>0.27593347208169811</v>
      </c>
      <c r="O74" s="27">
        <f t="shared" si="0"/>
        <v>0.26203692080430485</v>
      </c>
      <c r="P74" s="28">
        <f t="shared" si="1"/>
        <v>0.26898519644300145</v>
      </c>
      <c r="R74" s="32">
        <f t="shared" si="18"/>
        <v>59.601629969646794</v>
      </c>
      <c r="S74" s="32">
        <f t="shared" si="19"/>
        <v>56.599974893729851</v>
      </c>
      <c r="T74" s="32">
        <f t="shared" si="20"/>
        <v>58.100802431688315</v>
      </c>
    </row>
    <row r="75" spans="2:20" x14ac:dyDescent="0.25">
      <c r="B75" s="12" t="str">
        <f>'Média Mensal'!B75</f>
        <v>Jardim do Morro</v>
      </c>
      <c r="C75" s="12" t="str">
        <f>'Média Mensal'!C75</f>
        <v>São Bento</v>
      </c>
      <c r="D75" s="15">
        <f>'Média Mensal'!D75</f>
        <v>795.7</v>
      </c>
      <c r="E75" s="2">
        <v>29669.962536624982</v>
      </c>
      <c r="F75" s="2">
        <v>29291.069803278126</v>
      </c>
      <c r="G75" s="5">
        <f t="shared" si="14"/>
        <v>58961.032339903104</v>
      </c>
      <c r="H75" s="2">
        <v>462</v>
      </c>
      <c r="I75" s="2">
        <v>464</v>
      </c>
      <c r="J75" s="5">
        <f t="shared" si="15"/>
        <v>926</v>
      </c>
      <c r="K75" s="2">
        <v>0</v>
      </c>
      <c r="L75" s="2">
        <v>0</v>
      </c>
      <c r="M75" s="5">
        <f t="shared" si="16"/>
        <v>0</v>
      </c>
      <c r="N75" s="27">
        <f t="shared" si="17"/>
        <v>0.29731804690380975</v>
      </c>
      <c r="O75" s="27">
        <f t="shared" si="0"/>
        <v>0.29225604449311665</v>
      </c>
      <c r="P75" s="28">
        <f t="shared" si="1"/>
        <v>0.29478157917318165</v>
      </c>
      <c r="R75" s="32">
        <f t="shared" si="18"/>
        <v>64.220698131222903</v>
      </c>
      <c r="S75" s="32">
        <f t="shared" si="19"/>
        <v>63.127305610513204</v>
      </c>
      <c r="T75" s="32">
        <f t="shared" si="20"/>
        <v>63.672821101407237</v>
      </c>
    </row>
    <row r="76" spans="2:20" x14ac:dyDescent="0.25">
      <c r="B76" s="12" t="str">
        <f>'Média Mensal'!B76</f>
        <v>São Bento</v>
      </c>
      <c r="C76" s="12" t="str">
        <f>'Média Mensal'!C76</f>
        <v>Aliados</v>
      </c>
      <c r="D76" s="15">
        <f>'Média Mensal'!D76</f>
        <v>443.38</v>
      </c>
      <c r="E76" s="2">
        <v>36395.862487705897</v>
      </c>
      <c r="F76" s="2">
        <v>39549.373579034851</v>
      </c>
      <c r="G76" s="5">
        <f t="shared" si="14"/>
        <v>75945.236066740748</v>
      </c>
      <c r="H76" s="2">
        <v>482</v>
      </c>
      <c r="I76" s="2">
        <v>488</v>
      </c>
      <c r="J76" s="5">
        <f t="shared" si="15"/>
        <v>970</v>
      </c>
      <c r="K76" s="2">
        <v>0</v>
      </c>
      <c r="L76" s="2">
        <v>0</v>
      </c>
      <c r="M76" s="5">
        <f t="shared" si="16"/>
        <v>0</v>
      </c>
      <c r="N76" s="27">
        <f t="shared" si="17"/>
        <v>0.34958374142947879</v>
      </c>
      <c r="O76" s="27">
        <f t="shared" si="0"/>
        <v>0.37520276998932578</v>
      </c>
      <c r="P76" s="28">
        <f t="shared" si="1"/>
        <v>0.36247248981835029</v>
      </c>
      <c r="R76" s="32">
        <f t="shared" si="18"/>
        <v>75.510088148767423</v>
      </c>
      <c r="S76" s="32">
        <f t="shared" si="19"/>
        <v>81.043798317694367</v>
      </c>
      <c r="T76" s="32">
        <f t="shared" si="20"/>
        <v>78.294057800763653</v>
      </c>
    </row>
    <row r="77" spans="2:20" x14ac:dyDescent="0.25">
      <c r="B77" s="12" t="str">
        <f>'Média Mensal'!B77</f>
        <v>Aliados</v>
      </c>
      <c r="C77" s="12" t="str">
        <f>'Média Mensal'!C77</f>
        <v>Trindade S</v>
      </c>
      <c r="D77" s="15">
        <f>'Média Mensal'!D77</f>
        <v>450.27</v>
      </c>
      <c r="E77" s="2">
        <v>39385.401536201585</v>
      </c>
      <c r="F77" s="2">
        <v>43135.505844528721</v>
      </c>
      <c r="G77" s="5">
        <f t="shared" si="14"/>
        <v>82520.907380730307</v>
      </c>
      <c r="H77" s="2">
        <v>483</v>
      </c>
      <c r="I77" s="2">
        <v>486</v>
      </c>
      <c r="J77" s="5">
        <f t="shared" si="15"/>
        <v>969</v>
      </c>
      <c r="K77" s="2">
        <v>0</v>
      </c>
      <c r="L77" s="2">
        <v>0</v>
      </c>
      <c r="M77" s="5">
        <f t="shared" si="16"/>
        <v>0</v>
      </c>
      <c r="N77" s="27">
        <f t="shared" si="17"/>
        <v>0.37751515926885959</v>
      </c>
      <c r="O77" s="27">
        <f t="shared" si="0"/>
        <v>0.41090826326521035</v>
      </c>
      <c r="P77" s="28">
        <f t="shared" si="1"/>
        <v>0.39426340337848442</v>
      </c>
      <c r="R77" s="32">
        <f t="shared" si="18"/>
        <v>81.543274402073678</v>
      </c>
      <c r="S77" s="32">
        <f t="shared" si="19"/>
        <v>88.756184865285434</v>
      </c>
      <c r="T77" s="32">
        <f t="shared" si="20"/>
        <v>85.160895129752632</v>
      </c>
    </row>
    <row r="78" spans="2:20" x14ac:dyDescent="0.25">
      <c r="B78" s="12" t="str">
        <f>'Média Mensal'!B78</f>
        <v>Trindade S</v>
      </c>
      <c r="C78" s="12" t="str">
        <f>'Média Mensal'!C78</f>
        <v>Faria Guimaraes</v>
      </c>
      <c r="D78" s="15">
        <f>'Média Mensal'!D78</f>
        <v>555.34</v>
      </c>
      <c r="E78" s="2">
        <v>27936.010855738637</v>
      </c>
      <c r="F78" s="2">
        <v>32273.281858264465</v>
      </c>
      <c r="G78" s="5">
        <f t="shared" si="14"/>
        <v>60209.292714003102</v>
      </c>
      <c r="H78" s="2">
        <v>486</v>
      </c>
      <c r="I78" s="2">
        <v>490</v>
      </c>
      <c r="J78" s="5">
        <f t="shared" si="15"/>
        <v>976</v>
      </c>
      <c r="K78" s="2">
        <v>0</v>
      </c>
      <c r="L78" s="2">
        <v>0</v>
      </c>
      <c r="M78" s="5">
        <f t="shared" si="16"/>
        <v>0</v>
      </c>
      <c r="N78" s="27">
        <f t="shared" si="17"/>
        <v>0.2661180732332975</v>
      </c>
      <c r="O78" s="27">
        <f t="shared" si="0"/>
        <v>0.30492518762532561</v>
      </c>
      <c r="P78" s="28">
        <f t="shared" si="1"/>
        <v>0.28560115320470508</v>
      </c>
      <c r="R78" s="32">
        <f t="shared" si="18"/>
        <v>57.481503818392255</v>
      </c>
      <c r="S78" s="32">
        <f t="shared" si="19"/>
        <v>65.863840527070337</v>
      </c>
      <c r="T78" s="32">
        <f t="shared" si="20"/>
        <v>61.689849092216292</v>
      </c>
    </row>
    <row r="79" spans="2:20" x14ac:dyDescent="0.25">
      <c r="B79" s="12" t="str">
        <f>'Média Mensal'!B79</f>
        <v>Faria Guimaraes</v>
      </c>
      <c r="C79" s="12" t="str">
        <f>'Média Mensal'!C79</f>
        <v>Marques</v>
      </c>
      <c r="D79" s="15">
        <f>'Média Mensal'!D79</f>
        <v>621.04</v>
      </c>
      <c r="E79" s="2">
        <v>26062.46519145853</v>
      </c>
      <c r="F79" s="2">
        <v>30611.01839742564</v>
      </c>
      <c r="G79" s="5">
        <f t="shared" si="14"/>
        <v>56673.48358888417</v>
      </c>
      <c r="H79" s="2">
        <v>483</v>
      </c>
      <c r="I79" s="2">
        <v>486</v>
      </c>
      <c r="J79" s="5">
        <f t="shared" si="15"/>
        <v>969</v>
      </c>
      <c r="K79" s="2">
        <v>0</v>
      </c>
      <c r="L79" s="2">
        <v>0</v>
      </c>
      <c r="M79" s="5">
        <f t="shared" si="16"/>
        <v>0</v>
      </c>
      <c r="N79" s="27">
        <f t="shared" si="17"/>
        <v>0.24981275584175419</v>
      </c>
      <c r="O79" s="27">
        <f t="shared" si="0"/>
        <v>0.29160016001205646</v>
      </c>
      <c r="P79" s="28">
        <f t="shared" si="1"/>
        <v>0.27077114431106986</v>
      </c>
      <c r="R79" s="32">
        <f t="shared" si="18"/>
        <v>53.959555261818906</v>
      </c>
      <c r="S79" s="32">
        <f t="shared" si="19"/>
        <v>62.985634562604197</v>
      </c>
      <c r="T79" s="32">
        <f t="shared" si="20"/>
        <v>58.486567171191091</v>
      </c>
    </row>
    <row r="80" spans="2:20" x14ac:dyDescent="0.25">
      <c r="B80" s="12" t="str">
        <f>'Média Mensal'!B80</f>
        <v>Marques</v>
      </c>
      <c r="C80" s="12" t="str">
        <f>'Média Mensal'!C80</f>
        <v>Combatentes</v>
      </c>
      <c r="D80" s="15">
        <f>'Média Mensal'!D80</f>
        <v>702.75</v>
      </c>
      <c r="E80" s="2">
        <v>19928.312554075903</v>
      </c>
      <c r="F80" s="2">
        <v>23995.72068799469</v>
      </c>
      <c r="G80" s="5">
        <f t="shared" si="14"/>
        <v>43924.033242070596</v>
      </c>
      <c r="H80" s="2">
        <v>480</v>
      </c>
      <c r="I80" s="2">
        <v>486</v>
      </c>
      <c r="J80" s="5">
        <f t="shared" si="15"/>
        <v>966</v>
      </c>
      <c r="K80" s="2">
        <v>0</v>
      </c>
      <c r="L80" s="2">
        <v>0</v>
      </c>
      <c r="M80" s="5">
        <f t="shared" si="16"/>
        <v>0</v>
      </c>
      <c r="N80" s="27">
        <f t="shared" si="17"/>
        <v>0.19220980472681234</v>
      </c>
      <c r="O80" s="27">
        <f t="shared" si="0"/>
        <v>0.22858292074373848</v>
      </c>
      <c r="P80" s="28">
        <f t="shared" si="1"/>
        <v>0.21050932272290562</v>
      </c>
      <c r="R80" s="32">
        <f t="shared" si="18"/>
        <v>41.517317820991465</v>
      </c>
      <c r="S80" s="32">
        <f t="shared" si="19"/>
        <v>49.373910880647507</v>
      </c>
      <c r="T80" s="32">
        <f t="shared" si="20"/>
        <v>45.470013708147619</v>
      </c>
    </row>
    <row r="81" spans="2:20" x14ac:dyDescent="0.25">
      <c r="B81" s="12" t="str">
        <f>'Média Mensal'!B81</f>
        <v>Combatentes</v>
      </c>
      <c r="C81" s="12" t="str">
        <f>'Média Mensal'!C81</f>
        <v>Salgueiros</v>
      </c>
      <c r="D81" s="15">
        <f>'Média Mensal'!D81</f>
        <v>471.25</v>
      </c>
      <c r="E81" s="2">
        <v>16945.942746118621</v>
      </c>
      <c r="F81" s="2">
        <v>20379.4452297075</v>
      </c>
      <c r="G81" s="5">
        <f t="shared" si="14"/>
        <v>37325.387975826117</v>
      </c>
      <c r="H81" s="2">
        <v>487</v>
      </c>
      <c r="I81" s="2">
        <v>482</v>
      </c>
      <c r="J81" s="5">
        <f t="shared" si="15"/>
        <v>969</v>
      </c>
      <c r="K81" s="2">
        <v>0</v>
      </c>
      <c r="L81" s="2">
        <v>0</v>
      </c>
      <c r="M81" s="5">
        <f t="shared" si="16"/>
        <v>0</v>
      </c>
      <c r="N81" s="27">
        <f t="shared" si="17"/>
        <v>0.16109535654915413</v>
      </c>
      <c r="O81" s="27">
        <f t="shared" si="17"/>
        <v>0.19574540139184243</v>
      </c>
      <c r="P81" s="28">
        <f t="shared" si="17"/>
        <v>0.17833098256997534</v>
      </c>
      <c r="R81" s="32">
        <f t="shared" si="18"/>
        <v>34.796597014617291</v>
      </c>
      <c r="S81" s="32">
        <f t="shared" si="19"/>
        <v>42.281006700637967</v>
      </c>
      <c r="T81" s="32">
        <f t="shared" si="20"/>
        <v>38.519492235114669</v>
      </c>
    </row>
    <row r="82" spans="2:20" x14ac:dyDescent="0.25">
      <c r="B82" s="12" t="str">
        <f>'Média Mensal'!B82</f>
        <v>Salgueiros</v>
      </c>
      <c r="C82" s="12" t="str">
        <f>'Média Mensal'!C82</f>
        <v>Polo Universitario</v>
      </c>
      <c r="D82" s="15">
        <f>'Média Mensal'!D82</f>
        <v>775.36</v>
      </c>
      <c r="E82" s="2">
        <v>14976.034993369594</v>
      </c>
      <c r="F82" s="2">
        <v>18135.121751637394</v>
      </c>
      <c r="G82" s="5">
        <f t="shared" si="14"/>
        <v>33111.156745006985</v>
      </c>
      <c r="H82" s="2">
        <v>481</v>
      </c>
      <c r="I82" s="2">
        <v>475</v>
      </c>
      <c r="J82" s="5">
        <f t="shared" si="15"/>
        <v>956</v>
      </c>
      <c r="K82" s="2">
        <v>0</v>
      </c>
      <c r="L82" s="2">
        <v>0</v>
      </c>
      <c r="M82" s="5">
        <f t="shared" si="16"/>
        <v>0</v>
      </c>
      <c r="N82" s="27">
        <f t="shared" si="17"/>
        <v>0.14414448095566329</v>
      </c>
      <c r="O82" s="27">
        <f t="shared" si="17"/>
        <v>0.17675557262804478</v>
      </c>
      <c r="P82" s="28">
        <f t="shared" si="17"/>
        <v>0.16034769073012062</v>
      </c>
      <c r="R82" s="32">
        <f t="shared" si="18"/>
        <v>31.135207886423274</v>
      </c>
      <c r="S82" s="32">
        <f t="shared" si="19"/>
        <v>38.179203687657676</v>
      </c>
      <c r="T82" s="32">
        <f t="shared" si="20"/>
        <v>34.635101197706049</v>
      </c>
    </row>
    <row r="83" spans="2:20" x14ac:dyDescent="0.25">
      <c r="B83" s="12" t="str">
        <f>'Média Mensal'!B83</f>
        <v>Polo Universitario</v>
      </c>
      <c r="C83" s="12" t="str">
        <f>'Média Mensal'!C83</f>
        <v>I.P.O.</v>
      </c>
      <c r="D83" s="15">
        <f>'Média Mensal'!D83</f>
        <v>827.64</v>
      </c>
      <c r="E83" s="2">
        <v>11954.489391352334</v>
      </c>
      <c r="F83" s="2">
        <v>15431.807311458491</v>
      </c>
      <c r="G83" s="5">
        <f t="shared" si="14"/>
        <v>27386.296702810825</v>
      </c>
      <c r="H83" s="2">
        <v>479</v>
      </c>
      <c r="I83" s="2">
        <v>483</v>
      </c>
      <c r="J83" s="5">
        <f t="shared" si="15"/>
        <v>962</v>
      </c>
      <c r="K83" s="2">
        <v>0</v>
      </c>
      <c r="L83" s="2">
        <v>0</v>
      </c>
      <c r="M83" s="5">
        <f t="shared" si="16"/>
        <v>0</v>
      </c>
      <c r="N83" s="27">
        <f t="shared" si="17"/>
        <v>0.11554250165615416</v>
      </c>
      <c r="O83" s="27">
        <f t="shared" si="17"/>
        <v>0.14791625749040038</v>
      </c>
      <c r="P83" s="28">
        <f t="shared" si="17"/>
        <v>0.13179668467896177</v>
      </c>
      <c r="R83" s="32">
        <f t="shared" si="18"/>
        <v>24.9571803577293</v>
      </c>
      <c r="S83" s="32">
        <f t="shared" si="19"/>
        <v>31.949911617926482</v>
      </c>
      <c r="T83" s="32">
        <f t="shared" si="20"/>
        <v>28.468083890655745</v>
      </c>
    </row>
    <row r="84" spans="2:20" x14ac:dyDescent="0.25">
      <c r="B84" s="13" t="str">
        <f>'Média Mensal'!B84</f>
        <v>I.P.O.</v>
      </c>
      <c r="C84" s="13" t="str">
        <f>'Média Mensal'!C84</f>
        <v>Hospital São João</v>
      </c>
      <c r="D84" s="16">
        <f>'Média Mensal'!D84</f>
        <v>351.77</v>
      </c>
      <c r="E84" s="6">
        <v>6502.2484958816858</v>
      </c>
      <c r="F84" s="3">
        <v>8863.9999999576812</v>
      </c>
      <c r="G84" s="7">
        <f t="shared" si="14"/>
        <v>15366.248495839367</v>
      </c>
      <c r="H84" s="6">
        <v>483</v>
      </c>
      <c r="I84" s="3">
        <v>481</v>
      </c>
      <c r="J84" s="7">
        <f t="shared" si="15"/>
        <v>964</v>
      </c>
      <c r="K84" s="6">
        <v>0</v>
      </c>
      <c r="L84" s="3">
        <v>0</v>
      </c>
      <c r="M84" s="7">
        <f t="shared" si="16"/>
        <v>0</v>
      </c>
      <c r="N84" s="27">
        <f t="shared" si="17"/>
        <v>6.2325056512936947E-2</v>
      </c>
      <c r="O84" s="27">
        <f t="shared" si="17"/>
        <v>8.5316085315677997E-2</v>
      </c>
      <c r="P84" s="28">
        <f t="shared" si="17"/>
        <v>7.3796721299366874E-2</v>
      </c>
      <c r="R84" s="32">
        <f t="shared" si="18"/>
        <v>13.46221220679438</v>
      </c>
      <c r="S84" s="32">
        <f t="shared" si="19"/>
        <v>18.428274428186448</v>
      </c>
      <c r="T84" s="32">
        <f t="shared" si="20"/>
        <v>15.940091800663243</v>
      </c>
    </row>
    <row r="85" spans="2:20" x14ac:dyDescent="0.25">
      <c r="B85" s="12" t="str">
        <f>'Média Mensal'!B85</f>
        <v xml:space="preserve">Verdes (E) </v>
      </c>
      <c r="C85" s="12" t="str">
        <f>'Média Mensal'!C85</f>
        <v>Botica</v>
      </c>
      <c r="D85" s="15">
        <f>'Média Mensal'!D85</f>
        <v>683.54</v>
      </c>
      <c r="E85" s="2">
        <v>4052.871292717397</v>
      </c>
      <c r="F85" s="2">
        <v>7249.6906849992129</v>
      </c>
      <c r="G85" s="5">
        <f t="shared" si="14"/>
        <v>11302.56197771661</v>
      </c>
      <c r="H85" s="2">
        <v>173</v>
      </c>
      <c r="I85" s="2">
        <v>181</v>
      </c>
      <c r="J85" s="5">
        <f t="shared" si="15"/>
        <v>354</v>
      </c>
      <c r="K85" s="2">
        <v>0</v>
      </c>
      <c r="L85" s="2">
        <v>0</v>
      </c>
      <c r="M85" s="5">
        <f t="shared" si="16"/>
        <v>0</v>
      </c>
      <c r="N85" s="25">
        <f t="shared" si="17"/>
        <v>0.10845834116670405</v>
      </c>
      <c r="O85" s="25">
        <f t="shared" si="17"/>
        <v>0.18543305414874189</v>
      </c>
      <c r="P85" s="26">
        <f t="shared" si="17"/>
        <v>0.14781546842588159</v>
      </c>
      <c r="R85" s="32">
        <f t="shared" si="18"/>
        <v>23.427001692008076</v>
      </c>
      <c r="S85" s="32">
        <f t="shared" si="19"/>
        <v>40.053539696128247</v>
      </c>
      <c r="T85" s="32">
        <f t="shared" si="20"/>
        <v>31.928141179990426</v>
      </c>
    </row>
    <row r="86" spans="2:20" x14ac:dyDescent="0.25">
      <c r="B86" s="13" t="str">
        <f>'Média Mensal'!B86</f>
        <v>Botica</v>
      </c>
      <c r="C86" s="13" t="str">
        <f>'Média Mensal'!C86</f>
        <v>Aeroporto</v>
      </c>
      <c r="D86" s="16">
        <f>'Média Mensal'!D86</f>
        <v>649.66</v>
      </c>
      <c r="E86" s="6">
        <v>3736.134648649976</v>
      </c>
      <c r="F86" s="3">
        <v>6837.000000001246</v>
      </c>
      <c r="G86" s="7">
        <f t="shared" si="14"/>
        <v>10573.134648651223</v>
      </c>
      <c r="H86" s="6">
        <v>187</v>
      </c>
      <c r="I86" s="3">
        <v>161</v>
      </c>
      <c r="J86" s="7">
        <f t="shared" si="15"/>
        <v>348</v>
      </c>
      <c r="K86" s="6">
        <v>0</v>
      </c>
      <c r="L86" s="3">
        <v>0</v>
      </c>
      <c r="M86" s="7">
        <f t="shared" si="16"/>
        <v>0</v>
      </c>
      <c r="N86" s="27">
        <f t="shared" si="17"/>
        <v>9.2496896629282427E-2</v>
      </c>
      <c r="O86" s="27">
        <f t="shared" si="17"/>
        <v>0.1966011042098357</v>
      </c>
      <c r="P86" s="28">
        <f t="shared" si="17"/>
        <v>0.14066005013637747</v>
      </c>
      <c r="R86" s="32">
        <f t="shared" si="18"/>
        <v>19.979329671925004</v>
      </c>
      <c r="S86" s="32">
        <f t="shared" si="19"/>
        <v>42.465838509324506</v>
      </c>
      <c r="T86" s="32">
        <f t="shared" si="20"/>
        <v>30.382570829457539</v>
      </c>
    </row>
    <row r="87" spans="2:20" x14ac:dyDescent="0.25">
      <c r="B87" s="23" t="s">
        <v>85</v>
      </c>
      <c r="D87" s="40"/>
      <c r="E87" s="40"/>
      <c r="F87" s="40"/>
      <c r="G87" s="40"/>
      <c r="H87" s="40"/>
      <c r="I87" s="40"/>
      <c r="J87" s="40"/>
      <c r="K87" s="40"/>
      <c r="L87" s="40"/>
      <c r="M87" s="40"/>
      <c r="N87" s="41"/>
      <c r="O87" s="41"/>
      <c r="P87" s="41"/>
    </row>
    <row r="88" spans="2:20" x14ac:dyDescent="0.25">
      <c r="B88" s="34"/>
    </row>
    <row r="89" spans="2:20" hidden="1" x14ac:dyDescent="0.25">
      <c r="C89" s="50" t="s">
        <v>106</v>
      </c>
      <c r="D89" s="51">
        <f>+SUMPRODUCT(D5:D86,G5:G86)/1000</f>
        <v>2059085.1516207068</v>
      </c>
    </row>
    <row r="90" spans="2:20" hidden="1" x14ac:dyDescent="0.25">
      <c r="C90" s="50" t="s">
        <v>108</v>
      </c>
      <c r="D90" s="51">
        <f>+(SUMPRODUCT($D$5:$D$86,$J$5:$J$86)+SUMPRODUCT($D$5:$D$86,$M$5:$M$86))/1000</f>
        <v>35667.752529999998</v>
      </c>
    </row>
    <row r="91" spans="2:20" hidden="1" x14ac:dyDescent="0.25">
      <c r="C91" s="50" t="s">
        <v>107</v>
      </c>
      <c r="D91" s="51">
        <f>+(SUMPRODUCT($D$5:$D$86,$J$5:$J$86)*216+SUMPRODUCT($D$5:$D$86,$M$5:$M$86)*248)/1000</f>
        <v>8121385.6044000015</v>
      </c>
    </row>
    <row r="92" spans="2:20" hidden="1" x14ac:dyDescent="0.25">
      <c r="C92" s="50" t="s">
        <v>109</v>
      </c>
      <c r="D92" s="35">
        <f>+D89/D91</f>
        <v>0.25353865115149027</v>
      </c>
    </row>
    <row r="93" spans="2:20" hidden="1" x14ac:dyDescent="0.25">
      <c r="D93" s="52">
        <f>+D92-P2</f>
        <v>0</v>
      </c>
    </row>
    <row r="94" spans="2:20" hidden="1" x14ac:dyDescent="0.25"/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3">
    <tabColor theme="0" tint="-4.9989318521683403E-2"/>
  </sheetPr>
  <dimension ref="A1:T94"/>
  <sheetViews>
    <sheetView topLeftCell="A76" workbookViewId="0">
      <selection activeCell="B110" sqref="B110"/>
    </sheetView>
  </sheetViews>
  <sheetFormatPr defaultRowHeight="15" x14ac:dyDescent="0.25"/>
  <cols>
    <col min="2" max="2" width="17.42578125" bestFit="1" customWidth="1"/>
    <col min="3" max="3" width="17.42578125" customWidth="1"/>
    <col min="4" max="4" width="13.7109375" customWidth="1"/>
    <col min="5" max="16" width="10" customWidth="1"/>
  </cols>
  <sheetData>
    <row r="1" spans="1:20" ht="14.45" x14ac:dyDescent="0.3">
      <c r="P1" s="33"/>
    </row>
    <row r="2" spans="1:20" ht="17.25" x14ac:dyDescent="0.3">
      <c r="A2" s="1"/>
      <c r="H2" s="55" t="s">
        <v>84</v>
      </c>
      <c r="I2" s="56"/>
      <c r="J2" s="56"/>
      <c r="K2" s="56"/>
      <c r="L2" s="56"/>
      <c r="M2" s="56"/>
      <c r="N2" s="56"/>
      <c r="O2" s="57"/>
      <c r="P2" s="17">
        <v>0.2400971521360441</v>
      </c>
    </row>
    <row r="3" spans="1:20" ht="17.25" x14ac:dyDescent="0.25">
      <c r="B3" s="60" t="s">
        <v>3</v>
      </c>
      <c r="C3" s="62" t="s">
        <v>4</v>
      </c>
      <c r="D3" s="18" t="s">
        <v>82</v>
      </c>
      <c r="E3" s="65" t="s">
        <v>0</v>
      </c>
      <c r="F3" s="65"/>
      <c r="G3" s="66"/>
      <c r="H3" s="64" t="s">
        <v>86</v>
      </c>
      <c r="I3" s="65"/>
      <c r="J3" s="66"/>
      <c r="K3" s="64" t="s">
        <v>87</v>
      </c>
      <c r="L3" s="65"/>
      <c r="M3" s="66"/>
      <c r="N3" s="64" t="s">
        <v>1</v>
      </c>
      <c r="O3" s="65"/>
      <c r="P3" s="66"/>
      <c r="R3" s="64" t="s">
        <v>88</v>
      </c>
      <c r="S3" s="65"/>
      <c r="T3" s="66"/>
    </row>
    <row r="4" spans="1:20" x14ac:dyDescent="0.25">
      <c r="B4" s="61"/>
      <c r="C4" s="63"/>
      <c r="D4" s="19" t="s">
        <v>83</v>
      </c>
      <c r="E4" s="20" t="s">
        <v>5</v>
      </c>
      <c r="F4" s="21" t="s">
        <v>6</v>
      </c>
      <c r="G4" s="22" t="s">
        <v>2</v>
      </c>
      <c r="H4" s="20" t="s">
        <v>5</v>
      </c>
      <c r="I4" s="21" t="s">
        <v>6</v>
      </c>
      <c r="J4" s="22" t="s">
        <v>2</v>
      </c>
      <c r="K4" s="20" t="s">
        <v>5</v>
      </c>
      <c r="L4" s="21" t="s">
        <v>6</v>
      </c>
      <c r="M4" s="24" t="s">
        <v>2</v>
      </c>
      <c r="N4" s="20" t="s">
        <v>5</v>
      </c>
      <c r="O4" s="21" t="s">
        <v>6</v>
      </c>
      <c r="P4" s="22" t="s">
        <v>2</v>
      </c>
      <c r="R4" s="20" t="s">
        <v>5</v>
      </c>
      <c r="S4" s="21" t="s">
        <v>6</v>
      </c>
      <c r="T4" s="31" t="s">
        <v>2</v>
      </c>
    </row>
    <row r="5" spans="1:20" x14ac:dyDescent="0.25">
      <c r="B5" s="11" t="str">
        <f>'Média Mensal'!B5</f>
        <v>Fânzeres</v>
      </c>
      <c r="C5" s="11" t="str">
        <f>'Média Mensal'!C5</f>
        <v>Venda Nova</v>
      </c>
      <c r="D5" s="14">
        <f>'Média Mensal'!D5</f>
        <v>440.45</v>
      </c>
      <c r="E5" s="4">
        <v>1327.9999999932579</v>
      </c>
      <c r="F5" s="2">
        <v>2681.1925321885055</v>
      </c>
      <c r="G5" s="10">
        <f>+E5+F5</f>
        <v>4009.1925321817635</v>
      </c>
      <c r="H5" s="9">
        <v>203</v>
      </c>
      <c r="I5" s="9">
        <v>138</v>
      </c>
      <c r="J5" s="10">
        <f>+H5+I5</f>
        <v>341</v>
      </c>
      <c r="K5" s="9">
        <v>0</v>
      </c>
      <c r="L5" s="9">
        <v>0</v>
      </c>
      <c r="M5" s="10">
        <f>+K5+L5</f>
        <v>0</v>
      </c>
      <c r="N5" s="27">
        <f>+E5/(H5*216+K5*248)</f>
        <v>3.0286444079393769E-2</v>
      </c>
      <c r="O5" s="27">
        <f t="shared" ref="O5:O80" si="0">+F5/(I5*216+L5*248)</f>
        <v>8.9948756447547823E-2</v>
      </c>
      <c r="P5" s="28">
        <f t="shared" ref="P5:P80" si="1">+G5/(J5*216+M5*248)</f>
        <v>5.4431309495244967E-2</v>
      </c>
      <c r="R5" s="32">
        <f>+E5/(H5+K5)</f>
        <v>6.5418719211490535</v>
      </c>
      <c r="S5" s="32">
        <f t="shared" ref="S5" si="2">+F5/(I5+L5)</f>
        <v>19.428931392670329</v>
      </c>
      <c r="T5" s="32">
        <f t="shared" ref="T5" si="3">+G5/(J5+M5)</f>
        <v>11.757162850972913</v>
      </c>
    </row>
    <row r="6" spans="1:20" x14ac:dyDescent="0.25">
      <c r="B6" s="12" t="str">
        <f>'Média Mensal'!B6</f>
        <v>Venda Nova</v>
      </c>
      <c r="C6" s="12" t="str">
        <f>'Média Mensal'!C6</f>
        <v>Carreira</v>
      </c>
      <c r="D6" s="15">
        <f>'Média Mensal'!D6</f>
        <v>583.47</v>
      </c>
      <c r="E6" s="4">
        <v>1925.2665519205523</v>
      </c>
      <c r="F6" s="2">
        <v>4499.3468500485915</v>
      </c>
      <c r="G6" s="5">
        <f t="shared" ref="G6:G69" si="4">+E6+F6</f>
        <v>6424.6134019691435</v>
      </c>
      <c r="H6" s="2">
        <v>203</v>
      </c>
      <c r="I6" s="2">
        <v>140</v>
      </c>
      <c r="J6" s="5">
        <f t="shared" ref="J6:J69" si="5">+H6+I6</f>
        <v>343</v>
      </c>
      <c r="K6" s="2">
        <v>0</v>
      </c>
      <c r="L6" s="2">
        <v>0</v>
      </c>
      <c r="M6" s="5">
        <f t="shared" ref="M6:M69" si="6">+K6+L6</f>
        <v>0</v>
      </c>
      <c r="N6" s="27">
        <f t="shared" ref="N6:N69" si="7">+E6/(H6*216+K6*248)</f>
        <v>4.3907739279341183E-2</v>
      </c>
      <c r="O6" s="27">
        <f t="shared" si="0"/>
        <v>0.1487879249354693</v>
      </c>
      <c r="P6" s="28">
        <f t="shared" si="1"/>
        <v>8.6715978322658774E-2</v>
      </c>
      <c r="R6" s="32">
        <f t="shared" ref="R6:R70" si="8">+E6/(H6+K6)</f>
        <v>9.484071684337696</v>
      </c>
      <c r="S6" s="32">
        <f t="shared" ref="S6:S70" si="9">+F6/(I6+L6)</f>
        <v>32.13819178606137</v>
      </c>
      <c r="T6" s="32">
        <f t="shared" ref="T6:T70" si="10">+G6/(J6+M6)</f>
        <v>18.730651317694296</v>
      </c>
    </row>
    <row r="7" spans="1:20" x14ac:dyDescent="0.25">
      <c r="B7" s="12" t="str">
        <f>'Média Mensal'!B7</f>
        <v>Carreira</v>
      </c>
      <c r="C7" s="12" t="str">
        <f>'Média Mensal'!C7</f>
        <v>Baguim</v>
      </c>
      <c r="D7" s="15">
        <f>'Média Mensal'!D7</f>
        <v>786.02</v>
      </c>
      <c r="E7" s="4">
        <v>2352.4558100914737</v>
      </c>
      <c r="F7" s="2">
        <v>5520.918010574539</v>
      </c>
      <c r="G7" s="5">
        <f t="shared" si="4"/>
        <v>7873.3738206660128</v>
      </c>
      <c r="H7" s="2">
        <v>204</v>
      </c>
      <c r="I7" s="2">
        <v>146</v>
      </c>
      <c r="J7" s="5">
        <f t="shared" si="5"/>
        <v>350</v>
      </c>
      <c r="K7" s="2">
        <v>0</v>
      </c>
      <c r="L7" s="2">
        <v>0</v>
      </c>
      <c r="M7" s="5">
        <f t="shared" si="6"/>
        <v>0</v>
      </c>
      <c r="N7" s="27">
        <f t="shared" si="7"/>
        <v>5.3387250592126761E-2</v>
      </c>
      <c r="O7" s="27">
        <f t="shared" si="0"/>
        <v>0.17506716167473804</v>
      </c>
      <c r="P7" s="28">
        <f t="shared" si="1"/>
        <v>0.10414515635801604</v>
      </c>
      <c r="R7" s="32">
        <f t="shared" si="8"/>
        <v>11.53164612789938</v>
      </c>
      <c r="S7" s="32">
        <f t="shared" si="9"/>
        <v>37.814506921743416</v>
      </c>
      <c r="T7" s="32">
        <f t="shared" si="10"/>
        <v>22.495353773331466</v>
      </c>
    </row>
    <row r="8" spans="1:20" x14ac:dyDescent="0.25">
      <c r="B8" s="12" t="str">
        <f>'Média Mensal'!B8</f>
        <v>Baguim</v>
      </c>
      <c r="C8" s="12" t="str">
        <f>'Média Mensal'!C8</f>
        <v>Campainha</v>
      </c>
      <c r="D8" s="15">
        <f>'Média Mensal'!D8</f>
        <v>751.7</v>
      </c>
      <c r="E8" s="4">
        <v>2748.001753478065</v>
      </c>
      <c r="F8" s="2">
        <v>6116.2693566070893</v>
      </c>
      <c r="G8" s="5">
        <f t="shared" si="4"/>
        <v>8864.2711100851539</v>
      </c>
      <c r="H8" s="2">
        <v>214</v>
      </c>
      <c r="I8" s="2">
        <v>146</v>
      </c>
      <c r="J8" s="5">
        <f t="shared" si="5"/>
        <v>360</v>
      </c>
      <c r="K8" s="2">
        <v>0</v>
      </c>
      <c r="L8" s="2">
        <v>0</v>
      </c>
      <c r="M8" s="5">
        <f t="shared" si="6"/>
        <v>0</v>
      </c>
      <c r="N8" s="27">
        <f t="shared" si="7"/>
        <v>5.9449674486804799E-2</v>
      </c>
      <c r="O8" s="27">
        <f t="shared" si="0"/>
        <v>0.19394562901468446</v>
      </c>
      <c r="P8" s="28">
        <f t="shared" si="1"/>
        <v>0.11399525604533377</v>
      </c>
      <c r="R8" s="32">
        <f t="shared" si="8"/>
        <v>12.841129689149836</v>
      </c>
      <c r="S8" s="32">
        <f t="shared" si="9"/>
        <v>41.892255867171848</v>
      </c>
      <c r="T8" s="32">
        <f t="shared" si="10"/>
        <v>24.622975305792092</v>
      </c>
    </row>
    <row r="9" spans="1:20" x14ac:dyDescent="0.25">
      <c r="B9" s="12" t="str">
        <f>'Média Mensal'!B9</f>
        <v>Campainha</v>
      </c>
      <c r="C9" s="12" t="str">
        <f>'Média Mensal'!C9</f>
        <v>Rio Tinto</v>
      </c>
      <c r="D9" s="15">
        <f>'Média Mensal'!D9</f>
        <v>859.99</v>
      </c>
      <c r="E9" s="4">
        <v>3616.2729377319761</v>
      </c>
      <c r="F9" s="2">
        <v>7554.2189232573137</v>
      </c>
      <c r="G9" s="5">
        <f t="shared" si="4"/>
        <v>11170.49186098929</v>
      </c>
      <c r="H9" s="2">
        <v>204</v>
      </c>
      <c r="I9" s="2">
        <v>142</v>
      </c>
      <c r="J9" s="5">
        <f t="shared" si="5"/>
        <v>346</v>
      </c>
      <c r="K9" s="2">
        <v>0</v>
      </c>
      <c r="L9" s="2">
        <v>0</v>
      </c>
      <c r="M9" s="5">
        <f t="shared" si="6"/>
        <v>0</v>
      </c>
      <c r="N9" s="27">
        <f t="shared" si="7"/>
        <v>8.2068648732116375E-2</v>
      </c>
      <c r="O9" s="27">
        <f t="shared" si="0"/>
        <v>0.24629039264662603</v>
      </c>
      <c r="P9" s="28">
        <f t="shared" si="1"/>
        <v>0.14946601184153943</v>
      </c>
      <c r="R9" s="32">
        <f t="shared" si="8"/>
        <v>17.726828126137139</v>
      </c>
      <c r="S9" s="32">
        <f t="shared" si="9"/>
        <v>53.198724811671227</v>
      </c>
      <c r="T9" s="32">
        <f t="shared" si="10"/>
        <v>32.284658557772516</v>
      </c>
    </row>
    <row r="10" spans="1:20" x14ac:dyDescent="0.25">
      <c r="B10" s="12" t="str">
        <f>'Média Mensal'!B10</f>
        <v>Rio Tinto</v>
      </c>
      <c r="C10" s="12" t="str">
        <f>'Média Mensal'!C10</f>
        <v>Levada</v>
      </c>
      <c r="D10" s="15">
        <f>'Média Mensal'!D10</f>
        <v>452.83</v>
      </c>
      <c r="E10" s="4">
        <v>4088.9401992764842</v>
      </c>
      <c r="F10" s="2">
        <v>8566.243913719145</v>
      </c>
      <c r="G10" s="5">
        <f t="shared" si="4"/>
        <v>12655.18411299563</v>
      </c>
      <c r="H10" s="2">
        <v>204</v>
      </c>
      <c r="I10" s="2">
        <v>141</v>
      </c>
      <c r="J10" s="5">
        <f t="shared" si="5"/>
        <v>345</v>
      </c>
      <c r="K10" s="2">
        <v>0</v>
      </c>
      <c r="L10" s="2">
        <v>0</v>
      </c>
      <c r="M10" s="5">
        <f t="shared" si="6"/>
        <v>0</v>
      </c>
      <c r="N10" s="27">
        <f t="shared" si="7"/>
        <v>9.279548382526516E-2</v>
      </c>
      <c r="O10" s="27">
        <f t="shared" si="0"/>
        <v>0.28126621728786266</v>
      </c>
      <c r="P10" s="28">
        <f t="shared" si="1"/>
        <v>0.16982265315345718</v>
      </c>
      <c r="R10" s="32">
        <f t="shared" si="8"/>
        <v>20.043824506257277</v>
      </c>
      <c r="S10" s="32">
        <f t="shared" si="9"/>
        <v>60.753502934178336</v>
      </c>
      <c r="T10" s="32">
        <f t="shared" si="10"/>
        <v>36.681693081146754</v>
      </c>
    </row>
    <row r="11" spans="1:20" x14ac:dyDescent="0.25">
      <c r="B11" s="12" t="str">
        <f>'Média Mensal'!B11</f>
        <v>Levada</v>
      </c>
      <c r="C11" s="12" t="str">
        <f>'Média Mensal'!C11</f>
        <v>Nau Vitória</v>
      </c>
      <c r="D11" s="15">
        <f>'Média Mensal'!D11</f>
        <v>1111.6199999999999</v>
      </c>
      <c r="E11" s="4">
        <v>5902.6794264453556</v>
      </c>
      <c r="F11" s="2">
        <v>10633.508050325254</v>
      </c>
      <c r="G11" s="5">
        <f t="shared" si="4"/>
        <v>16536.18747677061</v>
      </c>
      <c r="H11" s="2">
        <v>206</v>
      </c>
      <c r="I11" s="2">
        <v>138</v>
      </c>
      <c r="J11" s="5">
        <f t="shared" si="5"/>
        <v>344</v>
      </c>
      <c r="K11" s="2">
        <v>0</v>
      </c>
      <c r="L11" s="2">
        <v>0</v>
      </c>
      <c r="M11" s="5">
        <f t="shared" si="6"/>
        <v>0</v>
      </c>
      <c r="N11" s="27">
        <f t="shared" si="7"/>
        <v>0.13265640566444975</v>
      </c>
      <c r="O11" s="27">
        <f t="shared" si="0"/>
        <v>0.35673336186007965</v>
      </c>
      <c r="P11" s="28">
        <f t="shared" si="1"/>
        <v>0.22254774274292918</v>
      </c>
      <c r="R11" s="32">
        <f t="shared" si="8"/>
        <v>28.653783623521143</v>
      </c>
      <c r="S11" s="32">
        <f t="shared" si="9"/>
        <v>77.054406161777209</v>
      </c>
      <c r="T11" s="32">
        <f t="shared" si="10"/>
        <v>48.070312432472704</v>
      </c>
    </row>
    <row r="12" spans="1:20" x14ac:dyDescent="0.25">
      <c r="B12" s="12" t="str">
        <f>'Média Mensal'!B12</f>
        <v>Nau Vitória</v>
      </c>
      <c r="C12" s="12" t="str">
        <f>'Média Mensal'!C12</f>
        <v>Nasoni</v>
      </c>
      <c r="D12" s="15">
        <f>'Média Mensal'!D12</f>
        <v>499.02</v>
      </c>
      <c r="E12" s="4">
        <v>6189.4568856049418</v>
      </c>
      <c r="F12" s="2">
        <v>10870.046655241547</v>
      </c>
      <c r="G12" s="5">
        <f t="shared" si="4"/>
        <v>17059.50354084649</v>
      </c>
      <c r="H12" s="2">
        <v>202</v>
      </c>
      <c r="I12" s="2">
        <v>137</v>
      </c>
      <c r="J12" s="5">
        <f t="shared" si="5"/>
        <v>339</v>
      </c>
      <c r="K12" s="2">
        <v>0</v>
      </c>
      <c r="L12" s="2">
        <v>0</v>
      </c>
      <c r="M12" s="5">
        <f t="shared" si="6"/>
        <v>0</v>
      </c>
      <c r="N12" s="27">
        <f t="shared" si="7"/>
        <v>0.14185590588570182</v>
      </c>
      <c r="O12" s="27">
        <f t="shared" si="0"/>
        <v>0.36733058445666217</v>
      </c>
      <c r="P12" s="28">
        <f t="shared" si="1"/>
        <v>0.23297694117839082</v>
      </c>
      <c r="R12" s="32">
        <f t="shared" si="8"/>
        <v>30.640875671311594</v>
      </c>
      <c r="S12" s="32">
        <f t="shared" si="9"/>
        <v>79.343406242639034</v>
      </c>
      <c r="T12" s="32">
        <f t="shared" si="10"/>
        <v>50.323019294532422</v>
      </c>
    </row>
    <row r="13" spans="1:20" x14ac:dyDescent="0.25">
      <c r="B13" s="12" t="str">
        <f>'Média Mensal'!B13</f>
        <v>Nasoni</v>
      </c>
      <c r="C13" s="12" t="str">
        <f>'Média Mensal'!C13</f>
        <v>Contumil</v>
      </c>
      <c r="D13" s="15">
        <f>'Média Mensal'!D13</f>
        <v>650</v>
      </c>
      <c r="E13" s="4">
        <v>6362.1184341332182</v>
      </c>
      <c r="F13" s="2">
        <v>10995.316923487229</v>
      </c>
      <c r="G13" s="5">
        <f t="shared" si="4"/>
        <v>17357.435357620448</v>
      </c>
      <c r="H13" s="2">
        <v>171</v>
      </c>
      <c r="I13" s="2">
        <v>131</v>
      </c>
      <c r="J13" s="5">
        <f t="shared" si="5"/>
        <v>302</v>
      </c>
      <c r="K13" s="2">
        <v>0</v>
      </c>
      <c r="L13" s="2">
        <v>0</v>
      </c>
      <c r="M13" s="5">
        <f t="shared" si="6"/>
        <v>0</v>
      </c>
      <c r="N13" s="27">
        <f t="shared" si="7"/>
        <v>0.17224708777705269</v>
      </c>
      <c r="O13" s="27">
        <f t="shared" si="0"/>
        <v>0.38858202302400441</v>
      </c>
      <c r="P13" s="28">
        <f t="shared" si="1"/>
        <v>0.26608773849675693</v>
      </c>
      <c r="R13" s="32">
        <f t="shared" si="8"/>
        <v>37.205370959843378</v>
      </c>
      <c r="S13" s="32">
        <f t="shared" si="9"/>
        <v>83.933716973184957</v>
      </c>
      <c r="T13" s="32">
        <f t="shared" si="10"/>
        <v>57.474951515299502</v>
      </c>
    </row>
    <row r="14" spans="1:20" x14ac:dyDescent="0.25">
      <c r="B14" s="12" t="str">
        <f>'Média Mensal'!B14</f>
        <v>Contumil</v>
      </c>
      <c r="C14" s="12" t="str">
        <f>'Média Mensal'!C14</f>
        <v>Estádio do Dragão</v>
      </c>
      <c r="D14" s="15">
        <f>'Média Mensal'!D14</f>
        <v>619.19000000000005</v>
      </c>
      <c r="E14" s="4">
        <v>7510.502648310613</v>
      </c>
      <c r="F14" s="2">
        <v>12525.825329512618</v>
      </c>
      <c r="G14" s="5">
        <f t="shared" si="4"/>
        <v>20036.327977823232</v>
      </c>
      <c r="H14" s="2">
        <v>175</v>
      </c>
      <c r="I14" s="2">
        <v>131</v>
      </c>
      <c r="J14" s="5">
        <f t="shared" si="5"/>
        <v>306</v>
      </c>
      <c r="K14" s="2">
        <v>0</v>
      </c>
      <c r="L14" s="2">
        <v>0</v>
      </c>
      <c r="M14" s="5">
        <f t="shared" si="6"/>
        <v>0</v>
      </c>
      <c r="N14" s="27">
        <f t="shared" si="7"/>
        <v>0.19869054625160351</v>
      </c>
      <c r="O14" s="27">
        <f t="shared" si="0"/>
        <v>0.44267123726012925</v>
      </c>
      <c r="P14" s="28">
        <f t="shared" si="1"/>
        <v>0.30313979632388088</v>
      </c>
      <c r="R14" s="32">
        <f t="shared" si="8"/>
        <v>42.917157990346361</v>
      </c>
      <c r="S14" s="32">
        <f t="shared" si="9"/>
        <v>95.616987248187925</v>
      </c>
      <c r="T14" s="32">
        <f t="shared" si="10"/>
        <v>65.478196005958267</v>
      </c>
    </row>
    <row r="15" spans="1:20" x14ac:dyDescent="0.25">
      <c r="B15" s="12" t="str">
        <f>'Média Mensal'!B15</f>
        <v>Estádio do Dragão</v>
      </c>
      <c r="C15" s="12" t="str">
        <f>'Média Mensal'!C15</f>
        <v>Campanhã</v>
      </c>
      <c r="D15" s="15">
        <f>'Média Mensal'!D15</f>
        <v>1166.02</v>
      </c>
      <c r="E15" s="4">
        <v>14725.163709372027</v>
      </c>
      <c r="F15" s="2">
        <v>21010.364327383442</v>
      </c>
      <c r="G15" s="5">
        <f t="shared" si="4"/>
        <v>35735.528036755466</v>
      </c>
      <c r="H15" s="2">
        <v>371</v>
      </c>
      <c r="I15" s="2">
        <v>304</v>
      </c>
      <c r="J15" s="5">
        <f t="shared" si="5"/>
        <v>675</v>
      </c>
      <c r="K15" s="2">
        <v>167</v>
      </c>
      <c r="L15" s="2">
        <v>149</v>
      </c>
      <c r="M15" s="5">
        <f t="shared" si="6"/>
        <v>316</v>
      </c>
      <c r="N15" s="27">
        <f t="shared" si="7"/>
        <v>0.12114291586623031</v>
      </c>
      <c r="O15" s="27">
        <f t="shared" si="0"/>
        <v>0.20474744998229752</v>
      </c>
      <c r="P15" s="28">
        <f t="shared" si="1"/>
        <v>0.15941404677186516</v>
      </c>
      <c r="R15" s="32">
        <f t="shared" si="8"/>
        <v>27.370192768349494</v>
      </c>
      <c r="S15" s="32">
        <f t="shared" si="9"/>
        <v>46.38049520393696</v>
      </c>
      <c r="T15" s="32">
        <f t="shared" si="10"/>
        <v>36.060068654647289</v>
      </c>
    </row>
    <row r="16" spans="1:20" x14ac:dyDescent="0.25">
      <c r="B16" s="12" t="str">
        <f>'Média Mensal'!B16</f>
        <v>Campanhã</v>
      </c>
      <c r="C16" s="12" t="str">
        <f>'Média Mensal'!C16</f>
        <v>Heroismo</v>
      </c>
      <c r="D16" s="15">
        <f>'Média Mensal'!D16</f>
        <v>950.92</v>
      </c>
      <c r="E16" s="4">
        <v>24210.032546076887</v>
      </c>
      <c r="F16" s="2">
        <v>37992.749830037901</v>
      </c>
      <c r="G16" s="5">
        <f t="shared" si="4"/>
        <v>62202.782376114788</v>
      </c>
      <c r="H16" s="2">
        <v>408</v>
      </c>
      <c r="I16" s="2">
        <v>338</v>
      </c>
      <c r="J16" s="5">
        <f t="shared" si="5"/>
        <v>746</v>
      </c>
      <c r="K16" s="2">
        <v>331</v>
      </c>
      <c r="L16" s="2">
        <v>260</v>
      </c>
      <c r="M16" s="5">
        <f t="shared" si="6"/>
        <v>591</v>
      </c>
      <c r="N16" s="27">
        <f t="shared" si="7"/>
        <v>0.14223123881466423</v>
      </c>
      <c r="O16" s="27">
        <f t="shared" si="0"/>
        <v>0.27633502436603852</v>
      </c>
      <c r="P16" s="28">
        <f t="shared" si="1"/>
        <v>0.20215136097065617</v>
      </c>
      <c r="R16" s="32">
        <f t="shared" si="8"/>
        <v>32.760531185489697</v>
      </c>
      <c r="S16" s="32">
        <f t="shared" si="9"/>
        <v>63.533026471635289</v>
      </c>
      <c r="T16" s="32">
        <f t="shared" si="10"/>
        <v>46.524145382284807</v>
      </c>
    </row>
    <row r="17" spans="2:20" x14ac:dyDescent="0.25">
      <c r="B17" s="12" t="str">
        <f>'Média Mensal'!B17</f>
        <v>Heroismo</v>
      </c>
      <c r="C17" s="12" t="str">
        <f>'Média Mensal'!C17</f>
        <v>24 de Agosto</v>
      </c>
      <c r="D17" s="15">
        <f>'Média Mensal'!D17</f>
        <v>571.9</v>
      </c>
      <c r="E17" s="4">
        <v>26550.155685605263</v>
      </c>
      <c r="F17" s="2">
        <v>39881.796846902915</v>
      </c>
      <c r="G17" s="5">
        <f t="shared" si="4"/>
        <v>66431.952532508178</v>
      </c>
      <c r="H17" s="2">
        <v>407</v>
      </c>
      <c r="I17" s="2">
        <v>336</v>
      </c>
      <c r="J17" s="5">
        <f t="shared" si="5"/>
        <v>743</v>
      </c>
      <c r="K17" s="2">
        <v>331</v>
      </c>
      <c r="L17" s="2">
        <v>263</v>
      </c>
      <c r="M17" s="5">
        <f t="shared" si="6"/>
        <v>594</v>
      </c>
      <c r="N17" s="27">
        <f t="shared" si="7"/>
        <v>0.1561773863859133</v>
      </c>
      <c r="O17" s="27">
        <f t="shared" si="0"/>
        <v>0.28941797421555088</v>
      </c>
      <c r="P17" s="28">
        <f t="shared" si="1"/>
        <v>0.21582830582361331</v>
      </c>
      <c r="R17" s="32">
        <f t="shared" si="8"/>
        <v>35.975820712202257</v>
      </c>
      <c r="S17" s="32">
        <f t="shared" si="9"/>
        <v>66.580629126716047</v>
      </c>
      <c r="T17" s="32">
        <f t="shared" si="10"/>
        <v>49.687324257672536</v>
      </c>
    </row>
    <row r="18" spans="2:20" x14ac:dyDescent="0.25">
      <c r="B18" s="12" t="str">
        <f>'Média Mensal'!B18</f>
        <v>24 de Agosto</v>
      </c>
      <c r="C18" s="12" t="str">
        <f>'Média Mensal'!C18</f>
        <v>Bolhão</v>
      </c>
      <c r="D18" s="15">
        <f>'Média Mensal'!D18</f>
        <v>680.44</v>
      </c>
      <c r="E18" s="4">
        <v>34664.08978420576</v>
      </c>
      <c r="F18" s="2">
        <v>45950.787438708016</v>
      </c>
      <c r="G18" s="5">
        <f t="shared" si="4"/>
        <v>80614.877222913783</v>
      </c>
      <c r="H18" s="2">
        <v>389</v>
      </c>
      <c r="I18" s="2">
        <v>335</v>
      </c>
      <c r="J18" s="5">
        <f t="shared" si="5"/>
        <v>724</v>
      </c>
      <c r="K18" s="2">
        <v>333</v>
      </c>
      <c r="L18" s="2">
        <v>260</v>
      </c>
      <c r="M18" s="5">
        <f t="shared" si="6"/>
        <v>593</v>
      </c>
      <c r="N18" s="27">
        <f t="shared" si="7"/>
        <v>0.20805777504204936</v>
      </c>
      <c r="O18" s="27">
        <f t="shared" si="0"/>
        <v>0.33579938204259002</v>
      </c>
      <c r="P18" s="28">
        <f t="shared" si="1"/>
        <v>0.26566290508724322</v>
      </c>
      <c r="R18" s="32">
        <f t="shared" si="8"/>
        <v>48.011204687265597</v>
      </c>
      <c r="S18" s="32">
        <f t="shared" si="9"/>
        <v>77.228214182702544</v>
      </c>
      <c r="T18" s="32">
        <f t="shared" si="10"/>
        <v>61.21099257624433</v>
      </c>
    </row>
    <row r="19" spans="2:20" x14ac:dyDescent="0.25">
      <c r="B19" s="12" t="str">
        <f>'Média Mensal'!B19</f>
        <v>Bolhão</v>
      </c>
      <c r="C19" s="12" t="str">
        <f>'Média Mensal'!C19</f>
        <v>Trindade</v>
      </c>
      <c r="D19" s="15">
        <f>'Média Mensal'!D19</f>
        <v>451.8</v>
      </c>
      <c r="E19" s="4">
        <v>47879.767204791358</v>
      </c>
      <c r="F19" s="2">
        <v>55019.197515359709</v>
      </c>
      <c r="G19" s="5">
        <f t="shared" si="4"/>
        <v>102898.96472015107</v>
      </c>
      <c r="H19" s="2">
        <v>388</v>
      </c>
      <c r="I19" s="2">
        <v>338</v>
      </c>
      <c r="J19" s="5">
        <f t="shared" si="5"/>
        <v>726</v>
      </c>
      <c r="K19" s="2">
        <v>340</v>
      </c>
      <c r="L19" s="2">
        <v>259</v>
      </c>
      <c r="M19" s="5">
        <f t="shared" si="6"/>
        <v>599</v>
      </c>
      <c r="N19" s="27">
        <f t="shared" si="7"/>
        <v>0.28478163782826987</v>
      </c>
      <c r="O19" s="27">
        <f t="shared" si="0"/>
        <v>0.40089767935995124</v>
      </c>
      <c r="P19" s="28">
        <f t="shared" si="1"/>
        <v>0.33696708469830194</v>
      </c>
      <c r="R19" s="32">
        <f t="shared" si="8"/>
        <v>65.76891099559252</v>
      </c>
      <c r="S19" s="32">
        <f t="shared" si="9"/>
        <v>92.159459824723129</v>
      </c>
      <c r="T19" s="32">
        <f t="shared" si="10"/>
        <v>77.659596015208351</v>
      </c>
    </row>
    <row r="20" spans="2:20" x14ac:dyDescent="0.25">
      <c r="B20" s="12" t="str">
        <f>'Média Mensal'!B20</f>
        <v>Trindade</v>
      </c>
      <c r="C20" s="12" t="str">
        <f>'Média Mensal'!C20</f>
        <v>Lapa</v>
      </c>
      <c r="D20" s="15">
        <f>'Média Mensal'!D20</f>
        <v>857.43000000000006</v>
      </c>
      <c r="E20" s="4">
        <v>62494.445481445815</v>
      </c>
      <c r="F20" s="2">
        <v>74906.505080427421</v>
      </c>
      <c r="G20" s="5">
        <f t="shared" si="4"/>
        <v>137400.95056187324</v>
      </c>
      <c r="H20" s="2">
        <v>497</v>
      </c>
      <c r="I20" s="2">
        <v>427</v>
      </c>
      <c r="J20" s="5">
        <f t="shared" si="5"/>
        <v>924</v>
      </c>
      <c r="K20" s="2">
        <v>339</v>
      </c>
      <c r="L20" s="2">
        <v>271</v>
      </c>
      <c r="M20" s="5">
        <f t="shared" si="6"/>
        <v>610</v>
      </c>
      <c r="N20" s="27">
        <f t="shared" si="7"/>
        <v>0.32647131750170205</v>
      </c>
      <c r="O20" s="27">
        <f t="shared" si="0"/>
        <v>0.46980999172370436</v>
      </c>
      <c r="P20" s="28">
        <f t="shared" si="1"/>
        <v>0.39160743354083988</v>
      </c>
      <c r="R20" s="32">
        <f t="shared" si="8"/>
        <v>74.754121389289253</v>
      </c>
      <c r="S20" s="32">
        <f t="shared" si="9"/>
        <v>107.31590985734587</v>
      </c>
      <c r="T20" s="32">
        <f t="shared" si="10"/>
        <v>89.570371943854781</v>
      </c>
    </row>
    <row r="21" spans="2:20" x14ac:dyDescent="0.25">
      <c r="B21" s="12" t="str">
        <f>'Média Mensal'!B21</f>
        <v>Lapa</v>
      </c>
      <c r="C21" s="12" t="str">
        <f>'Média Mensal'!C21</f>
        <v>Carolina Michaelis</v>
      </c>
      <c r="D21" s="15">
        <f>'Média Mensal'!D21</f>
        <v>460.97</v>
      </c>
      <c r="E21" s="4">
        <v>58287.487200724601</v>
      </c>
      <c r="F21" s="2">
        <v>74816.190256547925</v>
      </c>
      <c r="G21" s="5">
        <f t="shared" si="4"/>
        <v>133103.67745727254</v>
      </c>
      <c r="H21" s="2">
        <v>509</v>
      </c>
      <c r="I21" s="2">
        <v>426</v>
      </c>
      <c r="J21" s="5">
        <f t="shared" si="5"/>
        <v>935</v>
      </c>
      <c r="K21" s="2">
        <v>320</v>
      </c>
      <c r="L21" s="2">
        <v>271</v>
      </c>
      <c r="M21" s="5">
        <f t="shared" si="6"/>
        <v>591</v>
      </c>
      <c r="N21" s="27">
        <f t="shared" si="7"/>
        <v>0.30790414994255061</v>
      </c>
      <c r="O21" s="27">
        <f t="shared" si="0"/>
        <v>0.46988010762540777</v>
      </c>
      <c r="P21" s="28">
        <f t="shared" si="1"/>
        <v>0.38190239365925416</v>
      </c>
      <c r="R21" s="32">
        <f t="shared" si="8"/>
        <v>70.310599759619549</v>
      </c>
      <c r="S21" s="32">
        <f t="shared" si="9"/>
        <v>107.34030165932271</v>
      </c>
      <c r="T21" s="32">
        <f t="shared" si="10"/>
        <v>87.223903969379123</v>
      </c>
    </row>
    <row r="22" spans="2:20" x14ac:dyDescent="0.25">
      <c r="B22" s="12" t="str">
        <f>'Média Mensal'!B22</f>
        <v>Carolina Michaelis</v>
      </c>
      <c r="C22" s="12" t="str">
        <f>'Média Mensal'!C22</f>
        <v>Casa da Música</v>
      </c>
      <c r="D22" s="15">
        <f>'Média Mensal'!D22</f>
        <v>627.48</v>
      </c>
      <c r="E22" s="4">
        <v>56687.853511291614</v>
      </c>
      <c r="F22" s="2">
        <v>70928.979768396035</v>
      </c>
      <c r="G22" s="5">
        <f t="shared" si="4"/>
        <v>127616.83327968765</v>
      </c>
      <c r="H22" s="2">
        <v>523</v>
      </c>
      <c r="I22" s="2">
        <v>430</v>
      </c>
      <c r="J22" s="5">
        <f t="shared" si="5"/>
        <v>953</v>
      </c>
      <c r="K22" s="2">
        <v>317</v>
      </c>
      <c r="L22" s="2">
        <v>280</v>
      </c>
      <c r="M22" s="5">
        <f t="shared" si="6"/>
        <v>597</v>
      </c>
      <c r="N22" s="27">
        <f t="shared" si="7"/>
        <v>0.29589033275895488</v>
      </c>
      <c r="O22" s="27">
        <f t="shared" si="0"/>
        <v>0.43697005771559905</v>
      </c>
      <c r="P22" s="28">
        <f t="shared" si="1"/>
        <v>0.36059731814189061</v>
      </c>
      <c r="R22" s="32">
        <f t="shared" si="8"/>
        <v>67.485539894394776</v>
      </c>
      <c r="S22" s="32">
        <f t="shared" si="9"/>
        <v>99.899971504783153</v>
      </c>
      <c r="T22" s="32">
        <f t="shared" si="10"/>
        <v>82.333440825604939</v>
      </c>
    </row>
    <row r="23" spans="2:20" x14ac:dyDescent="0.25">
      <c r="B23" s="12" t="str">
        <f>'Média Mensal'!B23</f>
        <v>Casa da Música</v>
      </c>
      <c r="C23" s="12" t="str">
        <f>'Média Mensal'!C23</f>
        <v>Francos</v>
      </c>
      <c r="D23" s="15">
        <f>'Média Mensal'!D23</f>
        <v>871.87</v>
      </c>
      <c r="E23" s="4">
        <v>54874.444015244226</v>
      </c>
      <c r="F23" s="2">
        <v>57341.960197538625</v>
      </c>
      <c r="G23" s="5">
        <f t="shared" si="4"/>
        <v>112216.40421278286</v>
      </c>
      <c r="H23" s="2">
        <v>499</v>
      </c>
      <c r="I23" s="2">
        <v>450</v>
      </c>
      <c r="J23" s="5">
        <f t="shared" si="5"/>
        <v>949</v>
      </c>
      <c r="K23" s="2">
        <v>318</v>
      </c>
      <c r="L23" s="2">
        <v>280</v>
      </c>
      <c r="M23" s="5">
        <f t="shared" si="6"/>
        <v>598</v>
      </c>
      <c r="N23" s="27">
        <f t="shared" si="7"/>
        <v>0.29399963575952714</v>
      </c>
      <c r="O23" s="27">
        <f t="shared" si="0"/>
        <v>0.34410681827615591</v>
      </c>
      <c r="P23" s="28">
        <f t="shared" si="1"/>
        <v>0.31763434991503492</v>
      </c>
      <c r="R23" s="32">
        <f t="shared" si="8"/>
        <v>67.165782148401746</v>
      </c>
      <c r="S23" s="32">
        <f t="shared" si="9"/>
        <v>78.550630407587164</v>
      </c>
      <c r="T23" s="32">
        <f t="shared" si="10"/>
        <v>72.538076414209996</v>
      </c>
    </row>
    <row r="24" spans="2:20" x14ac:dyDescent="0.25">
      <c r="B24" s="12" t="str">
        <f>'Média Mensal'!B24</f>
        <v>Francos</v>
      </c>
      <c r="C24" s="12" t="str">
        <f>'Média Mensal'!C24</f>
        <v>Ramalde</v>
      </c>
      <c r="D24" s="15">
        <f>'Média Mensal'!D24</f>
        <v>965.03</v>
      </c>
      <c r="E24" s="4">
        <v>52165.493176884484</v>
      </c>
      <c r="F24" s="2">
        <v>53267.686950913099</v>
      </c>
      <c r="G24" s="5">
        <f t="shared" si="4"/>
        <v>105433.18012779759</v>
      </c>
      <c r="H24" s="2">
        <v>491</v>
      </c>
      <c r="I24" s="2">
        <v>463</v>
      </c>
      <c r="J24" s="5">
        <f t="shared" si="5"/>
        <v>954</v>
      </c>
      <c r="K24" s="2">
        <v>326</v>
      </c>
      <c r="L24" s="2">
        <v>278</v>
      </c>
      <c r="M24" s="5">
        <f t="shared" si="6"/>
        <v>604</v>
      </c>
      <c r="N24" s="27">
        <f t="shared" si="7"/>
        <v>0.2791031394560014</v>
      </c>
      <c r="O24" s="27">
        <f t="shared" si="0"/>
        <v>0.31528296173417952</v>
      </c>
      <c r="P24" s="28">
        <f t="shared" si="1"/>
        <v>0.29628046211894021</v>
      </c>
      <c r="R24" s="32">
        <f t="shared" si="8"/>
        <v>63.85005284808382</v>
      </c>
      <c r="S24" s="32">
        <f t="shared" si="9"/>
        <v>71.88621720770999</v>
      </c>
      <c r="T24" s="32">
        <f t="shared" si="10"/>
        <v>67.672131019125544</v>
      </c>
    </row>
    <row r="25" spans="2:20" x14ac:dyDescent="0.25">
      <c r="B25" s="12" t="str">
        <f>'Média Mensal'!B25</f>
        <v>Ramalde</v>
      </c>
      <c r="C25" s="12" t="str">
        <f>'Média Mensal'!C25</f>
        <v>Viso</v>
      </c>
      <c r="D25" s="15">
        <f>'Média Mensal'!D25</f>
        <v>621.15</v>
      </c>
      <c r="E25" s="4">
        <v>50321.923489416673</v>
      </c>
      <c r="F25" s="2">
        <v>51865.665939778279</v>
      </c>
      <c r="G25" s="5">
        <f t="shared" si="4"/>
        <v>102187.58942919495</v>
      </c>
      <c r="H25" s="2">
        <v>488</v>
      </c>
      <c r="I25" s="2">
        <v>457</v>
      </c>
      <c r="J25" s="5">
        <f t="shared" si="5"/>
        <v>945</v>
      </c>
      <c r="K25" s="2">
        <v>323</v>
      </c>
      <c r="L25" s="2">
        <v>272</v>
      </c>
      <c r="M25" s="5">
        <f t="shared" si="6"/>
        <v>595</v>
      </c>
      <c r="N25" s="27">
        <f t="shared" si="7"/>
        <v>0.27125966778114985</v>
      </c>
      <c r="O25" s="27">
        <f t="shared" si="0"/>
        <v>0.31212788226239879</v>
      </c>
      <c r="P25" s="28">
        <f t="shared" si="1"/>
        <v>0.29056980615671901</v>
      </c>
      <c r="R25" s="32">
        <f t="shared" si="8"/>
        <v>62.049227483867661</v>
      </c>
      <c r="S25" s="32">
        <f t="shared" si="9"/>
        <v>71.146318161561425</v>
      </c>
      <c r="T25" s="32">
        <f t="shared" si="10"/>
        <v>66.355577551425299</v>
      </c>
    </row>
    <row r="26" spans="2:20" x14ac:dyDescent="0.25">
      <c r="B26" s="12" t="str">
        <f>'Média Mensal'!B26</f>
        <v>Viso</v>
      </c>
      <c r="C26" s="12" t="str">
        <f>'Média Mensal'!C26</f>
        <v>Sete Bicas</v>
      </c>
      <c r="D26" s="15">
        <f>'Média Mensal'!D26</f>
        <v>743.81</v>
      </c>
      <c r="E26" s="4">
        <v>48655.554200755563</v>
      </c>
      <c r="F26" s="2">
        <v>49348.000713921392</v>
      </c>
      <c r="G26" s="5">
        <f t="shared" si="4"/>
        <v>98003.554914676963</v>
      </c>
      <c r="H26" s="2">
        <v>492</v>
      </c>
      <c r="I26" s="2">
        <v>496</v>
      </c>
      <c r="J26" s="5">
        <f t="shared" si="5"/>
        <v>988</v>
      </c>
      <c r="K26" s="2">
        <v>328</v>
      </c>
      <c r="L26" s="2">
        <v>270</v>
      </c>
      <c r="M26" s="5">
        <f t="shared" si="6"/>
        <v>598</v>
      </c>
      <c r="N26" s="27">
        <f t="shared" si="7"/>
        <v>0.2593358466269165</v>
      </c>
      <c r="O26" s="27">
        <f t="shared" si="0"/>
        <v>0.28345281174709008</v>
      </c>
      <c r="P26" s="28">
        <f t="shared" si="1"/>
        <v>0.27094360959735081</v>
      </c>
      <c r="R26" s="32">
        <f t="shared" si="8"/>
        <v>59.33604170823849</v>
      </c>
      <c r="S26" s="32">
        <f t="shared" si="9"/>
        <v>64.42297743331774</v>
      </c>
      <c r="T26" s="32">
        <f t="shared" si="10"/>
        <v>61.792909782267948</v>
      </c>
    </row>
    <row r="27" spans="2:20" x14ac:dyDescent="0.25">
      <c r="B27" s="12" t="str">
        <f>'Média Mensal'!B27</f>
        <v>Sete Bicas</v>
      </c>
      <c r="C27" s="12" t="str">
        <f>'Média Mensal'!C27</f>
        <v>ASra da Hora</v>
      </c>
      <c r="D27" s="15">
        <f>'Média Mensal'!D27</f>
        <v>674.5</v>
      </c>
      <c r="E27" s="4">
        <v>44057.128164323964</v>
      </c>
      <c r="F27" s="2">
        <v>44239.138440453768</v>
      </c>
      <c r="G27" s="5">
        <f t="shared" si="4"/>
        <v>88296.266604777731</v>
      </c>
      <c r="H27" s="2">
        <v>486</v>
      </c>
      <c r="I27" s="2">
        <v>494</v>
      </c>
      <c r="J27" s="5">
        <f t="shared" si="5"/>
        <v>980</v>
      </c>
      <c r="K27" s="2">
        <v>323</v>
      </c>
      <c r="L27" s="2">
        <v>266</v>
      </c>
      <c r="M27" s="5">
        <f t="shared" si="6"/>
        <v>589</v>
      </c>
      <c r="N27" s="27">
        <f t="shared" si="7"/>
        <v>0.23804370090946597</v>
      </c>
      <c r="O27" s="27">
        <f t="shared" si="0"/>
        <v>0.25620331287327286</v>
      </c>
      <c r="P27" s="28">
        <f t="shared" si="1"/>
        <v>0.24680858976267842</v>
      </c>
      <c r="R27" s="32">
        <f t="shared" si="8"/>
        <v>54.458749276049396</v>
      </c>
      <c r="S27" s="32">
        <f t="shared" si="9"/>
        <v>58.20939268480759</v>
      </c>
      <c r="T27" s="32">
        <f t="shared" si="10"/>
        <v>56.275504528220353</v>
      </c>
    </row>
    <row r="28" spans="2:20" x14ac:dyDescent="0.25">
      <c r="B28" s="12" t="str">
        <f>'Média Mensal'!B28</f>
        <v>ASra da Hora</v>
      </c>
      <c r="C28" s="12" t="str">
        <f>'Média Mensal'!C28</f>
        <v>Vasco da Gama</v>
      </c>
      <c r="D28" s="15">
        <f>'Média Mensal'!D28</f>
        <v>824.48</v>
      </c>
      <c r="E28" s="4">
        <v>16726.415345387864</v>
      </c>
      <c r="F28" s="2">
        <v>20352.117793632617</v>
      </c>
      <c r="G28" s="5">
        <f t="shared" si="4"/>
        <v>37078.533139020481</v>
      </c>
      <c r="H28" s="2">
        <v>284</v>
      </c>
      <c r="I28" s="2">
        <v>247</v>
      </c>
      <c r="J28" s="5">
        <f t="shared" si="5"/>
        <v>531</v>
      </c>
      <c r="K28" s="2">
        <v>0</v>
      </c>
      <c r="L28" s="2">
        <v>0</v>
      </c>
      <c r="M28" s="5">
        <f t="shared" si="6"/>
        <v>0</v>
      </c>
      <c r="N28" s="27">
        <f t="shared" si="7"/>
        <v>0.27266587352288513</v>
      </c>
      <c r="O28" s="27">
        <f t="shared" si="0"/>
        <v>0.38146869458750593</v>
      </c>
      <c r="P28" s="28">
        <f t="shared" si="1"/>
        <v>0.3232766019653735</v>
      </c>
      <c r="R28" s="32">
        <f t="shared" si="8"/>
        <v>58.895828680943183</v>
      </c>
      <c r="S28" s="32">
        <f t="shared" si="9"/>
        <v>82.397238030901278</v>
      </c>
      <c r="T28" s="32">
        <f t="shared" si="10"/>
        <v>69.827746024520678</v>
      </c>
    </row>
    <row r="29" spans="2:20" x14ac:dyDescent="0.25">
      <c r="B29" s="12" t="str">
        <f>'Média Mensal'!B29</f>
        <v>Vasco da Gama</v>
      </c>
      <c r="C29" s="12" t="str">
        <f>'Média Mensal'!C29</f>
        <v>Estádio do Mar</v>
      </c>
      <c r="D29" s="15">
        <f>'Média Mensal'!D29</f>
        <v>661.6</v>
      </c>
      <c r="E29" s="4">
        <v>15788.029656422803</v>
      </c>
      <c r="F29" s="2">
        <v>20200.263568082562</v>
      </c>
      <c r="G29" s="5">
        <f t="shared" si="4"/>
        <v>35988.293224505367</v>
      </c>
      <c r="H29" s="2">
        <v>279</v>
      </c>
      <c r="I29" s="2">
        <v>241</v>
      </c>
      <c r="J29" s="5">
        <f t="shared" si="5"/>
        <v>520</v>
      </c>
      <c r="K29" s="2">
        <v>0</v>
      </c>
      <c r="L29" s="2">
        <v>0</v>
      </c>
      <c r="M29" s="5">
        <f t="shared" si="6"/>
        <v>0</v>
      </c>
      <c r="N29" s="27">
        <f t="shared" si="7"/>
        <v>0.26198111071987923</v>
      </c>
      <c r="O29" s="27">
        <f t="shared" si="0"/>
        <v>0.38804870846938994</v>
      </c>
      <c r="P29" s="28">
        <f t="shared" si="1"/>
        <v>0.32040859352301787</v>
      </c>
      <c r="R29" s="32">
        <f t="shared" si="8"/>
        <v>56.58791991549392</v>
      </c>
      <c r="S29" s="32">
        <f t="shared" si="9"/>
        <v>83.818521029388222</v>
      </c>
      <c r="T29" s="32">
        <f t="shared" si="10"/>
        <v>69.20825620097186</v>
      </c>
    </row>
    <row r="30" spans="2:20" x14ac:dyDescent="0.25">
      <c r="B30" s="12" t="str">
        <f>'Média Mensal'!B30</f>
        <v>Estádio do Mar</v>
      </c>
      <c r="C30" s="12" t="str">
        <f>'Média Mensal'!C30</f>
        <v>Pedro Hispano</v>
      </c>
      <c r="D30" s="15">
        <f>'Média Mensal'!D30</f>
        <v>786.97</v>
      </c>
      <c r="E30" s="4">
        <v>15259.665215007717</v>
      </c>
      <c r="F30" s="2">
        <v>20237.662720805463</v>
      </c>
      <c r="G30" s="5">
        <f t="shared" si="4"/>
        <v>35497.327935813184</v>
      </c>
      <c r="H30" s="2">
        <v>274</v>
      </c>
      <c r="I30" s="2">
        <v>258</v>
      </c>
      <c r="J30" s="5">
        <f t="shared" si="5"/>
        <v>532</v>
      </c>
      <c r="K30" s="2">
        <v>0</v>
      </c>
      <c r="L30" s="2">
        <v>0</v>
      </c>
      <c r="M30" s="5">
        <f t="shared" si="6"/>
        <v>0</v>
      </c>
      <c r="N30" s="27">
        <f t="shared" si="7"/>
        <v>0.25783430006433694</v>
      </c>
      <c r="O30" s="27">
        <f t="shared" si="0"/>
        <v>0.36315070917322467</v>
      </c>
      <c r="P30" s="28">
        <f t="shared" si="1"/>
        <v>0.30890879921864717</v>
      </c>
      <c r="R30" s="32">
        <f t="shared" si="8"/>
        <v>55.692208813896777</v>
      </c>
      <c r="S30" s="32">
        <f t="shared" si="9"/>
        <v>78.440553181416519</v>
      </c>
      <c r="T30" s="32">
        <f t="shared" si="10"/>
        <v>66.724300631227791</v>
      </c>
    </row>
    <row r="31" spans="2:20" x14ac:dyDescent="0.25">
      <c r="B31" s="12" t="str">
        <f>'Média Mensal'!B31</f>
        <v>Pedro Hispano</v>
      </c>
      <c r="C31" s="12" t="str">
        <f>'Média Mensal'!C31</f>
        <v>Parque de Real</v>
      </c>
      <c r="D31" s="15">
        <f>'Média Mensal'!D31</f>
        <v>656.68</v>
      </c>
      <c r="E31" s="4">
        <v>14205.039554756315</v>
      </c>
      <c r="F31" s="2">
        <v>19131.632690913317</v>
      </c>
      <c r="G31" s="5">
        <f t="shared" si="4"/>
        <v>33336.67224566963</v>
      </c>
      <c r="H31" s="2">
        <v>278</v>
      </c>
      <c r="I31" s="2">
        <v>249</v>
      </c>
      <c r="J31" s="5">
        <f t="shared" si="5"/>
        <v>527</v>
      </c>
      <c r="K31" s="2">
        <v>0</v>
      </c>
      <c r="L31" s="2">
        <v>0</v>
      </c>
      <c r="M31" s="5">
        <f t="shared" si="6"/>
        <v>0</v>
      </c>
      <c r="N31" s="27">
        <f t="shared" si="7"/>
        <v>0.23656141011784432</v>
      </c>
      <c r="O31" s="27">
        <f t="shared" si="0"/>
        <v>0.35571234365077564</v>
      </c>
      <c r="P31" s="28">
        <f t="shared" si="1"/>
        <v>0.29285853051575683</v>
      </c>
      <c r="R31" s="32">
        <f t="shared" si="8"/>
        <v>51.097264585454369</v>
      </c>
      <c r="S31" s="32">
        <f t="shared" si="9"/>
        <v>76.833866228567544</v>
      </c>
      <c r="T31" s="32">
        <f t="shared" si="10"/>
        <v>63.257442591403475</v>
      </c>
    </row>
    <row r="32" spans="2:20" x14ac:dyDescent="0.25">
      <c r="B32" s="12" t="str">
        <f>'Média Mensal'!B32</f>
        <v>Parque de Real</v>
      </c>
      <c r="C32" s="12" t="str">
        <f>'Média Mensal'!C32</f>
        <v>C. Matosinhos</v>
      </c>
      <c r="D32" s="15">
        <f>'Média Mensal'!D32</f>
        <v>723.67</v>
      </c>
      <c r="E32" s="4">
        <v>13529.120260970676</v>
      </c>
      <c r="F32" s="2">
        <v>18735.940738744626</v>
      </c>
      <c r="G32" s="5">
        <f t="shared" si="4"/>
        <v>32265.060999715301</v>
      </c>
      <c r="H32" s="2">
        <v>274</v>
      </c>
      <c r="I32" s="2">
        <v>248</v>
      </c>
      <c r="J32" s="5">
        <f t="shared" si="5"/>
        <v>522</v>
      </c>
      <c r="K32" s="2">
        <v>0</v>
      </c>
      <c r="L32" s="2">
        <v>0</v>
      </c>
      <c r="M32" s="5">
        <f t="shared" si="6"/>
        <v>0</v>
      </c>
      <c r="N32" s="27">
        <f t="shared" si="7"/>
        <v>0.22859421906208902</v>
      </c>
      <c r="O32" s="27">
        <f t="shared" si="0"/>
        <v>0.3497599450930523</v>
      </c>
      <c r="P32" s="28">
        <f t="shared" si="1"/>
        <v>0.28615954483925166</v>
      </c>
      <c r="R32" s="32">
        <f t="shared" si="8"/>
        <v>49.376351317411228</v>
      </c>
      <c r="S32" s="32">
        <f t="shared" si="9"/>
        <v>75.5481481400993</v>
      </c>
      <c r="T32" s="32">
        <f t="shared" si="10"/>
        <v>61.810461685278355</v>
      </c>
    </row>
    <row r="33" spans="2:20" x14ac:dyDescent="0.25">
      <c r="B33" s="12" t="str">
        <f>'Média Mensal'!B33</f>
        <v>C. Matosinhos</v>
      </c>
      <c r="C33" s="12" t="str">
        <f>'Média Mensal'!C33</f>
        <v>Matosinhos Sul</v>
      </c>
      <c r="D33" s="15">
        <f>'Média Mensal'!D33</f>
        <v>616.61</v>
      </c>
      <c r="E33" s="4">
        <v>10665.70486326189</v>
      </c>
      <c r="F33" s="2">
        <v>15533.56748748324</v>
      </c>
      <c r="G33" s="5">
        <f t="shared" si="4"/>
        <v>26199.27235074513</v>
      </c>
      <c r="H33" s="2">
        <v>253</v>
      </c>
      <c r="I33" s="2">
        <v>245</v>
      </c>
      <c r="J33" s="5">
        <f t="shared" si="5"/>
        <v>498</v>
      </c>
      <c r="K33" s="2">
        <v>0</v>
      </c>
      <c r="L33" s="2">
        <v>0</v>
      </c>
      <c r="M33" s="5">
        <f t="shared" si="6"/>
        <v>0</v>
      </c>
      <c r="N33" s="27">
        <f t="shared" si="7"/>
        <v>0.19517100101123352</v>
      </c>
      <c r="O33" s="27">
        <f t="shared" si="0"/>
        <v>0.29352924201593422</v>
      </c>
      <c r="P33" s="28">
        <f t="shared" si="1"/>
        <v>0.2435600954814176</v>
      </c>
      <c r="R33" s="32">
        <f t="shared" si="8"/>
        <v>42.156936218426445</v>
      </c>
      <c r="S33" s="32">
        <f t="shared" si="9"/>
        <v>63.402316275441798</v>
      </c>
      <c r="T33" s="32">
        <f t="shared" si="10"/>
        <v>52.608980623986206</v>
      </c>
    </row>
    <row r="34" spans="2:20" x14ac:dyDescent="0.25">
      <c r="B34" s="12" t="str">
        <f>'Média Mensal'!B34</f>
        <v>Matosinhos Sul</v>
      </c>
      <c r="C34" s="12" t="str">
        <f>'Média Mensal'!C34</f>
        <v>Brito Capelo</v>
      </c>
      <c r="D34" s="15">
        <f>'Média Mensal'!D34</f>
        <v>535.72</v>
      </c>
      <c r="E34" s="4">
        <v>4558.5130886203324</v>
      </c>
      <c r="F34" s="2">
        <v>6637.0430397555101</v>
      </c>
      <c r="G34" s="5">
        <f t="shared" si="4"/>
        <v>11195.556128375843</v>
      </c>
      <c r="H34" s="2">
        <v>251</v>
      </c>
      <c r="I34" s="2">
        <v>270</v>
      </c>
      <c r="J34" s="5">
        <f t="shared" si="5"/>
        <v>521</v>
      </c>
      <c r="K34" s="2">
        <v>0</v>
      </c>
      <c r="L34" s="2">
        <v>0</v>
      </c>
      <c r="M34" s="5">
        <f t="shared" si="6"/>
        <v>0</v>
      </c>
      <c r="N34" s="27">
        <f t="shared" si="7"/>
        <v>8.4080586701717808E-2</v>
      </c>
      <c r="O34" s="27">
        <f t="shared" si="0"/>
        <v>0.11380389299992301</v>
      </c>
      <c r="P34" s="28">
        <f t="shared" si="1"/>
        <v>9.9484219524204193E-2</v>
      </c>
      <c r="R34" s="32">
        <f t="shared" si="8"/>
        <v>18.161406727571045</v>
      </c>
      <c r="S34" s="32">
        <f t="shared" si="9"/>
        <v>24.581640887983372</v>
      </c>
      <c r="T34" s="32">
        <f t="shared" si="10"/>
        <v>21.488591417228108</v>
      </c>
    </row>
    <row r="35" spans="2:20" x14ac:dyDescent="0.25">
      <c r="B35" s="12" t="str">
        <f>'Média Mensal'!B35</f>
        <v>Brito Capelo</v>
      </c>
      <c r="C35" s="12" t="str">
        <f>'Média Mensal'!C35</f>
        <v>Mercado</v>
      </c>
      <c r="D35" s="15">
        <f>'Média Mensal'!D35</f>
        <v>487.53</v>
      </c>
      <c r="E35" s="4">
        <v>2323.9037238077221</v>
      </c>
      <c r="F35" s="2">
        <v>3861.846058096683</v>
      </c>
      <c r="G35" s="5">
        <f t="shared" si="4"/>
        <v>6185.7497819044056</v>
      </c>
      <c r="H35" s="2">
        <v>249</v>
      </c>
      <c r="I35" s="2">
        <v>268</v>
      </c>
      <c r="J35" s="5">
        <f t="shared" si="5"/>
        <v>517</v>
      </c>
      <c r="K35" s="2">
        <v>0</v>
      </c>
      <c r="L35" s="2">
        <v>0</v>
      </c>
      <c r="M35" s="5">
        <f t="shared" si="6"/>
        <v>0</v>
      </c>
      <c r="N35" s="27">
        <f t="shared" si="7"/>
        <v>4.3208086490549642E-2</v>
      </c>
      <c r="O35" s="27">
        <f t="shared" si="0"/>
        <v>6.6712376625495493E-2</v>
      </c>
      <c r="P35" s="28">
        <f t="shared" si="1"/>
        <v>5.5392128572107652E-2</v>
      </c>
      <c r="R35" s="32">
        <f t="shared" si="8"/>
        <v>9.3329466819587239</v>
      </c>
      <c r="S35" s="32">
        <f t="shared" si="9"/>
        <v>14.409873351107025</v>
      </c>
      <c r="T35" s="32">
        <f t="shared" si="10"/>
        <v>11.964699771575253</v>
      </c>
    </row>
    <row r="36" spans="2:20" x14ac:dyDescent="0.25">
      <c r="B36" s="13" t="str">
        <f>'Média Mensal'!B36</f>
        <v>Mercado</v>
      </c>
      <c r="C36" s="13" t="str">
        <f>'Média Mensal'!C36</f>
        <v>Sr. de Matosinhos</v>
      </c>
      <c r="D36" s="16">
        <f>'Média Mensal'!D36</f>
        <v>708.96</v>
      </c>
      <c r="E36" s="4">
        <v>706.43363216928867</v>
      </c>
      <c r="F36" s="2">
        <v>1006.9999999968179</v>
      </c>
      <c r="G36" s="7">
        <f t="shared" si="4"/>
        <v>1713.4336321661067</v>
      </c>
      <c r="H36" s="3">
        <v>251</v>
      </c>
      <c r="I36" s="3">
        <v>265</v>
      </c>
      <c r="J36" s="7">
        <f t="shared" si="5"/>
        <v>516</v>
      </c>
      <c r="K36" s="3">
        <v>0</v>
      </c>
      <c r="L36" s="3">
        <v>0</v>
      </c>
      <c r="M36" s="7">
        <f t="shared" si="6"/>
        <v>0</v>
      </c>
      <c r="N36" s="27">
        <f t="shared" si="7"/>
        <v>1.3029984361983339E-2</v>
      </c>
      <c r="O36" s="27">
        <f t="shared" si="0"/>
        <v>1.7592592592536999E-2</v>
      </c>
      <c r="P36" s="28">
        <f t="shared" si="1"/>
        <v>1.5373184325349077E-2</v>
      </c>
      <c r="R36" s="32">
        <f t="shared" si="8"/>
        <v>2.8144766221884012</v>
      </c>
      <c r="S36" s="32">
        <f t="shared" si="9"/>
        <v>3.7999999999879921</v>
      </c>
      <c r="T36" s="32">
        <f t="shared" si="10"/>
        <v>3.3206078142754007</v>
      </c>
    </row>
    <row r="37" spans="2:20" x14ac:dyDescent="0.25">
      <c r="B37" s="11" t="str">
        <f>'Média Mensal'!B37</f>
        <v>BSra da Hora</v>
      </c>
      <c r="C37" s="11" t="str">
        <f>'Média Mensal'!C37</f>
        <v>BFonte do Cuco</v>
      </c>
      <c r="D37" s="14">
        <f>'Média Mensal'!D37</f>
        <v>687.03</v>
      </c>
      <c r="E37" s="8">
        <v>17339.923784161441</v>
      </c>
      <c r="F37" s="9">
        <v>20349.107297783568</v>
      </c>
      <c r="G37" s="10">
        <f t="shared" si="4"/>
        <v>37689.03108194501</v>
      </c>
      <c r="H37" s="9">
        <v>166</v>
      </c>
      <c r="I37" s="9">
        <v>179</v>
      </c>
      <c r="J37" s="10">
        <f t="shared" si="5"/>
        <v>345</v>
      </c>
      <c r="K37" s="9">
        <v>165</v>
      </c>
      <c r="L37" s="9">
        <v>148</v>
      </c>
      <c r="M37" s="10">
        <f t="shared" si="6"/>
        <v>313</v>
      </c>
      <c r="N37" s="25">
        <f t="shared" si="7"/>
        <v>0.22585083599251643</v>
      </c>
      <c r="O37" s="25">
        <f t="shared" si="0"/>
        <v>0.26999664708873222</v>
      </c>
      <c r="P37" s="26">
        <f t="shared" si="1"/>
        <v>0.2477194702515052</v>
      </c>
      <c r="R37" s="32">
        <f t="shared" si="8"/>
        <v>52.38647668930949</v>
      </c>
      <c r="S37" s="32">
        <f t="shared" si="9"/>
        <v>62.229685925943635</v>
      </c>
      <c r="T37" s="32">
        <f t="shared" si="10"/>
        <v>57.278162738518255</v>
      </c>
    </row>
    <row r="38" spans="2:20" x14ac:dyDescent="0.25">
      <c r="B38" s="12" t="str">
        <f>'Média Mensal'!B38</f>
        <v>BFonte do Cuco</v>
      </c>
      <c r="C38" s="12" t="str">
        <f>'Média Mensal'!C38</f>
        <v>Custoias</v>
      </c>
      <c r="D38" s="15">
        <f>'Média Mensal'!D38</f>
        <v>689.2</v>
      </c>
      <c r="E38" s="4">
        <v>16482.890907843219</v>
      </c>
      <c r="F38" s="2">
        <v>20086.226153621126</v>
      </c>
      <c r="G38" s="5">
        <f t="shared" si="4"/>
        <v>36569.117061464349</v>
      </c>
      <c r="H38" s="2">
        <v>161</v>
      </c>
      <c r="I38" s="2">
        <v>179</v>
      </c>
      <c r="J38" s="5">
        <f t="shared" si="5"/>
        <v>340</v>
      </c>
      <c r="K38" s="2">
        <v>169</v>
      </c>
      <c r="L38" s="2">
        <v>155</v>
      </c>
      <c r="M38" s="5">
        <f t="shared" si="6"/>
        <v>324</v>
      </c>
      <c r="N38" s="27">
        <f t="shared" si="7"/>
        <v>0.21493442139374111</v>
      </c>
      <c r="O38" s="27">
        <f t="shared" si="0"/>
        <v>0.26050822465269152</v>
      </c>
      <c r="P38" s="28">
        <f t="shared" si="1"/>
        <v>0.23778296050161485</v>
      </c>
      <c r="R38" s="32">
        <f t="shared" si="8"/>
        <v>49.948154266191573</v>
      </c>
      <c r="S38" s="32">
        <f t="shared" si="9"/>
        <v>60.138401657548279</v>
      </c>
      <c r="T38" s="32">
        <f t="shared" si="10"/>
        <v>55.073971478108959</v>
      </c>
    </row>
    <row r="39" spans="2:20" x14ac:dyDescent="0.25">
      <c r="B39" s="12" t="str">
        <f>'Média Mensal'!B39</f>
        <v>Custoias</v>
      </c>
      <c r="C39" s="12" t="str">
        <f>'Média Mensal'!C39</f>
        <v>Esposade</v>
      </c>
      <c r="D39" s="15">
        <f>'Média Mensal'!D39</f>
        <v>1779.24</v>
      </c>
      <c r="E39" s="4">
        <v>16019.549637200043</v>
      </c>
      <c r="F39" s="2">
        <v>19788.139038988884</v>
      </c>
      <c r="G39" s="5">
        <f t="shared" si="4"/>
        <v>35807.688676188925</v>
      </c>
      <c r="H39" s="2">
        <v>161</v>
      </c>
      <c r="I39" s="2">
        <v>177</v>
      </c>
      <c r="J39" s="5">
        <f t="shared" si="5"/>
        <v>338</v>
      </c>
      <c r="K39" s="2">
        <v>165</v>
      </c>
      <c r="L39" s="2">
        <v>153</v>
      </c>
      <c r="M39" s="5">
        <f t="shared" si="6"/>
        <v>318</v>
      </c>
      <c r="N39" s="27">
        <f t="shared" si="7"/>
        <v>0.21163006813041699</v>
      </c>
      <c r="O39" s="27">
        <f t="shared" si="0"/>
        <v>0.25976868093610694</v>
      </c>
      <c r="P39" s="28">
        <f t="shared" si="1"/>
        <v>0.2357754469302368</v>
      </c>
      <c r="R39" s="32">
        <f t="shared" si="8"/>
        <v>49.139722813497066</v>
      </c>
      <c r="S39" s="32">
        <f t="shared" si="9"/>
        <v>59.964057693905708</v>
      </c>
      <c r="T39" s="32">
        <f t="shared" si="10"/>
        <v>54.584891274678242</v>
      </c>
    </row>
    <row r="40" spans="2:20" x14ac:dyDescent="0.25">
      <c r="B40" s="12" t="str">
        <f>'Média Mensal'!B40</f>
        <v>Esposade</v>
      </c>
      <c r="C40" s="12" t="str">
        <f>'Média Mensal'!C40</f>
        <v>Crestins</v>
      </c>
      <c r="D40" s="15">
        <f>'Média Mensal'!D40</f>
        <v>2035.56</v>
      </c>
      <c r="E40" s="4">
        <v>15714.820789978439</v>
      </c>
      <c r="F40" s="2">
        <v>19576.405640868637</v>
      </c>
      <c r="G40" s="5">
        <f t="shared" si="4"/>
        <v>35291.226430847077</v>
      </c>
      <c r="H40" s="2">
        <v>161</v>
      </c>
      <c r="I40" s="2">
        <v>187</v>
      </c>
      <c r="J40" s="5">
        <f t="shared" si="5"/>
        <v>348</v>
      </c>
      <c r="K40" s="2">
        <v>155</v>
      </c>
      <c r="L40" s="2">
        <v>153</v>
      </c>
      <c r="M40" s="5">
        <f t="shared" si="6"/>
        <v>308</v>
      </c>
      <c r="N40" s="27">
        <f t="shared" si="7"/>
        <v>0.21463642905892755</v>
      </c>
      <c r="O40" s="27">
        <f t="shared" si="0"/>
        <v>0.24990305403478141</v>
      </c>
      <c r="P40" s="28">
        <f t="shared" si="1"/>
        <v>0.23286546156333851</v>
      </c>
      <c r="R40" s="32">
        <f t="shared" si="8"/>
        <v>49.730445537906455</v>
      </c>
      <c r="S40" s="32">
        <f t="shared" si="9"/>
        <v>57.57766364961364</v>
      </c>
      <c r="T40" s="32">
        <f t="shared" si="10"/>
        <v>53.797601266535175</v>
      </c>
    </row>
    <row r="41" spans="2:20" x14ac:dyDescent="0.25">
      <c r="B41" s="12" t="str">
        <f>'Média Mensal'!B41</f>
        <v>Crestins</v>
      </c>
      <c r="C41" s="12" t="str">
        <f>'Média Mensal'!C41</f>
        <v>Verdes (B)</v>
      </c>
      <c r="D41" s="15">
        <f>'Média Mensal'!D41</f>
        <v>591.81999999999994</v>
      </c>
      <c r="E41" s="4">
        <v>15495.807032771909</v>
      </c>
      <c r="F41" s="2">
        <v>19373.59408755372</v>
      </c>
      <c r="G41" s="5">
        <f t="shared" si="4"/>
        <v>34869.40112032563</v>
      </c>
      <c r="H41" s="2">
        <v>161</v>
      </c>
      <c r="I41" s="2">
        <v>197</v>
      </c>
      <c r="J41" s="5">
        <f t="shared" si="5"/>
        <v>358</v>
      </c>
      <c r="K41" s="2">
        <v>152</v>
      </c>
      <c r="L41" s="2">
        <v>153</v>
      </c>
      <c r="M41" s="5">
        <f t="shared" si="6"/>
        <v>305</v>
      </c>
      <c r="N41" s="27">
        <f t="shared" si="7"/>
        <v>0.21381784734479398</v>
      </c>
      <c r="O41" s="27">
        <f t="shared" si="0"/>
        <v>0.24067772420435449</v>
      </c>
      <c r="P41" s="28">
        <f t="shared" si="1"/>
        <v>0.22795225877520547</v>
      </c>
      <c r="R41" s="32">
        <f t="shared" si="8"/>
        <v>49.50737071173134</v>
      </c>
      <c r="S41" s="32">
        <f t="shared" si="9"/>
        <v>55.353125964439201</v>
      </c>
      <c r="T41" s="32">
        <f t="shared" si="10"/>
        <v>52.593365189028098</v>
      </c>
    </row>
    <row r="42" spans="2:20" x14ac:dyDescent="0.25">
      <c r="B42" s="12" t="str">
        <f>'Média Mensal'!B42</f>
        <v>Verdes (B)</v>
      </c>
      <c r="C42" s="12" t="str">
        <f>'Média Mensal'!C42</f>
        <v>Pedras Rubras</v>
      </c>
      <c r="D42" s="15">
        <f>'Média Mensal'!D42</f>
        <v>960.78</v>
      </c>
      <c r="E42" s="4">
        <v>11632.752241235774</v>
      </c>
      <c r="F42" s="2">
        <v>11007.814707926334</v>
      </c>
      <c r="G42" s="5">
        <f t="shared" si="4"/>
        <v>22640.566949162108</v>
      </c>
      <c r="H42" s="2">
        <v>0</v>
      </c>
      <c r="I42" s="2">
        <v>0</v>
      </c>
      <c r="J42" s="5">
        <f t="shared" si="5"/>
        <v>0</v>
      </c>
      <c r="K42" s="2">
        <v>152</v>
      </c>
      <c r="L42" s="2">
        <v>153</v>
      </c>
      <c r="M42" s="5">
        <f t="shared" si="6"/>
        <v>305</v>
      </c>
      <c r="N42" s="27">
        <f t="shared" si="7"/>
        <v>0.30859380945553305</v>
      </c>
      <c r="O42" s="27">
        <f t="shared" si="0"/>
        <v>0.29010686031853083</v>
      </c>
      <c r="P42" s="28">
        <f t="shared" si="1"/>
        <v>0.29932002841303684</v>
      </c>
      <c r="R42" s="32">
        <f t="shared" si="8"/>
        <v>76.531264744972191</v>
      </c>
      <c r="S42" s="32">
        <f t="shared" si="9"/>
        <v>71.946501358995647</v>
      </c>
      <c r="T42" s="32">
        <f t="shared" si="10"/>
        <v>74.231367046433135</v>
      </c>
    </row>
    <row r="43" spans="2:20" x14ac:dyDescent="0.25">
      <c r="B43" s="12" t="str">
        <f>'Média Mensal'!B43</f>
        <v>Pedras Rubras</v>
      </c>
      <c r="C43" s="12" t="str">
        <f>'Média Mensal'!C43</f>
        <v>Lidador</v>
      </c>
      <c r="D43" s="15">
        <f>'Média Mensal'!D43</f>
        <v>1147.58</v>
      </c>
      <c r="E43" s="4">
        <v>10447.786387254033</v>
      </c>
      <c r="F43" s="2">
        <v>10203.101302857984</v>
      </c>
      <c r="G43" s="5">
        <f t="shared" si="4"/>
        <v>20650.887690112017</v>
      </c>
      <c r="H43" s="2">
        <v>0</v>
      </c>
      <c r="I43" s="2">
        <v>0</v>
      </c>
      <c r="J43" s="5">
        <f t="shared" si="5"/>
        <v>0</v>
      </c>
      <c r="K43" s="2">
        <v>152</v>
      </c>
      <c r="L43" s="2">
        <v>153</v>
      </c>
      <c r="M43" s="5">
        <f t="shared" si="6"/>
        <v>305</v>
      </c>
      <c r="N43" s="27">
        <f t="shared" si="7"/>
        <v>0.27715901918649283</v>
      </c>
      <c r="O43" s="27">
        <f t="shared" si="0"/>
        <v>0.26889893798381781</v>
      </c>
      <c r="P43" s="28">
        <f t="shared" si="1"/>
        <v>0.2730154374684296</v>
      </c>
      <c r="R43" s="32">
        <f t="shared" si="8"/>
        <v>68.735436758250216</v>
      </c>
      <c r="S43" s="32">
        <f t="shared" si="9"/>
        <v>66.686936619986824</v>
      </c>
      <c r="T43" s="32">
        <f t="shared" si="10"/>
        <v>67.707828492170549</v>
      </c>
    </row>
    <row r="44" spans="2:20" x14ac:dyDescent="0.25">
      <c r="B44" s="12" t="str">
        <f>'Média Mensal'!B44</f>
        <v>Lidador</v>
      </c>
      <c r="C44" s="12" t="str">
        <f>'Média Mensal'!C44</f>
        <v>Vilar do Pinheiro</v>
      </c>
      <c r="D44" s="15">
        <f>'Média Mensal'!D44</f>
        <v>1987.51</v>
      </c>
      <c r="E44" s="4">
        <v>10054.660232017781</v>
      </c>
      <c r="F44" s="2">
        <v>9954.995458982261</v>
      </c>
      <c r="G44" s="5">
        <f t="shared" si="4"/>
        <v>20009.655691000044</v>
      </c>
      <c r="H44" s="2">
        <v>0</v>
      </c>
      <c r="I44" s="2">
        <v>0</v>
      </c>
      <c r="J44" s="5">
        <f t="shared" si="5"/>
        <v>0</v>
      </c>
      <c r="K44" s="2">
        <v>152</v>
      </c>
      <c r="L44" s="2">
        <v>145</v>
      </c>
      <c r="M44" s="5">
        <f t="shared" si="6"/>
        <v>297</v>
      </c>
      <c r="N44" s="27">
        <f t="shared" si="7"/>
        <v>0.26673016320081122</v>
      </c>
      <c r="O44" s="27">
        <f t="shared" si="0"/>
        <v>0.27683524635657009</v>
      </c>
      <c r="P44" s="28">
        <f t="shared" si="1"/>
        <v>0.27166362130715821</v>
      </c>
      <c r="R44" s="32">
        <f t="shared" si="8"/>
        <v>66.149080473801192</v>
      </c>
      <c r="S44" s="32">
        <f t="shared" si="9"/>
        <v>68.655141096429389</v>
      </c>
      <c r="T44" s="32">
        <f t="shared" si="10"/>
        <v>67.372578084175231</v>
      </c>
    </row>
    <row r="45" spans="2:20" x14ac:dyDescent="0.25">
      <c r="B45" s="12" t="str">
        <f>'Média Mensal'!B45</f>
        <v>Vilar do Pinheiro</v>
      </c>
      <c r="C45" s="12" t="str">
        <f>'Média Mensal'!C45</f>
        <v>Modivas Sul</v>
      </c>
      <c r="D45" s="15">
        <f>'Média Mensal'!D45</f>
        <v>2037.38</v>
      </c>
      <c r="E45" s="4">
        <v>9690.5560776740967</v>
      </c>
      <c r="F45" s="2">
        <v>9846.9606370235324</v>
      </c>
      <c r="G45" s="5">
        <f t="shared" si="4"/>
        <v>19537.516714697631</v>
      </c>
      <c r="H45" s="2">
        <v>0</v>
      </c>
      <c r="I45" s="2">
        <v>0</v>
      </c>
      <c r="J45" s="5">
        <f t="shared" si="5"/>
        <v>0</v>
      </c>
      <c r="K45" s="2">
        <v>152</v>
      </c>
      <c r="L45" s="2">
        <v>156</v>
      </c>
      <c r="M45" s="5">
        <f t="shared" si="6"/>
        <v>308</v>
      </c>
      <c r="N45" s="27">
        <f t="shared" si="7"/>
        <v>0.25707120324899452</v>
      </c>
      <c r="O45" s="27">
        <f t="shared" si="0"/>
        <v>0.25452234897186549</v>
      </c>
      <c r="P45" s="28">
        <f t="shared" si="1"/>
        <v>0.25578022510863047</v>
      </c>
      <c r="R45" s="32">
        <f t="shared" si="8"/>
        <v>63.753658405750635</v>
      </c>
      <c r="S45" s="32">
        <f t="shared" si="9"/>
        <v>63.121542545022642</v>
      </c>
      <c r="T45" s="32">
        <f t="shared" si="10"/>
        <v>63.433495826940359</v>
      </c>
    </row>
    <row r="46" spans="2:20" x14ac:dyDescent="0.25">
      <c r="B46" s="12" t="str">
        <f>'Média Mensal'!B46</f>
        <v>Modivas Sul</v>
      </c>
      <c r="C46" s="12" t="str">
        <f>'Média Mensal'!C46</f>
        <v>Modivas Centro</v>
      </c>
      <c r="D46" s="15">
        <f>'Média Mensal'!D46</f>
        <v>1051.08</v>
      </c>
      <c r="E46" s="4">
        <v>9603.0997248092845</v>
      </c>
      <c r="F46" s="2">
        <v>9865.5584390144668</v>
      </c>
      <c r="G46" s="5">
        <f t="shared" si="4"/>
        <v>19468.658163823751</v>
      </c>
      <c r="H46" s="2">
        <v>0</v>
      </c>
      <c r="I46" s="2">
        <v>0</v>
      </c>
      <c r="J46" s="5">
        <f t="shared" si="5"/>
        <v>0</v>
      </c>
      <c r="K46" s="2">
        <v>152</v>
      </c>
      <c r="L46" s="2">
        <v>156</v>
      </c>
      <c r="M46" s="5">
        <f t="shared" si="6"/>
        <v>308</v>
      </c>
      <c r="N46" s="27">
        <f t="shared" si="7"/>
        <v>0.2547511599323346</v>
      </c>
      <c r="O46" s="27">
        <f t="shared" si="0"/>
        <v>0.25500306138891821</v>
      </c>
      <c r="P46" s="28">
        <f t="shared" si="1"/>
        <v>0.25487874638437041</v>
      </c>
      <c r="R46" s="32">
        <f t="shared" si="8"/>
        <v>63.178287663218974</v>
      </c>
      <c r="S46" s="32">
        <f t="shared" si="9"/>
        <v>63.240759224451708</v>
      </c>
      <c r="T46" s="32">
        <f t="shared" si="10"/>
        <v>63.209929103323866</v>
      </c>
    </row>
    <row r="47" spans="2:20" x14ac:dyDescent="0.25">
      <c r="B47" s="12" t="str">
        <f>'Média Mensal'!B47</f>
        <v>Modivas Centro</v>
      </c>
      <c r="C47" s="12" t="s">
        <v>102</v>
      </c>
      <c r="D47" s="15">
        <v>852.51</v>
      </c>
      <c r="E47" s="4">
        <v>9552.9373305080717</v>
      </c>
      <c r="F47" s="2">
        <v>9840.9780583790161</v>
      </c>
      <c r="G47" s="5">
        <f t="shared" si="4"/>
        <v>19393.915388887086</v>
      </c>
      <c r="H47" s="2">
        <v>0</v>
      </c>
      <c r="I47" s="2">
        <v>0</v>
      </c>
      <c r="J47" s="5">
        <f t="shared" si="5"/>
        <v>0</v>
      </c>
      <c r="K47" s="2">
        <v>152</v>
      </c>
      <c r="L47" s="2">
        <v>160</v>
      </c>
      <c r="M47" s="5">
        <f t="shared" si="6"/>
        <v>312</v>
      </c>
      <c r="N47" s="27">
        <f t="shared" si="7"/>
        <v>0.25342045125498919</v>
      </c>
      <c r="O47" s="27">
        <f t="shared" si="0"/>
        <v>0.24800851961640666</v>
      </c>
      <c r="P47" s="28">
        <f t="shared" si="1"/>
        <v>0.2506451016967417</v>
      </c>
      <c r="R47" s="32">
        <f t="shared" ref="R47" si="11">+E47/(H47+K47)</f>
        <v>62.848271911237312</v>
      </c>
      <c r="S47" s="32">
        <f t="shared" ref="S47" si="12">+F47/(I47+L47)</f>
        <v>61.506112864868854</v>
      </c>
      <c r="T47" s="32">
        <f t="shared" ref="T47" si="13">+G47/(J47+M47)</f>
        <v>62.159985220791945</v>
      </c>
    </row>
    <row r="48" spans="2:20" x14ac:dyDescent="0.25">
      <c r="B48" s="12" t="s">
        <v>102</v>
      </c>
      <c r="C48" s="12" t="str">
        <f>'Média Mensal'!C48</f>
        <v>Mindelo</v>
      </c>
      <c r="D48" s="15">
        <v>1834.12</v>
      </c>
      <c r="E48" s="4">
        <v>8516.1084585604422</v>
      </c>
      <c r="F48" s="2">
        <v>8266.3970354438479</v>
      </c>
      <c r="G48" s="5">
        <f t="shared" si="4"/>
        <v>16782.50549400429</v>
      </c>
      <c r="H48" s="2">
        <v>0</v>
      </c>
      <c r="I48" s="2">
        <v>0</v>
      </c>
      <c r="J48" s="5">
        <f t="shared" si="5"/>
        <v>0</v>
      </c>
      <c r="K48" s="2">
        <v>152</v>
      </c>
      <c r="L48" s="2">
        <v>176</v>
      </c>
      <c r="M48" s="5">
        <f t="shared" si="6"/>
        <v>328</v>
      </c>
      <c r="N48" s="27">
        <f t="shared" si="7"/>
        <v>0.22591544085739712</v>
      </c>
      <c r="O48" s="27">
        <f t="shared" si="0"/>
        <v>0.18938776199239021</v>
      </c>
      <c r="P48" s="28">
        <f t="shared" si="1"/>
        <v>0.20631522292983245</v>
      </c>
      <c r="R48" s="32">
        <f t="shared" si="8"/>
        <v>56.027029332634491</v>
      </c>
      <c r="S48" s="32">
        <f t="shared" si="9"/>
        <v>46.968164974112774</v>
      </c>
      <c r="T48" s="32">
        <f t="shared" si="10"/>
        <v>51.166175286598445</v>
      </c>
    </row>
    <row r="49" spans="2:20" x14ac:dyDescent="0.25">
      <c r="B49" s="12" t="str">
        <f>'Média Mensal'!B49</f>
        <v>Mindelo</v>
      </c>
      <c r="C49" s="12" t="str">
        <f>'Média Mensal'!C49</f>
        <v>Espaço Natureza</v>
      </c>
      <c r="D49" s="15">
        <f>'Média Mensal'!D49</f>
        <v>776.86</v>
      </c>
      <c r="E49" s="4">
        <v>8143.8949944697897</v>
      </c>
      <c r="F49" s="2">
        <v>7909.5374901325013</v>
      </c>
      <c r="G49" s="5">
        <f t="shared" si="4"/>
        <v>16053.43248460229</v>
      </c>
      <c r="H49" s="2">
        <v>0</v>
      </c>
      <c r="I49" s="2">
        <v>0</v>
      </c>
      <c r="J49" s="5">
        <f t="shared" si="5"/>
        <v>0</v>
      </c>
      <c r="K49" s="2">
        <v>139</v>
      </c>
      <c r="L49" s="2">
        <v>176</v>
      </c>
      <c r="M49" s="5">
        <f t="shared" si="6"/>
        <v>315</v>
      </c>
      <c r="N49" s="27">
        <f t="shared" si="7"/>
        <v>0.23624666379872911</v>
      </c>
      <c r="O49" s="27">
        <f t="shared" si="0"/>
        <v>0.18121191097261047</v>
      </c>
      <c r="P49" s="28">
        <f t="shared" si="1"/>
        <v>0.20549708761651678</v>
      </c>
      <c r="R49" s="32">
        <f t="shared" si="8"/>
        <v>58.589172622084817</v>
      </c>
      <c r="S49" s="32">
        <f t="shared" si="9"/>
        <v>44.940553921207396</v>
      </c>
      <c r="T49" s="32">
        <f t="shared" si="10"/>
        <v>50.963277728896159</v>
      </c>
    </row>
    <row r="50" spans="2:20" x14ac:dyDescent="0.25">
      <c r="B50" s="12" t="str">
        <f>'Média Mensal'!B50</f>
        <v>Espaço Natureza</v>
      </c>
      <c r="C50" s="12" t="str">
        <f>'Média Mensal'!C50</f>
        <v>Varziela</v>
      </c>
      <c r="D50" s="15">
        <f>'Média Mensal'!D50</f>
        <v>1539</v>
      </c>
      <c r="E50" s="4">
        <v>8146.5435570448954</v>
      </c>
      <c r="F50" s="2">
        <v>7684.7060460021148</v>
      </c>
      <c r="G50" s="5">
        <f t="shared" si="4"/>
        <v>15831.24960304701</v>
      </c>
      <c r="H50" s="2">
        <v>0</v>
      </c>
      <c r="I50" s="2">
        <v>0</v>
      </c>
      <c r="J50" s="5">
        <f t="shared" si="5"/>
        <v>0</v>
      </c>
      <c r="K50" s="2">
        <v>141</v>
      </c>
      <c r="L50" s="2">
        <v>176</v>
      </c>
      <c r="M50" s="5">
        <f t="shared" si="6"/>
        <v>317</v>
      </c>
      <c r="N50" s="27">
        <f t="shared" si="7"/>
        <v>0.23297138975763257</v>
      </c>
      <c r="O50" s="27">
        <f t="shared" si="0"/>
        <v>0.17606089731493116</v>
      </c>
      <c r="P50" s="28">
        <f t="shared" si="1"/>
        <v>0.20137439710805702</v>
      </c>
      <c r="R50" s="32">
        <f t="shared" si="8"/>
        <v>57.776904659892878</v>
      </c>
      <c r="S50" s="32">
        <f t="shared" si="9"/>
        <v>43.663102534102926</v>
      </c>
      <c r="T50" s="32">
        <f t="shared" si="10"/>
        <v>49.94085048279814</v>
      </c>
    </row>
    <row r="51" spans="2:20" x14ac:dyDescent="0.25">
      <c r="B51" s="12" t="str">
        <f>'Média Mensal'!B51</f>
        <v>Varziela</v>
      </c>
      <c r="C51" s="12" t="str">
        <f>'Média Mensal'!C51</f>
        <v>Árvore</v>
      </c>
      <c r="D51" s="15">
        <f>'Média Mensal'!D51</f>
        <v>858.71</v>
      </c>
      <c r="E51" s="4">
        <v>7671.4590556197154</v>
      </c>
      <c r="F51" s="2">
        <v>7328.6983888957529</v>
      </c>
      <c r="G51" s="5">
        <f t="shared" si="4"/>
        <v>15000.157444515469</v>
      </c>
      <c r="H51" s="2">
        <v>0</v>
      </c>
      <c r="I51" s="2">
        <v>0</v>
      </c>
      <c r="J51" s="5">
        <f t="shared" si="5"/>
        <v>0</v>
      </c>
      <c r="K51" s="2">
        <v>144</v>
      </c>
      <c r="L51" s="2">
        <v>176</v>
      </c>
      <c r="M51" s="5">
        <f t="shared" si="6"/>
        <v>320</v>
      </c>
      <c r="N51" s="27">
        <f t="shared" si="7"/>
        <v>0.21481460169186031</v>
      </c>
      <c r="O51" s="27">
        <f t="shared" si="0"/>
        <v>0.16790456352858671</v>
      </c>
      <c r="P51" s="28">
        <f t="shared" si="1"/>
        <v>0.18901408070205986</v>
      </c>
      <c r="R51" s="32">
        <f t="shared" si="8"/>
        <v>53.274021219581357</v>
      </c>
      <c r="S51" s="32">
        <f t="shared" si="9"/>
        <v>41.640331755089505</v>
      </c>
      <c r="T51" s="32">
        <f t="shared" si="10"/>
        <v>46.87549201411084</v>
      </c>
    </row>
    <row r="52" spans="2:20" x14ac:dyDescent="0.25">
      <c r="B52" s="12" t="str">
        <f>'Média Mensal'!B52</f>
        <v>Árvore</v>
      </c>
      <c r="C52" s="12" t="str">
        <f>'Média Mensal'!C52</f>
        <v>Azurara</v>
      </c>
      <c r="D52" s="15">
        <f>'Média Mensal'!D52</f>
        <v>664.57</v>
      </c>
      <c r="E52" s="4">
        <v>7617.0031528048767</v>
      </c>
      <c r="F52" s="2">
        <v>7324.5146319958949</v>
      </c>
      <c r="G52" s="5">
        <f t="shared" si="4"/>
        <v>14941.517784800772</v>
      </c>
      <c r="H52" s="2">
        <v>0</v>
      </c>
      <c r="I52" s="2">
        <v>0</v>
      </c>
      <c r="J52" s="5">
        <f t="shared" si="5"/>
        <v>0</v>
      </c>
      <c r="K52" s="2">
        <v>144</v>
      </c>
      <c r="L52" s="2">
        <v>176</v>
      </c>
      <c r="M52" s="5">
        <f t="shared" si="6"/>
        <v>320</v>
      </c>
      <c r="N52" s="27">
        <f t="shared" si="7"/>
        <v>0.21328973882182115</v>
      </c>
      <c r="O52" s="27">
        <f t="shared" si="0"/>
        <v>0.16780871132688543</v>
      </c>
      <c r="P52" s="28">
        <f t="shared" si="1"/>
        <v>0.1882751736996065</v>
      </c>
      <c r="R52" s="32">
        <f t="shared" si="8"/>
        <v>52.895855227811644</v>
      </c>
      <c r="S52" s="32">
        <f t="shared" si="9"/>
        <v>41.616560409067581</v>
      </c>
      <c r="T52" s="32">
        <f t="shared" si="10"/>
        <v>46.692243077502411</v>
      </c>
    </row>
    <row r="53" spans="2:20" x14ac:dyDescent="0.25">
      <c r="B53" s="12" t="str">
        <f>'Média Mensal'!B53</f>
        <v>Azurara</v>
      </c>
      <c r="C53" s="12" t="str">
        <f>'Média Mensal'!C53</f>
        <v>Santa Clara</v>
      </c>
      <c r="D53" s="15">
        <f>'Média Mensal'!D53</f>
        <v>1218.0899999999999</v>
      </c>
      <c r="E53" s="4">
        <v>7573.5500521024614</v>
      </c>
      <c r="F53" s="2">
        <v>7246.2015356697375</v>
      </c>
      <c r="G53" s="5">
        <f t="shared" si="4"/>
        <v>14819.7515877722</v>
      </c>
      <c r="H53" s="2">
        <v>0</v>
      </c>
      <c r="I53" s="2">
        <v>0</v>
      </c>
      <c r="J53" s="5">
        <f t="shared" si="5"/>
        <v>0</v>
      </c>
      <c r="K53" s="2">
        <v>150</v>
      </c>
      <c r="L53" s="2">
        <v>206</v>
      </c>
      <c r="M53" s="5">
        <f t="shared" si="6"/>
        <v>356</v>
      </c>
      <c r="N53" s="27">
        <f t="shared" si="7"/>
        <v>0.20359005516404466</v>
      </c>
      <c r="O53" s="27">
        <f t="shared" si="0"/>
        <v>0.14183764358890028</v>
      </c>
      <c r="P53" s="28">
        <f t="shared" si="1"/>
        <v>0.1678569181289892</v>
      </c>
      <c r="R53" s="32">
        <f t="shared" si="8"/>
        <v>50.490333680683079</v>
      </c>
      <c r="S53" s="32">
        <f t="shared" si="9"/>
        <v>35.175735610047269</v>
      </c>
      <c r="T53" s="32">
        <f t="shared" si="10"/>
        <v>41.628515695989329</v>
      </c>
    </row>
    <row r="54" spans="2:20" x14ac:dyDescent="0.25">
      <c r="B54" s="12" t="str">
        <f>'Média Mensal'!B54</f>
        <v>Santa Clara</v>
      </c>
      <c r="C54" s="12" t="str">
        <f>'Média Mensal'!C54</f>
        <v>Vila do Conde</v>
      </c>
      <c r="D54" s="15">
        <f>'Média Mensal'!D54</f>
        <v>670.57</v>
      </c>
      <c r="E54" s="4">
        <v>7294.2731445252966</v>
      </c>
      <c r="F54" s="2">
        <v>6895.7712621213886</v>
      </c>
      <c r="G54" s="5">
        <f t="shared" si="4"/>
        <v>14190.044406646684</v>
      </c>
      <c r="H54" s="2">
        <v>0</v>
      </c>
      <c r="I54" s="2">
        <v>0</v>
      </c>
      <c r="J54" s="5">
        <f t="shared" si="5"/>
        <v>0</v>
      </c>
      <c r="K54" s="2">
        <v>151</v>
      </c>
      <c r="L54" s="2">
        <v>189</v>
      </c>
      <c r="M54" s="5">
        <f t="shared" si="6"/>
        <v>340</v>
      </c>
      <c r="N54" s="27">
        <f t="shared" si="7"/>
        <v>0.19478405107149371</v>
      </c>
      <c r="O54" s="27">
        <f t="shared" si="0"/>
        <v>0.14711920255421976</v>
      </c>
      <c r="P54" s="28">
        <f t="shared" si="1"/>
        <v>0.16828800292512672</v>
      </c>
      <c r="R54" s="32">
        <f t="shared" si="8"/>
        <v>48.306444665730439</v>
      </c>
      <c r="S54" s="32">
        <f t="shared" si="9"/>
        <v>36.485562233446501</v>
      </c>
      <c r="T54" s="32">
        <f t="shared" si="10"/>
        <v>41.735424725431422</v>
      </c>
    </row>
    <row r="55" spans="2:20" x14ac:dyDescent="0.25">
      <c r="B55" s="12" t="str">
        <f>'Média Mensal'!B55</f>
        <v>Vila do Conde</v>
      </c>
      <c r="C55" s="12" t="str">
        <f>'Média Mensal'!C55</f>
        <v>Alto de Pega</v>
      </c>
      <c r="D55" s="15">
        <f>'Média Mensal'!D55</f>
        <v>730.41</v>
      </c>
      <c r="E55" s="4">
        <v>5903.503157366199</v>
      </c>
      <c r="F55" s="2">
        <v>5687.3137878066964</v>
      </c>
      <c r="G55" s="5">
        <f t="shared" si="4"/>
        <v>11590.816945172895</v>
      </c>
      <c r="H55" s="2">
        <v>0</v>
      </c>
      <c r="I55" s="2">
        <v>0</v>
      </c>
      <c r="J55" s="5">
        <f t="shared" si="5"/>
        <v>0</v>
      </c>
      <c r="K55" s="2">
        <v>153</v>
      </c>
      <c r="L55" s="2">
        <v>189</v>
      </c>
      <c r="M55" s="5">
        <f t="shared" si="6"/>
        <v>342</v>
      </c>
      <c r="N55" s="27">
        <f t="shared" si="7"/>
        <v>0.15558462885742672</v>
      </c>
      <c r="O55" s="27">
        <f t="shared" si="0"/>
        <v>0.12133712638263135</v>
      </c>
      <c r="P55" s="28">
        <f t="shared" si="1"/>
        <v>0.13665837748977663</v>
      </c>
      <c r="R55" s="32">
        <f t="shared" si="8"/>
        <v>38.584987956641825</v>
      </c>
      <c r="S55" s="32">
        <f t="shared" si="9"/>
        <v>30.091607342892573</v>
      </c>
      <c r="T55" s="32">
        <f t="shared" si="10"/>
        <v>33.89127761746461</v>
      </c>
    </row>
    <row r="56" spans="2:20" x14ac:dyDescent="0.25">
      <c r="B56" s="12" t="str">
        <f>'Média Mensal'!B56</f>
        <v>Alto de Pega</v>
      </c>
      <c r="C56" s="12" t="str">
        <f>'Média Mensal'!C56</f>
        <v>Portas Fronhas</v>
      </c>
      <c r="D56" s="15">
        <f>'Média Mensal'!D56</f>
        <v>671.05</v>
      </c>
      <c r="E56" s="4">
        <v>5735.783548290703</v>
      </c>
      <c r="F56" s="2">
        <v>5542.0474994148981</v>
      </c>
      <c r="G56" s="5">
        <f t="shared" si="4"/>
        <v>11277.8310477056</v>
      </c>
      <c r="H56" s="2">
        <v>0</v>
      </c>
      <c r="I56" s="2">
        <v>0</v>
      </c>
      <c r="J56" s="5">
        <f t="shared" si="5"/>
        <v>0</v>
      </c>
      <c r="K56" s="2">
        <v>152</v>
      </c>
      <c r="L56" s="2">
        <v>189</v>
      </c>
      <c r="M56" s="5">
        <f t="shared" si="6"/>
        <v>341</v>
      </c>
      <c r="N56" s="27">
        <f t="shared" si="7"/>
        <v>0.15215894387443504</v>
      </c>
      <c r="O56" s="27">
        <f t="shared" si="0"/>
        <v>0.11823791388067285</v>
      </c>
      <c r="P56" s="28">
        <f t="shared" si="1"/>
        <v>0.13335813839402139</v>
      </c>
      <c r="R56" s="32">
        <f t="shared" si="8"/>
        <v>37.735418080859887</v>
      </c>
      <c r="S56" s="32">
        <f t="shared" si="9"/>
        <v>29.32300264240687</v>
      </c>
      <c r="T56" s="32">
        <f t="shared" si="10"/>
        <v>33.0728183217173</v>
      </c>
    </row>
    <row r="57" spans="2:20" x14ac:dyDescent="0.25">
      <c r="B57" s="12" t="str">
        <f>'Média Mensal'!B57</f>
        <v>Portas Fronhas</v>
      </c>
      <c r="C57" s="12" t="str">
        <f>'Média Mensal'!C57</f>
        <v>São Brás</v>
      </c>
      <c r="D57" s="15">
        <f>'Média Mensal'!D57</f>
        <v>562.21</v>
      </c>
      <c r="E57" s="4">
        <v>4790.9363019523971</v>
      </c>
      <c r="F57" s="2">
        <v>5069.7864320859489</v>
      </c>
      <c r="G57" s="5">
        <f t="shared" si="4"/>
        <v>9860.722734038347</v>
      </c>
      <c r="H57" s="2">
        <v>0</v>
      </c>
      <c r="I57" s="2">
        <v>0</v>
      </c>
      <c r="J57" s="5">
        <f t="shared" si="5"/>
        <v>0</v>
      </c>
      <c r="K57" s="42">
        <v>144</v>
      </c>
      <c r="L57" s="2">
        <v>189</v>
      </c>
      <c r="M57" s="5">
        <f t="shared" si="6"/>
        <v>333</v>
      </c>
      <c r="N57" s="27">
        <f t="shared" si="7"/>
        <v>0.13415480236201829</v>
      </c>
      <c r="O57" s="27">
        <f t="shared" si="0"/>
        <v>0.1081623662759419</v>
      </c>
      <c r="P57" s="28">
        <f t="shared" si="1"/>
        <v>0.11940233863748846</v>
      </c>
      <c r="R57" s="32">
        <f t="shared" si="8"/>
        <v>33.270390985780537</v>
      </c>
      <c r="S57" s="32">
        <f t="shared" si="9"/>
        <v>26.824266836433591</v>
      </c>
      <c r="T57" s="32">
        <f t="shared" si="10"/>
        <v>29.611779982097136</v>
      </c>
    </row>
    <row r="58" spans="2:20" x14ac:dyDescent="0.25">
      <c r="B58" s="13" t="str">
        <f>'Média Mensal'!B58</f>
        <v>São Brás</v>
      </c>
      <c r="C58" s="13" t="str">
        <f>'Média Mensal'!C58</f>
        <v>Póvoa de Varzim</v>
      </c>
      <c r="D58" s="16">
        <f>'Média Mensal'!D58</f>
        <v>624.94000000000005</v>
      </c>
      <c r="E58" s="6">
        <v>4550.5871228297619</v>
      </c>
      <c r="F58" s="3">
        <v>4993.0000000000582</v>
      </c>
      <c r="G58" s="7">
        <f t="shared" si="4"/>
        <v>9543.5871228298201</v>
      </c>
      <c r="H58" s="6">
        <v>0</v>
      </c>
      <c r="I58" s="3">
        <v>0</v>
      </c>
      <c r="J58" s="7">
        <f t="shared" si="5"/>
        <v>0</v>
      </c>
      <c r="K58" s="43">
        <v>134</v>
      </c>
      <c r="L58" s="3">
        <v>187</v>
      </c>
      <c r="M58" s="7">
        <f t="shared" si="6"/>
        <v>321</v>
      </c>
      <c r="N58" s="27">
        <f t="shared" si="7"/>
        <v>0.13693389271875789</v>
      </c>
      <c r="O58" s="27">
        <f t="shared" si="0"/>
        <v>0.10766344661031693</v>
      </c>
      <c r="P58" s="28">
        <f t="shared" si="1"/>
        <v>0.11988226211975958</v>
      </c>
      <c r="R58" s="32">
        <f t="shared" si="8"/>
        <v>33.959605394251952</v>
      </c>
      <c r="S58" s="32">
        <f t="shared" si="9"/>
        <v>26.7005347593586</v>
      </c>
      <c r="T58" s="32">
        <f t="shared" si="10"/>
        <v>29.730801005700375</v>
      </c>
    </row>
    <row r="59" spans="2:20" x14ac:dyDescent="0.25">
      <c r="B59" s="11" t="str">
        <f>'Média Mensal'!B59</f>
        <v>CSra da Hora</v>
      </c>
      <c r="C59" s="11" t="str">
        <f>'Média Mensal'!C59</f>
        <v>CFonte do Cuco</v>
      </c>
      <c r="D59" s="14">
        <f>'Média Mensal'!D59</f>
        <v>685.98</v>
      </c>
      <c r="E59" s="2">
        <v>12105.445575052898</v>
      </c>
      <c r="F59" s="2">
        <v>9454.7049002583244</v>
      </c>
      <c r="G59" s="5">
        <f t="shared" si="4"/>
        <v>21560.150475311224</v>
      </c>
      <c r="H59" s="2">
        <v>23</v>
      </c>
      <c r="I59" s="2">
        <v>77</v>
      </c>
      <c r="J59" s="10">
        <f t="shared" si="5"/>
        <v>100</v>
      </c>
      <c r="K59" s="2">
        <v>151</v>
      </c>
      <c r="L59" s="2">
        <v>118</v>
      </c>
      <c r="M59" s="10">
        <f t="shared" si="6"/>
        <v>269</v>
      </c>
      <c r="N59" s="25">
        <f t="shared" si="7"/>
        <v>0.28539809447031539</v>
      </c>
      <c r="O59" s="25">
        <f t="shared" si="0"/>
        <v>0.2060028085292471</v>
      </c>
      <c r="P59" s="26">
        <f t="shared" si="1"/>
        <v>0.24413613637230755</v>
      </c>
      <c r="R59" s="32">
        <f t="shared" si="8"/>
        <v>69.571526293407459</v>
      </c>
      <c r="S59" s="32">
        <f t="shared" si="9"/>
        <v>48.485666155170897</v>
      </c>
      <c r="T59" s="32">
        <f t="shared" si="10"/>
        <v>58.428592074014155</v>
      </c>
    </row>
    <row r="60" spans="2:20" x14ac:dyDescent="0.25">
      <c r="B60" s="12" t="str">
        <f>'Média Mensal'!B60</f>
        <v>CFonte do Cuco</v>
      </c>
      <c r="C60" s="12" t="str">
        <f>'Média Mensal'!C60</f>
        <v>Cândido dos Reis</v>
      </c>
      <c r="D60" s="15">
        <f>'Média Mensal'!D60</f>
        <v>913.51</v>
      </c>
      <c r="E60" s="2">
        <v>11340.274122123938</v>
      </c>
      <c r="F60" s="2">
        <v>9302.2970569641639</v>
      </c>
      <c r="G60" s="5">
        <f t="shared" si="4"/>
        <v>20642.571179088103</v>
      </c>
      <c r="H60" s="2">
        <v>23</v>
      </c>
      <c r="I60" s="2">
        <v>77</v>
      </c>
      <c r="J60" s="5">
        <f t="shared" si="5"/>
        <v>100</v>
      </c>
      <c r="K60" s="2">
        <v>150</v>
      </c>
      <c r="L60" s="2">
        <v>118</v>
      </c>
      <c r="M60" s="5">
        <f t="shared" si="6"/>
        <v>268</v>
      </c>
      <c r="N60" s="27">
        <f t="shared" si="7"/>
        <v>0.26893080350322374</v>
      </c>
      <c r="O60" s="27">
        <f t="shared" si="0"/>
        <v>0.2026820868259579</v>
      </c>
      <c r="P60" s="28">
        <f t="shared" si="1"/>
        <v>0.23440419671021193</v>
      </c>
      <c r="R60" s="32">
        <f t="shared" si="8"/>
        <v>65.550717468924489</v>
      </c>
      <c r="S60" s="32">
        <f t="shared" si="9"/>
        <v>47.704087471611096</v>
      </c>
      <c r="T60" s="32">
        <f t="shared" si="10"/>
        <v>56.093943421435064</v>
      </c>
    </row>
    <row r="61" spans="2:20" x14ac:dyDescent="0.25">
      <c r="B61" s="12" t="str">
        <f>'Média Mensal'!B61</f>
        <v>Cândido dos Reis</v>
      </c>
      <c r="C61" s="12" t="str">
        <f>'Média Mensal'!C61</f>
        <v>Pias</v>
      </c>
      <c r="D61" s="15">
        <f>'Média Mensal'!D61</f>
        <v>916.73</v>
      </c>
      <c r="E61" s="2">
        <v>10714.148005837564</v>
      </c>
      <c r="F61" s="2">
        <v>8984.261359254544</v>
      </c>
      <c r="G61" s="5">
        <f t="shared" si="4"/>
        <v>19698.409365092106</v>
      </c>
      <c r="H61" s="2">
        <v>23</v>
      </c>
      <c r="I61" s="2">
        <v>77</v>
      </c>
      <c r="J61" s="5">
        <f t="shared" si="5"/>
        <v>100</v>
      </c>
      <c r="K61" s="2">
        <v>150</v>
      </c>
      <c r="L61" s="2">
        <v>109</v>
      </c>
      <c r="M61" s="5">
        <f t="shared" si="6"/>
        <v>259</v>
      </c>
      <c r="N61" s="27">
        <f t="shared" si="7"/>
        <v>0.25408243231449357</v>
      </c>
      <c r="O61" s="27">
        <f t="shared" si="0"/>
        <v>0.20575900877735764</v>
      </c>
      <c r="P61" s="28">
        <f t="shared" si="1"/>
        <v>0.22949959648024171</v>
      </c>
      <c r="R61" s="32">
        <f t="shared" si="8"/>
        <v>61.931491363222911</v>
      </c>
      <c r="S61" s="32">
        <f t="shared" si="9"/>
        <v>48.302480426099699</v>
      </c>
      <c r="T61" s="32">
        <f t="shared" si="10"/>
        <v>54.870221072679961</v>
      </c>
    </row>
    <row r="62" spans="2:20" x14ac:dyDescent="0.25">
      <c r="B62" s="12" t="str">
        <f>'Média Mensal'!B62</f>
        <v>Pias</v>
      </c>
      <c r="C62" s="12" t="str">
        <f>'Média Mensal'!C62</f>
        <v>Araújo</v>
      </c>
      <c r="D62" s="15">
        <f>'Média Mensal'!D62</f>
        <v>1258.1300000000001</v>
      </c>
      <c r="E62" s="2">
        <v>10253.911064283971</v>
      </c>
      <c r="F62" s="2">
        <v>8581.7349932788566</v>
      </c>
      <c r="G62" s="5">
        <f t="shared" si="4"/>
        <v>18835.64605756283</v>
      </c>
      <c r="H62" s="2">
        <v>23</v>
      </c>
      <c r="I62" s="2">
        <v>77</v>
      </c>
      <c r="J62" s="5">
        <f t="shared" si="5"/>
        <v>100</v>
      </c>
      <c r="K62" s="2">
        <v>149</v>
      </c>
      <c r="L62" s="2">
        <v>108</v>
      </c>
      <c r="M62" s="5">
        <f t="shared" si="6"/>
        <v>257</v>
      </c>
      <c r="N62" s="27">
        <f t="shared" si="7"/>
        <v>0.24460665706784282</v>
      </c>
      <c r="O62" s="27">
        <f t="shared" si="0"/>
        <v>0.19766295820155833</v>
      </c>
      <c r="P62" s="28">
        <f t="shared" si="1"/>
        <v>0.22072332963301339</v>
      </c>
      <c r="R62" s="32">
        <f t="shared" si="8"/>
        <v>59.615762001650999</v>
      </c>
      <c r="S62" s="32">
        <f t="shared" si="9"/>
        <v>46.387756720426253</v>
      </c>
      <c r="T62" s="32">
        <f t="shared" si="10"/>
        <v>52.760913326506525</v>
      </c>
    </row>
    <row r="63" spans="2:20" x14ac:dyDescent="0.25">
      <c r="B63" s="12" t="str">
        <f>'Média Mensal'!B63</f>
        <v>Araújo</v>
      </c>
      <c r="C63" s="12" t="str">
        <f>'Média Mensal'!C63</f>
        <v>Custió</v>
      </c>
      <c r="D63" s="15">
        <f>'Média Mensal'!D63</f>
        <v>651.69000000000005</v>
      </c>
      <c r="E63" s="2">
        <v>10013.775535373965</v>
      </c>
      <c r="F63" s="2">
        <v>8367.6937471994843</v>
      </c>
      <c r="G63" s="5">
        <f t="shared" si="4"/>
        <v>18381.469282573449</v>
      </c>
      <c r="H63" s="2">
        <v>23</v>
      </c>
      <c r="I63" s="2">
        <v>77</v>
      </c>
      <c r="J63" s="5">
        <f t="shared" si="5"/>
        <v>100</v>
      </c>
      <c r="K63" s="2">
        <v>144</v>
      </c>
      <c r="L63" s="2">
        <v>108</v>
      </c>
      <c r="M63" s="5">
        <f t="shared" si="6"/>
        <v>252</v>
      </c>
      <c r="N63" s="27">
        <f t="shared" si="7"/>
        <v>0.24615967392758026</v>
      </c>
      <c r="O63" s="27">
        <f t="shared" si="0"/>
        <v>0.1927329497696583</v>
      </c>
      <c r="P63" s="28">
        <f t="shared" si="1"/>
        <v>0.21857721273988595</v>
      </c>
      <c r="R63" s="32">
        <f t="shared" si="8"/>
        <v>59.962727756730331</v>
      </c>
      <c r="S63" s="32">
        <f t="shared" si="9"/>
        <v>45.230777011889103</v>
      </c>
      <c r="T63" s="32">
        <f t="shared" si="10"/>
        <v>52.22008318912912</v>
      </c>
    </row>
    <row r="64" spans="2:20" x14ac:dyDescent="0.25">
      <c r="B64" s="12" t="str">
        <f>'Média Mensal'!B64</f>
        <v>Custió</v>
      </c>
      <c r="C64" s="12" t="str">
        <f>'Média Mensal'!C64</f>
        <v>Parque de Maia</v>
      </c>
      <c r="D64" s="15">
        <f>'Média Mensal'!D64</f>
        <v>1418.51</v>
      </c>
      <c r="E64" s="2">
        <v>9373.1737929358205</v>
      </c>
      <c r="F64" s="2">
        <v>8075.8871710746844</v>
      </c>
      <c r="G64" s="5">
        <f t="shared" si="4"/>
        <v>17449.060964010503</v>
      </c>
      <c r="H64" s="2">
        <v>22</v>
      </c>
      <c r="I64" s="2">
        <v>79</v>
      </c>
      <c r="J64" s="5">
        <f t="shared" si="5"/>
        <v>101</v>
      </c>
      <c r="K64" s="2">
        <v>138</v>
      </c>
      <c r="L64" s="2">
        <v>122</v>
      </c>
      <c r="M64" s="5">
        <f t="shared" si="6"/>
        <v>260</v>
      </c>
      <c r="N64" s="27">
        <f t="shared" si="7"/>
        <v>0.24048578081218752</v>
      </c>
      <c r="O64" s="27">
        <f t="shared" si="0"/>
        <v>0.17066540936337032</v>
      </c>
      <c r="P64" s="28">
        <f t="shared" si="1"/>
        <v>0.20220011314557457</v>
      </c>
      <c r="R64" s="32">
        <f t="shared" si="8"/>
        <v>58.582336205848875</v>
      </c>
      <c r="S64" s="32">
        <f t="shared" si="9"/>
        <v>40.17854313967505</v>
      </c>
      <c r="T64" s="32">
        <f t="shared" si="10"/>
        <v>48.335348930777016</v>
      </c>
    </row>
    <row r="65" spans="2:20" x14ac:dyDescent="0.25">
      <c r="B65" s="12" t="str">
        <f>'Média Mensal'!B65</f>
        <v>Parque de Maia</v>
      </c>
      <c r="C65" s="12" t="str">
        <f>'Média Mensal'!C65</f>
        <v>Forum</v>
      </c>
      <c r="D65" s="15">
        <f>'Média Mensal'!D65</f>
        <v>824.81</v>
      </c>
      <c r="E65" s="2">
        <v>8241.7528771719299</v>
      </c>
      <c r="F65" s="2">
        <v>7207.5241992836345</v>
      </c>
      <c r="G65" s="5">
        <f t="shared" si="4"/>
        <v>15449.277076455564</v>
      </c>
      <c r="H65" s="2">
        <v>23</v>
      </c>
      <c r="I65" s="2">
        <v>79</v>
      </c>
      <c r="J65" s="5">
        <f t="shared" si="5"/>
        <v>102</v>
      </c>
      <c r="K65" s="2">
        <v>133</v>
      </c>
      <c r="L65" s="2">
        <v>122</v>
      </c>
      <c r="M65" s="5">
        <f t="shared" si="6"/>
        <v>255</v>
      </c>
      <c r="N65" s="27">
        <f t="shared" si="7"/>
        <v>0.21716254419192479</v>
      </c>
      <c r="O65" s="27">
        <f t="shared" si="0"/>
        <v>0.15231454351825094</v>
      </c>
      <c r="P65" s="28">
        <f t="shared" si="1"/>
        <v>0.18117643630330665</v>
      </c>
      <c r="R65" s="32">
        <f t="shared" si="8"/>
        <v>52.831749212640574</v>
      </c>
      <c r="S65" s="32">
        <f t="shared" si="9"/>
        <v>35.858329349669823</v>
      </c>
      <c r="T65" s="32">
        <f t="shared" si="10"/>
        <v>43.275285928446962</v>
      </c>
    </row>
    <row r="66" spans="2:20" x14ac:dyDescent="0.25">
      <c r="B66" s="12" t="str">
        <f>'Média Mensal'!B66</f>
        <v>Forum</v>
      </c>
      <c r="C66" s="12" t="str">
        <f>'Média Mensal'!C66</f>
        <v>Zona Industrial</v>
      </c>
      <c r="D66" s="15">
        <f>'Média Mensal'!D66</f>
        <v>1119.4000000000001</v>
      </c>
      <c r="E66" s="2">
        <v>3023.9777160484864</v>
      </c>
      <c r="F66" s="2">
        <v>2615.1881281308956</v>
      </c>
      <c r="G66" s="5">
        <f t="shared" si="4"/>
        <v>5639.1658441793825</v>
      </c>
      <c r="H66" s="2">
        <v>15</v>
      </c>
      <c r="I66" s="2">
        <v>41</v>
      </c>
      <c r="J66" s="5">
        <f t="shared" si="5"/>
        <v>56</v>
      </c>
      <c r="K66" s="2">
        <v>64</v>
      </c>
      <c r="L66" s="2">
        <v>61</v>
      </c>
      <c r="M66" s="5">
        <f t="shared" si="6"/>
        <v>125</v>
      </c>
      <c r="N66" s="27">
        <f t="shared" si="7"/>
        <v>0.15822403286147377</v>
      </c>
      <c r="O66" s="27">
        <f t="shared" si="0"/>
        <v>0.10903886458184188</v>
      </c>
      <c r="P66" s="28">
        <f t="shared" si="1"/>
        <v>0.130851258682462</v>
      </c>
      <c r="R66" s="32">
        <f t="shared" si="8"/>
        <v>38.278198937322614</v>
      </c>
      <c r="S66" s="32">
        <f t="shared" si="9"/>
        <v>25.639099295400939</v>
      </c>
      <c r="T66" s="32">
        <f t="shared" si="10"/>
        <v>31.15561239878112</v>
      </c>
    </row>
    <row r="67" spans="2:20" x14ac:dyDescent="0.25">
      <c r="B67" s="12" t="str">
        <f>'Média Mensal'!B67</f>
        <v>Zona Industrial</v>
      </c>
      <c r="C67" s="12" t="str">
        <f>'Média Mensal'!C67</f>
        <v>Mandim</v>
      </c>
      <c r="D67" s="15">
        <f>'Média Mensal'!D67</f>
        <v>1194.23</v>
      </c>
      <c r="E67" s="2">
        <v>2893.3676686797189</v>
      </c>
      <c r="F67" s="2">
        <v>2257.6108875933182</v>
      </c>
      <c r="G67" s="5">
        <f t="shared" si="4"/>
        <v>5150.9785562730376</v>
      </c>
      <c r="H67" s="2">
        <v>3</v>
      </c>
      <c r="I67" s="2">
        <v>25</v>
      </c>
      <c r="J67" s="5">
        <f t="shared" si="5"/>
        <v>28</v>
      </c>
      <c r="K67" s="2">
        <v>72</v>
      </c>
      <c r="L67" s="2">
        <v>61</v>
      </c>
      <c r="M67" s="5">
        <f t="shared" si="6"/>
        <v>133</v>
      </c>
      <c r="N67" s="27">
        <f t="shared" si="7"/>
        <v>0.15636444383266965</v>
      </c>
      <c r="O67" s="27">
        <f t="shared" si="0"/>
        <v>0.10997714768089041</v>
      </c>
      <c r="P67" s="28">
        <f t="shared" si="1"/>
        <v>0.13196809172660989</v>
      </c>
      <c r="R67" s="32">
        <f t="shared" si="8"/>
        <v>38.578235582396253</v>
      </c>
      <c r="S67" s="32">
        <f t="shared" si="9"/>
        <v>26.251289390619981</v>
      </c>
      <c r="T67" s="32">
        <f t="shared" si="10"/>
        <v>31.993655629025078</v>
      </c>
    </row>
    <row r="68" spans="2:20" x14ac:dyDescent="0.25">
      <c r="B68" s="12" t="str">
        <f>'Média Mensal'!B68</f>
        <v>Mandim</v>
      </c>
      <c r="C68" s="12" t="str">
        <f>'Média Mensal'!C68</f>
        <v>Castêlo da Maia</v>
      </c>
      <c r="D68" s="15">
        <f>'Média Mensal'!D68</f>
        <v>1468.1</v>
      </c>
      <c r="E68" s="2">
        <v>2769.2145418536634</v>
      </c>
      <c r="F68" s="2">
        <v>1798.0422030290883</v>
      </c>
      <c r="G68" s="5">
        <f t="shared" si="4"/>
        <v>4567.2567448827522</v>
      </c>
      <c r="H68" s="2">
        <v>3</v>
      </c>
      <c r="I68" s="2">
        <v>23</v>
      </c>
      <c r="J68" s="5">
        <f t="shared" si="5"/>
        <v>26</v>
      </c>
      <c r="K68" s="2">
        <v>70</v>
      </c>
      <c r="L68" s="2">
        <v>90</v>
      </c>
      <c r="M68" s="5">
        <f t="shared" si="6"/>
        <v>160</v>
      </c>
      <c r="N68" s="27">
        <f t="shared" si="7"/>
        <v>0.15377690703318878</v>
      </c>
      <c r="O68" s="27">
        <f t="shared" si="0"/>
        <v>6.5891314974680745E-2</v>
      </c>
      <c r="P68" s="28">
        <f t="shared" si="1"/>
        <v>0.10083134812969693</v>
      </c>
      <c r="R68" s="32">
        <f t="shared" si="8"/>
        <v>37.934445778817306</v>
      </c>
      <c r="S68" s="32">
        <f t="shared" si="9"/>
        <v>15.911877902912286</v>
      </c>
      <c r="T68" s="32">
        <f t="shared" si="10"/>
        <v>24.555143789692217</v>
      </c>
    </row>
    <row r="69" spans="2:20" x14ac:dyDescent="0.25">
      <c r="B69" s="13" t="str">
        <f>'Média Mensal'!B69</f>
        <v>Castêlo da Maia</v>
      </c>
      <c r="C69" s="13" t="str">
        <f>'Média Mensal'!C69</f>
        <v>ISMAI</v>
      </c>
      <c r="D69" s="16">
        <f>'Média Mensal'!D69</f>
        <v>702.48</v>
      </c>
      <c r="E69" s="2">
        <v>1386.3941980262068</v>
      </c>
      <c r="F69" s="2">
        <v>973.00000000243972</v>
      </c>
      <c r="G69" s="7">
        <f t="shared" si="4"/>
        <v>2359.3941980286463</v>
      </c>
      <c r="H69" s="6">
        <v>3</v>
      </c>
      <c r="I69" s="3">
        <v>23</v>
      </c>
      <c r="J69" s="7">
        <f t="shared" si="5"/>
        <v>26</v>
      </c>
      <c r="K69" s="6">
        <v>59</v>
      </c>
      <c r="L69" s="3">
        <v>92</v>
      </c>
      <c r="M69" s="7">
        <f t="shared" si="6"/>
        <v>151</v>
      </c>
      <c r="N69" s="27">
        <f t="shared" si="7"/>
        <v>9.0732604582866944E-2</v>
      </c>
      <c r="O69" s="27">
        <f t="shared" si="0"/>
        <v>3.5020155485259129E-2</v>
      </c>
      <c r="P69" s="28">
        <f t="shared" si="1"/>
        <v>5.4788087451900572E-2</v>
      </c>
      <c r="R69" s="32">
        <f t="shared" si="8"/>
        <v>22.361196742358175</v>
      </c>
      <c r="S69" s="32">
        <f t="shared" si="9"/>
        <v>8.4608695652386068</v>
      </c>
      <c r="T69" s="32">
        <f t="shared" si="10"/>
        <v>13.329910723325685</v>
      </c>
    </row>
    <row r="70" spans="2:20" x14ac:dyDescent="0.25">
      <c r="B70" s="11" t="str">
        <f>'Média Mensal'!B70</f>
        <v>Santo Ovídio</v>
      </c>
      <c r="C70" s="11" t="str">
        <f>'Média Mensal'!C70</f>
        <v>D. João II</v>
      </c>
      <c r="D70" s="14">
        <f>'Média Mensal'!D70</f>
        <v>463.71</v>
      </c>
      <c r="E70" s="2">
        <v>8430.9999999321935</v>
      </c>
      <c r="F70" s="2">
        <v>10327.112564918656</v>
      </c>
      <c r="G70" s="10">
        <f t="shared" ref="G70:G86" si="14">+E70+F70</f>
        <v>18758.11256485085</v>
      </c>
      <c r="H70" s="2">
        <v>477</v>
      </c>
      <c r="I70" s="2">
        <v>477</v>
      </c>
      <c r="J70" s="10">
        <f t="shared" ref="J70:J86" si="15">+H70+I70</f>
        <v>954</v>
      </c>
      <c r="K70" s="2">
        <v>0</v>
      </c>
      <c r="L70" s="2">
        <v>0</v>
      </c>
      <c r="M70" s="10">
        <f t="shared" ref="M70:M86" si="16">+K70+L70</f>
        <v>0</v>
      </c>
      <c r="N70" s="25">
        <f t="shared" ref="N70:P86" si="17">+E70/(H70*216+K70*248)</f>
        <v>8.1828946346107947E-2</v>
      </c>
      <c r="O70" s="25">
        <f t="shared" si="0"/>
        <v>0.10023208871921982</v>
      </c>
      <c r="P70" s="26">
        <f t="shared" si="1"/>
        <v>9.1030517532663877E-2</v>
      </c>
      <c r="R70" s="32">
        <f t="shared" si="8"/>
        <v>17.675052410759317</v>
      </c>
      <c r="S70" s="32">
        <f t="shared" si="9"/>
        <v>21.650131163351482</v>
      </c>
      <c r="T70" s="32">
        <f t="shared" si="10"/>
        <v>19.662591787055398</v>
      </c>
    </row>
    <row r="71" spans="2:20" x14ac:dyDescent="0.25">
      <c r="B71" s="12" t="str">
        <f>'Média Mensal'!B71</f>
        <v>D. João II</v>
      </c>
      <c r="C71" s="12" t="str">
        <f>'Média Mensal'!C71</f>
        <v>João de Deus</v>
      </c>
      <c r="D71" s="15">
        <f>'Média Mensal'!D71</f>
        <v>716.25</v>
      </c>
      <c r="E71" s="2">
        <v>12321.777194477927</v>
      </c>
      <c r="F71" s="2">
        <v>15815.006061396718</v>
      </c>
      <c r="G71" s="5">
        <f t="shared" si="14"/>
        <v>28136.783255874645</v>
      </c>
      <c r="H71" s="2">
        <v>476</v>
      </c>
      <c r="I71" s="2">
        <v>475</v>
      </c>
      <c r="J71" s="5">
        <f t="shared" si="15"/>
        <v>951</v>
      </c>
      <c r="K71" s="2">
        <v>0</v>
      </c>
      <c r="L71" s="2">
        <v>0</v>
      </c>
      <c r="M71" s="5">
        <f t="shared" si="16"/>
        <v>0</v>
      </c>
      <c r="N71" s="27">
        <f t="shared" si="17"/>
        <v>0.11984299325472618</v>
      </c>
      <c r="O71" s="27">
        <f t="shared" si="0"/>
        <v>0.15414235927287251</v>
      </c>
      <c r="P71" s="28">
        <f t="shared" si="1"/>
        <v>0.13697464294833239</v>
      </c>
      <c r="R71" s="32">
        <f t="shared" ref="R71:R86" si="18">+E71/(H71+K71)</f>
        <v>25.886086543020856</v>
      </c>
      <c r="S71" s="32">
        <f t="shared" ref="S71:S86" si="19">+F71/(I71+L71)</f>
        <v>33.294749602940456</v>
      </c>
      <c r="T71" s="32">
        <f t="shared" ref="T71:T86" si="20">+G71/(J71+M71)</f>
        <v>29.586522876839794</v>
      </c>
    </row>
    <row r="72" spans="2:20" x14ac:dyDescent="0.25">
      <c r="B72" s="12" t="str">
        <f>'Média Mensal'!B72</f>
        <v>João de Deus</v>
      </c>
      <c r="C72" s="12" t="str">
        <f>'Média Mensal'!C72</f>
        <v>C.M.Gaia</v>
      </c>
      <c r="D72" s="15">
        <f>'Média Mensal'!D72</f>
        <v>405.01</v>
      </c>
      <c r="E72" s="2">
        <v>21685.966262593585</v>
      </c>
      <c r="F72" s="2">
        <v>26296.743877079109</v>
      </c>
      <c r="G72" s="5">
        <f t="shared" si="14"/>
        <v>47982.710139672694</v>
      </c>
      <c r="H72" s="2">
        <v>476</v>
      </c>
      <c r="I72" s="2">
        <v>477</v>
      </c>
      <c r="J72" s="5">
        <f t="shared" si="15"/>
        <v>953</v>
      </c>
      <c r="K72" s="2">
        <v>0</v>
      </c>
      <c r="L72" s="2">
        <v>0</v>
      </c>
      <c r="M72" s="5">
        <f t="shared" si="16"/>
        <v>0</v>
      </c>
      <c r="N72" s="27">
        <f t="shared" si="17"/>
        <v>0.21092015116901636</v>
      </c>
      <c r="O72" s="27">
        <f t="shared" si="0"/>
        <v>0.25522889856626202</v>
      </c>
      <c r="P72" s="28">
        <f t="shared" si="1"/>
        <v>0.23309777184948455</v>
      </c>
      <c r="R72" s="32">
        <f t="shared" si="18"/>
        <v>45.558752652507529</v>
      </c>
      <c r="S72" s="32">
        <f t="shared" si="19"/>
        <v>55.129442090312594</v>
      </c>
      <c r="T72" s="32">
        <f t="shared" si="20"/>
        <v>50.349118719488658</v>
      </c>
    </row>
    <row r="73" spans="2:20" x14ac:dyDescent="0.25">
      <c r="B73" s="12" t="str">
        <f>'Média Mensal'!B73</f>
        <v>C.M.Gaia</v>
      </c>
      <c r="C73" s="12" t="str">
        <f>'Média Mensal'!C73</f>
        <v>General Torres</v>
      </c>
      <c r="D73" s="15">
        <f>'Média Mensal'!D73</f>
        <v>488.39</v>
      </c>
      <c r="E73" s="2">
        <v>24894.626365708347</v>
      </c>
      <c r="F73" s="2">
        <v>29716.69261287136</v>
      </c>
      <c r="G73" s="5">
        <f t="shared" si="14"/>
        <v>54611.318978579708</v>
      </c>
      <c r="H73" s="2">
        <v>477</v>
      </c>
      <c r="I73" s="2">
        <v>475</v>
      </c>
      <c r="J73" s="5">
        <f t="shared" si="15"/>
        <v>952</v>
      </c>
      <c r="K73" s="2">
        <v>0</v>
      </c>
      <c r="L73" s="2">
        <v>0</v>
      </c>
      <c r="M73" s="5">
        <f t="shared" si="16"/>
        <v>0</v>
      </c>
      <c r="N73" s="27">
        <f t="shared" si="17"/>
        <v>0.24162033509694414</v>
      </c>
      <c r="O73" s="27">
        <f t="shared" si="0"/>
        <v>0.2896363802424109</v>
      </c>
      <c r="P73" s="28">
        <f t="shared" si="1"/>
        <v>0.26557792064746588</v>
      </c>
      <c r="R73" s="32">
        <f t="shared" si="18"/>
        <v>52.189992380939934</v>
      </c>
      <c r="S73" s="32">
        <f t="shared" si="19"/>
        <v>62.561458132360755</v>
      </c>
      <c r="T73" s="32">
        <f t="shared" si="20"/>
        <v>57.364830859852631</v>
      </c>
    </row>
    <row r="74" spans="2:20" x14ac:dyDescent="0.25">
      <c r="B74" s="12" t="str">
        <f>'Média Mensal'!B74</f>
        <v>General Torres</v>
      </c>
      <c r="C74" s="12" t="str">
        <f>'Média Mensal'!C74</f>
        <v>Jardim do Morro</v>
      </c>
      <c r="D74" s="15">
        <f>'Média Mensal'!D74</f>
        <v>419.98</v>
      </c>
      <c r="E74" s="2">
        <v>26496.889073223792</v>
      </c>
      <c r="F74" s="2">
        <v>33314.802965272444</v>
      </c>
      <c r="G74" s="5">
        <f t="shared" si="14"/>
        <v>59811.692038496236</v>
      </c>
      <c r="H74" s="2">
        <v>477</v>
      </c>
      <c r="I74" s="2">
        <v>482</v>
      </c>
      <c r="J74" s="5">
        <f t="shared" si="15"/>
        <v>959</v>
      </c>
      <c r="K74" s="2">
        <v>0</v>
      </c>
      <c r="L74" s="2">
        <v>0</v>
      </c>
      <c r="M74" s="5">
        <f t="shared" si="16"/>
        <v>0</v>
      </c>
      <c r="N74" s="27">
        <f t="shared" si="17"/>
        <v>0.25717145229854599</v>
      </c>
      <c r="O74" s="27">
        <f t="shared" si="0"/>
        <v>0.31999003923920821</v>
      </c>
      <c r="P74" s="28">
        <f t="shared" si="1"/>
        <v>0.28874450642304983</v>
      </c>
      <c r="R74" s="32">
        <f t="shared" si="18"/>
        <v>55.549033696485935</v>
      </c>
      <c r="S74" s="32">
        <f t="shared" si="19"/>
        <v>69.117848475668964</v>
      </c>
      <c r="T74" s="32">
        <f t="shared" si="20"/>
        <v>62.368813387378765</v>
      </c>
    </row>
    <row r="75" spans="2:20" x14ac:dyDescent="0.25">
      <c r="B75" s="12" t="str">
        <f>'Média Mensal'!B75</f>
        <v>Jardim do Morro</v>
      </c>
      <c r="C75" s="12" t="str">
        <f>'Média Mensal'!C75</f>
        <v>São Bento</v>
      </c>
      <c r="D75" s="15">
        <f>'Média Mensal'!D75</f>
        <v>795.7</v>
      </c>
      <c r="E75" s="2">
        <v>28697.074805551951</v>
      </c>
      <c r="F75" s="2">
        <v>35900.305218000431</v>
      </c>
      <c r="G75" s="5">
        <f t="shared" si="14"/>
        <v>64597.380023552381</v>
      </c>
      <c r="H75" s="2">
        <v>467</v>
      </c>
      <c r="I75" s="2">
        <v>466</v>
      </c>
      <c r="J75" s="5">
        <f t="shared" si="15"/>
        <v>933</v>
      </c>
      <c r="K75" s="2">
        <v>0</v>
      </c>
      <c r="L75" s="2">
        <v>0</v>
      </c>
      <c r="M75" s="5">
        <f t="shared" si="16"/>
        <v>0</v>
      </c>
      <c r="N75" s="27">
        <f t="shared" si="17"/>
        <v>0.28448999529653374</v>
      </c>
      <c r="O75" s="27">
        <f t="shared" si="0"/>
        <v>0.3566633406652403</v>
      </c>
      <c r="P75" s="28">
        <f t="shared" si="1"/>
        <v>0.320537989875116</v>
      </c>
      <c r="R75" s="32">
        <f t="shared" si="18"/>
        <v>61.449838984051283</v>
      </c>
      <c r="S75" s="32">
        <f t="shared" si="19"/>
        <v>77.039281583691917</v>
      </c>
      <c r="T75" s="32">
        <f t="shared" si="20"/>
        <v>69.236205813025066</v>
      </c>
    </row>
    <row r="76" spans="2:20" x14ac:dyDescent="0.25">
      <c r="B76" s="12" t="str">
        <f>'Média Mensal'!B76</f>
        <v>São Bento</v>
      </c>
      <c r="C76" s="12" t="str">
        <f>'Média Mensal'!C76</f>
        <v>Aliados</v>
      </c>
      <c r="D76" s="15">
        <f>'Média Mensal'!D76</f>
        <v>443.38</v>
      </c>
      <c r="E76" s="2">
        <v>37321.467712745325</v>
      </c>
      <c r="F76" s="2">
        <v>45487.607160795058</v>
      </c>
      <c r="G76" s="5">
        <f t="shared" si="14"/>
        <v>82809.074873540376</v>
      </c>
      <c r="H76" s="2">
        <v>492</v>
      </c>
      <c r="I76" s="2">
        <v>482</v>
      </c>
      <c r="J76" s="5">
        <f t="shared" si="15"/>
        <v>974</v>
      </c>
      <c r="K76" s="2">
        <v>0</v>
      </c>
      <c r="L76" s="2">
        <v>0</v>
      </c>
      <c r="M76" s="5">
        <f t="shared" si="16"/>
        <v>0</v>
      </c>
      <c r="N76" s="27">
        <f t="shared" si="17"/>
        <v>0.35118815598412872</v>
      </c>
      <c r="O76" s="27">
        <f t="shared" si="0"/>
        <v>0.43691031927919027</v>
      </c>
      <c r="P76" s="28">
        <f t="shared" si="1"/>
        <v>0.39360918545868684</v>
      </c>
      <c r="R76" s="32">
        <f t="shared" si="18"/>
        <v>75.856641692571799</v>
      </c>
      <c r="S76" s="32">
        <f t="shared" si="19"/>
        <v>94.372628964305093</v>
      </c>
      <c r="T76" s="32">
        <f t="shared" si="20"/>
        <v>85.019584059076365</v>
      </c>
    </row>
    <row r="77" spans="2:20" x14ac:dyDescent="0.25">
      <c r="B77" s="12" t="str">
        <f>'Média Mensal'!B77</f>
        <v>Aliados</v>
      </c>
      <c r="C77" s="12" t="str">
        <f>'Média Mensal'!C77</f>
        <v>Trindade S</v>
      </c>
      <c r="D77" s="15">
        <f>'Média Mensal'!D77</f>
        <v>450.27</v>
      </c>
      <c r="E77" s="2">
        <v>42141.325236657023</v>
      </c>
      <c r="F77" s="2">
        <v>47661.047816734375</v>
      </c>
      <c r="G77" s="5">
        <f t="shared" si="14"/>
        <v>89802.373053391406</v>
      </c>
      <c r="H77" s="2">
        <v>488</v>
      </c>
      <c r="I77" s="2">
        <v>482</v>
      </c>
      <c r="J77" s="5">
        <f t="shared" si="15"/>
        <v>970</v>
      </c>
      <c r="K77" s="2">
        <v>0</v>
      </c>
      <c r="L77" s="2">
        <v>0</v>
      </c>
      <c r="M77" s="5">
        <f t="shared" si="16"/>
        <v>0</v>
      </c>
      <c r="N77" s="27">
        <f t="shared" si="17"/>
        <v>0.39979247530222584</v>
      </c>
      <c r="O77" s="27">
        <f t="shared" si="0"/>
        <v>0.45778630529366809</v>
      </c>
      <c r="P77" s="28">
        <f t="shared" si="1"/>
        <v>0.42861002793714875</v>
      </c>
      <c r="R77" s="32">
        <f t="shared" si="18"/>
        <v>86.355174665280785</v>
      </c>
      <c r="S77" s="32">
        <f t="shared" si="19"/>
        <v>98.88184194343232</v>
      </c>
      <c r="T77" s="32">
        <f t="shared" si="20"/>
        <v>92.579766034424125</v>
      </c>
    </row>
    <row r="78" spans="2:20" x14ac:dyDescent="0.25">
      <c r="B78" s="12" t="str">
        <f>'Média Mensal'!B78</f>
        <v>Trindade S</v>
      </c>
      <c r="C78" s="12" t="str">
        <f>'Média Mensal'!C78</f>
        <v>Faria Guimaraes</v>
      </c>
      <c r="D78" s="15">
        <f>'Média Mensal'!D78</f>
        <v>555.34</v>
      </c>
      <c r="E78" s="2">
        <v>30528.004565759904</v>
      </c>
      <c r="F78" s="2">
        <v>34708.524037191331</v>
      </c>
      <c r="G78" s="5">
        <f t="shared" si="14"/>
        <v>65236.528602951235</v>
      </c>
      <c r="H78" s="2">
        <v>488</v>
      </c>
      <c r="I78" s="2">
        <v>479</v>
      </c>
      <c r="J78" s="5">
        <f t="shared" si="15"/>
        <v>967</v>
      </c>
      <c r="K78" s="2">
        <v>0</v>
      </c>
      <c r="L78" s="2">
        <v>0</v>
      </c>
      <c r="M78" s="5">
        <f t="shared" si="16"/>
        <v>0</v>
      </c>
      <c r="N78" s="27">
        <f t="shared" si="17"/>
        <v>0.2896175296539153</v>
      </c>
      <c r="O78" s="27">
        <f t="shared" si="0"/>
        <v>0.33546474171877494</v>
      </c>
      <c r="P78" s="28">
        <f t="shared" si="1"/>
        <v>0.31232778257952831</v>
      </c>
      <c r="R78" s="32">
        <f t="shared" si="18"/>
        <v>62.557386405245708</v>
      </c>
      <c r="S78" s="32">
        <f t="shared" si="19"/>
        <v>72.460384211255388</v>
      </c>
      <c r="T78" s="32">
        <f t="shared" si="20"/>
        <v>67.46280103717811</v>
      </c>
    </row>
    <row r="79" spans="2:20" x14ac:dyDescent="0.25">
      <c r="B79" s="12" t="str">
        <f>'Média Mensal'!B79</f>
        <v>Faria Guimaraes</v>
      </c>
      <c r="C79" s="12" t="str">
        <f>'Média Mensal'!C79</f>
        <v>Marques</v>
      </c>
      <c r="D79" s="15">
        <f>'Média Mensal'!D79</f>
        <v>621.04</v>
      </c>
      <c r="E79" s="2">
        <v>28581.361897306604</v>
      </c>
      <c r="F79" s="2">
        <v>32942.531822696488</v>
      </c>
      <c r="G79" s="5">
        <f t="shared" si="14"/>
        <v>61523.893720003092</v>
      </c>
      <c r="H79" s="2">
        <v>488</v>
      </c>
      <c r="I79" s="2">
        <v>483</v>
      </c>
      <c r="J79" s="5">
        <f t="shared" si="15"/>
        <v>971</v>
      </c>
      <c r="K79" s="2">
        <v>0</v>
      </c>
      <c r="L79" s="2">
        <v>0</v>
      </c>
      <c r="M79" s="5">
        <f t="shared" si="16"/>
        <v>0</v>
      </c>
      <c r="N79" s="27">
        <f t="shared" si="17"/>
        <v>0.27114983585028274</v>
      </c>
      <c r="O79" s="27">
        <f t="shared" si="0"/>
        <v>0.31575925755977768</v>
      </c>
      <c r="P79" s="28">
        <f t="shared" si="1"/>
        <v>0.29333969237519114</v>
      </c>
      <c r="R79" s="32">
        <f t="shared" si="18"/>
        <v>58.568364543661076</v>
      </c>
      <c r="S79" s="32">
        <f t="shared" si="19"/>
        <v>68.203999632911987</v>
      </c>
      <c r="T79" s="32">
        <f t="shared" si="20"/>
        <v>63.36137355304129</v>
      </c>
    </row>
    <row r="80" spans="2:20" x14ac:dyDescent="0.25">
      <c r="B80" s="12" t="str">
        <f>'Média Mensal'!B80</f>
        <v>Marques</v>
      </c>
      <c r="C80" s="12" t="str">
        <f>'Média Mensal'!C80</f>
        <v>Combatentes</v>
      </c>
      <c r="D80" s="15">
        <f>'Média Mensal'!D80</f>
        <v>702.75</v>
      </c>
      <c r="E80" s="2">
        <v>21972.610334887784</v>
      </c>
      <c r="F80" s="2">
        <v>25272.032035035041</v>
      </c>
      <c r="G80" s="5">
        <f t="shared" si="14"/>
        <v>47244.642369922825</v>
      </c>
      <c r="H80" s="2">
        <v>493</v>
      </c>
      <c r="I80" s="2">
        <v>485</v>
      </c>
      <c r="J80" s="5">
        <f t="shared" si="15"/>
        <v>978</v>
      </c>
      <c r="K80" s="2">
        <v>0</v>
      </c>
      <c r="L80" s="2">
        <v>0</v>
      </c>
      <c r="M80" s="5">
        <f t="shared" si="16"/>
        <v>0</v>
      </c>
      <c r="N80" s="27">
        <f t="shared" si="17"/>
        <v>0.20633883944564443</v>
      </c>
      <c r="O80" s="27">
        <f t="shared" si="0"/>
        <v>0.24123741919659261</v>
      </c>
      <c r="P80" s="28">
        <f t="shared" si="1"/>
        <v>0.22364539484360951</v>
      </c>
      <c r="R80" s="32">
        <f t="shared" si="18"/>
        <v>44.569189320259198</v>
      </c>
      <c r="S80" s="32">
        <f t="shared" si="19"/>
        <v>52.107282546463999</v>
      </c>
      <c r="T80" s="32">
        <f t="shared" si="20"/>
        <v>48.307405286219655</v>
      </c>
    </row>
    <row r="81" spans="2:20" x14ac:dyDescent="0.25">
      <c r="B81" s="12" t="str">
        <f>'Média Mensal'!B81</f>
        <v>Combatentes</v>
      </c>
      <c r="C81" s="12" t="str">
        <f>'Média Mensal'!C81</f>
        <v>Salgueiros</v>
      </c>
      <c r="D81" s="15">
        <f>'Média Mensal'!D81</f>
        <v>471.25</v>
      </c>
      <c r="E81" s="2">
        <v>18323.884181930622</v>
      </c>
      <c r="F81" s="2">
        <v>22067.248268250707</v>
      </c>
      <c r="G81" s="5">
        <f t="shared" si="14"/>
        <v>40391.132450181329</v>
      </c>
      <c r="H81" s="2">
        <v>478</v>
      </c>
      <c r="I81" s="2">
        <v>481</v>
      </c>
      <c r="J81" s="5">
        <f t="shared" si="15"/>
        <v>959</v>
      </c>
      <c r="K81" s="2">
        <v>0</v>
      </c>
      <c r="L81" s="2">
        <v>0</v>
      </c>
      <c r="M81" s="5">
        <f t="shared" si="16"/>
        <v>0</v>
      </c>
      <c r="N81" s="27">
        <f t="shared" si="17"/>
        <v>0.17747447100118766</v>
      </c>
      <c r="O81" s="27">
        <f t="shared" si="17"/>
        <v>0.21239747697939004</v>
      </c>
      <c r="P81" s="28">
        <f t="shared" si="17"/>
        <v>0.19499059808723077</v>
      </c>
      <c r="R81" s="32">
        <f t="shared" si="18"/>
        <v>38.334485736256532</v>
      </c>
      <c r="S81" s="32">
        <f t="shared" si="19"/>
        <v>45.87785502754825</v>
      </c>
      <c r="T81" s="32">
        <f t="shared" si="20"/>
        <v>42.117969186841847</v>
      </c>
    </row>
    <row r="82" spans="2:20" x14ac:dyDescent="0.25">
      <c r="B82" s="12" t="str">
        <f>'Média Mensal'!B82</f>
        <v>Salgueiros</v>
      </c>
      <c r="C82" s="12" t="str">
        <f>'Média Mensal'!C82</f>
        <v>Polo Universitario</v>
      </c>
      <c r="D82" s="15">
        <f>'Média Mensal'!D82</f>
        <v>775.36</v>
      </c>
      <c r="E82" s="2">
        <v>15778.530776185093</v>
      </c>
      <c r="F82" s="2">
        <v>20066.328206329901</v>
      </c>
      <c r="G82" s="5">
        <f t="shared" si="14"/>
        <v>35844.858982514997</v>
      </c>
      <c r="H82" s="2">
        <v>486</v>
      </c>
      <c r="I82" s="2">
        <v>501</v>
      </c>
      <c r="J82" s="5">
        <f t="shared" si="15"/>
        <v>987</v>
      </c>
      <c r="K82" s="2">
        <v>0</v>
      </c>
      <c r="L82" s="2">
        <v>0</v>
      </c>
      <c r="M82" s="5">
        <f t="shared" si="16"/>
        <v>0</v>
      </c>
      <c r="N82" s="27">
        <f t="shared" si="17"/>
        <v>0.15030607735277676</v>
      </c>
      <c r="O82" s="27">
        <f t="shared" si="17"/>
        <v>0.18542847828722095</v>
      </c>
      <c r="P82" s="28">
        <f t="shared" si="17"/>
        <v>0.16813416536509343</v>
      </c>
      <c r="R82" s="32">
        <f t="shared" si="18"/>
        <v>32.46611270819978</v>
      </c>
      <c r="S82" s="32">
        <f t="shared" si="19"/>
        <v>40.052551310039725</v>
      </c>
      <c r="T82" s="32">
        <f t="shared" si="20"/>
        <v>36.316979718860182</v>
      </c>
    </row>
    <row r="83" spans="2:20" x14ac:dyDescent="0.25">
      <c r="B83" s="12" t="str">
        <f>'Média Mensal'!B83</f>
        <v>Polo Universitario</v>
      </c>
      <c r="C83" s="12" t="str">
        <f>'Média Mensal'!C83</f>
        <v>I.P.O.</v>
      </c>
      <c r="D83" s="15">
        <f>'Média Mensal'!D83</f>
        <v>827.64</v>
      </c>
      <c r="E83" s="2">
        <v>12351.076082876378</v>
      </c>
      <c r="F83" s="2">
        <v>16514.24579021988</v>
      </c>
      <c r="G83" s="5">
        <f t="shared" si="14"/>
        <v>28865.321873096258</v>
      </c>
      <c r="H83" s="2">
        <v>487</v>
      </c>
      <c r="I83" s="2">
        <v>479</v>
      </c>
      <c r="J83" s="5">
        <f t="shared" si="15"/>
        <v>966</v>
      </c>
      <c r="K83" s="2">
        <v>0</v>
      </c>
      <c r="L83" s="2">
        <v>0</v>
      </c>
      <c r="M83" s="5">
        <f t="shared" si="16"/>
        <v>0</v>
      </c>
      <c r="N83" s="27">
        <f t="shared" si="17"/>
        <v>0.11741459505358182</v>
      </c>
      <c r="O83" s="27">
        <f t="shared" si="17"/>
        <v>0.15961344806135352</v>
      </c>
      <c r="P83" s="28">
        <f t="shared" si="17"/>
        <v>0.13833928510608973</v>
      </c>
      <c r="R83" s="32">
        <f t="shared" si="18"/>
        <v>25.361552531573672</v>
      </c>
      <c r="S83" s="32">
        <f t="shared" si="19"/>
        <v>34.476504781252359</v>
      </c>
      <c r="T83" s="32">
        <f t="shared" si="20"/>
        <v>29.881285582915382</v>
      </c>
    </row>
    <row r="84" spans="2:20" x14ac:dyDescent="0.25">
      <c r="B84" s="13" t="str">
        <f>'Média Mensal'!B84</f>
        <v>I.P.O.</v>
      </c>
      <c r="C84" s="13" t="str">
        <f>'Média Mensal'!C84</f>
        <v>Hospital São João</v>
      </c>
      <c r="D84" s="16">
        <f>'Média Mensal'!D84</f>
        <v>351.77</v>
      </c>
      <c r="E84" s="6">
        <v>6798.9639430557827</v>
      </c>
      <c r="F84" s="3">
        <v>8400.9999999577249</v>
      </c>
      <c r="G84" s="7">
        <f t="shared" si="14"/>
        <v>15199.963943013507</v>
      </c>
      <c r="H84" s="6">
        <v>487</v>
      </c>
      <c r="I84" s="3">
        <v>483</v>
      </c>
      <c r="J84" s="7">
        <f t="shared" si="15"/>
        <v>970</v>
      </c>
      <c r="K84" s="6">
        <v>0</v>
      </c>
      <c r="L84" s="3">
        <v>0</v>
      </c>
      <c r="M84" s="7">
        <f t="shared" si="16"/>
        <v>0</v>
      </c>
      <c r="N84" s="27">
        <f t="shared" si="17"/>
        <v>6.4633849941590452E-2</v>
      </c>
      <c r="O84" s="27">
        <f t="shared" si="17"/>
        <v>8.0524883060709734E-2</v>
      </c>
      <c r="P84" s="28">
        <f t="shared" si="17"/>
        <v>7.254660148440964E-2</v>
      </c>
      <c r="R84" s="32">
        <f t="shared" si="18"/>
        <v>13.960911587383537</v>
      </c>
      <c r="S84" s="32">
        <f t="shared" si="19"/>
        <v>17.393374741113302</v>
      </c>
      <c r="T84" s="32">
        <f t="shared" si="20"/>
        <v>15.670065920632481</v>
      </c>
    </row>
    <row r="85" spans="2:20" x14ac:dyDescent="0.25">
      <c r="B85" s="12" t="str">
        <f>'Média Mensal'!B85</f>
        <v xml:space="preserve">Verdes (E) </v>
      </c>
      <c r="C85" s="12" t="str">
        <f>'Média Mensal'!C85</f>
        <v>Botica</v>
      </c>
      <c r="D85" s="15">
        <f>'Média Mensal'!D85</f>
        <v>683.54</v>
      </c>
      <c r="E85" s="2">
        <v>4199.417290566832</v>
      </c>
      <c r="F85" s="2">
        <v>8726.2572574929618</v>
      </c>
      <c r="G85" s="5">
        <f t="shared" si="14"/>
        <v>12925.674548059793</v>
      </c>
      <c r="H85" s="2">
        <v>165</v>
      </c>
      <c r="I85" s="2">
        <v>177</v>
      </c>
      <c r="J85" s="5">
        <f t="shared" si="15"/>
        <v>342</v>
      </c>
      <c r="K85" s="2">
        <v>0</v>
      </c>
      <c r="L85" s="2">
        <v>0</v>
      </c>
      <c r="M85" s="5">
        <f t="shared" si="16"/>
        <v>0</v>
      </c>
      <c r="N85" s="25">
        <f t="shared" si="17"/>
        <v>0.11782876797325567</v>
      </c>
      <c r="O85" s="25">
        <f t="shared" si="17"/>
        <v>0.22824485398338987</v>
      </c>
      <c r="P85" s="26">
        <f t="shared" si="17"/>
        <v>0.17497393529429003</v>
      </c>
      <c r="R85" s="32">
        <f t="shared" si="18"/>
        <v>25.451013882223226</v>
      </c>
      <c r="S85" s="32">
        <f t="shared" si="19"/>
        <v>49.30088846041221</v>
      </c>
      <c r="T85" s="32">
        <f t="shared" si="20"/>
        <v>37.794370023566643</v>
      </c>
    </row>
    <row r="86" spans="2:20" x14ac:dyDescent="0.25">
      <c r="B86" s="13" t="str">
        <f>'Média Mensal'!B86</f>
        <v>Botica</v>
      </c>
      <c r="C86" s="13" t="str">
        <f>'Média Mensal'!C86</f>
        <v>Aeroporto</v>
      </c>
      <c r="D86" s="16">
        <f>'Média Mensal'!D86</f>
        <v>649.66</v>
      </c>
      <c r="E86" s="6">
        <v>3860.5159940711874</v>
      </c>
      <c r="F86" s="3">
        <v>7887.9999999993024</v>
      </c>
      <c r="G86" s="7">
        <f t="shared" si="14"/>
        <v>11748.515994070491</v>
      </c>
      <c r="H86" s="6">
        <v>166</v>
      </c>
      <c r="I86" s="3">
        <v>177</v>
      </c>
      <c r="J86" s="7">
        <f t="shared" si="15"/>
        <v>343</v>
      </c>
      <c r="K86" s="6">
        <v>0</v>
      </c>
      <c r="L86" s="3">
        <v>0</v>
      </c>
      <c r="M86" s="7">
        <f t="shared" si="16"/>
        <v>0</v>
      </c>
      <c r="N86" s="27">
        <f t="shared" si="17"/>
        <v>0.10766722428801839</v>
      </c>
      <c r="O86" s="27">
        <f t="shared" si="17"/>
        <v>0.20631931366392819</v>
      </c>
      <c r="P86" s="28">
        <f t="shared" si="17"/>
        <v>0.1585751537910389</v>
      </c>
      <c r="R86" s="32">
        <f t="shared" si="18"/>
        <v>23.256120446211973</v>
      </c>
      <c r="S86" s="32">
        <f t="shared" si="19"/>
        <v>44.564971751408486</v>
      </c>
      <c r="T86" s="32">
        <f t="shared" si="20"/>
        <v>34.252233218864404</v>
      </c>
    </row>
    <row r="87" spans="2:20" x14ac:dyDescent="0.25">
      <c r="B87" s="23" t="s">
        <v>85</v>
      </c>
      <c r="E87" s="40"/>
      <c r="F87" s="40"/>
      <c r="G87" s="40"/>
      <c r="H87" s="40"/>
      <c r="I87" s="40"/>
      <c r="J87" s="40"/>
      <c r="K87" s="40"/>
      <c r="L87" s="40"/>
      <c r="M87" s="40"/>
      <c r="N87" s="41"/>
      <c r="O87" s="41"/>
      <c r="P87" s="41"/>
    </row>
    <row r="88" spans="2:20" x14ac:dyDescent="0.25">
      <c r="B88" s="34"/>
    </row>
    <row r="89" spans="2:20" hidden="1" x14ac:dyDescent="0.25">
      <c r="C89" s="50" t="s">
        <v>106</v>
      </c>
      <c r="D89" s="51">
        <f>+SUMPRODUCT(D5:D86,G5:G86)/1000</f>
        <v>2222476.4627621323</v>
      </c>
    </row>
    <row r="90" spans="2:20" hidden="1" x14ac:dyDescent="0.25">
      <c r="C90" s="50" t="s">
        <v>108</v>
      </c>
      <c r="D90" s="51">
        <f>+(SUMPRODUCT($D$5:$D$86,$J$5:$J$86)+SUMPRODUCT($D$5:$D$86,$M$5:$M$86))/1000</f>
        <v>40570.740180000001</v>
      </c>
    </row>
    <row r="91" spans="2:20" hidden="1" x14ac:dyDescent="0.25">
      <c r="C91" s="50" t="s">
        <v>107</v>
      </c>
      <c r="D91" s="51">
        <f>+(SUMPRODUCT($D$5:$D$86,$J$5:$J$86)*216+SUMPRODUCT($D$5:$D$86,$M$5:$M$86)*248)/1000</f>
        <v>9256571.5294400007</v>
      </c>
    </row>
    <row r="92" spans="2:20" hidden="1" x14ac:dyDescent="0.25">
      <c r="C92" s="50" t="s">
        <v>109</v>
      </c>
      <c r="D92" s="35">
        <f>+D89/D91</f>
        <v>0.24009715213604432</v>
      </c>
    </row>
    <row r="93" spans="2:20" hidden="1" x14ac:dyDescent="0.25">
      <c r="D93" s="52">
        <f>+D92-P2</f>
        <v>2.2204460492503131E-16</v>
      </c>
    </row>
    <row r="94" spans="2:20" hidden="1" x14ac:dyDescent="0.25"/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4">
    <tabColor theme="0" tint="-4.9989318521683403E-2"/>
  </sheetPr>
  <dimension ref="A1:T94"/>
  <sheetViews>
    <sheetView topLeftCell="C73" workbookViewId="0">
      <selection activeCell="B110" sqref="B110"/>
    </sheetView>
  </sheetViews>
  <sheetFormatPr defaultRowHeight="15" x14ac:dyDescent="0.25"/>
  <cols>
    <col min="2" max="2" width="17.42578125" bestFit="1" customWidth="1"/>
    <col min="3" max="3" width="17.42578125" customWidth="1"/>
    <col min="4" max="4" width="13.7109375" customWidth="1"/>
    <col min="5" max="16" width="10" customWidth="1"/>
  </cols>
  <sheetData>
    <row r="1" spans="1:20" ht="14.45" x14ac:dyDescent="0.3">
      <c r="P1" s="33"/>
    </row>
    <row r="2" spans="1:20" ht="17.25" x14ac:dyDescent="0.3">
      <c r="A2" s="1"/>
      <c r="H2" s="55" t="s">
        <v>84</v>
      </c>
      <c r="I2" s="56"/>
      <c r="J2" s="56"/>
      <c r="K2" s="56"/>
      <c r="L2" s="56"/>
      <c r="M2" s="56"/>
      <c r="N2" s="56"/>
      <c r="O2" s="57"/>
      <c r="P2" s="17">
        <v>0.27776449390578384</v>
      </c>
    </row>
    <row r="3" spans="1:20" ht="17.25" x14ac:dyDescent="0.25">
      <c r="B3" s="60" t="s">
        <v>3</v>
      </c>
      <c r="C3" s="62" t="s">
        <v>4</v>
      </c>
      <c r="D3" s="18" t="s">
        <v>82</v>
      </c>
      <c r="E3" s="65" t="s">
        <v>0</v>
      </c>
      <c r="F3" s="65"/>
      <c r="G3" s="66"/>
      <c r="H3" s="64" t="s">
        <v>86</v>
      </c>
      <c r="I3" s="65"/>
      <c r="J3" s="66"/>
      <c r="K3" s="64" t="s">
        <v>87</v>
      </c>
      <c r="L3" s="65"/>
      <c r="M3" s="66"/>
      <c r="N3" s="64" t="s">
        <v>1</v>
      </c>
      <c r="O3" s="65"/>
      <c r="P3" s="66"/>
      <c r="R3" s="64" t="s">
        <v>88</v>
      </c>
      <c r="S3" s="65"/>
      <c r="T3" s="66"/>
    </row>
    <row r="4" spans="1:20" x14ac:dyDescent="0.25">
      <c r="B4" s="61"/>
      <c r="C4" s="63"/>
      <c r="D4" s="19" t="s">
        <v>83</v>
      </c>
      <c r="E4" s="20" t="s">
        <v>5</v>
      </c>
      <c r="F4" s="21" t="s">
        <v>6</v>
      </c>
      <c r="G4" s="22" t="s">
        <v>2</v>
      </c>
      <c r="H4" s="20" t="s">
        <v>5</v>
      </c>
      <c r="I4" s="21" t="s">
        <v>6</v>
      </c>
      <c r="J4" s="22" t="s">
        <v>2</v>
      </c>
      <c r="K4" s="20" t="s">
        <v>5</v>
      </c>
      <c r="L4" s="21" t="s">
        <v>6</v>
      </c>
      <c r="M4" s="24" t="s">
        <v>2</v>
      </c>
      <c r="N4" s="20" t="s">
        <v>5</v>
      </c>
      <c r="O4" s="21" t="s">
        <v>6</v>
      </c>
      <c r="P4" s="22" t="s">
        <v>2</v>
      </c>
      <c r="R4" s="20" t="s">
        <v>5</v>
      </c>
      <c r="S4" s="21" t="s">
        <v>6</v>
      </c>
      <c r="T4" s="31" t="s">
        <v>2</v>
      </c>
    </row>
    <row r="5" spans="1:20" x14ac:dyDescent="0.25">
      <c r="B5" s="11" t="str">
        <f>'Média Mensal'!B5</f>
        <v>Fânzeres</v>
      </c>
      <c r="C5" s="11" t="str">
        <f>'Média Mensal'!C5</f>
        <v>Venda Nova</v>
      </c>
      <c r="D5" s="14">
        <f>'Média Mensal'!D5</f>
        <v>440.45</v>
      </c>
      <c r="E5" s="4">
        <v>1177.9999999941745</v>
      </c>
      <c r="F5" s="2">
        <v>4147.8756087154052</v>
      </c>
      <c r="G5" s="10">
        <f>+E5+F5</f>
        <v>5325.8756087095799</v>
      </c>
      <c r="H5" s="9">
        <v>210</v>
      </c>
      <c r="I5" s="9">
        <v>186</v>
      </c>
      <c r="J5" s="10">
        <f>+H5+I5</f>
        <v>396</v>
      </c>
      <c r="K5" s="9">
        <v>0</v>
      </c>
      <c r="L5" s="9">
        <v>0</v>
      </c>
      <c r="M5" s="10">
        <f>+K5+L5</f>
        <v>0</v>
      </c>
      <c r="N5" s="27">
        <f>+E5/(H5*216+K5*248)</f>
        <v>2.5970017636555875E-2</v>
      </c>
      <c r="O5" s="27">
        <f t="shared" ref="O5:O80" si="0">+F5/(I5*216+L5*248)</f>
        <v>0.10324262267810148</v>
      </c>
      <c r="P5" s="28">
        <f t="shared" ref="P5:P80" si="1">+G5/(J5*216+M5*248)</f>
        <v>6.2264726065160633E-2</v>
      </c>
      <c r="R5" s="32">
        <f>+E5/(H5+K5)</f>
        <v>5.6095238094960687</v>
      </c>
      <c r="S5" s="32">
        <f t="shared" ref="S5" si="2">+F5/(I5+L5)</f>
        <v>22.300406498469922</v>
      </c>
      <c r="T5" s="32">
        <f t="shared" ref="T5" si="3">+G5/(J5+M5)</f>
        <v>13.449180830074697</v>
      </c>
    </row>
    <row r="6" spans="1:20" x14ac:dyDescent="0.25">
      <c r="B6" s="12" t="str">
        <f>'Média Mensal'!B6</f>
        <v>Venda Nova</v>
      </c>
      <c r="C6" s="12" t="str">
        <f>'Média Mensal'!C6</f>
        <v>Carreira</v>
      </c>
      <c r="D6" s="15">
        <f>'Média Mensal'!D6</f>
        <v>583.47</v>
      </c>
      <c r="E6" s="4">
        <v>1769.7421063368224</v>
      </c>
      <c r="F6" s="2">
        <v>7305.5648024443053</v>
      </c>
      <c r="G6" s="5">
        <f t="shared" ref="G6:G69" si="4">+E6+F6</f>
        <v>9075.3069087811273</v>
      </c>
      <c r="H6" s="2">
        <v>208</v>
      </c>
      <c r="I6" s="2">
        <v>186</v>
      </c>
      <c r="J6" s="5">
        <f t="shared" ref="J6:J69" si="5">+H6+I6</f>
        <v>394</v>
      </c>
      <c r="K6" s="2">
        <v>0</v>
      </c>
      <c r="L6" s="2">
        <v>0</v>
      </c>
      <c r="M6" s="5">
        <f t="shared" ref="M6:M69" si="6">+K6+L6</f>
        <v>0</v>
      </c>
      <c r="N6" s="27">
        <f t="shared" ref="N6:N69" si="7">+E6/(H6*216+K6*248)</f>
        <v>3.939062736682742E-2</v>
      </c>
      <c r="O6" s="27">
        <f t="shared" si="0"/>
        <v>0.18183902833642734</v>
      </c>
      <c r="P6" s="28">
        <f t="shared" si="1"/>
        <v>0.10663784203775531</v>
      </c>
      <c r="R6" s="32">
        <f t="shared" ref="R6:R70" si="8">+E6/(H6+K6)</f>
        <v>8.508375511234723</v>
      </c>
      <c r="S6" s="32">
        <f t="shared" ref="S6:S70" si="9">+F6/(I6+L6)</f>
        <v>39.277230120668307</v>
      </c>
      <c r="T6" s="32">
        <f t="shared" ref="T6:T70" si="10">+G6/(J6+M6)</f>
        <v>23.033773880155145</v>
      </c>
    </row>
    <row r="7" spans="1:20" x14ac:dyDescent="0.25">
      <c r="B7" s="12" t="str">
        <f>'Média Mensal'!B7</f>
        <v>Carreira</v>
      </c>
      <c r="C7" s="12" t="str">
        <f>'Média Mensal'!C7</f>
        <v>Baguim</v>
      </c>
      <c r="D7" s="15">
        <f>'Média Mensal'!D7</f>
        <v>786.02</v>
      </c>
      <c r="E7" s="4">
        <v>2132.342202566525</v>
      </c>
      <c r="F7" s="2">
        <v>8902.6604070219437</v>
      </c>
      <c r="G7" s="5">
        <f t="shared" si="4"/>
        <v>11035.002609588468</v>
      </c>
      <c r="H7" s="2">
        <v>210</v>
      </c>
      <c r="I7" s="2">
        <v>186</v>
      </c>
      <c r="J7" s="5">
        <f t="shared" si="5"/>
        <v>396</v>
      </c>
      <c r="K7" s="2">
        <v>0</v>
      </c>
      <c r="L7" s="2">
        <v>0</v>
      </c>
      <c r="M7" s="5">
        <f t="shared" si="6"/>
        <v>0</v>
      </c>
      <c r="N7" s="27">
        <f t="shared" si="7"/>
        <v>4.7009307816722329E-2</v>
      </c>
      <c r="O7" s="27">
        <f t="shared" si="0"/>
        <v>0.2215915075423622</v>
      </c>
      <c r="P7" s="28">
        <f t="shared" si="1"/>
        <v>0.12901003799088651</v>
      </c>
      <c r="R7" s="32">
        <f t="shared" si="8"/>
        <v>10.154010488412023</v>
      </c>
      <c r="S7" s="32">
        <f t="shared" si="9"/>
        <v>47.863765629150237</v>
      </c>
      <c r="T7" s="32">
        <f t="shared" si="10"/>
        <v>27.866168206031485</v>
      </c>
    </row>
    <row r="8" spans="1:20" x14ac:dyDescent="0.25">
      <c r="B8" s="12" t="str">
        <f>'Média Mensal'!B8</f>
        <v>Baguim</v>
      </c>
      <c r="C8" s="12" t="str">
        <f>'Média Mensal'!C8</f>
        <v>Campainha</v>
      </c>
      <c r="D8" s="15">
        <f>'Média Mensal'!D8</f>
        <v>751.7</v>
      </c>
      <c r="E8" s="4">
        <v>2627.8280809454068</v>
      </c>
      <c r="F8" s="2">
        <v>10148.51802938169</v>
      </c>
      <c r="G8" s="5">
        <f t="shared" si="4"/>
        <v>12776.346110327097</v>
      </c>
      <c r="H8" s="2">
        <v>210</v>
      </c>
      <c r="I8" s="2">
        <v>187</v>
      </c>
      <c r="J8" s="5">
        <f t="shared" si="5"/>
        <v>397</v>
      </c>
      <c r="K8" s="2">
        <v>0</v>
      </c>
      <c r="L8" s="2">
        <v>0</v>
      </c>
      <c r="M8" s="5">
        <f t="shared" si="6"/>
        <v>0</v>
      </c>
      <c r="N8" s="27">
        <f t="shared" si="7"/>
        <v>5.7932717833893449E-2</v>
      </c>
      <c r="O8" s="27">
        <f t="shared" si="0"/>
        <v>0.25125069393398919</v>
      </c>
      <c r="P8" s="28">
        <f t="shared" si="1"/>
        <v>0.14899181488859847</v>
      </c>
      <c r="R8" s="32">
        <f t="shared" si="8"/>
        <v>12.513467052120985</v>
      </c>
      <c r="S8" s="32">
        <f t="shared" si="9"/>
        <v>54.27014988974166</v>
      </c>
      <c r="T8" s="32">
        <f t="shared" si="10"/>
        <v>32.182232015937274</v>
      </c>
    </row>
    <row r="9" spans="1:20" x14ac:dyDescent="0.25">
      <c r="B9" s="12" t="str">
        <f>'Média Mensal'!B9</f>
        <v>Campainha</v>
      </c>
      <c r="C9" s="12" t="str">
        <f>'Média Mensal'!C9</f>
        <v>Rio Tinto</v>
      </c>
      <c r="D9" s="15">
        <f>'Média Mensal'!D9</f>
        <v>859.99</v>
      </c>
      <c r="E9" s="4">
        <v>3280.6513857292975</v>
      </c>
      <c r="F9" s="2">
        <v>12282.235136064397</v>
      </c>
      <c r="G9" s="5">
        <f t="shared" si="4"/>
        <v>15562.886521793695</v>
      </c>
      <c r="H9" s="2">
        <v>210</v>
      </c>
      <c r="I9" s="2">
        <v>187</v>
      </c>
      <c r="J9" s="5">
        <f t="shared" si="5"/>
        <v>397</v>
      </c>
      <c r="K9" s="2">
        <v>0</v>
      </c>
      <c r="L9" s="2">
        <v>0</v>
      </c>
      <c r="M9" s="5">
        <f t="shared" si="6"/>
        <v>0</v>
      </c>
      <c r="N9" s="27">
        <f t="shared" si="7"/>
        <v>7.2324765999323137E-2</v>
      </c>
      <c r="O9" s="27">
        <f t="shared" si="0"/>
        <v>0.30407593424599916</v>
      </c>
      <c r="P9" s="28">
        <f t="shared" si="1"/>
        <v>0.18148715507269444</v>
      </c>
      <c r="R9" s="32">
        <f t="shared" si="8"/>
        <v>15.622149455853798</v>
      </c>
      <c r="S9" s="32">
        <f t="shared" si="9"/>
        <v>65.680401797135815</v>
      </c>
      <c r="T9" s="32">
        <f t="shared" si="10"/>
        <v>39.201225495702005</v>
      </c>
    </row>
    <row r="10" spans="1:20" x14ac:dyDescent="0.25">
      <c r="B10" s="12" t="str">
        <f>'Média Mensal'!B10</f>
        <v>Rio Tinto</v>
      </c>
      <c r="C10" s="12" t="str">
        <f>'Média Mensal'!C10</f>
        <v>Levada</v>
      </c>
      <c r="D10" s="15">
        <f>'Média Mensal'!D10</f>
        <v>452.83</v>
      </c>
      <c r="E10" s="4">
        <v>3872.9274466045681</v>
      </c>
      <c r="F10" s="2">
        <v>13897.374058850786</v>
      </c>
      <c r="G10" s="5">
        <f t="shared" si="4"/>
        <v>17770.301505455354</v>
      </c>
      <c r="H10" s="2">
        <v>210</v>
      </c>
      <c r="I10" s="2">
        <v>188</v>
      </c>
      <c r="J10" s="5">
        <f t="shared" si="5"/>
        <v>398</v>
      </c>
      <c r="K10" s="2">
        <v>0</v>
      </c>
      <c r="L10" s="2">
        <v>0</v>
      </c>
      <c r="M10" s="5">
        <f t="shared" si="6"/>
        <v>0</v>
      </c>
      <c r="N10" s="27">
        <f t="shared" si="7"/>
        <v>8.5381998381934929E-2</v>
      </c>
      <c r="O10" s="27">
        <f t="shared" si="0"/>
        <v>0.34223241870692439</v>
      </c>
      <c r="P10" s="28">
        <f t="shared" si="1"/>
        <v>0.20670832758067367</v>
      </c>
      <c r="R10" s="32">
        <f t="shared" si="8"/>
        <v>18.442511650497945</v>
      </c>
      <c r="S10" s="32">
        <f t="shared" si="9"/>
        <v>73.922202440695671</v>
      </c>
      <c r="T10" s="32">
        <f t="shared" si="10"/>
        <v>44.648998757425517</v>
      </c>
    </row>
    <row r="11" spans="1:20" x14ac:dyDescent="0.25">
      <c r="B11" s="12" t="str">
        <f>'Média Mensal'!B11</f>
        <v>Levada</v>
      </c>
      <c r="C11" s="12" t="str">
        <f>'Média Mensal'!C11</f>
        <v>Nau Vitória</v>
      </c>
      <c r="D11" s="15">
        <f>'Média Mensal'!D11</f>
        <v>1111.6199999999999</v>
      </c>
      <c r="E11" s="4">
        <v>6018.6398781843691</v>
      </c>
      <c r="F11" s="2">
        <v>16706.709245762879</v>
      </c>
      <c r="G11" s="5">
        <f t="shared" si="4"/>
        <v>22725.34912394725</v>
      </c>
      <c r="H11" s="2">
        <v>209</v>
      </c>
      <c r="I11" s="2">
        <v>188</v>
      </c>
      <c r="J11" s="5">
        <f t="shared" si="5"/>
        <v>397</v>
      </c>
      <c r="K11" s="2">
        <v>0</v>
      </c>
      <c r="L11" s="2">
        <v>0</v>
      </c>
      <c r="M11" s="5">
        <f t="shared" si="6"/>
        <v>0</v>
      </c>
      <c r="N11" s="27">
        <f t="shared" si="7"/>
        <v>0.13332092588570726</v>
      </c>
      <c r="O11" s="27">
        <f t="shared" si="0"/>
        <v>0.41141423477548461</v>
      </c>
      <c r="P11" s="28">
        <f t="shared" si="1"/>
        <v>0.26501246762696207</v>
      </c>
      <c r="R11" s="32">
        <f t="shared" si="8"/>
        <v>28.797319991312772</v>
      </c>
      <c r="S11" s="32">
        <f t="shared" si="9"/>
        <v>88.865474711504675</v>
      </c>
      <c r="T11" s="32">
        <f t="shared" si="10"/>
        <v>57.242693007423803</v>
      </c>
    </row>
    <row r="12" spans="1:20" x14ac:dyDescent="0.25">
      <c r="B12" s="12" t="str">
        <f>'Média Mensal'!B12</f>
        <v>Nau Vitória</v>
      </c>
      <c r="C12" s="12" t="str">
        <f>'Média Mensal'!C12</f>
        <v>Nasoni</v>
      </c>
      <c r="D12" s="15">
        <f>'Média Mensal'!D12</f>
        <v>499.02</v>
      </c>
      <c r="E12" s="4">
        <v>6276.1172653585727</v>
      </c>
      <c r="F12" s="2">
        <v>16936.584581453499</v>
      </c>
      <c r="G12" s="5">
        <f t="shared" si="4"/>
        <v>23212.701846812073</v>
      </c>
      <c r="H12" s="2">
        <v>213</v>
      </c>
      <c r="I12" s="2">
        <v>188</v>
      </c>
      <c r="J12" s="5">
        <f t="shared" si="5"/>
        <v>401</v>
      </c>
      <c r="K12" s="2">
        <v>0</v>
      </c>
      <c r="L12" s="2">
        <v>0</v>
      </c>
      <c r="M12" s="5">
        <f t="shared" si="6"/>
        <v>0</v>
      </c>
      <c r="N12" s="27">
        <f t="shared" si="7"/>
        <v>0.1364136077499255</v>
      </c>
      <c r="O12" s="27">
        <f t="shared" si="0"/>
        <v>0.41707507342034816</v>
      </c>
      <c r="P12" s="28">
        <f t="shared" si="1"/>
        <v>0.26799554177994911</v>
      </c>
      <c r="R12" s="32">
        <f t="shared" si="8"/>
        <v>29.465339273983908</v>
      </c>
      <c r="S12" s="32">
        <f t="shared" si="9"/>
        <v>90.088215858795209</v>
      </c>
      <c r="T12" s="32">
        <f t="shared" si="10"/>
        <v>57.887037024469009</v>
      </c>
    </row>
    <row r="13" spans="1:20" x14ac:dyDescent="0.25">
      <c r="B13" s="12" t="str">
        <f>'Média Mensal'!B13</f>
        <v>Nasoni</v>
      </c>
      <c r="C13" s="12" t="str">
        <f>'Média Mensal'!C13</f>
        <v>Contumil</v>
      </c>
      <c r="D13" s="15">
        <f>'Média Mensal'!D13</f>
        <v>650</v>
      </c>
      <c r="E13" s="4">
        <v>6447.6822803446694</v>
      </c>
      <c r="F13" s="2">
        <v>17059.945823505037</v>
      </c>
      <c r="G13" s="5">
        <f t="shared" si="4"/>
        <v>23507.628103849707</v>
      </c>
      <c r="H13" s="2">
        <v>218</v>
      </c>
      <c r="I13" s="2">
        <v>185</v>
      </c>
      <c r="J13" s="5">
        <f t="shared" si="5"/>
        <v>403</v>
      </c>
      <c r="K13" s="2">
        <v>0</v>
      </c>
      <c r="L13" s="2">
        <v>0</v>
      </c>
      <c r="M13" s="5">
        <f t="shared" si="6"/>
        <v>0</v>
      </c>
      <c r="N13" s="27">
        <f t="shared" si="7"/>
        <v>0.13692835287853952</v>
      </c>
      <c r="O13" s="27">
        <f t="shared" si="0"/>
        <v>0.42692557115878471</v>
      </c>
      <c r="P13" s="28">
        <f t="shared" si="1"/>
        <v>0.27005362677890021</v>
      </c>
      <c r="R13" s="32">
        <f t="shared" si="8"/>
        <v>29.57652422176454</v>
      </c>
      <c r="S13" s="32">
        <f t="shared" si="9"/>
        <v>92.215923370297503</v>
      </c>
      <c r="T13" s="32">
        <f t="shared" si="10"/>
        <v>58.33158338424245</v>
      </c>
    </row>
    <row r="14" spans="1:20" x14ac:dyDescent="0.25">
      <c r="B14" s="12" t="str">
        <f>'Média Mensal'!B14</f>
        <v>Contumil</v>
      </c>
      <c r="C14" s="12" t="str">
        <f>'Média Mensal'!C14</f>
        <v>Estádio do Dragão</v>
      </c>
      <c r="D14" s="15">
        <f>'Média Mensal'!D14</f>
        <v>619.19000000000005</v>
      </c>
      <c r="E14" s="4">
        <v>7734.9523095940531</v>
      </c>
      <c r="F14" s="2">
        <v>19178.322269930468</v>
      </c>
      <c r="G14" s="5">
        <f t="shared" si="4"/>
        <v>26913.274579524521</v>
      </c>
      <c r="H14" s="2">
        <v>211</v>
      </c>
      <c r="I14" s="2">
        <v>187</v>
      </c>
      <c r="J14" s="5">
        <f t="shared" si="5"/>
        <v>398</v>
      </c>
      <c r="K14" s="2">
        <v>0</v>
      </c>
      <c r="L14" s="2">
        <v>0</v>
      </c>
      <c r="M14" s="5">
        <f t="shared" si="6"/>
        <v>0</v>
      </c>
      <c r="N14" s="27">
        <f t="shared" si="7"/>
        <v>0.16971547107236382</v>
      </c>
      <c r="O14" s="27">
        <f t="shared" si="0"/>
        <v>0.47480496806126132</v>
      </c>
      <c r="P14" s="28">
        <f t="shared" si="1"/>
        <v>0.31306154126563979</v>
      </c>
      <c r="R14" s="32">
        <f t="shared" si="8"/>
        <v>36.658541751630587</v>
      </c>
      <c r="S14" s="32">
        <f t="shared" si="9"/>
        <v>102.55787310123245</v>
      </c>
      <c r="T14" s="32">
        <f t="shared" si="10"/>
        <v>67.621292913378198</v>
      </c>
    </row>
    <row r="15" spans="1:20" x14ac:dyDescent="0.25">
      <c r="B15" s="12" t="str">
        <f>'Média Mensal'!B15</f>
        <v>Estádio do Dragão</v>
      </c>
      <c r="C15" s="12" t="str">
        <f>'Média Mensal'!C15</f>
        <v>Campanhã</v>
      </c>
      <c r="D15" s="15">
        <f>'Média Mensal'!D15</f>
        <v>1166.02</v>
      </c>
      <c r="E15" s="4">
        <v>15579.365028975955</v>
      </c>
      <c r="F15" s="2">
        <v>29288.086042843956</v>
      </c>
      <c r="G15" s="5">
        <f t="shared" si="4"/>
        <v>44867.451071819909</v>
      </c>
      <c r="H15" s="2">
        <v>381</v>
      </c>
      <c r="I15" s="2">
        <v>355</v>
      </c>
      <c r="J15" s="5">
        <f t="shared" si="5"/>
        <v>736</v>
      </c>
      <c r="K15" s="2">
        <v>209</v>
      </c>
      <c r="L15" s="2">
        <v>196</v>
      </c>
      <c r="M15" s="5">
        <f t="shared" si="6"/>
        <v>405</v>
      </c>
      <c r="N15" s="27">
        <f t="shared" si="7"/>
        <v>0.11615296603972292</v>
      </c>
      <c r="O15" s="27">
        <f t="shared" si="0"/>
        <v>0.23376609126846909</v>
      </c>
      <c r="P15" s="28">
        <f t="shared" si="1"/>
        <v>0.17295560440304342</v>
      </c>
      <c r="R15" s="32">
        <f t="shared" si="8"/>
        <v>26.405703438942297</v>
      </c>
      <c r="S15" s="32">
        <f t="shared" si="9"/>
        <v>53.154421130388307</v>
      </c>
      <c r="T15" s="32">
        <f t="shared" si="10"/>
        <v>39.322919431919289</v>
      </c>
    </row>
    <row r="16" spans="1:20" x14ac:dyDescent="0.25">
      <c r="B16" s="12" t="str">
        <f>'Média Mensal'!B16</f>
        <v>Campanhã</v>
      </c>
      <c r="C16" s="12" t="str">
        <f>'Média Mensal'!C16</f>
        <v>Heroismo</v>
      </c>
      <c r="D16" s="15">
        <f>'Média Mensal'!D16</f>
        <v>950.92</v>
      </c>
      <c r="E16" s="4">
        <v>27379.69225616358</v>
      </c>
      <c r="F16" s="2">
        <v>56913.172229880423</v>
      </c>
      <c r="G16" s="5">
        <f t="shared" si="4"/>
        <v>84292.864486044011</v>
      </c>
      <c r="H16" s="2">
        <v>427</v>
      </c>
      <c r="I16" s="2">
        <v>420</v>
      </c>
      <c r="J16" s="5">
        <f t="shared" si="5"/>
        <v>847</v>
      </c>
      <c r="K16" s="2">
        <v>374</v>
      </c>
      <c r="L16" s="2">
        <v>340</v>
      </c>
      <c r="M16" s="5">
        <f t="shared" si="6"/>
        <v>714</v>
      </c>
      <c r="N16" s="27">
        <f t="shared" si="7"/>
        <v>0.14801113748304492</v>
      </c>
      <c r="O16" s="27">
        <f t="shared" si="0"/>
        <v>0.32514380844310115</v>
      </c>
      <c r="P16" s="28">
        <f t="shared" si="1"/>
        <v>0.23413123704543035</v>
      </c>
      <c r="R16" s="32">
        <f t="shared" si="8"/>
        <v>34.181887960254159</v>
      </c>
      <c r="S16" s="32">
        <f t="shared" si="9"/>
        <v>74.885752934053187</v>
      </c>
      <c r="T16" s="32">
        <f t="shared" si="10"/>
        <v>53.999272572737993</v>
      </c>
    </row>
    <row r="17" spans="2:20" x14ac:dyDescent="0.25">
      <c r="B17" s="12" t="str">
        <f>'Média Mensal'!B17</f>
        <v>Heroismo</v>
      </c>
      <c r="C17" s="12" t="str">
        <f>'Média Mensal'!C17</f>
        <v>24 de Agosto</v>
      </c>
      <c r="D17" s="15">
        <f>'Média Mensal'!D17</f>
        <v>571.9</v>
      </c>
      <c r="E17" s="4">
        <v>30211.941726588215</v>
      </c>
      <c r="F17" s="2">
        <v>58860.466707805892</v>
      </c>
      <c r="G17" s="5">
        <f t="shared" si="4"/>
        <v>89072.408434394107</v>
      </c>
      <c r="H17" s="2">
        <v>438</v>
      </c>
      <c r="I17" s="2">
        <v>424</v>
      </c>
      <c r="J17" s="5">
        <f t="shared" si="5"/>
        <v>862</v>
      </c>
      <c r="K17" s="2">
        <v>372</v>
      </c>
      <c r="L17" s="2">
        <v>336</v>
      </c>
      <c r="M17" s="5">
        <f t="shared" si="6"/>
        <v>708</v>
      </c>
      <c r="N17" s="27">
        <f t="shared" si="7"/>
        <v>0.1616787702638722</v>
      </c>
      <c r="O17" s="27">
        <f t="shared" si="0"/>
        <v>0.33651474288674244</v>
      </c>
      <c r="P17" s="28">
        <f t="shared" si="1"/>
        <v>0.24620872704213134</v>
      </c>
      <c r="R17" s="32">
        <f t="shared" si="8"/>
        <v>37.298693489615083</v>
      </c>
      <c r="S17" s="32">
        <f t="shared" si="9"/>
        <v>77.447982510270904</v>
      </c>
      <c r="T17" s="32">
        <f t="shared" si="10"/>
        <v>56.734018111079045</v>
      </c>
    </row>
    <row r="18" spans="2:20" x14ac:dyDescent="0.25">
      <c r="B18" s="12" t="str">
        <f>'Média Mensal'!B18</f>
        <v>24 de Agosto</v>
      </c>
      <c r="C18" s="12" t="str">
        <f>'Média Mensal'!C18</f>
        <v>Bolhão</v>
      </c>
      <c r="D18" s="15">
        <f>'Média Mensal'!D18</f>
        <v>680.44</v>
      </c>
      <c r="E18" s="4">
        <v>42007.398120844751</v>
      </c>
      <c r="F18" s="2">
        <v>65676.508599305846</v>
      </c>
      <c r="G18" s="5">
        <f t="shared" si="4"/>
        <v>107683.9067201506</v>
      </c>
      <c r="H18" s="2">
        <v>443</v>
      </c>
      <c r="I18" s="2">
        <v>427</v>
      </c>
      <c r="J18" s="5">
        <f t="shared" si="5"/>
        <v>870</v>
      </c>
      <c r="K18" s="2">
        <v>358</v>
      </c>
      <c r="L18" s="2">
        <v>333</v>
      </c>
      <c r="M18" s="5">
        <f t="shared" si="6"/>
        <v>691</v>
      </c>
      <c r="N18" s="27">
        <f t="shared" si="7"/>
        <v>0.22771693330611015</v>
      </c>
      <c r="O18" s="27">
        <f t="shared" si="0"/>
        <v>0.37568934536487419</v>
      </c>
      <c r="P18" s="28">
        <f t="shared" si="1"/>
        <v>0.29971473224864342</v>
      </c>
      <c r="R18" s="32">
        <f t="shared" si="8"/>
        <v>52.443693034762489</v>
      </c>
      <c r="S18" s="32">
        <f t="shared" si="9"/>
        <v>86.416458683297165</v>
      </c>
      <c r="T18" s="32">
        <f t="shared" si="10"/>
        <v>68.983924868770401</v>
      </c>
    </row>
    <row r="19" spans="2:20" x14ac:dyDescent="0.25">
      <c r="B19" s="12" t="str">
        <f>'Média Mensal'!B19</f>
        <v>Bolhão</v>
      </c>
      <c r="C19" s="12" t="str">
        <f>'Média Mensal'!C19</f>
        <v>Trindade</v>
      </c>
      <c r="D19" s="15">
        <f>'Média Mensal'!D19</f>
        <v>451.8</v>
      </c>
      <c r="E19" s="4">
        <v>60181.679264476821</v>
      </c>
      <c r="F19" s="2">
        <v>74041.964053747404</v>
      </c>
      <c r="G19" s="5">
        <f t="shared" si="4"/>
        <v>134223.64331822423</v>
      </c>
      <c r="H19" s="2">
        <v>446</v>
      </c>
      <c r="I19" s="2">
        <v>432</v>
      </c>
      <c r="J19" s="5">
        <f t="shared" si="5"/>
        <v>878</v>
      </c>
      <c r="K19" s="2">
        <v>355</v>
      </c>
      <c r="L19" s="2">
        <v>348</v>
      </c>
      <c r="M19" s="5">
        <f t="shared" si="6"/>
        <v>703</v>
      </c>
      <c r="N19" s="27">
        <f t="shared" si="7"/>
        <v>0.32640733753024698</v>
      </c>
      <c r="O19" s="27">
        <f t="shared" si="0"/>
        <v>0.41222365520748377</v>
      </c>
      <c r="P19" s="28">
        <f t="shared" si="1"/>
        <v>0.36875437734407412</v>
      </c>
      <c r="R19" s="32">
        <f t="shared" si="8"/>
        <v>75.133182602343098</v>
      </c>
      <c r="S19" s="32">
        <f t="shared" si="9"/>
        <v>94.925594940701799</v>
      </c>
      <c r="T19" s="32">
        <f t="shared" si="10"/>
        <v>84.897940112728804</v>
      </c>
    </row>
    <row r="20" spans="2:20" x14ac:dyDescent="0.25">
      <c r="B20" s="12" t="str">
        <f>'Média Mensal'!B20</f>
        <v>Trindade</v>
      </c>
      <c r="C20" s="12" t="str">
        <f>'Média Mensal'!C20</f>
        <v>Lapa</v>
      </c>
      <c r="D20" s="15">
        <f>'Média Mensal'!D20</f>
        <v>857.43000000000006</v>
      </c>
      <c r="E20" s="4">
        <v>81434.677425658971</v>
      </c>
      <c r="F20" s="2">
        <v>101477.45505572885</v>
      </c>
      <c r="G20" s="5">
        <f t="shared" si="4"/>
        <v>182912.13248138782</v>
      </c>
      <c r="H20" s="2">
        <v>535</v>
      </c>
      <c r="I20" s="2">
        <v>530</v>
      </c>
      <c r="J20" s="5">
        <f t="shared" si="5"/>
        <v>1065</v>
      </c>
      <c r="K20" s="2">
        <v>356</v>
      </c>
      <c r="L20" s="2">
        <v>346</v>
      </c>
      <c r="M20" s="5">
        <f t="shared" si="6"/>
        <v>702</v>
      </c>
      <c r="N20" s="27">
        <f t="shared" si="7"/>
        <v>0.39948725239226762</v>
      </c>
      <c r="O20" s="27">
        <f t="shared" si="0"/>
        <v>0.50665768820762525</v>
      </c>
      <c r="P20" s="28">
        <f t="shared" si="1"/>
        <v>0.45260044262670934</v>
      </c>
      <c r="R20" s="32">
        <f t="shared" si="8"/>
        <v>91.396944361008948</v>
      </c>
      <c r="S20" s="32">
        <f t="shared" si="9"/>
        <v>115.84184367092334</v>
      </c>
      <c r="T20" s="32">
        <f t="shared" si="10"/>
        <v>103.51563807662015</v>
      </c>
    </row>
    <row r="21" spans="2:20" x14ac:dyDescent="0.25">
      <c r="B21" s="12" t="str">
        <f>'Média Mensal'!B21</f>
        <v>Lapa</v>
      </c>
      <c r="C21" s="12" t="str">
        <f>'Média Mensal'!C21</f>
        <v>Carolina Michaelis</v>
      </c>
      <c r="D21" s="15">
        <f>'Média Mensal'!D21</f>
        <v>460.97</v>
      </c>
      <c r="E21" s="4">
        <v>75430.583995056979</v>
      </c>
      <c r="F21" s="2">
        <v>101504.7742131539</v>
      </c>
      <c r="G21" s="5">
        <f t="shared" si="4"/>
        <v>176935.35820821088</v>
      </c>
      <c r="H21" s="2">
        <v>533</v>
      </c>
      <c r="I21" s="2">
        <v>542</v>
      </c>
      <c r="J21" s="5">
        <f t="shared" si="5"/>
        <v>1075</v>
      </c>
      <c r="K21" s="2">
        <v>364</v>
      </c>
      <c r="L21" s="2">
        <v>350</v>
      </c>
      <c r="M21" s="5">
        <f t="shared" si="6"/>
        <v>714</v>
      </c>
      <c r="N21" s="27">
        <f t="shared" si="7"/>
        <v>0.36723750727875842</v>
      </c>
      <c r="O21" s="27">
        <f t="shared" si="0"/>
        <v>0.49788482093251596</v>
      </c>
      <c r="P21" s="28">
        <f t="shared" si="1"/>
        <v>0.43231728094814909</v>
      </c>
      <c r="R21" s="32">
        <f t="shared" si="8"/>
        <v>84.092066884121493</v>
      </c>
      <c r="S21" s="32">
        <f t="shared" si="9"/>
        <v>113.79458992506042</v>
      </c>
      <c r="T21" s="32">
        <f t="shared" si="10"/>
        <v>98.901821245506355</v>
      </c>
    </row>
    <row r="22" spans="2:20" x14ac:dyDescent="0.25">
      <c r="B22" s="12" t="str">
        <f>'Média Mensal'!B22</f>
        <v>Carolina Michaelis</v>
      </c>
      <c r="C22" s="12" t="str">
        <f>'Média Mensal'!C22</f>
        <v>Casa da Música</v>
      </c>
      <c r="D22" s="15">
        <f>'Média Mensal'!D22</f>
        <v>627.48</v>
      </c>
      <c r="E22" s="4">
        <v>73735.567807793734</v>
      </c>
      <c r="F22" s="2">
        <v>96291.717987406417</v>
      </c>
      <c r="G22" s="5">
        <f t="shared" si="4"/>
        <v>170027.28579520015</v>
      </c>
      <c r="H22" s="2">
        <v>533</v>
      </c>
      <c r="I22" s="2">
        <v>545</v>
      </c>
      <c r="J22" s="5">
        <f t="shared" si="5"/>
        <v>1078</v>
      </c>
      <c r="K22" s="2">
        <v>360</v>
      </c>
      <c r="L22" s="2">
        <v>355</v>
      </c>
      <c r="M22" s="5">
        <f t="shared" si="6"/>
        <v>715</v>
      </c>
      <c r="N22" s="27">
        <f t="shared" si="7"/>
        <v>0.36072740698893258</v>
      </c>
      <c r="O22" s="27">
        <f t="shared" si="0"/>
        <v>0.46798074449555993</v>
      </c>
      <c r="P22" s="28">
        <f t="shared" si="1"/>
        <v>0.41453084052193284</v>
      </c>
      <c r="R22" s="32">
        <f t="shared" si="8"/>
        <v>82.570624644785809</v>
      </c>
      <c r="S22" s="32">
        <f t="shared" si="9"/>
        <v>106.99079776378491</v>
      </c>
      <c r="T22" s="32">
        <f t="shared" si="10"/>
        <v>94.828380253876276</v>
      </c>
    </row>
    <row r="23" spans="2:20" x14ac:dyDescent="0.25">
      <c r="B23" s="12" t="str">
        <f>'Média Mensal'!B23</f>
        <v>Casa da Música</v>
      </c>
      <c r="C23" s="12" t="str">
        <f>'Média Mensal'!C23</f>
        <v>Francos</v>
      </c>
      <c r="D23" s="15">
        <f>'Média Mensal'!D23</f>
        <v>871.87</v>
      </c>
      <c r="E23" s="4">
        <v>73549.769796967943</v>
      </c>
      <c r="F23" s="2">
        <v>76056.650559366011</v>
      </c>
      <c r="G23" s="5">
        <f t="shared" si="4"/>
        <v>149606.42035633395</v>
      </c>
      <c r="H23" s="2">
        <v>545</v>
      </c>
      <c r="I23" s="2">
        <v>529</v>
      </c>
      <c r="J23" s="5">
        <f t="shared" si="5"/>
        <v>1074</v>
      </c>
      <c r="K23" s="2">
        <v>355</v>
      </c>
      <c r="L23" s="2">
        <v>355</v>
      </c>
      <c r="M23" s="5">
        <f t="shared" si="6"/>
        <v>710</v>
      </c>
      <c r="N23" s="27">
        <f t="shared" si="7"/>
        <v>0.3574541689199453</v>
      </c>
      <c r="O23" s="27">
        <f t="shared" si="0"/>
        <v>0.37595228250240237</v>
      </c>
      <c r="P23" s="28">
        <f t="shared" si="1"/>
        <v>0.36662489304700724</v>
      </c>
      <c r="R23" s="32">
        <f t="shared" si="8"/>
        <v>81.721966441075494</v>
      </c>
      <c r="S23" s="32">
        <f t="shared" si="9"/>
        <v>86.036935021907254</v>
      </c>
      <c r="T23" s="32">
        <f t="shared" si="10"/>
        <v>83.860101096599749</v>
      </c>
    </row>
    <row r="24" spans="2:20" x14ac:dyDescent="0.25">
      <c r="B24" s="12" t="str">
        <f>'Média Mensal'!B24</f>
        <v>Francos</v>
      </c>
      <c r="C24" s="12" t="str">
        <f>'Média Mensal'!C24</f>
        <v>Ramalde</v>
      </c>
      <c r="D24" s="15">
        <f>'Média Mensal'!D24</f>
        <v>965.03</v>
      </c>
      <c r="E24" s="4">
        <v>71265.974014354782</v>
      </c>
      <c r="F24" s="2">
        <v>69788.6539179377</v>
      </c>
      <c r="G24" s="5">
        <f t="shared" si="4"/>
        <v>141054.62793229247</v>
      </c>
      <c r="H24" s="2">
        <v>556</v>
      </c>
      <c r="I24" s="2">
        <v>515</v>
      </c>
      <c r="J24" s="5">
        <f t="shared" si="5"/>
        <v>1071</v>
      </c>
      <c r="K24" s="2">
        <v>332</v>
      </c>
      <c r="L24" s="2">
        <v>355</v>
      </c>
      <c r="M24" s="5">
        <f t="shared" si="6"/>
        <v>687</v>
      </c>
      <c r="N24" s="27">
        <f t="shared" si="7"/>
        <v>0.35204895478162929</v>
      </c>
      <c r="O24" s="27">
        <f t="shared" si="0"/>
        <v>0.35020400400410329</v>
      </c>
      <c r="P24" s="28">
        <f t="shared" si="1"/>
        <v>0.35113371751974665</v>
      </c>
      <c r="R24" s="32">
        <f t="shared" si="8"/>
        <v>80.254475241390523</v>
      </c>
      <c r="S24" s="32">
        <f t="shared" si="9"/>
        <v>80.216843583836436</v>
      </c>
      <c r="T24" s="32">
        <f t="shared" si="10"/>
        <v>80.235852066150443</v>
      </c>
    </row>
    <row r="25" spans="2:20" x14ac:dyDescent="0.25">
      <c r="B25" s="12" t="str">
        <f>'Média Mensal'!B25</f>
        <v>Ramalde</v>
      </c>
      <c r="C25" s="12" t="str">
        <f>'Média Mensal'!C25</f>
        <v>Viso</v>
      </c>
      <c r="D25" s="15">
        <f>'Média Mensal'!D25</f>
        <v>621.15</v>
      </c>
      <c r="E25" s="4">
        <v>67812.201957987199</v>
      </c>
      <c r="F25" s="2">
        <v>67847.302206241089</v>
      </c>
      <c r="G25" s="5">
        <f t="shared" si="4"/>
        <v>135659.50416422827</v>
      </c>
      <c r="H25" s="2">
        <v>546</v>
      </c>
      <c r="I25" s="2">
        <v>537</v>
      </c>
      <c r="J25" s="5">
        <f t="shared" si="5"/>
        <v>1083</v>
      </c>
      <c r="K25" s="2">
        <v>330</v>
      </c>
      <c r="L25" s="2">
        <v>355</v>
      </c>
      <c r="M25" s="5">
        <f t="shared" si="6"/>
        <v>685</v>
      </c>
      <c r="N25" s="27">
        <f t="shared" si="7"/>
        <v>0.33944118391592182</v>
      </c>
      <c r="O25" s="27">
        <f t="shared" si="0"/>
        <v>0.33253265275173055</v>
      </c>
      <c r="P25" s="28">
        <f t="shared" si="1"/>
        <v>0.33595051154070321</v>
      </c>
      <c r="R25" s="32">
        <f t="shared" si="8"/>
        <v>77.411189449757074</v>
      </c>
      <c r="S25" s="32">
        <f t="shared" si="9"/>
        <v>76.06199798905952</v>
      </c>
      <c r="T25" s="32">
        <f t="shared" si="10"/>
        <v>76.730488780672104</v>
      </c>
    </row>
    <row r="26" spans="2:20" x14ac:dyDescent="0.25">
      <c r="B26" s="12" t="str">
        <f>'Média Mensal'!B26</f>
        <v>Viso</v>
      </c>
      <c r="C26" s="12" t="str">
        <f>'Média Mensal'!C26</f>
        <v>Sete Bicas</v>
      </c>
      <c r="D26" s="15">
        <f>'Média Mensal'!D26</f>
        <v>743.81</v>
      </c>
      <c r="E26" s="4">
        <v>65929.352687781808</v>
      </c>
      <c r="F26" s="2">
        <v>64561.48906481696</v>
      </c>
      <c r="G26" s="5">
        <f t="shared" si="4"/>
        <v>130490.84175259876</v>
      </c>
      <c r="H26" s="2">
        <v>547</v>
      </c>
      <c r="I26" s="2">
        <v>512</v>
      </c>
      <c r="J26" s="5">
        <f t="shared" si="5"/>
        <v>1059</v>
      </c>
      <c r="K26" s="2">
        <v>324</v>
      </c>
      <c r="L26" s="2">
        <v>355</v>
      </c>
      <c r="M26" s="5">
        <f t="shared" si="6"/>
        <v>679</v>
      </c>
      <c r="N26" s="27">
        <f t="shared" si="7"/>
        <v>0.3321311040975588</v>
      </c>
      <c r="O26" s="27">
        <f t="shared" si="0"/>
        <v>0.32503065500431433</v>
      </c>
      <c r="P26" s="28">
        <f t="shared" si="1"/>
        <v>0.3285797352861457</v>
      </c>
      <c r="R26" s="32">
        <f t="shared" si="8"/>
        <v>75.69386072075983</v>
      </c>
      <c r="S26" s="32">
        <f t="shared" si="9"/>
        <v>74.465385311207569</v>
      </c>
      <c r="T26" s="32">
        <f t="shared" si="10"/>
        <v>75.081036681587321</v>
      </c>
    </row>
    <row r="27" spans="2:20" x14ac:dyDescent="0.25">
      <c r="B27" s="12" t="str">
        <f>'Média Mensal'!B27</f>
        <v>Sete Bicas</v>
      </c>
      <c r="C27" s="12" t="str">
        <f>'Média Mensal'!C27</f>
        <v>ASra da Hora</v>
      </c>
      <c r="D27" s="15">
        <f>'Média Mensal'!D27</f>
        <v>674.5</v>
      </c>
      <c r="E27" s="4">
        <v>61278.795821812462</v>
      </c>
      <c r="F27" s="2">
        <v>57325.223753254148</v>
      </c>
      <c r="G27" s="5">
        <f t="shared" si="4"/>
        <v>118604.0195750666</v>
      </c>
      <c r="H27" s="2">
        <v>542</v>
      </c>
      <c r="I27" s="2">
        <v>504</v>
      </c>
      <c r="J27" s="5">
        <f t="shared" si="5"/>
        <v>1046</v>
      </c>
      <c r="K27" s="2">
        <v>332</v>
      </c>
      <c r="L27" s="2">
        <v>368</v>
      </c>
      <c r="M27" s="5">
        <f t="shared" si="6"/>
        <v>700</v>
      </c>
      <c r="N27" s="27">
        <f t="shared" si="7"/>
        <v>0.30730359775842725</v>
      </c>
      <c r="O27" s="27">
        <f t="shared" si="0"/>
        <v>0.28644279537722933</v>
      </c>
      <c r="P27" s="28">
        <f t="shared" si="1"/>
        <v>0.29685440004171487</v>
      </c>
      <c r="R27" s="32">
        <f t="shared" si="8"/>
        <v>70.113038697725926</v>
      </c>
      <c r="S27" s="32">
        <f t="shared" si="9"/>
        <v>65.739935496851089</v>
      </c>
      <c r="T27" s="32">
        <f t="shared" si="10"/>
        <v>67.928991738297029</v>
      </c>
    </row>
    <row r="28" spans="2:20" x14ac:dyDescent="0.25">
      <c r="B28" s="12" t="str">
        <f>'Média Mensal'!B28</f>
        <v>ASra da Hora</v>
      </c>
      <c r="C28" s="12" t="str">
        <f>'Média Mensal'!C28</f>
        <v>Vasco da Gama</v>
      </c>
      <c r="D28" s="15">
        <f>'Média Mensal'!D28</f>
        <v>824.48</v>
      </c>
      <c r="E28" s="4">
        <v>19600.048527592127</v>
      </c>
      <c r="F28" s="2">
        <v>29825.646163195455</v>
      </c>
      <c r="G28" s="5">
        <f t="shared" si="4"/>
        <v>49425.694690787583</v>
      </c>
      <c r="H28" s="2">
        <v>298</v>
      </c>
      <c r="I28" s="2">
        <v>302</v>
      </c>
      <c r="J28" s="5">
        <f t="shared" si="5"/>
        <v>600</v>
      </c>
      <c r="K28" s="2">
        <v>0</v>
      </c>
      <c r="L28" s="2">
        <v>0</v>
      </c>
      <c r="M28" s="5">
        <f t="shared" si="6"/>
        <v>0</v>
      </c>
      <c r="N28" s="27">
        <f t="shared" si="7"/>
        <v>0.30449988391113797</v>
      </c>
      <c r="O28" s="27">
        <f t="shared" si="0"/>
        <v>0.45722415629132107</v>
      </c>
      <c r="P28" s="28">
        <f t="shared" si="1"/>
        <v>0.38137110100916344</v>
      </c>
      <c r="R28" s="32">
        <f t="shared" si="8"/>
        <v>65.771974924805789</v>
      </c>
      <c r="S28" s="32">
        <f t="shared" si="9"/>
        <v>98.760417758925342</v>
      </c>
      <c r="T28" s="32">
        <f t="shared" si="10"/>
        <v>82.376157817979305</v>
      </c>
    </row>
    <row r="29" spans="2:20" x14ac:dyDescent="0.25">
      <c r="B29" s="12" t="str">
        <f>'Média Mensal'!B29</f>
        <v>Vasco da Gama</v>
      </c>
      <c r="C29" s="12" t="str">
        <f>'Média Mensal'!C29</f>
        <v>Estádio do Mar</v>
      </c>
      <c r="D29" s="15">
        <f>'Média Mensal'!D29</f>
        <v>661.6</v>
      </c>
      <c r="E29" s="4">
        <v>18003.107703998314</v>
      </c>
      <c r="F29" s="2">
        <v>29988.550746514768</v>
      </c>
      <c r="G29" s="5">
        <f t="shared" si="4"/>
        <v>47991.658450513081</v>
      </c>
      <c r="H29" s="2">
        <v>292</v>
      </c>
      <c r="I29" s="2">
        <v>320</v>
      </c>
      <c r="J29" s="5">
        <f t="shared" si="5"/>
        <v>612</v>
      </c>
      <c r="K29" s="2">
        <v>0</v>
      </c>
      <c r="L29" s="2">
        <v>0</v>
      </c>
      <c r="M29" s="5">
        <f t="shared" si="6"/>
        <v>0</v>
      </c>
      <c r="N29" s="27">
        <f t="shared" si="7"/>
        <v>0.2854374001775481</v>
      </c>
      <c r="O29" s="27">
        <f t="shared" si="0"/>
        <v>0.43386213464286411</v>
      </c>
      <c r="P29" s="28">
        <f t="shared" si="1"/>
        <v>0.36304510447313815</v>
      </c>
      <c r="R29" s="32">
        <f t="shared" si="8"/>
        <v>61.654478438350388</v>
      </c>
      <c r="S29" s="32">
        <f t="shared" si="9"/>
        <v>93.714221082858643</v>
      </c>
      <c r="T29" s="32">
        <f t="shared" si="10"/>
        <v>78.417742566197845</v>
      </c>
    </row>
    <row r="30" spans="2:20" x14ac:dyDescent="0.25">
      <c r="B30" s="12" t="str">
        <f>'Média Mensal'!B30</f>
        <v>Estádio do Mar</v>
      </c>
      <c r="C30" s="12" t="str">
        <f>'Média Mensal'!C30</f>
        <v>Pedro Hispano</v>
      </c>
      <c r="D30" s="15">
        <f>'Média Mensal'!D30</f>
        <v>786.97</v>
      </c>
      <c r="E30" s="4">
        <v>17249.564826896632</v>
      </c>
      <c r="F30" s="2">
        <v>30241.841124610051</v>
      </c>
      <c r="G30" s="5">
        <f t="shared" si="4"/>
        <v>47491.405951506684</v>
      </c>
      <c r="H30" s="2">
        <v>303</v>
      </c>
      <c r="I30" s="2">
        <v>323</v>
      </c>
      <c r="J30" s="5">
        <f t="shared" si="5"/>
        <v>626</v>
      </c>
      <c r="K30" s="2">
        <v>0</v>
      </c>
      <c r="L30" s="2">
        <v>0</v>
      </c>
      <c r="M30" s="5">
        <f t="shared" si="6"/>
        <v>0</v>
      </c>
      <c r="N30" s="27">
        <f t="shared" si="7"/>
        <v>0.26356137432613114</v>
      </c>
      <c r="O30" s="27">
        <f t="shared" si="0"/>
        <v>0.43346292174937007</v>
      </c>
      <c r="P30" s="28">
        <f t="shared" si="1"/>
        <v>0.35122623026495892</v>
      </c>
      <c r="R30" s="32">
        <f t="shared" si="8"/>
        <v>56.929256854444333</v>
      </c>
      <c r="S30" s="32">
        <f t="shared" si="9"/>
        <v>93.627991097863941</v>
      </c>
      <c r="T30" s="32">
        <f t="shared" si="10"/>
        <v>75.864865737231128</v>
      </c>
    </row>
    <row r="31" spans="2:20" x14ac:dyDescent="0.25">
      <c r="B31" s="12" t="str">
        <f>'Média Mensal'!B31</f>
        <v>Pedro Hispano</v>
      </c>
      <c r="C31" s="12" t="str">
        <f>'Média Mensal'!C31</f>
        <v>Parque de Real</v>
      </c>
      <c r="D31" s="15">
        <f>'Média Mensal'!D31</f>
        <v>656.68</v>
      </c>
      <c r="E31" s="4">
        <v>16078.005288942169</v>
      </c>
      <c r="F31" s="2">
        <v>29225.020412939368</v>
      </c>
      <c r="G31" s="5">
        <f t="shared" si="4"/>
        <v>45303.025701881539</v>
      </c>
      <c r="H31" s="2">
        <v>304</v>
      </c>
      <c r="I31" s="2">
        <v>325</v>
      </c>
      <c r="J31" s="5">
        <f t="shared" si="5"/>
        <v>629</v>
      </c>
      <c r="K31" s="2">
        <v>0</v>
      </c>
      <c r="L31" s="2">
        <v>0</v>
      </c>
      <c r="M31" s="5">
        <f t="shared" si="6"/>
        <v>0</v>
      </c>
      <c r="N31" s="27">
        <f t="shared" si="7"/>
        <v>0.24485266339154133</v>
      </c>
      <c r="O31" s="27">
        <f t="shared" si="0"/>
        <v>0.41631083209315339</v>
      </c>
      <c r="P31" s="28">
        <f t="shared" si="1"/>
        <v>0.33344392702909925</v>
      </c>
      <c r="R31" s="32">
        <f t="shared" si="8"/>
        <v>52.888175292572924</v>
      </c>
      <c r="S31" s="32">
        <f t="shared" si="9"/>
        <v>89.923139732121129</v>
      </c>
      <c r="T31" s="32">
        <f t="shared" si="10"/>
        <v>72.023888238285437</v>
      </c>
    </row>
    <row r="32" spans="2:20" x14ac:dyDescent="0.25">
      <c r="B32" s="12" t="str">
        <f>'Média Mensal'!B32</f>
        <v>Parque de Real</v>
      </c>
      <c r="C32" s="12" t="str">
        <f>'Média Mensal'!C32</f>
        <v>C. Matosinhos</v>
      </c>
      <c r="D32" s="15">
        <f>'Média Mensal'!D32</f>
        <v>723.67</v>
      </c>
      <c r="E32" s="4">
        <v>15046.02097404059</v>
      </c>
      <c r="F32" s="2">
        <v>28613.726075873739</v>
      </c>
      <c r="G32" s="5">
        <f t="shared" si="4"/>
        <v>43659.747049914331</v>
      </c>
      <c r="H32" s="2">
        <v>308</v>
      </c>
      <c r="I32" s="2">
        <v>325</v>
      </c>
      <c r="J32" s="5">
        <f t="shared" si="5"/>
        <v>633</v>
      </c>
      <c r="K32" s="2">
        <v>0</v>
      </c>
      <c r="L32" s="2">
        <v>0</v>
      </c>
      <c r="M32" s="5">
        <f t="shared" si="6"/>
        <v>0</v>
      </c>
      <c r="N32" s="27">
        <f t="shared" si="7"/>
        <v>0.22616072892677655</v>
      </c>
      <c r="O32" s="27">
        <f t="shared" si="0"/>
        <v>0.40760293555375698</v>
      </c>
      <c r="P32" s="28">
        <f t="shared" si="1"/>
        <v>0.31931825997538421</v>
      </c>
      <c r="R32" s="32">
        <f t="shared" si="8"/>
        <v>48.850717448183737</v>
      </c>
      <c r="S32" s="32">
        <f t="shared" si="9"/>
        <v>88.042234079611504</v>
      </c>
      <c r="T32" s="32">
        <f t="shared" si="10"/>
        <v>68.972744154682985</v>
      </c>
    </row>
    <row r="33" spans="2:20" x14ac:dyDescent="0.25">
      <c r="B33" s="12" t="str">
        <f>'Média Mensal'!B33</f>
        <v>C. Matosinhos</v>
      </c>
      <c r="C33" s="12" t="str">
        <f>'Média Mensal'!C33</f>
        <v>Matosinhos Sul</v>
      </c>
      <c r="D33" s="15">
        <f>'Média Mensal'!D33</f>
        <v>616.61</v>
      </c>
      <c r="E33" s="4">
        <v>11412.368602220598</v>
      </c>
      <c r="F33" s="2">
        <v>23529.130002497939</v>
      </c>
      <c r="G33" s="5">
        <f t="shared" si="4"/>
        <v>34941.498604718538</v>
      </c>
      <c r="H33" s="2">
        <v>305</v>
      </c>
      <c r="I33" s="2">
        <v>326</v>
      </c>
      <c r="J33" s="5">
        <f t="shared" si="5"/>
        <v>631</v>
      </c>
      <c r="K33" s="2">
        <v>0</v>
      </c>
      <c r="L33" s="2">
        <v>0</v>
      </c>
      <c r="M33" s="5">
        <f t="shared" si="6"/>
        <v>0</v>
      </c>
      <c r="N33" s="27">
        <f t="shared" si="7"/>
        <v>0.17322963877080447</v>
      </c>
      <c r="O33" s="27">
        <f t="shared" si="0"/>
        <v>0.33414465465942311</v>
      </c>
      <c r="P33" s="28">
        <f t="shared" si="1"/>
        <v>0.25636481338204009</v>
      </c>
      <c r="R33" s="32">
        <f t="shared" si="8"/>
        <v>37.417601974493763</v>
      </c>
      <c r="S33" s="32">
        <f t="shared" si="9"/>
        <v>72.175245406435394</v>
      </c>
      <c r="T33" s="32">
        <f t="shared" si="10"/>
        <v>55.374799690520661</v>
      </c>
    </row>
    <row r="34" spans="2:20" x14ac:dyDescent="0.25">
      <c r="B34" s="12" t="str">
        <f>'Média Mensal'!B34</f>
        <v>Matosinhos Sul</v>
      </c>
      <c r="C34" s="12" t="str">
        <f>'Média Mensal'!C34</f>
        <v>Brito Capelo</v>
      </c>
      <c r="D34" s="15">
        <f>'Média Mensal'!D34</f>
        <v>535.72</v>
      </c>
      <c r="E34" s="4">
        <v>5595.5731541241867</v>
      </c>
      <c r="F34" s="2">
        <v>8874.7419212949899</v>
      </c>
      <c r="G34" s="5">
        <f t="shared" si="4"/>
        <v>14470.315075419177</v>
      </c>
      <c r="H34" s="2">
        <v>301</v>
      </c>
      <c r="I34" s="2">
        <v>318</v>
      </c>
      <c r="J34" s="5">
        <f t="shared" si="5"/>
        <v>619</v>
      </c>
      <c r="K34" s="2">
        <v>0</v>
      </c>
      <c r="L34" s="2">
        <v>0</v>
      </c>
      <c r="M34" s="5">
        <f t="shared" si="6"/>
        <v>0</v>
      </c>
      <c r="N34" s="27">
        <f t="shared" si="7"/>
        <v>8.6064555711273943E-2</v>
      </c>
      <c r="O34" s="27">
        <f t="shared" si="0"/>
        <v>0.12920367344070274</v>
      </c>
      <c r="P34" s="28">
        <f t="shared" si="1"/>
        <v>0.10822649341395305</v>
      </c>
      <c r="R34" s="32">
        <f t="shared" si="8"/>
        <v>18.58994403363517</v>
      </c>
      <c r="S34" s="32">
        <f t="shared" si="9"/>
        <v>27.907993463191794</v>
      </c>
      <c r="T34" s="32">
        <f t="shared" si="10"/>
        <v>23.376922577413858</v>
      </c>
    </row>
    <row r="35" spans="2:20" x14ac:dyDescent="0.25">
      <c r="B35" s="12" t="str">
        <f>'Média Mensal'!B35</f>
        <v>Brito Capelo</v>
      </c>
      <c r="C35" s="12" t="str">
        <f>'Média Mensal'!C35</f>
        <v>Mercado</v>
      </c>
      <c r="D35" s="15">
        <f>'Média Mensal'!D35</f>
        <v>487.53</v>
      </c>
      <c r="E35" s="4">
        <v>3087.122637065987</v>
      </c>
      <c r="F35" s="2">
        <v>5128.5956161441854</v>
      </c>
      <c r="G35" s="5">
        <f t="shared" si="4"/>
        <v>8215.7182532101724</v>
      </c>
      <c r="H35" s="2">
        <v>311</v>
      </c>
      <c r="I35" s="2">
        <v>333</v>
      </c>
      <c r="J35" s="5">
        <f t="shared" si="5"/>
        <v>644</v>
      </c>
      <c r="K35" s="2">
        <v>0</v>
      </c>
      <c r="L35" s="2">
        <v>0</v>
      </c>
      <c r="M35" s="5">
        <f t="shared" si="6"/>
        <v>0</v>
      </c>
      <c r="N35" s="27">
        <f t="shared" si="7"/>
        <v>4.5955737719810451E-2</v>
      </c>
      <c r="O35" s="27">
        <f t="shared" si="0"/>
        <v>7.1301796465134376E-2</v>
      </c>
      <c r="P35" s="28">
        <f t="shared" si="1"/>
        <v>5.9061696667314902E-2</v>
      </c>
      <c r="R35" s="32">
        <f t="shared" si="8"/>
        <v>9.9264393474790573</v>
      </c>
      <c r="S35" s="32">
        <f t="shared" si="9"/>
        <v>15.401188036469025</v>
      </c>
      <c r="T35" s="32">
        <f t="shared" si="10"/>
        <v>12.757326480140019</v>
      </c>
    </row>
    <row r="36" spans="2:20" x14ac:dyDescent="0.25">
      <c r="B36" s="13" t="str">
        <f>'Média Mensal'!B36</f>
        <v>Mercado</v>
      </c>
      <c r="C36" s="13" t="str">
        <f>'Média Mensal'!C36</f>
        <v>Sr. de Matosinhos</v>
      </c>
      <c r="D36" s="16">
        <f>'Média Mensal'!D36</f>
        <v>708.96</v>
      </c>
      <c r="E36" s="4">
        <v>912.47527582989653</v>
      </c>
      <c r="F36" s="2">
        <v>1422.999999994985</v>
      </c>
      <c r="G36" s="7">
        <f t="shared" si="4"/>
        <v>2335.4752758248815</v>
      </c>
      <c r="H36" s="3">
        <v>305</v>
      </c>
      <c r="I36" s="3">
        <v>327</v>
      </c>
      <c r="J36" s="7">
        <f t="shared" si="5"/>
        <v>632</v>
      </c>
      <c r="K36" s="3">
        <v>0</v>
      </c>
      <c r="L36" s="3">
        <v>0</v>
      </c>
      <c r="M36" s="7">
        <f t="shared" si="6"/>
        <v>0</v>
      </c>
      <c r="N36" s="27">
        <f t="shared" si="7"/>
        <v>1.3850565814054288E-2</v>
      </c>
      <c r="O36" s="27">
        <f t="shared" si="0"/>
        <v>2.0146675727644482E-2</v>
      </c>
      <c r="P36" s="28">
        <f t="shared" si="1"/>
        <v>1.710820496238339E-2</v>
      </c>
      <c r="R36" s="32">
        <f t="shared" si="8"/>
        <v>2.9917222158357264</v>
      </c>
      <c r="S36" s="32">
        <f t="shared" si="9"/>
        <v>4.3516819571712082</v>
      </c>
      <c r="T36" s="32">
        <f t="shared" si="10"/>
        <v>3.6953722718748123</v>
      </c>
    </row>
    <row r="37" spans="2:20" x14ac:dyDescent="0.25">
      <c r="B37" s="11" t="str">
        <f>'Média Mensal'!B37</f>
        <v>BSra da Hora</v>
      </c>
      <c r="C37" s="11" t="str">
        <f>'Média Mensal'!C37</f>
        <v>BFonte do Cuco</v>
      </c>
      <c r="D37" s="14">
        <f>'Média Mensal'!D37</f>
        <v>687.03</v>
      </c>
      <c r="E37" s="8">
        <v>24156.872887986436</v>
      </c>
      <c r="F37" s="9">
        <v>22527.074263658291</v>
      </c>
      <c r="G37" s="10">
        <f t="shared" si="4"/>
        <v>46683.947151644723</v>
      </c>
      <c r="H37" s="9">
        <v>164</v>
      </c>
      <c r="I37" s="9">
        <v>143</v>
      </c>
      <c r="J37" s="10">
        <f t="shared" si="5"/>
        <v>307</v>
      </c>
      <c r="K37" s="9">
        <v>199</v>
      </c>
      <c r="L37" s="9">
        <v>203</v>
      </c>
      <c r="M37" s="10">
        <f t="shared" si="6"/>
        <v>402</v>
      </c>
      <c r="N37" s="25">
        <f t="shared" si="7"/>
        <v>0.28494943012157259</v>
      </c>
      <c r="O37" s="25">
        <f t="shared" si="0"/>
        <v>0.27731773517404829</v>
      </c>
      <c r="P37" s="26">
        <f t="shared" si="1"/>
        <v>0.28121504476678666</v>
      </c>
      <c r="R37" s="32">
        <f t="shared" si="8"/>
        <v>66.547859195554921</v>
      </c>
      <c r="S37" s="32">
        <f t="shared" si="9"/>
        <v>65.10715105103553</v>
      </c>
      <c r="T37" s="32">
        <f t="shared" si="10"/>
        <v>65.844777364802141</v>
      </c>
    </row>
    <row r="38" spans="2:20" x14ac:dyDescent="0.25">
      <c r="B38" s="12" t="str">
        <f>'Média Mensal'!B38</f>
        <v>BFonte do Cuco</v>
      </c>
      <c r="C38" s="12" t="str">
        <f>'Média Mensal'!C38</f>
        <v>Custoias</v>
      </c>
      <c r="D38" s="15">
        <f>'Média Mensal'!D38</f>
        <v>689.2</v>
      </c>
      <c r="E38" s="4">
        <v>22869.020983440882</v>
      </c>
      <c r="F38" s="2">
        <v>22374.037690643709</v>
      </c>
      <c r="G38" s="5">
        <f t="shared" si="4"/>
        <v>45243.05867408459</v>
      </c>
      <c r="H38" s="2">
        <v>179</v>
      </c>
      <c r="I38" s="2">
        <v>143</v>
      </c>
      <c r="J38" s="5">
        <f t="shared" si="5"/>
        <v>322</v>
      </c>
      <c r="K38" s="2">
        <v>195</v>
      </c>
      <c r="L38" s="2">
        <v>207</v>
      </c>
      <c r="M38" s="5">
        <f t="shared" si="6"/>
        <v>402</v>
      </c>
      <c r="N38" s="27">
        <f t="shared" si="7"/>
        <v>0.26278981641203442</v>
      </c>
      <c r="O38" s="27">
        <f t="shared" si="0"/>
        <v>0.27211079113937181</v>
      </c>
      <c r="P38" s="28">
        <f t="shared" si="1"/>
        <v>0.26731812886465184</v>
      </c>
      <c r="R38" s="32">
        <f t="shared" si="8"/>
        <v>61.147114928986312</v>
      </c>
      <c r="S38" s="32">
        <f t="shared" si="9"/>
        <v>63.925821973267738</v>
      </c>
      <c r="T38" s="32">
        <f t="shared" si="10"/>
        <v>62.49041253326601</v>
      </c>
    </row>
    <row r="39" spans="2:20" x14ac:dyDescent="0.25">
      <c r="B39" s="12" t="str">
        <f>'Média Mensal'!B39</f>
        <v>Custoias</v>
      </c>
      <c r="C39" s="12" t="str">
        <f>'Média Mensal'!C39</f>
        <v>Esposade</v>
      </c>
      <c r="D39" s="15">
        <f>'Média Mensal'!D39</f>
        <v>1779.24</v>
      </c>
      <c r="E39" s="4">
        <v>22237.19992670057</v>
      </c>
      <c r="F39" s="2">
        <v>22082.716388544333</v>
      </c>
      <c r="G39" s="5">
        <f t="shared" si="4"/>
        <v>44319.916315244904</v>
      </c>
      <c r="H39" s="2">
        <v>179</v>
      </c>
      <c r="I39" s="2">
        <v>143</v>
      </c>
      <c r="J39" s="5">
        <f t="shared" si="5"/>
        <v>322</v>
      </c>
      <c r="K39" s="2">
        <v>200</v>
      </c>
      <c r="L39" s="2">
        <v>216</v>
      </c>
      <c r="M39" s="5">
        <f t="shared" si="6"/>
        <v>416</v>
      </c>
      <c r="N39" s="27">
        <f t="shared" si="7"/>
        <v>0.25193963480808224</v>
      </c>
      <c r="O39" s="27">
        <f t="shared" si="0"/>
        <v>0.26147007185450805</v>
      </c>
      <c r="P39" s="28">
        <f t="shared" si="1"/>
        <v>0.25659979339535027</v>
      </c>
      <c r="R39" s="32">
        <f t="shared" si="8"/>
        <v>58.673350730080664</v>
      </c>
      <c r="S39" s="32">
        <f t="shared" si="9"/>
        <v>61.511744814886725</v>
      </c>
      <c r="T39" s="32">
        <f t="shared" si="10"/>
        <v>60.054087148028323</v>
      </c>
    </row>
    <row r="40" spans="2:20" x14ac:dyDescent="0.25">
      <c r="B40" s="12" t="str">
        <f>'Média Mensal'!B40</f>
        <v>Esposade</v>
      </c>
      <c r="C40" s="12" t="str">
        <f>'Média Mensal'!C40</f>
        <v>Crestins</v>
      </c>
      <c r="D40" s="15">
        <f>'Média Mensal'!D40</f>
        <v>2035.56</v>
      </c>
      <c r="E40" s="4">
        <v>21848.657889989809</v>
      </c>
      <c r="F40" s="2">
        <v>21829.821219285437</v>
      </c>
      <c r="G40" s="5">
        <f t="shared" si="4"/>
        <v>43678.479109275242</v>
      </c>
      <c r="H40" s="2">
        <v>179</v>
      </c>
      <c r="I40" s="2">
        <v>151</v>
      </c>
      <c r="J40" s="5">
        <f t="shared" si="5"/>
        <v>330</v>
      </c>
      <c r="K40" s="2">
        <v>207</v>
      </c>
      <c r="L40" s="2">
        <v>216</v>
      </c>
      <c r="M40" s="5">
        <f t="shared" si="6"/>
        <v>423</v>
      </c>
      <c r="N40" s="27">
        <f t="shared" si="7"/>
        <v>0.24276286544433121</v>
      </c>
      <c r="O40" s="27">
        <f t="shared" si="0"/>
        <v>0.25329320081784829</v>
      </c>
      <c r="P40" s="28">
        <f t="shared" si="1"/>
        <v>0.24791399394539368</v>
      </c>
      <c r="R40" s="32">
        <f t="shared" si="8"/>
        <v>56.602740647641994</v>
      </c>
      <c r="S40" s="32">
        <f t="shared" si="9"/>
        <v>59.481801687426263</v>
      </c>
      <c r="T40" s="32">
        <f t="shared" si="10"/>
        <v>58.005948352291156</v>
      </c>
    </row>
    <row r="41" spans="2:20" x14ac:dyDescent="0.25">
      <c r="B41" s="12" t="str">
        <f>'Média Mensal'!B41</f>
        <v>Crestins</v>
      </c>
      <c r="C41" s="12" t="str">
        <f>'Média Mensal'!C41</f>
        <v>Verdes (B)</v>
      </c>
      <c r="D41" s="15">
        <f>'Média Mensal'!D41</f>
        <v>591.81999999999994</v>
      </c>
      <c r="E41" s="4">
        <v>21463.380081463663</v>
      </c>
      <c r="F41" s="2">
        <v>21421.914833832787</v>
      </c>
      <c r="G41" s="5">
        <f t="shared" si="4"/>
        <v>42885.29491529645</v>
      </c>
      <c r="H41" s="2">
        <v>179</v>
      </c>
      <c r="I41" s="2">
        <v>143</v>
      </c>
      <c r="J41" s="5">
        <f t="shared" si="5"/>
        <v>322</v>
      </c>
      <c r="K41" s="2">
        <v>201</v>
      </c>
      <c r="L41" s="2">
        <v>216</v>
      </c>
      <c r="M41" s="5">
        <f t="shared" si="6"/>
        <v>417</v>
      </c>
      <c r="N41" s="27">
        <f t="shared" si="7"/>
        <v>0.24249118855594343</v>
      </c>
      <c r="O41" s="27">
        <f t="shared" si="0"/>
        <v>0.25364586096704539</v>
      </c>
      <c r="P41" s="28">
        <f t="shared" si="1"/>
        <v>0.24793773943906647</v>
      </c>
      <c r="R41" s="32">
        <f t="shared" si="8"/>
        <v>56.482579161746486</v>
      </c>
      <c r="S41" s="32">
        <f t="shared" si="9"/>
        <v>59.671071960537013</v>
      </c>
      <c r="T41" s="32">
        <f t="shared" si="10"/>
        <v>58.031522212850405</v>
      </c>
    </row>
    <row r="42" spans="2:20" x14ac:dyDescent="0.25">
      <c r="B42" s="12" t="str">
        <f>'Média Mensal'!B42</f>
        <v>Verdes (B)</v>
      </c>
      <c r="C42" s="12" t="str">
        <f>'Média Mensal'!C42</f>
        <v>Pedras Rubras</v>
      </c>
      <c r="D42" s="15">
        <f>'Média Mensal'!D42</f>
        <v>960.78</v>
      </c>
      <c r="E42" s="4">
        <v>17749.115013770232</v>
      </c>
      <c r="F42" s="2">
        <v>13840.22530127438</v>
      </c>
      <c r="G42" s="5">
        <f t="shared" si="4"/>
        <v>31589.34031504461</v>
      </c>
      <c r="H42" s="2">
        <v>0</v>
      </c>
      <c r="I42" s="2">
        <v>0</v>
      </c>
      <c r="J42" s="5">
        <f t="shared" si="5"/>
        <v>0</v>
      </c>
      <c r="K42" s="2">
        <v>202</v>
      </c>
      <c r="L42" s="2">
        <v>216</v>
      </c>
      <c r="M42" s="5">
        <f t="shared" si="6"/>
        <v>418</v>
      </c>
      <c r="N42" s="27">
        <f t="shared" si="7"/>
        <v>0.35430204035791746</v>
      </c>
      <c r="O42" s="27">
        <f t="shared" si="0"/>
        <v>0.25836740780455458</v>
      </c>
      <c r="P42" s="28">
        <f t="shared" si="1"/>
        <v>0.30472816324900265</v>
      </c>
      <c r="R42" s="32">
        <f t="shared" si="8"/>
        <v>87.866906008763522</v>
      </c>
      <c r="S42" s="32">
        <f t="shared" si="9"/>
        <v>64.075117135529538</v>
      </c>
      <c r="T42" s="32">
        <f t="shared" si="10"/>
        <v>75.572584485752657</v>
      </c>
    </row>
    <row r="43" spans="2:20" x14ac:dyDescent="0.25">
      <c r="B43" s="12" t="str">
        <f>'Média Mensal'!B43</f>
        <v>Pedras Rubras</v>
      </c>
      <c r="C43" s="12" t="str">
        <f>'Média Mensal'!C43</f>
        <v>Lidador</v>
      </c>
      <c r="D43" s="15">
        <f>'Média Mensal'!D43</f>
        <v>1147.58</v>
      </c>
      <c r="E43" s="4">
        <v>16030.697055761277</v>
      </c>
      <c r="F43" s="2">
        <v>12518.687646446446</v>
      </c>
      <c r="G43" s="5">
        <f t="shared" si="4"/>
        <v>28549.384702207724</v>
      </c>
      <c r="H43" s="2">
        <v>0</v>
      </c>
      <c r="I43" s="2">
        <v>0</v>
      </c>
      <c r="J43" s="5">
        <f t="shared" si="5"/>
        <v>0</v>
      </c>
      <c r="K43" s="2">
        <v>202</v>
      </c>
      <c r="L43" s="2">
        <v>216</v>
      </c>
      <c r="M43" s="5">
        <f t="shared" si="6"/>
        <v>418</v>
      </c>
      <c r="N43" s="27">
        <f t="shared" si="7"/>
        <v>0.3199995419945959</v>
      </c>
      <c r="O43" s="27">
        <f t="shared" si="0"/>
        <v>0.23369712601639869</v>
      </c>
      <c r="P43" s="28">
        <f t="shared" si="1"/>
        <v>0.27540307823552751</v>
      </c>
      <c r="R43" s="32">
        <f t="shared" si="8"/>
        <v>79.359886414659783</v>
      </c>
      <c r="S43" s="32">
        <f t="shared" si="9"/>
        <v>57.956887252066878</v>
      </c>
      <c r="T43" s="32">
        <f t="shared" si="10"/>
        <v>68.299963402410825</v>
      </c>
    </row>
    <row r="44" spans="2:20" x14ac:dyDescent="0.25">
      <c r="B44" s="12" t="str">
        <f>'Média Mensal'!B44</f>
        <v>Lidador</v>
      </c>
      <c r="C44" s="12" t="str">
        <f>'Média Mensal'!C44</f>
        <v>Vilar do Pinheiro</v>
      </c>
      <c r="D44" s="15">
        <f>'Média Mensal'!D44</f>
        <v>1987.51</v>
      </c>
      <c r="E44" s="4">
        <v>15346.557373705125</v>
      </c>
      <c r="F44" s="2">
        <v>12282.362695917242</v>
      </c>
      <c r="G44" s="5">
        <f t="shared" si="4"/>
        <v>27628.920069622367</v>
      </c>
      <c r="H44" s="2">
        <v>0</v>
      </c>
      <c r="I44" s="2">
        <v>0</v>
      </c>
      <c r="J44" s="5">
        <f t="shared" si="5"/>
        <v>0</v>
      </c>
      <c r="K44" s="2">
        <v>202</v>
      </c>
      <c r="L44" s="2">
        <v>216</v>
      </c>
      <c r="M44" s="5">
        <f t="shared" si="6"/>
        <v>418</v>
      </c>
      <c r="N44" s="27">
        <f t="shared" si="7"/>
        <v>0.30634296897367308</v>
      </c>
      <c r="O44" s="27">
        <f t="shared" si="0"/>
        <v>0.22928544459224243</v>
      </c>
      <c r="P44" s="28">
        <f t="shared" si="1"/>
        <v>0.26652376977178543</v>
      </c>
      <c r="R44" s="32">
        <f t="shared" si="8"/>
        <v>75.973056305470919</v>
      </c>
      <c r="S44" s="32">
        <f t="shared" si="9"/>
        <v>56.862790258876117</v>
      </c>
      <c r="T44" s="32">
        <f t="shared" si="10"/>
        <v>66.097894903402789</v>
      </c>
    </row>
    <row r="45" spans="2:20" x14ac:dyDescent="0.25">
      <c r="B45" s="12" t="str">
        <f>'Média Mensal'!B45</f>
        <v>Vilar do Pinheiro</v>
      </c>
      <c r="C45" s="12" t="str">
        <f>'Média Mensal'!C45</f>
        <v>Modivas Sul</v>
      </c>
      <c r="D45" s="15">
        <f>'Média Mensal'!D45</f>
        <v>2037.38</v>
      </c>
      <c r="E45" s="4">
        <v>14923.036078887742</v>
      </c>
      <c r="F45" s="2">
        <v>12201.826477815177</v>
      </c>
      <c r="G45" s="5">
        <f t="shared" si="4"/>
        <v>27124.862556702919</v>
      </c>
      <c r="H45" s="2">
        <v>0</v>
      </c>
      <c r="I45" s="2">
        <v>0</v>
      </c>
      <c r="J45" s="5">
        <f t="shared" si="5"/>
        <v>0</v>
      </c>
      <c r="K45" s="2">
        <v>202</v>
      </c>
      <c r="L45" s="2">
        <v>214</v>
      </c>
      <c r="M45" s="5">
        <f t="shared" si="6"/>
        <v>416</v>
      </c>
      <c r="N45" s="27">
        <f t="shared" si="7"/>
        <v>0.29788877512950618</v>
      </c>
      <c r="O45" s="27">
        <f t="shared" si="0"/>
        <v>0.22991080942521813</v>
      </c>
      <c r="P45" s="28">
        <f t="shared" si="1"/>
        <v>0.26291934084893492</v>
      </c>
      <c r="R45" s="32">
        <f t="shared" si="8"/>
        <v>73.876416232117535</v>
      </c>
      <c r="S45" s="32">
        <f t="shared" si="9"/>
        <v>57.017880737454099</v>
      </c>
      <c r="T45" s="32">
        <f t="shared" si="10"/>
        <v>65.203996530535861</v>
      </c>
    </row>
    <row r="46" spans="2:20" x14ac:dyDescent="0.25">
      <c r="B46" s="12" t="str">
        <f>'Média Mensal'!B46</f>
        <v>Modivas Sul</v>
      </c>
      <c r="C46" s="12" t="str">
        <f>'Média Mensal'!C46</f>
        <v>Modivas Centro</v>
      </c>
      <c r="D46" s="15">
        <f>'Média Mensal'!D46</f>
        <v>1051.08</v>
      </c>
      <c r="E46" s="4">
        <v>14779.70556598937</v>
      </c>
      <c r="F46" s="2">
        <v>12202.498582340968</v>
      </c>
      <c r="G46" s="5">
        <f t="shared" si="4"/>
        <v>26982.20414833034</v>
      </c>
      <c r="H46" s="2">
        <v>0</v>
      </c>
      <c r="I46" s="2">
        <v>0</v>
      </c>
      <c r="J46" s="5">
        <f t="shared" si="5"/>
        <v>0</v>
      </c>
      <c r="K46" s="2">
        <v>200</v>
      </c>
      <c r="L46" s="2">
        <v>216</v>
      </c>
      <c r="M46" s="5">
        <f t="shared" si="6"/>
        <v>416</v>
      </c>
      <c r="N46" s="27">
        <f t="shared" si="7"/>
        <v>0.29797793479817281</v>
      </c>
      <c r="O46" s="27">
        <f t="shared" si="0"/>
        <v>0.22779455238838425</v>
      </c>
      <c r="P46" s="28">
        <f t="shared" si="1"/>
        <v>0.26153656316232105</v>
      </c>
      <c r="R46" s="32">
        <f t="shared" si="8"/>
        <v>73.898527829946858</v>
      </c>
      <c r="S46" s="32">
        <f t="shared" si="9"/>
        <v>56.493048992319295</v>
      </c>
      <c r="T46" s="32">
        <f t="shared" si="10"/>
        <v>64.861067664255629</v>
      </c>
    </row>
    <row r="47" spans="2:20" x14ac:dyDescent="0.25">
      <c r="B47" s="12" t="str">
        <f>'Média Mensal'!B47</f>
        <v>Modivas Centro</v>
      </c>
      <c r="C47" s="12" t="s">
        <v>102</v>
      </c>
      <c r="D47" s="15">
        <v>852.51</v>
      </c>
      <c r="E47" s="4">
        <v>14482.735483757406</v>
      </c>
      <c r="F47" s="2">
        <v>12300.907347258917</v>
      </c>
      <c r="G47" s="5">
        <f t="shared" si="4"/>
        <v>26783.642831016325</v>
      </c>
      <c r="H47" s="2">
        <v>0</v>
      </c>
      <c r="I47" s="2">
        <v>0</v>
      </c>
      <c r="J47" s="5">
        <f t="shared" si="5"/>
        <v>0</v>
      </c>
      <c r="K47" s="2">
        <v>200</v>
      </c>
      <c r="L47" s="2">
        <v>220</v>
      </c>
      <c r="M47" s="5">
        <f t="shared" si="6"/>
        <v>420</v>
      </c>
      <c r="N47" s="27">
        <f t="shared" si="7"/>
        <v>0.29199063475317349</v>
      </c>
      <c r="O47" s="27">
        <f t="shared" si="0"/>
        <v>0.22545651296295668</v>
      </c>
      <c r="P47" s="28">
        <f t="shared" si="1"/>
        <v>0.2571394281011552</v>
      </c>
      <c r="R47" s="32">
        <f t="shared" ref="R47" si="11">+E47/(H47+K47)</f>
        <v>72.413677418787032</v>
      </c>
      <c r="S47" s="32">
        <f t="shared" ref="S47" si="12">+F47/(I47+L47)</f>
        <v>55.913215214813256</v>
      </c>
      <c r="T47" s="32">
        <f t="shared" ref="T47" si="13">+G47/(J47+M47)</f>
        <v>63.770578169086484</v>
      </c>
    </row>
    <row r="48" spans="2:20" x14ac:dyDescent="0.25">
      <c r="B48" s="12" t="s">
        <v>102</v>
      </c>
      <c r="C48" s="12" t="str">
        <f>'Média Mensal'!C48</f>
        <v>Mindelo</v>
      </c>
      <c r="D48" s="15">
        <v>1834.12</v>
      </c>
      <c r="E48" s="4">
        <v>13370.442499045132</v>
      </c>
      <c r="F48" s="2">
        <v>10297.522409128835</v>
      </c>
      <c r="G48" s="5">
        <f t="shared" si="4"/>
        <v>23667.964908173966</v>
      </c>
      <c r="H48" s="2">
        <v>0</v>
      </c>
      <c r="I48" s="2">
        <v>0</v>
      </c>
      <c r="J48" s="5">
        <f t="shared" si="5"/>
        <v>0</v>
      </c>
      <c r="K48" s="2">
        <v>200</v>
      </c>
      <c r="L48" s="2">
        <v>216</v>
      </c>
      <c r="M48" s="5">
        <f t="shared" si="6"/>
        <v>416</v>
      </c>
      <c r="N48" s="27">
        <f t="shared" si="7"/>
        <v>0.26956537296461958</v>
      </c>
      <c r="O48" s="27">
        <f t="shared" si="0"/>
        <v>0.19223272119789492</v>
      </c>
      <c r="P48" s="28">
        <f t="shared" si="1"/>
        <v>0.22941188070112792</v>
      </c>
      <c r="R48" s="32">
        <f t="shared" si="8"/>
        <v>66.852212495225658</v>
      </c>
      <c r="S48" s="32">
        <f t="shared" si="9"/>
        <v>47.67371485707794</v>
      </c>
      <c r="T48" s="32">
        <f t="shared" si="10"/>
        <v>56.894146413879724</v>
      </c>
    </row>
    <row r="49" spans="2:20" x14ac:dyDescent="0.25">
      <c r="B49" s="12" t="str">
        <f>'Média Mensal'!B49</f>
        <v>Mindelo</v>
      </c>
      <c r="C49" s="12" t="str">
        <f>'Média Mensal'!C49</f>
        <v>Espaço Natureza</v>
      </c>
      <c r="D49" s="15">
        <f>'Média Mensal'!D49</f>
        <v>776.86</v>
      </c>
      <c r="E49" s="4">
        <v>12500.864565195468</v>
      </c>
      <c r="F49" s="2">
        <v>9897.5836333760981</v>
      </c>
      <c r="G49" s="5">
        <f t="shared" si="4"/>
        <v>22398.448198571568</v>
      </c>
      <c r="H49" s="2">
        <v>0</v>
      </c>
      <c r="I49" s="2">
        <v>0</v>
      </c>
      <c r="J49" s="5">
        <f t="shared" si="5"/>
        <v>0</v>
      </c>
      <c r="K49" s="2">
        <v>204</v>
      </c>
      <c r="L49" s="2">
        <v>216</v>
      </c>
      <c r="M49" s="5">
        <f t="shared" si="6"/>
        <v>420</v>
      </c>
      <c r="N49" s="27">
        <f t="shared" si="7"/>
        <v>0.24709172527663403</v>
      </c>
      <c r="O49" s="27">
        <f t="shared" si="0"/>
        <v>0.184766719559739</v>
      </c>
      <c r="P49" s="28">
        <f t="shared" si="1"/>
        <v>0.21503886519365945</v>
      </c>
      <c r="R49" s="32">
        <f t="shared" si="8"/>
        <v>61.278747868605237</v>
      </c>
      <c r="S49" s="32">
        <f t="shared" si="9"/>
        <v>45.822146450815268</v>
      </c>
      <c r="T49" s="32">
        <f t="shared" si="10"/>
        <v>53.329638568027541</v>
      </c>
    </row>
    <row r="50" spans="2:20" x14ac:dyDescent="0.25">
      <c r="B50" s="12" t="str">
        <f>'Média Mensal'!B50</f>
        <v>Espaço Natureza</v>
      </c>
      <c r="C50" s="12" t="str">
        <f>'Média Mensal'!C50</f>
        <v>Varziela</v>
      </c>
      <c r="D50" s="15">
        <f>'Média Mensal'!D50</f>
        <v>1539</v>
      </c>
      <c r="E50" s="4">
        <v>12573.665314460959</v>
      </c>
      <c r="F50" s="2">
        <v>9604.4798795039624</v>
      </c>
      <c r="G50" s="5">
        <f t="shared" si="4"/>
        <v>22178.14519396492</v>
      </c>
      <c r="H50" s="2">
        <v>0</v>
      </c>
      <c r="I50" s="2">
        <v>0</v>
      </c>
      <c r="J50" s="5">
        <f t="shared" si="5"/>
        <v>0</v>
      </c>
      <c r="K50" s="2">
        <v>203</v>
      </c>
      <c r="L50" s="2">
        <v>216</v>
      </c>
      <c r="M50" s="5">
        <f t="shared" si="6"/>
        <v>419</v>
      </c>
      <c r="N50" s="27">
        <f t="shared" si="7"/>
        <v>0.24975499194464007</v>
      </c>
      <c r="O50" s="27">
        <f t="shared" si="0"/>
        <v>0.17929509930376275</v>
      </c>
      <c r="P50" s="28">
        <f t="shared" si="1"/>
        <v>0.21343199239707561</v>
      </c>
      <c r="R50" s="32">
        <f t="shared" si="8"/>
        <v>61.939238002270734</v>
      </c>
      <c r="S50" s="32">
        <f t="shared" si="9"/>
        <v>44.465184627333159</v>
      </c>
      <c r="T50" s="32">
        <f t="shared" si="10"/>
        <v>52.931134114474752</v>
      </c>
    </row>
    <row r="51" spans="2:20" x14ac:dyDescent="0.25">
      <c r="B51" s="12" t="str">
        <f>'Média Mensal'!B51</f>
        <v>Varziela</v>
      </c>
      <c r="C51" s="12" t="str">
        <f>'Média Mensal'!C51</f>
        <v>Árvore</v>
      </c>
      <c r="D51" s="15">
        <f>'Média Mensal'!D51</f>
        <v>858.71</v>
      </c>
      <c r="E51" s="4">
        <v>12012.573550914134</v>
      </c>
      <c r="F51" s="2">
        <v>8675.451645838968</v>
      </c>
      <c r="G51" s="5">
        <f t="shared" si="4"/>
        <v>20688.0251967531</v>
      </c>
      <c r="H51" s="2">
        <v>0</v>
      </c>
      <c r="I51" s="2">
        <v>0</v>
      </c>
      <c r="J51" s="5">
        <f t="shared" si="5"/>
        <v>0</v>
      </c>
      <c r="K51" s="2">
        <v>195</v>
      </c>
      <c r="L51" s="2">
        <v>216</v>
      </c>
      <c r="M51" s="5">
        <f t="shared" si="6"/>
        <v>411</v>
      </c>
      <c r="N51" s="27">
        <f t="shared" si="7"/>
        <v>0.24839895680136753</v>
      </c>
      <c r="O51" s="27">
        <f t="shared" si="0"/>
        <v>0.16195212899191622</v>
      </c>
      <c r="P51" s="28">
        <f t="shared" si="1"/>
        <v>0.20296704729567047</v>
      </c>
      <c r="R51" s="32">
        <f t="shared" si="8"/>
        <v>61.602941286739146</v>
      </c>
      <c r="S51" s="32">
        <f t="shared" si="9"/>
        <v>40.164127989995222</v>
      </c>
      <c r="T51" s="32">
        <f t="shared" si="10"/>
        <v>50.335827729326276</v>
      </c>
    </row>
    <row r="52" spans="2:20" x14ac:dyDescent="0.25">
      <c r="B52" s="12" t="str">
        <f>'Média Mensal'!B52</f>
        <v>Árvore</v>
      </c>
      <c r="C52" s="12" t="str">
        <f>'Média Mensal'!C52</f>
        <v>Azurara</v>
      </c>
      <c r="D52" s="15">
        <f>'Média Mensal'!D52</f>
        <v>664.57</v>
      </c>
      <c r="E52" s="4">
        <v>11911.005272296461</v>
      </c>
      <c r="F52" s="2">
        <v>8617.1361248902413</v>
      </c>
      <c r="G52" s="5">
        <f t="shared" si="4"/>
        <v>20528.1413971867</v>
      </c>
      <c r="H52" s="2">
        <v>0</v>
      </c>
      <c r="I52" s="2">
        <v>0</v>
      </c>
      <c r="J52" s="5">
        <f t="shared" si="5"/>
        <v>0</v>
      </c>
      <c r="K52" s="2">
        <v>191</v>
      </c>
      <c r="L52" s="2">
        <v>216</v>
      </c>
      <c r="M52" s="5">
        <f t="shared" si="6"/>
        <v>407</v>
      </c>
      <c r="N52" s="27">
        <f t="shared" si="7"/>
        <v>0.25145679091995571</v>
      </c>
      <c r="O52" s="27">
        <f t="shared" si="0"/>
        <v>0.16086350292880527</v>
      </c>
      <c r="P52" s="28">
        <f t="shared" si="1"/>
        <v>0.20337779778460313</v>
      </c>
      <c r="R52" s="32">
        <f t="shared" si="8"/>
        <v>62.361284148149011</v>
      </c>
      <c r="S52" s="32">
        <f t="shared" si="9"/>
        <v>39.894148726343708</v>
      </c>
      <c r="T52" s="32">
        <f t="shared" si="10"/>
        <v>50.437693850581574</v>
      </c>
    </row>
    <row r="53" spans="2:20" x14ac:dyDescent="0.25">
      <c r="B53" s="12" t="str">
        <f>'Média Mensal'!B53</f>
        <v>Azurara</v>
      </c>
      <c r="C53" s="12" t="str">
        <f>'Média Mensal'!C53</f>
        <v>Santa Clara</v>
      </c>
      <c r="D53" s="15">
        <f>'Média Mensal'!D53</f>
        <v>1218.0899999999999</v>
      </c>
      <c r="E53" s="4">
        <v>11683.89669200852</v>
      </c>
      <c r="F53" s="2">
        <v>8341.7145758975821</v>
      </c>
      <c r="G53" s="5">
        <f t="shared" si="4"/>
        <v>20025.611267906104</v>
      </c>
      <c r="H53" s="2">
        <v>0</v>
      </c>
      <c r="I53" s="2">
        <v>0</v>
      </c>
      <c r="J53" s="5">
        <f t="shared" si="5"/>
        <v>0</v>
      </c>
      <c r="K53" s="2">
        <v>186</v>
      </c>
      <c r="L53" s="2">
        <v>214</v>
      </c>
      <c r="M53" s="5">
        <f t="shared" si="6"/>
        <v>400</v>
      </c>
      <c r="N53" s="27">
        <f t="shared" si="7"/>
        <v>0.25329293903937999</v>
      </c>
      <c r="O53" s="27">
        <f t="shared" si="0"/>
        <v>0.15717731715212507</v>
      </c>
      <c r="P53" s="28">
        <f t="shared" si="1"/>
        <v>0.20187108132969864</v>
      </c>
      <c r="R53" s="32">
        <f t="shared" si="8"/>
        <v>62.816648881766241</v>
      </c>
      <c r="S53" s="32">
        <f t="shared" si="9"/>
        <v>38.97997465372702</v>
      </c>
      <c r="T53" s="32">
        <f t="shared" si="10"/>
        <v>50.064028169765258</v>
      </c>
    </row>
    <row r="54" spans="2:20" x14ac:dyDescent="0.25">
      <c r="B54" s="12" t="str">
        <f>'Média Mensal'!B54</f>
        <v>Santa Clara</v>
      </c>
      <c r="C54" s="12" t="str">
        <f>'Média Mensal'!C54</f>
        <v>Vila do Conde</v>
      </c>
      <c r="D54" s="15">
        <f>'Média Mensal'!D54</f>
        <v>670.57</v>
      </c>
      <c r="E54" s="4">
        <v>11284.288232630088</v>
      </c>
      <c r="F54" s="2">
        <v>7870.5568430542298</v>
      </c>
      <c r="G54" s="5">
        <f t="shared" si="4"/>
        <v>19154.845075684316</v>
      </c>
      <c r="H54" s="2">
        <v>0</v>
      </c>
      <c r="I54" s="2">
        <v>0</v>
      </c>
      <c r="J54" s="5">
        <f t="shared" si="5"/>
        <v>0</v>
      </c>
      <c r="K54" s="2">
        <v>186</v>
      </c>
      <c r="L54" s="2">
        <v>212</v>
      </c>
      <c r="M54" s="5">
        <f t="shared" si="6"/>
        <v>398</v>
      </c>
      <c r="N54" s="27">
        <f t="shared" si="7"/>
        <v>0.24462990445347918</v>
      </c>
      <c r="O54" s="27">
        <f t="shared" si="0"/>
        <v>0.14969866180489633</v>
      </c>
      <c r="P54" s="28">
        <f t="shared" si="1"/>
        <v>0.19406351389694759</v>
      </c>
      <c r="R54" s="32">
        <f t="shared" si="8"/>
        <v>60.668216304462838</v>
      </c>
      <c r="S54" s="32">
        <f t="shared" si="9"/>
        <v>37.125268127614291</v>
      </c>
      <c r="T54" s="32">
        <f t="shared" si="10"/>
        <v>48.127751446443007</v>
      </c>
    </row>
    <row r="55" spans="2:20" x14ac:dyDescent="0.25">
      <c r="B55" s="12" t="str">
        <f>'Média Mensal'!B55</f>
        <v>Vila do Conde</v>
      </c>
      <c r="C55" s="12" t="str">
        <f>'Média Mensal'!C55</f>
        <v>Alto de Pega</v>
      </c>
      <c r="D55" s="15">
        <f>'Média Mensal'!D55</f>
        <v>730.41</v>
      </c>
      <c r="E55" s="4">
        <v>8791.2758374312143</v>
      </c>
      <c r="F55" s="2">
        <v>6322.7785739899009</v>
      </c>
      <c r="G55" s="5">
        <f t="shared" si="4"/>
        <v>15114.054411421115</v>
      </c>
      <c r="H55" s="2">
        <v>0</v>
      </c>
      <c r="I55" s="2">
        <v>0</v>
      </c>
      <c r="J55" s="5">
        <f t="shared" si="5"/>
        <v>0</v>
      </c>
      <c r="K55" s="2">
        <v>174</v>
      </c>
      <c r="L55" s="2">
        <v>212</v>
      </c>
      <c r="M55" s="5">
        <f t="shared" si="6"/>
        <v>386</v>
      </c>
      <c r="N55" s="27">
        <f t="shared" si="7"/>
        <v>0.20372812007395288</v>
      </c>
      <c r="O55" s="27">
        <f t="shared" si="0"/>
        <v>0.12025978724113476</v>
      </c>
      <c r="P55" s="28">
        <f t="shared" si="1"/>
        <v>0.15788540877717194</v>
      </c>
      <c r="R55" s="32">
        <f t="shared" si="8"/>
        <v>50.524573778340311</v>
      </c>
      <c r="S55" s="32">
        <f t="shared" si="9"/>
        <v>29.824427235801419</v>
      </c>
      <c r="T55" s="32">
        <f t="shared" si="10"/>
        <v>39.155581376738638</v>
      </c>
    </row>
    <row r="56" spans="2:20" x14ac:dyDescent="0.25">
      <c r="B56" s="12" t="str">
        <f>'Média Mensal'!B56</f>
        <v>Alto de Pega</v>
      </c>
      <c r="C56" s="12" t="str">
        <f>'Média Mensal'!C56</f>
        <v>Portas Fronhas</v>
      </c>
      <c r="D56" s="15">
        <f>'Média Mensal'!D56</f>
        <v>671.05</v>
      </c>
      <c r="E56" s="4">
        <v>8440.6454656414589</v>
      </c>
      <c r="F56" s="2">
        <v>6084.9984719228069</v>
      </c>
      <c r="G56" s="5">
        <f t="shared" si="4"/>
        <v>14525.643937564266</v>
      </c>
      <c r="H56" s="2">
        <v>0</v>
      </c>
      <c r="I56" s="2">
        <v>0</v>
      </c>
      <c r="J56" s="5">
        <f t="shared" si="5"/>
        <v>0</v>
      </c>
      <c r="K56" s="2">
        <v>148</v>
      </c>
      <c r="L56" s="2">
        <v>212</v>
      </c>
      <c r="M56" s="5">
        <f t="shared" si="6"/>
        <v>360</v>
      </c>
      <c r="N56" s="27">
        <f t="shared" si="7"/>
        <v>0.2299652753280694</v>
      </c>
      <c r="O56" s="27">
        <f t="shared" si="0"/>
        <v>0.11573718943858047</v>
      </c>
      <c r="P56" s="28">
        <f t="shared" si="1"/>
        <v>0.1626976247487037</v>
      </c>
      <c r="R56" s="32">
        <f t="shared" si="8"/>
        <v>57.03138828136121</v>
      </c>
      <c r="S56" s="32">
        <f t="shared" si="9"/>
        <v>28.702822980767955</v>
      </c>
      <c r="T56" s="32">
        <f t="shared" si="10"/>
        <v>40.349010937678514</v>
      </c>
    </row>
    <row r="57" spans="2:20" x14ac:dyDescent="0.25">
      <c r="B57" s="12" t="str">
        <f>'Média Mensal'!B57</f>
        <v>Portas Fronhas</v>
      </c>
      <c r="C57" s="12" t="str">
        <f>'Média Mensal'!C57</f>
        <v>São Brás</v>
      </c>
      <c r="D57" s="15">
        <f>'Média Mensal'!D57</f>
        <v>562.21</v>
      </c>
      <c r="E57" s="4">
        <v>6662.8172921684236</v>
      </c>
      <c r="F57" s="2">
        <v>5427.8915184016905</v>
      </c>
      <c r="G57" s="5">
        <f t="shared" si="4"/>
        <v>12090.708810570115</v>
      </c>
      <c r="H57" s="2">
        <v>0</v>
      </c>
      <c r="I57" s="2">
        <v>0</v>
      </c>
      <c r="J57" s="5">
        <f t="shared" si="5"/>
        <v>0</v>
      </c>
      <c r="K57" s="42">
        <v>166</v>
      </c>
      <c r="L57" s="2">
        <v>214</v>
      </c>
      <c r="M57" s="5">
        <f t="shared" si="6"/>
        <v>380</v>
      </c>
      <c r="N57" s="27">
        <f t="shared" si="7"/>
        <v>0.16184457083580508</v>
      </c>
      <c r="O57" s="27">
        <f t="shared" si="0"/>
        <v>0.10227410910464446</v>
      </c>
      <c r="P57" s="28">
        <f t="shared" si="1"/>
        <v>0.12829699501878306</v>
      </c>
      <c r="R57" s="32">
        <f t="shared" si="8"/>
        <v>40.137453567279657</v>
      </c>
      <c r="S57" s="32">
        <f t="shared" si="9"/>
        <v>25.363979057951823</v>
      </c>
      <c r="T57" s="32">
        <f t="shared" si="10"/>
        <v>31.817654764658197</v>
      </c>
    </row>
    <row r="58" spans="2:20" x14ac:dyDescent="0.25">
      <c r="B58" s="13" t="str">
        <f>'Média Mensal'!B58</f>
        <v>São Brás</v>
      </c>
      <c r="C58" s="13" t="str">
        <f>'Média Mensal'!C58</f>
        <v>Póvoa de Varzim</v>
      </c>
      <c r="D58" s="16">
        <f>'Média Mensal'!D58</f>
        <v>624.94000000000005</v>
      </c>
      <c r="E58" s="6">
        <v>6360.1413371764111</v>
      </c>
      <c r="F58" s="3">
        <v>5250.0000000105738</v>
      </c>
      <c r="G58" s="7">
        <f t="shared" si="4"/>
        <v>11610.141337186986</v>
      </c>
      <c r="H58" s="6">
        <v>0</v>
      </c>
      <c r="I58" s="3">
        <v>0</v>
      </c>
      <c r="J58" s="7">
        <f t="shared" si="5"/>
        <v>0</v>
      </c>
      <c r="K58" s="43">
        <v>175</v>
      </c>
      <c r="L58" s="3">
        <v>216</v>
      </c>
      <c r="M58" s="7">
        <f t="shared" si="6"/>
        <v>391</v>
      </c>
      <c r="N58" s="27">
        <f t="shared" si="7"/>
        <v>0.14654703541881131</v>
      </c>
      <c r="O58" s="27">
        <f t="shared" si="0"/>
        <v>9.8006272401631081E-2</v>
      </c>
      <c r="P58" s="28">
        <f t="shared" si="1"/>
        <v>0.11973167784410306</v>
      </c>
      <c r="R58" s="32">
        <f t="shared" si="8"/>
        <v>36.343664783865208</v>
      </c>
      <c r="S58" s="32">
        <f t="shared" si="9"/>
        <v>24.30555555560451</v>
      </c>
      <c r="T58" s="32">
        <f t="shared" si="10"/>
        <v>29.69345610533756</v>
      </c>
    </row>
    <row r="59" spans="2:20" x14ac:dyDescent="0.25">
      <c r="B59" s="11" t="str">
        <f>'Média Mensal'!B59</f>
        <v>CSra da Hora</v>
      </c>
      <c r="C59" s="11" t="str">
        <f>'Média Mensal'!C59</f>
        <v>CFonte do Cuco</v>
      </c>
      <c r="D59" s="14">
        <f>'Média Mensal'!D59</f>
        <v>685.98</v>
      </c>
      <c r="E59" s="2">
        <v>18517.103529986067</v>
      </c>
      <c r="F59" s="2">
        <v>14161.109219432665</v>
      </c>
      <c r="G59" s="5">
        <f t="shared" si="4"/>
        <v>32678.21274941873</v>
      </c>
      <c r="H59" s="2">
        <v>80</v>
      </c>
      <c r="I59" s="2">
        <v>41</v>
      </c>
      <c r="J59" s="10">
        <f t="shared" si="5"/>
        <v>121</v>
      </c>
      <c r="K59" s="2">
        <v>142</v>
      </c>
      <c r="L59" s="2">
        <v>169</v>
      </c>
      <c r="M59" s="10">
        <f t="shared" si="6"/>
        <v>311</v>
      </c>
      <c r="N59" s="25">
        <f t="shared" si="7"/>
        <v>0.35273360884612287</v>
      </c>
      <c r="O59" s="25">
        <f t="shared" si="0"/>
        <v>0.27893770129673545</v>
      </c>
      <c r="P59" s="26">
        <f t="shared" si="1"/>
        <v>0.31645309836359942</v>
      </c>
      <c r="R59" s="32">
        <f t="shared" si="8"/>
        <v>83.410376261198493</v>
      </c>
      <c r="S59" s="32">
        <f t="shared" si="9"/>
        <v>67.433853425869827</v>
      </c>
      <c r="T59" s="32">
        <f t="shared" si="10"/>
        <v>75.644010994024839</v>
      </c>
    </row>
    <row r="60" spans="2:20" x14ac:dyDescent="0.25">
      <c r="B60" s="12" t="str">
        <f>'Média Mensal'!B60</f>
        <v>CFonte do Cuco</v>
      </c>
      <c r="C60" s="12" t="str">
        <f>'Média Mensal'!C60</f>
        <v>Cândido dos Reis</v>
      </c>
      <c r="D60" s="15">
        <f>'Média Mensal'!D60</f>
        <v>913.51</v>
      </c>
      <c r="E60" s="2">
        <v>17394.065135245943</v>
      </c>
      <c r="F60" s="2">
        <v>14127.348422022687</v>
      </c>
      <c r="G60" s="5">
        <f t="shared" si="4"/>
        <v>31521.413557268628</v>
      </c>
      <c r="H60" s="2">
        <v>80</v>
      </c>
      <c r="I60" s="2">
        <v>41</v>
      </c>
      <c r="J60" s="5">
        <f t="shared" si="5"/>
        <v>121</v>
      </c>
      <c r="K60" s="2">
        <v>139</v>
      </c>
      <c r="L60" s="2">
        <v>171</v>
      </c>
      <c r="M60" s="5">
        <f t="shared" si="6"/>
        <v>310</v>
      </c>
      <c r="N60" s="27">
        <f t="shared" si="7"/>
        <v>0.33610421114635075</v>
      </c>
      <c r="O60" s="27">
        <f t="shared" si="0"/>
        <v>0.27558029849451249</v>
      </c>
      <c r="P60" s="28">
        <f t="shared" si="1"/>
        <v>0.30598560958752646</v>
      </c>
      <c r="R60" s="32">
        <f t="shared" si="8"/>
        <v>79.424954955460919</v>
      </c>
      <c r="S60" s="32">
        <f t="shared" si="9"/>
        <v>66.638435952937201</v>
      </c>
      <c r="T60" s="32">
        <f t="shared" si="10"/>
        <v>73.135530295286841</v>
      </c>
    </row>
    <row r="61" spans="2:20" x14ac:dyDescent="0.25">
      <c r="B61" s="12" t="str">
        <f>'Média Mensal'!B61</f>
        <v>Cândido dos Reis</v>
      </c>
      <c r="C61" s="12" t="str">
        <f>'Média Mensal'!C61</f>
        <v>Pias</v>
      </c>
      <c r="D61" s="15">
        <f>'Média Mensal'!D61</f>
        <v>916.73</v>
      </c>
      <c r="E61" s="2">
        <v>16437.942073657257</v>
      </c>
      <c r="F61" s="2">
        <v>13771.761763050061</v>
      </c>
      <c r="G61" s="5">
        <f t="shared" si="4"/>
        <v>30209.703836707318</v>
      </c>
      <c r="H61" s="2">
        <v>80</v>
      </c>
      <c r="I61" s="2">
        <v>41</v>
      </c>
      <c r="J61" s="5">
        <f t="shared" si="5"/>
        <v>121</v>
      </c>
      <c r="K61" s="2">
        <v>138</v>
      </c>
      <c r="L61" s="2">
        <v>172</v>
      </c>
      <c r="M61" s="5">
        <f t="shared" si="6"/>
        <v>310</v>
      </c>
      <c r="N61" s="27">
        <f t="shared" si="7"/>
        <v>0.31915855222229839</v>
      </c>
      <c r="O61" s="27">
        <f t="shared" si="0"/>
        <v>0.267350554493129</v>
      </c>
      <c r="P61" s="28">
        <f t="shared" si="1"/>
        <v>0.29325254170912596</v>
      </c>
      <c r="R61" s="32">
        <f t="shared" si="8"/>
        <v>75.403404007602091</v>
      </c>
      <c r="S61" s="32">
        <f t="shared" si="9"/>
        <v>64.656158511972123</v>
      </c>
      <c r="T61" s="32">
        <f t="shared" si="10"/>
        <v>70.092120270782644</v>
      </c>
    </row>
    <row r="62" spans="2:20" x14ac:dyDescent="0.25">
      <c r="B62" s="12" t="str">
        <f>'Média Mensal'!B62</f>
        <v>Pias</v>
      </c>
      <c r="C62" s="12" t="str">
        <f>'Média Mensal'!C62</f>
        <v>Araújo</v>
      </c>
      <c r="D62" s="15">
        <f>'Média Mensal'!D62</f>
        <v>1258.1300000000001</v>
      </c>
      <c r="E62" s="2">
        <v>15819.552667657388</v>
      </c>
      <c r="F62" s="2">
        <v>13456.496787066593</v>
      </c>
      <c r="G62" s="5">
        <f t="shared" si="4"/>
        <v>29276.04945472398</v>
      </c>
      <c r="H62" s="2">
        <v>80</v>
      </c>
      <c r="I62" s="2">
        <v>41</v>
      </c>
      <c r="J62" s="5">
        <f t="shared" si="5"/>
        <v>121</v>
      </c>
      <c r="K62" s="2">
        <v>139</v>
      </c>
      <c r="L62" s="2">
        <v>172</v>
      </c>
      <c r="M62" s="5">
        <f t="shared" si="6"/>
        <v>311</v>
      </c>
      <c r="N62" s="27">
        <f t="shared" si="7"/>
        <v>0.30568002526776528</v>
      </c>
      <c r="O62" s="27">
        <f t="shared" si="0"/>
        <v>0.26123033054563194</v>
      </c>
      <c r="P62" s="28">
        <f t="shared" si="1"/>
        <v>0.28350683156495954</v>
      </c>
      <c r="R62" s="32">
        <f t="shared" si="8"/>
        <v>72.235400308937841</v>
      </c>
      <c r="S62" s="32">
        <f t="shared" si="9"/>
        <v>63.176041253833773</v>
      </c>
      <c r="T62" s="32">
        <f t="shared" si="10"/>
        <v>67.768632997046254</v>
      </c>
    </row>
    <row r="63" spans="2:20" x14ac:dyDescent="0.25">
      <c r="B63" s="12" t="str">
        <f>'Média Mensal'!B63</f>
        <v>Araújo</v>
      </c>
      <c r="C63" s="12" t="str">
        <f>'Média Mensal'!C63</f>
        <v>Custió</v>
      </c>
      <c r="D63" s="15">
        <f>'Média Mensal'!D63</f>
        <v>651.69000000000005</v>
      </c>
      <c r="E63" s="2">
        <v>15124.588961496698</v>
      </c>
      <c r="F63" s="2">
        <v>13170.625257530084</v>
      </c>
      <c r="G63" s="5">
        <f t="shared" si="4"/>
        <v>28295.214219026784</v>
      </c>
      <c r="H63" s="2">
        <v>78</v>
      </c>
      <c r="I63" s="2">
        <v>41</v>
      </c>
      <c r="J63" s="5">
        <f t="shared" si="5"/>
        <v>119</v>
      </c>
      <c r="K63" s="2">
        <v>145</v>
      </c>
      <c r="L63" s="2">
        <v>172</v>
      </c>
      <c r="M63" s="5">
        <f t="shared" si="6"/>
        <v>317</v>
      </c>
      <c r="N63" s="27">
        <f t="shared" si="7"/>
        <v>0.286407153489939</v>
      </c>
      <c r="O63" s="27">
        <f t="shared" si="0"/>
        <v>0.25568072017258275</v>
      </c>
      <c r="P63" s="28">
        <f t="shared" si="1"/>
        <v>0.27123479887870766</v>
      </c>
      <c r="R63" s="32">
        <f t="shared" si="8"/>
        <v>67.823268885635414</v>
      </c>
      <c r="S63" s="32">
        <f t="shared" si="9"/>
        <v>61.833921396854855</v>
      </c>
      <c r="T63" s="32">
        <f t="shared" si="10"/>
        <v>64.897280318868766</v>
      </c>
    </row>
    <row r="64" spans="2:20" x14ac:dyDescent="0.25">
      <c r="B64" s="12" t="str">
        <f>'Média Mensal'!B64</f>
        <v>Custió</v>
      </c>
      <c r="C64" s="12" t="str">
        <f>'Média Mensal'!C64</f>
        <v>Parque de Maia</v>
      </c>
      <c r="D64" s="15">
        <f>'Média Mensal'!D64</f>
        <v>1418.51</v>
      </c>
      <c r="E64" s="2">
        <v>14123.595909043615</v>
      </c>
      <c r="F64" s="2">
        <v>12994.182311767136</v>
      </c>
      <c r="G64" s="5">
        <f t="shared" si="4"/>
        <v>27117.778220810753</v>
      </c>
      <c r="H64" s="2">
        <v>68</v>
      </c>
      <c r="I64" s="2">
        <v>39</v>
      </c>
      <c r="J64" s="5">
        <f t="shared" si="5"/>
        <v>107</v>
      </c>
      <c r="K64" s="2">
        <v>152</v>
      </c>
      <c r="L64" s="2">
        <v>175</v>
      </c>
      <c r="M64" s="5">
        <f t="shared" si="6"/>
        <v>327</v>
      </c>
      <c r="N64" s="27">
        <f t="shared" si="7"/>
        <v>0.26961659875235977</v>
      </c>
      <c r="O64" s="27">
        <f t="shared" si="0"/>
        <v>0.2507367689056641</v>
      </c>
      <c r="P64" s="28">
        <f t="shared" si="1"/>
        <v>0.26022741268243083</v>
      </c>
      <c r="R64" s="32">
        <f t="shared" si="8"/>
        <v>64.19816322292553</v>
      </c>
      <c r="S64" s="32">
        <f t="shared" si="9"/>
        <v>60.720478092369795</v>
      </c>
      <c r="T64" s="32">
        <f t="shared" si="10"/>
        <v>62.483359955785147</v>
      </c>
    </row>
    <row r="65" spans="2:20" x14ac:dyDescent="0.25">
      <c r="B65" s="12" t="str">
        <f>'Média Mensal'!B65</f>
        <v>Parque de Maia</v>
      </c>
      <c r="C65" s="12" t="str">
        <f>'Média Mensal'!C65</f>
        <v>Forum</v>
      </c>
      <c r="D65" s="15">
        <f>'Média Mensal'!D65</f>
        <v>824.81</v>
      </c>
      <c r="E65" s="2">
        <v>11861.906233667285</v>
      </c>
      <c r="F65" s="2">
        <v>11948.610376379333</v>
      </c>
      <c r="G65" s="5">
        <f t="shared" si="4"/>
        <v>23810.516610046616</v>
      </c>
      <c r="H65" s="2">
        <v>60</v>
      </c>
      <c r="I65" s="2">
        <v>39</v>
      </c>
      <c r="J65" s="5">
        <f t="shared" si="5"/>
        <v>99</v>
      </c>
      <c r="K65" s="2">
        <v>157</v>
      </c>
      <c r="L65" s="2">
        <v>175</v>
      </c>
      <c r="M65" s="5">
        <f t="shared" si="6"/>
        <v>332</v>
      </c>
      <c r="N65" s="27">
        <f t="shared" si="7"/>
        <v>0.22857072286240337</v>
      </c>
      <c r="O65" s="27">
        <f t="shared" si="0"/>
        <v>0.23056133020182412</v>
      </c>
      <c r="P65" s="28">
        <f t="shared" si="1"/>
        <v>0.22956533561556705</v>
      </c>
      <c r="R65" s="32">
        <f t="shared" si="8"/>
        <v>54.663162367130347</v>
      </c>
      <c r="S65" s="32">
        <f t="shared" si="9"/>
        <v>55.834627927006224</v>
      </c>
      <c r="T65" s="32">
        <f t="shared" si="10"/>
        <v>55.244818120757806</v>
      </c>
    </row>
    <row r="66" spans="2:20" x14ac:dyDescent="0.25">
      <c r="B66" s="12" t="str">
        <f>'Média Mensal'!B66</f>
        <v>Forum</v>
      </c>
      <c r="C66" s="12" t="str">
        <f>'Média Mensal'!C66</f>
        <v>Zona Industrial</v>
      </c>
      <c r="D66" s="15">
        <f>'Média Mensal'!D66</f>
        <v>1119.4000000000001</v>
      </c>
      <c r="E66" s="2">
        <v>4780.5780628416542</v>
      </c>
      <c r="F66" s="2">
        <v>5284.5934218653374</v>
      </c>
      <c r="G66" s="5">
        <f t="shared" si="4"/>
        <v>10065.171484706992</v>
      </c>
      <c r="H66" s="2">
        <v>41</v>
      </c>
      <c r="I66" s="2">
        <v>18</v>
      </c>
      <c r="J66" s="5">
        <f t="shared" si="5"/>
        <v>59</v>
      </c>
      <c r="K66" s="2">
        <v>68</v>
      </c>
      <c r="L66" s="2">
        <v>93</v>
      </c>
      <c r="M66" s="5">
        <f t="shared" si="6"/>
        <v>161</v>
      </c>
      <c r="N66" s="27">
        <f t="shared" si="7"/>
        <v>0.18587006465169728</v>
      </c>
      <c r="O66" s="27">
        <f t="shared" si="0"/>
        <v>0.19607425875131113</v>
      </c>
      <c r="P66" s="28">
        <f t="shared" si="1"/>
        <v>0.19109149993748087</v>
      </c>
      <c r="R66" s="32">
        <f t="shared" si="8"/>
        <v>43.85851433799683</v>
      </c>
      <c r="S66" s="32">
        <f t="shared" si="9"/>
        <v>47.60894974653457</v>
      </c>
      <c r="T66" s="32">
        <f t="shared" si="10"/>
        <v>45.750779475940874</v>
      </c>
    </row>
    <row r="67" spans="2:20" x14ac:dyDescent="0.25">
      <c r="B67" s="12" t="str">
        <f>'Média Mensal'!B67</f>
        <v>Zona Industrial</v>
      </c>
      <c r="C67" s="12" t="str">
        <f>'Média Mensal'!C67</f>
        <v>Mandim</v>
      </c>
      <c r="D67" s="15">
        <f>'Média Mensal'!D67</f>
        <v>1194.23</v>
      </c>
      <c r="E67" s="2">
        <v>4637.8917679548586</v>
      </c>
      <c r="F67" s="2">
        <v>3750.3155860980337</v>
      </c>
      <c r="G67" s="5">
        <f t="shared" si="4"/>
        <v>8388.2073540528927</v>
      </c>
      <c r="H67" s="2">
        <v>53</v>
      </c>
      <c r="I67" s="2">
        <v>18</v>
      </c>
      <c r="J67" s="5">
        <f t="shared" si="5"/>
        <v>71</v>
      </c>
      <c r="K67" s="2">
        <v>68</v>
      </c>
      <c r="L67" s="2">
        <v>93</v>
      </c>
      <c r="M67" s="5">
        <f t="shared" si="6"/>
        <v>161</v>
      </c>
      <c r="N67" s="27">
        <f t="shared" si="7"/>
        <v>0.1638136397271425</v>
      </c>
      <c r="O67" s="27">
        <f t="shared" si="0"/>
        <v>0.13914795139871006</v>
      </c>
      <c r="P67" s="28">
        <f t="shared" si="1"/>
        <v>0.15178429636025068</v>
      </c>
      <c r="R67" s="32">
        <f t="shared" si="8"/>
        <v>38.329684032684781</v>
      </c>
      <c r="S67" s="32">
        <f t="shared" si="9"/>
        <v>33.786626901784089</v>
      </c>
      <c r="T67" s="32">
        <f t="shared" si="10"/>
        <v>36.156066181262467</v>
      </c>
    </row>
    <row r="68" spans="2:20" x14ac:dyDescent="0.25">
      <c r="B68" s="12" t="str">
        <f>'Média Mensal'!B68</f>
        <v>Mandim</v>
      </c>
      <c r="C68" s="12" t="str">
        <f>'Média Mensal'!C68</f>
        <v>Castêlo da Maia</v>
      </c>
      <c r="D68" s="15">
        <f>'Média Mensal'!D68</f>
        <v>1468.1</v>
      </c>
      <c r="E68" s="2">
        <v>4511.9171166122705</v>
      </c>
      <c r="F68" s="2">
        <v>2428.3282358853339</v>
      </c>
      <c r="G68" s="5">
        <f t="shared" si="4"/>
        <v>6940.2453524976045</v>
      </c>
      <c r="H68" s="2">
        <v>49</v>
      </c>
      <c r="I68" s="2">
        <v>34</v>
      </c>
      <c r="J68" s="5">
        <f t="shared" si="5"/>
        <v>83</v>
      </c>
      <c r="K68" s="2">
        <v>66</v>
      </c>
      <c r="L68" s="2">
        <v>73</v>
      </c>
      <c r="M68" s="5">
        <f t="shared" si="6"/>
        <v>139</v>
      </c>
      <c r="N68" s="27">
        <f t="shared" si="7"/>
        <v>0.16740565140294861</v>
      </c>
      <c r="O68" s="27">
        <f t="shared" si="0"/>
        <v>9.5423146647490326E-2</v>
      </c>
      <c r="P68" s="28">
        <f t="shared" si="1"/>
        <v>0.13244743039117565</v>
      </c>
      <c r="R68" s="32">
        <f t="shared" si="8"/>
        <v>39.234061883584964</v>
      </c>
      <c r="S68" s="32">
        <f t="shared" si="9"/>
        <v>22.694656410143306</v>
      </c>
      <c r="T68" s="32">
        <f t="shared" si="10"/>
        <v>31.262366452691911</v>
      </c>
    </row>
    <row r="69" spans="2:20" x14ac:dyDescent="0.25">
      <c r="B69" s="13" t="str">
        <f>'Média Mensal'!B69</f>
        <v>Castêlo da Maia</v>
      </c>
      <c r="C69" s="13" t="str">
        <f>'Média Mensal'!C69</f>
        <v>ISMAI</v>
      </c>
      <c r="D69" s="16">
        <f>'Média Mensal'!D69</f>
        <v>702.48</v>
      </c>
      <c r="E69" s="2">
        <v>2284.1882586325587</v>
      </c>
      <c r="F69" s="2">
        <v>1406.0000000082603</v>
      </c>
      <c r="G69" s="7">
        <f t="shared" si="4"/>
        <v>3690.1882586408192</v>
      </c>
      <c r="H69" s="6">
        <v>45</v>
      </c>
      <c r="I69" s="3">
        <v>34</v>
      </c>
      <c r="J69" s="7">
        <f t="shared" si="5"/>
        <v>79</v>
      </c>
      <c r="K69" s="6">
        <v>72</v>
      </c>
      <c r="L69" s="3">
        <v>71</v>
      </c>
      <c r="M69" s="7">
        <f t="shared" si="6"/>
        <v>143</v>
      </c>
      <c r="N69" s="27">
        <f t="shared" si="7"/>
        <v>8.2832472390214629E-2</v>
      </c>
      <c r="O69" s="27">
        <f t="shared" si="0"/>
        <v>5.6348188522293216E-2</v>
      </c>
      <c r="P69" s="28">
        <f t="shared" si="1"/>
        <v>7.0251832520576055E-2</v>
      </c>
      <c r="R69" s="32">
        <f t="shared" si="8"/>
        <v>19.522976569509048</v>
      </c>
      <c r="S69" s="32">
        <f t="shared" si="9"/>
        <v>13.39047619055486</v>
      </c>
      <c r="T69" s="32">
        <f t="shared" si="10"/>
        <v>16.622469633517202</v>
      </c>
    </row>
    <row r="70" spans="2:20" x14ac:dyDescent="0.25">
      <c r="B70" s="11" t="str">
        <f>'Média Mensal'!B70</f>
        <v>Santo Ovídio</v>
      </c>
      <c r="C70" s="11" t="str">
        <f>'Média Mensal'!C70</f>
        <v>D. João II</v>
      </c>
      <c r="D70" s="14">
        <f>'Média Mensal'!D70</f>
        <v>463.71</v>
      </c>
      <c r="E70" s="2">
        <v>8793.9999999445517</v>
      </c>
      <c r="F70" s="2">
        <v>14565.065891046741</v>
      </c>
      <c r="G70" s="10">
        <f t="shared" ref="G70:G86" si="14">+E70+F70</f>
        <v>23359.065890991293</v>
      </c>
      <c r="H70" s="2">
        <v>477</v>
      </c>
      <c r="I70" s="2">
        <v>472</v>
      </c>
      <c r="J70" s="10">
        <f t="shared" ref="J70:J86" si="15">+H70+I70</f>
        <v>949</v>
      </c>
      <c r="K70" s="2">
        <v>0</v>
      </c>
      <c r="L70" s="2">
        <v>0</v>
      </c>
      <c r="M70" s="10">
        <f t="shared" ref="M70:M86" si="16">+K70+L70</f>
        <v>0</v>
      </c>
      <c r="N70" s="25">
        <f t="shared" ref="N70:P86" si="17">+E70/(H70*216+K70*248)</f>
        <v>8.5352123611543512E-2</v>
      </c>
      <c r="O70" s="25">
        <f t="shared" si="0"/>
        <v>0.14286199281080059</v>
      </c>
      <c r="P70" s="26">
        <f t="shared" si="1"/>
        <v>0.11395555697513607</v>
      </c>
      <c r="R70" s="32">
        <f t="shared" si="8"/>
        <v>18.436058700093401</v>
      </c>
      <c r="S70" s="32">
        <f t="shared" si="9"/>
        <v>30.858190447132927</v>
      </c>
      <c r="T70" s="32">
        <f t="shared" si="10"/>
        <v>24.614400306629392</v>
      </c>
    </row>
    <row r="71" spans="2:20" x14ac:dyDescent="0.25">
      <c r="B71" s="12" t="str">
        <f>'Média Mensal'!B71</f>
        <v>D. João II</v>
      </c>
      <c r="C71" s="12" t="str">
        <f>'Média Mensal'!C71</f>
        <v>João de Deus</v>
      </c>
      <c r="D71" s="15">
        <f>'Média Mensal'!D71</f>
        <v>716.25</v>
      </c>
      <c r="E71" s="2">
        <v>13440.685323428736</v>
      </c>
      <c r="F71" s="2">
        <v>22354.07167670154</v>
      </c>
      <c r="G71" s="5">
        <f t="shared" si="14"/>
        <v>35794.757000130274</v>
      </c>
      <c r="H71" s="2">
        <v>478</v>
      </c>
      <c r="I71" s="2">
        <v>477</v>
      </c>
      <c r="J71" s="5">
        <f t="shared" si="15"/>
        <v>955</v>
      </c>
      <c r="K71" s="2">
        <v>0</v>
      </c>
      <c r="L71" s="2">
        <v>0</v>
      </c>
      <c r="M71" s="5">
        <f t="shared" si="16"/>
        <v>0</v>
      </c>
      <c r="N71" s="27">
        <f t="shared" si="17"/>
        <v>0.13017865066082379</v>
      </c>
      <c r="O71" s="27">
        <f t="shared" si="0"/>
        <v>0.21696241630465818</v>
      </c>
      <c r="P71" s="28">
        <f t="shared" si="1"/>
        <v>0.17352509695622587</v>
      </c>
      <c r="R71" s="32">
        <f t="shared" ref="R71:R86" si="18">+E71/(H71+K71)</f>
        <v>28.118588542737939</v>
      </c>
      <c r="S71" s="32">
        <f t="shared" ref="S71:S86" si="19">+F71/(I71+L71)</f>
        <v>46.863881921806161</v>
      </c>
      <c r="T71" s="32">
        <f t="shared" ref="T71:T86" si="20">+G71/(J71+M71)</f>
        <v>37.481420942544787</v>
      </c>
    </row>
    <row r="72" spans="2:20" x14ac:dyDescent="0.25">
      <c r="B72" s="12" t="str">
        <f>'Média Mensal'!B72</f>
        <v>João de Deus</v>
      </c>
      <c r="C72" s="12" t="str">
        <f>'Média Mensal'!C72</f>
        <v>C.M.Gaia</v>
      </c>
      <c r="D72" s="15">
        <f>'Média Mensal'!D72</f>
        <v>405.01</v>
      </c>
      <c r="E72" s="2">
        <v>24455.359594541704</v>
      </c>
      <c r="F72" s="2">
        <v>36272.343397508448</v>
      </c>
      <c r="G72" s="5">
        <f t="shared" si="14"/>
        <v>60727.702992050152</v>
      </c>
      <c r="H72" s="2">
        <v>479</v>
      </c>
      <c r="I72" s="2">
        <v>473</v>
      </c>
      <c r="J72" s="5">
        <f t="shared" si="15"/>
        <v>952</v>
      </c>
      <c r="K72" s="2">
        <v>0</v>
      </c>
      <c r="L72" s="2">
        <v>0</v>
      </c>
      <c r="M72" s="5">
        <f t="shared" si="16"/>
        <v>0</v>
      </c>
      <c r="N72" s="27">
        <f t="shared" si="17"/>
        <v>0.23636588179986956</v>
      </c>
      <c r="O72" s="27">
        <f t="shared" si="0"/>
        <v>0.3550264603154456</v>
      </c>
      <c r="P72" s="28">
        <f t="shared" si="1"/>
        <v>0.29532224066317575</v>
      </c>
      <c r="R72" s="32">
        <f t="shared" si="18"/>
        <v>51.055030468771825</v>
      </c>
      <c r="S72" s="32">
        <f t="shared" si="19"/>
        <v>76.685715428136248</v>
      </c>
      <c r="T72" s="32">
        <f t="shared" si="20"/>
        <v>63.789603983245961</v>
      </c>
    </row>
    <row r="73" spans="2:20" x14ac:dyDescent="0.25">
      <c r="B73" s="12" t="str">
        <f>'Média Mensal'!B73</f>
        <v>C.M.Gaia</v>
      </c>
      <c r="C73" s="12" t="str">
        <f>'Média Mensal'!C73</f>
        <v>General Torres</v>
      </c>
      <c r="D73" s="15">
        <f>'Média Mensal'!D73</f>
        <v>488.39</v>
      </c>
      <c r="E73" s="2">
        <v>28762.120496531399</v>
      </c>
      <c r="F73" s="2">
        <v>41184.125176784182</v>
      </c>
      <c r="G73" s="5">
        <f t="shared" si="14"/>
        <v>69946.245673315585</v>
      </c>
      <c r="H73" s="2">
        <v>477</v>
      </c>
      <c r="I73" s="2">
        <v>477</v>
      </c>
      <c r="J73" s="5">
        <f t="shared" si="15"/>
        <v>954</v>
      </c>
      <c r="K73" s="2">
        <v>0</v>
      </c>
      <c r="L73" s="2">
        <v>0</v>
      </c>
      <c r="M73" s="5">
        <f t="shared" si="16"/>
        <v>0</v>
      </c>
      <c r="N73" s="27">
        <f t="shared" si="17"/>
        <v>0.27915715987781853</v>
      </c>
      <c r="O73" s="27">
        <f t="shared" si="0"/>
        <v>0.39972169012330327</v>
      </c>
      <c r="P73" s="28">
        <f t="shared" si="1"/>
        <v>0.3394394250005609</v>
      </c>
      <c r="R73" s="32">
        <f t="shared" si="18"/>
        <v>60.297946533608801</v>
      </c>
      <c r="S73" s="32">
        <f t="shared" si="19"/>
        <v>86.339885066633499</v>
      </c>
      <c r="T73" s="32">
        <f t="shared" si="20"/>
        <v>73.318915800121161</v>
      </c>
    </row>
    <row r="74" spans="2:20" x14ac:dyDescent="0.25">
      <c r="B74" s="12" t="str">
        <f>'Média Mensal'!B74</f>
        <v>General Torres</v>
      </c>
      <c r="C74" s="12" t="str">
        <f>'Média Mensal'!C74</f>
        <v>Jardim do Morro</v>
      </c>
      <c r="D74" s="15">
        <f>'Média Mensal'!D74</f>
        <v>419.98</v>
      </c>
      <c r="E74" s="2">
        <v>31320.430786342764</v>
      </c>
      <c r="F74" s="2">
        <v>46933.224026685093</v>
      </c>
      <c r="G74" s="5">
        <f t="shared" si="14"/>
        <v>78253.654813027853</v>
      </c>
      <c r="H74" s="2">
        <v>477</v>
      </c>
      <c r="I74" s="2">
        <v>466</v>
      </c>
      <c r="J74" s="5">
        <f t="shared" si="15"/>
        <v>943</v>
      </c>
      <c r="K74" s="2">
        <v>0</v>
      </c>
      <c r="L74" s="2">
        <v>0</v>
      </c>
      <c r="M74" s="5">
        <f t="shared" si="16"/>
        <v>0</v>
      </c>
      <c r="N74" s="27">
        <f t="shared" si="17"/>
        <v>0.30398740960422749</v>
      </c>
      <c r="O74" s="27">
        <f t="shared" si="0"/>
        <v>0.466273486197396</v>
      </c>
      <c r="P74" s="28">
        <f t="shared" si="1"/>
        <v>0.38418392253361933</v>
      </c>
      <c r="R74" s="32">
        <f t="shared" si="18"/>
        <v>65.661280474513134</v>
      </c>
      <c r="S74" s="32">
        <f t="shared" si="19"/>
        <v>100.71507301863754</v>
      </c>
      <c r="T74" s="32">
        <f t="shared" si="20"/>
        <v>82.98372726726177</v>
      </c>
    </row>
    <row r="75" spans="2:20" x14ac:dyDescent="0.25">
      <c r="B75" s="12" t="str">
        <f>'Média Mensal'!B75</f>
        <v>Jardim do Morro</v>
      </c>
      <c r="C75" s="12" t="str">
        <f>'Média Mensal'!C75</f>
        <v>São Bento</v>
      </c>
      <c r="D75" s="15">
        <f>'Média Mensal'!D75</f>
        <v>795.7</v>
      </c>
      <c r="E75" s="2">
        <v>33963.054440076266</v>
      </c>
      <c r="F75" s="2">
        <v>49832.865146447293</v>
      </c>
      <c r="G75" s="5">
        <f t="shared" si="14"/>
        <v>83795.919586523552</v>
      </c>
      <c r="H75" s="2">
        <v>469</v>
      </c>
      <c r="I75" s="2">
        <v>465</v>
      </c>
      <c r="J75" s="5">
        <f t="shared" si="15"/>
        <v>934</v>
      </c>
      <c r="K75" s="2">
        <v>0</v>
      </c>
      <c r="L75" s="2">
        <v>0</v>
      </c>
      <c r="M75" s="5">
        <f t="shared" si="16"/>
        <v>0</v>
      </c>
      <c r="N75" s="27">
        <f t="shared" si="17"/>
        <v>0.33525877003944826</v>
      </c>
      <c r="O75" s="27">
        <f t="shared" si="0"/>
        <v>0.49614561077705388</v>
      </c>
      <c r="P75" s="28">
        <f t="shared" si="1"/>
        <v>0.41535767897198206</v>
      </c>
      <c r="R75" s="32">
        <f t="shared" si="18"/>
        <v>72.415894328520821</v>
      </c>
      <c r="S75" s="32">
        <f t="shared" si="19"/>
        <v>107.16745192784364</v>
      </c>
      <c r="T75" s="32">
        <f t="shared" si="20"/>
        <v>89.717258657948122</v>
      </c>
    </row>
    <row r="76" spans="2:20" x14ac:dyDescent="0.25">
      <c r="B76" s="12" t="str">
        <f>'Média Mensal'!B76</f>
        <v>São Bento</v>
      </c>
      <c r="C76" s="12" t="str">
        <f>'Média Mensal'!C76</f>
        <v>Aliados</v>
      </c>
      <c r="D76" s="15">
        <f>'Média Mensal'!D76</f>
        <v>443.38</v>
      </c>
      <c r="E76" s="2">
        <v>45291.57367873381</v>
      </c>
      <c r="F76" s="2">
        <v>59750.60434953565</v>
      </c>
      <c r="G76" s="5">
        <f t="shared" si="14"/>
        <v>105042.17802826947</v>
      </c>
      <c r="H76" s="2">
        <v>480</v>
      </c>
      <c r="I76" s="2">
        <v>487</v>
      </c>
      <c r="J76" s="5">
        <f t="shared" si="15"/>
        <v>967</v>
      </c>
      <c r="K76" s="2">
        <v>0</v>
      </c>
      <c r="L76" s="2">
        <v>0</v>
      </c>
      <c r="M76" s="5">
        <f t="shared" si="16"/>
        <v>0</v>
      </c>
      <c r="N76" s="27">
        <f t="shared" si="17"/>
        <v>0.43684002390754062</v>
      </c>
      <c r="O76" s="27">
        <f t="shared" si="0"/>
        <v>0.5680147192708157</v>
      </c>
      <c r="P76" s="28">
        <f t="shared" si="1"/>
        <v>0.50290215073475364</v>
      </c>
      <c r="R76" s="32">
        <f t="shared" si="18"/>
        <v>94.357445164028775</v>
      </c>
      <c r="S76" s="32">
        <f t="shared" si="19"/>
        <v>122.6911793624962</v>
      </c>
      <c r="T76" s="32">
        <f t="shared" si="20"/>
        <v>108.62686455870679</v>
      </c>
    </row>
    <row r="77" spans="2:20" x14ac:dyDescent="0.25">
      <c r="B77" s="12" t="str">
        <f>'Média Mensal'!B77</f>
        <v>Aliados</v>
      </c>
      <c r="C77" s="12" t="str">
        <f>'Média Mensal'!C77</f>
        <v>Trindade S</v>
      </c>
      <c r="D77" s="15">
        <f>'Média Mensal'!D77</f>
        <v>450.27</v>
      </c>
      <c r="E77" s="2">
        <v>51854.424046921755</v>
      </c>
      <c r="F77" s="2">
        <v>61095.48612080115</v>
      </c>
      <c r="G77" s="5">
        <f t="shared" si="14"/>
        <v>112949.9101677229</v>
      </c>
      <c r="H77" s="2">
        <v>484</v>
      </c>
      <c r="I77" s="2">
        <v>485</v>
      </c>
      <c r="J77" s="5">
        <f t="shared" si="15"/>
        <v>969</v>
      </c>
      <c r="K77" s="2">
        <v>0</v>
      </c>
      <c r="L77" s="2">
        <v>0</v>
      </c>
      <c r="M77" s="5">
        <f t="shared" si="16"/>
        <v>0</v>
      </c>
      <c r="N77" s="27">
        <f t="shared" si="17"/>
        <v>0.49600573965910771</v>
      </c>
      <c r="O77" s="27">
        <f t="shared" si="0"/>
        <v>0.58319478924017898</v>
      </c>
      <c r="P77" s="28">
        <f t="shared" si="1"/>
        <v>0.5396452536393137</v>
      </c>
      <c r="R77" s="32">
        <f t="shared" si="18"/>
        <v>107.13723976636726</v>
      </c>
      <c r="S77" s="32">
        <f t="shared" si="19"/>
        <v>125.97007447587866</v>
      </c>
      <c r="T77" s="32">
        <f t="shared" si="20"/>
        <v>116.56337478609174</v>
      </c>
    </row>
    <row r="78" spans="2:20" x14ac:dyDescent="0.25">
      <c r="B78" s="12" t="str">
        <f>'Média Mensal'!B78</f>
        <v>Trindade S</v>
      </c>
      <c r="C78" s="12" t="str">
        <f>'Média Mensal'!C78</f>
        <v>Faria Guimaraes</v>
      </c>
      <c r="D78" s="15">
        <f>'Média Mensal'!D78</f>
        <v>555.34</v>
      </c>
      <c r="E78" s="2">
        <v>39375.732176061654</v>
      </c>
      <c r="F78" s="2">
        <v>42451.829102824915</v>
      </c>
      <c r="G78" s="5">
        <f t="shared" si="14"/>
        <v>81827.561278886569</v>
      </c>
      <c r="H78" s="2">
        <v>471</v>
      </c>
      <c r="I78" s="2">
        <v>484</v>
      </c>
      <c r="J78" s="5">
        <f t="shared" si="15"/>
        <v>955</v>
      </c>
      <c r="K78" s="2">
        <v>0</v>
      </c>
      <c r="L78" s="2">
        <v>0</v>
      </c>
      <c r="M78" s="5">
        <f t="shared" si="16"/>
        <v>0</v>
      </c>
      <c r="N78" s="27">
        <f t="shared" si="17"/>
        <v>0.38703833624343059</v>
      </c>
      <c r="O78" s="27">
        <f t="shared" si="0"/>
        <v>0.40606662364961083</v>
      </c>
      <c r="P78" s="28">
        <f t="shared" si="1"/>
        <v>0.39668199185033243</v>
      </c>
      <c r="R78" s="32">
        <f t="shared" si="18"/>
        <v>83.600280628581004</v>
      </c>
      <c r="S78" s="32">
        <f t="shared" si="19"/>
        <v>87.710390708315941</v>
      </c>
      <c r="T78" s="32">
        <f t="shared" si="20"/>
        <v>85.683310239671798</v>
      </c>
    </row>
    <row r="79" spans="2:20" x14ac:dyDescent="0.25">
      <c r="B79" s="12" t="str">
        <f>'Média Mensal'!B79</f>
        <v>Faria Guimaraes</v>
      </c>
      <c r="C79" s="12" t="str">
        <f>'Média Mensal'!C79</f>
        <v>Marques</v>
      </c>
      <c r="D79" s="15">
        <f>'Média Mensal'!D79</f>
        <v>621.04</v>
      </c>
      <c r="E79" s="2">
        <v>36929.89890560256</v>
      </c>
      <c r="F79" s="2">
        <v>39838.669768749816</v>
      </c>
      <c r="G79" s="5">
        <f t="shared" si="14"/>
        <v>76768.568674352369</v>
      </c>
      <c r="H79" s="2">
        <v>484</v>
      </c>
      <c r="I79" s="2">
        <v>486</v>
      </c>
      <c r="J79" s="5">
        <f t="shared" si="15"/>
        <v>970</v>
      </c>
      <c r="K79" s="2">
        <v>0</v>
      </c>
      <c r="L79" s="2">
        <v>0</v>
      </c>
      <c r="M79" s="5">
        <f t="shared" si="16"/>
        <v>0</v>
      </c>
      <c r="N79" s="27">
        <f t="shared" si="17"/>
        <v>0.35324742601777775</v>
      </c>
      <c r="O79" s="27">
        <f t="shared" si="0"/>
        <v>0.37950264602146982</v>
      </c>
      <c r="P79" s="28">
        <f t="shared" si="1"/>
        <v>0.366402103256741</v>
      </c>
      <c r="R79" s="32">
        <f t="shared" si="18"/>
        <v>76.301444019840005</v>
      </c>
      <c r="S79" s="32">
        <f t="shared" si="19"/>
        <v>81.972571540637489</v>
      </c>
      <c r="T79" s="32">
        <f t="shared" si="20"/>
        <v>79.142854303456048</v>
      </c>
    </row>
    <row r="80" spans="2:20" x14ac:dyDescent="0.25">
      <c r="B80" s="12" t="str">
        <f>'Média Mensal'!B80</f>
        <v>Marques</v>
      </c>
      <c r="C80" s="12" t="str">
        <f>'Média Mensal'!C80</f>
        <v>Combatentes</v>
      </c>
      <c r="D80" s="15">
        <f>'Média Mensal'!D80</f>
        <v>702.75</v>
      </c>
      <c r="E80" s="2">
        <v>28825.961761083487</v>
      </c>
      <c r="F80" s="2">
        <v>30503.812035607025</v>
      </c>
      <c r="G80" s="5">
        <f t="shared" si="14"/>
        <v>59329.773796690512</v>
      </c>
      <c r="H80" s="2">
        <v>481</v>
      </c>
      <c r="I80" s="2">
        <v>484</v>
      </c>
      <c r="J80" s="5">
        <f t="shared" si="15"/>
        <v>965</v>
      </c>
      <c r="K80" s="2">
        <v>0</v>
      </c>
      <c r="L80" s="2">
        <v>0</v>
      </c>
      <c r="M80" s="5">
        <f t="shared" si="16"/>
        <v>0</v>
      </c>
      <c r="N80" s="27">
        <f t="shared" si="17"/>
        <v>0.27745015940058798</v>
      </c>
      <c r="O80" s="27">
        <f t="shared" si="0"/>
        <v>0.29177965292706443</v>
      </c>
      <c r="P80" s="28">
        <f t="shared" si="1"/>
        <v>0.28463717998796062</v>
      </c>
      <c r="R80" s="32">
        <f t="shared" si="18"/>
        <v>59.929234430526996</v>
      </c>
      <c r="S80" s="32">
        <f t="shared" si="19"/>
        <v>63.024405032245916</v>
      </c>
      <c r="T80" s="32">
        <f t="shared" si="20"/>
        <v>61.481630877399496</v>
      </c>
    </row>
    <row r="81" spans="2:20" x14ac:dyDescent="0.25">
      <c r="B81" s="12" t="str">
        <f>'Média Mensal'!B81</f>
        <v>Combatentes</v>
      </c>
      <c r="C81" s="12" t="str">
        <f>'Média Mensal'!C81</f>
        <v>Salgueiros</v>
      </c>
      <c r="D81" s="15">
        <f>'Média Mensal'!D81</f>
        <v>471.25</v>
      </c>
      <c r="E81" s="2">
        <v>23983.341074509695</v>
      </c>
      <c r="F81" s="2">
        <v>26308.776702175837</v>
      </c>
      <c r="G81" s="5">
        <f t="shared" si="14"/>
        <v>50292.117776685533</v>
      </c>
      <c r="H81" s="2">
        <v>492</v>
      </c>
      <c r="I81" s="2">
        <v>484</v>
      </c>
      <c r="J81" s="5">
        <f t="shared" si="15"/>
        <v>976</v>
      </c>
      <c r="K81" s="2">
        <v>0</v>
      </c>
      <c r="L81" s="2">
        <v>0</v>
      </c>
      <c r="M81" s="5">
        <f t="shared" si="16"/>
        <v>0</v>
      </c>
      <c r="N81" s="27">
        <f t="shared" si="17"/>
        <v>0.22567883426029148</v>
      </c>
      <c r="O81" s="27">
        <f t="shared" si="17"/>
        <v>0.25165266971013006</v>
      </c>
      <c r="P81" s="28">
        <f t="shared" si="17"/>
        <v>0.23855930183992455</v>
      </c>
      <c r="R81" s="32">
        <f t="shared" si="18"/>
        <v>48.746628200222958</v>
      </c>
      <c r="S81" s="32">
        <f t="shared" si="19"/>
        <v>54.356976657388095</v>
      </c>
      <c r="T81" s="32">
        <f t="shared" si="20"/>
        <v>51.528809197423705</v>
      </c>
    </row>
    <row r="82" spans="2:20" x14ac:dyDescent="0.25">
      <c r="B82" s="12" t="str">
        <f>'Média Mensal'!B82</f>
        <v>Salgueiros</v>
      </c>
      <c r="C82" s="12" t="str">
        <f>'Média Mensal'!C82</f>
        <v>Polo Universitario</v>
      </c>
      <c r="D82" s="15">
        <f>'Média Mensal'!D82</f>
        <v>775.36</v>
      </c>
      <c r="E82" s="2">
        <v>20536.331104806763</v>
      </c>
      <c r="F82" s="2">
        <v>23694.360080245569</v>
      </c>
      <c r="G82" s="5">
        <f t="shared" si="14"/>
        <v>44230.691185052332</v>
      </c>
      <c r="H82" s="2">
        <v>481</v>
      </c>
      <c r="I82" s="2">
        <v>481</v>
      </c>
      <c r="J82" s="5">
        <f t="shared" si="15"/>
        <v>962</v>
      </c>
      <c r="K82" s="2">
        <v>0</v>
      </c>
      <c r="L82" s="2">
        <v>0</v>
      </c>
      <c r="M82" s="5">
        <f t="shared" si="16"/>
        <v>0</v>
      </c>
      <c r="N82" s="27">
        <f t="shared" si="17"/>
        <v>0.19766238454614965</v>
      </c>
      <c r="O82" s="27">
        <f t="shared" si="17"/>
        <v>0.22805844383080745</v>
      </c>
      <c r="P82" s="28">
        <f t="shared" si="17"/>
        <v>0.21286041418847854</v>
      </c>
      <c r="R82" s="32">
        <f t="shared" si="18"/>
        <v>42.695075061968325</v>
      </c>
      <c r="S82" s="32">
        <f t="shared" si="19"/>
        <v>49.260623867454406</v>
      </c>
      <c r="T82" s="32">
        <f t="shared" si="20"/>
        <v>45.977849464711362</v>
      </c>
    </row>
    <row r="83" spans="2:20" x14ac:dyDescent="0.25">
      <c r="B83" s="12" t="str">
        <f>'Média Mensal'!B83</f>
        <v>Polo Universitario</v>
      </c>
      <c r="C83" s="12" t="str">
        <f>'Média Mensal'!C83</f>
        <v>I.P.O.</v>
      </c>
      <c r="D83" s="15">
        <f>'Média Mensal'!D83</f>
        <v>827.64</v>
      </c>
      <c r="E83" s="2">
        <v>15994.042732630169</v>
      </c>
      <c r="F83" s="2">
        <v>17897.030317755336</v>
      </c>
      <c r="G83" s="5">
        <f t="shared" si="14"/>
        <v>33891.073050385501</v>
      </c>
      <c r="H83" s="2">
        <v>486</v>
      </c>
      <c r="I83" s="2">
        <v>488</v>
      </c>
      <c r="J83" s="5">
        <f t="shared" si="15"/>
        <v>974</v>
      </c>
      <c r="K83" s="2">
        <v>0</v>
      </c>
      <c r="L83" s="2">
        <v>0</v>
      </c>
      <c r="M83" s="5">
        <f t="shared" si="16"/>
        <v>0</v>
      </c>
      <c r="N83" s="27">
        <f t="shared" si="17"/>
        <v>0.15235904142499399</v>
      </c>
      <c r="O83" s="27">
        <f t="shared" si="17"/>
        <v>0.16978815951118831</v>
      </c>
      <c r="P83" s="28">
        <f t="shared" si="17"/>
        <v>0.16109149483984286</v>
      </c>
      <c r="R83" s="32">
        <f t="shared" si="18"/>
        <v>32.909552947798701</v>
      </c>
      <c r="S83" s="32">
        <f t="shared" si="19"/>
        <v>36.674242454416671</v>
      </c>
      <c r="T83" s="32">
        <f t="shared" si="20"/>
        <v>34.795762885406056</v>
      </c>
    </row>
    <row r="84" spans="2:20" x14ac:dyDescent="0.25">
      <c r="B84" s="13" t="str">
        <f>'Média Mensal'!B84</f>
        <v>I.P.O.</v>
      </c>
      <c r="C84" s="13" t="str">
        <f>'Média Mensal'!C84</f>
        <v>Hospital São João</v>
      </c>
      <c r="D84" s="16">
        <f>'Média Mensal'!D84</f>
        <v>351.77</v>
      </c>
      <c r="E84" s="6">
        <v>8950.2366858298046</v>
      </c>
      <c r="F84" s="3">
        <v>9073.9999999461979</v>
      </c>
      <c r="G84" s="7">
        <f t="shared" si="14"/>
        <v>18024.236685776003</v>
      </c>
      <c r="H84" s="6">
        <v>488</v>
      </c>
      <c r="I84" s="3">
        <v>486</v>
      </c>
      <c r="J84" s="7">
        <f t="shared" si="15"/>
        <v>974</v>
      </c>
      <c r="K84" s="6">
        <v>0</v>
      </c>
      <c r="L84" s="3">
        <v>0</v>
      </c>
      <c r="M84" s="7">
        <f t="shared" si="16"/>
        <v>0</v>
      </c>
      <c r="N84" s="27">
        <f t="shared" si="17"/>
        <v>8.4910411788761811E-2</v>
      </c>
      <c r="O84" s="27">
        <f t="shared" si="17"/>
        <v>8.6438805059691717E-2</v>
      </c>
      <c r="P84" s="28">
        <f t="shared" si="17"/>
        <v>8.5673039231956821E-2</v>
      </c>
      <c r="R84" s="32">
        <f t="shared" si="18"/>
        <v>18.34064894637255</v>
      </c>
      <c r="S84" s="32">
        <f t="shared" si="19"/>
        <v>18.670781892893412</v>
      </c>
      <c r="T84" s="32">
        <f t="shared" si="20"/>
        <v>18.505376474102672</v>
      </c>
    </row>
    <row r="85" spans="2:20" x14ac:dyDescent="0.25">
      <c r="B85" s="12" t="str">
        <f>'Média Mensal'!B85</f>
        <v xml:space="preserve">Verdes (E) </v>
      </c>
      <c r="C85" s="12" t="str">
        <f>'Média Mensal'!C85</f>
        <v>Botica</v>
      </c>
      <c r="D85" s="15">
        <f>'Média Mensal'!D85</f>
        <v>683.54</v>
      </c>
      <c r="E85" s="2">
        <v>4072.2649839233031</v>
      </c>
      <c r="F85" s="2">
        <v>7780.7801460231112</v>
      </c>
      <c r="G85" s="5">
        <f t="shared" si="14"/>
        <v>11853.045129946415</v>
      </c>
      <c r="H85" s="2">
        <v>179</v>
      </c>
      <c r="I85" s="2">
        <v>143</v>
      </c>
      <c r="J85" s="5">
        <f t="shared" si="15"/>
        <v>322</v>
      </c>
      <c r="K85" s="2">
        <v>0</v>
      </c>
      <c r="L85" s="2">
        <v>0</v>
      </c>
      <c r="M85" s="5">
        <f t="shared" si="16"/>
        <v>0</v>
      </c>
      <c r="N85" s="25">
        <f t="shared" si="17"/>
        <v>0.10532446161605895</v>
      </c>
      <c r="O85" s="25">
        <f t="shared" si="17"/>
        <v>0.25190300913050734</v>
      </c>
      <c r="P85" s="26">
        <f t="shared" si="17"/>
        <v>0.17041990352464939</v>
      </c>
      <c r="R85" s="32">
        <f t="shared" si="18"/>
        <v>22.750083709068733</v>
      </c>
      <c r="S85" s="32">
        <f t="shared" si="19"/>
        <v>54.411049972189588</v>
      </c>
      <c r="T85" s="32">
        <f t="shared" si="20"/>
        <v>36.810699161324273</v>
      </c>
    </row>
    <row r="86" spans="2:20" x14ac:dyDescent="0.25">
      <c r="B86" s="13" t="str">
        <f>'Média Mensal'!B86</f>
        <v>Botica</v>
      </c>
      <c r="C86" s="13" t="str">
        <f>'Média Mensal'!C86</f>
        <v>Aeroporto</v>
      </c>
      <c r="D86" s="16">
        <f>'Média Mensal'!D86</f>
        <v>649.66</v>
      </c>
      <c r="E86" s="6">
        <v>3555.95714167809</v>
      </c>
      <c r="F86" s="3">
        <v>6874.9999999998172</v>
      </c>
      <c r="G86" s="7">
        <f t="shared" si="14"/>
        <v>10430.957141677907</v>
      </c>
      <c r="H86" s="6">
        <v>182</v>
      </c>
      <c r="I86" s="3">
        <v>143</v>
      </c>
      <c r="J86" s="7">
        <f t="shared" si="15"/>
        <v>325</v>
      </c>
      <c r="K86" s="6">
        <v>0</v>
      </c>
      <c r="L86" s="3">
        <v>0</v>
      </c>
      <c r="M86" s="7">
        <f t="shared" si="16"/>
        <v>0</v>
      </c>
      <c r="N86" s="27">
        <f t="shared" si="17"/>
        <v>9.0454750246186655E-2</v>
      </c>
      <c r="O86" s="27">
        <f t="shared" si="17"/>
        <v>0.22257834757834166</v>
      </c>
      <c r="P86" s="28">
        <f t="shared" si="17"/>
        <v>0.14858913307233487</v>
      </c>
      <c r="R86" s="32">
        <f t="shared" si="18"/>
        <v>19.53822605317632</v>
      </c>
      <c r="S86" s="32">
        <f t="shared" si="19"/>
        <v>48.076923076921801</v>
      </c>
      <c r="T86" s="32">
        <f t="shared" si="20"/>
        <v>32.095252743624329</v>
      </c>
    </row>
    <row r="87" spans="2:20" x14ac:dyDescent="0.25">
      <c r="B87" s="23" t="s">
        <v>85</v>
      </c>
      <c r="E87" s="40"/>
      <c r="F87" s="40"/>
      <c r="G87" s="40"/>
      <c r="H87" s="40"/>
      <c r="I87" s="40"/>
      <c r="J87" s="40"/>
      <c r="K87" s="40"/>
      <c r="L87" s="40"/>
      <c r="M87" s="40"/>
      <c r="N87" s="41"/>
      <c r="O87" s="41"/>
      <c r="P87" s="41"/>
    </row>
    <row r="88" spans="2:20" x14ac:dyDescent="0.25">
      <c r="B88" s="34"/>
    </row>
    <row r="89" spans="2:20" hidden="1" x14ac:dyDescent="0.25">
      <c r="C89" s="50" t="s">
        <v>106</v>
      </c>
      <c r="D89" s="51">
        <f>+SUMPRODUCT(D5:D86,G5:G86)/1000</f>
        <v>2952551.5402182974</v>
      </c>
    </row>
    <row r="90" spans="2:20" hidden="1" x14ac:dyDescent="0.25">
      <c r="C90" s="50" t="s">
        <v>108</v>
      </c>
      <c r="D90" s="51">
        <f>+(SUMPRODUCT($D$5:$D$86,$J$5:$J$86)+SUMPRODUCT($D$5:$D$86,$M$5:$M$86))/1000</f>
        <v>46389.191650000001</v>
      </c>
    </row>
    <row r="91" spans="2:20" hidden="1" x14ac:dyDescent="0.25">
      <c r="C91" s="50" t="s">
        <v>107</v>
      </c>
      <c r="D91" s="51">
        <f>+(SUMPRODUCT($D$5:$D$86,$J$5:$J$86)*216+SUMPRODUCT($D$5:$D$86,$M$5:$M$86)*248)/1000</f>
        <v>10629693.877360001</v>
      </c>
    </row>
    <row r="92" spans="2:20" hidden="1" x14ac:dyDescent="0.25">
      <c r="C92" s="50" t="s">
        <v>109</v>
      </c>
      <c r="D92" s="35">
        <f>+D89/D91</f>
        <v>0.27776449390578267</v>
      </c>
    </row>
    <row r="93" spans="2:20" hidden="1" x14ac:dyDescent="0.25">
      <c r="D93" s="52">
        <f>+D92-P2</f>
        <v>-1.1657341758564144E-15</v>
      </c>
    </row>
    <row r="94" spans="2:20" hidden="1" x14ac:dyDescent="0.25"/>
  </sheetData>
  <mergeCells count="8">
    <mergeCell ref="B3:B4"/>
    <mergeCell ref="C3:C4"/>
    <mergeCell ref="K3:M3"/>
    <mergeCell ref="R3:T3"/>
    <mergeCell ref="H2:O2"/>
    <mergeCell ref="E3:G3"/>
    <mergeCell ref="H3:J3"/>
    <mergeCell ref="N3:P3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5">
    <tabColor theme="0" tint="-4.9989318521683403E-2"/>
  </sheetPr>
  <dimension ref="A1:T94"/>
  <sheetViews>
    <sheetView topLeftCell="A82" workbookViewId="0">
      <selection activeCell="B110" sqref="B110"/>
    </sheetView>
  </sheetViews>
  <sheetFormatPr defaultRowHeight="15" x14ac:dyDescent="0.25"/>
  <cols>
    <col min="2" max="2" width="17.42578125" bestFit="1" customWidth="1"/>
    <col min="3" max="3" width="17.42578125" customWidth="1"/>
    <col min="4" max="4" width="13.7109375" customWidth="1"/>
    <col min="5" max="16" width="10" customWidth="1"/>
  </cols>
  <sheetData>
    <row r="1" spans="1:20" ht="14.45" x14ac:dyDescent="0.3">
      <c r="P1" s="33"/>
    </row>
    <row r="2" spans="1:20" ht="17.25" x14ac:dyDescent="0.3">
      <c r="A2" s="1"/>
      <c r="H2" s="55" t="s">
        <v>84</v>
      </c>
      <c r="I2" s="56"/>
      <c r="J2" s="56"/>
      <c r="K2" s="56"/>
      <c r="L2" s="56"/>
      <c r="M2" s="56"/>
      <c r="N2" s="56"/>
      <c r="O2" s="57"/>
      <c r="P2" s="17">
        <v>0.30045682855949563</v>
      </c>
    </row>
    <row r="3" spans="1:20" ht="17.25" x14ac:dyDescent="0.25">
      <c r="B3" s="60" t="s">
        <v>3</v>
      </c>
      <c r="C3" s="62" t="s">
        <v>4</v>
      </c>
      <c r="D3" s="18" t="s">
        <v>82</v>
      </c>
      <c r="E3" s="65" t="s">
        <v>0</v>
      </c>
      <c r="F3" s="65"/>
      <c r="G3" s="66"/>
      <c r="H3" s="64" t="s">
        <v>86</v>
      </c>
      <c r="I3" s="65"/>
      <c r="J3" s="66"/>
      <c r="K3" s="64" t="s">
        <v>87</v>
      </c>
      <c r="L3" s="65"/>
      <c r="M3" s="66"/>
      <c r="N3" s="64" t="s">
        <v>1</v>
      </c>
      <c r="O3" s="65"/>
      <c r="P3" s="66"/>
      <c r="R3" s="64" t="s">
        <v>88</v>
      </c>
      <c r="S3" s="65"/>
      <c r="T3" s="66"/>
    </row>
    <row r="4" spans="1:20" x14ac:dyDescent="0.25">
      <c r="B4" s="61"/>
      <c r="C4" s="63"/>
      <c r="D4" s="19" t="s">
        <v>83</v>
      </c>
      <c r="E4" s="20" t="s">
        <v>5</v>
      </c>
      <c r="F4" s="21" t="s">
        <v>6</v>
      </c>
      <c r="G4" s="22" t="s">
        <v>2</v>
      </c>
      <c r="H4" s="20" t="s">
        <v>5</v>
      </c>
      <c r="I4" s="21" t="s">
        <v>6</v>
      </c>
      <c r="J4" s="22" t="s">
        <v>2</v>
      </c>
      <c r="K4" s="20" t="s">
        <v>5</v>
      </c>
      <c r="L4" s="21" t="s">
        <v>6</v>
      </c>
      <c r="M4" s="24" t="s">
        <v>2</v>
      </c>
      <c r="N4" s="20" t="s">
        <v>5</v>
      </c>
      <c r="O4" s="21" t="s">
        <v>6</v>
      </c>
      <c r="P4" s="22" t="s">
        <v>2</v>
      </c>
      <c r="R4" s="20" t="s">
        <v>5</v>
      </c>
      <c r="S4" s="21" t="s">
        <v>6</v>
      </c>
      <c r="T4" s="31" t="s">
        <v>2</v>
      </c>
    </row>
    <row r="5" spans="1:20" x14ac:dyDescent="0.25">
      <c r="B5" s="11" t="str">
        <f>'Média Mensal'!B5</f>
        <v>Fânzeres</v>
      </c>
      <c r="C5" s="11" t="str">
        <f>'Média Mensal'!C5</f>
        <v>Venda Nova</v>
      </c>
      <c r="D5" s="14">
        <f>'Média Mensal'!D5</f>
        <v>440.45</v>
      </c>
      <c r="E5" s="4">
        <v>1099.999999994548</v>
      </c>
      <c r="F5" s="2">
        <v>4532.0738498268502</v>
      </c>
      <c r="G5" s="10">
        <f>+E5+F5</f>
        <v>5632.0738498213977</v>
      </c>
      <c r="H5" s="9">
        <v>223</v>
      </c>
      <c r="I5" s="9">
        <v>217</v>
      </c>
      <c r="J5" s="10">
        <f>+H5+I5</f>
        <v>440</v>
      </c>
      <c r="K5" s="9">
        <v>0</v>
      </c>
      <c r="L5" s="9">
        <v>0</v>
      </c>
      <c r="M5" s="10">
        <f>+K5+L5</f>
        <v>0</v>
      </c>
      <c r="N5" s="27">
        <f>+E5/(H5*216+K5*248)</f>
        <v>2.2836738083261667E-2</v>
      </c>
      <c r="O5" s="27">
        <f t="shared" ref="O5:O80" si="0">+F5/(I5*216+L5*248)</f>
        <v>9.6690430317179776E-2</v>
      </c>
      <c r="P5" s="28">
        <f t="shared" ref="P5:P80" si="1">+G5/(J5*216+M5*248)</f>
        <v>5.9260036298625821E-2</v>
      </c>
      <c r="R5" s="32">
        <f>+E5/(H5+K5)</f>
        <v>4.9327354259845206</v>
      </c>
      <c r="S5" s="32">
        <f t="shared" ref="S5" si="2">+F5/(I5+L5)</f>
        <v>20.885132948510829</v>
      </c>
      <c r="T5" s="32">
        <f t="shared" ref="T5" si="3">+G5/(J5+M5)</f>
        <v>12.800167840503176</v>
      </c>
    </row>
    <row r="6" spans="1:20" x14ac:dyDescent="0.25">
      <c r="B6" s="12" t="str">
        <f>'Média Mensal'!B6</f>
        <v>Venda Nova</v>
      </c>
      <c r="C6" s="12" t="str">
        <f>'Média Mensal'!C6</f>
        <v>Carreira</v>
      </c>
      <c r="D6" s="15">
        <f>'Média Mensal'!D6</f>
        <v>583.47</v>
      </c>
      <c r="E6" s="4">
        <v>1584.7186069273591</v>
      </c>
      <c r="F6" s="2">
        <v>8104.5282204673422</v>
      </c>
      <c r="G6" s="5">
        <f t="shared" ref="G6:G69" si="4">+E6+F6</f>
        <v>9689.2468273947015</v>
      </c>
      <c r="H6" s="2">
        <v>223</v>
      </c>
      <c r="I6" s="2">
        <v>226</v>
      </c>
      <c r="J6" s="5">
        <f t="shared" ref="J6:J69" si="5">+H6+I6</f>
        <v>449</v>
      </c>
      <c r="K6" s="2">
        <v>0</v>
      </c>
      <c r="L6" s="2">
        <v>0</v>
      </c>
      <c r="M6" s="5">
        <f t="shared" ref="M6:M69" si="6">+K6+L6</f>
        <v>0</v>
      </c>
      <c r="N6" s="27">
        <f t="shared" ref="N6:N69" si="7">+E6/(H6*216+K6*248)</f>
        <v>3.2899821602046152E-2</v>
      </c>
      <c r="O6" s="27">
        <f t="shared" si="0"/>
        <v>0.1660219645294031</v>
      </c>
      <c r="P6" s="28">
        <f t="shared" si="1"/>
        <v>9.9905621828288188E-2</v>
      </c>
      <c r="R6" s="32">
        <f t="shared" ref="R6:R70" si="8">+E6/(H6+K6)</f>
        <v>7.1063614660419692</v>
      </c>
      <c r="S6" s="32">
        <f t="shared" ref="S6:S70" si="9">+F6/(I6+L6)</f>
        <v>35.860744338351068</v>
      </c>
      <c r="T6" s="32">
        <f t="shared" ref="T6:T70" si="10">+G6/(J6+M6)</f>
        <v>21.579614314910248</v>
      </c>
    </row>
    <row r="7" spans="1:20" x14ac:dyDescent="0.25">
      <c r="B7" s="12" t="str">
        <f>'Média Mensal'!B7</f>
        <v>Carreira</v>
      </c>
      <c r="C7" s="12" t="str">
        <f>'Média Mensal'!C7</f>
        <v>Baguim</v>
      </c>
      <c r="D7" s="15">
        <f>'Média Mensal'!D7</f>
        <v>786.02</v>
      </c>
      <c r="E7" s="4">
        <v>1949.603907400882</v>
      </c>
      <c r="F7" s="2">
        <v>10703.03045282082</v>
      </c>
      <c r="G7" s="5">
        <f t="shared" si="4"/>
        <v>12652.634360221702</v>
      </c>
      <c r="H7" s="2">
        <v>220</v>
      </c>
      <c r="I7" s="2">
        <v>221</v>
      </c>
      <c r="J7" s="5">
        <f t="shared" si="5"/>
        <v>441</v>
      </c>
      <c r="K7" s="2">
        <v>0</v>
      </c>
      <c r="L7" s="2">
        <v>0</v>
      </c>
      <c r="M7" s="5">
        <f t="shared" si="6"/>
        <v>0</v>
      </c>
      <c r="N7" s="27">
        <f t="shared" si="7"/>
        <v>4.1027018253385561E-2</v>
      </c>
      <c r="O7" s="27">
        <f t="shared" si="0"/>
        <v>0.2242129724489027</v>
      </c>
      <c r="P7" s="28">
        <f t="shared" si="1"/>
        <v>0.13282768917676263</v>
      </c>
      <c r="R7" s="32">
        <f t="shared" si="8"/>
        <v>8.8618359427312825</v>
      </c>
      <c r="S7" s="32">
        <f t="shared" si="9"/>
        <v>48.430002048962983</v>
      </c>
      <c r="T7" s="32">
        <f t="shared" si="10"/>
        <v>28.690780862180731</v>
      </c>
    </row>
    <row r="8" spans="1:20" x14ac:dyDescent="0.25">
      <c r="B8" s="12" t="str">
        <f>'Média Mensal'!B8</f>
        <v>Baguim</v>
      </c>
      <c r="C8" s="12" t="str">
        <f>'Média Mensal'!C8</f>
        <v>Campainha</v>
      </c>
      <c r="D8" s="15">
        <f>'Média Mensal'!D8</f>
        <v>751.7</v>
      </c>
      <c r="E8" s="4">
        <v>2292.4399340898085</v>
      </c>
      <c r="F8" s="2">
        <v>12341.696703391865</v>
      </c>
      <c r="G8" s="5">
        <f t="shared" si="4"/>
        <v>14634.136637481673</v>
      </c>
      <c r="H8" s="2">
        <v>220</v>
      </c>
      <c r="I8" s="2">
        <v>223</v>
      </c>
      <c r="J8" s="5">
        <f t="shared" si="5"/>
        <v>443</v>
      </c>
      <c r="K8" s="2">
        <v>0</v>
      </c>
      <c r="L8" s="2">
        <v>0</v>
      </c>
      <c r="M8" s="5">
        <f t="shared" si="6"/>
        <v>0</v>
      </c>
      <c r="N8" s="27">
        <f t="shared" si="7"/>
        <v>4.8241581104583514E-2</v>
      </c>
      <c r="O8" s="27">
        <f t="shared" si="0"/>
        <v>0.25622190465437356</v>
      </c>
      <c r="P8" s="28">
        <f t="shared" si="1"/>
        <v>0.1529359651939812</v>
      </c>
      <c r="R8" s="32">
        <f t="shared" si="8"/>
        <v>10.420181518590038</v>
      </c>
      <c r="S8" s="32">
        <f t="shared" si="9"/>
        <v>55.343931405344684</v>
      </c>
      <c r="T8" s="32">
        <f t="shared" si="10"/>
        <v>33.03416848189994</v>
      </c>
    </row>
    <row r="9" spans="1:20" x14ac:dyDescent="0.25">
      <c r="B9" s="12" t="str">
        <f>'Média Mensal'!B9</f>
        <v>Campainha</v>
      </c>
      <c r="C9" s="12" t="str">
        <f>'Média Mensal'!C9</f>
        <v>Rio Tinto</v>
      </c>
      <c r="D9" s="15">
        <f>'Média Mensal'!D9</f>
        <v>859.99</v>
      </c>
      <c r="E9" s="4">
        <v>2905.2017654298702</v>
      </c>
      <c r="F9" s="2">
        <v>14986.924711351874</v>
      </c>
      <c r="G9" s="5">
        <f t="shared" si="4"/>
        <v>17892.126476781745</v>
      </c>
      <c r="H9" s="2">
        <v>212</v>
      </c>
      <c r="I9" s="2">
        <v>224</v>
      </c>
      <c r="J9" s="5">
        <f t="shared" si="5"/>
        <v>436</v>
      </c>
      <c r="K9" s="2">
        <v>0</v>
      </c>
      <c r="L9" s="2">
        <v>0</v>
      </c>
      <c r="M9" s="5">
        <f t="shared" si="6"/>
        <v>0</v>
      </c>
      <c r="N9" s="27">
        <f t="shared" si="7"/>
        <v>6.3443434779653002E-2</v>
      </c>
      <c r="O9" s="27">
        <f t="shared" si="0"/>
        <v>0.30974960134242463</v>
      </c>
      <c r="P9" s="28">
        <f t="shared" si="1"/>
        <v>0.18998605246327879</v>
      </c>
      <c r="R9" s="32">
        <f t="shared" si="8"/>
        <v>13.703781912405049</v>
      </c>
      <c r="S9" s="32">
        <f t="shared" si="9"/>
        <v>66.905913889963728</v>
      </c>
      <c r="T9" s="32">
        <f t="shared" si="10"/>
        <v>41.036987332068222</v>
      </c>
    </row>
    <row r="10" spans="1:20" x14ac:dyDescent="0.25">
      <c r="B10" s="12" t="str">
        <f>'Média Mensal'!B10</f>
        <v>Rio Tinto</v>
      </c>
      <c r="C10" s="12" t="str">
        <f>'Média Mensal'!C10</f>
        <v>Levada</v>
      </c>
      <c r="D10" s="15">
        <f>'Média Mensal'!D10</f>
        <v>452.83</v>
      </c>
      <c r="E10" s="4">
        <v>3351.6987822342226</v>
      </c>
      <c r="F10" s="2">
        <v>17081.361631134561</v>
      </c>
      <c r="G10" s="5">
        <f t="shared" si="4"/>
        <v>20433.060413368785</v>
      </c>
      <c r="H10" s="2">
        <v>212</v>
      </c>
      <c r="I10" s="2">
        <v>224</v>
      </c>
      <c r="J10" s="5">
        <f t="shared" si="5"/>
        <v>436</v>
      </c>
      <c r="K10" s="2">
        <v>0</v>
      </c>
      <c r="L10" s="2">
        <v>0</v>
      </c>
      <c r="M10" s="5">
        <f t="shared" si="6"/>
        <v>0</v>
      </c>
      <c r="N10" s="27">
        <f t="shared" si="7"/>
        <v>7.3193981093514646E-2</v>
      </c>
      <c r="O10" s="27">
        <f t="shared" si="0"/>
        <v>0.35303740143713958</v>
      </c>
      <c r="P10" s="28">
        <f t="shared" si="1"/>
        <v>0.21696674750858802</v>
      </c>
      <c r="R10" s="32">
        <f t="shared" si="8"/>
        <v>15.809899916199162</v>
      </c>
      <c r="S10" s="32">
        <f t="shared" si="9"/>
        <v>76.256078710422145</v>
      </c>
      <c r="T10" s="32">
        <f t="shared" si="10"/>
        <v>46.864817461855012</v>
      </c>
    </row>
    <row r="11" spans="1:20" x14ac:dyDescent="0.25">
      <c r="B11" s="12" t="str">
        <f>'Média Mensal'!B11</f>
        <v>Levada</v>
      </c>
      <c r="C11" s="12" t="str">
        <f>'Média Mensal'!C11</f>
        <v>Nau Vitória</v>
      </c>
      <c r="D11" s="15">
        <f>'Média Mensal'!D11</f>
        <v>1111.6199999999999</v>
      </c>
      <c r="E11" s="4">
        <v>5381.7105115736604</v>
      </c>
      <c r="F11" s="2">
        <v>20739.964827796306</v>
      </c>
      <c r="G11" s="5">
        <f t="shared" si="4"/>
        <v>26121.675339369966</v>
      </c>
      <c r="H11" s="2">
        <v>215</v>
      </c>
      <c r="I11" s="2">
        <v>224</v>
      </c>
      <c r="J11" s="5">
        <f t="shared" si="5"/>
        <v>439</v>
      </c>
      <c r="K11" s="2">
        <v>0</v>
      </c>
      <c r="L11" s="2">
        <v>0</v>
      </c>
      <c r="M11" s="5">
        <f t="shared" si="6"/>
        <v>0</v>
      </c>
      <c r="N11" s="27">
        <f t="shared" si="7"/>
        <v>0.11588523926730535</v>
      </c>
      <c r="O11" s="27">
        <f t="shared" si="0"/>
        <v>0.42865337359036676</v>
      </c>
      <c r="P11" s="28">
        <f t="shared" si="1"/>
        <v>0.27547535791961913</v>
      </c>
      <c r="R11" s="32">
        <f t="shared" si="8"/>
        <v>25.031211681737954</v>
      </c>
      <c r="S11" s="32">
        <f t="shared" si="9"/>
        <v>92.589128695519221</v>
      </c>
      <c r="T11" s="32">
        <f t="shared" si="10"/>
        <v>59.502677310637736</v>
      </c>
    </row>
    <row r="12" spans="1:20" x14ac:dyDescent="0.25">
      <c r="B12" s="12" t="str">
        <f>'Média Mensal'!B12</f>
        <v>Nau Vitória</v>
      </c>
      <c r="C12" s="12" t="str">
        <f>'Média Mensal'!C12</f>
        <v>Nasoni</v>
      </c>
      <c r="D12" s="15">
        <f>'Média Mensal'!D12</f>
        <v>499.02</v>
      </c>
      <c r="E12" s="4">
        <v>5568.7962570593736</v>
      </c>
      <c r="F12" s="2">
        <v>21019.818223034381</v>
      </c>
      <c r="G12" s="5">
        <f t="shared" si="4"/>
        <v>26588.614480093755</v>
      </c>
      <c r="H12" s="2">
        <v>215</v>
      </c>
      <c r="I12" s="2">
        <v>224</v>
      </c>
      <c r="J12" s="5">
        <f t="shared" si="5"/>
        <v>439</v>
      </c>
      <c r="K12" s="2">
        <v>0</v>
      </c>
      <c r="L12" s="2">
        <v>0</v>
      </c>
      <c r="M12" s="5">
        <f t="shared" si="6"/>
        <v>0</v>
      </c>
      <c r="N12" s="27">
        <f t="shared" si="7"/>
        <v>0.11991378675838445</v>
      </c>
      <c r="O12" s="27">
        <f t="shared" si="0"/>
        <v>0.4344373806017357</v>
      </c>
      <c r="P12" s="28">
        <f t="shared" si="1"/>
        <v>0.28039962963061837</v>
      </c>
      <c r="R12" s="32">
        <f t="shared" si="8"/>
        <v>25.901377939811042</v>
      </c>
      <c r="S12" s="32">
        <f t="shared" si="9"/>
        <v>93.838474209974919</v>
      </c>
      <c r="T12" s="32">
        <f t="shared" si="10"/>
        <v>60.566320000213565</v>
      </c>
    </row>
    <row r="13" spans="1:20" x14ac:dyDescent="0.25">
      <c r="B13" s="12" t="str">
        <f>'Média Mensal'!B13</f>
        <v>Nasoni</v>
      </c>
      <c r="C13" s="12" t="str">
        <f>'Média Mensal'!C13</f>
        <v>Contumil</v>
      </c>
      <c r="D13" s="15">
        <f>'Média Mensal'!D13</f>
        <v>650</v>
      </c>
      <c r="E13" s="4">
        <v>5685.2349322987111</v>
      </c>
      <c r="F13" s="2">
        <v>21283.956484919945</v>
      </c>
      <c r="G13" s="5">
        <f t="shared" si="4"/>
        <v>26969.191417218655</v>
      </c>
      <c r="H13" s="2">
        <v>227</v>
      </c>
      <c r="I13" s="2">
        <v>229</v>
      </c>
      <c r="J13" s="5">
        <f t="shared" si="5"/>
        <v>456</v>
      </c>
      <c r="K13" s="2">
        <v>0</v>
      </c>
      <c r="L13" s="2">
        <v>0</v>
      </c>
      <c r="M13" s="5">
        <f t="shared" si="6"/>
        <v>0</v>
      </c>
      <c r="N13" s="27">
        <f t="shared" si="7"/>
        <v>0.11594948059020051</v>
      </c>
      <c r="O13" s="27">
        <f t="shared" si="0"/>
        <v>0.43029185842066847</v>
      </c>
      <c r="P13" s="28">
        <f t="shared" si="1"/>
        <v>0.27381001682523814</v>
      </c>
      <c r="R13" s="32">
        <f t="shared" si="8"/>
        <v>25.045087807483309</v>
      </c>
      <c r="S13" s="32">
        <f t="shared" si="9"/>
        <v>92.943041418864382</v>
      </c>
      <c r="T13" s="32">
        <f t="shared" si="10"/>
        <v>59.142963634251437</v>
      </c>
    </row>
    <row r="14" spans="1:20" x14ac:dyDescent="0.25">
      <c r="B14" s="12" t="str">
        <f>'Média Mensal'!B14</f>
        <v>Contumil</v>
      </c>
      <c r="C14" s="12" t="str">
        <f>'Média Mensal'!C14</f>
        <v>Estádio do Dragão</v>
      </c>
      <c r="D14" s="15">
        <f>'Média Mensal'!D14</f>
        <v>619.19000000000005</v>
      </c>
      <c r="E14" s="4">
        <v>6544.5769849531098</v>
      </c>
      <c r="F14" s="2">
        <v>23703.552077491644</v>
      </c>
      <c r="G14" s="5">
        <f t="shared" si="4"/>
        <v>30248.129062444754</v>
      </c>
      <c r="H14" s="2">
        <v>212</v>
      </c>
      <c r="I14" s="2">
        <v>228</v>
      </c>
      <c r="J14" s="5">
        <f t="shared" si="5"/>
        <v>440</v>
      </c>
      <c r="K14" s="2">
        <v>0</v>
      </c>
      <c r="L14" s="2">
        <v>0</v>
      </c>
      <c r="M14" s="5">
        <f t="shared" si="6"/>
        <v>0</v>
      </c>
      <c r="N14" s="27">
        <f t="shared" si="7"/>
        <v>0.14291965812703333</v>
      </c>
      <c r="O14" s="27">
        <f t="shared" si="0"/>
        <v>0.48130994309396613</v>
      </c>
      <c r="P14" s="28">
        <f t="shared" si="1"/>
        <v>0.31826735124626215</v>
      </c>
      <c r="R14" s="32">
        <f t="shared" si="8"/>
        <v>30.870646155439196</v>
      </c>
      <c r="S14" s="32">
        <f t="shared" si="9"/>
        <v>103.96294770829668</v>
      </c>
      <c r="T14" s="32">
        <f t="shared" si="10"/>
        <v>68.745747869192627</v>
      </c>
    </row>
    <row r="15" spans="1:20" x14ac:dyDescent="0.25">
      <c r="B15" s="12" t="str">
        <f>'Média Mensal'!B15</f>
        <v>Estádio do Dragão</v>
      </c>
      <c r="C15" s="12" t="str">
        <f>'Média Mensal'!C15</f>
        <v>Campanhã</v>
      </c>
      <c r="D15" s="15">
        <f>'Média Mensal'!D15</f>
        <v>1166.02</v>
      </c>
      <c r="E15" s="4">
        <v>14559.804037780106</v>
      </c>
      <c r="F15" s="2">
        <v>34305.87750376566</v>
      </c>
      <c r="G15" s="5">
        <f t="shared" si="4"/>
        <v>48865.681541545768</v>
      </c>
      <c r="H15" s="2">
        <v>375</v>
      </c>
      <c r="I15" s="2">
        <v>392</v>
      </c>
      <c r="J15" s="5">
        <f t="shared" si="5"/>
        <v>767</v>
      </c>
      <c r="K15" s="2">
        <v>218</v>
      </c>
      <c r="L15" s="2">
        <v>211</v>
      </c>
      <c r="M15" s="5">
        <f t="shared" si="6"/>
        <v>429</v>
      </c>
      <c r="N15" s="27">
        <f t="shared" si="7"/>
        <v>0.10779929542868645</v>
      </c>
      <c r="O15" s="27">
        <f t="shared" si="0"/>
        <v>0.25040786499099021</v>
      </c>
      <c r="P15" s="28">
        <f t="shared" si="1"/>
        <v>0.17961097955461131</v>
      </c>
      <c r="R15" s="32">
        <f t="shared" si="8"/>
        <v>24.552789271130028</v>
      </c>
      <c r="S15" s="32">
        <f t="shared" si="9"/>
        <v>56.892002493807063</v>
      </c>
      <c r="T15" s="32">
        <f t="shared" si="10"/>
        <v>40.857593262162013</v>
      </c>
    </row>
    <row r="16" spans="1:20" x14ac:dyDescent="0.25">
      <c r="B16" s="12" t="str">
        <f>'Média Mensal'!B16</f>
        <v>Campanhã</v>
      </c>
      <c r="C16" s="12" t="str">
        <f>'Média Mensal'!C16</f>
        <v>Heroismo</v>
      </c>
      <c r="D16" s="15">
        <f>'Média Mensal'!D16</f>
        <v>950.92</v>
      </c>
      <c r="E16" s="4">
        <v>28490.766429304043</v>
      </c>
      <c r="F16" s="2">
        <v>65390.106266045965</v>
      </c>
      <c r="G16" s="5">
        <f t="shared" si="4"/>
        <v>93880.872695350001</v>
      </c>
      <c r="H16" s="2">
        <v>452</v>
      </c>
      <c r="I16" s="2">
        <v>465</v>
      </c>
      <c r="J16" s="5">
        <f t="shared" si="5"/>
        <v>917</v>
      </c>
      <c r="K16" s="2">
        <v>357</v>
      </c>
      <c r="L16" s="2">
        <v>352</v>
      </c>
      <c r="M16" s="5">
        <f t="shared" si="6"/>
        <v>709</v>
      </c>
      <c r="N16" s="27">
        <f t="shared" si="7"/>
        <v>0.15303793578544134</v>
      </c>
      <c r="O16" s="27">
        <f t="shared" si="0"/>
        <v>0.3483088287065132</v>
      </c>
      <c r="P16" s="28">
        <f t="shared" si="1"/>
        <v>0.25108282525822134</v>
      </c>
      <c r="R16" s="32">
        <f t="shared" si="8"/>
        <v>35.21726381867002</v>
      </c>
      <c r="S16" s="32">
        <f t="shared" si="9"/>
        <v>80.036849774842068</v>
      </c>
      <c r="T16" s="32">
        <f t="shared" si="10"/>
        <v>57.737314080781061</v>
      </c>
    </row>
    <row r="17" spans="2:20" x14ac:dyDescent="0.25">
      <c r="B17" s="12" t="str">
        <f>'Média Mensal'!B17</f>
        <v>Heroismo</v>
      </c>
      <c r="C17" s="12" t="str">
        <f>'Média Mensal'!C17</f>
        <v>24 de Agosto</v>
      </c>
      <c r="D17" s="15">
        <f>'Média Mensal'!D17</f>
        <v>571.9</v>
      </c>
      <c r="E17" s="4">
        <v>30831.455640283097</v>
      </c>
      <c r="F17" s="2">
        <v>67728.297569590926</v>
      </c>
      <c r="G17" s="5">
        <f t="shared" si="4"/>
        <v>98559.753209874019</v>
      </c>
      <c r="H17" s="2">
        <v>444</v>
      </c>
      <c r="I17" s="2">
        <v>469</v>
      </c>
      <c r="J17" s="5">
        <f t="shared" si="5"/>
        <v>913</v>
      </c>
      <c r="K17" s="2">
        <v>356</v>
      </c>
      <c r="L17" s="2">
        <v>354</v>
      </c>
      <c r="M17" s="5">
        <f t="shared" si="6"/>
        <v>710</v>
      </c>
      <c r="N17" s="27">
        <f t="shared" si="7"/>
        <v>0.16738759359952168</v>
      </c>
      <c r="O17" s="27">
        <f t="shared" si="0"/>
        <v>0.35816885375465862</v>
      </c>
      <c r="P17" s="28">
        <f t="shared" si="1"/>
        <v>0.26403139991072316</v>
      </c>
      <c r="R17" s="32">
        <f t="shared" si="8"/>
        <v>38.539319550353873</v>
      </c>
      <c r="S17" s="32">
        <f t="shared" si="9"/>
        <v>82.294407739478643</v>
      </c>
      <c r="T17" s="32">
        <f t="shared" si="10"/>
        <v>60.726896617297612</v>
      </c>
    </row>
    <row r="18" spans="2:20" x14ac:dyDescent="0.25">
      <c r="B18" s="12" t="str">
        <f>'Média Mensal'!B18</f>
        <v>24 de Agosto</v>
      </c>
      <c r="C18" s="12" t="str">
        <f>'Média Mensal'!C18</f>
        <v>Bolhão</v>
      </c>
      <c r="D18" s="15">
        <f>'Média Mensal'!D18</f>
        <v>680.44</v>
      </c>
      <c r="E18" s="4">
        <v>43668.814187037671</v>
      </c>
      <c r="F18" s="2">
        <v>74853.998547431125</v>
      </c>
      <c r="G18" s="5">
        <f t="shared" si="4"/>
        <v>118522.8127344688</v>
      </c>
      <c r="H18" s="2">
        <v>437</v>
      </c>
      <c r="I18" s="2">
        <v>469</v>
      </c>
      <c r="J18" s="5">
        <f t="shared" si="5"/>
        <v>906</v>
      </c>
      <c r="K18" s="2">
        <v>370</v>
      </c>
      <c r="L18" s="2">
        <v>367</v>
      </c>
      <c r="M18" s="5">
        <f t="shared" si="6"/>
        <v>737</v>
      </c>
      <c r="N18" s="27">
        <f t="shared" si="7"/>
        <v>0.2345868655025875</v>
      </c>
      <c r="O18" s="27">
        <f t="shared" si="0"/>
        <v>0.3892158826301535</v>
      </c>
      <c r="P18" s="28">
        <f t="shared" si="1"/>
        <v>0.31316137715463443</v>
      </c>
      <c r="R18" s="32">
        <f t="shared" si="8"/>
        <v>54.112533069439493</v>
      </c>
      <c r="S18" s="32">
        <f t="shared" si="9"/>
        <v>89.538275774439143</v>
      </c>
      <c r="T18" s="32">
        <f t="shared" si="10"/>
        <v>72.138047921161771</v>
      </c>
    </row>
    <row r="19" spans="2:20" x14ac:dyDescent="0.25">
      <c r="B19" s="12" t="str">
        <f>'Média Mensal'!B19</f>
        <v>Bolhão</v>
      </c>
      <c r="C19" s="12" t="str">
        <f>'Média Mensal'!C19</f>
        <v>Trindade</v>
      </c>
      <c r="D19" s="15">
        <f>'Média Mensal'!D19</f>
        <v>451.8</v>
      </c>
      <c r="E19" s="4">
        <v>64099.829373151682</v>
      </c>
      <c r="F19" s="2">
        <v>81110.33010726783</v>
      </c>
      <c r="G19" s="5">
        <f t="shared" si="4"/>
        <v>145210.1594804195</v>
      </c>
      <c r="H19" s="2">
        <v>435</v>
      </c>
      <c r="I19" s="2">
        <v>471</v>
      </c>
      <c r="J19" s="5">
        <f t="shared" si="5"/>
        <v>906</v>
      </c>
      <c r="K19" s="2">
        <v>373</v>
      </c>
      <c r="L19" s="2">
        <v>355</v>
      </c>
      <c r="M19" s="5">
        <f t="shared" si="6"/>
        <v>728</v>
      </c>
      <c r="N19" s="27">
        <f t="shared" si="7"/>
        <v>0.34376517383061439</v>
      </c>
      <c r="O19" s="27">
        <f t="shared" si="0"/>
        <v>0.42740035677465976</v>
      </c>
      <c r="P19" s="28">
        <f t="shared" si="1"/>
        <v>0.38595088103449793</v>
      </c>
      <c r="R19" s="32">
        <f t="shared" si="8"/>
        <v>79.33147199647486</v>
      </c>
      <c r="S19" s="32">
        <f t="shared" si="9"/>
        <v>98.19652555359302</v>
      </c>
      <c r="T19" s="32">
        <f t="shared" si="10"/>
        <v>88.867906658763474</v>
      </c>
    </row>
    <row r="20" spans="2:20" x14ac:dyDescent="0.25">
      <c r="B20" s="12" t="str">
        <f>'Média Mensal'!B20</f>
        <v>Trindade</v>
      </c>
      <c r="C20" s="12" t="str">
        <f>'Média Mensal'!C20</f>
        <v>Lapa</v>
      </c>
      <c r="D20" s="15">
        <f>'Média Mensal'!D20</f>
        <v>857.43000000000006</v>
      </c>
      <c r="E20" s="4">
        <v>91573.62626566684</v>
      </c>
      <c r="F20" s="2">
        <v>113897.43688918991</v>
      </c>
      <c r="G20" s="5">
        <f t="shared" si="4"/>
        <v>205471.06315485673</v>
      </c>
      <c r="H20" s="2">
        <v>510</v>
      </c>
      <c r="I20" s="2">
        <v>543</v>
      </c>
      <c r="J20" s="5">
        <f t="shared" si="5"/>
        <v>1053</v>
      </c>
      <c r="K20" s="2">
        <v>373</v>
      </c>
      <c r="L20" s="2">
        <v>352</v>
      </c>
      <c r="M20" s="5">
        <f t="shared" si="6"/>
        <v>725</v>
      </c>
      <c r="N20" s="27">
        <f t="shared" si="7"/>
        <v>0.45184949604106717</v>
      </c>
      <c r="O20" s="27">
        <f t="shared" si="0"/>
        <v>0.55672700156996591</v>
      </c>
      <c r="P20" s="28">
        <f t="shared" si="1"/>
        <v>0.50453547507871555</v>
      </c>
      <c r="R20" s="32">
        <f t="shared" si="8"/>
        <v>103.70739101434523</v>
      </c>
      <c r="S20" s="32">
        <f t="shared" si="9"/>
        <v>127.25970602144123</v>
      </c>
      <c r="T20" s="32">
        <f t="shared" si="10"/>
        <v>115.56302764615114</v>
      </c>
    </row>
    <row r="21" spans="2:20" x14ac:dyDescent="0.25">
      <c r="B21" s="12" t="str">
        <f>'Média Mensal'!B21</f>
        <v>Lapa</v>
      </c>
      <c r="C21" s="12" t="str">
        <f>'Média Mensal'!C21</f>
        <v>Carolina Michaelis</v>
      </c>
      <c r="D21" s="15">
        <f>'Média Mensal'!D21</f>
        <v>460.97</v>
      </c>
      <c r="E21" s="4">
        <v>84334.827390733859</v>
      </c>
      <c r="F21" s="2">
        <v>114180.7337808507</v>
      </c>
      <c r="G21" s="5">
        <f t="shared" si="4"/>
        <v>198515.56117158456</v>
      </c>
      <c r="H21" s="2">
        <v>507</v>
      </c>
      <c r="I21" s="2">
        <v>548</v>
      </c>
      <c r="J21" s="5">
        <f t="shared" si="5"/>
        <v>1055</v>
      </c>
      <c r="K21" s="2">
        <v>371</v>
      </c>
      <c r="L21" s="2">
        <v>354</v>
      </c>
      <c r="M21" s="5">
        <f t="shared" si="6"/>
        <v>725</v>
      </c>
      <c r="N21" s="27">
        <f t="shared" si="7"/>
        <v>0.41849358570233158</v>
      </c>
      <c r="O21" s="27">
        <f t="shared" si="0"/>
        <v>0.55384523564634602</v>
      </c>
      <c r="P21" s="28">
        <f t="shared" si="1"/>
        <v>0.48693966142951473</v>
      </c>
      <c r="R21" s="32">
        <f t="shared" si="8"/>
        <v>96.053334158011225</v>
      </c>
      <c r="S21" s="32">
        <f t="shared" si="9"/>
        <v>126.58617935792761</v>
      </c>
      <c r="T21" s="32">
        <f t="shared" si="10"/>
        <v>111.52559616381156</v>
      </c>
    </row>
    <row r="22" spans="2:20" x14ac:dyDescent="0.25">
      <c r="B22" s="12" t="str">
        <f>'Média Mensal'!B22</f>
        <v>Carolina Michaelis</v>
      </c>
      <c r="C22" s="12" t="str">
        <f>'Média Mensal'!C22</f>
        <v>Casa da Música</v>
      </c>
      <c r="D22" s="15">
        <f>'Média Mensal'!D22</f>
        <v>627.48</v>
      </c>
      <c r="E22" s="4">
        <v>82732.616767056606</v>
      </c>
      <c r="F22" s="2">
        <v>108251.89685809876</v>
      </c>
      <c r="G22" s="5">
        <f t="shared" si="4"/>
        <v>190984.51362515538</v>
      </c>
      <c r="H22" s="2">
        <v>502</v>
      </c>
      <c r="I22" s="2">
        <v>541</v>
      </c>
      <c r="J22" s="5">
        <f t="shared" si="5"/>
        <v>1043</v>
      </c>
      <c r="K22" s="2">
        <v>373</v>
      </c>
      <c r="L22" s="2">
        <v>362</v>
      </c>
      <c r="M22" s="5">
        <f t="shared" si="6"/>
        <v>735</v>
      </c>
      <c r="N22" s="27">
        <f t="shared" si="7"/>
        <v>0.4117361586129743</v>
      </c>
      <c r="O22" s="27">
        <f t="shared" si="0"/>
        <v>0.52388737880918135</v>
      </c>
      <c r="P22" s="28">
        <f t="shared" si="1"/>
        <v>0.46859545799757435</v>
      </c>
      <c r="R22" s="32">
        <f t="shared" si="8"/>
        <v>94.551562019493261</v>
      </c>
      <c r="S22" s="32">
        <f t="shared" si="9"/>
        <v>119.88028444972177</v>
      </c>
      <c r="T22" s="32">
        <f t="shared" si="10"/>
        <v>107.41536199390066</v>
      </c>
    </row>
    <row r="23" spans="2:20" x14ac:dyDescent="0.25">
      <c r="B23" s="12" t="str">
        <f>'Média Mensal'!B23</f>
        <v>Casa da Música</v>
      </c>
      <c r="C23" s="12" t="str">
        <f>'Média Mensal'!C23</f>
        <v>Francos</v>
      </c>
      <c r="D23" s="15">
        <f>'Média Mensal'!D23</f>
        <v>871.87</v>
      </c>
      <c r="E23" s="4">
        <v>84914.548412217686</v>
      </c>
      <c r="F23" s="2">
        <v>84550.945656895288</v>
      </c>
      <c r="G23" s="5">
        <f t="shared" si="4"/>
        <v>169465.49406911299</v>
      </c>
      <c r="H23" s="2">
        <v>502</v>
      </c>
      <c r="I23" s="2">
        <v>537</v>
      </c>
      <c r="J23" s="5">
        <f t="shared" si="5"/>
        <v>1039</v>
      </c>
      <c r="K23" s="2">
        <v>377</v>
      </c>
      <c r="L23" s="2">
        <v>367</v>
      </c>
      <c r="M23" s="5">
        <f t="shared" si="6"/>
        <v>744</v>
      </c>
      <c r="N23" s="27">
        <f t="shared" si="7"/>
        <v>0.42051893948445823</v>
      </c>
      <c r="O23" s="27">
        <f t="shared" si="0"/>
        <v>0.40844288943854967</v>
      </c>
      <c r="P23" s="28">
        <f t="shared" si="1"/>
        <v>0.41440590720580478</v>
      </c>
      <c r="R23" s="32">
        <f t="shared" si="8"/>
        <v>96.60358181139668</v>
      </c>
      <c r="S23" s="32">
        <f t="shared" si="9"/>
        <v>93.52980714258328</v>
      </c>
      <c r="T23" s="32">
        <f t="shared" si="10"/>
        <v>95.045145299558598</v>
      </c>
    </row>
    <row r="24" spans="2:20" x14ac:dyDescent="0.25">
      <c r="B24" s="12" t="str">
        <f>'Média Mensal'!B24</f>
        <v>Francos</v>
      </c>
      <c r="C24" s="12" t="str">
        <f>'Média Mensal'!C24</f>
        <v>Ramalde</v>
      </c>
      <c r="D24" s="15">
        <f>'Média Mensal'!D24</f>
        <v>965.03</v>
      </c>
      <c r="E24" s="4">
        <v>82203.983519170521</v>
      </c>
      <c r="F24" s="2">
        <v>78013.884034835486</v>
      </c>
      <c r="G24" s="5">
        <f t="shared" si="4"/>
        <v>160217.86755400599</v>
      </c>
      <c r="H24" s="2">
        <v>487</v>
      </c>
      <c r="I24" s="2">
        <v>536</v>
      </c>
      <c r="J24" s="5">
        <f t="shared" si="5"/>
        <v>1023</v>
      </c>
      <c r="K24" s="2">
        <v>395</v>
      </c>
      <c r="L24" s="2">
        <v>367</v>
      </c>
      <c r="M24" s="5">
        <f t="shared" si="6"/>
        <v>762</v>
      </c>
      <c r="N24" s="27">
        <f t="shared" si="7"/>
        <v>0.40464274788912008</v>
      </c>
      <c r="O24" s="27">
        <f t="shared" si="0"/>
        <v>0.3772577470832309</v>
      </c>
      <c r="P24" s="28">
        <f t="shared" si="1"/>
        <v>0.39082866819371914</v>
      </c>
      <c r="R24" s="32">
        <f t="shared" si="8"/>
        <v>93.201795373209208</v>
      </c>
      <c r="S24" s="32">
        <f t="shared" si="9"/>
        <v>86.394112995388141</v>
      </c>
      <c r="T24" s="32">
        <f t="shared" si="10"/>
        <v>89.757908993840886</v>
      </c>
    </row>
    <row r="25" spans="2:20" x14ac:dyDescent="0.25">
      <c r="B25" s="12" t="str">
        <f>'Média Mensal'!B25</f>
        <v>Ramalde</v>
      </c>
      <c r="C25" s="12" t="str">
        <f>'Média Mensal'!C25</f>
        <v>Viso</v>
      </c>
      <c r="D25" s="15">
        <f>'Média Mensal'!D25</f>
        <v>621.15</v>
      </c>
      <c r="E25" s="4">
        <v>78453.81219647071</v>
      </c>
      <c r="F25" s="2">
        <v>75157.364911850178</v>
      </c>
      <c r="G25" s="5">
        <f t="shared" si="4"/>
        <v>153611.17710832087</v>
      </c>
      <c r="H25" s="2">
        <v>491</v>
      </c>
      <c r="I25" s="2">
        <v>518</v>
      </c>
      <c r="J25" s="5">
        <f t="shared" si="5"/>
        <v>1009</v>
      </c>
      <c r="K25" s="2">
        <v>394</v>
      </c>
      <c r="L25" s="2">
        <v>367</v>
      </c>
      <c r="M25" s="5">
        <f t="shared" si="6"/>
        <v>761</v>
      </c>
      <c r="N25" s="27">
        <f t="shared" si="7"/>
        <v>0.38501537138545167</v>
      </c>
      <c r="O25" s="27">
        <f t="shared" si="0"/>
        <v>0.37040849323744324</v>
      </c>
      <c r="P25" s="28">
        <f t="shared" si="1"/>
        <v>0.37772744892277038</v>
      </c>
      <c r="R25" s="32">
        <f t="shared" si="8"/>
        <v>88.648375363243744</v>
      </c>
      <c r="S25" s="32">
        <f t="shared" si="9"/>
        <v>84.923576171582127</v>
      </c>
      <c r="T25" s="32">
        <f t="shared" si="10"/>
        <v>86.785975767412921</v>
      </c>
    </row>
    <row r="26" spans="2:20" x14ac:dyDescent="0.25">
      <c r="B26" s="12" t="str">
        <f>'Média Mensal'!B26</f>
        <v>Viso</v>
      </c>
      <c r="C26" s="12" t="str">
        <f>'Média Mensal'!C26</f>
        <v>Sete Bicas</v>
      </c>
      <c r="D26" s="15">
        <f>'Média Mensal'!D26</f>
        <v>743.81</v>
      </c>
      <c r="E26" s="4">
        <v>76737.140801917922</v>
      </c>
      <c r="F26" s="2">
        <v>69872.754691502283</v>
      </c>
      <c r="G26" s="5">
        <f t="shared" si="4"/>
        <v>146609.89549342019</v>
      </c>
      <c r="H26" s="2">
        <v>492</v>
      </c>
      <c r="I26" s="2">
        <v>526</v>
      </c>
      <c r="J26" s="5">
        <f t="shared" si="5"/>
        <v>1018</v>
      </c>
      <c r="K26" s="2">
        <v>394</v>
      </c>
      <c r="L26" s="2">
        <v>371</v>
      </c>
      <c r="M26" s="5">
        <f t="shared" si="6"/>
        <v>765</v>
      </c>
      <c r="N26" s="27">
        <f t="shared" si="7"/>
        <v>0.37619196016313988</v>
      </c>
      <c r="O26" s="27">
        <f t="shared" si="0"/>
        <v>0.33980836230937189</v>
      </c>
      <c r="P26" s="28">
        <f t="shared" si="1"/>
        <v>0.35792732440142816</v>
      </c>
      <c r="R26" s="32">
        <f t="shared" si="8"/>
        <v>86.610768399455893</v>
      </c>
      <c r="S26" s="32">
        <f t="shared" si="9"/>
        <v>77.896047593648035</v>
      </c>
      <c r="T26" s="32">
        <f t="shared" si="10"/>
        <v>82.226525795524509</v>
      </c>
    </row>
    <row r="27" spans="2:20" x14ac:dyDescent="0.25">
      <c r="B27" s="12" t="str">
        <f>'Média Mensal'!B27</f>
        <v>Sete Bicas</v>
      </c>
      <c r="C27" s="12" t="str">
        <f>'Média Mensal'!C27</f>
        <v>ASra da Hora</v>
      </c>
      <c r="D27" s="15">
        <f>'Média Mensal'!D27</f>
        <v>674.5</v>
      </c>
      <c r="E27" s="4">
        <v>71851.303168515151</v>
      </c>
      <c r="F27" s="2">
        <v>60750.257306146763</v>
      </c>
      <c r="G27" s="5">
        <f t="shared" si="4"/>
        <v>132601.56047466191</v>
      </c>
      <c r="H27" s="2">
        <v>497</v>
      </c>
      <c r="I27" s="2">
        <v>531</v>
      </c>
      <c r="J27" s="5">
        <f t="shared" si="5"/>
        <v>1028</v>
      </c>
      <c r="K27" s="2">
        <v>390</v>
      </c>
      <c r="L27" s="2">
        <v>372</v>
      </c>
      <c r="M27" s="5">
        <f t="shared" si="6"/>
        <v>762</v>
      </c>
      <c r="N27" s="27">
        <f t="shared" si="7"/>
        <v>0.35208800407951679</v>
      </c>
      <c r="O27" s="27">
        <f t="shared" si="0"/>
        <v>0.29354757289683969</v>
      </c>
      <c r="P27" s="28">
        <f t="shared" si="1"/>
        <v>0.32261269530407449</v>
      </c>
      <c r="R27" s="32">
        <f t="shared" si="8"/>
        <v>81.004851373748764</v>
      </c>
      <c r="S27" s="32">
        <f t="shared" si="9"/>
        <v>67.276032454204611</v>
      </c>
      <c r="T27" s="32">
        <f t="shared" si="10"/>
        <v>74.079084064056929</v>
      </c>
    </row>
    <row r="28" spans="2:20" x14ac:dyDescent="0.25">
      <c r="B28" s="12" t="str">
        <f>'Média Mensal'!B28</f>
        <v>ASra da Hora</v>
      </c>
      <c r="C28" s="12" t="str">
        <f>'Média Mensal'!C28</f>
        <v>Vasco da Gama</v>
      </c>
      <c r="D28" s="15">
        <f>'Média Mensal'!D28</f>
        <v>824.48</v>
      </c>
      <c r="E28" s="4">
        <v>20800.231147479382</v>
      </c>
      <c r="F28" s="2">
        <v>34617.752839029556</v>
      </c>
      <c r="G28" s="5">
        <f t="shared" si="4"/>
        <v>55417.983986508938</v>
      </c>
      <c r="H28" s="2">
        <v>310</v>
      </c>
      <c r="I28" s="2">
        <v>322</v>
      </c>
      <c r="J28" s="5">
        <f t="shared" si="5"/>
        <v>632</v>
      </c>
      <c r="K28" s="2">
        <v>0</v>
      </c>
      <c r="L28" s="2">
        <v>0</v>
      </c>
      <c r="M28" s="5">
        <f t="shared" si="6"/>
        <v>0</v>
      </c>
      <c r="N28" s="27">
        <f t="shared" si="7"/>
        <v>0.31063666588230859</v>
      </c>
      <c r="O28" s="27">
        <f t="shared" si="0"/>
        <v>0.49772476476635547</v>
      </c>
      <c r="P28" s="28">
        <f t="shared" si="1"/>
        <v>0.40595686816183879</v>
      </c>
      <c r="R28" s="32">
        <f t="shared" si="8"/>
        <v>67.097519830578648</v>
      </c>
      <c r="S28" s="32">
        <f t="shared" si="9"/>
        <v>107.50854918953279</v>
      </c>
      <c r="T28" s="32">
        <f t="shared" si="10"/>
        <v>87.686683522957182</v>
      </c>
    </row>
    <row r="29" spans="2:20" x14ac:dyDescent="0.25">
      <c r="B29" s="12" t="str">
        <f>'Média Mensal'!B29</f>
        <v>Vasco da Gama</v>
      </c>
      <c r="C29" s="12" t="str">
        <f>'Média Mensal'!C29</f>
        <v>Estádio do Mar</v>
      </c>
      <c r="D29" s="15">
        <f>'Média Mensal'!D29</f>
        <v>661.6</v>
      </c>
      <c r="E29" s="4">
        <v>18437.640911990577</v>
      </c>
      <c r="F29" s="2">
        <v>35055.724865569726</v>
      </c>
      <c r="G29" s="5">
        <f t="shared" si="4"/>
        <v>53493.365777560306</v>
      </c>
      <c r="H29" s="2">
        <v>316</v>
      </c>
      <c r="I29" s="2">
        <v>315</v>
      </c>
      <c r="J29" s="5">
        <f t="shared" si="5"/>
        <v>631</v>
      </c>
      <c r="K29" s="2">
        <v>0</v>
      </c>
      <c r="L29" s="2">
        <v>0</v>
      </c>
      <c r="M29" s="5">
        <f t="shared" si="6"/>
        <v>0</v>
      </c>
      <c r="N29" s="27">
        <f t="shared" si="7"/>
        <v>0.27012483755260458</v>
      </c>
      <c r="O29" s="27">
        <f t="shared" si="0"/>
        <v>0.51522229373265327</v>
      </c>
      <c r="P29" s="28">
        <f t="shared" si="1"/>
        <v>0.39247935212743079</v>
      </c>
      <c r="R29" s="32">
        <f t="shared" si="8"/>
        <v>58.346964911362583</v>
      </c>
      <c r="S29" s="32">
        <f t="shared" si="9"/>
        <v>111.2880154462531</v>
      </c>
      <c r="T29" s="32">
        <f t="shared" si="10"/>
        <v>84.775540059525042</v>
      </c>
    </row>
    <row r="30" spans="2:20" x14ac:dyDescent="0.25">
      <c r="B30" s="12" t="str">
        <f>'Média Mensal'!B30</f>
        <v>Estádio do Mar</v>
      </c>
      <c r="C30" s="12" t="str">
        <f>'Média Mensal'!C30</f>
        <v>Pedro Hispano</v>
      </c>
      <c r="D30" s="15">
        <f>'Média Mensal'!D30</f>
        <v>786.97</v>
      </c>
      <c r="E30" s="4">
        <v>17426.571188186212</v>
      </c>
      <c r="F30" s="2">
        <v>35307.782846264796</v>
      </c>
      <c r="G30" s="5">
        <f t="shared" si="4"/>
        <v>52734.354034451011</v>
      </c>
      <c r="H30" s="2">
        <v>310</v>
      </c>
      <c r="I30" s="2">
        <v>317</v>
      </c>
      <c r="J30" s="5">
        <f t="shared" si="5"/>
        <v>627</v>
      </c>
      <c r="K30" s="2">
        <v>0</v>
      </c>
      <c r="L30" s="2">
        <v>0</v>
      </c>
      <c r="M30" s="5">
        <f t="shared" si="6"/>
        <v>0</v>
      </c>
      <c r="N30" s="27">
        <f t="shared" si="7"/>
        <v>0.2602534526312158</v>
      </c>
      <c r="O30" s="27">
        <f t="shared" si="0"/>
        <v>0.51565286315960968</v>
      </c>
      <c r="P30" s="28">
        <f t="shared" si="1"/>
        <v>0.38937883243584243</v>
      </c>
      <c r="R30" s="32">
        <f t="shared" si="8"/>
        <v>56.214745768342617</v>
      </c>
      <c r="S30" s="32">
        <f t="shared" si="9"/>
        <v>111.38101844247569</v>
      </c>
      <c r="T30" s="32">
        <f t="shared" si="10"/>
        <v>84.10582780614196</v>
      </c>
    </row>
    <row r="31" spans="2:20" x14ac:dyDescent="0.25">
      <c r="B31" s="12" t="str">
        <f>'Média Mensal'!B31</f>
        <v>Pedro Hispano</v>
      </c>
      <c r="C31" s="12" t="str">
        <f>'Média Mensal'!C31</f>
        <v>Parque de Real</v>
      </c>
      <c r="D31" s="15">
        <f>'Média Mensal'!D31</f>
        <v>656.68</v>
      </c>
      <c r="E31" s="4">
        <v>15988.759968050379</v>
      </c>
      <c r="F31" s="2">
        <v>34499.999347941419</v>
      </c>
      <c r="G31" s="5">
        <f t="shared" si="4"/>
        <v>50488.759315991796</v>
      </c>
      <c r="H31" s="2">
        <v>306</v>
      </c>
      <c r="I31" s="2">
        <v>313</v>
      </c>
      <c r="J31" s="5">
        <f t="shared" si="5"/>
        <v>619</v>
      </c>
      <c r="K31" s="2">
        <v>0</v>
      </c>
      <c r="L31" s="2">
        <v>0</v>
      </c>
      <c r="M31" s="5">
        <f t="shared" si="6"/>
        <v>0</v>
      </c>
      <c r="N31" s="27">
        <f t="shared" si="7"/>
        <v>0.24190208133700042</v>
      </c>
      <c r="O31" s="27">
        <f t="shared" si="0"/>
        <v>0.51029463004291531</v>
      </c>
      <c r="P31" s="28">
        <f t="shared" si="1"/>
        <v>0.3776159226050963</v>
      </c>
      <c r="R31" s="32">
        <f t="shared" si="8"/>
        <v>52.250849568792091</v>
      </c>
      <c r="S31" s="32">
        <f t="shared" si="9"/>
        <v>110.22364008926971</v>
      </c>
      <c r="T31" s="32">
        <f t="shared" si="10"/>
        <v>81.565039282700795</v>
      </c>
    </row>
    <row r="32" spans="2:20" x14ac:dyDescent="0.25">
      <c r="B32" s="12" t="str">
        <f>'Média Mensal'!B32</f>
        <v>Parque de Real</v>
      </c>
      <c r="C32" s="12" t="str">
        <f>'Média Mensal'!C32</f>
        <v>C. Matosinhos</v>
      </c>
      <c r="D32" s="15">
        <f>'Média Mensal'!D32</f>
        <v>723.67</v>
      </c>
      <c r="E32" s="4">
        <v>14808.504842720336</v>
      </c>
      <c r="F32" s="2">
        <v>33947.222041308261</v>
      </c>
      <c r="G32" s="5">
        <f t="shared" si="4"/>
        <v>48755.726884028598</v>
      </c>
      <c r="H32" s="2">
        <v>306</v>
      </c>
      <c r="I32" s="2">
        <v>314</v>
      </c>
      <c r="J32" s="5">
        <f t="shared" si="5"/>
        <v>620</v>
      </c>
      <c r="K32" s="2">
        <v>0</v>
      </c>
      <c r="L32" s="2">
        <v>0</v>
      </c>
      <c r="M32" s="5">
        <f t="shared" si="6"/>
        <v>0</v>
      </c>
      <c r="N32" s="27">
        <f t="shared" si="7"/>
        <v>0.22404540127572525</v>
      </c>
      <c r="O32" s="27">
        <f t="shared" si="0"/>
        <v>0.50051931530591331</v>
      </c>
      <c r="P32" s="28">
        <f t="shared" si="1"/>
        <v>0.36406606096198174</v>
      </c>
      <c r="R32" s="32">
        <f t="shared" si="8"/>
        <v>48.393806675556654</v>
      </c>
      <c r="S32" s="32">
        <f t="shared" si="9"/>
        <v>108.11217210607727</v>
      </c>
      <c r="T32" s="32">
        <f t="shared" si="10"/>
        <v>78.638269167788067</v>
      </c>
    </row>
    <row r="33" spans="2:20" x14ac:dyDescent="0.25">
      <c r="B33" s="12" t="str">
        <f>'Média Mensal'!B33</f>
        <v>C. Matosinhos</v>
      </c>
      <c r="C33" s="12" t="str">
        <f>'Média Mensal'!C33</f>
        <v>Matosinhos Sul</v>
      </c>
      <c r="D33" s="15">
        <f>'Média Mensal'!D33</f>
        <v>616.61</v>
      </c>
      <c r="E33" s="4">
        <v>11222.34317020816</v>
      </c>
      <c r="F33" s="2">
        <v>28389.021608447518</v>
      </c>
      <c r="G33" s="5">
        <f t="shared" si="4"/>
        <v>39611.364778655676</v>
      </c>
      <c r="H33" s="2">
        <v>319</v>
      </c>
      <c r="I33" s="2">
        <v>314</v>
      </c>
      <c r="J33" s="5">
        <f t="shared" si="5"/>
        <v>633</v>
      </c>
      <c r="K33" s="2">
        <v>0</v>
      </c>
      <c r="L33" s="2">
        <v>0</v>
      </c>
      <c r="M33" s="5">
        <f t="shared" si="6"/>
        <v>0</v>
      </c>
      <c r="N33" s="27">
        <f t="shared" si="7"/>
        <v>0.16286925534378496</v>
      </c>
      <c r="O33" s="27">
        <f t="shared" si="0"/>
        <v>0.41856896686198863</v>
      </c>
      <c r="P33" s="28">
        <f t="shared" si="1"/>
        <v>0.28970923862453685</v>
      </c>
      <c r="R33" s="32">
        <f t="shared" si="8"/>
        <v>35.179759154257553</v>
      </c>
      <c r="S33" s="32">
        <f t="shared" si="9"/>
        <v>90.410896842189544</v>
      </c>
      <c r="T33" s="32">
        <f t="shared" si="10"/>
        <v>62.577195542899965</v>
      </c>
    </row>
    <row r="34" spans="2:20" x14ac:dyDescent="0.25">
      <c r="B34" s="12" t="str">
        <f>'Média Mensal'!B34</f>
        <v>Matosinhos Sul</v>
      </c>
      <c r="C34" s="12" t="str">
        <f>'Média Mensal'!C34</f>
        <v>Brito Capelo</v>
      </c>
      <c r="D34" s="15">
        <f>'Média Mensal'!D34</f>
        <v>535.72</v>
      </c>
      <c r="E34" s="4">
        <v>5456.4019516968583</v>
      </c>
      <c r="F34" s="2">
        <v>10032.912340867706</v>
      </c>
      <c r="G34" s="5">
        <f t="shared" si="4"/>
        <v>15489.314292564564</v>
      </c>
      <c r="H34" s="2">
        <v>312</v>
      </c>
      <c r="I34" s="2">
        <v>321</v>
      </c>
      <c r="J34" s="5">
        <f t="shared" si="5"/>
        <v>633</v>
      </c>
      <c r="K34" s="2">
        <v>0</v>
      </c>
      <c r="L34" s="2">
        <v>0</v>
      </c>
      <c r="M34" s="5">
        <f t="shared" si="6"/>
        <v>0</v>
      </c>
      <c r="N34" s="27">
        <f t="shared" si="7"/>
        <v>8.0965128675463835E-2</v>
      </c>
      <c r="O34" s="27">
        <f t="shared" si="0"/>
        <v>0.14469990107401215</v>
      </c>
      <c r="P34" s="28">
        <f t="shared" si="1"/>
        <v>0.11328560567377979</v>
      </c>
      <c r="R34" s="32">
        <f t="shared" si="8"/>
        <v>17.488467793900188</v>
      </c>
      <c r="S34" s="32">
        <f t="shared" si="9"/>
        <v>31.255178631986624</v>
      </c>
      <c r="T34" s="32">
        <f t="shared" si="10"/>
        <v>24.469690825536436</v>
      </c>
    </row>
    <row r="35" spans="2:20" x14ac:dyDescent="0.25">
      <c r="B35" s="12" t="str">
        <f>'Média Mensal'!B35</f>
        <v>Brito Capelo</v>
      </c>
      <c r="C35" s="12" t="str">
        <f>'Média Mensal'!C35</f>
        <v>Mercado</v>
      </c>
      <c r="D35" s="15">
        <f>'Média Mensal'!D35</f>
        <v>487.53</v>
      </c>
      <c r="E35" s="4">
        <v>3028.8714921468359</v>
      </c>
      <c r="F35" s="2">
        <v>4638.0266420217067</v>
      </c>
      <c r="G35" s="5">
        <f t="shared" si="4"/>
        <v>7666.898134168543</v>
      </c>
      <c r="H35" s="2">
        <v>307</v>
      </c>
      <c r="I35" s="2">
        <v>310</v>
      </c>
      <c r="J35" s="5">
        <f t="shared" si="5"/>
        <v>617</v>
      </c>
      <c r="K35" s="2">
        <v>0</v>
      </c>
      <c r="L35" s="2">
        <v>0</v>
      </c>
      <c r="M35" s="5">
        <f t="shared" si="6"/>
        <v>0</v>
      </c>
      <c r="N35" s="27">
        <f t="shared" si="7"/>
        <v>4.5676069069653095E-2</v>
      </c>
      <c r="O35" s="27">
        <f t="shared" si="0"/>
        <v>6.926563085456551E-2</v>
      </c>
      <c r="P35" s="28">
        <f t="shared" si="1"/>
        <v>5.7528198977793855E-2</v>
      </c>
      <c r="R35" s="32">
        <f t="shared" si="8"/>
        <v>9.8660309190450679</v>
      </c>
      <c r="S35" s="32">
        <f t="shared" si="9"/>
        <v>14.96137626458615</v>
      </c>
      <c r="T35" s="32">
        <f t="shared" si="10"/>
        <v>12.426090979203474</v>
      </c>
    </row>
    <row r="36" spans="2:20" x14ac:dyDescent="0.25">
      <c r="B36" s="13" t="str">
        <f>'Média Mensal'!B36</f>
        <v>Mercado</v>
      </c>
      <c r="C36" s="13" t="str">
        <f>'Média Mensal'!C36</f>
        <v>Sr. de Matosinhos</v>
      </c>
      <c r="D36" s="16">
        <f>'Média Mensal'!D36</f>
        <v>708.96</v>
      </c>
      <c r="E36" s="4">
        <v>901.39754332751011</v>
      </c>
      <c r="F36" s="2">
        <v>1183.9999999967877</v>
      </c>
      <c r="G36" s="7">
        <f t="shared" si="4"/>
        <v>2085.3975433242977</v>
      </c>
      <c r="H36" s="3">
        <v>306</v>
      </c>
      <c r="I36" s="3">
        <v>310</v>
      </c>
      <c r="J36" s="7">
        <f t="shared" si="5"/>
        <v>616</v>
      </c>
      <c r="K36" s="3">
        <v>0</v>
      </c>
      <c r="L36" s="3">
        <v>0</v>
      </c>
      <c r="M36" s="7">
        <f t="shared" si="6"/>
        <v>0</v>
      </c>
      <c r="N36" s="27">
        <f t="shared" si="7"/>
        <v>1.3637701877988231E-2</v>
      </c>
      <c r="O36" s="27">
        <f t="shared" si="0"/>
        <v>1.7682198327311643E-2</v>
      </c>
      <c r="P36" s="28">
        <f t="shared" si="1"/>
        <v>1.5673081584628261E-2</v>
      </c>
      <c r="R36" s="32">
        <f t="shared" si="8"/>
        <v>2.945743605645458</v>
      </c>
      <c r="S36" s="32">
        <f t="shared" si="9"/>
        <v>3.819354838699315</v>
      </c>
      <c r="T36" s="32">
        <f t="shared" si="10"/>
        <v>3.3853856222797041</v>
      </c>
    </row>
    <row r="37" spans="2:20" x14ac:dyDescent="0.25">
      <c r="B37" s="11" t="str">
        <f>'Média Mensal'!B37</f>
        <v>BSra da Hora</v>
      </c>
      <c r="C37" s="11" t="str">
        <f>'Média Mensal'!C37</f>
        <v>BFonte do Cuco</v>
      </c>
      <c r="D37" s="14">
        <f>'Média Mensal'!D37</f>
        <v>687.03</v>
      </c>
      <c r="E37" s="8">
        <v>28113.06901849958</v>
      </c>
      <c r="F37" s="9">
        <v>21974.768649516591</v>
      </c>
      <c r="G37" s="10">
        <f t="shared" si="4"/>
        <v>50087.837668016175</v>
      </c>
      <c r="H37" s="9">
        <v>148</v>
      </c>
      <c r="I37" s="9">
        <v>143</v>
      </c>
      <c r="J37" s="10">
        <f t="shared" si="5"/>
        <v>291</v>
      </c>
      <c r="K37" s="9">
        <v>214</v>
      </c>
      <c r="L37" s="9">
        <v>234</v>
      </c>
      <c r="M37" s="10">
        <f t="shared" si="6"/>
        <v>448</v>
      </c>
      <c r="N37" s="25">
        <f t="shared" si="7"/>
        <v>0.33058641837370156</v>
      </c>
      <c r="O37" s="25">
        <f t="shared" si="0"/>
        <v>0.24712965192888653</v>
      </c>
      <c r="P37" s="26">
        <f t="shared" si="1"/>
        <v>0.28792732621301548</v>
      </c>
      <c r="R37" s="32">
        <f t="shared" si="8"/>
        <v>77.660411653313759</v>
      </c>
      <c r="S37" s="32">
        <f t="shared" si="9"/>
        <v>58.288511006675307</v>
      </c>
      <c r="T37" s="32">
        <f t="shared" si="10"/>
        <v>67.777858820048948</v>
      </c>
    </row>
    <row r="38" spans="2:20" x14ac:dyDescent="0.25">
      <c r="B38" s="12" t="str">
        <f>'Média Mensal'!B38</f>
        <v>BFonte do Cuco</v>
      </c>
      <c r="C38" s="12" t="str">
        <f>'Média Mensal'!C38</f>
        <v>Custoias</v>
      </c>
      <c r="D38" s="15">
        <f>'Média Mensal'!D38</f>
        <v>689.2</v>
      </c>
      <c r="E38" s="4">
        <v>26729.248518254342</v>
      </c>
      <c r="F38" s="2">
        <v>21807.927826826126</v>
      </c>
      <c r="G38" s="5">
        <f t="shared" si="4"/>
        <v>48537.176345080472</v>
      </c>
      <c r="H38" s="2">
        <v>141</v>
      </c>
      <c r="I38" s="2">
        <v>143</v>
      </c>
      <c r="J38" s="5">
        <f t="shared" si="5"/>
        <v>284</v>
      </c>
      <c r="K38" s="2">
        <v>214</v>
      </c>
      <c r="L38" s="2">
        <v>225</v>
      </c>
      <c r="M38" s="5">
        <f t="shared" si="6"/>
        <v>439</v>
      </c>
      <c r="N38" s="27">
        <f t="shared" si="7"/>
        <v>0.32000345415015735</v>
      </c>
      <c r="O38" s="27">
        <f t="shared" si="0"/>
        <v>0.25156801202964801</v>
      </c>
      <c r="P38" s="28">
        <f t="shared" si="1"/>
        <v>0.28515049316797758</v>
      </c>
      <c r="R38" s="32">
        <f t="shared" si="8"/>
        <v>75.293657797899556</v>
      </c>
      <c r="S38" s="32">
        <f t="shared" si="9"/>
        <v>59.260673442462299</v>
      </c>
      <c r="T38" s="32">
        <f t="shared" si="10"/>
        <v>67.133023990429422</v>
      </c>
    </row>
    <row r="39" spans="2:20" x14ac:dyDescent="0.25">
      <c r="B39" s="12" t="str">
        <f>'Média Mensal'!B39</f>
        <v>Custoias</v>
      </c>
      <c r="C39" s="12" t="str">
        <f>'Média Mensal'!C39</f>
        <v>Esposade</v>
      </c>
      <c r="D39" s="15">
        <f>'Média Mensal'!D39</f>
        <v>1779.24</v>
      </c>
      <c r="E39" s="4">
        <v>25973.801537588613</v>
      </c>
      <c r="F39" s="2">
        <v>21473.766145168825</v>
      </c>
      <c r="G39" s="5">
        <f t="shared" si="4"/>
        <v>47447.567682757435</v>
      </c>
      <c r="H39" s="2">
        <v>141</v>
      </c>
      <c r="I39" s="2">
        <v>143</v>
      </c>
      <c r="J39" s="5">
        <f t="shared" si="5"/>
        <v>284</v>
      </c>
      <c r="K39" s="2">
        <v>216</v>
      </c>
      <c r="L39" s="2">
        <v>215</v>
      </c>
      <c r="M39" s="5">
        <f t="shared" si="6"/>
        <v>431</v>
      </c>
      <c r="N39" s="27">
        <f t="shared" si="7"/>
        <v>0.3091236020373776</v>
      </c>
      <c r="O39" s="27">
        <f t="shared" si="0"/>
        <v>0.25500862323257678</v>
      </c>
      <c r="P39" s="28">
        <f t="shared" si="1"/>
        <v>0.28203651910907218</v>
      </c>
      <c r="R39" s="32">
        <f t="shared" si="8"/>
        <v>72.755746603889676</v>
      </c>
      <c r="S39" s="32">
        <f t="shared" si="9"/>
        <v>59.982586997678283</v>
      </c>
      <c r="T39" s="32">
        <f t="shared" si="10"/>
        <v>66.360234521339066</v>
      </c>
    </row>
    <row r="40" spans="2:20" x14ac:dyDescent="0.25">
      <c r="B40" s="12" t="str">
        <f>'Média Mensal'!B40</f>
        <v>Esposade</v>
      </c>
      <c r="C40" s="12" t="str">
        <f>'Média Mensal'!C40</f>
        <v>Crestins</v>
      </c>
      <c r="D40" s="15">
        <f>'Média Mensal'!D40</f>
        <v>2035.56</v>
      </c>
      <c r="E40" s="4">
        <v>25546.427233247516</v>
      </c>
      <c r="F40" s="2">
        <v>21330.405438988182</v>
      </c>
      <c r="G40" s="5">
        <f t="shared" si="4"/>
        <v>46876.832672235701</v>
      </c>
      <c r="H40" s="2">
        <v>139</v>
      </c>
      <c r="I40" s="2">
        <v>142</v>
      </c>
      <c r="J40" s="5">
        <f t="shared" si="5"/>
        <v>281</v>
      </c>
      <c r="K40" s="2">
        <v>227</v>
      </c>
      <c r="L40" s="2">
        <v>215</v>
      </c>
      <c r="M40" s="5">
        <f t="shared" si="6"/>
        <v>442</v>
      </c>
      <c r="N40" s="27">
        <f t="shared" si="7"/>
        <v>0.29595026915254302</v>
      </c>
      <c r="O40" s="27">
        <f t="shared" si="0"/>
        <v>0.2539575845198136</v>
      </c>
      <c r="P40" s="28">
        <f t="shared" si="1"/>
        <v>0.27524092648924153</v>
      </c>
      <c r="R40" s="32">
        <f t="shared" si="8"/>
        <v>69.798981511605234</v>
      </c>
      <c r="S40" s="32">
        <f t="shared" si="9"/>
        <v>59.749034843104148</v>
      </c>
      <c r="T40" s="32">
        <f t="shared" si="10"/>
        <v>64.836559712635818</v>
      </c>
    </row>
    <row r="41" spans="2:20" x14ac:dyDescent="0.25">
      <c r="B41" s="12" t="str">
        <f>'Média Mensal'!B41</f>
        <v>Crestins</v>
      </c>
      <c r="C41" s="12" t="str">
        <f>'Média Mensal'!C41</f>
        <v>Verdes (B)</v>
      </c>
      <c r="D41" s="15">
        <f>'Média Mensal'!D41</f>
        <v>591.81999999999994</v>
      </c>
      <c r="E41" s="4">
        <v>25124.193061955008</v>
      </c>
      <c r="F41" s="2">
        <v>20761.500660720165</v>
      </c>
      <c r="G41" s="5">
        <f t="shared" si="4"/>
        <v>45885.693722675176</v>
      </c>
      <c r="H41" s="2">
        <v>139</v>
      </c>
      <c r="I41" s="2">
        <v>140</v>
      </c>
      <c r="J41" s="5">
        <f t="shared" si="5"/>
        <v>279</v>
      </c>
      <c r="K41" s="2">
        <v>213</v>
      </c>
      <c r="L41" s="2">
        <v>215</v>
      </c>
      <c r="M41" s="5">
        <f t="shared" si="6"/>
        <v>428</v>
      </c>
      <c r="N41" s="27">
        <f t="shared" si="7"/>
        <v>0.30325648249752568</v>
      </c>
      <c r="O41" s="27">
        <f t="shared" si="0"/>
        <v>0.24846219076974826</v>
      </c>
      <c r="P41" s="28">
        <f t="shared" si="1"/>
        <v>0.27574211409712979</v>
      </c>
      <c r="R41" s="32">
        <f t="shared" si="8"/>
        <v>71.375548471463091</v>
      </c>
      <c r="S41" s="32">
        <f t="shared" si="9"/>
        <v>58.483100452732856</v>
      </c>
      <c r="T41" s="32">
        <f t="shared" si="10"/>
        <v>64.901971319201095</v>
      </c>
    </row>
    <row r="42" spans="2:20" x14ac:dyDescent="0.25">
      <c r="B42" s="12" t="str">
        <f>'Média Mensal'!B42</f>
        <v>Verdes (B)</v>
      </c>
      <c r="C42" s="12" t="str">
        <f>'Média Mensal'!C42</f>
        <v>Pedras Rubras</v>
      </c>
      <c r="D42" s="15">
        <f>'Média Mensal'!D42</f>
        <v>960.78</v>
      </c>
      <c r="E42" s="4">
        <v>21430.503642140124</v>
      </c>
      <c r="F42" s="2">
        <v>13654.947791150207</v>
      </c>
      <c r="G42" s="5">
        <f t="shared" si="4"/>
        <v>35085.451433290335</v>
      </c>
      <c r="H42" s="2">
        <v>0</v>
      </c>
      <c r="I42" s="2">
        <v>0</v>
      </c>
      <c r="J42" s="5">
        <f t="shared" si="5"/>
        <v>0</v>
      </c>
      <c r="K42" s="2">
        <v>214</v>
      </c>
      <c r="L42" s="2">
        <v>215</v>
      </c>
      <c r="M42" s="5">
        <f t="shared" si="6"/>
        <v>429</v>
      </c>
      <c r="N42" s="27">
        <f t="shared" si="7"/>
        <v>0.40380056606384013</v>
      </c>
      <c r="O42" s="27">
        <f t="shared" si="0"/>
        <v>0.25609429465773081</v>
      </c>
      <c r="P42" s="28">
        <f t="shared" si="1"/>
        <v>0.32977527852930988</v>
      </c>
      <c r="R42" s="32">
        <f t="shared" si="8"/>
        <v>100.14254038383235</v>
      </c>
      <c r="S42" s="32">
        <f t="shared" si="9"/>
        <v>63.511385075117239</v>
      </c>
      <c r="T42" s="32">
        <f t="shared" si="10"/>
        <v>81.784269075268838</v>
      </c>
    </row>
    <row r="43" spans="2:20" x14ac:dyDescent="0.25">
      <c r="B43" s="12" t="str">
        <f>'Média Mensal'!B43</f>
        <v>Pedras Rubras</v>
      </c>
      <c r="C43" s="12" t="str">
        <f>'Média Mensal'!C43</f>
        <v>Lidador</v>
      </c>
      <c r="D43" s="15">
        <f>'Média Mensal'!D43</f>
        <v>1147.58</v>
      </c>
      <c r="E43" s="4">
        <v>19280.404970109063</v>
      </c>
      <c r="F43" s="2">
        <v>12142.889190946607</v>
      </c>
      <c r="G43" s="5">
        <f t="shared" si="4"/>
        <v>31423.29416105567</v>
      </c>
      <c r="H43" s="2">
        <v>0</v>
      </c>
      <c r="I43" s="2">
        <v>0</v>
      </c>
      <c r="J43" s="5">
        <f t="shared" si="5"/>
        <v>0</v>
      </c>
      <c r="K43" s="2">
        <v>214</v>
      </c>
      <c r="L43" s="2">
        <v>215</v>
      </c>
      <c r="M43" s="5">
        <f t="shared" si="6"/>
        <v>429</v>
      </c>
      <c r="N43" s="27">
        <f t="shared" si="7"/>
        <v>0.36328770293392115</v>
      </c>
      <c r="O43" s="27">
        <f t="shared" si="0"/>
        <v>0.22773610635683811</v>
      </c>
      <c r="P43" s="28">
        <f t="shared" si="1"/>
        <v>0.29535391910158348</v>
      </c>
      <c r="R43" s="32">
        <f t="shared" si="8"/>
        <v>90.095350327612437</v>
      </c>
      <c r="S43" s="32">
        <f t="shared" si="9"/>
        <v>56.47855437649585</v>
      </c>
      <c r="T43" s="32">
        <f t="shared" si="10"/>
        <v>73.247771937192709</v>
      </c>
    </row>
    <row r="44" spans="2:20" x14ac:dyDescent="0.25">
      <c r="B44" s="12" t="str">
        <f>'Média Mensal'!B44</f>
        <v>Lidador</v>
      </c>
      <c r="C44" s="12" t="str">
        <f>'Média Mensal'!C44</f>
        <v>Vilar do Pinheiro</v>
      </c>
      <c r="D44" s="15">
        <f>'Média Mensal'!D44</f>
        <v>1987.51</v>
      </c>
      <c r="E44" s="4">
        <v>18472.371338020155</v>
      </c>
      <c r="F44" s="2">
        <v>11745.357976443356</v>
      </c>
      <c r="G44" s="5">
        <f t="shared" si="4"/>
        <v>30217.729314463511</v>
      </c>
      <c r="H44" s="2">
        <v>0</v>
      </c>
      <c r="I44" s="2">
        <v>0</v>
      </c>
      <c r="J44" s="5">
        <f t="shared" si="5"/>
        <v>0</v>
      </c>
      <c r="K44" s="2">
        <v>212</v>
      </c>
      <c r="L44" s="2">
        <v>222</v>
      </c>
      <c r="M44" s="5">
        <f t="shared" si="6"/>
        <v>434</v>
      </c>
      <c r="N44" s="27">
        <f t="shared" si="7"/>
        <v>0.35134607687956776</v>
      </c>
      <c r="O44" s="27">
        <f t="shared" si="0"/>
        <v>0.21333474964478633</v>
      </c>
      <c r="P44" s="28">
        <f t="shared" si="1"/>
        <v>0.28075042101292841</v>
      </c>
      <c r="R44" s="32">
        <f t="shared" si="8"/>
        <v>87.13382706613281</v>
      </c>
      <c r="S44" s="32">
        <f t="shared" si="9"/>
        <v>52.907017911907012</v>
      </c>
      <c r="T44" s="32">
        <f t="shared" si="10"/>
        <v>69.626104411206242</v>
      </c>
    </row>
    <row r="45" spans="2:20" x14ac:dyDescent="0.25">
      <c r="B45" s="12" t="str">
        <f>'Média Mensal'!B45</f>
        <v>Vilar do Pinheiro</v>
      </c>
      <c r="C45" s="12" t="str">
        <f>'Média Mensal'!C45</f>
        <v>Modivas Sul</v>
      </c>
      <c r="D45" s="15">
        <f>'Média Mensal'!D45</f>
        <v>2037.38</v>
      </c>
      <c r="E45" s="4">
        <v>17879.257276389471</v>
      </c>
      <c r="F45" s="2">
        <v>11384.493555443005</v>
      </c>
      <c r="G45" s="5">
        <f t="shared" si="4"/>
        <v>29263.750831832476</v>
      </c>
      <c r="H45" s="2">
        <v>0</v>
      </c>
      <c r="I45" s="2">
        <v>0</v>
      </c>
      <c r="J45" s="5">
        <f t="shared" si="5"/>
        <v>0</v>
      </c>
      <c r="K45" s="2">
        <v>210</v>
      </c>
      <c r="L45" s="2">
        <v>212</v>
      </c>
      <c r="M45" s="5">
        <f t="shared" si="6"/>
        <v>422</v>
      </c>
      <c r="N45" s="27">
        <f t="shared" si="7"/>
        <v>0.34330371114419106</v>
      </c>
      <c r="O45" s="27">
        <f t="shared" si="0"/>
        <v>0.21653403749701394</v>
      </c>
      <c r="P45" s="28">
        <f t="shared" si="1"/>
        <v>0.27961847225034853</v>
      </c>
      <c r="R45" s="32">
        <f t="shared" si="8"/>
        <v>85.139320363759381</v>
      </c>
      <c r="S45" s="32">
        <f t="shared" si="9"/>
        <v>53.70044129925946</v>
      </c>
      <c r="T45" s="32">
        <f t="shared" si="10"/>
        <v>69.345381118086436</v>
      </c>
    </row>
    <row r="46" spans="2:20" x14ac:dyDescent="0.25">
      <c r="B46" s="12" t="str">
        <f>'Média Mensal'!B46</f>
        <v>Modivas Sul</v>
      </c>
      <c r="C46" s="12" t="str">
        <f>'Média Mensal'!C46</f>
        <v>Modivas Centro</v>
      </c>
      <c r="D46" s="15">
        <f>'Média Mensal'!D46</f>
        <v>1051.08</v>
      </c>
      <c r="E46" s="4">
        <v>17728.236830184556</v>
      </c>
      <c r="F46" s="2">
        <v>11340.666599932727</v>
      </c>
      <c r="G46" s="5">
        <f t="shared" si="4"/>
        <v>29068.903430117283</v>
      </c>
      <c r="H46" s="2">
        <v>0</v>
      </c>
      <c r="I46" s="2">
        <v>0</v>
      </c>
      <c r="J46" s="5">
        <f t="shared" si="5"/>
        <v>0</v>
      </c>
      <c r="K46" s="2">
        <v>212</v>
      </c>
      <c r="L46" s="2">
        <v>214</v>
      </c>
      <c r="M46" s="5">
        <f t="shared" si="6"/>
        <v>426</v>
      </c>
      <c r="N46" s="27">
        <f t="shared" si="7"/>
        <v>0.33719257513284684</v>
      </c>
      <c r="O46" s="27">
        <f t="shared" si="0"/>
        <v>0.21368455305872638</v>
      </c>
      <c r="P46" s="28">
        <f t="shared" si="1"/>
        <v>0.27514863916134036</v>
      </c>
      <c r="R46" s="32">
        <f t="shared" si="8"/>
        <v>83.623758632946021</v>
      </c>
      <c r="S46" s="32">
        <f t="shared" si="9"/>
        <v>52.993769158564142</v>
      </c>
      <c r="T46" s="32">
        <f t="shared" si="10"/>
        <v>68.236862512012408</v>
      </c>
    </row>
    <row r="47" spans="2:20" x14ac:dyDescent="0.25">
      <c r="B47" s="12" t="str">
        <f>'Média Mensal'!B47</f>
        <v>Modivas Centro</v>
      </c>
      <c r="C47" s="12" t="s">
        <v>102</v>
      </c>
      <c r="D47" s="15">
        <v>852.51</v>
      </c>
      <c r="E47" s="4">
        <v>17486.537275284882</v>
      </c>
      <c r="F47" s="2">
        <v>11296.48239154365</v>
      </c>
      <c r="G47" s="5">
        <f t="shared" si="4"/>
        <v>28783.019666828532</v>
      </c>
      <c r="H47" s="2">
        <v>0</v>
      </c>
      <c r="I47" s="2">
        <v>0</v>
      </c>
      <c r="J47" s="5">
        <f t="shared" si="5"/>
        <v>0</v>
      </c>
      <c r="K47" s="2">
        <v>206</v>
      </c>
      <c r="L47" s="2">
        <v>218</v>
      </c>
      <c r="M47" s="5">
        <f t="shared" si="6"/>
        <v>424</v>
      </c>
      <c r="N47" s="27">
        <f t="shared" si="7"/>
        <v>0.34228267450839495</v>
      </c>
      <c r="O47" s="27">
        <f t="shared" si="0"/>
        <v>0.20894647809158867</v>
      </c>
      <c r="P47" s="28">
        <f t="shared" si="1"/>
        <v>0.27372774333182948</v>
      </c>
      <c r="R47" s="32">
        <f t="shared" ref="R47" si="11">+E47/(H47+K47)</f>
        <v>84.886103278081947</v>
      </c>
      <c r="S47" s="32">
        <f t="shared" ref="S47" si="12">+F47/(I47+L47)</f>
        <v>51.818726566713991</v>
      </c>
      <c r="T47" s="32">
        <f t="shared" ref="T47" si="13">+G47/(J47+M47)</f>
        <v>67.884480346293714</v>
      </c>
    </row>
    <row r="48" spans="2:20" x14ac:dyDescent="0.25">
      <c r="B48" s="12" t="s">
        <v>102</v>
      </c>
      <c r="C48" s="12" t="str">
        <f>'Média Mensal'!C48</f>
        <v>Mindelo</v>
      </c>
      <c r="D48" s="15">
        <v>1834.12</v>
      </c>
      <c r="E48" s="4">
        <v>16144.646194555587</v>
      </c>
      <c r="F48" s="2">
        <v>9335.2180340822324</v>
      </c>
      <c r="G48" s="5">
        <f t="shared" si="4"/>
        <v>25479.86422863782</v>
      </c>
      <c r="H48" s="2">
        <v>0</v>
      </c>
      <c r="I48" s="2">
        <v>0</v>
      </c>
      <c r="J48" s="5">
        <f t="shared" si="5"/>
        <v>0</v>
      </c>
      <c r="K48" s="2">
        <v>202</v>
      </c>
      <c r="L48" s="2">
        <v>214</v>
      </c>
      <c r="M48" s="5">
        <f t="shared" si="6"/>
        <v>416</v>
      </c>
      <c r="N48" s="27">
        <f t="shared" si="7"/>
        <v>0.32227415750869504</v>
      </c>
      <c r="O48" s="27">
        <f t="shared" si="0"/>
        <v>0.17589723458852563</v>
      </c>
      <c r="P48" s="28">
        <f t="shared" si="1"/>
        <v>0.24697449042956943</v>
      </c>
      <c r="R48" s="32">
        <f t="shared" si="8"/>
        <v>79.923991062156375</v>
      </c>
      <c r="S48" s="32">
        <f t="shared" si="9"/>
        <v>43.622514177954358</v>
      </c>
      <c r="T48" s="32">
        <f t="shared" si="10"/>
        <v>61.249673626533223</v>
      </c>
    </row>
    <row r="49" spans="2:20" x14ac:dyDescent="0.25">
      <c r="B49" s="12" t="str">
        <f>'Média Mensal'!B49</f>
        <v>Mindelo</v>
      </c>
      <c r="C49" s="12" t="str">
        <f>'Média Mensal'!C49</f>
        <v>Espaço Natureza</v>
      </c>
      <c r="D49" s="15">
        <f>'Média Mensal'!D49</f>
        <v>776.86</v>
      </c>
      <c r="E49" s="4">
        <v>15121.389260763675</v>
      </c>
      <c r="F49" s="2">
        <v>8845.9876412728172</v>
      </c>
      <c r="G49" s="5">
        <f t="shared" si="4"/>
        <v>23967.376902036493</v>
      </c>
      <c r="H49" s="2">
        <v>0</v>
      </c>
      <c r="I49" s="2">
        <v>0</v>
      </c>
      <c r="J49" s="5">
        <f t="shared" si="5"/>
        <v>0</v>
      </c>
      <c r="K49" s="2">
        <v>210</v>
      </c>
      <c r="L49" s="2">
        <v>214</v>
      </c>
      <c r="M49" s="5">
        <f t="shared" si="6"/>
        <v>424</v>
      </c>
      <c r="N49" s="27">
        <f t="shared" si="7"/>
        <v>0.29034925615905677</v>
      </c>
      <c r="O49" s="27">
        <f t="shared" si="0"/>
        <v>0.16667899535108563</v>
      </c>
      <c r="P49" s="28">
        <f t="shared" si="1"/>
        <v>0.22793077546824114</v>
      </c>
      <c r="R49" s="32">
        <f t="shared" si="8"/>
        <v>72.006615527446073</v>
      </c>
      <c r="S49" s="32">
        <f t="shared" si="9"/>
        <v>41.336390847069239</v>
      </c>
      <c r="T49" s="32">
        <f t="shared" si="10"/>
        <v>56.526832316123802</v>
      </c>
    </row>
    <row r="50" spans="2:20" x14ac:dyDescent="0.25">
      <c r="B50" s="12" t="str">
        <f>'Média Mensal'!B50</f>
        <v>Espaço Natureza</v>
      </c>
      <c r="C50" s="12" t="str">
        <f>'Média Mensal'!C50</f>
        <v>Varziela</v>
      </c>
      <c r="D50" s="15">
        <f>'Média Mensal'!D50</f>
        <v>1539</v>
      </c>
      <c r="E50" s="4">
        <v>15184.394875758333</v>
      </c>
      <c r="F50" s="2">
        <v>8568.1543063238278</v>
      </c>
      <c r="G50" s="5">
        <f t="shared" si="4"/>
        <v>23752.549182082163</v>
      </c>
      <c r="H50" s="2">
        <v>0</v>
      </c>
      <c r="I50" s="2">
        <v>0</v>
      </c>
      <c r="J50" s="5">
        <f t="shared" si="5"/>
        <v>0</v>
      </c>
      <c r="K50" s="2">
        <v>207</v>
      </c>
      <c r="L50" s="2">
        <v>214</v>
      </c>
      <c r="M50" s="5">
        <f t="shared" si="6"/>
        <v>421</v>
      </c>
      <c r="N50" s="27">
        <f t="shared" si="7"/>
        <v>0.29578453474673394</v>
      </c>
      <c r="O50" s="27">
        <f t="shared" si="0"/>
        <v>0.16144396869015351</v>
      </c>
      <c r="P50" s="28">
        <f t="shared" si="1"/>
        <v>0.2274974061574033</v>
      </c>
      <c r="R50" s="32">
        <f t="shared" si="8"/>
        <v>73.354564617190007</v>
      </c>
      <c r="S50" s="32">
        <f t="shared" si="9"/>
        <v>40.038104235158073</v>
      </c>
      <c r="T50" s="32">
        <f t="shared" si="10"/>
        <v>56.419356727036018</v>
      </c>
    </row>
    <row r="51" spans="2:20" x14ac:dyDescent="0.25">
      <c r="B51" s="12" t="str">
        <f>'Média Mensal'!B51</f>
        <v>Varziela</v>
      </c>
      <c r="C51" s="12" t="str">
        <f>'Média Mensal'!C51</f>
        <v>Árvore</v>
      </c>
      <c r="D51" s="15">
        <f>'Média Mensal'!D51</f>
        <v>858.71</v>
      </c>
      <c r="E51" s="4">
        <v>14365.90647846343</v>
      </c>
      <c r="F51" s="2">
        <v>8085.6852668337324</v>
      </c>
      <c r="G51" s="5">
        <f t="shared" si="4"/>
        <v>22451.591745297163</v>
      </c>
      <c r="H51" s="2">
        <v>0</v>
      </c>
      <c r="I51" s="2">
        <v>0</v>
      </c>
      <c r="J51" s="5">
        <f t="shared" si="5"/>
        <v>0</v>
      </c>
      <c r="K51" s="2">
        <v>215</v>
      </c>
      <c r="L51" s="2">
        <v>214</v>
      </c>
      <c r="M51" s="5">
        <f t="shared" si="6"/>
        <v>429</v>
      </c>
      <c r="N51" s="27">
        <f t="shared" si="7"/>
        <v>0.26942810349706359</v>
      </c>
      <c r="O51" s="27">
        <f t="shared" si="0"/>
        <v>0.15235312908565218</v>
      </c>
      <c r="P51" s="28">
        <f t="shared" si="1"/>
        <v>0.2110270673104854</v>
      </c>
      <c r="R51" s="32">
        <f t="shared" si="8"/>
        <v>66.818169667271775</v>
      </c>
      <c r="S51" s="32">
        <f t="shared" si="9"/>
        <v>37.783576013241742</v>
      </c>
      <c r="T51" s="32">
        <f t="shared" si="10"/>
        <v>52.334712693000377</v>
      </c>
    </row>
    <row r="52" spans="2:20" x14ac:dyDescent="0.25">
      <c r="B52" s="12" t="str">
        <f>'Média Mensal'!B52</f>
        <v>Árvore</v>
      </c>
      <c r="C52" s="12" t="str">
        <f>'Média Mensal'!C52</f>
        <v>Azurara</v>
      </c>
      <c r="D52" s="15">
        <f>'Média Mensal'!D52</f>
        <v>664.57</v>
      </c>
      <c r="E52" s="4">
        <v>14288.979177827652</v>
      </c>
      <c r="F52" s="2">
        <v>8051.4141145282174</v>
      </c>
      <c r="G52" s="5">
        <f t="shared" si="4"/>
        <v>22340.393292355868</v>
      </c>
      <c r="H52" s="2">
        <v>0</v>
      </c>
      <c r="I52" s="2">
        <v>0</v>
      </c>
      <c r="J52" s="5">
        <f t="shared" si="5"/>
        <v>0</v>
      </c>
      <c r="K52" s="2">
        <v>215</v>
      </c>
      <c r="L52" s="2">
        <v>214</v>
      </c>
      <c r="M52" s="5">
        <f t="shared" si="6"/>
        <v>429</v>
      </c>
      <c r="N52" s="27">
        <f t="shared" si="7"/>
        <v>0.26798535592324929</v>
      </c>
      <c r="O52" s="27">
        <f t="shared" si="0"/>
        <v>0.15170738081338969</v>
      </c>
      <c r="P52" s="28">
        <f t="shared" si="1"/>
        <v>0.20998189048383212</v>
      </c>
      <c r="R52" s="32">
        <f t="shared" si="8"/>
        <v>66.460368268965823</v>
      </c>
      <c r="S52" s="32">
        <f t="shared" si="9"/>
        <v>37.623430441720643</v>
      </c>
      <c r="T52" s="32">
        <f t="shared" si="10"/>
        <v>52.07550883999037</v>
      </c>
    </row>
    <row r="53" spans="2:20" x14ac:dyDescent="0.25">
      <c r="B53" s="12" t="str">
        <f>'Média Mensal'!B53</f>
        <v>Azurara</v>
      </c>
      <c r="C53" s="12" t="str">
        <f>'Média Mensal'!C53</f>
        <v>Santa Clara</v>
      </c>
      <c r="D53" s="15">
        <f>'Média Mensal'!D53</f>
        <v>1218.0899999999999</v>
      </c>
      <c r="E53" s="4">
        <v>14124.267353264842</v>
      </c>
      <c r="F53" s="2">
        <v>7869.9922955667153</v>
      </c>
      <c r="G53" s="5">
        <f t="shared" si="4"/>
        <v>21994.259648831558</v>
      </c>
      <c r="H53" s="2">
        <v>0</v>
      </c>
      <c r="I53" s="2">
        <v>0</v>
      </c>
      <c r="J53" s="5">
        <f t="shared" si="5"/>
        <v>0</v>
      </c>
      <c r="K53" s="2">
        <v>209</v>
      </c>
      <c r="L53" s="2">
        <v>216</v>
      </c>
      <c r="M53" s="5">
        <f t="shared" si="6"/>
        <v>425</v>
      </c>
      <c r="N53" s="27">
        <f t="shared" si="7"/>
        <v>0.27250091359131118</v>
      </c>
      <c r="O53" s="27">
        <f t="shared" si="0"/>
        <v>0.14691592546980875</v>
      </c>
      <c r="P53" s="28">
        <f t="shared" si="1"/>
        <v>0.2086741902166182</v>
      </c>
      <c r="R53" s="32">
        <f t="shared" si="8"/>
        <v>67.580226570645181</v>
      </c>
      <c r="S53" s="32">
        <f t="shared" si="9"/>
        <v>36.435149516512574</v>
      </c>
      <c r="T53" s="32">
        <f t="shared" si="10"/>
        <v>51.751199173721311</v>
      </c>
    </row>
    <row r="54" spans="2:20" x14ac:dyDescent="0.25">
      <c r="B54" s="12" t="str">
        <f>'Média Mensal'!B54</f>
        <v>Santa Clara</v>
      </c>
      <c r="C54" s="12" t="str">
        <f>'Média Mensal'!C54</f>
        <v>Vila do Conde</v>
      </c>
      <c r="D54" s="15">
        <f>'Média Mensal'!D54</f>
        <v>670.57</v>
      </c>
      <c r="E54" s="4">
        <v>13537.226178930716</v>
      </c>
      <c r="F54" s="2">
        <v>7409.4170403708467</v>
      </c>
      <c r="G54" s="5">
        <f t="shared" si="4"/>
        <v>20946.643219301564</v>
      </c>
      <c r="H54" s="2">
        <v>0</v>
      </c>
      <c r="I54" s="2">
        <v>0</v>
      </c>
      <c r="J54" s="5">
        <f t="shared" si="5"/>
        <v>0</v>
      </c>
      <c r="K54" s="2">
        <v>205</v>
      </c>
      <c r="L54" s="2">
        <v>216</v>
      </c>
      <c r="M54" s="5">
        <f t="shared" si="6"/>
        <v>421</v>
      </c>
      <c r="N54" s="27">
        <f t="shared" si="7"/>
        <v>0.26627116795693778</v>
      </c>
      <c r="O54" s="27">
        <f t="shared" si="0"/>
        <v>0.13831797043703045</v>
      </c>
      <c r="P54" s="28">
        <f t="shared" si="1"/>
        <v>0.20062297160468129</v>
      </c>
      <c r="R54" s="32">
        <f t="shared" si="8"/>
        <v>66.035249653320562</v>
      </c>
      <c r="S54" s="32">
        <f t="shared" si="9"/>
        <v>34.302856668383548</v>
      </c>
      <c r="T54" s="32">
        <f t="shared" si="10"/>
        <v>49.75449695796096</v>
      </c>
    </row>
    <row r="55" spans="2:20" x14ac:dyDescent="0.25">
      <c r="B55" s="12" t="str">
        <f>'Média Mensal'!B55</f>
        <v>Vila do Conde</v>
      </c>
      <c r="C55" s="12" t="str">
        <f>'Média Mensal'!C55</f>
        <v>Alto de Pega</v>
      </c>
      <c r="D55" s="15">
        <f>'Média Mensal'!D55</f>
        <v>730.41</v>
      </c>
      <c r="E55" s="4">
        <v>10348.099058096612</v>
      </c>
      <c r="F55" s="2">
        <v>5690.6311418549549</v>
      </c>
      <c r="G55" s="5">
        <f t="shared" si="4"/>
        <v>16038.730199951566</v>
      </c>
      <c r="H55" s="2">
        <v>0</v>
      </c>
      <c r="I55" s="2">
        <v>0</v>
      </c>
      <c r="J55" s="5">
        <f t="shared" si="5"/>
        <v>0</v>
      </c>
      <c r="K55" s="2">
        <v>214</v>
      </c>
      <c r="L55" s="2">
        <v>216</v>
      </c>
      <c r="M55" s="5">
        <f t="shared" si="6"/>
        <v>430</v>
      </c>
      <c r="N55" s="27">
        <f t="shared" si="7"/>
        <v>0.19498227046458796</v>
      </c>
      <c r="O55" s="27">
        <f t="shared" si="0"/>
        <v>0.10623191349042255</v>
      </c>
      <c r="P55" s="28">
        <f t="shared" si="1"/>
        <v>0.15040069579849555</v>
      </c>
      <c r="R55" s="32">
        <f t="shared" si="8"/>
        <v>48.355603075217815</v>
      </c>
      <c r="S55" s="32">
        <f t="shared" si="9"/>
        <v>26.345514545624791</v>
      </c>
      <c r="T55" s="32">
        <f t="shared" si="10"/>
        <v>37.299372558026896</v>
      </c>
    </row>
    <row r="56" spans="2:20" x14ac:dyDescent="0.25">
      <c r="B56" s="12" t="str">
        <f>'Média Mensal'!B56</f>
        <v>Alto de Pega</v>
      </c>
      <c r="C56" s="12" t="str">
        <f>'Média Mensal'!C56</f>
        <v>Portas Fronhas</v>
      </c>
      <c r="D56" s="15">
        <f>'Média Mensal'!D56</f>
        <v>671.05</v>
      </c>
      <c r="E56" s="4">
        <v>9930.8698033206583</v>
      </c>
      <c r="F56" s="2">
        <v>5543.8496414565807</v>
      </c>
      <c r="G56" s="5">
        <f t="shared" si="4"/>
        <v>15474.719444777238</v>
      </c>
      <c r="H56" s="2">
        <v>0</v>
      </c>
      <c r="I56" s="2">
        <v>0</v>
      </c>
      <c r="J56" s="5">
        <f t="shared" si="5"/>
        <v>0</v>
      </c>
      <c r="K56" s="2">
        <v>223</v>
      </c>
      <c r="L56" s="2">
        <v>216</v>
      </c>
      <c r="M56" s="5">
        <f t="shared" si="6"/>
        <v>439</v>
      </c>
      <c r="N56" s="27">
        <f t="shared" si="7"/>
        <v>0.17956874373138756</v>
      </c>
      <c r="O56" s="27">
        <f t="shared" si="0"/>
        <v>0.10349181678346364</v>
      </c>
      <c r="P56" s="28">
        <f t="shared" si="1"/>
        <v>0.14213681612147511</v>
      </c>
      <c r="R56" s="32">
        <f t="shared" si="8"/>
        <v>44.533048445384118</v>
      </c>
      <c r="S56" s="32">
        <f t="shared" si="9"/>
        <v>25.665970562298984</v>
      </c>
      <c r="T56" s="32">
        <f t="shared" si="10"/>
        <v>35.249930398125827</v>
      </c>
    </row>
    <row r="57" spans="2:20" x14ac:dyDescent="0.25">
      <c r="B57" s="12" t="str">
        <f>'Média Mensal'!B57</f>
        <v>Portas Fronhas</v>
      </c>
      <c r="C57" s="12" t="str">
        <f>'Média Mensal'!C57</f>
        <v>São Brás</v>
      </c>
      <c r="D57" s="15">
        <f>'Média Mensal'!D57</f>
        <v>562.21</v>
      </c>
      <c r="E57" s="4">
        <v>7263.240202603356</v>
      </c>
      <c r="F57" s="2">
        <v>4874.7790646954718</v>
      </c>
      <c r="G57" s="5">
        <f t="shared" si="4"/>
        <v>12138.019267298827</v>
      </c>
      <c r="H57" s="2">
        <v>0</v>
      </c>
      <c r="I57" s="2">
        <v>0</v>
      </c>
      <c r="J57" s="5">
        <f t="shared" si="5"/>
        <v>0</v>
      </c>
      <c r="K57" s="42">
        <v>212</v>
      </c>
      <c r="L57" s="2">
        <v>214</v>
      </c>
      <c r="M57" s="5">
        <f t="shared" si="6"/>
        <v>426</v>
      </c>
      <c r="N57" s="27">
        <f t="shared" si="7"/>
        <v>0.13814744755408087</v>
      </c>
      <c r="O57" s="27">
        <f t="shared" si="0"/>
        <v>9.1852183160526679E-2</v>
      </c>
      <c r="P57" s="28">
        <f t="shared" si="1"/>
        <v>0.11489114102774144</v>
      </c>
      <c r="R57" s="32">
        <f t="shared" si="8"/>
        <v>34.260566993412056</v>
      </c>
      <c r="S57" s="32">
        <f t="shared" si="9"/>
        <v>22.779341423810617</v>
      </c>
      <c r="T57" s="32">
        <f t="shared" si="10"/>
        <v>28.493002974879875</v>
      </c>
    </row>
    <row r="58" spans="2:20" x14ac:dyDescent="0.25">
      <c r="B58" s="13" t="str">
        <f>'Média Mensal'!B58</f>
        <v>São Brás</v>
      </c>
      <c r="C58" s="13" t="str">
        <f>'Média Mensal'!C58</f>
        <v>Póvoa de Varzim</v>
      </c>
      <c r="D58" s="16">
        <f>'Média Mensal'!D58</f>
        <v>624.94000000000005</v>
      </c>
      <c r="E58" s="6">
        <v>6820.4870048876246</v>
      </c>
      <c r="F58" s="3">
        <v>4732.0000000041464</v>
      </c>
      <c r="G58" s="7">
        <f t="shared" si="4"/>
        <v>11552.487004891771</v>
      </c>
      <c r="H58" s="6">
        <v>0</v>
      </c>
      <c r="I58" s="3">
        <v>0</v>
      </c>
      <c r="J58" s="7">
        <f t="shared" si="5"/>
        <v>0</v>
      </c>
      <c r="K58" s="43">
        <v>211</v>
      </c>
      <c r="L58" s="3">
        <v>212</v>
      </c>
      <c r="M58" s="7">
        <f t="shared" si="6"/>
        <v>423</v>
      </c>
      <c r="N58" s="27">
        <f t="shared" si="7"/>
        <v>0.13034106032884163</v>
      </c>
      <c r="O58" s="27">
        <f t="shared" si="0"/>
        <v>9.0003043213712455E-2</v>
      </c>
      <c r="P58" s="28">
        <f t="shared" si="1"/>
        <v>0.11012437089998256</v>
      </c>
      <c r="R58" s="32">
        <f t="shared" si="8"/>
        <v>32.324582961552721</v>
      </c>
      <c r="S58" s="32">
        <f t="shared" si="9"/>
        <v>22.320754717000689</v>
      </c>
      <c r="T58" s="32">
        <f t="shared" si="10"/>
        <v>27.310843983195674</v>
      </c>
    </row>
    <row r="59" spans="2:20" x14ac:dyDescent="0.25">
      <c r="B59" s="11" t="str">
        <f>'Média Mensal'!B59</f>
        <v>CSra da Hora</v>
      </c>
      <c r="C59" s="11" t="str">
        <f>'Média Mensal'!C59</f>
        <v>CFonte do Cuco</v>
      </c>
      <c r="D59" s="14">
        <f>'Média Mensal'!D59</f>
        <v>685.98</v>
      </c>
      <c r="E59" s="2">
        <v>23772.372407523133</v>
      </c>
      <c r="F59" s="2">
        <v>13905.384258731234</v>
      </c>
      <c r="G59" s="5">
        <f t="shared" si="4"/>
        <v>37677.756666254369</v>
      </c>
      <c r="H59" s="2">
        <v>42</v>
      </c>
      <c r="I59" s="2">
        <v>64</v>
      </c>
      <c r="J59" s="10">
        <f t="shared" si="5"/>
        <v>106</v>
      </c>
      <c r="K59" s="2">
        <v>168</v>
      </c>
      <c r="L59" s="2">
        <v>147</v>
      </c>
      <c r="M59" s="10">
        <f t="shared" si="6"/>
        <v>315</v>
      </c>
      <c r="N59" s="25">
        <f t="shared" si="7"/>
        <v>0.46855038646174574</v>
      </c>
      <c r="O59" s="25">
        <f t="shared" si="0"/>
        <v>0.27655895502647643</v>
      </c>
      <c r="P59" s="26">
        <f t="shared" si="1"/>
        <v>0.37298800849622205</v>
      </c>
      <c r="R59" s="32">
        <f t="shared" si="8"/>
        <v>113.20177336915778</v>
      </c>
      <c r="S59" s="32">
        <f t="shared" si="9"/>
        <v>65.902295065076942</v>
      </c>
      <c r="T59" s="32">
        <f t="shared" si="10"/>
        <v>89.495859064737218</v>
      </c>
    </row>
    <row r="60" spans="2:20" x14ac:dyDescent="0.25">
      <c r="B60" s="12" t="str">
        <f>'Média Mensal'!B60</f>
        <v>CFonte do Cuco</v>
      </c>
      <c r="C60" s="12" t="str">
        <f>'Média Mensal'!C60</f>
        <v>Cândido dos Reis</v>
      </c>
      <c r="D60" s="15">
        <f>'Média Mensal'!D60</f>
        <v>913.51</v>
      </c>
      <c r="E60" s="2">
        <v>22654.326241696112</v>
      </c>
      <c r="F60" s="2">
        <v>14043.879091059483</v>
      </c>
      <c r="G60" s="5">
        <f t="shared" si="4"/>
        <v>36698.205332755591</v>
      </c>
      <c r="H60" s="2">
        <v>42</v>
      </c>
      <c r="I60" s="2">
        <v>64</v>
      </c>
      <c r="J60" s="5">
        <f t="shared" si="5"/>
        <v>106</v>
      </c>
      <c r="K60" s="2">
        <v>170</v>
      </c>
      <c r="L60" s="2">
        <v>150</v>
      </c>
      <c r="M60" s="5">
        <f t="shared" si="6"/>
        <v>320</v>
      </c>
      <c r="N60" s="27">
        <f t="shared" si="7"/>
        <v>0.44219094007058307</v>
      </c>
      <c r="O60" s="27">
        <f t="shared" si="0"/>
        <v>0.27524065324277758</v>
      </c>
      <c r="P60" s="28">
        <f t="shared" si="1"/>
        <v>0.3588855943197034</v>
      </c>
      <c r="R60" s="32">
        <f t="shared" si="8"/>
        <v>106.86002944196279</v>
      </c>
      <c r="S60" s="32">
        <f t="shared" si="9"/>
        <v>65.625603229249919</v>
      </c>
      <c r="T60" s="32">
        <f t="shared" si="10"/>
        <v>86.146021907876971</v>
      </c>
    </row>
    <row r="61" spans="2:20" x14ac:dyDescent="0.25">
      <c r="B61" s="12" t="str">
        <f>'Média Mensal'!B61</f>
        <v>Cândido dos Reis</v>
      </c>
      <c r="C61" s="12" t="str">
        <f>'Média Mensal'!C61</f>
        <v>Pias</v>
      </c>
      <c r="D61" s="15">
        <f>'Média Mensal'!D61</f>
        <v>916.73</v>
      </c>
      <c r="E61" s="2">
        <v>21505.495397360617</v>
      </c>
      <c r="F61" s="2">
        <v>13652.543917779722</v>
      </c>
      <c r="G61" s="5">
        <f t="shared" si="4"/>
        <v>35158.03931514034</v>
      </c>
      <c r="H61" s="2">
        <v>42</v>
      </c>
      <c r="I61" s="2">
        <v>64</v>
      </c>
      <c r="J61" s="5">
        <f t="shared" si="5"/>
        <v>106</v>
      </c>
      <c r="K61" s="2">
        <v>171</v>
      </c>
      <c r="L61" s="2">
        <v>148</v>
      </c>
      <c r="M61" s="5">
        <f t="shared" si="6"/>
        <v>319</v>
      </c>
      <c r="N61" s="27">
        <f t="shared" si="7"/>
        <v>0.41774466583839581</v>
      </c>
      <c r="O61" s="27">
        <f t="shared" si="0"/>
        <v>0.27019759178633079</v>
      </c>
      <c r="P61" s="28">
        <f t="shared" si="1"/>
        <v>0.34465962782468373</v>
      </c>
      <c r="R61" s="32">
        <f t="shared" si="8"/>
        <v>100.96476712375876</v>
      </c>
      <c r="S61" s="32">
        <f t="shared" si="9"/>
        <v>64.398792064998688</v>
      </c>
      <c r="T61" s="32">
        <f t="shared" si="10"/>
        <v>82.724798388565503</v>
      </c>
    </row>
    <row r="62" spans="2:20" x14ac:dyDescent="0.25">
      <c r="B62" s="12" t="str">
        <f>'Média Mensal'!B62</f>
        <v>Pias</v>
      </c>
      <c r="C62" s="12" t="str">
        <f>'Média Mensal'!C62</f>
        <v>Araújo</v>
      </c>
      <c r="D62" s="15">
        <f>'Média Mensal'!D62</f>
        <v>1258.1300000000001</v>
      </c>
      <c r="E62" s="2">
        <v>20557.213932143037</v>
      </c>
      <c r="F62" s="2">
        <v>13455.887393737556</v>
      </c>
      <c r="G62" s="5">
        <f t="shared" si="4"/>
        <v>34013.101325880591</v>
      </c>
      <c r="H62" s="2">
        <v>42</v>
      </c>
      <c r="I62" s="2">
        <v>64</v>
      </c>
      <c r="J62" s="5">
        <f t="shared" si="5"/>
        <v>106</v>
      </c>
      <c r="K62" s="2">
        <v>169</v>
      </c>
      <c r="L62" s="2">
        <v>148</v>
      </c>
      <c r="M62" s="5">
        <f t="shared" si="6"/>
        <v>317</v>
      </c>
      <c r="N62" s="27">
        <f t="shared" si="7"/>
        <v>0.40320912310024787</v>
      </c>
      <c r="O62" s="27">
        <f t="shared" si="0"/>
        <v>0.26630556114901749</v>
      </c>
      <c r="P62" s="28">
        <f t="shared" si="1"/>
        <v>0.33506483298408651</v>
      </c>
      <c r="R62" s="32">
        <f t="shared" si="8"/>
        <v>97.427554180772688</v>
      </c>
      <c r="S62" s="32">
        <f t="shared" si="9"/>
        <v>63.471166951592245</v>
      </c>
      <c r="T62" s="32">
        <f t="shared" si="10"/>
        <v>80.409222992625516</v>
      </c>
    </row>
    <row r="63" spans="2:20" x14ac:dyDescent="0.25">
      <c r="B63" s="12" t="str">
        <f>'Média Mensal'!B63</f>
        <v>Araújo</v>
      </c>
      <c r="C63" s="12" t="str">
        <f>'Média Mensal'!C63</f>
        <v>Custió</v>
      </c>
      <c r="D63" s="15">
        <f>'Média Mensal'!D63</f>
        <v>651.69000000000005</v>
      </c>
      <c r="E63" s="2">
        <v>19841.777332885435</v>
      </c>
      <c r="F63" s="2">
        <v>13226.525664440351</v>
      </c>
      <c r="G63" s="5">
        <f t="shared" si="4"/>
        <v>33068.302997325787</v>
      </c>
      <c r="H63" s="2">
        <v>44</v>
      </c>
      <c r="I63" s="2">
        <v>64</v>
      </c>
      <c r="J63" s="5">
        <f t="shared" si="5"/>
        <v>108</v>
      </c>
      <c r="K63" s="2">
        <v>168</v>
      </c>
      <c r="L63" s="2">
        <v>148</v>
      </c>
      <c r="M63" s="5">
        <f t="shared" si="6"/>
        <v>316</v>
      </c>
      <c r="N63" s="27">
        <f t="shared" si="7"/>
        <v>0.38777707420429636</v>
      </c>
      <c r="O63" s="27">
        <f t="shared" si="0"/>
        <v>0.26176626156666305</v>
      </c>
      <c r="P63" s="28">
        <f t="shared" si="1"/>
        <v>0.32516817767980832</v>
      </c>
      <c r="R63" s="32">
        <f t="shared" si="8"/>
        <v>93.593289306063369</v>
      </c>
      <c r="S63" s="32">
        <f t="shared" si="9"/>
        <v>62.389272002077128</v>
      </c>
      <c r="T63" s="32">
        <f t="shared" si="10"/>
        <v>77.991280654070252</v>
      </c>
    </row>
    <row r="64" spans="2:20" x14ac:dyDescent="0.25">
      <c r="B64" s="12" t="str">
        <f>'Média Mensal'!B64</f>
        <v>Custió</v>
      </c>
      <c r="C64" s="12" t="str">
        <f>'Média Mensal'!C64</f>
        <v>Parque de Maia</v>
      </c>
      <c r="D64" s="15">
        <f>'Média Mensal'!D64</f>
        <v>1418.51</v>
      </c>
      <c r="E64" s="2">
        <v>18280.845206374692</v>
      </c>
      <c r="F64" s="2">
        <v>13207.63406498352</v>
      </c>
      <c r="G64" s="5">
        <f t="shared" si="4"/>
        <v>31488.479271358214</v>
      </c>
      <c r="H64" s="2">
        <v>55</v>
      </c>
      <c r="I64" s="2">
        <v>81</v>
      </c>
      <c r="J64" s="5">
        <f t="shared" si="5"/>
        <v>136</v>
      </c>
      <c r="K64" s="2">
        <v>161</v>
      </c>
      <c r="L64" s="2">
        <v>131</v>
      </c>
      <c r="M64" s="5">
        <f t="shared" si="6"/>
        <v>292</v>
      </c>
      <c r="N64" s="27">
        <f t="shared" si="7"/>
        <v>0.35285757424287162</v>
      </c>
      <c r="O64" s="27">
        <f t="shared" si="0"/>
        <v>0.2642372372155794</v>
      </c>
      <c r="P64" s="28">
        <f t="shared" si="1"/>
        <v>0.30934139491667534</v>
      </c>
      <c r="R64" s="32">
        <f t="shared" si="8"/>
        <v>84.633542622105054</v>
      </c>
      <c r="S64" s="32">
        <f t="shared" si="9"/>
        <v>62.300160683884528</v>
      </c>
      <c r="T64" s="32">
        <f t="shared" si="10"/>
        <v>73.571213250836948</v>
      </c>
    </row>
    <row r="65" spans="2:20" x14ac:dyDescent="0.25">
      <c r="B65" s="12" t="str">
        <f>'Média Mensal'!B65</f>
        <v>Parque de Maia</v>
      </c>
      <c r="C65" s="12" t="str">
        <f>'Média Mensal'!C65</f>
        <v>Forum</v>
      </c>
      <c r="D65" s="15">
        <f>'Média Mensal'!D65</f>
        <v>824.81</v>
      </c>
      <c r="E65" s="2">
        <v>14606.056251092325</v>
      </c>
      <c r="F65" s="2">
        <v>11982.631007627449</v>
      </c>
      <c r="G65" s="5">
        <f t="shared" si="4"/>
        <v>26588.687258719772</v>
      </c>
      <c r="H65" s="2">
        <v>60</v>
      </c>
      <c r="I65" s="2">
        <v>80</v>
      </c>
      <c r="J65" s="5">
        <f t="shared" si="5"/>
        <v>140</v>
      </c>
      <c r="K65" s="2">
        <v>146</v>
      </c>
      <c r="L65" s="2">
        <v>128</v>
      </c>
      <c r="M65" s="5">
        <f t="shared" si="6"/>
        <v>274</v>
      </c>
      <c r="N65" s="27">
        <f t="shared" si="7"/>
        <v>0.29706427455036455</v>
      </c>
      <c r="O65" s="27">
        <f t="shared" si="0"/>
        <v>0.24442377218561215</v>
      </c>
      <c r="P65" s="28">
        <f t="shared" si="1"/>
        <v>0.27078262240019324</v>
      </c>
      <c r="R65" s="32">
        <f t="shared" si="8"/>
        <v>70.903185684914192</v>
      </c>
      <c r="S65" s="32">
        <f t="shared" si="9"/>
        <v>57.608802921285815</v>
      </c>
      <c r="T65" s="32">
        <f t="shared" si="10"/>
        <v>64.223882267439066</v>
      </c>
    </row>
    <row r="66" spans="2:20" x14ac:dyDescent="0.25">
      <c r="B66" s="12" t="str">
        <f>'Média Mensal'!B66</f>
        <v>Forum</v>
      </c>
      <c r="C66" s="12" t="str">
        <f>'Média Mensal'!C66</f>
        <v>Zona Industrial</v>
      </c>
      <c r="D66" s="15">
        <f>'Média Mensal'!D66</f>
        <v>1119.4000000000001</v>
      </c>
      <c r="E66" s="2">
        <v>6012.0302545017294</v>
      </c>
      <c r="F66" s="2">
        <v>5669.1643983249242</v>
      </c>
      <c r="G66" s="5">
        <f t="shared" si="4"/>
        <v>11681.194652826653</v>
      </c>
      <c r="H66" s="2">
        <v>21</v>
      </c>
      <c r="I66" s="2">
        <v>41</v>
      </c>
      <c r="J66" s="5">
        <f t="shared" si="5"/>
        <v>62</v>
      </c>
      <c r="K66" s="2">
        <v>82</v>
      </c>
      <c r="L66" s="2">
        <v>61</v>
      </c>
      <c r="M66" s="5">
        <f t="shared" si="6"/>
        <v>143</v>
      </c>
      <c r="N66" s="27">
        <f t="shared" si="7"/>
        <v>0.24171881048977684</v>
      </c>
      <c r="O66" s="27">
        <f t="shared" si="0"/>
        <v>0.23637276510694313</v>
      </c>
      <c r="P66" s="28">
        <f t="shared" si="1"/>
        <v>0.23909437229463429</v>
      </c>
      <c r="R66" s="32">
        <f t="shared" si="8"/>
        <v>58.369225771861451</v>
      </c>
      <c r="S66" s="32">
        <f t="shared" si="9"/>
        <v>55.580043120832592</v>
      </c>
      <c r="T66" s="32">
        <f t="shared" si="10"/>
        <v>56.981437330861723</v>
      </c>
    </row>
    <row r="67" spans="2:20" x14ac:dyDescent="0.25">
      <c r="B67" s="12" t="str">
        <f>'Média Mensal'!B67</f>
        <v>Zona Industrial</v>
      </c>
      <c r="C67" s="12" t="str">
        <f>'Média Mensal'!C67</f>
        <v>Mandim</v>
      </c>
      <c r="D67" s="15">
        <f>'Média Mensal'!D67</f>
        <v>1194.23</v>
      </c>
      <c r="E67" s="2">
        <v>5869.9616671257381</v>
      </c>
      <c r="F67" s="2">
        <v>3917.5025148311402</v>
      </c>
      <c r="G67" s="5">
        <f t="shared" si="4"/>
        <v>9787.4641819568787</v>
      </c>
      <c r="H67" s="2">
        <v>19</v>
      </c>
      <c r="I67" s="2">
        <v>41</v>
      </c>
      <c r="J67" s="5">
        <f t="shared" si="5"/>
        <v>60</v>
      </c>
      <c r="K67" s="2">
        <v>82</v>
      </c>
      <c r="L67" s="2">
        <v>61</v>
      </c>
      <c r="M67" s="5">
        <f t="shared" si="6"/>
        <v>143</v>
      </c>
      <c r="N67" s="27">
        <f t="shared" si="7"/>
        <v>0.24017846428501383</v>
      </c>
      <c r="O67" s="27">
        <f t="shared" si="0"/>
        <v>0.16333816356033773</v>
      </c>
      <c r="P67" s="28">
        <f t="shared" si="1"/>
        <v>0.20212010949027093</v>
      </c>
      <c r="R67" s="32">
        <f t="shared" si="8"/>
        <v>58.118432347779589</v>
      </c>
      <c r="S67" s="32">
        <f t="shared" si="9"/>
        <v>38.406887400305294</v>
      </c>
      <c r="T67" s="32">
        <f t="shared" si="10"/>
        <v>48.21410927072354</v>
      </c>
    </row>
    <row r="68" spans="2:20" x14ac:dyDescent="0.25">
      <c r="B68" s="12" t="str">
        <f>'Média Mensal'!B68</f>
        <v>Mandim</v>
      </c>
      <c r="C68" s="12" t="str">
        <f>'Média Mensal'!C68</f>
        <v>Castêlo da Maia</v>
      </c>
      <c r="D68" s="15">
        <f>'Média Mensal'!D68</f>
        <v>1468.1</v>
      </c>
      <c r="E68" s="2">
        <v>5711.0526053708336</v>
      </c>
      <c r="F68" s="2">
        <v>2332.8730394236059</v>
      </c>
      <c r="G68" s="5">
        <f t="shared" si="4"/>
        <v>8043.925644794439</v>
      </c>
      <c r="H68" s="2">
        <v>21</v>
      </c>
      <c r="I68" s="2">
        <v>24</v>
      </c>
      <c r="J68" s="5">
        <f t="shared" si="5"/>
        <v>45</v>
      </c>
      <c r="K68" s="2">
        <v>82</v>
      </c>
      <c r="L68" s="2">
        <v>83</v>
      </c>
      <c r="M68" s="5">
        <f t="shared" si="6"/>
        <v>165</v>
      </c>
      <c r="N68" s="27">
        <f t="shared" si="7"/>
        <v>0.22961774707988233</v>
      </c>
      <c r="O68" s="27">
        <f t="shared" si="0"/>
        <v>9.0533725528702494E-2</v>
      </c>
      <c r="P68" s="28">
        <f t="shared" si="1"/>
        <v>0.15884529314365006</v>
      </c>
      <c r="R68" s="32">
        <f t="shared" si="8"/>
        <v>55.447112673503241</v>
      </c>
      <c r="S68" s="32">
        <f t="shared" si="9"/>
        <v>21.802551770314075</v>
      </c>
      <c r="T68" s="32">
        <f t="shared" si="10"/>
        <v>38.304407832354471</v>
      </c>
    </row>
    <row r="69" spans="2:20" x14ac:dyDescent="0.25">
      <c r="B69" s="13" t="str">
        <f>'Média Mensal'!B69</f>
        <v>Castêlo da Maia</v>
      </c>
      <c r="C69" s="13" t="str">
        <f>'Média Mensal'!C69</f>
        <v>ISMAI</v>
      </c>
      <c r="D69" s="16">
        <f>'Média Mensal'!D69</f>
        <v>702.48</v>
      </c>
      <c r="E69" s="2">
        <v>3011.2854248853678</v>
      </c>
      <c r="F69" s="2">
        <v>1237.000000009539</v>
      </c>
      <c r="G69" s="7">
        <f t="shared" si="4"/>
        <v>4248.285424894907</v>
      </c>
      <c r="H69" s="6">
        <v>15</v>
      </c>
      <c r="I69" s="3">
        <v>24</v>
      </c>
      <c r="J69" s="7">
        <f t="shared" si="5"/>
        <v>39</v>
      </c>
      <c r="K69" s="6">
        <v>84</v>
      </c>
      <c r="L69" s="3">
        <v>83</v>
      </c>
      <c r="M69" s="7">
        <f t="shared" si="6"/>
        <v>167</v>
      </c>
      <c r="N69" s="27">
        <f t="shared" si="7"/>
        <v>0.12509494121325057</v>
      </c>
      <c r="O69" s="27">
        <f t="shared" si="0"/>
        <v>4.8005277864387574E-2</v>
      </c>
      <c r="P69" s="28">
        <f t="shared" si="1"/>
        <v>8.5238471607040664E-2</v>
      </c>
      <c r="R69" s="32">
        <f t="shared" si="8"/>
        <v>30.417024493791594</v>
      </c>
      <c r="S69" s="32">
        <f t="shared" si="9"/>
        <v>11.560747663640552</v>
      </c>
      <c r="T69" s="32">
        <f t="shared" si="10"/>
        <v>20.622744781043238</v>
      </c>
    </row>
    <row r="70" spans="2:20" x14ac:dyDescent="0.25">
      <c r="B70" s="11" t="str">
        <f>'Média Mensal'!B70</f>
        <v>Santo Ovídio</v>
      </c>
      <c r="C70" s="11" t="str">
        <f>'Média Mensal'!C70</f>
        <v>D. João II</v>
      </c>
      <c r="D70" s="14">
        <f>'Média Mensal'!D70</f>
        <v>463.71</v>
      </c>
      <c r="E70" s="2">
        <v>7661.9999999501706</v>
      </c>
      <c r="F70" s="2">
        <v>17104.461071068028</v>
      </c>
      <c r="G70" s="10">
        <f t="shared" ref="G70:G86" si="14">+E70+F70</f>
        <v>24766.461071018199</v>
      </c>
      <c r="H70" s="2">
        <v>475</v>
      </c>
      <c r="I70" s="2">
        <v>479</v>
      </c>
      <c r="J70" s="10">
        <f t="shared" ref="J70:J86" si="15">+H70+I70</f>
        <v>954</v>
      </c>
      <c r="K70" s="2">
        <v>0</v>
      </c>
      <c r="L70" s="2">
        <v>0</v>
      </c>
      <c r="M70" s="10">
        <f t="shared" ref="M70:M86" si="16">+K70+L70</f>
        <v>0</v>
      </c>
      <c r="N70" s="25">
        <f t="shared" ref="N70:P86" si="17">+E70/(H70*216+K70*248)</f>
        <v>7.4678362572613746E-2</v>
      </c>
      <c r="O70" s="25">
        <f t="shared" si="0"/>
        <v>0.16531799535169747</v>
      </c>
      <c r="P70" s="26">
        <f t="shared" si="1"/>
        <v>0.12018819915666103</v>
      </c>
      <c r="R70" s="32">
        <f t="shared" si="8"/>
        <v>16.13052631568457</v>
      </c>
      <c r="S70" s="32">
        <f t="shared" si="9"/>
        <v>35.708686995966659</v>
      </c>
      <c r="T70" s="32">
        <f t="shared" si="10"/>
        <v>25.960651017838781</v>
      </c>
    </row>
    <row r="71" spans="2:20" x14ac:dyDescent="0.25">
      <c r="B71" s="12" t="str">
        <f>'Média Mensal'!B71</f>
        <v>D. João II</v>
      </c>
      <c r="C71" s="12" t="str">
        <f>'Média Mensal'!C71</f>
        <v>João de Deus</v>
      </c>
      <c r="D71" s="15">
        <f>'Média Mensal'!D71</f>
        <v>716.25</v>
      </c>
      <c r="E71" s="2">
        <v>12122.659999892756</v>
      </c>
      <c r="F71" s="2">
        <v>26691.17303530885</v>
      </c>
      <c r="G71" s="5">
        <f t="shared" si="14"/>
        <v>38813.833035201606</v>
      </c>
      <c r="H71" s="2">
        <v>475</v>
      </c>
      <c r="I71" s="2">
        <v>472</v>
      </c>
      <c r="J71" s="5">
        <f t="shared" si="15"/>
        <v>947</v>
      </c>
      <c r="K71" s="2">
        <v>0</v>
      </c>
      <c r="L71" s="2">
        <v>0</v>
      </c>
      <c r="M71" s="5">
        <f t="shared" si="16"/>
        <v>0</v>
      </c>
      <c r="N71" s="27">
        <f t="shared" si="17"/>
        <v>0.11815458089564089</v>
      </c>
      <c r="O71" s="27">
        <f t="shared" si="0"/>
        <v>0.26180136765643491</v>
      </c>
      <c r="P71" s="28">
        <f t="shared" si="1"/>
        <v>0.18975044504674413</v>
      </c>
      <c r="R71" s="32">
        <f t="shared" ref="R71:R86" si="18">+E71/(H71+K71)</f>
        <v>25.521389473458434</v>
      </c>
      <c r="S71" s="32">
        <f t="shared" ref="S71:S86" si="19">+F71/(I71+L71)</f>
        <v>56.549095413789935</v>
      </c>
      <c r="T71" s="32">
        <f t="shared" ref="T71:T86" si="20">+G71/(J71+M71)</f>
        <v>40.986096130096733</v>
      </c>
    </row>
    <row r="72" spans="2:20" x14ac:dyDescent="0.25">
      <c r="B72" s="12" t="str">
        <f>'Média Mensal'!B72</f>
        <v>João de Deus</v>
      </c>
      <c r="C72" s="12" t="str">
        <f>'Média Mensal'!C72</f>
        <v>C.M.Gaia</v>
      </c>
      <c r="D72" s="15">
        <f>'Média Mensal'!D72</f>
        <v>405.01</v>
      </c>
      <c r="E72" s="2">
        <v>23286.935609564745</v>
      </c>
      <c r="F72" s="2">
        <v>41961.243029140394</v>
      </c>
      <c r="G72" s="5">
        <f t="shared" si="14"/>
        <v>65248.17863870514</v>
      </c>
      <c r="H72" s="2">
        <v>477</v>
      </c>
      <c r="I72" s="2">
        <v>476</v>
      </c>
      <c r="J72" s="5">
        <f t="shared" si="15"/>
        <v>953</v>
      </c>
      <c r="K72" s="2">
        <v>0</v>
      </c>
      <c r="L72" s="2">
        <v>0</v>
      </c>
      <c r="M72" s="5">
        <f t="shared" si="16"/>
        <v>0</v>
      </c>
      <c r="N72" s="27">
        <f t="shared" si="17"/>
        <v>0.22601653476167352</v>
      </c>
      <c r="O72" s="27">
        <f t="shared" si="0"/>
        <v>0.40811977736092042</v>
      </c>
      <c r="P72" s="28">
        <f t="shared" si="1"/>
        <v>0.31697261396129739</v>
      </c>
      <c r="R72" s="32">
        <f t="shared" si="18"/>
        <v>48.819571508521477</v>
      </c>
      <c r="S72" s="32">
        <f t="shared" si="19"/>
        <v>88.153871909958809</v>
      </c>
      <c r="T72" s="32">
        <f t="shared" si="20"/>
        <v>68.466084615640227</v>
      </c>
    </row>
    <row r="73" spans="2:20" x14ac:dyDescent="0.25">
      <c r="B73" s="12" t="str">
        <f>'Média Mensal'!B73</f>
        <v>C.M.Gaia</v>
      </c>
      <c r="C73" s="12" t="str">
        <f>'Média Mensal'!C73</f>
        <v>General Torres</v>
      </c>
      <c r="D73" s="15">
        <f>'Média Mensal'!D73</f>
        <v>488.39</v>
      </c>
      <c r="E73" s="2">
        <v>26919.804159829557</v>
      </c>
      <c r="F73" s="2">
        <v>47579.240485326874</v>
      </c>
      <c r="G73" s="5">
        <f t="shared" si="14"/>
        <v>74499.044645156435</v>
      </c>
      <c r="H73" s="2">
        <v>478</v>
      </c>
      <c r="I73" s="2">
        <v>476</v>
      </c>
      <c r="J73" s="5">
        <f t="shared" si="15"/>
        <v>954</v>
      </c>
      <c r="K73" s="2">
        <v>0</v>
      </c>
      <c r="L73" s="2">
        <v>0</v>
      </c>
      <c r="M73" s="5">
        <f t="shared" si="16"/>
        <v>0</v>
      </c>
      <c r="N73" s="27">
        <f t="shared" si="17"/>
        <v>0.26072954594597042</v>
      </c>
      <c r="O73" s="27">
        <f t="shared" si="0"/>
        <v>0.46276105358433389</v>
      </c>
      <c r="P73" s="28">
        <f t="shared" si="1"/>
        <v>0.36153352669634886</v>
      </c>
      <c r="R73" s="32">
        <f t="shared" si="18"/>
        <v>56.317581924329616</v>
      </c>
      <c r="S73" s="32">
        <f t="shared" si="19"/>
        <v>99.956387574216123</v>
      </c>
      <c r="T73" s="32">
        <f t="shared" si="20"/>
        <v>78.091241766411358</v>
      </c>
    </row>
    <row r="74" spans="2:20" x14ac:dyDescent="0.25">
      <c r="B74" s="12" t="str">
        <f>'Média Mensal'!B74</f>
        <v>General Torres</v>
      </c>
      <c r="C74" s="12" t="str">
        <f>'Média Mensal'!C74</f>
        <v>Jardim do Morro</v>
      </c>
      <c r="D74" s="15">
        <f>'Média Mensal'!D74</f>
        <v>419.98</v>
      </c>
      <c r="E74" s="2">
        <v>29418.879034948612</v>
      </c>
      <c r="F74" s="2">
        <v>53900.625850210301</v>
      </c>
      <c r="G74" s="5">
        <f t="shared" si="14"/>
        <v>83319.504885158909</v>
      </c>
      <c r="H74" s="2">
        <v>478</v>
      </c>
      <c r="I74" s="2">
        <v>481</v>
      </c>
      <c r="J74" s="5">
        <f t="shared" si="15"/>
        <v>959</v>
      </c>
      <c r="K74" s="2">
        <v>0</v>
      </c>
      <c r="L74" s="2">
        <v>0</v>
      </c>
      <c r="M74" s="5">
        <f t="shared" si="16"/>
        <v>0</v>
      </c>
      <c r="N74" s="27">
        <f t="shared" si="17"/>
        <v>0.28493412981315486</v>
      </c>
      <c r="O74" s="27">
        <f t="shared" si="0"/>
        <v>0.51879404260231676</v>
      </c>
      <c r="P74" s="28">
        <f t="shared" si="1"/>
        <v>0.40222987334974175</v>
      </c>
      <c r="R74" s="32">
        <f t="shared" si="18"/>
        <v>61.545772039641449</v>
      </c>
      <c r="S74" s="32">
        <f t="shared" si="19"/>
        <v>112.05951320210042</v>
      </c>
      <c r="T74" s="32">
        <f t="shared" si="20"/>
        <v>86.881652643544228</v>
      </c>
    </row>
    <row r="75" spans="2:20" x14ac:dyDescent="0.25">
      <c r="B75" s="12" t="str">
        <f>'Média Mensal'!B75</f>
        <v>Jardim do Morro</v>
      </c>
      <c r="C75" s="12" t="str">
        <f>'Média Mensal'!C75</f>
        <v>São Bento</v>
      </c>
      <c r="D75" s="15">
        <f>'Média Mensal'!D75</f>
        <v>795.7</v>
      </c>
      <c r="E75" s="2">
        <v>32290.479380666737</v>
      </c>
      <c r="F75" s="2">
        <v>56867.932839032597</v>
      </c>
      <c r="G75" s="5">
        <f t="shared" si="14"/>
        <v>89158.412219699327</v>
      </c>
      <c r="H75" s="2">
        <v>460</v>
      </c>
      <c r="I75" s="2">
        <v>463</v>
      </c>
      <c r="J75" s="5">
        <f t="shared" si="15"/>
        <v>923</v>
      </c>
      <c r="K75" s="2">
        <v>0</v>
      </c>
      <c r="L75" s="2">
        <v>0</v>
      </c>
      <c r="M75" s="5">
        <f t="shared" si="16"/>
        <v>0</v>
      </c>
      <c r="N75" s="27">
        <f t="shared" si="17"/>
        <v>0.32498469586017248</v>
      </c>
      <c r="O75" s="27">
        <f t="shared" si="0"/>
        <v>0.56863383768331133</v>
      </c>
      <c r="P75" s="28">
        <f t="shared" si="1"/>
        <v>0.4472052296241088</v>
      </c>
      <c r="R75" s="32">
        <f t="shared" si="18"/>
        <v>70.196694305797251</v>
      </c>
      <c r="S75" s="32">
        <f t="shared" si="19"/>
        <v>122.82490893959525</v>
      </c>
      <c r="T75" s="32">
        <f t="shared" si="20"/>
        <v>96.5963295988075</v>
      </c>
    </row>
    <row r="76" spans="2:20" x14ac:dyDescent="0.25">
      <c r="B76" s="12" t="str">
        <f>'Média Mensal'!B76</f>
        <v>São Bento</v>
      </c>
      <c r="C76" s="12" t="str">
        <f>'Média Mensal'!C76</f>
        <v>Aliados</v>
      </c>
      <c r="D76" s="15">
        <f>'Média Mensal'!D76</f>
        <v>443.38</v>
      </c>
      <c r="E76" s="2">
        <v>45724.47575013715</v>
      </c>
      <c r="F76" s="2">
        <v>64921.650873023696</v>
      </c>
      <c r="G76" s="5">
        <f t="shared" si="14"/>
        <v>110646.12662316085</v>
      </c>
      <c r="H76" s="2">
        <v>483</v>
      </c>
      <c r="I76" s="2">
        <v>482</v>
      </c>
      <c r="J76" s="5">
        <f t="shared" si="15"/>
        <v>965</v>
      </c>
      <c r="K76" s="2">
        <v>0</v>
      </c>
      <c r="L76" s="2">
        <v>0</v>
      </c>
      <c r="M76" s="5">
        <f t="shared" si="16"/>
        <v>0</v>
      </c>
      <c r="N76" s="27">
        <f t="shared" si="17"/>
        <v>0.43827616507684564</v>
      </c>
      <c r="O76" s="27">
        <f t="shared" si="0"/>
        <v>0.62357510059381915</v>
      </c>
      <c r="P76" s="28">
        <f t="shared" si="1"/>
        <v>0.53082962302418368</v>
      </c>
      <c r="R76" s="32">
        <f t="shared" si="18"/>
        <v>94.66765165659865</v>
      </c>
      <c r="S76" s="32">
        <f t="shared" si="19"/>
        <v>134.69222172826494</v>
      </c>
      <c r="T76" s="32">
        <f t="shared" si="20"/>
        <v>114.65919857322368</v>
      </c>
    </row>
    <row r="77" spans="2:20" x14ac:dyDescent="0.25">
      <c r="B77" s="12" t="str">
        <f>'Média Mensal'!B77</f>
        <v>Aliados</v>
      </c>
      <c r="C77" s="12" t="str">
        <f>'Média Mensal'!C77</f>
        <v>Trindade S</v>
      </c>
      <c r="D77" s="15">
        <f>'Média Mensal'!D77</f>
        <v>450.27</v>
      </c>
      <c r="E77" s="2">
        <v>53136.78256358541</v>
      </c>
      <c r="F77" s="2">
        <v>65512.787713550053</v>
      </c>
      <c r="G77" s="5">
        <f t="shared" si="14"/>
        <v>118649.57027713547</v>
      </c>
      <c r="H77" s="2">
        <v>484</v>
      </c>
      <c r="I77" s="2">
        <v>482</v>
      </c>
      <c r="J77" s="5">
        <f t="shared" si="15"/>
        <v>966</v>
      </c>
      <c r="K77" s="2">
        <v>0</v>
      </c>
      <c r="L77" s="2">
        <v>0</v>
      </c>
      <c r="M77" s="5">
        <f t="shared" si="16"/>
        <v>0</v>
      </c>
      <c r="N77" s="27">
        <f t="shared" si="17"/>
        <v>0.50827194830488032</v>
      </c>
      <c r="O77" s="27">
        <f t="shared" si="0"/>
        <v>0.62925299402134294</v>
      </c>
      <c r="P77" s="28">
        <f t="shared" si="1"/>
        <v>0.56863723198535132</v>
      </c>
      <c r="R77" s="32">
        <f t="shared" si="18"/>
        <v>109.78674083385415</v>
      </c>
      <c r="S77" s="32">
        <f t="shared" si="19"/>
        <v>135.91864670861005</v>
      </c>
      <c r="T77" s="32">
        <f t="shared" si="20"/>
        <v>122.82564210883589</v>
      </c>
    </row>
    <row r="78" spans="2:20" x14ac:dyDescent="0.25">
      <c r="B78" s="12" t="str">
        <f>'Média Mensal'!B78</f>
        <v>Trindade S</v>
      </c>
      <c r="C78" s="12" t="str">
        <f>'Média Mensal'!C78</f>
        <v>Faria Guimaraes</v>
      </c>
      <c r="D78" s="15">
        <f>'Média Mensal'!D78</f>
        <v>555.34</v>
      </c>
      <c r="E78" s="2">
        <v>44243.084231998051</v>
      </c>
      <c r="F78" s="2">
        <v>39857.014968912212</v>
      </c>
      <c r="G78" s="5">
        <f t="shared" si="14"/>
        <v>84100.099200910263</v>
      </c>
      <c r="H78" s="2">
        <v>498</v>
      </c>
      <c r="I78" s="2">
        <v>485</v>
      </c>
      <c r="J78" s="5">
        <f t="shared" si="15"/>
        <v>983</v>
      </c>
      <c r="K78" s="2">
        <v>0</v>
      </c>
      <c r="L78" s="2">
        <v>0</v>
      </c>
      <c r="M78" s="5">
        <f t="shared" si="16"/>
        <v>0</v>
      </c>
      <c r="N78" s="27">
        <f t="shared" si="17"/>
        <v>0.41130340093706352</v>
      </c>
      <c r="O78" s="27">
        <f t="shared" si="0"/>
        <v>0.38046024216220131</v>
      </c>
      <c r="P78" s="28">
        <f t="shared" si="1"/>
        <v>0.39608576919158217</v>
      </c>
      <c r="R78" s="32">
        <f t="shared" si="18"/>
        <v>88.84153460240573</v>
      </c>
      <c r="S78" s="32">
        <f t="shared" si="19"/>
        <v>82.179412307035491</v>
      </c>
      <c r="T78" s="32">
        <f t="shared" si="20"/>
        <v>85.554526145381757</v>
      </c>
    </row>
    <row r="79" spans="2:20" x14ac:dyDescent="0.25">
      <c r="B79" s="12" t="str">
        <f>'Média Mensal'!B79</f>
        <v>Faria Guimaraes</v>
      </c>
      <c r="C79" s="12" t="str">
        <f>'Média Mensal'!C79</f>
        <v>Marques</v>
      </c>
      <c r="D79" s="15">
        <f>'Média Mensal'!D79</f>
        <v>621.04</v>
      </c>
      <c r="E79" s="2">
        <v>41833.39504008543</v>
      </c>
      <c r="F79" s="2">
        <v>37106.441603832434</v>
      </c>
      <c r="G79" s="5">
        <f t="shared" si="14"/>
        <v>78939.836643917864</v>
      </c>
      <c r="H79" s="2">
        <v>490</v>
      </c>
      <c r="I79" s="2">
        <v>481</v>
      </c>
      <c r="J79" s="5">
        <f t="shared" si="15"/>
        <v>971</v>
      </c>
      <c r="K79" s="2">
        <v>0</v>
      </c>
      <c r="L79" s="2">
        <v>0</v>
      </c>
      <c r="M79" s="5">
        <f t="shared" si="16"/>
        <v>0</v>
      </c>
      <c r="N79" s="27">
        <f t="shared" si="17"/>
        <v>0.39525127588894021</v>
      </c>
      <c r="O79" s="27">
        <f t="shared" si="0"/>
        <v>0.35714985758674478</v>
      </c>
      <c r="P79" s="28">
        <f t="shared" si="1"/>
        <v>0.37637714385664772</v>
      </c>
      <c r="R79" s="32">
        <f t="shared" si="18"/>
        <v>85.374275592011088</v>
      </c>
      <c r="S79" s="32">
        <f t="shared" si="19"/>
        <v>77.144369238736871</v>
      </c>
      <c r="T79" s="32">
        <f t="shared" si="20"/>
        <v>81.2974630730359</v>
      </c>
    </row>
    <row r="80" spans="2:20" x14ac:dyDescent="0.25">
      <c r="B80" s="12" t="str">
        <f>'Média Mensal'!B80</f>
        <v>Marques</v>
      </c>
      <c r="C80" s="12" t="str">
        <f>'Média Mensal'!C80</f>
        <v>Combatentes</v>
      </c>
      <c r="D80" s="15">
        <f>'Média Mensal'!D80</f>
        <v>702.75</v>
      </c>
      <c r="E80" s="2">
        <v>33282.746885230838</v>
      </c>
      <c r="F80" s="2">
        <v>27454.533897259727</v>
      </c>
      <c r="G80" s="5">
        <f t="shared" si="14"/>
        <v>60737.280782490561</v>
      </c>
      <c r="H80" s="2">
        <v>491</v>
      </c>
      <c r="I80" s="2">
        <v>483</v>
      </c>
      <c r="J80" s="5">
        <f t="shared" si="15"/>
        <v>974</v>
      </c>
      <c r="K80" s="2">
        <v>0</v>
      </c>
      <c r="L80" s="2">
        <v>0</v>
      </c>
      <c r="M80" s="5">
        <f t="shared" si="16"/>
        <v>0</v>
      </c>
      <c r="N80" s="27">
        <f t="shared" si="17"/>
        <v>0.31382238520433392</v>
      </c>
      <c r="O80" s="27">
        <f t="shared" si="0"/>
        <v>0.26315594947914012</v>
      </c>
      <c r="P80" s="28">
        <f t="shared" si="1"/>
        <v>0.2886972430531341</v>
      </c>
      <c r="R80" s="32">
        <f t="shared" si="18"/>
        <v>67.785635204136128</v>
      </c>
      <c r="S80" s="32">
        <f t="shared" si="19"/>
        <v>56.841685087494263</v>
      </c>
      <c r="T80" s="32">
        <f t="shared" si="20"/>
        <v>62.358604499476961</v>
      </c>
    </row>
    <row r="81" spans="2:20" x14ac:dyDescent="0.25">
      <c r="B81" s="12" t="str">
        <f>'Média Mensal'!B81</f>
        <v>Combatentes</v>
      </c>
      <c r="C81" s="12" t="str">
        <f>'Média Mensal'!C81</f>
        <v>Salgueiros</v>
      </c>
      <c r="D81" s="15">
        <f>'Média Mensal'!D81</f>
        <v>471.25</v>
      </c>
      <c r="E81" s="2">
        <v>27142.583790485493</v>
      </c>
      <c r="F81" s="2">
        <v>22977.136788098072</v>
      </c>
      <c r="G81" s="5">
        <f t="shared" si="14"/>
        <v>50119.720578583569</v>
      </c>
      <c r="H81" s="2">
        <v>487</v>
      </c>
      <c r="I81" s="2">
        <v>483</v>
      </c>
      <c r="J81" s="5">
        <f t="shared" si="15"/>
        <v>970</v>
      </c>
      <c r="K81" s="2">
        <v>0</v>
      </c>
      <c r="L81" s="2">
        <v>0</v>
      </c>
      <c r="M81" s="5">
        <f t="shared" si="16"/>
        <v>0</v>
      </c>
      <c r="N81" s="27">
        <f t="shared" si="17"/>
        <v>0.25802897359576293</v>
      </c>
      <c r="O81" s="27">
        <f t="shared" si="17"/>
        <v>0.22023940637315076</v>
      </c>
      <c r="P81" s="28">
        <f t="shared" si="17"/>
        <v>0.23921210661790554</v>
      </c>
      <c r="R81" s="32">
        <f t="shared" si="18"/>
        <v>55.734258296684793</v>
      </c>
      <c r="S81" s="32">
        <f t="shared" si="19"/>
        <v>47.571711776600566</v>
      </c>
      <c r="T81" s="32">
        <f t="shared" si="20"/>
        <v>51.6698150294676</v>
      </c>
    </row>
    <row r="82" spans="2:20" x14ac:dyDescent="0.25">
      <c r="B82" s="12" t="str">
        <f>'Média Mensal'!B82</f>
        <v>Salgueiros</v>
      </c>
      <c r="C82" s="12" t="str">
        <f>'Média Mensal'!C82</f>
        <v>Polo Universitario</v>
      </c>
      <c r="D82" s="15">
        <f>'Média Mensal'!D82</f>
        <v>775.36</v>
      </c>
      <c r="E82" s="2">
        <v>22713.288867667463</v>
      </c>
      <c r="F82" s="2">
        <v>21040.201697461816</v>
      </c>
      <c r="G82" s="5">
        <f t="shared" si="14"/>
        <v>43753.490565129279</v>
      </c>
      <c r="H82" s="2">
        <v>491</v>
      </c>
      <c r="I82" s="2">
        <v>483</v>
      </c>
      <c r="J82" s="5">
        <f t="shared" si="15"/>
        <v>974</v>
      </c>
      <c r="K82" s="2">
        <v>0</v>
      </c>
      <c r="L82" s="2">
        <v>0</v>
      </c>
      <c r="M82" s="5">
        <f t="shared" si="16"/>
        <v>0</v>
      </c>
      <c r="N82" s="27">
        <f t="shared" si="17"/>
        <v>0.21416316726698595</v>
      </c>
      <c r="O82" s="27">
        <f t="shared" si="17"/>
        <v>0.20167358424834958</v>
      </c>
      <c r="P82" s="28">
        <f t="shared" si="17"/>
        <v>0.20796966767971556</v>
      </c>
      <c r="R82" s="32">
        <f t="shared" si="18"/>
        <v>46.259244129668964</v>
      </c>
      <c r="S82" s="32">
        <f t="shared" si="19"/>
        <v>43.561494197643512</v>
      </c>
      <c r="T82" s="32">
        <f t="shared" si="20"/>
        <v>44.921448218818561</v>
      </c>
    </row>
    <row r="83" spans="2:20" x14ac:dyDescent="0.25">
      <c r="B83" s="12" t="str">
        <f>'Média Mensal'!B83</f>
        <v>Polo Universitario</v>
      </c>
      <c r="C83" s="12" t="str">
        <f>'Média Mensal'!C83</f>
        <v>I.P.O.</v>
      </c>
      <c r="D83" s="15">
        <f>'Média Mensal'!D83</f>
        <v>827.64</v>
      </c>
      <c r="E83" s="2">
        <v>17439.702463348982</v>
      </c>
      <c r="F83" s="2">
        <v>15318.810570162748</v>
      </c>
      <c r="G83" s="5">
        <f t="shared" si="14"/>
        <v>32758.513033511728</v>
      </c>
      <c r="H83" s="2">
        <v>483</v>
      </c>
      <c r="I83" s="2">
        <v>483</v>
      </c>
      <c r="J83" s="5">
        <f t="shared" si="15"/>
        <v>966</v>
      </c>
      <c r="K83" s="2">
        <v>0</v>
      </c>
      <c r="L83" s="2">
        <v>0</v>
      </c>
      <c r="M83" s="5">
        <f t="shared" si="16"/>
        <v>0</v>
      </c>
      <c r="N83" s="27">
        <f t="shared" si="17"/>
        <v>0.16716224276655339</v>
      </c>
      <c r="O83" s="27">
        <f t="shared" si="17"/>
        <v>0.14683316626565016</v>
      </c>
      <c r="P83" s="28">
        <f t="shared" si="17"/>
        <v>0.15699770451610176</v>
      </c>
      <c r="R83" s="32">
        <f t="shared" si="18"/>
        <v>36.107044437575532</v>
      </c>
      <c r="S83" s="32">
        <f t="shared" si="19"/>
        <v>31.715963913380431</v>
      </c>
      <c r="T83" s="32">
        <f t="shared" si="20"/>
        <v>33.91150417547798</v>
      </c>
    </row>
    <row r="84" spans="2:20" x14ac:dyDescent="0.25">
      <c r="B84" s="13" t="str">
        <f>'Média Mensal'!B84</f>
        <v>I.P.O.</v>
      </c>
      <c r="C84" s="13" t="str">
        <f>'Média Mensal'!C84</f>
        <v>Hospital São João</v>
      </c>
      <c r="D84" s="16">
        <f>'Média Mensal'!D84</f>
        <v>351.77</v>
      </c>
      <c r="E84" s="6">
        <v>10384.390066931597</v>
      </c>
      <c r="F84" s="3">
        <v>7793.9999999620586</v>
      </c>
      <c r="G84" s="7">
        <f t="shared" si="14"/>
        <v>18178.390066893655</v>
      </c>
      <c r="H84" s="6">
        <v>485</v>
      </c>
      <c r="I84" s="3">
        <v>481</v>
      </c>
      <c r="J84" s="7">
        <f t="shared" si="15"/>
        <v>966</v>
      </c>
      <c r="K84" s="6">
        <v>0</v>
      </c>
      <c r="L84" s="3">
        <v>0</v>
      </c>
      <c r="M84" s="7">
        <f t="shared" si="16"/>
        <v>0</v>
      </c>
      <c r="N84" s="27">
        <f t="shared" si="17"/>
        <v>9.9125525648449758E-2</v>
      </c>
      <c r="O84" s="27">
        <f t="shared" si="17"/>
        <v>7.5017325016959832E-2</v>
      </c>
      <c r="P84" s="28">
        <f t="shared" si="17"/>
        <v>8.7121338791569164E-2</v>
      </c>
      <c r="R84" s="32">
        <f t="shared" si="18"/>
        <v>21.411113540065148</v>
      </c>
      <c r="S84" s="32">
        <f t="shared" si="19"/>
        <v>16.203742203663325</v>
      </c>
      <c r="T84" s="32">
        <f t="shared" si="20"/>
        <v>18.81820917897894</v>
      </c>
    </row>
    <row r="85" spans="2:20" x14ac:dyDescent="0.25">
      <c r="B85" s="12" t="str">
        <f>'Média Mensal'!B85</f>
        <v xml:space="preserve">Verdes (E) </v>
      </c>
      <c r="C85" s="12" t="str">
        <f>'Média Mensal'!C85</f>
        <v>Botica</v>
      </c>
      <c r="D85" s="15">
        <f>'Média Mensal'!D85</f>
        <v>683.54</v>
      </c>
      <c r="E85" s="2">
        <v>3972.7978794904093</v>
      </c>
      <c r="F85" s="2">
        <v>7237.4959359851819</v>
      </c>
      <c r="G85" s="5">
        <f t="shared" si="14"/>
        <v>11210.29381547559</v>
      </c>
      <c r="H85" s="2">
        <v>139</v>
      </c>
      <c r="I85" s="2">
        <v>142</v>
      </c>
      <c r="J85" s="5">
        <f t="shared" si="15"/>
        <v>281</v>
      </c>
      <c r="K85" s="2">
        <v>0</v>
      </c>
      <c r="L85" s="2">
        <v>0</v>
      </c>
      <c r="M85" s="5">
        <f t="shared" si="16"/>
        <v>0</v>
      </c>
      <c r="N85" s="25">
        <f t="shared" si="17"/>
        <v>0.13232073939150044</v>
      </c>
      <c r="O85" s="25">
        <f t="shared" si="17"/>
        <v>0.23596426499690865</v>
      </c>
      <c r="P85" s="26">
        <f t="shared" si="17"/>
        <v>0.18469575944832592</v>
      </c>
      <c r="R85" s="32">
        <f t="shared" si="18"/>
        <v>28.581279708564097</v>
      </c>
      <c r="S85" s="32">
        <f t="shared" si="19"/>
        <v>50.968281239332264</v>
      </c>
      <c r="T85" s="32">
        <f t="shared" si="20"/>
        <v>39.8942840408384</v>
      </c>
    </row>
    <row r="86" spans="2:20" x14ac:dyDescent="0.25">
      <c r="B86" s="13" t="str">
        <f>'Média Mensal'!B86</f>
        <v>Botica</v>
      </c>
      <c r="C86" s="13" t="str">
        <f>'Média Mensal'!C86</f>
        <v>Aeroporto</v>
      </c>
      <c r="D86" s="16">
        <f>'Média Mensal'!D86</f>
        <v>649.66</v>
      </c>
      <c r="E86" s="6">
        <v>3400.693680474812</v>
      </c>
      <c r="F86" s="3">
        <v>5860.0000000012606</v>
      </c>
      <c r="G86" s="7">
        <f t="shared" si="14"/>
        <v>9260.6936804760735</v>
      </c>
      <c r="H86" s="6">
        <v>139</v>
      </c>
      <c r="I86" s="3">
        <v>142</v>
      </c>
      <c r="J86" s="7">
        <f t="shared" si="15"/>
        <v>281</v>
      </c>
      <c r="K86" s="6">
        <v>0</v>
      </c>
      <c r="L86" s="3">
        <v>0</v>
      </c>
      <c r="M86" s="7">
        <f t="shared" si="16"/>
        <v>0</v>
      </c>
      <c r="N86" s="27">
        <f t="shared" si="17"/>
        <v>0.11326584334115414</v>
      </c>
      <c r="O86" s="27">
        <f t="shared" si="17"/>
        <v>0.19105372978616525</v>
      </c>
      <c r="P86" s="28">
        <f t="shared" si="17"/>
        <v>0.15257502439165799</v>
      </c>
      <c r="R86" s="32">
        <f t="shared" si="18"/>
        <v>24.465422161689297</v>
      </c>
      <c r="S86" s="32">
        <f t="shared" si="19"/>
        <v>41.267605633811691</v>
      </c>
      <c r="T86" s="32">
        <f t="shared" si="20"/>
        <v>32.956205268598126</v>
      </c>
    </row>
    <row r="87" spans="2:20" x14ac:dyDescent="0.25">
      <c r="B87" s="23" t="s">
        <v>85</v>
      </c>
      <c r="E87" s="40"/>
      <c r="F87" s="40"/>
      <c r="G87" s="40"/>
      <c r="H87" s="40"/>
      <c r="I87" s="40"/>
      <c r="J87" s="40"/>
      <c r="K87" s="40"/>
      <c r="L87" s="40"/>
      <c r="M87" s="40"/>
      <c r="N87" s="41"/>
      <c r="O87" s="41"/>
      <c r="P87" s="41"/>
    </row>
    <row r="88" spans="2:20" x14ac:dyDescent="0.25">
      <c r="B88" s="34"/>
    </row>
    <row r="89" spans="2:20" hidden="1" x14ac:dyDescent="0.25">
      <c r="C89" s="50" t="s">
        <v>106</v>
      </c>
      <c r="D89" s="51">
        <f>+SUMPRODUCT(D5:D86,G5:G86)/1000</f>
        <v>3242084.3509658859</v>
      </c>
    </row>
    <row r="90" spans="2:20" hidden="1" x14ac:dyDescent="0.25">
      <c r="C90" s="50" t="s">
        <v>108</v>
      </c>
      <c r="D90" s="51">
        <f>+(SUMPRODUCT($D$5:$D$86,$J$5:$J$86)+SUMPRODUCT($D$5:$D$86,$M$5:$M$86))/1000</f>
        <v>47026.257079999996</v>
      </c>
    </row>
    <row r="91" spans="2:20" hidden="1" x14ac:dyDescent="0.25">
      <c r="C91" s="50" t="s">
        <v>107</v>
      </c>
      <c r="D91" s="51">
        <f>+(SUMPRODUCT($D$5:$D$86,$J$5:$J$86)*216+SUMPRODUCT($D$5:$D$86,$M$5:$M$86)*248)/1000</f>
        <v>10790516.4496</v>
      </c>
    </row>
    <row r="92" spans="2:20" hidden="1" x14ac:dyDescent="0.25">
      <c r="C92" s="50" t="s">
        <v>109</v>
      </c>
      <c r="D92" s="35">
        <f>+D89/D91</f>
        <v>0.30045682855949574</v>
      </c>
    </row>
    <row r="93" spans="2:20" hidden="1" x14ac:dyDescent="0.25">
      <c r="D93" s="52">
        <f>+D92-P2</f>
        <v>0</v>
      </c>
    </row>
    <row r="94" spans="2:20" hidden="1" x14ac:dyDescent="0.25"/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6">
    <tabColor theme="0" tint="-4.9989318521683403E-2"/>
  </sheetPr>
  <dimension ref="A1:T94"/>
  <sheetViews>
    <sheetView topLeftCell="A79" workbookViewId="0">
      <selection activeCell="B110" sqref="B110"/>
    </sheetView>
  </sheetViews>
  <sheetFormatPr defaultRowHeight="15" x14ac:dyDescent="0.25"/>
  <cols>
    <col min="2" max="2" width="17.42578125" bestFit="1" customWidth="1"/>
    <col min="3" max="3" width="17.42578125" customWidth="1"/>
    <col min="4" max="4" width="13.7109375" customWidth="1"/>
    <col min="5" max="16" width="10" customWidth="1"/>
  </cols>
  <sheetData>
    <row r="1" spans="1:20" ht="14.45" x14ac:dyDescent="0.3">
      <c r="P1" s="33"/>
    </row>
    <row r="2" spans="1:20" ht="17.25" x14ac:dyDescent="0.3">
      <c r="A2" s="1"/>
      <c r="H2" s="55" t="s">
        <v>84</v>
      </c>
      <c r="I2" s="56"/>
      <c r="J2" s="56"/>
      <c r="K2" s="56"/>
      <c r="L2" s="56"/>
      <c r="M2" s="56"/>
      <c r="N2" s="56"/>
      <c r="O2" s="57"/>
      <c r="P2" s="17">
        <v>0.21009459827246005</v>
      </c>
    </row>
    <row r="3" spans="1:20" ht="17.25" x14ac:dyDescent="0.25">
      <c r="B3" s="60" t="s">
        <v>3</v>
      </c>
      <c r="C3" s="62" t="s">
        <v>4</v>
      </c>
      <c r="D3" s="18" t="s">
        <v>82</v>
      </c>
      <c r="E3" s="65" t="s">
        <v>0</v>
      </c>
      <c r="F3" s="65"/>
      <c r="G3" s="66"/>
      <c r="H3" s="64" t="s">
        <v>86</v>
      </c>
      <c r="I3" s="65"/>
      <c r="J3" s="66"/>
      <c r="K3" s="64" t="s">
        <v>87</v>
      </c>
      <c r="L3" s="65"/>
      <c r="M3" s="66"/>
      <c r="N3" s="64" t="s">
        <v>1</v>
      </c>
      <c r="O3" s="65"/>
      <c r="P3" s="66"/>
      <c r="R3" s="64" t="s">
        <v>88</v>
      </c>
      <c r="S3" s="65"/>
      <c r="T3" s="66"/>
    </row>
    <row r="4" spans="1:20" x14ac:dyDescent="0.25">
      <c r="B4" s="61"/>
      <c r="C4" s="63"/>
      <c r="D4" s="19" t="s">
        <v>83</v>
      </c>
      <c r="E4" s="20" t="s">
        <v>5</v>
      </c>
      <c r="F4" s="21" t="s">
        <v>6</v>
      </c>
      <c r="G4" s="22" t="s">
        <v>2</v>
      </c>
      <c r="H4" s="20" t="s">
        <v>5</v>
      </c>
      <c r="I4" s="21" t="s">
        <v>6</v>
      </c>
      <c r="J4" s="22" t="s">
        <v>2</v>
      </c>
      <c r="K4" s="20" t="s">
        <v>5</v>
      </c>
      <c r="L4" s="21" t="s">
        <v>6</v>
      </c>
      <c r="M4" s="24" t="s">
        <v>2</v>
      </c>
      <c r="N4" s="20" t="s">
        <v>5</v>
      </c>
      <c r="O4" s="21" t="s">
        <v>6</v>
      </c>
      <c r="P4" s="22" t="s">
        <v>2</v>
      </c>
      <c r="R4" s="20" t="s">
        <v>5</v>
      </c>
      <c r="S4" s="21" t="s">
        <v>6</v>
      </c>
      <c r="T4" s="31" t="s">
        <v>2</v>
      </c>
    </row>
    <row r="5" spans="1:20" x14ac:dyDescent="0.25">
      <c r="B5" s="11" t="str">
        <f>'Média Mensal'!B5</f>
        <v>Fânzeres</v>
      </c>
      <c r="C5" s="11" t="str">
        <f>'Média Mensal'!C5</f>
        <v>Venda Nova</v>
      </c>
      <c r="D5" s="14">
        <f>'Média Mensal'!D5</f>
        <v>440.45</v>
      </c>
      <c r="E5" s="4">
        <v>627.99999999830345</v>
      </c>
      <c r="F5" s="2">
        <v>3323.8977342629933</v>
      </c>
      <c r="G5" s="10">
        <f>+E5+F5</f>
        <v>3951.8977342612966</v>
      </c>
      <c r="H5" s="9">
        <v>179</v>
      </c>
      <c r="I5" s="9">
        <v>214</v>
      </c>
      <c r="J5" s="10">
        <f>+H5+I5</f>
        <v>393</v>
      </c>
      <c r="K5" s="9">
        <v>0</v>
      </c>
      <c r="L5" s="9">
        <v>0</v>
      </c>
      <c r="M5" s="10">
        <f>+K5+L5</f>
        <v>0</v>
      </c>
      <c r="N5" s="27">
        <f>+E5/(H5*216+K5*248)</f>
        <v>1.6242499482679067E-2</v>
      </c>
      <c r="O5" s="27">
        <f t="shared" ref="O5:O80" si="0">+F5/(I5*216+L5*248)</f>
        <v>7.1908483347676383E-2</v>
      </c>
      <c r="P5" s="28">
        <f t="shared" ref="P5:P80" si="1">+G5/(J5*216+M5*248)</f>
        <v>4.6554256600005853E-2</v>
      </c>
      <c r="R5" s="32">
        <f>+E5/(H5+K5)</f>
        <v>3.5083798882586783</v>
      </c>
      <c r="S5" s="32">
        <f t="shared" ref="S5" si="2">+F5/(I5+L5)</f>
        <v>15.532232403098099</v>
      </c>
      <c r="T5" s="32">
        <f t="shared" ref="T5" si="3">+G5/(J5+M5)</f>
        <v>10.055719425601264</v>
      </c>
    </row>
    <row r="6" spans="1:20" x14ac:dyDescent="0.25">
      <c r="B6" s="12" t="str">
        <f>'Média Mensal'!B6</f>
        <v>Venda Nova</v>
      </c>
      <c r="C6" s="12" t="str">
        <f>'Média Mensal'!C6</f>
        <v>Carreira</v>
      </c>
      <c r="D6" s="15">
        <f>'Média Mensal'!D6</f>
        <v>583.47</v>
      </c>
      <c r="E6" s="4">
        <v>942.6399807121511</v>
      </c>
      <c r="F6" s="2">
        <v>6081.7907119168513</v>
      </c>
      <c r="G6" s="5">
        <f t="shared" ref="G6:G69" si="4">+E6+F6</f>
        <v>7024.4306926290028</v>
      </c>
      <c r="H6" s="2">
        <v>176</v>
      </c>
      <c r="I6" s="2">
        <v>204</v>
      </c>
      <c r="J6" s="5">
        <f t="shared" ref="J6:J69" si="5">+H6+I6</f>
        <v>380</v>
      </c>
      <c r="K6" s="2">
        <v>0</v>
      </c>
      <c r="L6" s="2">
        <v>0</v>
      </c>
      <c r="M6" s="5">
        <f t="shared" ref="M6:M69" si="6">+K6+L6</f>
        <v>0</v>
      </c>
      <c r="N6" s="27">
        <f t="shared" ref="N6:N69" si="7">+E6/(H6*216+K6*248)</f>
        <v>2.4795874913514076E-2</v>
      </c>
      <c r="O6" s="27">
        <f t="shared" si="0"/>
        <v>0.13802175726027713</v>
      </c>
      <c r="P6" s="28">
        <f t="shared" si="1"/>
        <v>8.5580295962828984E-2</v>
      </c>
      <c r="R6" s="32">
        <f t="shared" ref="R6:R70" si="8">+E6/(H6+K6)</f>
        <v>5.3559089813190406</v>
      </c>
      <c r="S6" s="32">
        <f t="shared" ref="S6:S70" si="9">+F6/(I6+L6)</f>
        <v>29.812699568219859</v>
      </c>
      <c r="T6" s="32">
        <f t="shared" ref="T6:T70" si="10">+G6/(J6+M6)</f>
        <v>18.485343927971059</v>
      </c>
    </row>
    <row r="7" spans="1:20" x14ac:dyDescent="0.25">
      <c r="B7" s="12" t="str">
        <f>'Média Mensal'!B7</f>
        <v>Carreira</v>
      </c>
      <c r="C7" s="12" t="str">
        <f>'Média Mensal'!C7</f>
        <v>Baguim</v>
      </c>
      <c r="D7" s="15">
        <f>'Média Mensal'!D7</f>
        <v>786.02</v>
      </c>
      <c r="E7" s="4">
        <v>1153.5784859850767</v>
      </c>
      <c r="F7" s="2">
        <v>7844.5363370306668</v>
      </c>
      <c r="G7" s="5">
        <f t="shared" si="4"/>
        <v>8998.1148230157432</v>
      </c>
      <c r="H7" s="2">
        <v>194</v>
      </c>
      <c r="I7" s="2">
        <v>209</v>
      </c>
      <c r="J7" s="5">
        <f t="shared" si="5"/>
        <v>403</v>
      </c>
      <c r="K7" s="2">
        <v>0</v>
      </c>
      <c r="L7" s="2">
        <v>0</v>
      </c>
      <c r="M7" s="5">
        <f t="shared" si="6"/>
        <v>0</v>
      </c>
      <c r="N7" s="27">
        <f t="shared" si="7"/>
        <v>2.7529078035153604E-2</v>
      </c>
      <c r="O7" s="27">
        <f t="shared" si="0"/>
        <v>0.17376697539054287</v>
      </c>
      <c r="P7" s="28">
        <f t="shared" si="1"/>
        <v>0.10336957567107508</v>
      </c>
      <c r="R7" s="32">
        <f t="shared" si="8"/>
        <v>5.9462808555931783</v>
      </c>
      <c r="S7" s="32">
        <f t="shared" si="9"/>
        <v>37.533666684357257</v>
      </c>
      <c r="T7" s="32">
        <f t="shared" si="10"/>
        <v>22.327828344952216</v>
      </c>
    </row>
    <row r="8" spans="1:20" x14ac:dyDescent="0.25">
      <c r="B8" s="12" t="str">
        <f>'Média Mensal'!B8</f>
        <v>Baguim</v>
      </c>
      <c r="C8" s="12" t="str">
        <f>'Média Mensal'!C8</f>
        <v>Campainha</v>
      </c>
      <c r="D8" s="15">
        <f>'Média Mensal'!D8</f>
        <v>751.7</v>
      </c>
      <c r="E8" s="4">
        <v>1377.8303490360533</v>
      </c>
      <c r="F8" s="2">
        <v>8810.8682039949381</v>
      </c>
      <c r="G8" s="5">
        <f t="shared" si="4"/>
        <v>10188.698553030992</v>
      </c>
      <c r="H8" s="2">
        <v>193</v>
      </c>
      <c r="I8" s="2">
        <v>208</v>
      </c>
      <c r="J8" s="5">
        <f t="shared" si="5"/>
        <v>401</v>
      </c>
      <c r="K8" s="2">
        <v>0</v>
      </c>
      <c r="L8" s="2">
        <v>0</v>
      </c>
      <c r="M8" s="5">
        <f t="shared" si="6"/>
        <v>0</v>
      </c>
      <c r="N8" s="27">
        <f t="shared" si="7"/>
        <v>3.3051006261659313E-2</v>
      </c>
      <c r="O8" s="27">
        <f t="shared" si="0"/>
        <v>0.19611084855757965</v>
      </c>
      <c r="P8" s="28">
        <f t="shared" si="1"/>
        <v>0.11763067508348334</v>
      </c>
      <c r="R8" s="32">
        <f t="shared" si="8"/>
        <v>7.1390173525184109</v>
      </c>
      <c r="S8" s="32">
        <f t="shared" si="9"/>
        <v>42.359943288437201</v>
      </c>
      <c r="T8" s="32">
        <f t="shared" si="10"/>
        <v>25.408225818032399</v>
      </c>
    </row>
    <row r="9" spans="1:20" x14ac:dyDescent="0.25">
      <c r="B9" s="12" t="str">
        <f>'Média Mensal'!B9</f>
        <v>Campainha</v>
      </c>
      <c r="C9" s="12" t="str">
        <f>'Média Mensal'!C9</f>
        <v>Rio Tinto</v>
      </c>
      <c r="D9" s="15">
        <f>'Média Mensal'!D9</f>
        <v>859.99</v>
      </c>
      <c r="E9" s="4">
        <v>1821.3459679530399</v>
      </c>
      <c r="F9" s="2">
        <v>10729.381497700924</v>
      </c>
      <c r="G9" s="5">
        <f t="shared" si="4"/>
        <v>12550.727465653965</v>
      </c>
      <c r="H9" s="2">
        <v>210</v>
      </c>
      <c r="I9" s="2">
        <v>207</v>
      </c>
      <c r="J9" s="5">
        <f t="shared" si="5"/>
        <v>417</v>
      </c>
      <c r="K9" s="2">
        <v>0</v>
      </c>
      <c r="L9" s="2">
        <v>0</v>
      </c>
      <c r="M9" s="5">
        <f t="shared" si="6"/>
        <v>0</v>
      </c>
      <c r="N9" s="27">
        <f t="shared" si="7"/>
        <v>4.0153129804961198E-2</v>
      </c>
      <c r="O9" s="27">
        <f t="shared" si="0"/>
        <v>0.23996648545582672</v>
      </c>
      <c r="P9" s="28">
        <f t="shared" si="1"/>
        <v>0.13934105455251317</v>
      </c>
      <c r="R9" s="32">
        <f t="shared" si="8"/>
        <v>8.6730760378716187</v>
      </c>
      <c r="S9" s="32">
        <f t="shared" si="9"/>
        <v>51.83276085845857</v>
      </c>
      <c r="T9" s="32">
        <f t="shared" si="10"/>
        <v>30.097667783342843</v>
      </c>
    </row>
    <row r="10" spans="1:20" x14ac:dyDescent="0.25">
      <c r="B10" s="12" t="str">
        <f>'Média Mensal'!B10</f>
        <v>Rio Tinto</v>
      </c>
      <c r="C10" s="12" t="str">
        <f>'Média Mensal'!C10</f>
        <v>Levada</v>
      </c>
      <c r="D10" s="15">
        <f>'Média Mensal'!D10</f>
        <v>452.83</v>
      </c>
      <c r="E10" s="4">
        <v>2085.4351967567854</v>
      </c>
      <c r="F10" s="2">
        <v>12177.50184777655</v>
      </c>
      <c r="G10" s="5">
        <f t="shared" si="4"/>
        <v>14262.937044533335</v>
      </c>
      <c r="H10" s="2">
        <v>195</v>
      </c>
      <c r="I10" s="2">
        <v>206</v>
      </c>
      <c r="J10" s="5">
        <f t="shared" si="5"/>
        <v>401</v>
      </c>
      <c r="K10" s="2">
        <v>0</v>
      </c>
      <c r="L10" s="2">
        <v>0</v>
      </c>
      <c r="M10" s="5">
        <f t="shared" si="6"/>
        <v>0</v>
      </c>
      <c r="N10" s="27">
        <f t="shared" si="7"/>
        <v>4.951175680809082E-2</v>
      </c>
      <c r="O10" s="27">
        <f t="shared" si="0"/>
        <v>0.27367632703561107</v>
      </c>
      <c r="P10" s="28">
        <f t="shared" si="1"/>
        <v>0.16466861832148028</v>
      </c>
      <c r="R10" s="32">
        <f t="shared" si="8"/>
        <v>10.694539470547618</v>
      </c>
      <c r="S10" s="32">
        <f t="shared" si="9"/>
        <v>59.11408663969199</v>
      </c>
      <c r="T10" s="32">
        <f t="shared" si="10"/>
        <v>35.568421557439741</v>
      </c>
    </row>
    <row r="11" spans="1:20" x14ac:dyDescent="0.25">
      <c r="B11" s="12" t="str">
        <f>'Média Mensal'!B11</f>
        <v>Levada</v>
      </c>
      <c r="C11" s="12" t="str">
        <f>'Média Mensal'!C11</f>
        <v>Nau Vitória</v>
      </c>
      <c r="D11" s="15">
        <f>'Média Mensal'!D11</f>
        <v>1111.6199999999999</v>
      </c>
      <c r="E11" s="4">
        <v>3579.755900354513</v>
      </c>
      <c r="F11" s="2">
        <v>14526.142910901344</v>
      </c>
      <c r="G11" s="5">
        <f t="shared" si="4"/>
        <v>18105.898811255858</v>
      </c>
      <c r="H11" s="2">
        <v>191</v>
      </c>
      <c r="I11" s="2">
        <v>206</v>
      </c>
      <c r="J11" s="5">
        <f t="shared" si="5"/>
        <v>397</v>
      </c>
      <c r="K11" s="2">
        <v>0</v>
      </c>
      <c r="L11" s="2">
        <v>0</v>
      </c>
      <c r="M11" s="5">
        <f t="shared" si="6"/>
        <v>0</v>
      </c>
      <c r="N11" s="27">
        <f t="shared" si="7"/>
        <v>8.6769340225773539E-2</v>
      </c>
      <c r="O11" s="27">
        <f t="shared" si="0"/>
        <v>0.32645952244923915</v>
      </c>
      <c r="P11" s="28">
        <f t="shared" si="1"/>
        <v>0.21114258339462472</v>
      </c>
      <c r="R11" s="32">
        <f t="shared" si="8"/>
        <v>18.742177488767084</v>
      </c>
      <c r="S11" s="32">
        <f t="shared" si="9"/>
        <v>70.515256849035651</v>
      </c>
      <c r="T11" s="32">
        <f t="shared" si="10"/>
        <v>45.606798013238937</v>
      </c>
    </row>
    <row r="12" spans="1:20" x14ac:dyDescent="0.25">
      <c r="B12" s="12" t="str">
        <f>'Média Mensal'!B12</f>
        <v>Nau Vitória</v>
      </c>
      <c r="C12" s="12" t="str">
        <f>'Média Mensal'!C12</f>
        <v>Nasoni</v>
      </c>
      <c r="D12" s="15">
        <f>'Média Mensal'!D12</f>
        <v>499.02</v>
      </c>
      <c r="E12" s="4">
        <v>3718.5792056164341</v>
      </c>
      <c r="F12" s="2">
        <v>14770.78344799741</v>
      </c>
      <c r="G12" s="5">
        <f t="shared" si="4"/>
        <v>18489.362653613844</v>
      </c>
      <c r="H12" s="2">
        <v>193</v>
      </c>
      <c r="I12" s="2">
        <v>209</v>
      </c>
      <c r="J12" s="5">
        <f t="shared" si="5"/>
        <v>402</v>
      </c>
      <c r="K12" s="2">
        <v>0</v>
      </c>
      <c r="L12" s="2">
        <v>0</v>
      </c>
      <c r="M12" s="5">
        <f t="shared" si="6"/>
        <v>0</v>
      </c>
      <c r="N12" s="27">
        <f t="shared" si="7"/>
        <v>8.9200230416821014E-2</v>
      </c>
      <c r="O12" s="27">
        <f t="shared" si="0"/>
        <v>0.32719261580713738</v>
      </c>
      <c r="P12" s="28">
        <f t="shared" si="1"/>
        <v>0.21293258998541831</v>
      </c>
      <c r="R12" s="32">
        <f t="shared" si="8"/>
        <v>19.267249770033338</v>
      </c>
      <c r="S12" s="32">
        <f t="shared" si="9"/>
        <v>70.673605014341675</v>
      </c>
      <c r="T12" s="32">
        <f t="shared" si="10"/>
        <v>45.993439436850359</v>
      </c>
    </row>
    <row r="13" spans="1:20" x14ac:dyDescent="0.25">
      <c r="B13" s="12" t="str">
        <f>'Média Mensal'!B13</f>
        <v>Nasoni</v>
      </c>
      <c r="C13" s="12" t="str">
        <f>'Média Mensal'!C13</f>
        <v>Contumil</v>
      </c>
      <c r="D13" s="15">
        <f>'Média Mensal'!D13</f>
        <v>650</v>
      </c>
      <c r="E13" s="4">
        <v>3824.1116026250479</v>
      </c>
      <c r="F13" s="2">
        <v>14950.563716050434</v>
      </c>
      <c r="G13" s="5">
        <f t="shared" si="4"/>
        <v>18774.675318675483</v>
      </c>
      <c r="H13" s="2">
        <v>209</v>
      </c>
      <c r="I13" s="2">
        <v>230</v>
      </c>
      <c r="J13" s="5">
        <f t="shared" si="5"/>
        <v>439</v>
      </c>
      <c r="K13" s="2">
        <v>0</v>
      </c>
      <c r="L13" s="2">
        <v>0</v>
      </c>
      <c r="M13" s="5">
        <f t="shared" si="6"/>
        <v>0</v>
      </c>
      <c r="N13" s="27">
        <f t="shared" si="7"/>
        <v>8.4709188433126179E-2</v>
      </c>
      <c r="O13" s="27">
        <f t="shared" si="0"/>
        <v>0.30093727286735977</v>
      </c>
      <c r="P13" s="28">
        <f t="shared" si="1"/>
        <v>0.19799497298864721</v>
      </c>
      <c r="R13" s="32">
        <f t="shared" si="8"/>
        <v>18.297184701555253</v>
      </c>
      <c r="S13" s="32">
        <f t="shared" si="9"/>
        <v>65.002450939349714</v>
      </c>
      <c r="T13" s="32">
        <f t="shared" si="10"/>
        <v>42.766914165547796</v>
      </c>
    </row>
    <row r="14" spans="1:20" x14ac:dyDescent="0.25">
      <c r="B14" s="12" t="str">
        <f>'Média Mensal'!B14</f>
        <v>Contumil</v>
      </c>
      <c r="C14" s="12" t="str">
        <f>'Média Mensal'!C14</f>
        <v>Estádio do Dragão</v>
      </c>
      <c r="D14" s="15">
        <f>'Média Mensal'!D14</f>
        <v>619.19000000000005</v>
      </c>
      <c r="E14" s="4">
        <v>4255.1813263028034</v>
      </c>
      <c r="F14" s="2">
        <v>16621.337856469894</v>
      </c>
      <c r="G14" s="5">
        <f t="shared" si="4"/>
        <v>20876.519182772696</v>
      </c>
      <c r="H14" s="2">
        <v>227</v>
      </c>
      <c r="I14" s="2">
        <v>220</v>
      </c>
      <c r="J14" s="5">
        <f t="shared" si="5"/>
        <v>447</v>
      </c>
      <c r="K14" s="2">
        <v>0</v>
      </c>
      <c r="L14" s="2">
        <v>0</v>
      </c>
      <c r="M14" s="5">
        <f t="shared" si="6"/>
        <v>0</v>
      </c>
      <c r="N14" s="27">
        <f t="shared" si="7"/>
        <v>8.6783760122018341E-2</v>
      </c>
      <c r="O14" s="27">
        <f t="shared" si="0"/>
        <v>0.34977562829271663</v>
      </c>
      <c r="P14" s="28">
        <f t="shared" si="1"/>
        <v>0.21622047376307788</v>
      </c>
      <c r="R14" s="32">
        <f t="shared" si="8"/>
        <v>18.745292186355961</v>
      </c>
      <c r="S14" s="32">
        <f t="shared" si="9"/>
        <v>75.551535711226791</v>
      </c>
      <c r="T14" s="32">
        <f t="shared" si="10"/>
        <v>46.703622332824821</v>
      </c>
    </row>
    <row r="15" spans="1:20" x14ac:dyDescent="0.25">
      <c r="B15" s="12" t="str">
        <f>'Média Mensal'!B15</f>
        <v>Estádio do Dragão</v>
      </c>
      <c r="C15" s="12" t="str">
        <f>'Média Mensal'!C15</f>
        <v>Campanhã</v>
      </c>
      <c r="D15" s="15">
        <f>'Média Mensal'!D15</f>
        <v>1166.02</v>
      </c>
      <c r="E15" s="4">
        <v>10117.90254312789</v>
      </c>
      <c r="F15" s="2">
        <v>23611.932365750996</v>
      </c>
      <c r="G15" s="5">
        <f t="shared" si="4"/>
        <v>33729.834908878882</v>
      </c>
      <c r="H15" s="2">
        <v>374</v>
      </c>
      <c r="I15" s="2">
        <v>373</v>
      </c>
      <c r="J15" s="5">
        <f t="shared" si="5"/>
        <v>747</v>
      </c>
      <c r="K15" s="2">
        <v>192</v>
      </c>
      <c r="L15" s="2">
        <v>208</v>
      </c>
      <c r="M15" s="5">
        <f t="shared" si="6"/>
        <v>400</v>
      </c>
      <c r="N15" s="27">
        <f t="shared" si="7"/>
        <v>7.8799864043052101E-2</v>
      </c>
      <c r="O15" s="27">
        <f t="shared" si="0"/>
        <v>0.17867253137108025</v>
      </c>
      <c r="P15" s="28">
        <f t="shared" si="1"/>
        <v>0.12945529072461115</v>
      </c>
      <c r="R15" s="32">
        <f t="shared" si="8"/>
        <v>17.876152903052809</v>
      </c>
      <c r="S15" s="32">
        <f t="shared" si="9"/>
        <v>40.640158977196208</v>
      </c>
      <c r="T15" s="32">
        <f t="shared" si="10"/>
        <v>29.407005151594493</v>
      </c>
    </row>
    <row r="16" spans="1:20" x14ac:dyDescent="0.25">
      <c r="B16" s="12" t="str">
        <f>'Média Mensal'!B16</f>
        <v>Campanhã</v>
      </c>
      <c r="C16" s="12" t="str">
        <f>'Média Mensal'!C16</f>
        <v>Heroismo</v>
      </c>
      <c r="D16" s="15">
        <f>'Média Mensal'!D16</f>
        <v>950.92</v>
      </c>
      <c r="E16" s="4">
        <v>21511.292599441531</v>
      </c>
      <c r="F16" s="2">
        <v>39316.624949427947</v>
      </c>
      <c r="G16" s="5">
        <f t="shared" si="4"/>
        <v>60827.917548869475</v>
      </c>
      <c r="H16" s="2">
        <v>420</v>
      </c>
      <c r="I16" s="2">
        <v>416</v>
      </c>
      <c r="J16" s="5">
        <f t="shared" si="5"/>
        <v>836</v>
      </c>
      <c r="K16" s="2">
        <v>364</v>
      </c>
      <c r="L16" s="2">
        <v>375</v>
      </c>
      <c r="M16" s="5">
        <f t="shared" si="6"/>
        <v>739</v>
      </c>
      <c r="N16" s="27">
        <f t="shared" si="7"/>
        <v>0.11885217357364707</v>
      </c>
      <c r="O16" s="27">
        <f t="shared" si="0"/>
        <v>0.21501413653053741</v>
      </c>
      <c r="P16" s="28">
        <f t="shared" si="1"/>
        <v>0.16717947480505452</v>
      </c>
      <c r="R16" s="32">
        <f t="shared" si="8"/>
        <v>27.437873213573383</v>
      </c>
      <c r="S16" s="32">
        <f t="shared" si="9"/>
        <v>49.704962009390577</v>
      </c>
      <c r="T16" s="32">
        <f t="shared" si="10"/>
        <v>38.620900031028235</v>
      </c>
    </row>
    <row r="17" spans="2:20" x14ac:dyDescent="0.25">
      <c r="B17" s="12" t="str">
        <f>'Média Mensal'!B17</f>
        <v>Heroismo</v>
      </c>
      <c r="C17" s="12" t="str">
        <f>'Média Mensal'!C17</f>
        <v>24 de Agosto</v>
      </c>
      <c r="D17" s="15">
        <f>'Média Mensal'!D17</f>
        <v>571.9</v>
      </c>
      <c r="E17" s="4">
        <v>23112.899838882695</v>
      </c>
      <c r="F17" s="2">
        <v>41158.325895581722</v>
      </c>
      <c r="G17" s="5">
        <f t="shared" si="4"/>
        <v>64271.225734464417</v>
      </c>
      <c r="H17" s="2">
        <v>420</v>
      </c>
      <c r="I17" s="2">
        <v>412</v>
      </c>
      <c r="J17" s="5">
        <f t="shared" si="5"/>
        <v>832</v>
      </c>
      <c r="K17" s="2">
        <v>343</v>
      </c>
      <c r="L17" s="2">
        <v>383</v>
      </c>
      <c r="M17" s="5">
        <f t="shared" si="6"/>
        <v>726</v>
      </c>
      <c r="N17" s="27">
        <f t="shared" si="7"/>
        <v>0.13148466207893036</v>
      </c>
      <c r="O17" s="27">
        <f t="shared" si="0"/>
        <v>0.22371573409347809</v>
      </c>
      <c r="P17" s="28">
        <f t="shared" si="1"/>
        <v>0.17865028278425732</v>
      </c>
      <c r="R17" s="32">
        <f t="shared" si="8"/>
        <v>30.292136092899995</v>
      </c>
      <c r="S17" s="32">
        <f t="shared" si="9"/>
        <v>51.771479113939272</v>
      </c>
      <c r="T17" s="32">
        <f t="shared" si="10"/>
        <v>41.252391357165862</v>
      </c>
    </row>
    <row r="18" spans="2:20" x14ac:dyDescent="0.25">
      <c r="B18" s="12" t="str">
        <f>'Média Mensal'!B18</f>
        <v>24 de Agosto</v>
      </c>
      <c r="C18" s="12" t="str">
        <f>'Média Mensal'!C18</f>
        <v>Bolhão</v>
      </c>
      <c r="D18" s="15">
        <f>'Média Mensal'!D18</f>
        <v>680.44</v>
      </c>
      <c r="E18" s="4">
        <v>30760.479261096432</v>
      </c>
      <c r="F18" s="2">
        <v>47116.46843005214</v>
      </c>
      <c r="G18" s="5">
        <f t="shared" si="4"/>
        <v>77876.947691148569</v>
      </c>
      <c r="H18" s="2">
        <v>445</v>
      </c>
      <c r="I18" s="2">
        <v>413</v>
      </c>
      <c r="J18" s="5">
        <f t="shared" si="5"/>
        <v>858</v>
      </c>
      <c r="K18" s="2">
        <v>343</v>
      </c>
      <c r="L18" s="2">
        <v>379</v>
      </c>
      <c r="M18" s="5">
        <f t="shared" si="6"/>
        <v>722</v>
      </c>
      <c r="N18" s="27">
        <f t="shared" si="7"/>
        <v>0.16977481047496706</v>
      </c>
      <c r="O18" s="27">
        <f t="shared" si="0"/>
        <v>0.25718596304613611</v>
      </c>
      <c r="P18" s="28">
        <f t="shared" si="1"/>
        <v>0.21372219332119019</v>
      </c>
      <c r="R18" s="32">
        <f t="shared" si="8"/>
        <v>39.036141194284809</v>
      </c>
      <c r="S18" s="32">
        <f t="shared" si="9"/>
        <v>59.490490441985024</v>
      </c>
      <c r="T18" s="32">
        <f t="shared" si="10"/>
        <v>49.28920739946112</v>
      </c>
    </row>
    <row r="19" spans="2:20" x14ac:dyDescent="0.25">
      <c r="B19" s="12" t="str">
        <f>'Média Mensal'!B19</f>
        <v>Bolhão</v>
      </c>
      <c r="C19" s="12" t="str">
        <f>'Média Mensal'!C19</f>
        <v>Trindade</v>
      </c>
      <c r="D19" s="15">
        <f>'Média Mensal'!D19</f>
        <v>451.8</v>
      </c>
      <c r="E19" s="4">
        <v>47114.579050698761</v>
      </c>
      <c r="F19" s="2">
        <v>50142.981677247226</v>
      </c>
      <c r="G19" s="5">
        <f t="shared" si="4"/>
        <v>97257.560727945995</v>
      </c>
      <c r="H19" s="2">
        <v>425</v>
      </c>
      <c r="I19" s="2">
        <v>413</v>
      </c>
      <c r="J19" s="5">
        <f t="shared" si="5"/>
        <v>838</v>
      </c>
      <c r="K19" s="2">
        <v>343</v>
      </c>
      <c r="L19" s="2">
        <v>373</v>
      </c>
      <c r="M19" s="5">
        <f t="shared" si="6"/>
        <v>716</v>
      </c>
      <c r="N19" s="27">
        <f t="shared" si="7"/>
        <v>0.26638874531107948</v>
      </c>
      <c r="O19" s="27">
        <f t="shared" si="0"/>
        <v>0.27594755259557557</v>
      </c>
      <c r="P19" s="28">
        <f t="shared" si="1"/>
        <v>0.2712327671900685</v>
      </c>
      <c r="R19" s="32">
        <f t="shared" si="8"/>
        <v>61.347108138930679</v>
      </c>
      <c r="S19" s="32">
        <f t="shared" si="9"/>
        <v>63.79514208301174</v>
      </c>
      <c r="T19" s="32">
        <f t="shared" si="10"/>
        <v>62.585302913736164</v>
      </c>
    </row>
    <row r="20" spans="2:20" x14ac:dyDescent="0.25">
      <c r="B20" s="12" t="str">
        <f>'Média Mensal'!B20</f>
        <v>Trindade</v>
      </c>
      <c r="C20" s="12" t="str">
        <f>'Média Mensal'!C20</f>
        <v>Lapa</v>
      </c>
      <c r="D20" s="15">
        <f>'Média Mensal'!D20</f>
        <v>857.43000000000006</v>
      </c>
      <c r="E20" s="4">
        <v>65719.850028512083</v>
      </c>
      <c r="F20" s="2">
        <v>69275.080745175044</v>
      </c>
      <c r="G20" s="5">
        <f t="shared" si="4"/>
        <v>134994.93077368714</v>
      </c>
      <c r="H20" s="2">
        <v>501</v>
      </c>
      <c r="I20" s="2">
        <v>482</v>
      </c>
      <c r="J20" s="5">
        <f t="shared" si="5"/>
        <v>983</v>
      </c>
      <c r="K20" s="2">
        <v>343</v>
      </c>
      <c r="L20" s="2">
        <v>367</v>
      </c>
      <c r="M20" s="5">
        <f t="shared" si="6"/>
        <v>710</v>
      </c>
      <c r="N20" s="27">
        <f t="shared" si="7"/>
        <v>0.34002405850844414</v>
      </c>
      <c r="O20" s="27">
        <f t="shared" si="0"/>
        <v>0.35502378308174659</v>
      </c>
      <c r="P20" s="28">
        <f t="shared" si="1"/>
        <v>0.34755960426584193</v>
      </c>
      <c r="R20" s="32">
        <f t="shared" si="8"/>
        <v>77.867120886862651</v>
      </c>
      <c r="S20" s="32">
        <f t="shared" si="9"/>
        <v>81.596090394788035</v>
      </c>
      <c r="T20" s="32">
        <f t="shared" si="10"/>
        <v>79.737112093140667</v>
      </c>
    </row>
    <row r="21" spans="2:20" x14ac:dyDescent="0.25">
      <c r="B21" s="12" t="str">
        <f>'Média Mensal'!B21</f>
        <v>Lapa</v>
      </c>
      <c r="C21" s="12" t="str">
        <f>'Média Mensal'!C21</f>
        <v>Carolina Michaelis</v>
      </c>
      <c r="D21" s="15">
        <f>'Média Mensal'!D21</f>
        <v>460.97</v>
      </c>
      <c r="E21" s="4">
        <v>60655.006457626034</v>
      </c>
      <c r="F21" s="2">
        <v>69333.7302074826</v>
      </c>
      <c r="G21" s="5">
        <f t="shared" si="4"/>
        <v>129988.73666510863</v>
      </c>
      <c r="H21" s="2">
        <v>506</v>
      </c>
      <c r="I21" s="2">
        <v>482</v>
      </c>
      <c r="J21" s="5">
        <f t="shared" si="5"/>
        <v>988</v>
      </c>
      <c r="K21" s="2">
        <v>342</v>
      </c>
      <c r="L21" s="2">
        <v>363</v>
      </c>
      <c r="M21" s="5">
        <f t="shared" si="6"/>
        <v>705</v>
      </c>
      <c r="N21" s="27">
        <f t="shared" si="7"/>
        <v>0.31247427494243546</v>
      </c>
      <c r="O21" s="27">
        <f t="shared" si="0"/>
        <v>0.35713999571167943</v>
      </c>
      <c r="P21" s="28">
        <f t="shared" si="1"/>
        <v>0.3348085158587002</v>
      </c>
      <c r="R21" s="32">
        <f t="shared" si="8"/>
        <v>71.527130256634479</v>
      </c>
      <c r="S21" s="32">
        <f t="shared" si="9"/>
        <v>82.051751724831476</v>
      </c>
      <c r="T21" s="32">
        <f t="shared" si="10"/>
        <v>76.780116163679054</v>
      </c>
    </row>
    <row r="22" spans="2:20" x14ac:dyDescent="0.25">
      <c r="B22" s="12" t="str">
        <f>'Média Mensal'!B22</f>
        <v>Carolina Michaelis</v>
      </c>
      <c r="C22" s="12" t="str">
        <f>'Média Mensal'!C22</f>
        <v>Casa da Música</v>
      </c>
      <c r="D22" s="15">
        <f>'Média Mensal'!D22</f>
        <v>627.48</v>
      </c>
      <c r="E22" s="4">
        <v>58592.305938126905</v>
      </c>
      <c r="F22" s="2">
        <v>66455.75176754444</v>
      </c>
      <c r="G22" s="5">
        <f t="shared" si="4"/>
        <v>125048.05770567135</v>
      </c>
      <c r="H22" s="2">
        <v>511</v>
      </c>
      <c r="I22" s="2">
        <v>497</v>
      </c>
      <c r="J22" s="5">
        <f t="shared" si="5"/>
        <v>1008</v>
      </c>
      <c r="K22" s="2">
        <v>342</v>
      </c>
      <c r="L22" s="2">
        <v>346</v>
      </c>
      <c r="M22" s="5">
        <f t="shared" si="6"/>
        <v>688</v>
      </c>
      <c r="N22" s="27">
        <f t="shared" si="7"/>
        <v>0.30017780410122807</v>
      </c>
      <c r="O22" s="27">
        <f t="shared" si="0"/>
        <v>0.34404510130225946</v>
      </c>
      <c r="P22" s="28">
        <f t="shared" si="1"/>
        <v>0.32199668781330171</v>
      </c>
      <c r="R22" s="32">
        <f t="shared" si="8"/>
        <v>68.6896904315673</v>
      </c>
      <c r="S22" s="32">
        <f t="shared" si="9"/>
        <v>78.832445750349279</v>
      </c>
      <c r="T22" s="32">
        <f t="shared" si="10"/>
        <v>73.731166100042074</v>
      </c>
    </row>
    <row r="23" spans="2:20" x14ac:dyDescent="0.25">
      <c r="B23" s="12" t="str">
        <f>'Média Mensal'!B23</f>
        <v>Casa da Música</v>
      </c>
      <c r="C23" s="12" t="str">
        <f>'Média Mensal'!C23</f>
        <v>Francos</v>
      </c>
      <c r="D23" s="15">
        <f>'Média Mensal'!D23</f>
        <v>871.87</v>
      </c>
      <c r="E23" s="4">
        <v>58302.829134997584</v>
      </c>
      <c r="F23" s="2">
        <v>50592.760413834134</v>
      </c>
      <c r="G23" s="5">
        <f t="shared" si="4"/>
        <v>108895.58954883172</v>
      </c>
      <c r="H23" s="2">
        <v>512</v>
      </c>
      <c r="I23" s="2">
        <v>494</v>
      </c>
      <c r="J23" s="5">
        <f t="shared" si="5"/>
        <v>1006</v>
      </c>
      <c r="K23" s="2">
        <v>337</v>
      </c>
      <c r="L23" s="2">
        <v>342</v>
      </c>
      <c r="M23" s="5">
        <f t="shared" si="6"/>
        <v>679</v>
      </c>
      <c r="N23" s="27">
        <f t="shared" si="7"/>
        <v>0.30027001944191412</v>
      </c>
      <c r="O23" s="27">
        <f t="shared" si="0"/>
        <v>0.26416437141726262</v>
      </c>
      <c r="P23" s="28">
        <f t="shared" si="1"/>
        <v>0.28234113985613168</v>
      </c>
      <c r="R23" s="32">
        <f t="shared" si="8"/>
        <v>68.672354693754514</v>
      </c>
      <c r="S23" s="32">
        <f t="shared" si="9"/>
        <v>60.51765599740925</v>
      </c>
      <c r="T23" s="32">
        <f t="shared" si="10"/>
        <v>64.626462640256207</v>
      </c>
    </row>
    <row r="24" spans="2:20" x14ac:dyDescent="0.25">
      <c r="B24" s="12" t="str">
        <f>'Média Mensal'!B24</f>
        <v>Francos</v>
      </c>
      <c r="C24" s="12" t="str">
        <f>'Média Mensal'!C24</f>
        <v>Ramalde</v>
      </c>
      <c r="D24" s="15">
        <f>'Média Mensal'!D24</f>
        <v>965.03</v>
      </c>
      <c r="E24" s="4">
        <v>55210.36337125209</v>
      </c>
      <c r="F24" s="2">
        <v>47363.960732356434</v>
      </c>
      <c r="G24" s="5">
        <f t="shared" si="4"/>
        <v>102574.32410360852</v>
      </c>
      <c r="H24" s="2">
        <v>524</v>
      </c>
      <c r="I24" s="2">
        <v>492</v>
      </c>
      <c r="J24" s="5">
        <f t="shared" si="5"/>
        <v>1016</v>
      </c>
      <c r="K24" s="2">
        <v>327</v>
      </c>
      <c r="L24" s="2">
        <v>342</v>
      </c>
      <c r="M24" s="5">
        <f t="shared" si="6"/>
        <v>669</v>
      </c>
      <c r="N24" s="27">
        <f t="shared" si="7"/>
        <v>0.2841793461563315</v>
      </c>
      <c r="O24" s="27">
        <f t="shared" si="0"/>
        <v>0.2478646525807818</v>
      </c>
      <c r="P24" s="28">
        <f t="shared" si="1"/>
        <v>0.26617239652386426</v>
      </c>
      <c r="R24" s="32">
        <f t="shared" si="8"/>
        <v>64.877042739426656</v>
      </c>
      <c r="S24" s="32">
        <f t="shared" si="9"/>
        <v>56.791319822969342</v>
      </c>
      <c r="T24" s="32">
        <f t="shared" si="10"/>
        <v>60.874969794426427</v>
      </c>
    </row>
    <row r="25" spans="2:20" x14ac:dyDescent="0.25">
      <c r="B25" s="12" t="str">
        <f>'Média Mensal'!B25</f>
        <v>Ramalde</v>
      </c>
      <c r="C25" s="12" t="str">
        <f>'Média Mensal'!C25</f>
        <v>Viso</v>
      </c>
      <c r="D25" s="15">
        <f>'Média Mensal'!D25</f>
        <v>621.15</v>
      </c>
      <c r="E25" s="4">
        <v>51960.906547898201</v>
      </c>
      <c r="F25" s="2">
        <v>46475.594760025218</v>
      </c>
      <c r="G25" s="5">
        <f t="shared" si="4"/>
        <v>98436.50130792342</v>
      </c>
      <c r="H25" s="2">
        <v>529</v>
      </c>
      <c r="I25" s="2">
        <v>489</v>
      </c>
      <c r="J25" s="5">
        <f t="shared" si="5"/>
        <v>1018</v>
      </c>
      <c r="K25" s="2">
        <v>332</v>
      </c>
      <c r="L25" s="2">
        <v>344</v>
      </c>
      <c r="M25" s="5">
        <f t="shared" si="6"/>
        <v>676</v>
      </c>
      <c r="N25" s="27">
        <f t="shared" si="7"/>
        <v>0.2642975918000926</v>
      </c>
      <c r="O25" s="27">
        <f t="shared" si="0"/>
        <v>0.24340928248222032</v>
      </c>
      <c r="P25" s="28">
        <f t="shared" si="1"/>
        <v>0.25400608281017356</v>
      </c>
      <c r="R25" s="32">
        <f t="shared" si="8"/>
        <v>60.349484956908476</v>
      </c>
      <c r="S25" s="32">
        <f t="shared" si="9"/>
        <v>55.793030924400021</v>
      </c>
      <c r="T25" s="32">
        <f t="shared" si="10"/>
        <v>58.108914585551013</v>
      </c>
    </row>
    <row r="26" spans="2:20" x14ac:dyDescent="0.25">
      <c r="B26" s="12" t="str">
        <f>'Média Mensal'!B26</f>
        <v>Viso</v>
      </c>
      <c r="C26" s="12" t="str">
        <f>'Média Mensal'!C26</f>
        <v>Sete Bicas</v>
      </c>
      <c r="D26" s="15">
        <f>'Média Mensal'!D26</f>
        <v>743.81</v>
      </c>
      <c r="E26" s="4">
        <v>50126.386343386817</v>
      </c>
      <c r="F26" s="2">
        <v>44029.125310284879</v>
      </c>
      <c r="G26" s="5">
        <f t="shared" si="4"/>
        <v>94155.511653671696</v>
      </c>
      <c r="H26" s="2">
        <v>526</v>
      </c>
      <c r="I26" s="2">
        <v>483</v>
      </c>
      <c r="J26" s="5">
        <f t="shared" si="5"/>
        <v>1009</v>
      </c>
      <c r="K26" s="2">
        <v>339</v>
      </c>
      <c r="L26" s="2">
        <v>344</v>
      </c>
      <c r="M26" s="5">
        <f t="shared" si="6"/>
        <v>683</v>
      </c>
      <c r="N26" s="27">
        <f t="shared" si="7"/>
        <v>0.25356312140032183</v>
      </c>
      <c r="O26" s="27">
        <f t="shared" si="0"/>
        <v>0.23217214358935287</v>
      </c>
      <c r="P26" s="28">
        <f t="shared" si="1"/>
        <v>0.24308986609197294</v>
      </c>
      <c r="R26" s="32">
        <f t="shared" si="8"/>
        <v>57.949579587730426</v>
      </c>
      <c r="S26" s="32">
        <f t="shared" si="9"/>
        <v>53.239571112799126</v>
      </c>
      <c r="T26" s="32">
        <f t="shared" si="10"/>
        <v>55.64746551635443</v>
      </c>
    </row>
    <row r="27" spans="2:20" x14ac:dyDescent="0.25">
      <c r="B27" s="12" t="str">
        <f>'Média Mensal'!B27</f>
        <v>Sete Bicas</v>
      </c>
      <c r="C27" s="12" t="str">
        <f>'Média Mensal'!C27</f>
        <v>ASra da Hora</v>
      </c>
      <c r="D27" s="15">
        <f>'Média Mensal'!D27</f>
        <v>674.5</v>
      </c>
      <c r="E27" s="4">
        <v>46882.837593310571</v>
      </c>
      <c r="F27" s="2">
        <v>37539.760720149709</v>
      </c>
      <c r="G27" s="5">
        <f t="shared" si="4"/>
        <v>84422.598313460272</v>
      </c>
      <c r="H27" s="2">
        <v>526</v>
      </c>
      <c r="I27" s="2">
        <v>483</v>
      </c>
      <c r="J27" s="5">
        <f t="shared" si="5"/>
        <v>1009</v>
      </c>
      <c r="K27" s="2">
        <v>339</v>
      </c>
      <c r="L27" s="2">
        <v>343</v>
      </c>
      <c r="M27" s="5">
        <f t="shared" si="6"/>
        <v>682</v>
      </c>
      <c r="N27" s="27">
        <f t="shared" si="7"/>
        <v>0.23715570795046018</v>
      </c>
      <c r="O27" s="27">
        <f t="shared" si="0"/>
        <v>0.19821196629292531</v>
      </c>
      <c r="P27" s="28">
        <f t="shared" si="1"/>
        <v>0.21810116336018465</v>
      </c>
      <c r="R27" s="32">
        <f t="shared" si="8"/>
        <v>54.199812246601816</v>
      </c>
      <c r="S27" s="32">
        <f t="shared" si="9"/>
        <v>45.447652203571074</v>
      </c>
      <c r="T27" s="32">
        <f t="shared" si="10"/>
        <v>49.924658967155693</v>
      </c>
    </row>
    <row r="28" spans="2:20" x14ac:dyDescent="0.25">
      <c r="B28" s="12" t="str">
        <f>'Média Mensal'!B28</f>
        <v>ASra da Hora</v>
      </c>
      <c r="C28" s="12" t="str">
        <f>'Média Mensal'!C28</f>
        <v>Vasco da Gama</v>
      </c>
      <c r="D28" s="15">
        <f>'Média Mensal'!D28</f>
        <v>824.48</v>
      </c>
      <c r="E28" s="4">
        <v>14708.393648448384</v>
      </c>
      <c r="F28" s="2">
        <v>21663.76769323452</v>
      </c>
      <c r="G28" s="5">
        <f t="shared" si="4"/>
        <v>36372.161341682906</v>
      </c>
      <c r="H28" s="2">
        <v>310</v>
      </c>
      <c r="I28" s="2">
        <v>299</v>
      </c>
      <c r="J28" s="5">
        <f t="shared" si="5"/>
        <v>609</v>
      </c>
      <c r="K28" s="2">
        <v>0</v>
      </c>
      <c r="L28" s="2">
        <v>0</v>
      </c>
      <c r="M28" s="5">
        <f t="shared" si="6"/>
        <v>0</v>
      </c>
      <c r="N28" s="27">
        <f t="shared" si="7"/>
        <v>0.21965940335197706</v>
      </c>
      <c r="O28" s="27">
        <f t="shared" si="0"/>
        <v>0.33543552107696212</v>
      </c>
      <c r="P28" s="28">
        <f t="shared" si="1"/>
        <v>0.27650186509215857</v>
      </c>
      <c r="R28" s="32">
        <f t="shared" si="8"/>
        <v>47.446431124027043</v>
      </c>
      <c r="S28" s="32">
        <f t="shared" si="9"/>
        <v>72.454072552623813</v>
      </c>
      <c r="T28" s="32">
        <f t="shared" si="10"/>
        <v>59.724402859906249</v>
      </c>
    </row>
    <row r="29" spans="2:20" x14ac:dyDescent="0.25">
      <c r="B29" s="12" t="str">
        <f>'Média Mensal'!B29</f>
        <v>Vasco da Gama</v>
      </c>
      <c r="C29" s="12" t="str">
        <f>'Média Mensal'!C29</f>
        <v>Estádio do Mar</v>
      </c>
      <c r="D29" s="15">
        <f>'Média Mensal'!D29</f>
        <v>661.6</v>
      </c>
      <c r="E29" s="4">
        <v>13030.943022991767</v>
      </c>
      <c r="F29" s="2">
        <v>21938.731925210028</v>
      </c>
      <c r="G29" s="5">
        <f t="shared" si="4"/>
        <v>34969.674948201791</v>
      </c>
      <c r="H29" s="2">
        <v>314</v>
      </c>
      <c r="I29" s="2">
        <v>305</v>
      </c>
      <c r="J29" s="5">
        <f t="shared" si="5"/>
        <v>619</v>
      </c>
      <c r="K29" s="2">
        <v>0</v>
      </c>
      <c r="L29" s="2">
        <v>0</v>
      </c>
      <c r="M29" s="5">
        <f t="shared" si="6"/>
        <v>0</v>
      </c>
      <c r="N29" s="27">
        <f t="shared" si="7"/>
        <v>0.19212878955814708</v>
      </c>
      <c r="O29" s="27">
        <f t="shared" si="0"/>
        <v>0.33301050281132405</v>
      </c>
      <c r="P29" s="28">
        <f t="shared" si="1"/>
        <v>0.26154546571682069</v>
      </c>
      <c r="R29" s="32">
        <f t="shared" si="8"/>
        <v>41.499818544559766</v>
      </c>
      <c r="S29" s="32">
        <f t="shared" si="9"/>
        <v>71.930268607245992</v>
      </c>
      <c r="T29" s="32">
        <f t="shared" si="10"/>
        <v>56.493820594833267</v>
      </c>
    </row>
    <row r="30" spans="2:20" x14ac:dyDescent="0.25">
      <c r="B30" s="12" t="str">
        <f>'Média Mensal'!B30</f>
        <v>Estádio do Mar</v>
      </c>
      <c r="C30" s="12" t="str">
        <f>'Média Mensal'!C30</f>
        <v>Pedro Hispano</v>
      </c>
      <c r="D30" s="15">
        <f>'Média Mensal'!D30</f>
        <v>786.97</v>
      </c>
      <c r="E30" s="4">
        <v>12262.446458701252</v>
      </c>
      <c r="F30" s="2">
        <v>22056.10209934026</v>
      </c>
      <c r="G30" s="5">
        <f t="shared" si="4"/>
        <v>34318.548558041512</v>
      </c>
      <c r="H30" s="2">
        <v>312</v>
      </c>
      <c r="I30" s="2">
        <v>293</v>
      </c>
      <c r="J30" s="5">
        <f t="shared" si="5"/>
        <v>605</v>
      </c>
      <c r="K30" s="2">
        <v>0</v>
      </c>
      <c r="L30" s="2">
        <v>0</v>
      </c>
      <c r="M30" s="5">
        <f t="shared" si="6"/>
        <v>0</v>
      </c>
      <c r="N30" s="27">
        <f t="shared" si="7"/>
        <v>0.18195700466971232</v>
      </c>
      <c r="O30" s="27">
        <f t="shared" si="0"/>
        <v>0.34850369895304417</v>
      </c>
      <c r="P30" s="28">
        <f t="shared" si="1"/>
        <v>0.26261515578544165</v>
      </c>
      <c r="R30" s="32">
        <f t="shared" si="8"/>
        <v>39.302713008657861</v>
      </c>
      <c r="S30" s="32">
        <f t="shared" si="9"/>
        <v>75.276798973857538</v>
      </c>
      <c r="T30" s="32">
        <f t="shared" si="10"/>
        <v>56.724873649655393</v>
      </c>
    </row>
    <row r="31" spans="2:20" x14ac:dyDescent="0.25">
      <c r="B31" s="12" t="str">
        <f>'Média Mensal'!B31</f>
        <v>Pedro Hispano</v>
      </c>
      <c r="C31" s="12" t="str">
        <f>'Média Mensal'!C31</f>
        <v>Parque de Real</v>
      </c>
      <c r="D31" s="15">
        <f>'Média Mensal'!D31</f>
        <v>656.68</v>
      </c>
      <c r="E31" s="4">
        <v>11117.456705641918</v>
      </c>
      <c r="F31" s="2">
        <v>21530.468995403284</v>
      </c>
      <c r="G31" s="5">
        <f t="shared" si="4"/>
        <v>32647.925701045202</v>
      </c>
      <c r="H31" s="2">
        <v>314</v>
      </c>
      <c r="I31" s="2">
        <v>293</v>
      </c>
      <c r="J31" s="5">
        <f t="shared" si="5"/>
        <v>607</v>
      </c>
      <c r="K31" s="2">
        <v>0</v>
      </c>
      <c r="L31" s="2">
        <v>0</v>
      </c>
      <c r="M31" s="5">
        <f t="shared" si="6"/>
        <v>0</v>
      </c>
      <c r="N31" s="27">
        <f t="shared" si="7"/>
        <v>0.16391626423746636</v>
      </c>
      <c r="O31" s="27">
        <f t="shared" si="0"/>
        <v>0.34019828396225643</v>
      </c>
      <c r="P31" s="28">
        <f t="shared" si="1"/>
        <v>0.24900791461533042</v>
      </c>
      <c r="R31" s="32">
        <f t="shared" si="8"/>
        <v>35.40591307529273</v>
      </c>
      <c r="S31" s="32">
        <f t="shared" si="9"/>
        <v>73.482829335847384</v>
      </c>
      <c r="T31" s="32">
        <f t="shared" si="10"/>
        <v>53.785709556911371</v>
      </c>
    </row>
    <row r="32" spans="2:20" x14ac:dyDescent="0.25">
      <c r="B32" s="12" t="str">
        <f>'Média Mensal'!B32</f>
        <v>Parque de Real</v>
      </c>
      <c r="C32" s="12" t="str">
        <f>'Média Mensal'!C32</f>
        <v>C. Matosinhos</v>
      </c>
      <c r="D32" s="15">
        <f>'Média Mensal'!D32</f>
        <v>723.67</v>
      </c>
      <c r="E32" s="4">
        <v>10324.47768475558</v>
      </c>
      <c r="F32" s="2">
        <v>21323.43094987328</v>
      </c>
      <c r="G32" s="5">
        <f t="shared" si="4"/>
        <v>31647.90863462886</v>
      </c>
      <c r="H32" s="2">
        <v>313</v>
      </c>
      <c r="I32" s="2">
        <v>299</v>
      </c>
      <c r="J32" s="5">
        <f t="shared" si="5"/>
        <v>612</v>
      </c>
      <c r="K32" s="2">
        <v>0</v>
      </c>
      <c r="L32" s="2">
        <v>0</v>
      </c>
      <c r="M32" s="5">
        <f t="shared" si="6"/>
        <v>0</v>
      </c>
      <c r="N32" s="27">
        <f t="shared" si="7"/>
        <v>0.15271088753927908</v>
      </c>
      <c r="O32" s="27">
        <f t="shared" si="0"/>
        <v>0.3301658452538288</v>
      </c>
      <c r="P32" s="28">
        <f t="shared" si="1"/>
        <v>0.23940865282792348</v>
      </c>
      <c r="R32" s="32">
        <f t="shared" si="8"/>
        <v>32.98555170848428</v>
      </c>
      <c r="S32" s="32">
        <f t="shared" si="9"/>
        <v>71.315822574827024</v>
      </c>
      <c r="T32" s="32">
        <f t="shared" si="10"/>
        <v>51.71226901083147</v>
      </c>
    </row>
    <row r="33" spans="2:20" x14ac:dyDescent="0.25">
      <c r="B33" s="12" t="str">
        <f>'Média Mensal'!B33</f>
        <v>C. Matosinhos</v>
      </c>
      <c r="C33" s="12" t="str">
        <f>'Média Mensal'!C33</f>
        <v>Matosinhos Sul</v>
      </c>
      <c r="D33" s="15">
        <f>'Média Mensal'!D33</f>
        <v>616.61</v>
      </c>
      <c r="E33" s="4">
        <v>7969.4320589184008</v>
      </c>
      <c r="F33" s="2">
        <v>17771.739600457277</v>
      </c>
      <c r="G33" s="5">
        <f t="shared" si="4"/>
        <v>25741.171659375679</v>
      </c>
      <c r="H33" s="2">
        <v>311</v>
      </c>
      <c r="I33" s="2">
        <v>301</v>
      </c>
      <c r="J33" s="5">
        <f t="shared" si="5"/>
        <v>612</v>
      </c>
      <c r="K33" s="2">
        <v>0</v>
      </c>
      <c r="L33" s="2">
        <v>0</v>
      </c>
      <c r="M33" s="5">
        <f t="shared" si="6"/>
        <v>0</v>
      </c>
      <c r="N33" s="27">
        <f t="shared" si="7"/>
        <v>0.11863510865366203</v>
      </c>
      <c r="O33" s="27">
        <f t="shared" si="0"/>
        <v>0.27334409376856894</v>
      </c>
      <c r="P33" s="28">
        <f t="shared" si="1"/>
        <v>0.19472563891442507</v>
      </c>
      <c r="R33" s="32">
        <f t="shared" si="8"/>
        <v>25.625183469191001</v>
      </c>
      <c r="S33" s="32">
        <f t="shared" si="9"/>
        <v>59.042324254010886</v>
      </c>
      <c r="T33" s="32">
        <f t="shared" si="10"/>
        <v>42.060738005515816</v>
      </c>
    </row>
    <row r="34" spans="2:20" x14ac:dyDescent="0.25">
      <c r="B34" s="12" t="str">
        <f>'Média Mensal'!B34</f>
        <v>Matosinhos Sul</v>
      </c>
      <c r="C34" s="12" t="str">
        <f>'Média Mensal'!C34</f>
        <v>Brito Capelo</v>
      </c>
      <c r="D34" s="15">
        <f>'Média Mensal'!D34</f>
        <v>535.72</v>
      </c>
      <c r="E34" s="4">
        <v>3555.730914091248</v>
      </c>
      <c r="F34" s="2">
        <v>5953.7141343820522</v>
      </c>
      <c r="G34" s="5">
        <f t="shared" si="4"/>
        <v>9509.4450484733006</v>
      </c>
      <c r="H34" s="2">
        <v>320</v>
      </c>
      <c r="I34" s="2">
        <v>282</v>
      </c>
      <c r="J34" s="5">
        <f t="shared" si="5"/>
        <v>602</v>
      </c>
      <c r="K34" s="2">
        <v>0</v>
      </c>
      <c r="L34" s="2">
        <v>0</v>
      </c>
      <c r="M34" s="5">
        <f t="shared" si="6"/>
        <v>0</v>
      </c>
      <c r="N34" s="27">
        <f t="shared" si="7"/>
        <v>5.144286623395903E-2</v>
      </c>
      <c r="O34" s="27">
        <f t="shared" si="0"/>
        <v>9.7742877173332882E-2</v>
      </c>
      <c r="P34" s="28">
        <f t="shared" si="1"/>
        <v>7.3131575677320204E-2</v>
      </c>
      <c r="R34" s="32">
        <f t="shared" si="8"/>
        <v>11.11165910653515</v>
      </c>
      <c r="S34" s="32">
        <f t="shared" si="9"/>
        <v>21.1124614694399</v>
      </c>
      <c r="T34" s="32">
        <f t="shared" si="10"/>
        <v>15.796420346301163</v>
      </c>
    </row>
    <row r="35" spans="2:20" x14ac:dyDescent="0.25">
      <c r="B35" s="12" t="str">
        <f>'Média Mensal'!B35</f>
        <v>Brito Capelo</v>
      </c>
      <c r="C35" s="12" t="str">
        <f>'Média Mensal'!C35</f>
        <v>Mercado</v>
      </c>
      <c r="D35" s="15">
        <f>'Média Mensal'!D35</f>
        <v>487.53</v>
      </c>
      <c r="E35" s="4">
        <v>1886.7063063684582</v>
      </c>
      <c r="F35" s="2">
        <v>2922.3280065618783</v>
      </c>
      <c r="G35" s="5">
        <f t="shared" si="4"/>
        <v>4809.0343129303365</v>
      </c>
      <c r="H35" s="2">
        <v>314</v>
      </c>
      <c r="I35" s="2">
        <v>278</v>
      </c>
      <c r="J35" s="5">
        <f t="shared" si="5"/>
        <v>592</v>
      </c>
      <c r="K35" s="2">
        <v>0</v>
      </c>
      <c r="L35" s="2">
        <v>0</v>
      </c>
      <c r="M35" s="5">
        <f t="shared" si="6"/>
        <v>0</v>
      </c>
      <c r="N35" s="27">
        <f t="shared" si="7"/>
        <v>2.7817679676345516E-2</v>
      </c>
      <c r="O35" s="27">
        <f t="shared" si="0"/>
        <v>4.8666533549191954E-2</v>
      </c>
      <c r="P35" s="28">
        <f t="shared" si="1"/>
        <v>3.7608188758526784E-2</v>
      </c>
      <c r="R35" s="32">
        <f t="shared" si="8"/>
        <v>6.0086188100906313</v>
      </c>
      <c r="S35" s="32">
        <f t="shared" si="9"/>
        <v>10.511971246625462</v>
      </c>
      <c r="T35" s="32">
        <f t="shared" si="10"/>
        <v>8.1233687718417844</v>
      </c>
    </row>
    <row r="36" spans="2:20" x14ac:dyDescent="0.25">
      <c r="B36" s="13" t="str">
        <f>'Média Mensal'!B36</f>
        <v>Mercado</v>
      </c>
      <c r="C36" s="13" t="str">
        <f>'Média Mensal'!C36</f>
        <v>Sr. de Matosinhos</v>
      </c>
      <c r="D36" s="16">
        <f>'Média Mensal'!D36</f>
        <v>708.96</v>
      </c>
      <c r="E36" s="4">
        <v>511.0949937587207</v>
      </c>
      <c r="F36" s="2">
        <v>676.99999999955094</v>
      </c>
      <c r="G36" s="7">
        <f t="shared" si="4"/>
        <v>1188.0949937582716</v>
      </c>
      <c r="H36" s="3">
        <v>312</v>
      </c>
      <c r="I36" s="3">
        <v>276</v>
      </c>
      <c r="J36" s="7">
        <f t="shared" si="5"/>
        <v>588</v>
      </c>
      <c r="K36" s="3">
        <v>0</v>
      </c>
      <c r="L36" s="3">
        <v>0</v>
      </c>
      <c r="M36" s="7">
        <f t="shared" si="6"/>
        <v>0</v>
      </c>
      <c r="N36" s="27">
        <f t="shared" si="7"/>
        <v>7.5839119444254619E-3</v>
      </c>
      <c r="O36" s="27">
        <f t="shared" si="0"/>
        <v>1.1356011808902828E-2</v>
      </c>
      <c r="P36" s="28">
        <f t="shared" si="1"/>
        <v>9.3544894318332034E-3</v>
      </c>
      <c r="R36" s="32">
        <f t="shared" si="8"/>
        <v>1.6381249799958997</v>
      </c>
      <c r="S36" s="32">
        <f t="shared" si="9"/>
        <v>2.4528985507230106</v>
      </c>
      <c r="T36" s="32">
        <f t="shared" si="10"/>
        <v>2.020569717275972</v>
      </c>
    </row>
    <row r="37" spans="2:20" x14ac:dyDescent="0.25">
      <c r="B37" s="11" t="str">
        <f>'Média Mensal'!B37</f>
        <v>BSra da Hora</v>
      </c>
      <c r="C37" s="11" t="str">
        <f>'Média Mensal'!C37</f>
        <v>BFonte do Cuco</v>
      </c>
      <c r="D37" s="14">
        <f>'Média Mensal'!D37</f>
        <v>687.03</v>
      </c>
      <c r="E37" s="8">
        <v>17718.018163819259</v>
      </c>
      <c r="F37" s="9">
        <v>14759.641421028555</v>
      </c>
      <c r="G37" s="10">
        <f t="shared" si="4"/>
        <v>32477.659584847814</v>
      </c>
      <c r="H37" s="9">
        <v>138</v>
      </c>
      <c r="I37" s="9">
        <v>136</v>
      </c>
      <c r="J37" s="10">
        <f t="shared" si="5"/>
        <v>274</v>
      </c>
      <c r="K37" s="9">
        <v>210</v>
      </c>
      <c r="L37" s="9">
        <v>183</v>
      </c>
      <c r="M37" s="10">
        <f t="shared" si="6"/>
        <v>393</v>
      </c>
      <c r="N37" s="25">
        <f t="shared" si="7"/>
        <v>0.21636892052338877</v>
      </c>
      <c r="O37" s="25">
        <f t="shared" si="0"/>
        <v>0.19742698530000741</v>
      </c>
      <c r="P37" s="26">
        <f t="shared" si="1"/>
        <v>0.20732891313548729</v>
      </c>
      <c r="R37" s="32">
        <f t="shared" si="8"/>
        <v>50.913845298331204</v>
      </c>
      <c r="S37" s="32">
        <f t="shared" si="9"/>
        <v>46.268468404478227</v>
      </c>
      <c r="T37" s="32">
        <f t="shared" si="10"/>
        <v>48.692143305618913</v>
      </c>
    </row>
    <row r="38" spans="2:20" x14ac:dyDescent="0.25">
      <c r="B38" s="12" t="str">
        <f>'Média Mensal'!B38</f>
        <v>BFonte do Cuco</v>
      </c>
      <c r="C38" s="12" t="str">
        <f>'Média Mensal'!C38</f>
        <v>Custoias</v>
      </c>
      <c r="D38" s="15">
        <f>'Média Mensal'!D38</f>
        <v>689.2</v>
      </c>
      <c r="E38" s="4">
        <v>16770.361389082173</v>
      </c>
      <c r="F38" s="2">
        <v>14616.272635416426</v>
      </c>
      <c r="G38" s="5">
        <f t="shared" si="4"/>
        <v>31386.634024498599</v>
      </c>
      <c r="H38" s="2">
        <v>138</v>
      </c>
      <c r="I38" s="2">
        <v>136</v>
      </c>
      <c r="J38" s="5">
        <f t="shared" si="5"/>
        <v>274</v>
      </c>
      <c r="K38" s="2">
        <v>212</v>
      </c>
      <c r="L38" s="2">
        <v>176</v>
      </c>
      <c r="M38" s="5">
        <f t="shared" si="6"/>
        <v>388</v>
      </c>
      <c r="N38" s="27">
        <f t="shared" si="7"/>
        <v>0.20356333012577896</v>
      </c>
      <c r="O38" s="27">
        <f t="shared" si="0"/>
        <v>0.20015710773740725</v>
      </c>
      <c r="P38" s="28">
        <f t="shared" si="1"/>
        <v>0.20196279486576366</v>
      </c>
      <c r="R38" s="32">
        <f t="shared" si="8"/>
        <v>47.915318254520493</v>
      </c>
      <c r="S38" s="32">
        <f t="shared" si="9"/>
        <v>46.847027677616751</v>
      </c>
      <c r="T38" s="32">
        <f t="shared" si="10"/>
        <v>47.41183387386495</v>
      </c>
    </row>
    <row r="39" spans="2:20" x14ac:dyDescent="0.25">
      <c r="B39" s="12" t="str">
        <f>'Média Mensal'!B39</f>
        <v>Custoias</v>
      </c>
      <c r="C39" s="12" t="str">
        <f>'Média Mensal'!C39</f>
        <v>Esposade</v>
      </c>
      <c r="D39" s="15">
        <f>'Média Mensal'!D39</f>
        <v>1779.24</v>
      </c>
      <c r="E39" s="4">
        <v>16276.403927441883</v>
      </c>
      <c r="F39" s="2">
        <v>14454.712243040645</v>
      </c>
      <c r="G39" s="5">
        <f t="shared" si="4"/>
        <v>30731.116170482528</v>
      </c>
      <c r="H39" s="2">
        <v>138</v>
      </c>
      <c r="I39" s="2">
        <v>136</v>
      </c>
      <c r="J39" s="5">
        <f t="shared" si="5"/>
        <v>274</v>
      </c>
      <c r="K39" s="2">
        <v>210</v>
      </c>
      <c r="L39" s="2">
        <v>176</v>
      </c>
      <c r="M39" s="5">
        <f t="shared" si="6"/>
        <v>386</v>
      </c>
      <c r="N39" s="27">
        <f t="shared" si="7"/>
        <v>0.19876421365086316</v>
      </c>
      <c r="O39" s="27">
        <f t="shared" si="0"/>
        <v>0.19794467905127966</v>
      </c>
      <c r="P39" s="28">
        <f t="shared" si="1"/>
        <v>0.19837789306498224</v>
      </c>
      <c r="R39" s="32">
        <f t="shared" si="8"/>
        <v>46.77127565356863</v>
      </c>
      <c r="S39" s="32">
        <f t="shared" si="9"/>
        <v>46.329205907181553</v>
      </c>
      <c r="T39" s="32">
        <f t="shared" si="10"/>
        <v>46.562297228003828</v>
      </c>
    </row>
    <row r="40" spans="2:20" x14ac:dyDescent="0.25">
      <c r="B40" s="12" t="str">
        <f>'Média Mensal'!B40</f>
        <v>Esposade</v>
      </c>
      <c r="C40" s="12" t="str">
        <f>'Média Mensal'!C40</f>
        <v>Crestins</v>
      </c>
      <c r="D40" s="15">
        <f>'Média Mensal'!D40</f>
        <v>2035.56</v>
      </c>
      <c r="E40" s="4">
        <v>15986.286048276434</v>
      </c>
      <c r="F40" s="2">
        <v>14366.913762509077</v>
      </c>
      <c r="G40" s="5">
        <f t="shared" si="4"/>
        <v>30353.199810785511</v>
      </c>
      <c r="H40" s="2">
        <v>140</v>
      </c>
      <c r="I40" s="2">
        <v>129</v>
      </c>
      <c r="J40" s="5">
        <f t="shared" si="5"/>
        <v>269</v>
      </c>
      <c r="K40" s="2">
        <v>212</v>
      </c>
      <c r="L40" s="2">
        <v>176</v>
      </c>
      <c r="M40" s="5">
        <f t="shared" si="6"/>
        <v>388</v>
      </c>
      <c r="N40" s="27">
        <f t="shared" si="7"/>
        <v>0.19303378632482168</v>
      </c>
      <c r="O40" s="27">
        <f t="shared" si="0"/>
        <v>0.20090213897680217</v>
      </c>
      <c r="P40" s="28">
        <f t="shared" si="1"/>
        <v>0.19667979764388516</v>
      </c>
      <c r="R40" s="32">
        <f t="shared" si="8"/>
        <v>45.415585364421688</v>
      </c>
      <c r="S40" s="32">
        <f t="shared" si="9"/>
        <v>47.104635286915006</v>
      </c>
      <c r="T40" s="32">
        <f t="shared" si="10"/>
        <v>46.199695297999256</v>
      </c>
    </row>
    <row r="41" spans="2:20" x14ac:dyDescent="0.25">
      <c r="B41" s="12" t="str">
        <f>'Média Mensal'!B41</f>
        <v>Crestins</v>
      </c>
      <c r="C41" s="12" t="str">
        <f>'Média Mensal'!C41</f>
        <v>Verdes (B)</v>
      </c>
      <c r="D41" s="15">
        <f>'Média Mensal'!D41</f>
        <v>591.81999999999994</v>
      </c>
      <c r="E41" s="4">
        <v>15775.667365714658</v>
      </c>
      <c r="F41" s="2">
        <v>14167.303104799776</v>
      </c>
      <c r="G41" s="5">
        <f t="shared" si="4"/>
        <v>29942.970470514432</v>
      </c>
      <c r="H41" s="2">
        <v>138</v>
      </c>
      <c r="I41" s="2">
        <v>139</v>
      </c>
      <c r="J41" s="5">
        <f t="shared" si="5"/>
        <v>277</v>
      </c>
      <c r="K41" s="2">
        <v>208</v>
      </c>
      <c r="L41" s="2">
        <v>176</v>
      </c>
      <c r="M41" s="5">
        <f t="shared" si="6"/>
        <v>384</v>
      </c>
      <c r="N41" s="27">
        <f t="shared" si="7"/>
        <v>0.19382331636665345</v>
      </c>
      <c r="O41" s="27">
        <f t="shared" si="0"/>
        <v>0.19230240939298207</v>
      </c>
      <c r="P41" s="28">
        <f t="shared" si="1"/>
        <v>0.19310072273715648</v>
      </c>
      <c r="R41" s="32">
        <f t="shared" si="8"/>
        <v>45.594414351776472</v>
      </c>
      <c r="S41" s="32">
        <f t="shared" si="9"/>
        <v>44.975565412062778</v>
      </c>
      <c r="T41" s="32">
        <f t="shared" si="10"/>
        <v>45.29950146825179</v>
      </c>
    </row>
    <row r="42" spans="2:20" x14ac:dyDescent="0.25">
      <c r="B42" s="12" t="str">
        <f>'Média Mensal'!B42</f>
        <v>Verdes (B)</v>
      </c>
      <c r="C42" s="12" t="str">
        <f>'Média Mensal'!C42</f>
        <v>Pedras Rubras</v>
      </c>
      <c r="D42" s="15">
        <f>'Média Mensal'!D42</f>
        <v>960.78</v>
      </c>
      <c r="E42" s="4">
        <v>12862.105974771528</v>
      </c>
      <c r="F42" s="2">
        <v>8241.2716026734633</v>
      </c>
      <c r="G42" s="5">
        <f t="shared" si="4"/>
        <v>21103.37757744499</v>
      </c>
      <c r="H42" s="2">
        <v>0</v>
      </c>
      <c r="I42" s="2">
        <v>0</v>
      </c>
      <c r="J42" s="5">
        <f t="shared" si="5"/>
        <v>0</v>
      </c>
      <c r="K42" s="2">
        <v>208</v>
      </c>
      <c r="L42" s="2">
        <v>176</v>
      </c>
      <c r="M42" s="5">
        <f t="shared" si="6"/>
        <v>384</v>
      </c>
      <c r="N42" s="27">
        <f t="shared" si="7"/>
        <v>0.24934293530496915</v>
      </c>
      <c r="O42" s="27">
        <f t="shared" si="0"/>
        <v>0.1888121243281127</v>
      </c>
      <c r="P42" s="28">
        <f t="shared" si="1"/>
        <v>0.2215996469405766</v>
      </c>
      <c r="R42" s="32">
        <f t="shared" si="8"/>
        <v>61.837047955632343</v>
      </c>
      <c r="S42" s="32">
        <f t="shared" si="9"/>
        <v>46.82540683337195</v>
      </c>
      <c r="T42" s="32">
        <f t="shared" si="10"/>
        <v>54.956712441262994</v>
      </c>
    </row>
    <row r="43" spans="2:20" x14ac:dyDescent="0.25">
      <c r="B43" s="12" t="str">
        <f>'Média Mensal'!B43</f>
        <v>Pedras Rubras</v>
      </c>
      <c r="C43" s="12" t="str">
        <f>'Média Mensal'!C43</f>
        <v>Lidador</v>
      </c>
      <c r="D43" s="15">
        <f>'Média Mensal'!D43</f>
        <v>1147.58</v>
      </c>
      <c r="E43" s="4">
        <v>11409.011602290449</v>
      </c>
      <c r="F43" s="2">
        <v>7823.0130161121888</v>
      </c>
      <c r="G43" s="5">
        <f t="shared" si="4"/>
        <v>19232.02461840264</v>
      </c>
      <c r="H43" s="2">
        <v>0</v>
      </c>
      <c r="I43" s="2">
        <v>0</v>
      </c>
      <c r="J43" s="5">
        <f t="shared" si="5"/>
        <v>0</v>
      </c>
      <c r="K43" s="2">
        <v>208</v>
      </c>
      <c r="L43" s="2">
        <v>176</v>
      </c>
      <c r="M43" s="5">
        <f t="shared" si="6"/>
        <v>384</v>
      </c>
      <c r="N43" s="27">
        <f t="shared" si="7"/>
        <v>0.22117345693025842</v>
      </c>
      <c r="O43" s="27">
        <f t="shared" si="0"/>
        <v>0.1792295870626876</v>
      </c>
      <c r="P43" s="28">
        <f t="shared" si="1"/>
        <v>0.20194918324095515</v>
      </c>
      <c r="R43" s="32">
        <f t="shared" si="8"/>
        <v>54.851017318704081</v>
      </c>
      <c r="S43" s="32">
        <f t="shared" si="9"/>
        <v>44.448937591546525</v>
      </c>
      <c r="T43" s="32">
        <f t="shared" si="10"/>
        <v>50.083397443756873</v>
      </c>
    </row>
    <row r="44" spans="2:20" x14ac:dyDescent="0.25">
      <c r="B44" s="12" t="str">
        <f>'Média Mensal'!B44</f>
        <v>Lidador</v>
      </c>
      <c r="C44" s="12" t="str">
        <f>'Média Mensal'!C44</f>
        <v>Vilar do Pinheiro</v>
      </c>
      <c r="D44" s="15">
        <f>'Média Mensal'!D44</f>
        <v>1987.51</v>
      </c>
      <c r="E44" s="4">
        <v>10863.620314487916</v>
      </c>
      <c r="F44" s="2">
        <v>7739.7091456805629</v>
      </c>
      <c r="G44" s="5">
        <f t="shared" si="4"/>
        <v>18603.329460168479</v>
      </c>
      <c r="H44" s="2">
        <v>0</v>
      </c>
      <c r="I44" s="2">
        <v>0</v>
      </c>
      <c r="J44" s="5">
        <f t="shared" si="5"/>
        <v>0</v>
      </c>
      <c r="K44" s="2">
        <v>210</v>
      </c>
      <c r="L44" s="2">
        <v>170</v>
      </c>
      <c r="M44" s="5">
        <f t="shared" si="6"/>
        <v>380</v>
      </c>
      <c r="N44" s="27">
        <f t="shared" si="7"/>
        <v>0.20859486010921499</v>
      </c>
      <c r="O44" s="27">
        <f t="shared" si="0"/>
        <v>0.18357943893929229</v>
      </c>
      <c r="P44" s="28">
        <f t="shared" si="1"/>
        <v>0.19740375063846011</v>
      </c>
      <c r="R44" s="32">
        <f t="shared" si="8"/>
        <v>51.731525307085313</v>
      </c>
      <c r="S44" s="32">
        <f t="shared" si="9"/>
        <v>45.527700856944485</v>
      </c>
      <c r="T44" s="32">
        <f t="shared" si="10"/>
        <v>48.956130158338105</v>
      </c>
    </row>
    <row r="45" spans="2:20" x14ac:dyDescent="0.25">
      <c r="B45" s="12" t="str">
        <f>'Média Mensal'!B45</f>
        <v>Vilar do Pinheiro</v>
      </c>
      <c r="C45" s="12" t="str">
        <f>'Média Mensal'!C45</f>
        <v>Modivas Sul</v>
      </c>
      <c r="D45" s="15">
        <f>'Média Mensal'!D45</f>
        <v>2037.38</v>
      </c>
      <c r="E45" s="4">
        <v>10564.0300116093</v>
      </c>
      <c r="F45" s="2">
        <v>7735.584274167948</v>
      </c>
      <c r="G45" s="5">
        <f t="shared" si="4"/>
        <v>18299.61428577725</v>
      </c>
      <c r="H45" s="2">
        <v>0</v>
      </c>
      <c r="I45" s="2">
        <v>0</v>
      </c>
      <c r="J45" s="5">
        <f t="shared" si="5"/>
        <v>0</v>
      </c>
      <c r="K45" s="2">
        <v>212</v>
      </c>
      <c r="L45" s="2">
        <v>169</v>
      </c>
      <c r="M45" s="5">
        <f t="shared" si="6"/>
        <v>381</v>
      </c>
      <c r="N45" s="27">
        <f t="shared" si="7"/>
        <v>0.20092875098161328</v>
      </c>
      <c r="O45" s="27">
        <f t="shared" si="0"/>
        <v>0.18456729037430683</v>
      </c>
      <c r="P45" s="28">
        <f t="shared" si="1"/>
        <v>0.19367130520041964</v>
      </c>
      <c r="R45" s="32">
        <f t="shared" si="8"/>
        <v>49.830330243440095</v>
      </c>
      <c r="S45" s="32">
        <f t="shared" si="9"/>
        <v>45.772688012828098</v>
      </c>
      <c r="T45" s="32">
        <f t="shared" si="10"/>
        <v>48.03048368970407</v>
      </c>
    </row>
    <row r="46" spans="2:20" x14ac:dyDescent="0.25">
      <c r="B46" s="12" t="str">
        <f>'Média Mensal'!B46</f>
        <v>Modivas Sul</v>
      </c>
      <c r="C46" s="12" t="str">
        <f>'Média Mensal'!C46</f>
        <v>Modivas Centro</v>
      </c>
      <c r="D46" s="15">
        <f>'Média Mensal'!D46</f>
        <v>1051.08</v>
      </c>
      <c r="E46" s="4">
        <v>10461.046857074207</v>
      </c>
      <c r="F46" s="2">
        <v>7730.6099974949348</v>
      </c>
      <c r="G46" s="5">
        <f t="shared" si="4"/>
        <v>18191.656854569141</v>
      </c>
      <c r="H46" s="2">
        <v>0</v>
      </c>
      <c r="I46" s="2">
        <v>0</v>
      </c>
      <c r="J46" s="5">
        <f t="shared" si="5"/>
        <v>0</v>
      </c>
      <c r="K46" s="2">
        <v>210</v>
      </c>
      <c r="L46" s="2">
        <v>174</v>
      </c>
      <c r="M46" s="5">
        <f t="shared" si="6"/>
        <v>384</v>
      </c>
      <c r="N46" s="27">
        <f t="shared" si="7"/>
        <v>0.2008649550129456</v>
      </c>
      <c r="O46" s="27">
        <f t="shared" si="0"/>
        <v>0.17914835923004577</v>
      </c>
      <c r="P46" s="28">
        <f t="shared" si="1"/>
        <v>0.19102462254881911</v>
      </c>
      <c r="R46" s="32">
        <f t="shared" si="8"/>
        <v>49.814508843210511</v>
      </c>
      <c r="S46" s="32">
        <f t="shared" si="9"/>
        <v>44.428793089051346</v>
      </c>
      <c r="T46" s="32">
        <f t="shared" si="10"/>
        <v>47.374106392107137</v>
      </c>
    </row>
    <row r="47" spans="2:20" x14ac:dyDescent="0.25">
      <c r="B47" s="12" t="str">
        <f>'Média Mensal'!B47</f>
        <v>Modivas Centro</v>
      </c>
      <c r="C47" s="12" t="s">
        <v>102</v>
      </c>
      <c r="D47" s="15">
        <v>852.51</v>
      </c>
      <c r="E47" s="4">
        <v>10392.920400471257</v>
      </c>
      <c r="F47" s="2">
        <v>7750.8755532495807</v>
      </c>
      <c r="G47" s="5">
        <f t="shared" si="4"/>
        <v>18143.795953720837</v>
      </c>
      <c r="H47" s="2">
        <v>0</v>
      </c>
      <c r="I47" s="2">
        <v>0</v>
      </c>
      <c r="J47" s="5">
        <f t="shared" si="5"/>
        <v>0</v>
      </c>
      <c r="K47" s="2">
        <v>216</v>
      </c>
      <c r="L47" s="2">
        <v>163</v>
      </c>
      <c r="M47" s="5">
        <f t="shared" si="6"/>
        <v>379</v>
      </c>
      <c r="N47" s="27">
        <f t="shared" si="7"/>
        <v>0.19401359767904827</v>
      </c>
      <c r="O47" s="27">
        <f t="shared" si="0"/>
        <v>0.19173945065430389</v>
      </c>
      <c r="P47" s="28">
        <f t="shared" si="1"/>
        <v>0.19303553444677032</v>
      </c>
      <c r="R47" s="32">
        <f t="shared" ref="R47" si="11">+E47/(H47+K47)</f>
        <v>48.11537222440397</v>
      </c>
      <c r="S47" s="32">
        <f t="shared" ref="S47" si="12">+F47/(I47+L47)</f>
        <v>47.551383762267363</v>
      </c>
      <c r="T47" s="32">
        <f t="shared" ref="T47" si="13">+G47/(J47+M47)</f>
        <v>47.872812542799039</v>
      </c>
    </row>
    <row r="48" spans="2:20" x14ac:dyDescent="0.25">
      <c r="B48" s="12" t="s">
        <v>102</v>
      </c>
      <c r="C48" s="12" t="str">
        <f>'Média Mensal'!C48</f>
        <v>Mindelo</v>
      </c>
      <c r="D48" s="15">
        <v>1834.12</v>
      </c>
      <c r="E48" s="4">
        <v>9881.8666579649071</v>
      </c>
      <c r="F48" s="2">
        <v>6344.3018903522698</v>
      </c>
      <c r="G48" s="5">
        <f t="shared" si="4"/>
        <v>16226.168548317177</v>
      </c>
      <c r="H48" s="2">
        <v>0</v>
      </c>
      <c r="I48" s="2">
        <v>0</v>
      </c>
      <c r="J48" s="5">
        <f t="shared" si="5"/>
        <v>0</v>
      </c>
      <c r="K48" s="2">
        <v>220</v>
      </c>
      <c r="L48" s="2">
        <v>155</v>
      </c>
      <c r="M48" s="5">
        <f t="shared" si="6"/>
        <v>375</v>
      </c>
      <c r="N48" s="27">
        <f t="shared" si="7"/>
        <v>0.1811192569275093</v>
      </c>
      <c r="O48" s="27">
        <f t="shared" si="0"/>
        <v>0.16504427394256685</v>
      </c>
      <c r="P48" s="28">
        <f t="shared" si="1"/>
        <v>0.17447493062706643</v>
      </c>
      <c r="R48" s="32">
        <f t="shared" si="8"/>
        <v>44.917575718022306</v>
      </c>
      <c r="S48" s="32">
        <f t="shared" si="9"/>
        <v>40.930979937756582</v>
      </c>
      <c r="T48" s="32">
        <f t="shared" si="10"/>
        <v>43.269782795512469</v>
      </c>
    </row>
    <row r="49" spans="2:20" x14ac:dyDescent="0.25">
      <c r="B49" s="12" t="str">
        <f>'Média Mensal'!B49</f>
        <v>Mindelo</v>
      </c>
      <c r="C49" s="12" t="str">
        <f>'Média Mensal'!C49</f>
        <v>Espaço Natureza</v>
      </c>
      <c r="D49" s="15">
        <f>'Média Mensal'!D49</f>
        <v>776.86</v>
      </c>
      <c r="E49" s="4">
        <v>9334.7136385825652</v>
      </c>
      <c r="F49" s="2">
        <v>6252.0714504198058</v>
      </c>
      <c r="G49" s="5">
        <f t="shared" si="4"/>
        <v>15586.785089002371</v>
      </c>
      <c r="H49" s="2">
        <v>0</v>
      </c>
      <c r="I49" s="2">
        <v>0</v>
      </c>
      <c r="J49" s="5">
        <f t="shared" si="5"/>
        <v>0</v>
      </c>
      <c r="K49" s="2">
        <v>210</v>
      </c>
      <c r="L49" s="2">
        <v>155</v>
      </c>
      <c r="M49" s="5">
        <f t="shared" si="6"/>
        <v>365</v>
      </c>
      <c r="N49" s="27">
        <f t="shared" si="7"/>
        <v>0.17923797309106307</v>
      </c>
      <c r="O49" s="27">
        <f t="shared" si="0"/>
        <v>0.16264493887668591</v>
      </c>
      <c r="P49" s="28">
        <f t="shared" si="1"/>
        <v>0.1721916160959166</v>
      </c>
      <c r="R49" s="32">
        <f t="shared" si="8"/>
        <v>44.451017326583646</v>
      </c>
      <c r="S49" s="32">
        <f t="shared" si="9"/>
        <v>40.335944841418105</v>
      </c>
      <c r="T49" s="32">
        <f t="shared" si="10"/>
        <v>42.703520791787319</v>
      </c>
    </row>
    <row r="50" spans="2:20" x14ac:dyDescent="0.25">
      <c r="B50" s="12" t="str">
        <f>'Média Mensal'!B50</f>
        <v>Espaço Natureza</v>
      </c>
      <c r="C50" s="12" t="str">
        <f>'Média Mensal'!C50</f>
        <v>Varziela</v>
      </c>
      <c r="D50" s="15">
        <f>'Média Mensal'!D50</f>
        <v>1539</v>
      </c>
      <c r="E50" s="4">
        <v>9518.8469076572128</v>
      </c>
      <c r="F50" s="2">
        <v>5859.1860989284896</v>
      </c>
      <c r="G50" s="5">
        <f t="shared" si="4"/>
        <v>15378.033006585702</v>
      </c>
      <c r="H50" s="2">
        <v>0</v>
      </c>
      <c r="I50" s="2">
        <v>0</v>
      </c>
      <c r="J50" s="5">
        <f t="shared" si="5"/>
        <v>0</v>
      </c>
      <c r="K50" s="2">
        <v>212</v>
      </c>
      <c r="L50" s="2">
        <v>155</v>
      </c>
      <c r="M50" s="5">
        <f t="shared" si="6"/>
        <v>367</v>
      </c>
      <c r="N50" s="27">
        <f t="shared" si="7"/>
        <v>0.18104927928441139</v>
      </c>
      <c r="O50" s="27">
        <f t="shared" si="0"/>
        <v>0.15242419612196903</v>
      </c>
      <c r="P50" s="28">
        <f t="shared" si="1"/>
        <v>0.16895966650463326</v>
      </c>
      <c r="R50" s="32">
        <f t="shared" si="8"/>
        <v>44.900221262534025</v>
      </c>
      <c r="S50" s="32">
        <f t="shared" si="9"/>
        <v>37.801200638248318</v>
      </c>
      <c r="T50" s="32">
        <f t="shared" si="10"/>
        <v>41.901997293149051</v>
      </c>
    </row>
    <row r="51" spans="2:20" x14ac:dyDescent="0.25">
      <c r="B51" s="12" t="str">
        <f>'Média Mensal'!B51</f>
        <v>Varziela</v>
      </c>
      <c r="C51" s="12" t="str">
        <f>'Média Mensal'!C51</f>
        <v>Árvore</v>
      </c>
      <c r="D51" s="15">
        <f>'Média Mensal'!D51</f>
        <v>858.71</v>
      </c>
      <c r="E51" s="4">
        <v>9163.660530774152</v>
      </c>
      <c r="F51" s="2">
        <v>5383.3570774955015</v>
      </c>
      <c r="G51" s="5">
        <f t="shared" si="4"/>
        <v>14547.017608269653</v>
      </c>
      <c r="H51" s="2">
        <v>0</v>
      </c>
      <c r="I51" s="2">
        <v>0</v>
      </c>
      <c r="J51" s="5">
        <f t="shared" si="5"/>
        <v>0</v>
      </c>
      <c r="K51" s="2">
        <v>212</v>
      </c>
      <c r="L51" s="2">
        <v>157</v>
      </c>
      <c r="M51" s="5">
        <f t="shared" si="6"/>
        <v>369</v>
      </c>
      <c r="N51" s="27">
        <f t="shared" si="7"/>
        <v>0.17429360413067088</v>
      </c>
      <c r="O51" s="27">
        <f t="shared" si="0"/>
        <v>0.13826168783376572</v>
      </c>
      <c r="P51" s="28">
        <f t="shared" si="1"/>
        <v>0.1589629513972993</v>
      </c>
      <c r="R51" s="32">
        <f t="shared" si="8"/>
        <v>43.224813824406375</v>
      </c>
      <c r="S51" s="32">
        <f t="shared" si="9"/>
        <v>34.288898582773896</v>
      </c>
      <c r="T51" s="32">
        <f t="shared" si="10"/>
        <v>39.422811946530224</v>
      </c>
    </row>
    <row r="52" spans="2:20" x14ac:dyDescent="0.25">
      <c r="B52" s="12" t="str">
        <f>'Média Mensal'!B52</f>
        <v>Árvore</v>
      </c>
      <c r="C52" s="12" t="str">
        <f>'Média Mensal'!C52</f>
        <v>Azurara</v>
      </c>
      <c r="D52" s="15">
        <f>'Média Mensal'!D52</f>
        <v>664.57</v>
      </c>
      <c r="E52" s="4">
        <v>9114.7148976007484</v>
      </c>
      <c r="F52" s="2">
        <v>5365.2975304301463</v>
      </c>
      <c r="G52" s="5">
        <f t="shared" si="4"/>
        <v>14480.012428030896</v>
      </c>
      <c r="H52" s="2">
        <v>0</v>
      </c>
      <c r="I52" s="2">
        <v>0</v>
      </c>
      <c r="J52" s="5">
        <f t="shared" si="5"/>
        <v>0</v>
      </c>
      <c r="K52" s="2">
        <v>212</v>
      </c>
      <c r="L52" s="2">
        <v>157</v>
      </c>
      <c r="M52" s="5">
        <f t="shared" si="6"/>
        <v>369</v>
      </c>
      <c r="N52" s="27">
        <f t="shared" si="7"/>
        <v>0.17336265401705622</v>
      </c>
      <c r="O52" s="27">
        <f t="shared" si="0"/>
        <v>0.13779786137328298</v>
      </c>
      <c r="P52" s="28">
        <f t="shared" si="1"/>
        <v>0.15823075037187359</v>
      </c>
      <c r="R52" s="32">
        <f t="shared" si="8"/>
        <v>42.993938196229948</v>
      </c>
      <c r="S52" s="32">
        <f t="shared" si="9"/>
        <v>34.17386962057418</v>
      </c>
      <c r="T52" s="32">
        <f t="shared" si="10"/>
        <v>39.24122609222465</v>
      </c>
    </row>
    <row r="53" spans="2:20" x14ac:dyDescent="0.25">
      <c r="B53" s="12" t="str">
        <f>'Média Mensal'!B53</f>
        <v>Azurara</v>
      </c>
      <c r="C53" s="12" t="str">
        <f>'Média Mensal'!C53</f>
        <v>Santa Clara</v>
      </c>
      <c r="D53" s="15">
        <f>'Média Mensal'!D53</f>
        <v>1218.0899999999999</v>
      </c>
      <c r="E53" s="4">
        <v>9028.5579984705491</v>
      </c>
      <c r="F53" s="2">
        <v>5300.0923710396637</v>
      </c>
      <c r="G53" s="5">
        <f t="shared" si="4"/>
        <v>14328.650369510213</v>
      </c>
      <c r="H53" s="2">
        <v>0</v>
      </c>
      <c r="I53" s="2">
        <v>0</v>
      </c>
      <c r="J53" s="5">
        <f t="shared" si="5"/>
        <v>0</v>
      </c>
      <c r="K53" s="2">
        <v>224</v>
      </c>
      <c r="L53" s="2">
        <v>135</v>
      </c>
      <c r="M53" s="5">
        <f t="shared" si="6"/>
        <v>359</v>
      </c>
      <c r="N53" s="27">
        <f t="shared" si="7"/>
        <v>0.16252444553698425</v>
      </c>
      <c r="O53" s="27">
        <f t="shared" si="0"/>
        <v>0.15830622374670442</v>
      </c>
      <c r="P53" s="28">
        <f t="shared" si="1"/>
        <v>0.1609382061450963</v>
      </c>
      <c r="R53" s="32">
        <f t="shared" si="8"/>
        <v>40.306062493172092</v>
      </c>
      <c r="S53" s="32">
        <f t="shared" si="9"/>
        <v>39.259943489182696</v>
      </c>
      <c r="T53" s="32">
        <f t="shared" si="10"/>
        <v>39.912675123983881</v>
      </c>
    </row>
    <row r="54" spans="2:20" x14ac:dyDescent="0.25">
      <c r="B54" s="12" t="str">
        <f>'Média Mensal'!B54</f>
        <v>Santa Clara</v>
      </c>
      <c r="C54" s="12" t="str">
        <f>'Média Mensal'!C54</f>
        <v>Vila do Conde</v>
      </c>
      <c r="D54" s="15">
        <f>'Média Mensal'!D54</f>
        <v>670.57</v>
      </c>
      <c r="E54" s="4">
        <v>8618.3361125860174</v>
      </c>
      <c r="F54" s="2">
        <v>4955.5454206927325</v>
      </c>
      <c r="G54" s="5">
        <f t="shared" si="4"/>
        <v>13573.881533278749</v>
      </c>
      <c r="H54" s="2">
        <v>0</v>
      </c>
      <c r="I54" s="2">
        <v>0</v>
      </c>
      <c r="J54" s="5">
        <f t="shared" si="5"/>
        <v>0</v>
      </c>
      <c r="K54" s="2">
        <v>220</v>
      </c>
      <c r="L54" s="2">
        <v>136</v>
      </c>
      <c r="M54" s="5">
        <f t="shared" si="6"/>
        <v>356</v>
      </c>
      <c r="N54" s="27">
        <f t="shared" si="7"/>
        <v>0.15796070587584343</v>
      </c>
      <c r="O54" s="27">
        <f t="shared" si="0"/>
        <v>0.14692674990194296</v>
      </c>
      <c r="P54" s="28">
        <f t="shared" si="1"/>
        <v>0.15374548673974661</v>
      </c>
      <c r="R54" s="32">
        <f t="shared" si="8"/>
        <v>39.174255057209173</v>
      </c>
      <c r="S54" s="32">
        <f t="shared" si="9"/>
        <v>36.437833975681855</v>
      </c>
      <c r="T54" s="32">
        <f t="shared" si="10"/>
        <v>38.128880711457157</v>
      </c>
    </row>
    <row r="55" spans="2:20" x14ac:dyDescent="0.25">
      <c r="B55" s="12" t="str">
        <f>'Média Mensal'!B55</f>
        <v>Vila do Conde</v>
      </c>
      <c r="C55" s="12" t="str">
        <f>'Média Mensal'!C55</f>
        <v>Alto de Pega</v>
      </c>
      <c r="D55" s="15">
        <f>'Média Mensal'!D55</f>
        <v>730.41</v>
      </c>
      <c r="E55" s="4">
        <v>6690.9425110334769</v>
      </c>
      <c r="F55" s="2">
        <v>3766.2825504556208</v>
      </c>
      <c r="G55" s="5">
        <f t="shared" si="4"/>
        <v>10457.225061489098</v>
      </c>
      <c r="H55" s="2">
        <v>0</v>
      </c>
      <c r="I55" s="2">
        <v>0</v>
      </c>
      <c r="J55" s="5">
        <f t="shared" si="5"/>
        <v>0</v>
      </c>
      <c r="K55" s="2">
        <v>220</v>
      </c>
      <c r="L55" s="2">
        <v>136</v>
      </c>
      <c r="M55" s="5">
        <f t="shared" si="6"/>
        <v>356</v>
      </c>
      <c r="N55" s="27">
        <f t="shared" si="7"/>
        <v>0.12263457681512971</v>
      </c>
      <c r="O55" s="27">
        <f t="shared" si="0"/>
        <v>0.11166634696559596</v>
      </c>
      <c r="P55" s="28">
        <f t="shared" si="1"/>
        <v>0.11844446653553256</v>
      </c>
      <c r="R55" s="32">
        <f t="shared" si="8"/>
        <v>30.413375050152169</v>
      </c>
      <c r="S55" s="32">
        <f t="shared" si="9"/>
        <v>27.6932540474678</v>
      </c>
      <c r="T55" s="32">
        <f t="shared" si="10"/>
        <v>29.374227700812074</v>
      </c>
    </row>
    <row r="56" spans="2:20" x14ac:dyDescent="0.25">
      <c r="B56" s="12" t="str">
        <f>'Média Mensal'!B56</f>
        <v>Alto de Pega</v>
      </c>
      <c r="C56" s="12" t="str">
        <f>'Média Mensal'!C56</f>
        <v>Portas Fronhas</v>
      </c>
      <c r="D56" s="15">
        <f>'Média Mensal'!D56</f>
        <v>671.05</v>
      </c>
      <c r="E56" s="4">
        <v>6384.9565375620541</v>
      </c>
      <c r="F56" s="2">
        <v>3682.8824542643815</v>
      </c>
      <c r="G56" s="5">
        <f t="shared" si="4"/>
        <v>10067.838991826437</v>
      </c>
      <c r="H56" s="2">
        <v>0</v>
      </c>
      <c r="I56" s="2">
        <v>0</v>
      </c>
      <c r="J56" s="5">
        <f t="shared" si="5"/>
        <v>0</v>
      </c>
      <c r="K56" s="2">
        <v>221</v>
      </c>
      <c r="L56" s="2">
        <v>136</v>
      </c>
      <c r="M56" s="5">
        <f t="shared" si="6"/>
        <v>357</v>
      </c>
      <c r="N56" s="27">
        <f t="shared" si="7"/>
        <v>0.11649679859805237</v>
      </c>
      <c r="O56" s="27">
        <f t="shared" si="0"/>
        <v>0.10919362115347431</v>
      </c>
      <c r="P56" s="28">
        <f t="shared" si="1"/>
        <v>0.11371463576202265</v>
      </c>
      <c r="R56" s="32">
        <f t="shared" si="8"/>
        <v>28.891206052316988</v>
      </c>
      <c r="S56" s="32">
        <f t="shared" si="9"/>
        <v>27.080018046061628</v>
      </c>
      <c r="T56" s="32">
        <f t="shared" si="10"/>
        <v>28.201229668981615</v>
      </c>
    </row>
    <row r="57" spans="2:20" x14ac:dyDescent="0.25">
      <c r="B57" s="12" t="str">
        <f>'Média Mensal'!B57</f>
        <v>Portas Fronhas</v>
      </c>
      <c r="C57" s="12" t="str">
        <f>'Média Mensal'!C57</f>
        <v>São Brás</v>
      </c>
      <c r="D57" s="15">
        <f>'Média Mensal'!D57</f>
        <v>562.21</v>
      </c>
      <c r="E57" s="4">
        <v>4916.9413603695502</v>
      </c>
      <c r="F57" s="2">
        <v>3284.5675713345408</v>
      </c>
      <c r="G57" s="5">
        <f t="shared" si="4"/>
        <v>8201.5089317040911</v>
      </c>
      <c r="H57" s="2">
        <v>0</v>
      </c>
      <c r="I57" s="2">
        <v>0</v>
      </c>
      <c r="J57" s="5">
        <f t="shared" si="5"/>
        <v>0</v>
      </c>
      <c r="K57" s="42">
        <v>214</v>
      </c>
      <c r="L57" s="2">
        <v>136</v>
      </c>
      <c r="M57" s="5">
        <f t="shared" si="6"/>
        <v>350</v>
      </c>
      <c r="N57" s="27">
        <f t="shared" si="7"/>
        <v>9.2646618939733763E-2</v>
      </c>
      <c r="O57" s="27">
        <f t="shared" si="0"/>
        <v>9.7384000573248961E-2</v>
      </c>
      <c r="P57" s="28">
        <f t="shared" si="1"/>
        <v>9.4487430088756805E-2</v>
      </c>
      <c r="R57" s="32">
        <f t="shared" si="8"/>
        <v>22.976361497053972</v>
      </c>
      <c r="S57" s="32">
        <f t="shared" si="9"/>
        <v>24.151232142165743</v>
      </c>
      <c r="T57" s="32">
        <f t="shared" si="10"/>
        <v>23.432882662011689</v>
      </c>
    </row>
    <row r="58" spans="2:20" x14ac:dyDescent="0.25">
      <c r="B58" s="13" t="str">
        <f>'Média Mensal'!B58</f>
        <v>São Brás</v>
      </c>
      <c r="C58" s="13" t="str">
        <f>'Média Mensal'!C58</f>
        <v>Póvoa de Varzim</v>
      </c>
      <c r="D58" s="16">
        <f>'Média Mensal'!D58</f>
        <v>624.94000000000005</v>
      </c>
      <c r="E58" s="6">
        <v>4617.2820681601825</v>
      </c>
      <c r="F58" s="3">
        <v>3177.0000000067389</v>
      </c>
      <c r="G58" s="7">
        <f t="shared" si="4"/>
        <v>7794.2820681669218</v>
      </c>
      <c r="H58" s="6">
        <v>0</v>
      </c>
      <c r="I58" s="3">
        <v>0</v>
      </c>
      <c r="J58" s="7">
        <f t="shared" si="5"/>
        <v>0</v>
      </c>
      <c r="K58" s="43">
        <v>211</v>
      </c>
      <c r="L58" s="3">
        <v>136</v>
      </c>
      <c r="M58" s="7">
        <f t="shared" si="6"/>
        <v>347</v>
      </c>
      <c r="N58" s="27">
        <f t="shared" si="7"/>
        <v>8.8237312111301452E-2</v>
      </c>
      <c r="O58" s="27">
        <f t="shared" si="0"/>
        <v>9.419473434555084E-2</v>
      </c>
      <c r="P58" s="28">
        <f t="shared" si="1"/>
        <v>9.0572209586396321E-2</v>
      </c>
      <c r="R58" s="32">
        <f t="shared" si="8"/>
        <v>21.882853403602759</v>
      </c>
      <c r="S58" s="32">
        <f t="shared" si="9"/>
        <v>23.360294117696611</v>
      </c>
      <c r="T58" s="32">
        <f t="shared" si="10"/>
        <v>22.461907977426289</v>
      </c>
    </row>
    <row r="59" spans="2:20" x14ac:dyDescent="0.25">
      <c r="B59" s="11" t="str">
        <f>'Média Mensal'!B59</f>
        <v>CSra da Hora</v>
      </c>
      <c r="C59" s="11" t="str">
        <f>'Média Mensal'!C59</f>
        <v>CFonte do Cuco</v>
      </c>
      <c r="D59" s="14">
        <f>'Média Mensal'!D59</f>
        <v>685.98</v>
      </c>
      <c r="E59" s="2">
        <v>15707.234208095673</v>
      </c>
      <c r="F59" s="2">
        <v>6913.0384466040987</v>
      </c>
      <c r="G59" s="5">
        <f t="shared" si="4"/>
        <v>22620.272654699773</v>
      </c>
      <c r="H59" s="2">
        <v>64</v>
      </c>
      <c r="I59" s="2">
        <v>53</v>
      </c>
      <c r="J59" s="10">
        <f t="shared" si="5"/>
        <v>117</v>
      </c>
      <c r="K59" s="2">
        <v>132</v>
      </c>
      <c r="L59" s="2">
        <v>141</v>
      </c>
      <c r="M59" s="10">
        <f t="shared" si="6"/>
        <v>273</v>
      </c>
      <c r="N59" s="25">
        <f t="shared" si="7"/>
        <v>0.33735468659999296</v>
      </c>
      <c r="O59" s="25">
        <f t="shared" si="0"/>
        <v>0.14893654012849231</v>
      </c>
      <c r="P59" s="26">
        <f t="shared" si="1"/>
        <v>0.24329152313177349</v>
      </c>
      <c r="R59" s="32">
        <f t="shared" si="8"/>
        <v>80.138950041304454</v>
      </c>
      <c r="S59" s="32">
        <f t="shared" si="9"/>
        <v>35.634218796928344</v>
      </c>
      <c r="T59" s="32">
        <f t="shared" si="10"/>
        <v>58.000699114614804</v>
      </c>
    </row>
    <row r="60" spans="2:20" x14ac:dyDescent="0.25">
      <c r="B60" s="12" t="str">
        <f>'Média Mensal'!B60</f>
        <v>CFonte do Cuco</v>
      </c>
      <c r="C60" s="12" t="str">
        <f>'Média Mensal'!C60</f>
        <v>Cândido dos Reis</v>
      </c>
      <c r="D60" s="15">
        <f>'Média Mensal'!D60</f>
        <v>913.51</v>
      </c>
      <c r="E60" s="2">
        <v>14990.710662577603</v>
      </c>
      <c r="F60" s="2">
        <v>6823.6071753636161</v>
      </c>
      <c r="G60" s="5">
        <f t="shared" si="4"/>
        <v>21814.31783794122</v>
      </c>
      <c r="H60" s="2">
        <v>58</v>
      </c>
      <c r="I60" s="2">
        <v>53</v>
      </c>
      <c r="J60" s="5">
        <f t="shared" si="5"/>
        <v>111</v>
      </c>
      <c r="K60" s="2">
        <v>142</v>
      </c>
      <c r="L60" s="2">
        <v>138</v>
      </c>
      <c r="M60" s="5">
        <f t="shared" si="6"/>
        <v>280</v>
      </c>
      <c r="N60" s="27">
        <f t="shared" si="7"/>
        <v>0.31398103767128022</v>
      </c>
      <c r="O60" s="27">
        <f t="shared" si="0"/>
        <v>0.1494046062218343</v>
      </c>
      <c r="P60" s="28">
        <f t="shared" si="1"/>
        <v>0.23351800374605228</v>
      </c>
      <c r="R60" s="32">
        <f t="shared" si="8"/>
        <v>74.953553312888019</v>
      </c>
      <c r="S60" s="32">
        <f t="shared" si="9"/>
        <v>35.725692017610555</v>
      </c>
      <c r="T60" s="32">
        <f t="shared" si="10"/>
        <v>55.791094214683426</v>
      </c>
    </row>
    <row r="61" spans="2:20" x14ac:dyDescent="0.25">
      <c r="B61" s="12" t="str">
        <f>'Média Mensal'!B61</f>
        <v>Cândido dos Reis</v>
      </c>
      <c r="C61" s="12" t="str">
        <f>'Média Mensal'!C61</f>
        <v>Pias</v>
      </c>
      <c r="D61" s="15">
        <f>'Média Mensal'!D61</f>
        <v>916.73</v>
      </c>
      <c r="E61" s="2">
        <v>14065.570477859575</v>
      </c>
      <c r="F61" s="2">
        <v>6677.8019794057009</v>
      </c>
      <c r="G61" s="5">
        <f t="shared" si="4"/>
        <v>20743.372457265275</v>
      </c>
      <c r="H61" s="2">
        <v>58</v>
      </c>
      <c r="I61" s="2">
        <v>53</v>
      </c>
      <c r="J61" s="5">
        <f t="shared" si="5"/>
        <v>111</v>
      </c>
      <c r="K61" s="2">
        <v>142</v>
      </c>
      <c r="L61" s="2">
        <v>139</v>
      </c>
      <c r="M61" s="5">
        <f t="shared" si="6"/>
        <v>281</v>
      </c>
      <c r="N61" s="27">
        <f t="shared" si="7"/>
        <v>0.29460393929833228</v>
      </c>
      <c r="O61" s="27">
        <f t="shared" si="0"/>
        <v>0.14542251697312067</v>
      </c>
      <c r="P61" s="28">
        <f t="shared" si="1"/>
        <v>0.22146579750240514</v>
      </c>
      <c r="R61" s="32">
        <f t="shared" si="8"/>
        <v>70.327852389297874</v>
      </c>
      <c r="S61" s="32">
        <f t="shared" si="9"/>
        <v>34.780218642738028</v>
      </c>
      <c r="T61" s="32">
        <f t="shared" si="10"/>
        <v>52.9167664726155</v>
      </c>
    </row>
    <row r="62" spans="2:20" x14ac:dyDescent="0.25">
      <c r="B62" s="12" t="str">
        <f>'Média Mensal'!B62</f>
        <v>Pias</v>
      </c>
      <c r="C62" s="12" t="str">
        <f>'Média Mensal'!C62</f>
        <v>Araújo</v>
      </c>
      <c r="D62" s="15">
        <f>'Média Mensal'!D62</f>
        <v>1258.1300000000001</v>
      </c>
      <c r="E62" s="2">
        <v>13533.557585620225</v>
      </c>
      <c r="F62" s="2">
        <v>6478.2096247796162</v>
      </c>
      <c r="G62" s="5">
        <f t="shared" si="4"/>
        <v>20011.767210399841</v>
      </c>
      <c r="H62" s="2">
        <v>58</v>
      </c>
      <c r="I62" s="2">
        <v>53</v>
      </c>
      <c r="J62" s="5">
        <f t="shared" si="5"/>
        <v>111</v>
      </c>
      <c r="K62" s="2">
        <v>144</v>
      </c>
      <c r="L62" s="2">
        <v>139</v>
      </c>
      <c r="M62" s="5">
        <f t="shared" si="6"/>
        <v>283</v>
      </c>
      <c r="N62" s="27">
        <f t="shared" si="7"/>
        <v>0.28054638444486368</v>
      </c>
      <c r="O62" s="27">
        <f t="shared" si="0"/>
        <v>0.14107599357098469</v>
      </c>
      <c r="P62" s="28">
        <f t="shared" si="1"/>
        <v>0.21252938838572474</v>
      </c>
      <c r="R62" s="32">
        <f t="shared" si="8"/>
        <v>66.997809829803089</v>
      </c>
      <c r="S62" s="32">
        <f t="shared" si="9"/>
        <v>33.740675129060499</v>
      </c>
      <c r="T62" s="32">
        <f t="shared" si="10"/>
        <v>50.791287336040206</v>
      </c>
    </row>
    <row r="63" spans="2:20" x14ac:dyDescent="0.25">
      <c r="B63" s="12" t="str">
        <f>'Média Mensal'!B63</f>
        <v>Araújo</v>
      </c>
      <c r="C63" s="12" t="str">
        <f>'Média Mensal'!C63</f>
        <v>Custió</v>
      </c>
      <c r="D63" s="15">
        <f>'Média Mensal'!D63</f>
        <v>651.69000000000005</v>
      </c>
      <c r="E63" s="2">
        <v>13073.607366707725</v>
      </c>
      <c r="F63" s="2">
        <v>6289.340160205028</v>
      </c>
      <c r="G63" s="5">
        <f t="shared" si="4"/>
        <v>19362.947526912754</v>
      </c>
      <c r="H63" s="2">
        <v>58</v>
      </c>
      <c r="I63" s="2">
        <v>53</v>
      </c>
      <c r="J63" s="5">
        <f t="shared" si="5"/>
        <v>111</v>
      </c>
      <c r="K63" s="2">
        <v>145</v>
      </c>
      <c r="L63" s="2">
        <v>140</v>
      </c>
      <c r="M63" s="5">
        <f t="shared" si="6"/>
        <v>285</v>
      </c>
      <c r="N63" s="27">
        <f t="shared" si="7"/>
        <v>0.26962562627263914</v>
      </c>
      <c r="O63" s="27">
        <f t="shared" si="0"/>
        <v>0.13622726044457262</v>
      </c>
      <c r="P63" s="28">
        <f t="shared" si="1"/>
        <v>0.20456122725355766</v>
      </c>
      <c r="R63" s="32">
        <f t="shared" si="8"/>
        <v>64.402006732550376</v>
      </c>
      <c r="S63" s="32">
        <f t="shared" si="9"/>
        <v>32.587254716088225</v>
      </c>
      <c r="T63" s="32">
        <f t="shared" si="10"/>
        <v>48.896332138668569</v>
      </c>
    </row>
    <row r="64" spans="2:20" x14ac:dyDescent="0.25">
      <c r="B64" s="12" t="str">
        <f>'Média Mensal'!B64</f>
        <v>Custió</v>
      </c>
      <c r="C64" s="12" t="str">
        <f>'Média Mensal'!C64</f>
        <v>Parque de Maia</v>
      </c>
      <c r="D64" s="15">
        <f>'Média Mensal'!D64</f>
        <v>1418.51</v>
      </c>
      <c r="E64" s="2">
        <v>12092.376011502358</v>
      </c>
      <c r="F64" s="2">
        <v>6175.641533258563</v>
      </c>
      <c r="G64" s="5">
        <f t="shared" si="4"/>
        <v>18268.017544760922</v>
      </c>
      <c r="H64" s="2">
        <v>58</v>
      </c>
      <c r="I64" s="2">
        <v>55</v>
      </c>
      <c r="J64" s="5">
        <f t="shared" si="5"/>
        <v>113</v>
      </c>
      <c r="K64" s="2">
        <v>148</v>
      </c>
      <c r="L64" s="2">
        <v>136</v>
      </c>
      <c r="M64" s="5">
        <f t="shared" si="6"/>
        <v>284</v>
      </c>
      <c r="N64" s="27">
        <f t="shared" si="7"/>
        <v>0.24562024722746095</v>
      </c>
      <c r="O64" s="27">
        <f t="shared" si="0"/>
        <v>0.13540697976799165</v>
      </c>
      <c r="P64" s="28">
        <f t="shared" si="1"/>
        <v>0.19261933303206372</v>
      </c>
      <c r="R64" s="32">
        <f t="shared" si="8"/>
        <v>58.700854424768728</v>
      </c>
      <c r="S64" s="32">
        <f t="shared" si="9"/>
        <v>32.33320174480923</v>
      </c>
      <c r="T64" s="32">
        <f t="shared" si="10"/>
        <v>46.015157543478395</v>
      </c>
    </row>
    <row r="65" spans="2:20" x14ac:dyDescent="0.25">
      <c r="B65" s="12" t="str">
        <f>'Média Mensal'!B65</f>
        <v>Parque de Maia</v>
      </c>
      <c r="C65" s="12" t="str">
        <f>'Média Mensal'!C65</f>
        <v>Forum</v>
      </c>
      <c r="D65" s="15">
        <f>'Média Mensal'!D65</f>
        <v>824.81</v>
      </c>
      <c r="E65" s="2">
        <v>9991.7903906056563</v>
      </c>
      <c r="F65" s="2">
        <v>5377.8076460785887</v>
      </c>
      <c r="G65" s="5">
        <f t="shared" si="4"/>
        <v>15369.598036684245</v>
      </c>
      <c r="H65" s="2">
        <v>57</v>
      </c>
      <c r="I65" s="2">
        <v>54</v>
      </c>
      <c r="J65" s="5">
        <f t="shared" si="5"/>
        <v>111</v>
      </c>
      <c r="K65" s="2">
        <v>150</v>
      </c>
      <c r="L65" s="2">
        <v>133</v>
      </c>
      <c r="M65" s="5">
        <f t="shared" si="6"/>
        <v>283</v>
      </c>
      <c r="N65" s="27">
        <f t="shared" si="7"/>
        <v>0.20180542879717353</v>
      </c>
      <c r="O65" s="27">
        <f t="shared" si="0"/>
        <v>0.12044901554556954</v>
      </c>
      <c r="P65" s="28">
        <f t="shared" si="1"/>
        <v>0.16322852630293377</v>
      </c>
      <c r="R65" s="32">
        <f t="shared" si="8"/>
        <v>48.269518795196404</v>
      </c>
      <c r="S65" s="32">
        <f t="shared" si="9"/>
        <v>28.758329658174272</v>
      </c>
      <c r="T65" s="32">
        <f t="shared" si="10"/>
        <v>39.00913207280265</v>
      </c>
    </row>
    <row r="66" spans="2:20" x14ac:dyDescent="0.25">
      <c r="B66" s="12" t="str">
        <f>'Média Mensal'!B66</f>
        <v>Forum</v>
      </c>
      <c r="C66" s="12" t="str">
        <f>'Média Mensal'!C66</f>
        <v>Zona Industrial</v>
      </c>
      <c r="D66" s="15">
        <f>'Média Mensal'!D66</f>
        <v>1119.4000000000001</v>
      </c>
      <c r="E66" s="2">
        <v>3849.9229495442528</v>
      </c>
      <c r="F66" s="2">
        <v>2197.3257372442176</v>
      </c>
      <c r="G66" s="5">
        <f t="shared" si="4"/>
        <v>6047.2486867884709</v>
      </c>
      <c r="H66" s="2">
        <v>20</v>
      </c>
      <c r="I66" s="2">
        <v>19</v>
      </c>
      <c r="J66" s="5">
        <f t="shared" si="5"/>
        <v>39</v>
      </c>
      <c r="K66" s="2">
        <v>85</v>
      </c>
      <c r="L66" s="2">
        <v>75</v>
      </c>
      <c r="M66" s="5">
        <f t="shared" si="6"/>
        <v>160</v>
      </c>
      <c r="N66" s="27">
        <f t="shared" si="7"/>
        <v>0.15157176966709657</v>
      </c>
      <c r="O66" s="27">
        <f t="shared" si="0"/>
        <v>9.6781436629854542E-2</v>
      </c>
      <c r="P66" s="28">
        <f t="shared" si="1"/>
        <v>0.12571197170273721</v>
      </c>
      <c r="R66" s="32">
        <f t="shared" si="8"/>
        <v>36.665932852802406</v>
      </c>
      <c r="S66" s="32">
        <f t="shared" si="9"/>
        <v>23.375805715364017</v>
      </c>
      <c r="T66" s="32">
        <f t="shared" si="10"/>
        <v>30.388184355720959</v>
      </c>
    </row>
    <row r="67" spans="2:20" x14ac:dyDescent="0.25">
      <c r="B67" s="12" t="str">
        <f>'Média Mensal'!B67</f>
        <v>Zona Industrial</v>
      </c>
      <c r="C67" s="12" t="str">
        <f>'Média Mensal'!C67</f>
        <v>Mandim</v>
      </c>
      <c r="D67" s="15">
        <f>'Média Mensal'!D67</f>
        <v>1194.23</v>
      </c>
      <c r="E67" s="2">
        <v>3686.9906640965528</v>
      </c>
      <c r="F67" s="2">
        <v>1766.0129934300046</v>
      </c>
      <c r="G67" s="5">
        <f t="shared" si="4"/>
        <v>5453.0036575265576</v>
      </c>
      <c r="H67" s="2">
        <v>22</v>
      </c>
      <c r="I67" s="2">
        <v>19</v>
      </c>
      <c r="J67" s="5">
        <f t="shared" si="5"/>
        <v>41</v>
      </c>
      <c r="K67" s="2">
        <v>83</v>
      </c>
      <c r="L67" s="2">
        <v>77</v>
      </c>
      <c r="M67" s="5">
        <f t="shared" si="6"/>
        <v>160</v>
      </c>
      <c r="N67" s="27">
        <f t="shared" si="7"/>
        <v>0.14552378686835146</v>
      </c>
      <c r="O67" s="27">
        <f t="shared" si="0"/>
        <v>7.6121249716810543E-2</v>
      </c>
      <c r="P67" s="28">
        <f t="shared" si="1"/>
        <v>0.11234967153301792</v>
      </c>
      <c r="R67" s="32">
        <f t="shared" si="8"/>
        <v>35.114196800919551</v>
      </c>
      <c r="S67" s="32">
        <f t="shared" si="9"/>
        <v>18.395968681562547</v>
      </c>
      <c r="T67" s="32">
        <f t="shared" si="10"/>
        <v>27.129371430480386</v>
      </c>
    </row>
    <row r="68" spans="2:20" x14ac:dyDescent="0.25">
      <c r="B68" s="12" t="str">
        <f>'Média Mensal'!B68</f>
        <v>Mandim</v>
      </c>
      <c r="C68" s="12" t="str">
        <f>'Média Mensal'!C68</f>
        <v>Castêlo da Maia</v>
      </c>
      <c r="D68" s="15">
        <f>'Média Mensal'!D68</f>
        <v>1468.1</v>
      </c>
      <c r="E68" s="2">
        <v>3633.1451218550251</v>
      </c>
      <c r="F68" s="2">
        <v>1511.3609133439161</v>
      </c>
      <c r="G68" s="5">
        <f t="shared" si="4"/>
        <v>5144.5060351989414</v>
      </c>
      <c r="H68" s="2">
        <v>22</v>
      </c>
      <c r="I68" s="2">
        <v>18</v>
      </c>
      <c r="J68" s="5">
        <f t="shared" si="5"/>
        <v>40</v>
      </c>
      <c r="K68" s="2">
        <v>91</v>
      </c>
      <c r="L68" s="2">
        <v>61</v>
      </c>
      <c r="M68" s="5">
        <f t="shared" si="6"/>
        <v>152</v>
      </c>
      <c r="N68" s="27">
        <f t="shared" si="7"/>
        <v>0.1329848141235368</v>
      </c>
      <c r="O68" s="27">
        <f t="shared" si="0"/>
        <v>7.9478382064783137E-2</v>
      </c>
      <c r="P68" s="28">
        <f t="shared" si="1"/>
        <v>0.11102611436461804</v>
      </c>
      <c r="R68" s="32">
        <f t="shared" si="8"/>
        <v>32.151726742079866</v>
      </c>
      <c r="S68" s="32">
        <f t="shared" si="9"/>
        <v>19.131150801821722</v>
      </c>
      <c r="T68" s="32">
        <f t="shared" si="10"/>
        <v>26.794302266661152</v>
      </c>
    </row>
    <row r="69" spans="2:20" x14ac:dyDescent="0.25">
      <c r="B69" s="13" t="str">
        <f>'Média Mensal'!B69</f>
        <v>Castêlo da Maia</v>
      </c>
      <c r="C69" s="13" t="str">
        <f>'Média Mensal'!C69</f>
        <v>ISMAI</v>
      </c>
      <c r="D69" s="16">
        <f>'Média Mensal'!D69</f>
        <v>702.48</v>
      </c>
      <c r="E69" s="2">
        <v>1872.334890386913</v>
      </c>
      <c r="F69" s="2">
        <v>870.00000000330988</v>
      </c>
      <c r="G69" s="7">
        <f t="shared" si="4"/>
        <v>2742.3348903902229</v>
      </c>
      <c r="H69" s="6">
        <v>32</v>
      </c>
      <c r="I69" s="3">
        <v>18</v>
      </c>
      <c r="J69" s="7">
        <f t="shared" si="5"/>
        <v>50</v>
      </c>
      <c r="K69" s="6">
        <v>81</v>
      </c>
      <c r="L69" s="3">
        <v>61</v>
      </c>
      <c r="M69" s="7">
        <f t="shared" si="6"/>
        <v>142</v>
      </c>
      <c r="N69" s="27">
        <f t="shared" si="7"/>
        <v>6.9345736680996778E-2</v>
      </c>
      <c r="O69" s="27">
        <f t="shared" si="0"/>
        <v>4.5750946571482431E-2</v>
      </c>
      <c r="P69" s="28">
        <f t="shared" si="1"/>
        <v>5.9595247096449561E-2</v>
      </c>
      <c r="R69" s="32">
        <f t="shared" si="8"/>
        <v>16.569335313158522</v>
      </c>
      <c r="S69" s="32">
        <f t="shared" si="9"/>
        <v>11.012658227889998</v>
      </c>
      <c r="T69" s="32">
        <f t="shared" si="10"/>
        <v>14.282994220782411</v>
      </c>
    </row>
    <row r="70" spans="2:20" x14ac:dyDescent="0.25">
      <c r="B70" s="11" t="str">
        <f>'Média Mensal'!B70</f>
        <v>Santo Ovídio</v>
      </c>
      <c r="C70" s="11" t="str">
        <f>'Média Mensal'!C70</f>
        <v>D. João II</v>
      </c>
      <c r="D70" s="14">
        <f>'Média Mensal'!D70</f>
        <v>463.71</v>
      </c>
      <c r="E70" s="2">
        <v>4889.9999999631173</v>
      </c>
      <c r="F70" s="2">
        <v>12257.42071325538</v>
      </c>
      <c r="G70" s="10">
        <f t="shared" ref="G70:G86" si="14">+E70+F70</f>
        <v>17147.420713218497</v>
      </c>
      <c r="H70" s="2">
        <v>410</v>
      </c>
      <c r="I70" s="2">
        <v>459</v>
      </c>
      <c r="J70" s="10">
        <f t="shared" ref="J70:J86" si="15">+H70+I70</f>
        <v>869</v>
      </c>
      <c r="K70" s="2">
        <v>0</v>
      </c>
      <c r="L70" s="2">
        <v>0</v>
      </c>
      <c r="M70" s="10">
        <f t="shared" ref="M70:M86" si="16">+K70+L70</f>
        <v>0</v>
      </c>
      <c r="N70" s="25">
        <f t="shared" ref="N70:P86" si="17">+E70/(H70*216+K70*248)</f>
        <v>5.521680216760521E-2</v>
      </c>
      <c r="O70" s="25">
        <f t="shared" si="0"/>
        <v>0.12363250134405894</v>
      </c>
      <c r="P70" s="26">
        <f t="shared" si="1"/>
        <v>9.1353517843085374E-2</v>
      </c>
      <c r="R70" s="32">
        <f t="shared" si="8"/>
        <v>11.926829268202725</v>
      </c>
      <c r="S70" s="32">
        <f t="shared" si="9"/>
        <v>26.704620290316733</v>
      </c>
      <c r="T70" s="32">
        <f t="shared" si="10"/>
        <v>19.732359854106441</v>
      </c>
    </row>
    <row r="71" spans="2:20" x14ac:dyDescent="0.25">
      <c r="B71" s="12" t="str">
        <f>'Média Mensal'!B71</f>
        <v>D. João II</v>
      </c>
      <c r="C71" s="12" t="str">
        <f>'Média Mensal'!C71</f>
        <v>João de Deus</v>
      </c>
      <c r="D71" s="15">
        <f>'Média Mensal'!D71</f>
        <v>716.25</v>
      </c>
      <c r="E71" s="2">
        <v>7395.031335807791</v>
      </c>
      <c r="F71" s="2">
        <v>18961.437619528428</v>
      </c>
      <c r="G71" s="5">
        <f t="shared" si="14"/>
        <v>26356.468955336219</v>
      </c>
      <c r="H71" s="2">
        <v>408</v>
      </c>
      <c r="I71" s="2">
        <v>460</v>
      </c>
      <c r="J71" s="5">
        <f t="shared" si="15"/>
        <v>868</v>
      </c>
      <c r="K71" s="2">
        <v>0</v>
      </c>
      <c r="L71" s="2">
        <v>0</v>
      </c>
      <c r="M71" s="5">
        <f t="shared" si="16"/>
        <v>0</v>
      </c>
      <c r="N71" s="27">
        <f t="shared" si="17"/>
        <v>8.3912392608566977E-2</v>
      </c>
      <c r="O71" s="27">
        <f t="shared" si="0"/>
        <v>0.19083572483422331</v>
      </c>
      <c r="P71" s="28">
        <f t="shared" si="1"/>
        <v>0.14057683134566595</v>
      </c>
      <c r="R71" s="32">
        <f t="shared" ref="R71:R86" si="18">+E71/(H71+K71)</f>
        <v>18.125076803450469</v>
      </c>
      <c r="S71" s="32">
        <f t="shared" ref="S71:S86" si="19">+F71/(I71+L71)</f>
        <v>41.220516564192231</v>
      </c>
      <c r="T71" s="32">
        <f t="shared" ref="T71:T86" si="20">+G71/(J71+M71)</f>
        <v>30.364595570663845</v>
      </c>
    </row>
    <row r="72" spans="2:20" x14ac:dyDescent="0.25">
      <c r="B72" s="12" t="str">
        <f>'Média Mensal'!B72</f>
        <v>João de Deus</v>
      </c>
      <c r="C72" s="12" t="str">
        <f>'Média Mensal'!C72</f>
        <v>C.M.Gaia</v>
      </c>
      <c r="D72" s="15">
        <f>'Média Mensal'!D72</f>
        <v>405.01</v>
      </c>
      <c r="E72" s="2">
        <v>15854.42845973735</v>
      </c>
      <c r="F72" s="2">
        <v>29187.68086778024</v>
      </c>
      <c r="G72" s="5">
        <f t="shared" si="14"/>
        <v>45042.109327517588</v>
      </c>
      <c r="H72" s="2">
        <v>430</v>
      </c>
      <c r="I72" s="2">
        <v>472</v>
      </c>
      <c r="J72" s="5">
        <f t="shared" si="15"/>
        <v>902</v>
      </c>
      <c r="K72" s="2">
        <v>0</v>
      </c>
      <c r="L72" s="2">
        <v>0</v>
      </c>
      <c r="M72" s="5">
        <f t="shared" si="16"/>
        <v>0</v>
      </c>
      <c r="N72" s="27">
        <f t="shared" si="17"/>
        <v>0.1706979808326588</v>
      </c>
      <c r="O72" s="27">
        <f t="shared" si="0"/>
        <v>0.28628845797807045</v>
      </c>
      <c r="P72" s="28">
        <f t="shared" si="1"/>
        <v>0.23118435024799616</v>
      </c>
      <c r="R72" s="32">
        <f t="shared" si="18"/>
        <v>36.8707638598543</v>
      </c>
      <c r="S72" s="32">
        <f t="shared" si="19"/>
        <v>61.838306923263218</v>
      </c>
      <c r="T72" s="32">
        <f t="shared" si="20"/>
        <v>49.935819653567172</v>
      </c>
    </row>
    <row r="73" spans="2:20" x14ac:dyDescent="0.25">
      <c r="B73" s="12" t="str">
        <f>'Média Mensal'!B73</f>
        <v>C.M.Gaia</v>
      </c>
      <c r="C73" s="12" t="str">
        <f>'Média Mensal'!C73</f>
        <v>General Torres</v>
      </c>
      <c r="D73" s="15">
        <f>'Média Mensal'!D73</f>
        <v>488.39</v>
      </c>
      <c r="E73" s="2">
        <v>18185.736335341066</v>
      </c>
      <c r="F73" s="2">
        <v>33273.704016122392</v>
      </c>
      <c r="G73" s="5">
        <f t="shared" si="14"/>
        <v>51459.440351463461</v>
      </c>
      <c r="H73" s="2">
        <v>453</v>
      </c>
      <c r="I73" s="2">
        <v>479</v>
      </c>
      <c r="J73" s="5">
        <f t="shared" si="15"/>
        <v>932</v>
      </c>
      <c r="K73" s="2">
        <v>0</v>
      </c>
      <c r="L73" s="2">
        <v>0</v>
      </c>
      <c r="M73" s="5">
        <f t="shared" si="16"/>
        <v>0</v>
      </c>
      <c r="N73" s="27">
        <f t="shared" si="17"/>
        <v>0.18585700612522552</v>
      </c>
      <c r="O73" s="27">
        <f t="shared" si="0"/>
        <v>0.32159692275692409</v>
      </c>
      <c r="P73" s="28">
        <f t="shared" si="1"/>
        <v>0.25562033237692466</v>
      </c>
      <c r="R73" s="32">
        <f t="shared" si="18"/>
        <v>40.145113323048712</v>
      </c>
      <c r="S73" s="32">
        <f t="shared" si="19"/>
        <v>69.464935315495595</v>
      </c>
      <c r="T73" s="32">
        <f t="shared" si="20"/>
        <v>55.21399179341573</v>
      </c>
    </row>
    <row r="74" spans="2:20" x14ac:dyDescent="0.25">
      <c r="B74" s="12" t="str">
        <f>'Média Mensal'!B74</f>
        <v>General Torres</v>
      </c>
      <c r="C74" s="12" t="str">
        <f>'Média Mensal'!C74</f>
        <v>Jardim do Morro</v>
      </c>
      <c r="D74" s="15">
        <f>'Média Mensal'!D74</f>
        <v>419.98</v>
      </c>
      <c r="E74" s="2">
        <v>19836.075392617615</v>
      </c>
      <c r="F74" s="2">
        <v>37332.579745202398</v>
      </c>
      <c r="G74" s="5">
        <f t="shared" si="14"/>
        <v>57168.655137820009</v>
      </c>
      <c r="H74" s="2">
        <v>443</v>
      </c>
      <c r="I74" s="2">
        <v>463</v>
      </c>
      <c r="J74" s="5">
        <f t="shared" si="15"/>
        <v>906</v>
      </c>
      <c r="K74" s="2">
        <v>0</v>
      </c>
      <c r="L74" s="2">
        <v>0</v>
      </c>
      <c r="M74" s="5">
        <f t="shared" si="16"/>
        <v>0</v>
      </c>
      <c r="N74" s="27">
        <f t="shared" si="17"/>
        <v>0.20729950874318218</v>
      </c>
      <c r="O74" s="27">
        <f t="shared" si="0"/>
        <v>0.37329593377732179</v>
      </c>
      <c r="P74" s="28">
        <f t="shared" si="1"/>
        <v>0.29212991138204158</v>
      </c>
      <c r="R74" s="32">
        <f t="shared" si="18"/>
        <v>44.776693888527348</v>
      </c>
      <c r="S74" s="32">
        <f t="shared" si="19"/>
        <v>80.631921695901511</v>
      </c>
      <c r="T74" s="32">
        <f t="shared" si="20"/>
        <v>63.100060858520983</v>
      </c>
    </row>
    <row r="75" spans="2:20" x14ac:dyDescent="0.25">
      <c r="B75" s="12" t="str">
        <f>'Média Mensal'!B75</f>
        <v>Jardim do Morro</v>
      </c>
      <c r="C75" s="12" t="str">
        <f>'Média Mensal'!C75</f>
        <v>São Bento</v>
      </c>
      <c r="D75" s="15">
        <f>'Média Mensal'!D75</f>
        <v>795.7</v>
      </c>
      <c r="E75" s="2">
        <v>22507.848785812152</v>
      </c>
      <c r="F75" s="2">
        <v>39847.033788601875</v>
      </c>
      <c r="G75" s="5">
        <f t="shared" si="14"/>
        <v>62354.882574414027</v>
      </c>
      <c r="H75" s="2">
        <v>422</v>
      </c>
      <c r="I75" s="2">
        <v>453</v>
      </c>
      <c r="J75" s="5">
        <f t="shared" si="15"/>
        <v>875</v>
      </c>
      <c r="K75" s="2">
        <v>0</v>
      </c>
      <c r="L75" s="2">
        <v>0</v>
      </c>
      <c r="M75" s="5">
        <f t="shared" si="16"/>
        <v>0</v>
      </c>
      <c r="N75" s="27">
        <f t="shared" si="17"/>
        <v>0.24692654890525881</v>
      </c>
      <c r="O75" s="27">
        <f t="shared" si="0"/>
        <v>0.40723401386438024</v>
      </c>
      <c r="P75" s="28">
        <f t="shared" si="1"/>
        <v>0.32992001362123824</v>
      </c>
      <c r="R75" s="32">
        <f t="shared" si="18"/>
        <v>53.336134563535907</v>
      </c>
      <c r="S75" s="32">
        <f t="shared" si="19"/>
        <v>87.96254699470613</v>
      </c>
      <c r="T75" s="32">
        <f t="shared" si="20"/>
        <v>71.262722942187466</v>
      </c>
    </row>
    <row r="76" spans="2:20" x14ac:dyDescent="0.25">
      <c r="B76" s="12" t="str">
        <f>'Média Mensal'!B76</f>
        <v>São Bento</v>
      </c>
      <c r="C76" s="12" t="str">
        <f>'Média Mensal'!C76</f>
        <v>Aliados</v>
      </c>
      <c r="D76" s="15">
        <f>'Média Mensal'!D76</f>
        <v>443.38</v>
      </c>
      <c r="E76" s="2">
        <v>34225.143223042185</v>
      </c>
      <c r="F76" s="2">
        <v>44100.247363135255</v>
      </c>
      <c r="G76" s="5">
        <f t="shared" si="14"/>
        <v>78325.39058617744</v>
      </c>
      <c r="H76" s="2">
        <v>462</v>
      </c>
      <c r="I76" s="2">
        <v>468</v>
      </c>
      <c r="J76" s="5">
        <f t="shared" si="15"/>
        <v>930</v>
      </c>
      <c r="K76" s="2">
        <v>0</v>
      </c>
      <c r="L76" s="2">
        <v>0</v>
      </c>
      <c r="M76" s="5">
        <f t="shared" si="16"/>
        <v>0</v>
      </c>
      <c r="N76" s="27">
        <f t="shared" si="17"/>
        <v>0.34296479901236759</v>
      </c>
      <c r="O76" s="27">
        <f t="shared" si="0"/>
        <v>0.43625600826146776</v>
      </c>
      <c r="P76" s="28">
        <f t="shared" si="1"/>
        <v>0.38991134302159219</v>
      </c>
      <c r="R76" s="32">
        <f t="shared" si="18"/>
        <v>74.080396586671398</v>
      </c>
      <c r="S76" s="32">
        <f t="shared" si="19"/>
        <v>94.231297784477036</v>
      </c>
      <c r="T76" s="32">
        <f t="shared" si="20"/>
        <v>84.220850092663909</v>
      </c>
    </row>
    <row r="77" spans="2:20" x14ac:dyDescent="0.25">
      <c r="B77" s="12" t="str">
        <f>'Média Mensal'!B77</f>
        <v>Aliados</v>
      </c>
      <c r="C77" s="12" t="str">
        <f>'Média Mensal'!C77</f>
        <v>Trindade S</v>
      </c>
      <c r="D77" s="15">
        <f>'Média Mensal'!D77</f>
        <v>450.27</v>
      </c>
      <c r="E77" s="2">
        <v>40022.287013877198</v>
      </c>
      <c r="F77" s="2">
        <v>44958.712826771764</v>
      </c>
      <c r="G77" s="5">
        <f t="shared" si="14"/>
        <v>84980.999840648961</v>
      </c>
      <c r="H77" s="2">
        <v>458</v>
      </c>
      <c r="I77" s="2">
        <v>490</v>
      </c>
      <c r="J77" s="5">
        <f t="shared" si="15"/>
        <v>948</v>
      </c>
      <c r="K77" s="2">
        <v>0</v>
      </c>
      <c r="L77" s="2">
        <v>0</v>
      </c>
      <c r="M77" s="5">
        <f t="shared" si="16"/>
        <v>0</v>
      </c>
      <c r="N77" s="27">
        <f t="shared" si="17"/>
        <v>0.40455975066591054</v>
      </c>
      <c r="O77" s="27">
        <f t="shared" si="0"/>
        <v>0.42477997757720865</v>
      </c>
      <c r="P77" s="28">
        <f t="shared" si="1"/>
        <v>0.41501113377407095</v>
      </c>
      <c r="R77" s="32">
        <f t="shared" si="18"/>
        <v>87.384906143836673</v>
      </c>
      <c r="S77" s="32">
        <f t="shared" si="19"/>
        <v>91.752475156677065</v>
      </c>
      <c r="T77" s="32">
        <f t="shared" si="20"/>
        <v>89.64240489519932</v>
      </c>
    </row>
    <row r="78" spans="2:20" x14ac:dyDescent="0.25">
      <c r="B78" s="12" t="str">
        <f>'Média Mensal'!B78</f>
        <v>Trindade S</v>
      </c>
      <c r="C78" s="12" t="str">
        <f>'Média Mensal'!C78</f>
        <v>Faria Guimaraes</v>
      </c>
      <c r="D78" s="15">
        <f>'Média Mensal'!D78</f>
        <v>555.34</v>
      </c>
      <c r="E78" s="2">
        <v>32656.248606073681</v>
      </c>
      <c r="F78" s="2">
        <v>26427.865386936974</v>
      </c>
      <c r="G78" s="5">
        <f t="shared" si="14"/>
        <v>59084.113993010658</v>
      </c>
      <c r="H78" s="2">
        <v>456</v>
      </c>
      <c r="I78" s="2">
        <v>465</v>
      </c>
      <c r="J78" s="5">
        <f t="shared" si="15"/>
        <v>921</v>
      </c>
      <c r="K78" s="2">
        <v>0</v>
      </c>
      <c r="L78" s="2">
        <v>0</v>
      </c>
      <c r="M78" s="5">
        <f t="shared" si="16"/>
        <v>0</v>
      </c>
      <c r="N78" s="27">
        <f t="shared" si="17"/>
        <v>0.33154898276146932</v>
      </c>
      <c r="O78" s="27">
        <f t="shared" si="0"/>
        <v>0.26312092181339081</v>
      </c>
      <c r="P78" s="28">
        <f t="shared" si="1"/>
        <v>0.29700061322742316</v>
      </c>
      <c r="R78" s="32">
        <f t="shared" si="18"/>
        <v>71.614580276477369</v>
      </c>
      <c r="S78" s="32">
        <f t="shared" si="19"/>
        <v>56.834119111692416</v>
      </c>
      <c r="T78" s="32">
        <f t="shared" si="20"/>
        <v>64.1521324571234</v>
      </c>
    </row>
    <row r="79" spans="2:20" x14ac:dyDescent="0.25">
      <c r="B79" s="12" t="str">
        <f>'Média Mensal'!B79</f>
        <v>Faria Guimaraes</v>
      </c>
      <c r="C79" s="12" t="str">
        <f>'Média Mensal'!C79</f>
        <v>Marques</v>
      </c>
      <c r="D79" s="15">
        <f>'Média Mensal'!D79</f>
        <v>621.04</v>
      </c>
      <c r="E79" s="2">
        <v>30603.8528385422</v>
      </c>
      <c r="F79" s="2">
        <v>24726.754503055832</v>
      </c>
      <c r="G79" s="5">
        <f t="shared" si="14"/>
        <v>55330.607341598035</v>
      </c>
      <c r="H79" s="2">
        <v>468</v>
      </c>
      <c r="I79" s="2">
        <v>464</v>
      </c>
      <c r="J79" s="5">
        <f t="shared" si="15"/>
        <v>932</v>
      </c>
      <c r="K79" s="2">
        <v>0</v>
      </c>
      <c r="L79" s="2">
        <v>0</v>
      </c>
      <c r="M79" s="5">
        <f t="shared" si="16"/>
        <v>0</v>
      </c>
      <c r="N79" s="27">
        <f t="shared" si="17"/>
        <v>0.30274466641482867</v>
      </c>
      <c r="O79" s="27">
        <f t="shared" si="0"/>
        <v>0.2467149036463904</v>
      </c>
      <c r="P79" s="28">
        <f t="shared" si="1"/>
        <v>0.2748500205730311</v>
      </c>
      <c r="R79" s="32">
        <f t="shared" si="18"/>
        <v>65.392847945602995</v>
      </c>
      <c r="S79" s="32">
        <f t="shared" si="19"/>
        <v>53.29041918762033</v>
      </c>
      <c r="T79" s="32">
        <f t="shared" si="20"/>
        <v>59.367604443774717</v>
      </c>
    </row>
    <row r="80" spans="2:20" x14ac:dyDescent="0.25">
      <c r="B80" s="12" t="str">
        <f>'Média Mensal'!B80</f>
        <v>Marques</v>
      </c>
      <c r="C80" s="12" t="str">
        <f>'Média Mensal'!C80</f>
        <v>Combatentes</v>
      </c>
      <c r="D80" s="15">
        <f>'Média Mensal'!D80</f>
        <v>702.75</v>
      </c>
      <c r="E80" s="2">
        <v>23380.564638370168</v>
      </c>
      <c r="F80" s="2">
        <v>17558.543615223585</v>
      </c>
      <c r="G80" s="5">
        <f t="shared" si="14"/>
        <v>40939.108253593753</v>
      </c>
      <c r="H80" s="2">
        <v>444</v>
      </c>
      <c r="I80" s="2">
        <v>464</v>
      </c>
      <c r="J80" s="5">
        <f t="shared" si="15"/>
        <v>908</v>
      </c>
      <c r="K80" s="2">
        <v>0</v>
      </c>
      <c r="L80" s="2">
        <v>0</v>
      </c>
      <c r="M80" s="5">
        <f t="shared" si="16"/>
        <v>0</v>
      </c>
      <c r="N80" s="27">
        <f t="shared" si="17"/>
        <v>0.24379133965601194</v>
      </c>
      <c r="O80" s="27">
        <f t="shared" si="0"/>
        <v>0.17519300382367084</v>
      </c>
      <c r="P80" s="28">
        <f t="shared" si="1"/>
        <v>0.20873668345974952</v>
      </c>
      <c r="R80" s="32">
        <f t="shared" si="18"/>
        <v>52.658929365698576</v>
      </c>
      <c r="S80" s="32">
        <f t="shared" si="19"/>
        <v>37.841688825912897</v>
      </c>
      <c r="T80" s="32">
        <f t="shared" si="20"/>
        <v>45.087123627305893</v>
      </c>
    </row>
    <row r="81" spans="2:20" x14ac:dyDescent="0.25">
      <c r="B81" s="12" t="str">
        <f>'Média Mensal'!B81</f>
        <v>Combatentes</v>
      </c>
      <c r="C81" s="12" t="str">
        <f>'Média Mensal'!C81</f>
        <v>Salgueiros</v>
      </c>
      <c r="D81" s="15">
        <f>'Média Mensal'!D81</f>
        <v>471.25</v>
      </c>
      <c r="E81" s="2">
        <v>18931.739493917048</v>
      </c>
      <c r="F81" s="2">
        <v>14745.020788291147</v>
      </c>
      <c r="G81" s="5">
        <f t="shared" si="14"/>
        <v>33676.760282208197</v>
      </c>
      <c r="H81" s="2">
        <v>456</v>
      </c>
      <c r="I81" s="2">
        <v>480</v>
      </c>
      <c r="J81" s="5">
        <f t="shared" si="15"/>
        <v>936</v>
      </c>
      <c r="K81" s="2">
        <v>0</v>
      </c>
      <c r="L81" s="2">
        <v>0</v>
      </c>
      <c r="M81" s="5">
        <f t="shared" si="16"/>
        <v>0</v>
      </c>
      <c r="N81" s="27">
        <f t="shared" si="17"/>
        <v>0.19220820636286801</v>
      </c>
      <c r="O81" s="27">
        <f t="shared" si="17"/>
        <v>0.14221663568953652</v>
      </c>
      <c r="P81" s="28">
        <f t="shared" si="17"/>
        <v>0.16657150345346727</v>
      </c>
      <c r="R81" s="32">
        <f t="shared" si="18"/>
        <v>41.516972574379494</v>
      </c>
      <c r="S81" s="32">
        <f t="shared" si="19"/>
        <v>30.71879330893989</v>
      </c>
      <c r="T81" s="32">
        <f t="shared" si="20"/>
        <v>35.979444745948932</v>
      </c>
    </row>
    <row r="82" spans="2:20" x14ac:dyDescent="0.25">
      <c r="B82" s="12" t="str">
        <f>'Média Mensal'!B82</f>
        <v>Salgueiros</v>
      </c>
      <c r="C82" s="12" t="str">
        <f>'Média Mensal'!C82</f>
        <v>Polo Universitario</v>
      </c>
      <c r="D82" s="15">
        <f>'Média Mensal'!D82</f>
        <v>775.36</v>
      </c>
      <c r="E82" s="2">
        <v>15594.03630239212</v>
      </c>
      <c r="F82" s="2">
        <v>13396.794392173435</v>
      </c>
      <c r="G82" s="5">
        <f t="shared" si="14"/>
        <v>28990.830694565557</v>
      </c>
      <c r="H82" s="2">
        <v>464</v>
      </c>
      <c r="I82" s="2">
        <v>468</v>
      </c>
      <c r="J82" s="5">
        <f t="shared" si="15"/>
        <v>932</v>
      </c>
      <c r="K82" s="2">
        <v>0</v>
      </c>
      <c r="L82" s="2">
        <v>0</v>
      </c>
      <c r="M82" s="5">
        <f t="shared" si="16"/>
        <v>0</v>
      </c>
      <c r="N82" s="27">
        <f t="shared" si="17"/>
        <v>0.15559183730835049</v>
      </c>
      <c r="O82" s="27">
        <f t="shared" si="17"/>
        <v>0.13252606038474829</v>
      </c>
      <c r="P82" s="28">
        <f t="shared" si="17"/>
        <v>0.14400945147117686</v>
      </c>
      <c r="R82" s="32">
        <f t="shared" si="18"/>
        <v>33.607836858603704</v>
      </c>
      <c r="S82" s="32">
        <f t="shared" si="19"/>
        <v>28.625629043105629</v>
      </c>
      <c r="T82" s="32">
        <f t="shared" si="20"/>
        <v>31.106041517774202</v>
      </c>
    </row>
    <row r="83" spans="2:20" x14ac:dyDescent="0.25">
      <c r="B83" s="12" t="str">
        <f>'Média Mensal'!B83</f>
        <v>Polo Universitario</v>
      </c>
      <c r="C83" s="12" t="str">
        <f>'Média Mensal'!C83</f>
        <v>I.P.O.</v>
      </c>
      <c r="D83" s="15">
        <f>'Média Mensal'!D83</f>
        <v>827.64</v>
      </c>
      <c r="E83" s="2">
        <v>11938.16656674652</v>
      </c>
      <c r="F83" s="2">
        <v>9909.9865708640955</v>
      </c>
      <c r="G83" s="5">
        <f t="shared" si="14"/>
        <v>21848.153137610614</v>
      </c>
      <c r="H83" s="2">
        <v>463</v>
      </c>
      <c r="I83" s="2">
        <v>463</v>
      </c>
      <c r="J83" s="5">
        <f t="shared" si="15"/>
        <v>926</v>
      </c>
      <c r="K83" s="2">
        <v>0</v>
      </c>
      <c r="L83" s="2">
        <v>0</v>
      </c>
      <c r="M83" s="5">
        <f t="shared" si="16"/>
        <v>0</v>
      </c>
      <c r="N83" s="27">
        <f t="shared" si="17"/>
        <v>0.11937211589819335</v>
      </c>
      <c r="O83" s="27">
        <f t="shared" si="17"/>
        <v>9.9091938353572676E-2</v>
      </c>
      <c r="P83" s="28">
        <f t="shared" si="17"/>
        <v>0.10923202712588299</v>
      </c>
      <c r="R83" s="32">
        <f t="shared" si="18"/>
        <v>25.784377034009765</v>
      </c>
      <c r="S83" s="32">
        <f t="shared" si="19"/>
        <v>21.403858684371695</v>
      </c>
      <c r="T83" s="32">
        <f t="shared" si="20"/>
        <v>23.594117859190728</v>
      </c>
    </row>
    <row r="84" spans="2:20" x14ac:dyDescent="0.25">
      <c r="B84" s="13" t="str">
        <f>'Média Mensal'!B84</f>
        <v>I.P.O.</v>
      </c>
      <c r="C84" s="13" t="str">
        <f>'Média Mensal'!C84</f>
        <v>Hospital São João</v>
      </c>
      <c r="D84" s="16">
        <f>'Média Mensal'!D84</f>
        <v>351.77</v>
      </c>
      <c r="E84" s="6">
        <v>7085.5034458541541</v>
      </c>
      <c r="F84" s="3">
        <v>5744.9999999724614</v>
      </c>
      <c r="G84" s="7">
        <f t="shared" si="14"/>
        <v>12830.503445826616</v>
      </c>
      <c r="H84" s="6">
        <v>461</v>
      </c>
      <c r="I84" s="3">
        <v>463</v>
      </c>
      <c r="J84" s="7">
        <f t="shared" si="15"/>
        <v>924</v>
      </c>
      <c r="K84" s="6">
        <v>0</v>
      </c>
      <c r="L84" s="3">
        <v>0</v>
      </c>
      <c r="M84" s="7">
        <f t="shared" si="16"/>
        <v>0</v>
      </c>
      <c r="N84" s="27">
        <f t="shared" si="17"/>
        <v>7.1156739032037383E-2</v>
      </c>
      <c r="O84" s="27">
        <f t="shared" si="17"/>
        <v>5.7445404367375226E-2</v>
      </c>
      <c r="P84" s="28">
        <f t="shared" si="17"/>
        <v>6.4286232592926373E-2</v>
      </c>
      <c r="R84" s="32">
        <f t="shared" si="18"/>
        <v>15.369855630920075</v>
      </c>
      <c r="S84" s="32">
        <f t="shared" si="19"/>
        <v>12.408207343353048</v>
      </c>
      <c r="T84" s="32">
        <f t="shared" si="20"/>
        <v>13.885826240072095</v>
      </c>
    </row>
    <row r="85" spans="2:20" x14ac:dyDescent="0.25">
      <c r="B85" s="12" t="str">
        <f>'Média Mensal'!B85</f>
        <v xml:space="preserve">Verdes (E) </v>
      </c>
      <c r="C85" s="12" t="str">
        <f>'Média Mensal'!C85</f>
        <v>Botica</v>
      </c>
      <c r="D85" s="15">
        <f>'Média Mensal'!D85</f>
        <v>683.54</v>
      </c>
      <c r="E85" s="2">
        <v>2974.616879471313</v>
      </c>
      <c r="F85" s="2">
        <v>6103.4805139613782</v>
      </c>
      <c r="G85" s="5">
        <f t="shared" si="14"/>
        <v>9078.0973934326903</v>
      </c>
      <c r="H85" s="2">
        <v>138</v>
      </c>
      <c r="I85" s="2">
        <v>137</v>
      </c>
      <c r="J85" s="5">
        <f t="shared" si="15"/>
        <v>275</v>
      </c>
      <c r="K85" s="2">
        <v>0</v>
      </c>
      <c r="L85" s="2">
        <v>0</v>
      </c>
      <c r="M85" s="5">
        <f t="shared" si="16"/>
        <v>0</v>
      </c>
      <c r="N85" s="25">
        <f t="shared" si="17"/>
        <v>9.9792568420266806E-2</v>
      </c>
      <c r="O85" s="25">
        <f t="shared" si="17"/>
        <v>0.20625441044746479</v>
      </c>
      <c r="P85" s="26">
        <f t="shared" si="17"/>
        <v>0.1528299224483618</v>
      </c>
      <c r="R85" s="32">
        <f t="shared" si="18"/>
        <v>21.555194778777629</v>
      </c>
      <c r="S85" s="32">
        <f t="shared" si="19"/>
        <v>44.550952656652399</v>
      </c>
      <c r="T85" s="32">
        <f t="shared" si="20"/>
        <v>33.011263248846149</v>
      </c>
    </row>
    <row r="86" spans="2:20" x14ac:dyDescent="0.25">
      <c r="B86" s="13" t="str">
        <f>'Média Mensal'!B86</f>
        <v>Botica</v>
      </c>
      <c r="C86" s="13" t="str">
        <f>'Média Mensal'!C86</f>
        <v>Aeroporto</v>
      </c>
      <c r="D86" s="16">
        <f>'Média Mensal'!D86</f>
        <v>649.66</v>
      </c>
      <c r="E86" s="6">
        <v>2565.0945528206921</v>
      </c>
      <c r="F86" s="3">
        <v>5552.0000000018181</v>
      </c>
      <c r="G86" s="7">
        <f t="shared" si="14"/>
        <v>8117.0945528225102</v>
      </c>
      <c r="H86" s="6">
        <v>138</v>
      </c>
      <c r="I86" s="3">
        <v>137</v>
      </c>
      <c r="J86" s="7">
        <f t="shared" si="15"/>
        <v>275</v>
      </c>
      <c r="K86" s="6">
        <v>0</v>
      </c>
      <c r="L86" s="3">
        <v>0</v>
      </c>
      <c r="M86" s="7">
        <f t="shared" si="16"/>
        <v>0</v>
      </c>
      <c r="N86" s="27">
        <f t="shared" si="17"/>
        <v>8.6053896699566965E-2</v>
      </c>
      <c r="O86" s="27">
        <f t="shared" si="17"/>
        <v>0.18761827520957752</v>
      </c>
      <c r="P86" s="28">
        <f t="shared" si="17"/>
        <v>0.1366514234481904</v>
      </c>
      <c r="R86" s="32">
        <f t="shared" si="18"/>
        <v>18.587641687106466</v>
      </c>
      <c r="S86" s="32">
        <f t="shared" si="19"/>
        <v>40.525547445268742</v>
      </c>
      <c r="T86" s="32">
        <f t="shared" si="20"/>
        <v>29.516707464809127</v>
      </c>
    </row>
    <row r="87" spans="2:20" x14ac:dyDescent="0.25">
      <c r="B87" s="23" t="s">
        <v>85</v>
      </c>
      <c r="E87" s="40"/>
      <c r="F87" s="40"/>
      <c r="G87" s="40"/>
      <c r="H87" s="40"/>
      <c r="I87" s="40"/>
      <c r="J87" s="40"/>
      <c r="K87" s="40"/>
      <c r="L87" s="40"/>
      <c r="M87" s="40"/>
      <c r="N87" s="41"/>
      <c r="O87" s="41"/>
      <c r="P87" s="41"/>
    </row>
    <row r="88" spans="2:20" x14ac:dyDescent="0.25">
      <c r="B88" s="34"/>
    </row>
    <row r="89" spans="2:20" hidden="1" x14ac:dyDescent="0.25">
      <c r="C89" s="50" t="s">
        <v>106</v>
      </c>
      <c r="D89" s="51">
        <f>+SUMPRODUCT(D5:D86,G5:G86)/1000</f>
        <v>2114180.5149994581</v>
      </c>
    </row>
    <row r="90" spans="2:20" hidden="1" x14ac:dyDescent="0.25">
      <c r="C90" s="50" t="s">
        <v>108</v>
      </c>
      <c r="D90" s="51">
        <f>+(SUMPRODUCT($D$5:$D$86,$J$5:$J$86)+SUMPRODUCT($D$5:$D$86,$M$5:$M$86))/1000</f>
        <v>43927.417630000004</v>
      </c>
    </row>
    <row r="91" spans="2:20" hidden="1" x14ac:dyDescent="0.25">
      <c r="C91" s="50" t="s">
        <v>107</v>
      </c>
      <c r="D91" s="51">
        <f>+(SUMPRODUCT($D$5:$D$86,$J$5:$J$86)*216+SUMPRODUCT($D$5:$D$86,$M$5:$M$86)*248)/1000</f>
        <v>10062993.205840001</v>
      </c>
    </row>
    <row r="92" spans="2:20" hidden="1" x14ac:dyDescent="0.25">
      <c r="C92" s="50" t="s">
        <v>109</v>
      </c>
      <c r="D92" s="35">
        <f>+D89/D91</f>
        <v>0.21009459827246088</v>
      </c>
    </row>
    <row r="93" spans="2:20" hidden="1" x14ac:dyDescent="0.25">
      <c r="D93" s="52">
        <f>+D92-P2</f>
        <v>8.3266726846886741E-16</v>
      </c>
    </row>
    <row r="94" spans="2:20" hidden="1" x14ac:dyDescent="0.25"/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7">
    <tabColor theme="0" tint="-4.9989318521683403E-2"/>
  </sheetPr>
  <dimension ref="A1:T94"/>
  <sheetViews>
    <sheetView topLeftCell="A88" workbookViewId="0">
      <selection activeCell="B110" sqref="B110"/>
    </sheetView>
  </sheetViews>
  <sheetFormatPr defaultRowHeight="15" x14ac:dyDescent="0.25"/>
  <cols>
    <col min="2" max="2" width="17.42578125" bestFit="1" customWidth="1"/>
    <col min="3" max="3" width="17.42578125" customWidth="1"/>
    <col min="4" max="4" width="13.7109375" customWidth="1"/>
    <col min="5" max="16" width="10" customWidth="1"/>
  </cols>
  <sheetData>
    <row r="1" spans="1:20" ht="14.45" x14ac:dyDescent="0.3">
      <c r="P1" s="33"/>
    </row>
    <row r="2" spans="1:20" ht="17.25" x14ac:dyDescent="0.3">
      <c r="A2" s="1"/>
      <c r="H2" s="55" t="s">
        <v>84</v>
      </c>
      <c r="I2" s="56"/>
      <c r="J2" s="56"/>
      <c r="K2" s="56"/>
      <c r="L2" s="56"/>
      <c r="M2" s="56"/>
      <c r="N2" s="56"/>
      <c r="O2" s="57"/>
      <c r="P2" s="17">
        <v>0.16900333984522986</v>
      </c>
    </row>
    <row r="3" spans="1:20" ht="17.25" x14ac:dyDescent="0.25">
      <c r="B3" s="60" t="s">
        <v>3</v>
      </c>
      <c r="C3" s="62" t="s">
        <v>4</v>
      </c>
      <c r="D3" s="18" t="s">
        <v>82</v>
      </c>
      <c r="E3" s="65" t="s">
        <v>0</v>
      </c>
      <c r="F3" s="65"/>
      <c r="G3" s="66"/>
      <c r="H3" s="64" t="s">
        <v>86</v>
      </c>
      <c r="I3" s="65"/>
      <c r="J3" s="66"/>
      <c r="K3" s="64" t="s">
        <v>87</v>
      </c>
      <c r="L3" s="65"/>
      <c r="M3" s="66"/>
      <c r="N3" s="64" t="s">
        <v>1</v>
      </c>
      <c r="O3" s="65"/>
      <c r="P3" s="66"/>
      <c r="R3" s="64" t="s">
        <v>88</v>
      </c>
      <c r="S3" s="65"/>
      <c r="T3" s="66"/>
    </row>
    <row r="4" spans="1:20" x14ac:dyDescent="0.25">
      <c r="B4" s="61"/>
      <c r="C4" s="63"/>
      <c r="D4" s="19" t="s">
        <v>83</v>
      </c>
      <c r="E4" s="20" t="s">
        <v>5</v>
      </c>
      <c r="F4" s="21" t="s">
        <v>6</v>
      </c>
      <c r="G4" s="22" t="s">
        <v>2</v>
      </c>
      <c r="H4" s="20" t="s">
        <v>5</v>
      </c>
      <c r="I4" s="21" t="s">
        <v>6</v>
      </c>
      <c r="J4" s="22" t="s">
        <v>2</v>
      </c>
      <c r="K4" s="20" t="s">
        <v>5</v>
      </c>
      <c r="L4" s="21" t="s">
        <v>6</v>
      </c>
      <c r="M4" s="24" t="s">
        <v>2</v>
      </c>
      <c r="N4" s="20" t="s">
        <v>5</v>
      </c>
      <c r="O4" s="21" t="s">
        <v>6</v>
      </c>
      <c r="P4" s="22" t="s">
        <v>2</v>
      </c>
      <c r="R4" s="20" t="s">
        <v>5</v>
      </c>
      <c r="S4" s="21" t="s">
        <v>6</v>
      </c>
      <c r="T4" s="31" t="s">
        <v>2</v>
      </c>
    </row>
    <row r="5" spans="1:20" x14ac:dyDescent="0.25">
      <c r="B5" s="11" t="str">
        <f>'Média Mensal'!B5</f>
        <v>Fânzeres</v>
      </c>
      <c r="C5" s="11" t="str">
        <f>'Média Mensal'!C5</f>
        <v>Venda Nova</v>
      </c>
      <c r="D5" s="14">
        <f>'Média Mensal'!D5</f>
        <v>440.45</v>
      </c>
      <c r="E5" s="4">
        <v>386.99999999857067</v>
      </c>
      <c r="F5" s="2">
        <v>1392.2086447357417</v>
      </c>
      <c r="G5" s="10">
        <f>+E5+F5</f>
        <v>1779.2086447343124</v>
      </c>
      <c r="H5" s="9">
        <v>91</v>
      </c>
      <c r="I5" s="9">
        <v>183</v>
      </c>
      <c r="J5" s="10">
        <f>+H5+I5</f>
        <v>274</v>
      </c>
      <c r="K5" s="9">
        <v>0</v>
      </c>
      <c r="L5" s="9">
        <v>0</v>
      </c>
      <c r="M5" s="10">
        <f>+K5+L5</f>
        <v>0</v>
      </c>
      <c r="N5" s="27">
        <f>+E5/(H5*216+K5*248)</f>
        <v>1.9688644688571972E-2</v>
      </c>
      <c r="O5" s="27">
        <f t="shared" ref="O5:O80" si="0">+F5/(I5*216+L5*248)</f>
        <v>3.5220821815820223E-2</v>
      </c>
      <c r="P5" s="28">
        <f t="shared" ref="P5:P80" si="1">+G5/(J5*216+M5*248)</f>
        <v>3.0062325032683031E-2</v>
      </c>
      <c r="R5" s="32">
        <f>+E5/(H5+K5)</f>
        <v>4.2527472527315462</v>
      </c>
      <c r="S5" s="32">
        <f t="shared" ref="S5" si="2">+F5/(I5+L5)</f>
        <v>7.6076975122171682</v>
      </c>
      <c r="T5" s="32">
        <f t="shared" ref="T5" si="3">+G5/(J5+M5)</f>
        <v>6.493462207059534</v>
      </c>
    </row>
    <row r="6" spans="1:20" x14ac:dyDescent="0.25">
      <c r="B6" s="12" t="str">
        <f>'Média Mensal'!B6</f>
        <v>Venda Nova</v>
      </c>
      <c r="C6" s="12" t="str">
        <f>'Média Mensal'!C6</f>
        <v>Carreira</v>
      </c>
      <c r="D6" s="15">
        <f>'Média Mensal'!D6</f>
        <v>583.47</v>
      </c>
      <c r="E6" s="4">
        <v>594.50510153419202</v>
      </c>
      <c r="F6" s="2">
        <v>2622.1712055634544</v>
      </c>
      <c r="G6" s="5">
        <f t="shared" ref="G6:G69" si="4">+E6+F6</f>
        <v>3216.6763070976463</v>
      </c>
      <c r="H6" s="2">
        <v>96</v>
      </c>
      <c r="I6" s="2">
        <v>188</v>
      </c>
      <c r="J6" s="5">
        <f t="shared" ref="J6:J69" si="5">+H6+I6</f>
        <v>284</v>
      </c>
      <c r="K6" s="2">
        <v>0</v>
      </c>
      <c r="L6" s="2">
        <v>0</v>
      </c>
      <c r="M6" s="5">
        <f t="shared" ref="M6:M69" si="6">+K6+L6</f>
        <v>0</v>
      </c>
      <c r="N6" s="27">
        <f t="shared" ref="N6:N69" si="7">+E6/(H6*216+K6*248)</f>
        <v>2.867019201071528E-2</v>
      </c>
      <c r="O6" s="27">
        <f t="shared" si="0"/>
        <v>6.4572773974671357E-2</v>
      </c>
      <c r="P6" s="28">
        <f t="shared" si="1"/>
        <v>5.2436689930517186E-2</v>
      </c>
      <c r="R6" s="32">
        <f t="shared" ref="R6:R70" si="8">+E6/(H6+K6)</f>
        <v>6.1927614743145005</v>
      </c>
      <c r="S6" s="32">
        <f t="shared" ref="S6:S70" si="9">+F6/(I6+L6)</f>
        <v>13.947719178529013</v>
      </c>
      <c r="T6" s="32">
        <f t="shared" ref="T6:T70" si="10">+G6/(J6+M6)</f>
        <v>11.326325024991712</v>
      </c>
    </row>
    <row r="7" spans="1:20" x14ac:dyDescent="0.25">
      <c r="B7" s="12" t="str">
        <f>'Média Mensal'!B7</f>
        <v>Carreira</v>
      </c>
      <c r="C7" s="12" t="str">
        <f>'Média Mensal'!C7</f>
        <v>Baguim</v>
      </c>
      <c r="D7" s="15">
        <f>'Média Mensal'!D7</f>
        <v>786.02</v>
      </c>
      <c r="E7" s="4">
        <v>778.93139165517982</v>
      </c>
      <c r="F7" s="2">
        <v>3186.0020392016322</v>
      </c>
      <c r="G7" s="5">
        <f t="shared" si="4"/>
        <v>3964.9334308568123</v>
      </c>
      <c r="H7" s="2">
        <v>104</v>
      </c>
      <c r="I7" s="2">
        <v>185</v>
      </c>
      <c r="J7" s="5">
        <f t="shared" si="5"/>
        <v>289</v>
      </c>
      <c r="K7" s="2">
        <v>0</v>
      </c>
      <c r="L7" s="2">
        <v>0</v>
      </c>
      <c r="M7" s="5">
        <f t="shared" si="6"/>
        <v>0</v>
      </c>
      <c r="N7" s="27">
        <f t="shared" si="7"/>
        <v>3.467465240630252E-2</v>
      </c>
      <c r="O7" s="27">
        <f t="shared" si="0"/>
        <v>7.9729780760801602E-2</v>
      </c>
      <c r="P7" s="28">
        <f t="shared" si="1"/>
        <v>6.3516170557106441E-2</v>
      </c>
      <c r="R7" s="32">
        <f t="shared" si="8"/>
        <v>7.4897249197613442</v>
      </c>
      <c r="S7" s="32">
        <f t="shared" si="9"/>
        <v>17.221632644333148</v>
      </c>
      <c r="T7" s="32">
        <f t="shared" si="10"/>
        <v>13.71949284033499</v>
      </c>
    </row>
    <row r="8" spans="1:20" x14ac:dyDescent="0.25">
      <c r="B8" s="12" t="str">
        <f>'Média Mensal'!B8</f>
        <v>Baguim</v>
      </c>
      <c r="C8" s="12" t="str">
        <f>'Média Mensal'!C8</f>
        <v>Campainha</v>
      </c>
      <c r="D8" s="15">
        <f>'Média Mensal'!D8</f>
        <v>751.7</v>
      </c>
      <c r="E8" s="4">
        <v>939.12179930406853</v>
      </c>
      <c r="F8" s="2">
        <v>3587.0647897416657</v>
      </c>
      <c r="G8" s="5">
        <f t="shared" si="4"/>
        <v>4526.1865890457339</v>
      </c>
      <c r="H8" s="2">
        <v>96</v>
      </c>
      <c r="I8" s="2">
        <v>183</v>
      </c>
      <c r="J8" s="5">
        <f t="shared" si="5"/>
        <v>279</v>
      </c>
      <c r="K8" s="2">
        <v>0</v>
      </c>
      <c r="L8" s="2">
        <v>0</v>
      </c>
      <c r="M8" s="5">
        <f t="shared" si="6"/>
        <v>0</v>
      </c>
      <c r="N8" s="27">
        <f t="shared" si="7"/>
        <v>4.52894386238459E-2</v>
      </c>
      <c r="O8" s="27">
        <f t="shared" si="0"/>
        <v>9.0747439529995588E-2</v>
      </c>
      <c r="P8" s="28">
        <f t="shared" si="1"/>
        <v>7.5105976852610737E-2</v>
      </c>
      <c r="R8" s="32">
        <f t="shared" si="8"/>
        <v>9.7825187427507139</v>
      </c>
      <c r="S8" s="32">
        <f t="shared" si="9"/>
        <v>19.601446938479047</v>
      </c>
      <c r="T8" s="32">
        <f t="shared" si="10"/>
        <v>16.222891000163919</v>
      </c>
    </row>
    <row r="9" spans="1:20" x14ac:dyDescent="0.25">
      <c r="B9" s="12" t="str">
        <f>'Média Mensal'!B9</f>
        <v>Campainha</v>
      </c>
      <c r="C9" s="12" t="str">
        <f>'Média Mensal'!C9</f>
        <v>Rio Tinto</v>
      </c>
      <c r="D9" s="15">
        <f>'Média Mensal'!D9</f>
        <v>859.99</v>
      </c>
      <c r="E9" s="4">
        <v>1219.4219630942507</v>
      </c>
      <c r="F9" s="2">
        <v>4511.0368017391056</v>
      </c>
      <c r="G9" s="5">
        <f t="shared" si="4"/>
        <v>5730.4587648333563</v>
      </c>
      <c r="H9" s="2">
        <v>97</v>
      </c>
      <c r="I9" s="2">
        <v>182</v>
      </c>
      <c r="J9" s="5">
        <f t="shared" si="5"/>
        <v>279</v>
      </c>
      <c r="K9" s="2">
        <v>0</v>
      </c>
      <c r="L9" s="2">
        <v>0</v>
      </c>
      <c r="M9" s="5">
        <f t="shared" si="6"/>
        <v>0</v>
      </c>
      <c r="N9" s="27">
        <f t="shared" si="7"/>
        <v>5.8200742797549193E-2</v>
      </c>
      <c r="O9" s="27">
        <f t="shared" si="0"/>
        <v>0.1147496133938519</v>
      </c>
      <c r="P9" s="28">
        <f t="shared" si="1"/>
        <v>9.5089253365746654E-2</v>
      </c>
      <c r="R9" s="32">
        <f t="shared" si="8"/>
        <v>12.571360444270626</v>
      </c>
      <c r="S9" s="32">
        <f t="shared" si="9"/>
        <v>24.785916493072008</v>
      </c>
      <c r="T9" s="32">
        <f t="shared" si="10"/>
        <v>20.539278727001278</v>
      </c>
    </row>
    <row r="10" spans="1:20" x14ac:dyDescent="0.25">
      <c r="B10" s="12" t="str">
        <f>'Média Mensal'!B10</f>
        <v>Rio Tinto</v>
      </c>
      <c r="C10" s="12" t="str">
        <f>'Média Mensal'!C10</f>
        <v>Levada</v>
      </c>
      <c r="D10" s="15">
        <f>'Média Mensal'!D10</f>
        <v>452.83</v>
      </c>
      <c r="E10" s="4">
        <v>1327.3003853366049</v>
      </c>
      <c r="F10" s="2">
        <v>5364.6830155092621</v>
      </c>
      <c r="G10" s="5">
        <f t="shared" si="4"/>
        <v>6691.9834008458674</v>
      </c>
      <c r="H10" s="2">
        <v>110</v>
      </c>
      <c r="I10" s="2">
        <v>182</v>
      </c>
      <c r="J10" s="5">
        <f t="shared" si="5"/>
        <v>292</v>
      </c>
      <c r="K10" s="2">
        <v>0</v>
      </c>
      <c r="L10" s="2">
        <v>0</v>
      </c>
      <c r="M10" s="5">
        <f t="shared" si="6"/>
        <v>0</v>
      </c>
      <c r="N10" s="27">
        <f t="shared" si="7"/>
        <v>5.5862810830665188E-2</v>
      </c>
      <c r="O10" s="27">
        <f t="shared" si="0"/>
        <v>0.13646426067127754</v>
      </c>
      <c r="P10" s="28">
        <f t="shared" si="1"/>
        <v>0.10610070079981399</v>
      </c>
      <c r="R10" s="32">
        <f t="shared" si="8"/>
        <v>12.066367139423681</v>
      </c>
      <c r="S10" s="32">
        <f t="shared" si="9"/>
        <v>29.476280304995946</v>
      </c>
      <c r="T10" s="32">
        <f t="shared" si="10"/>
        <v>22.91775137275982</v>
      </c>
    </row>
    <row r="11" spans="1:20" x14ac:dyDescent="0.25">
      <c r="B11" s="12" t="str">
        <f>'Média Mensal'!B11</f>
        <v>Levada</v>
      </c>
      <c r="C11" s="12" t="str">
        <f>'Média Mensal'!C11</f>
        <v>Nau Vitória</v>
      </c>
      <c r="D11" s="15">
        <f>'Média Mensal'!D11</f>
        <v>1111.6199999999999</v>
      </c>
      <c r="E11" s="4">
        <v>2346.5935817818013</v>
      </c>
      <c r="F11" s="2">
        <v>6416.1527302540208</v>
      </c>
      <c r="G11" s="5">
        <f t="shared" si="4"/>
        <v>8762.7463120358225</v>
      </c>
      <c r="H11" s="2">
        <v>114</v>
      </c>
      <c r="I11" s="2">
        <v>182</v>
      </c>
      <c r="J11" s="5">
        <f t="shared" si="5"/>
        <v>296</v>
      </c>
      <c r="K11" s="2">
        <v>0</v>
      </c>
      <c r="L11" s="2">
        <v>0</v>
      </c>
      <c r="M11" s="5">
        <f t="shared" si="6"/>
        <v>0</v>
      </c>
      <c r="N11" s="27">
        <f t="shared" si="7"/>
        <v>9.5297010306278476E-2</v>
      </c>
      <c r="O11" s="27">
        <f t="shared" si="0"/>
        <v>0.16321104828688493</v>
      </c>
      <c r="P11" s="28">
        <f t="shared" si="1"/>
        <v>0.13705496609165138</v>
      </c>
      <c r="R11" s="32">
        <f t="shared" si="8"/>
        <v>20.584154226156151</v>
      </c>
      <c r="S11" s="32">
        <f t="shared" si="9"/>
        <v>35.25358642996715</v>
      </c>
      <c r="T11" s="32">
        <f t="shared" si="10"/>
        <v>29.603872675796698</v>
      </c>
    </row>
    <row r="12" spans="1:20" x14ac:dyDescent="0.25">
      <c r="B12" s="12" t="str">
        <f>'Média Mensal'!B12</f>
        <v>Nau Vitória</v>
      </c>
      <c r="C12" s="12" t="str">
        <f>'Média Mensal'!C12</f>
        <v>Nasoni</v>
      </c>
      <c r="D12" s="15">
        <f>'Média Mensal'!D12</f>
        <v>499.02</v>
      </c>
      <c r="E12" s="4">
        <v>2434.3532327862749</v>
      </c>
      <c r="F12" s="2">
        <v>6541.8151792270401</v>
      </c>
      <c r="G12" s="5">
        <f t="shared" si="4"/>
        <v>8976.1684120133141</v>
      </c>
      <c r="H12" s="2">
        <v>115</v>
      </c>
      <c r="I12" s="2">
        <v>179</v>
      </c>
      <c r="J12" s="5">
        <f t="shared" si="5"/>
        <v>294</v>
      </c>
      <c r="K12" s="2">
        <v>0</v>
      </c>
      <c r="L12" s="2">
        <v>0</v>
      </c>
      <c r="M12" s="5">
        <f t="shared" si="6"/>
        <v>0</v>
      </c>
      <c r="N12" s="27">
        <f t="shared" si="7"/>
        <v>9.8001337873843603E-2</v>
      </c>
      <c r="O12" s="27">
        <f t="shared" si="0"/>
        <v>0.16919654405201323</v>
      </c>
      <c r="P12" s="28">
        <f t="shared" si="1"/>
        <v>0.14134807905034824</v>
      </c>
      <c r="R12" s="32">
        <f t="shared" si="8"/>
        <v>21.168288980750216</v>
      </c>
      <c r="S12" s="32">
        <f t="shared" si="9"/>
        <v>36.546453515234859</v>
      </c>
      <c r="T12" s="32">
        <f t="shared" si="10"/>
        <v>30.531185074875218</v>
      </c>
    </row>
    <row r="13" spans="1:20" x14ac:dyDescent="0.25">
      <c r="B13" s="12" t="str">
        <f>'Média Mensal'!B13</f>
        <v>Nasoni</v>
      </c>
      <c r="C13" s="12" t="str">
        <f>'Média Mensal'!C13</f>
        <v>Contumil</v>
      </c>
      <c r="D13" s="15">
        <f>'Média Mensal'!D13</f>
        <v>650</v>
      </c>
      <c r="E13" s="4">
        <v>2488.4271738888078</v>
      </c>
      <c r="F13" s="2">
        <v>6611.5736217192425</v>
      </c>
      <c r="G13" s="5">
        <f t="shared" si="4"/>
        <v>9100.0007956080499</v>
      </c>
      <c r="H13" s="2">
        <v>125</v>
      </c>
      <c r="I13" s="2">
        <v>163</v>
      </c>
      <c r="J13" s="5">
        <f t="shared" si="5"/>
        <v>288</v>
      </c>
      <c r="K13" s="2">
        <v>0</v>
      </c>
      <c r="L13" s="2">
        <v>0</v>
      </c>
      <c r="M13" s="5">
        <f t="shared" si="6"/>
        <v>0</v>
      </c>
      <c r="N13" s="27">
        <f t="shared" si="7"/>
        <v>9.2163969403289178E-2</v>
      </c>
      <c r="O13" s="27">
        <f t="shared" si="0"/>
        <v>0.187786117408522</v>
      </c>
      <c r="P13" s="28">
        <f t="shared" si="1"/>
        <v>0.14628344900347304</v>
      </c>
      <c r="R13" s="32">
        <f t="shared" si="8"/>
        <v>19.907417391110464</v>
      </c>
      <c r="S13" s="32">
        <f t="shared" si="9"/>
        <v>40.56180136024075</v>
      </c>
      <c r="T13" s="32">
        <f t="shared" si="10"/>
        <v>31.597224984750174</v>
      </c>
    </row>
    <row r="14" spans="1:20" x14ac:dyDescent="0.25">
      <c r="B14" s="12" t="str">
        <f>'Média Mensal'!B14</f>
        <v>Contumil</v>
      </c>
      <c r="C14" s="12" t="str">
        <f>'Média Mensal'!C14</f>
        <v>Estádio do Dragão</v>
      </c>
      <c r="D14" s="15">
        <f>'Média Mensal'!D14</f>
        <v>619.19000000000005</v>
      </c>
      <c r="E14" s="4">
        <v>2975.3708031028455</v>
      </c>
      <c r="F14" s="2">
        <v>7472.2060082923745</v>
      </c>
      <c r="G14" s="5">
        <f t="shared" si="4"/>
        <v>10447.57681139522</v>
      </c>
      <c r="H14" s="2">
        <v>131</v>
      </c>
      <c r="I14" s="2">
        <v>161</v>
      </c>
      <c r="J14" s="5">
        <f t="shared" si="5"/>
        <v>292</v>
      </c>
      <c r="K14" s="2">
        <v>0</v>
      </c>
      <c r="L14" s="2">
        <v>0</v>
      </c>
      <c r="M14" s="5">
        <f t="shared" si="6"/>
        <v>0</v>
      </c>
      <c r="N14" s="27">
        <f t="shared" si="7"/>
        <v>0.10515163991740335</v>
      </c>
      <c r="O14" s="27">
        <f t="shared" si="0"/>
        <v>0.21486674742041564</v>
      </c>
      <c r="P14" s="28">
        <f t="shared" si="1"/>
        <v>0.16564524371187248</v>
      </c>
      <c r="R14" s="32">
        <f t="shared" si="8"/>
        <v>22.712754222159127</v>
      </c>
      <c r="S14" s="32">
        <f t="shared" si="9"/>
        <v>46.411217442809779</v>
      </c>
      <c r="T14" s="32">
        <f t="shared" si="10"/>
        <v>35.779372641764454</v>
      </c>
    </row>
    <row r="15" spans="1:20" x14ac:dyDescent="0.25">
      <c r="B15" s="12" t="str">
        <f>'Média Mensal'!B15</f>
        <v>Estádio do Dragão</v>
      </c>
      <c r="C15" s="12" t="str">
        <f>'Média Mensal'!C15</f>
        <v>Campanhã</v>
      </c>
      <c r="D15" s="15">
        <f>'Média Mensal'!D15</f>
        <v>1166.02</v>
      </c>
      <c r="E15" s="4">
        <v>6530.4537478680131</v>
      </c>
      <c r="F15" s="2">
        <v>11188.882106929361</v>
      </c>
      <c r="G15" s="5">
        <f t="shared" si="4"/>
        <v>17719.335854797373</v>
      </c>
      <c r="H15" s="2">
        <v>194</v>
      </c>
      <c r="I15" s="2">
        <v>298</v>
      </c>
      <c r="J15" s="5">
        <f t="shared" si="5"/>
        <v>492</v>
      </c>
      <c r="K15" s="2">
        <v>105</v>
      </c>
      <c r="L15" s="2">
        <v>138</v>
      </c>
      <c r="M15" s="5">
        <f t="shared" si="6"/>
        <v>243</v>
      </c>
      <c r="N15" s="27">
        <f t="shared" si="7"/>
        <v>9.611523825309097E-2</v>
      </c>
      <c r="O15" s="27">
        <f t="shared" si="0"/>
        <v>0.11348671400244807</v>
      </c>
      <c r="P15" s="28">
        <f t="shared" si="1"/>
        <v>0.10639943228369465</v>
      </c>
      <c r="R15" s="32">
        <f t="shared" si="8"/>
        <v>21.840982434341182</v>
      </c>
      <c r="S15" s="32">
        <f t="shared" si="9"/>
        <v>25.662573639746242</v>
      </c>
      <c r="T15" s="32">
        <f t="shared" si="10"/>
        <v>24.107939938499829</v>
      </c>
    </row>
    <row r="16" spans="1:20" x14ac:dyDescent="0.25">
      <c r="B16" s="12" t="str">
        <f>'Média Mensal'!B16</f>
        <v>Campanhã</v>
      </c>
      <c r="C16" s="12" t="str">
        <f>'Média Mensal'!C16</f>
        <v>Heroismo</v>
      </c>
      <c r="D16" s="15">
        <f>'Média Mensal'!D16</f>
        <v>950.92</v>
      </c>
      <c r="E16" s="4">
        <v>13412.375842390087</v>
      </c>
      <c r="F16" s="2">
        <v>18752.696037572703</v>
      </c>
      <c r="G16" s="5">
        <f t="shared" si="4"/>
        <v>32165.07187996279</v>
      </c>
      <c r="H16" s="2">
        <v>200</v>
      </c>
      <c r="I16" s="2">
        <v>332</v>
      </c>
      <c r="J16" s="5">
        <f t="shared" si="5"/>
        <v>532</v>
      </c>
      <c r="K16" s="2">
        <v>189</v>
      </c>
      <c r="L16" s="2">
        <v>243</v>
      </c>
      <c r="M16" s="5">
        <f t="shared" si="6"/>
        <v>432</v>
      </c>
      <c r="N16" s="27">
        <f t="shared" si="7"/>
        <v>0.14890727243083407</v>
      </c>
      <c r="O16" s="27">
        <f t="shared" si="0"/>
        <v>0.14209171392959857</v>
      </c>
      <c r="P16" s="28">
        <f t="shared" si="1"/>
        <v>0.14485639087027485</v>
      </c>
      <c r="R16" s="32">
        <f t="shared" si="8"/>
        <v>34.479115276067063</v>
      </c>
      <c r="S16" s="32">
        <f t="shared" si="9"/>
        <v>32.613384413169918</v>
      </c>
      <c r="T16" s="32">
        <f t="shared" si="10"/>
        <v>33.366257136890859</v>
      </c>
    </row>
    <row r="17" spans="2:20" x14ac:dyDescent="0.25">
      <c r="B17" s="12" t="str">
        <f>'Média Mensal'!B17</f>
        <v>Heroismo</v>
      </c>
      <c r="C17" s="12" t="str">
        <f>'Média Mensal'!C17</f>
        <v>24 de Agosto</v>
      </c>
      <c r="D17" s="15">
        <f>'Média Mensal'!D17</f>
        <v>571.9</v>
      </c>
      <c r="E17" s="4">
        <v>14443.365224333254</v>
      </c>
      <c r="F17" s="2">
        <v>19926.777290365459</v>
      </c>
      <c r="G17" s="5">
        <f t="shared" si="4"/>
        <v>34370.142514698717</v>
      </c>
      <c r="H17" s="2">
        <v>205</v>
      </c>
      <c r="I17" s="2">
        <v>330</v>
      </c>
      <c r="J17" s="5">
        <f t="shared" si="5"/>
        <v>535</v>
      </c>
      <c r="K17" s="2">
        <v>212</v>
      </c>
      <c r="L17" s="2">
        <v>237</v>
      </c>
      <c r="M17" s="5">
        <f t="shared" si="6"/>
        <v>449</v>
      </c>
      <c r="N17" s="27">
        <f t="shared" si="7"/>
        <v>0.14912204947895075</v>
      </c>
      <c r="O17" s="27">
        <f t="shared" si="0"/>
        <v>0.15321690110694977</v>
      </c>
      <c r="P17" s="28">
        <f t="shared" si="1"/>
        <v>0.15146903872293541</v>
      </c>
      <c r="R17" s="32">
        <f t="shared" si="8"/>
        <v>34.636367444444254</v>
      </c>
      <c r="S17" s="32">
        <f t="shared" si="9"/>
        <v>35.144228025335906</v>
      </c>
      <c r="T17" s="32">
        <f t="shared" si="10"/>
        <v>34.929006620628776</v>
      </c>
    </row>
    <row r="18" spans="2:20" x14ac:dyDescent="0.25">
      <c r="B18" s="12" t="str">
        <f>'Média Mensal'!B18</f>
        <v>24 de Agosto</v>
      </c>
      <c r="C18" s="12" t="str">
        <f>'Média Mensal'!C18</f>
        <v>Bolhão</v>
      </c>
      <c r="D18" s="15">
        <f>'Média Mensal'!D18</f>
        <v>680.44</v>
      </c>
      <c r="E18" s="4">
        <v>18989.189873075182</v>
      </c>
      <c r="F18" s="2">
        <v>23796.39741842178</v>
      </c>
      <c r="G18" s="5">
        <f t="shared" si="4"/>
        <v>42785.587291496966</v>
      </c>
      <c r="H18" s="2">
        <v>207</v>
      </c>
      <c r="I18" s="2">
        <v>325</v>
      </c>
      <c r="J18" s="5">
        <f t="shared" si="5"/>
        <v>532</v>
      </c>
      <c r="K18" s="2">
        <v>204</v>
      </c>
      <c r="L18" s="2">
        <v>229</v>
      </c>
      <c r="M18" s="5">
        <f t="shared" si="6"/>
        <v>433</v>
      </c>
      <c r="N18" s="27">
        <f t="shared" si="7"/>
        <v>0.19924861362665977</v>
      </c>
      <c r="O18" s="27">
        <f t="shared" si="0"/>
        <v>0.18738501179933997</v>
      </c>
      <c r="P18" s="28">
        <f t="shared" si="1"/>
        <v>0.19247124235927307</v>
      </c>
      <c r="R18" s="32">
        <f t="shared" si="8"/>
        <v>46.202408450304581</v>
      </c>
      <c r="S18" s="32">
        <f t="shared" si="9"/>
        <v>42.953785953829929</v>
      </c>
      <c r="T18" s="32">
        <f t="shared" si="10"/>
        <v>44.337396156991673</v>
      </c>
    </row>
    <row r="19" spans="2:20" x14ac:dyDescent="0.25">
      <c r="B19" s="12" t="str">
        <f>'Média Mensal'!B19</f>
        <v>Bolhão</v>
      </c>
      <c r="C19" s="12" t="str">
        <f>'Média Mensal'!C19</f>
        <v>Trindade</v>
      </c>
      <c r="D19" s="15">
        <f>'Média Mensal'!D19</f>
        <v>451.8</v>
      </c>
      <c r="E19" s="4">
        <v>26581.550028231661</v>
      </c>
      <c r="F19" s="2">
        <v>26712.279002732725</v>
      </c>
      <c r="G19" s="5">
        <f t="shared" si="4"/>
        <v>53293.829030964385</v>
      </c>
      <c r="H19" s="2">
        <v>213</v>
      </c>
      <c r="I19" s="2">
        <v>315</v>
      </c>
      <c r="J19" s="5">
        <f t="shared" si="5"/>
        <v>528</v>
      </c>
      <c r="K19" s="2">
        <v>204</v>
      </c>
      <c r="L19" s="2">
        <v>232</v>
      </c>
      <c r="M19" s="5">
        <f t="shared" si="6"/>
        <v>436</v>
      </c>
      <c r="N19" s="27">
        <f t="shared" si="7"/>
        <v>0.27517132534401306</v>
      </c>
      <c r="O19" s="27">
        <f t="shared" si="0"/>
        <v>0.2127180273518246</v>
      </c>
      <c r="P19" s="28">
        <f t="shared" si="1"/>
        <v>0.23987212404114028</v>
      </c>
      <c r="R19" s="32">
        <f t="shared" si="8"/>
        <v>63.744724288325322</v>
      </c>
      <c r="S19" s="32">
        <f t="shared" si="9"/>
        <v>48.834148085434599</v>
      </c>
      <c r="T19" s="32">
        <f t="shared" si="10"/>
        <v>55.284055011373844</v>
      </c>
    </row>
    <row r="20" spans="2:20" x14ac:dyDescent="0.25">
      <c r="B20" s="12" t="str">
        <f>'Média Mensal'!B20</f>
        <v>Trindade</v>
      </c>
      <c r="C20" s="12" t="str">
        <f>'Média Mensal'!C20</f>
        <v>Lapa</v>
      </c>
      <c r="D20" s="15">
        <f>'Média Mensal'!D20</f>
        <v>857.43000000000006</v>
      </c>
      <c r="E20" s="4">
        <v>36082.129201962452</v>
      </c>
      <c r="F20" s="2">
        <v>39564.421172606941</v>
      </c>
      <c r="G20" s="5">
        <f t="shared" si="4"/>
        <v>75646.5503745694</v>
      </c>
      <c r="H20" s="2">
        <v>289</v>
      </c>
      <c r="I20" s="2">
        <v>354</v>
      </c>
      <c r="J20" s="5">
        <f t="shared" si="5"/>
        <v>643</v>
      </c>
      <c r="K20" s="2">
        <v>204</v>
      </c>
      <c r="L20" s="2">
        <v>227</v>
      </c>
      <c r="M20" s="5">
        <f t="shared" si="6"/>
        <v>431</v>
      </c>
      <c r="N20" s="27">
        <f t="shared" si="7"/>
        <v>0.31926567213458673</v>
      </c>
      <c r="O20" s="27">
        <f t="shared" si="0"/>
        <v>0.29801462166772325</v>
      </c>
      <c r="P20" s="28">
        <f t="shared" si="1"/>
        <v>0.30778656327130965</v>
      </c>
      <c r="R20" s="32">
        <f t="shared" si="8"/>
        <v>73.188903046576982</v>
      </c>
      <c r="S20" s="32">
        <f t="shared" si="9"/>
        <v>68.097110451991298</v>
      </c>
      <c r="T20" s="32">
        <f t="shared" si="10"/>
        <v>70.434404445595348</v>
      </c>
    </row>
    <row r="21" spans="2:20" x14ac:dyDescent="0.25">
      <c r="B21" s="12" t="str">
        <f>'Média Mensal'!B21</f>
        <v>Lapa</v>
      </c>
      <c r="C21" s="12" t="str">
        <f>'Média Mensal'!C21</f>
        <v>Carolina Michaelis</v>
      </c>
      <c r="D21" s="15">
        <f>'Média Mensal'!D21</f>
        <v>460.97</v>
      </c>
      <c r="E21" s="4">
        <v>33266.951390031798</v>
      </c>
      <c r="F21" s="2">
        <v>39666.09267613299</v>
      </c>
      <c r="G21" s="5">
        <f t="shared" si="4"/>
        <v>72933.044066164788</v>
      </c>
      <c r="H21" s="2">
        <v>288</v>
      </c>
      <c r="I21" s="2">
        <v>345</v>
      </c>
      <c r="J21" s="5">
        <f t="shared" si="5"/>
        <v>633</v>
      </c>
      <c r="K21" s="2">
        <v>218</v>
      </c>
      <c r="L21" s="2">
        <v>224</v>
      </c>
      <c r="M21" s="5">
        <f t="shared" si="6"/>
        <v>442</v>
      </c>
      <c r="N21" s="27">
        <f t="shared" si="7"/>
        <v>0.28611317763547373</v>
      </c>
      <c r="O21" s="27">
        <f t="shared" si="0"/>
        <v>0.30495489172253054</v>
      </c>
      <c r="P21" s="28">
        <f t="shared" si="1"/>
        <v>0.29606178379081605</v>
      </c>
      <c r="R21" s="32">
        <f t="shared" si="8"/>
        <v>65.744963221406721</v>
      </c>
      <c r="S21" s="32">
        <f t="shared" si="9"/>
        <v>69.711937919390138</v>
      </c>
      <c r="T21" s="32">
        <f t="shared" si="10"/>
        <v>67.844692154571902</v>
      </c>
    </row>
    <row r="22" spans="2:20" x14ac:dyDescent="0.25">
      <c r="B22" s="12" t="str">
        <f>'Média Mensal'!B22</f>
        <v>Carolina Michaelis</v>
      </c>
      <c r="C22" s="12" t="str">
        <f>'Média Mensal'!C22</f>
        <v>Casa da Música</v>
      </c>
      <c r="D22" s="15">
        <f>'Média Mensal'!D22</f>
        <v>627.48</v>
      </c>
      <c r="E22" s="4">
        <v>31890.456481377732</v>
      </c>
      <c r="F22" s="2">
        <v>37841.00348540963</v>
      </c>
      <c r="G22" s="5">
        <f t="shared" si="4"/>
        <v>69731.45996678737</v>
      </c>
      <c r="H22" s="2">
        <v>290</v>
      </c>
      <c r="I22" s="2">
        <v>351</v>
      </c>
      <c r="J22" s="5">
        <f t="shared" si="5"/>
        <v>641</v>
      </c>
      <c r="K22" s="2">
        <v>236</v>
      </c>
      <c r="L22" s="2">
        <v>217</v>
      </c>
      <c r="M22" s="5">
        <f t="shared" si="6"/>
        <v>453</v>
      </c>
      <c r="N22" s="27">
        <f t="shared" si="7"/>
        <v>0.26319206788407612</v>
      </c>
      <c r="O22" s="27">
        <f t="shared" si="0"/>
        <v>0.29191097480104938</v>
      </c>
      <c r="P22" s="28">
        <f t="shared" si="1"/>
        <v>0.27803612426948709</v>
      </c>
      <c r="R22" s="32">
        <f t="shared" si="8"/>
        <v>60.628244261174395</v>
      </c>
      <c r="S22" s="32">
        <f t="shared" si="9"/>
        <v>66.621485009523994</v>
      </c>
      <c r="T22" s="32">
        <f t="shared" si="10"/>
        <v>63.739908561962864</v>
      </c>
    </row>
    <row r="23" spans="2:20" x14ac:dyDescent="0.25">
      <c r="B23" s="12" t="str">
        <f>'Média Mensal'!B23</f>
        <v>Casa da Música</v>
      </c>
      <c r="C23" s="12" t="str">
        <f>'Média Mensal'!C23</f>
        <v>Francos</v>
      </c>
      <c r="D23" s="15">
        <f>'Média Mensal'!D23</f>
        <v>871.87</v>
      </c>
      <c r="E23" s="4">
        <v>30669.581640154087</v>
      </c>
      <c r="F23" s="2">
        <v>30342.746441265674</v>
      </c>
      <c r="G23" s="5">
        <f t="shared" si="4"/>
        <v>61012.328081419764</v>
      </c>
      <c r="H23" s="2">
        <v>311</v>
      </c>
      <c r="I23" s="2">
        <v>343</v>
      </c>
      <c r="J23" s="5">
        <f t="shared" si="5"/>
        <v>654</v>
      </c>
      <c r="K23" s="2">
        <v>222</v>
      </c>
      <c r="L23" s="2">
        <v>214</v>
      </c>
      <c r="M23" s="5">
        <f t="shared" si="6"/>
        <v>436</v>
      </c>
      <c r="N23" s="27">
        <f t="shared" si="7"/>
        <v>0.25091286766275678</v>
      </c>
      <c r="O23" s="27">
        <f t="shared" si="0"/>
        <v>0.23861864140661901</v>
      </c>
      <c r="P23" s="28">
        <f t="shared" si="1"/>
        <v>0.24464428723222784</v>
      </c>
      <c r="R23" s="32">
        <f t="shared" si="8"/>
        <v>57.541428968394158</v>
      </c>
      <c r="S23" s="32">
        <f t="shared" si="9"/>
        <v>54.47530779401378</v>
      </c>
      <c r="T23" s="32">
        <f t="shared" si="10"/>
        <v>55.974612918733726</v>
      </c>
    </row>
    <row r="24" spans="2:20" x14ac:dyDescent="0.25">
      <c r="B24" s="12" t="str">
        <f>'Média Mensal'!B24</f>
        <v>Francos</v>
      </c>
      <c r="C24" s="12" t="str">
        <f>'Média Mensal'!C24</f>
        <v>Ramalde</v>
      </c>
      <c r="D24" s="15">
        <f>'Média Mensal'!D24</f>
        <v>965.03</v>
      </c>
      <c r="E24" s="4">
        <v>29047.20332846931</v>
      </c>
      <c r="F24" s="2">
        <v>28662.792226873349</v>
      </c>
      <c r="G24" s="5">
        <f t="shared" si="4"/>
        <v>57709.995555342655</v>
      </c>
      <c r="H24" s="2">
        <v>322</v>
      </c>
      <c r="I24" s="2">
        <v>343</v>
      </c>
      <c r="J24" s="5">
        <f t="shared" si="5"/>
        <v>665</v>
      </c>
      <c r="K24" s="2">
        <v>231</v>
      </c>
      <c r="L24" s="2">
        <v>214</v>
      </c>
      <c r="M24" s="5">
        <f t="shared" si="6"/>
        <v>445</v>
      </c>
      <c r="N24" s="27">
        <f t="shared" si="7"/>
        <v>0.2290066487580362</v>
      </c>
      <c r="O24" s="27">
        <f t="shared" si="0"/>
        <v>0.22540729967657558</v>
      </c>
      <c r="P24" s="28">
        <f t="shared" si="1"/>
        <v>0.22720470691079786</v>
      </c>
      <c r="R24" s="32">
        <f t="shared" si="8"/>
        <v>52.526588297412857</v>
      </c>
      <c r="S24" s="32">
        <f t="shared" si="9"/>
        <v>51.459232005158619</v>
      </c>
      <c r="T24" s="32">
        <f t="shared" si="10"/>
        <v>51.990986986795185</v>
      </c>
    </row>
    <row r="25" spans="2:20" x14ac:dyDescent="0.25">
      <c r="B25" s="12" t="str">
        <f>'Média Mensal'!B25</f>
        <v>Ramalde</v>
      </c>
      <c r="C25" s="12" t="str">
        <f>'Média Mensal'!C25</f>
        <v>Viso</v>
      </c>
      <c r="D25" s="15">
        <f>'Média Mensal'!D25</f>
        <v>621.15</v>
      </c>
      <c r="E25" s="4">
        <v>27474.037560684403</v>
      </c>
      <c r="F25" s="2">
        <v>28206.599269561993</v>
      </c>
      <c r="G25" s="5">
        <f t="shared" si="4"/>
        <v>55680.636830246396</v>
      </c>
      <c r="H25" s="2">
        <v>328</v>
      </c>
      <c r="I25" s="2">
        <v>340</v>
      </c>
      <c r="J25" s="5">
        <f t="shared" si="5"/>
        <v>668</v>
      </c>
      <c r="K25" s="2">
        <v>231</v>
      </c>
      <c r="L25" s="2">
        <v>214</v>
      </c>
      <c r="M25" s="5">
        <f t="shared" si="6"/>
        <v>445</v>
      </c>
      <c r="N25" s="27">
        <f t="shared" si="7"/>
        <v>0.21441310451929516</v>
      </c>
      <c r="O25" s="27">
        <f t="shared" si="0"/>
        <v>0.22295591935596618</v>
      </c>
      <c r="P25" s="28">
        <f t="shared" si="1"/>
        <v>0.21865727133237409</v>
      </c>
      <c r="R25" s="32">
        <f t="shared" si="8"/>
        <v>49.148546620186764</v>
      </c>
      <c r="S25" s="32">
        <f t="shared" si="9"/>
        <v>50.914439114732843</v>
      </c>
      <c r="T25" s="32">
        <f t="shared" si="10"/>
        <v>50.02752635242264</v>
      </c>
    </row>
    <row r="26" spans="2:20" x14ac:dyDescent="0.25">
      <c r="B26" s="12" t="str">
        <f>'Média Mensal'!B26</f>
        <v>Viso</v>
      </c>
      <c r="C26" s="12" t="str">
        <f>'Média Mensal'!C26</f>
        <v>Sete Bicas</v>
      </c>
      <c r="D26" s="15">
        <f>'Média Mensal'!D26</f>
        <v>743.81</v>
      </c>
      <c r="E26" s="4">
        <v>26558.442690188222</v>
      </c>
      <c r="F26" s="2">
        <v>26602.133874895437</v>
      </c>
      <c r="G26" s="5">
        <f t="shared" si="4"/>
        <v>53160.576565083655</v>
      </c>
      <c r="H26" s="2">
        <v>322</v>
      </c>
      <c r="I26" s="2">
        <v>332</v>
      </c>
      <c r="J26" s="5">
        <f t="shared" si="5"/>
        <v>654</v>
      </c>
      <c r="K26" s="2">
        <v>228</v>
      </c>
      <c r="L26" s="2">
        <v>215</v>
      </c>
      <c r="M26" s="5">
        <f t="shared" si="6"/>
        <v>443</v>
      </c>
      <c r="N26" s="27">
        <f t="shared" si="7"/>
        <v>0.21062081818763659</v>
      </c>
      <c r="O26" s="27">
        <f t="shared" si="0"/>
        <v>0.2127626037725977</v>
      </c>
      <c r="P26" s="28">
        <f t="shared" si="1"/>
        <v>0.2116871737324538</v>
      </c>
      <c r="R26" s="32">
        <f t="shared" si="8"/>
        <v>48.288077618524042</v>
      </c>
      <c r="S26" s="32">
        <f t="shared" si="9"/>
        <v>48.632785877322554</v>
      </c>
      <c r="T26" s="32">
        <f t="shared" si="10"/>
        <v>48.459960405728033</v>
      </c>
    </row>
    <row r="27" spans="2:20" x14ac:dyDescent="0.25">
      <c r="B27" s="12" t="str">
        <f>'Média Mensal'!B27</f>
        <v>Sete Bicas</v>
      </c>
      <c r="C27" s="12" t="str">
        <f>'Média Mensal'!C27</f>
        <v>ASra da Hora</v>
      </c>
      <c r="D27" s="15">
        <f>'Média Mensal'!D27</f>
        <v>674.5</v>
      </c>
      <c r="E27" s="4">
        <v>24284.848321295336</v>
      </c>
      <c r="F27" s="2">
        <v>21439.339568521063</v>
      </c>
      <c r="G27" s="5">
        <f t="shared" si="4"/>
        <v>45724.1878898164</v>
      </c>
      <c r="H27" s="2">
        <v>321</v>
      </c>
      <c r="I27" s="2">
        <v>328</v>
      </c>
      <c r="J27" s="5">
        <f t="shared" si="5"/>
        <v>649</v>
      </c>
      <c r="K27" s="2">
        <v>238</v>
      </c>
      <c r="L27" s="2">
        <v>219</v>
      </c>
      <c r="M27" s="5">
        <f t="shared" si="6"/>
        <v>457</v>
      </c>
      <c r="N27" s="27">
        <f t="shared" si="7"/>
        <v>0.18919327143421111</v>
      </c>
      <c r="O27" s="27">
        <f t="shared" si="0"/>
        <v>0.17129545836146584</v>
      </c>
      <c r="P27" s="28">
        <f t="shared" si="1"/>
        <v>0.1803573204868113</v>
      </c>
      <c r="R27" s="32">
        <f t="shared" si="8"/>
        <v>43.443378034517593</v>
      </c>
      <c r="S27" s="32">
        <f t="shared" si="9"/>
        <v>39.19440506128165</v>
      </c>
      <c r="T27" s="32">
        <f t="shared" si="10"/>
        <v>41.341942034192044</v>
      </c>
    </row>
    <row r="28" spans="2:20" x14ac:dyDescent="0.25">
      <c r="B28" s="12" t="str">
        <f>'Média Mensal'!B28</f>
        <v>ASra da Hora</v>
      </c>
      <c r="C28" s="12" t="str">
        <f>'Média Mensal'!C28</f>
        <v>Vasco da Gama</v>
      </c>
      <c r="D28" s="15">
        <f>'Média Mensal'!D28</f>
        <v>824.48</v>
      </c>
      <c r="E28" s="4">
        <v>7878.1027725308904</v>
      </c>
      <c r="F28" s="2">
        <v>10588.750625431992</v>
      </c>
      <c r="G28" s="5">
        <f t="shared" si="4"/>
        <v>18466.853397962885</v>
      </c>
      <c r="H28" s="2">
        <v>173</v>
      </c>
      <c r="I28" s="2">
        <v>172</v>
      </c>
      <c r="J28" s="5">
        <f t="shared" si="5"/>
        <v>345</v>
      </c>
      <c r="K28" s="2">
        <v>0</v>
      </c>
      <c r="L28" s="2">
        <v>0</v>
      </c>
      <c r="M28" s="5">
        <f t="shared" si="6"/>
        <v>0</v>
      </c>
      <c r="N28" s="27">
        <f t="shared" si="7"/>
        <v>0.2108248440518864</v>
      </c>
      <c r="O28" s="27">
        <f t="shared" si="0"/>
        <v>0.28501159090848388</v>
      </c>
      <c r="P28" s="28">
        <f t="shared" si="1"/>
        <v>0.24781070045575529</v>
      </c>
      <c r="R28" s="32">
        <f t="shared" si="8"/>
        <v>45.538166315207462</v>
      </c>
      <c r="S28" s="32">
        <f t="shared" si="9"/>
        <v>61.562503636232513</v>
      </c>
      <c r="T28" s="32">
        <f t="shared" si="10"/>
        <v>53.527111298443145</v>
      </c>
    </row>
    <row r="29" spans="2:20" x14ac:dyDescent="0.25">
      <c r="B29" s="12" t="str">
        <f>'Média Mensal'!B29</f>
        <v>Vasco da Gama</v>
      </c>
      <c r="C29" s="12" t="str">
        <f>'Média Mensal'!C29</f>
        <v>Estádio do Mar</v>
      </c>
      <c r="D29" s="15">
        <f>'Média Mensal'!D29</f>
        <v>661.6</v>
      </c>
      <c r="E29" s="4">
        <v>7150.9664936143636</v>
      </c>
      <c r="F29" s="2">
        <v>10675.789687879182</v>
      </c>
      <c r="G29" s="5">
        <f t="shared" si="4"/>
        <v>17826.756181493547</v>
      </c>
      <c r="H29" s="2">
        <v>190</v>
      </c>
      <c r="I29" s="2">
        <v>164</v>
      </c>
      <c r="J29" s="5">
        <f t="shared" si="5"/>
        <v>354</v>
      </c>
      <c r="K29" s="2">
        <v>0</v>
      </c>
      <c r="L29" s="2">
        <v>0</v>
      </c>
      <c r="M29" s="5">
        <f t="shared" si="6"/>
        <v>0</v>
      </c>
      <c r="N29" s="27">
        <f t="shared" si="7"/>
        <v>0.17424382294381976</v>
      </c>
      <c r="O29" s="27">
        <f t="shared" si="0"/>
        <v>0.30137166011402389</v>
      </c>
      <c r="P29" s="28">
        <f t="shared" si="1"/>
        <v>0.23313920513566577</v>
      </c>
      <c r="R29" s="32">
        <f t="shared" si="8"/>
        <v>37.636665755865074</v>
      </c>
      <c r="S29" s="32">
        <f t="shared" si="9"/>
        <v>65.096278584629161</v>
      </c>
      <c r="T29" s="32">
        <f t="shared" si="10"/>
        <v>50.358068309303803</v>
      </c>
    </row>
    <row r="30" spans="2:20" x14ac:dyDescent="0.25">
      <c r="B30" s="12" t="str">
        <f>'Média Mensal'!B30</f>
        <v>Estádio do Mar</v>
      </c>
      <c r="C30" s="12" t="str">
        <f>'Média Mensal'!C30</f>
        <v>Pedro Hispano</v>
      </c>
      <c r="D30" s="15">
        <f>'Média Mensal'!D30</f>
        <v>786.97</v>
      </c>
      <c r="E30" s="4">
        <v>6837.7027943983849</v>
      </c>
      <c r="F30" s="2">
        <v>10584.566297561152</v>
      </c>
      <c r="G30" s="5">
        <f t="shared" si="4"/>
        <v>17422.269091959537</v>
      </c>
      <c r="H30" s="2">
        <v>215</v>
      </c>
      <c r="I30" s="2">
        <v>161</v>
      </c>
      <c r="J30" s="5">
        <f t="shared" si="5"/>
        <v>376</v>
      </c>
      <c r="K30" s="2">
        <v>0</v>
      </c>
      <c r="L30" s="2">
        <v>0</v>
      </c>
      <c r="M30" s="5">
        <f t="shared" si="6"/>
        <v>0</v>
      </c>
      <c r="N30" s="27">
        <f t="shared" si="7"/>
        <v>0.14723735560720036</v>
      </c>
      <c r="O30" s="27">
        <f t="shared" si="0"/>
        <v>0.30436411023582793</v>
      </c>
      <c r="P30" s="28">
        <f t="shared" si="1"/>
        <v>0.21451769469020313</v>
      </c>
      <c r="R30" s="32">
        <f t="shared" si="8"/>
        <v>31.803268811155277</v>
      </c>
      <c r="S30" s="32">
        <f t="shared" si="9"/>
        <v>65.742647810938834</v>
      </c>
      <c r="T30" s="32">
        <f t="shared" si="10"/>
        <v>46.335822053083874</v>
      </c>
    </row>
    <row r="31" spans="2:20" x14ac:dyDescent="0.25">
      <c r="B31" s="12" t="str">
        <f>'Média Mensal'!B31</f>
        <v>Pedro Hispano</v>
      </c>
      <c r="C31" s="12" t="str">
        <f>'Média Mensal'!C31</f>
        <v>Parque de Real</v>
      </c>
      <c r="D31" s="15">
        <f>'Média Mensal'!D31</f>
        <v>656.68</v>
      </c>
      <c r="E31" s="4">
        <v>6291.7952071622149</v>
      </c>
      <c r="F31" s="2">
        <v>10109.259706293156</v>
      </c>
      <c r="G31" s="5">
        <f t="shared" si="4"/>
        <v>16401.054913455373</v>
      </c>
      <c r="H31" s="2">
        <v>216</v>
      </c>
      <c r="I31" s="2">
        <v>156</v>
      </c>
      <c r="J31" s="5">
        <f t="shared" si="5"/>
        <v>372</v>
      </c>
      <c r="K31" s="2">
        <v>0</v>
      </c>
      <c r="L31" s="2">
        <v>0</v>
      </c>
      <c r="M31" s="5">
        <f t="shared" si="6"/>
        <v>0</v>
      </c>
      <c r="N31" s="27">
        <f t="shared" si="7"/>
        <v>0.13485500701222169</v>
      </c>
      <c r="O31" s="27">
        <f t="shared" si="0"/>
        <v>0.3000136427556136</v>
      </c>
      <c r="P31" s="28">
        <f t="shared" si="1"/>
        <v>0.2041150800659022</v>
      </c>
      <c r="R31" s="32">
        <f t="shared" si="8"/>
        <v>29.128681514639883</v>
      </c>
      <c r="S31" s="32">
        <f t="shared" si="9"/>
        <v>64.802946835212538</v>
      </c>
      <c r="T31" s="32">
        <f t="shared" si="10"/>
        <v>44.08885729423487</v>
      </c>
    </row>
    <row r="32" spans="2:20" x14ac:dyDescent="0.25">
      <c r="B32" s="12" t="str">
        <f>'Média Mensal'!B32</f>
        <v>Parque de Real</v>
      </c>
      <c r="C32" s="12" t="str">
        <f>'Média Mensal'!C32</f>
        <v>C. Matosinhos</v>
      </c>
      <c r="D32" s="15">
        <f>'Média Mensal'!D32</f>
        <v>723.67</v>
      </c>
      <c r="E32" s="4">
        <v>5839.4643021469983</v>
      </c>
      <c r="F32" s="2">
        <v>9912.9389503238363</v>
      </c>
      <c r="G32" s="5">
        <f t="shared" si="4"/>
        <v>15752.403252470835</v>
      </c>
      <c r="H32" s="2">
        <v>211</v>
      </c>
      <c r="I32" s="2">
        <v>151</v>
      </c>
      <c r="J32" s="5">
        <f t="shared" si="5"/>
        <v>362</v>
      </c>
      <c r="K32" s="2">
        <v>0</v>
      </c>
      <c r="L32" s="2">
        <v>0</v>
      </c>
      <c r="M32" s="5">
        <f t="shared" si="6"/>
        <v>0</v>
      </c>
      <c r="N32" s="27">
        <f t="shared" si="7"/>
        <v>0.12812586234305332</v>
      </c>
      <c r="O32" s="27">
        <f t="shared" si="0"/>
        <v>0.30392871444456204</v>
      </c>
      <c r="P32" s="28">
        <f t="shared" si="1"/>
        <v>0.20145799125832353</v>
      </c>
      <c r="R32" s="32">
        <f t="shared" si="8"/>
        <v>27.675186266099519</v>
      </c>
      <c r="S32" s="32">
        <f t="shared" si="9"/>
        <v>65.648602320025404</v>
      </c>
      <c r="T32" s="32">
        <f t="shared" si="10"/>
        <v>43.514926111797884</v>
      </c>
    </row>
    <row r="33" spans="2:20" x14ac:dyDescent="0.25">
      <c r="B33" s="12" t="str">
        <f>'Média Mensal'!B33</f>
        <v>C. Matosinhos</v>
      </c>
      <c r="C33" s="12" t="str">
        <f>'Média Mensal'!C33</f>
        <v>Matosinhos Sul</v>
      </c>
      <c r="D33" s="15">
        <f>'Média Mensal'!D33</f>
        <v>616.61</v>
      </c>
      <c r="E33" s="4">
        <v>4621.1656837260398</v>
      </c>
      <c r="F33" s="2">
        <v>7922.2183067041269</v>
      </c>
      <c r="G33" s="5">
        <f t="shared" si="4"/>
        <v>12543.383990430168</v>
      </c>
      <c r="H33" s="2">
        <v>216</v>
      </c>
      <c r="I33" s="2">
        <v>151</v>
      </c>
      <c r="J33" s="5">
        <f t="shared" si="5"/>
        <v>367</v>
      </c>
      <c r="K33" s="2">
        <v>0</v>
      </c>
      <c r="L33" s="2">
        <v>0</v>
      </c>
      <c r="M33" s="5">
        <f t="shared" si="6"/>
        <v>0</v>
      </c>
      <c r="N33" s="27">
        <f t="shared" si="7"/>
        <v>9.9047618392619163E-2</v>
      </c>
      <c r="O33" s="27">
        <f t="shared" si="0"/>
        <v>0.24289361990140199</v>
      </c>
      <c r="P33" s="28">
        <f t="shared" si="1"/>
        <v>0.15823221301884863</v>
      </c>
      <c r="R33" s="32">
        <f t="shared" si="8"/>
        <v>21.394285572805739</v>
      </c>
      <c r="S33" s="32">
        <f t="shared" si="9"/>
        <v>52.46502189870283</v>
      </c>
      <c r="T33" s="32">
        <f t="shared" si="10"/>
        <v>34.1781580120713</v>
      </c>
    </row>
    <row r="34" spans="2:20" x14ac:dyDescent="0.25">
      <c r="B34" s="12" t="str">
        <f>'Média Mensal'!B34</f>
        <v>Matosinhos Sul</v>
      </c>
      <c r="C34" s="12" t="str">
        <f>'Média Mensal'!C34</f>
        <v>Brito Capelo</v>
      </c>
      <c r="D34" s="15">
        <f>'Média Mensal'!D34</f>
        <v>535.72</v>
      </c>
      <c r="E34" s="4">
        <v>1998.9168916932272</v>
      </c>
      <c r="F34" s="2">
        <v>2226.8462945051351</v>
      </c>
      <c r="G34" s="5">
        <f t="shared" si="4"/>
        <v>4225.7631861983627</v>
      </c>
      <c r="H34" s="2">
        <v>222</v>
      </c>
      <c r="I34" s="2">
        <v>143</v>
      </c>
      <c r="J34" s="5">
        <f t="shared" si="5"/>
        <v>365</v>
      </c>
      <c r="K34" s="2">
        <v>0</v>
      </c>
      <c r="L34" s="2">
        <v>0</v>
      </c>
      <c r="M34" s="5">
        <f t="shared" si="6"/>
        <v>0</v>
      </c>
      <c r="N34" s="27">
        <f t="shared" si="7"/>
        <v>4.1685787697973542E-2</v>
      </c>
      <c r="O34" s="27">
        <f t="shared" si="0"/>
        <v>7.2094220878824625E-2</v>
      </c>
      <c r="P34" s="28">
        <f t="shared" si="1"/>
        <v>5.3599228642800138E-2</v>
      </c>
      <c r="R34" s="32">
        <f t="shared" si="8"/>
        <v>9.0041301427622837</v>
      </c>
      <c r="S34" s="32">
        <f t="shared" si="9"/>
        <v>15.572351709826119</v>
      </c>
      <c r="T34" s="32">
        <f t="shared" si="10"/>
        <v>11.577433386844829</v>
      </c>
    </row>
    <row r="35" spans="2:20" x14ac:dyDescent="0.25">
      <c r="B35" s="12" t="str">
        <f>'Média Mensal'!B35</f>
        <v>Brito Capelo</v>
      </c>
      <c r="C35" s="12" t="str">
        <f>'Média Mensal'!C35</f>
        <v>Mercado</v>
      </c>
      <c r="D35" s="15">
        <f>'Média Mensal'!D35</f>
        <v>487.53</v>
      </c>
      <c r="E35" s="4">
        <v>1108.3185341373162</v>
      </c>
      <c r="F35" s="2">
        <v>1306.7593365226314</v>
      </c>
      <c r="G35" s="5">
        <f t="shared" si="4"/>
        <v>2415.0778706599476</v>
      </c>
      <c r="H35" s="2">
        <v>237</v>
      </c>
      <c r="I35" s="2">
        <v>124</v>
      </c>
      <c r="J35" s="5">
        <f t="shared" si="5"/>
        <v>361</v>
      </c>
      <c r="K35" s="2">
        <v>0</v>
      </c>
      <c r="L35" s="2">
        <v>0</v>
      </c>
      <c r="M35" s="5">
        <f t="shared" si="6"/>
        <v>0</v>
      </c>
      <c r="N35" s="27">
        <f t="shared" si="7"/>
        <v>2.1650229218184797E-2</v>
      </c>
      <c r="O35" s="27">
        <f t="shared" si="0"/>
        <v>4.8788804380325249E-2</v>
      </c>
      <c r="P35" s="28">
        <f t="shared" si="1"/>
        <v>3.0972066670000353E-2</v>
      </c>
      <c r="R35" s="32">
        <f t="shared" si="8"/>
        <v>4.6764495111279167</v>
      </c>
      <c r="S35" s="32">
        <f t="shared" si="9"/>
        <v>10.538381746150254</v>
      </c>
      <c r="T35" s="32">
        <f t="shared" si="10"/>
        <v>6.6899664007200768</v>
      </c>
    </row>
    <row r="36" spans="2:20" x14ac:dyDescent="0.25">
      <c r="B36" s="13" t="str">
        <f>'Média Mensal'!B36</f>
        <v>Mercado</v>
      </c>
      <c r="C36" s="13" t="str">
        <f>'Média Mensal'!C36</f>
        <v>Sr. de Matosinhos</v>
      </c>
      <c r="D36" s="16">
        <f>'Média Mensal'!D36</f>
        <v>708.96</v>
      </c>
      <c r="E36" s="4">
        <v>278.11474675491291</v>
      </c>
      <c r="F36" s="2">
        <v>294.99999999964706</v>
      </c>
      <c r="G36" s="7">
        <f t="shared" si="4"/>
        <v>573.11474675455997</v>
      </c>
      <c r="H36" s="3">
        <v>236</v>
      </c>
      <c r="I36" s="3">
        <v>125</v>
      </c>
      <c r="J36" s="7">
        <f t="shared" si="5"/>
        <v>361</v>
      </c>
      <c r="K36" s="3">
        <v>0</v>
      </c>
      <c r="L36" s="3">
        <v>0</v>
      </c>
      <c r="M36" s="7">
        <f t="shared" si="6"/>
        <v>0</v>
      </c>
      <c r="N36" s="27">
        <f t="shared" si="7"/>
        <v>5.4557977627690069E-3</v>
      </c>
      <c r="O36" s="27">
        <f t="shared" si="0"/>
        <v>1.0925925925912855E-2</v>
      </c>
      <c r="P36" s="28">
        <f t="shared" si="1"/>
        <v>7.3498864619185389E-3</v>
      </c>
      <c r="R36" s="32">
        <f t="shared" si="8"/>
        <v>1.1784523167581056</v>
      </c>
      <c r="S36" s="32">
        <f t="shared" si="9"/>
        <v>2.3599999999971764</v>
      </c>
      <c r="T36" s="32">
        <f t="shared" si="10"/>
        <v>1.5875754757744043</v>
      </c>
    </row>
    <row r="37" spans="2:20" x14ac:dyDescent="0.25">
      <c r="B37" s="11" t="str">
        <f>'Média Mensal'!B37</f>
        <v>BSra da Hora</v>
      </c>
      <c r="C37" s="11" t="str">
        <f>'Média Mensal'!C37</f>
        <v>BFonte do Cuco</v>
      </c>
      <c r="D37" s="14">
        <f>'Média Mensal'!D37</f>
        <v>687.03</v>
      </c>
      <c r="E37" s="8">
        <v>9458.3426831869729</v>
      </c>
      <c r="F37" s="9">
        <v>9519.1952604127546</v>
      </c>
      <c r="G37" s="10">
        <f t="shared" si="4"/>
        <v>18977.537943599727</v>
      </c>
      <c r="H37" s="9">
        <v>138</v>
      </c>
      <c r="I37" s="9">
        <v>131</v>
      </c>
      <c r="J37" s="10">
        <f t="shared" si="5"/>
        <v>269</v>
      </c>
      <c r="K37" s="9">
        <v>114</v>
      </c>
      <c r="L37" s="9">
        <v>111</v>
      </c>
      <c r="M37" s="10">
        <f t="shared" si="6"/>
        <v>225</v>
      </c>
      <c r="N37" s="25">
        <f t="shared" si="7"/>
        <v>0.16285025280969306</v>
      </c>
      <c r="O37" s="25">
        <f t="shared" si="0"/>
        <v>0.17052155453591206</v>
      </c>
      <c r="P37" s="26">
        <f t="shared" si="1"/>
        <v>0.16660993418668113</v>
      </c>
      <c r="R37" s="32">
        <f t="shared" si="8"/>
        <v>37.533105885662593</v>
      </c>
      <c r="S37" s="32">
        <f t="shared" si="9"/>
        <v>39.335517605011383</v>
      </c>
      <c r="T37" s="32">
        <f t="shared" si="10"/>
        <v>38.416068711740337</v>
      </c>
    </row>
    <row r="38" spans="2:20" x14ac:dyDescent="0.25">
      <c r="B38" s="12" t="str">
        <f>'Média Mensal'!B38</f>
        <v>BFonte do Cuco</v>
      </c>
      <c r="C38" s="12" t="str">
        <f>'Média Mensal'!C38</f>
        <v>Custoias</v>
      </c>
      <c r="D38" s="15">
        <f>'Média Mensal'!D38</f>
        <v>689.2</v>
      </c>
      <c r="E38" s="4">
        <v>8939.6009413881911</v>
      </c>
      <c r="F38" s="2">
        <v>9361.8643702173104</v>
      </c>
      <c r="G38" s="5">
        <f t="shared" si="4"/>
        <v>18301.465311605501</v>
      </c>
      <c r="H38" s="2">
        <v>133</v>
      </c>
      <c r="I38" s="2">
        <v>131</v>
      </c>
      <c r="J38" s="5">
        <f t="shared" si="5"/>
        <v>264</v>
      </c>
      <c r="K38" s="2">
        <v>113</v>
      </c>
      <c r="L38" s="2">
        <v>107</v>
      </c>
      <c r="M38" s="5">
        <f t="shared" si="6"/>
        <v>220</v>
      </c>
      <c r="N38" s="27">
        <f t="shared" si="7"/>
        <v>0.15752045639604229</v>
      </c>
      <c r="O38" s="27">
        <f t="shared" si="0"/>
        <v>0.17073724048397487</v>
      </c>
      <c r="P38" s="28">
        <f t="shared" si="1"/>
        <v>0.16401513937128531</v>
      </c>
      <c r="R38" s="32">
        <f t="shared" si="8"/>
        <v>36.339841225155247</v>
      </c>
      <c r="S38" s="32">
        <f t="shared" si="9"/>
        <v>39.335564580745</v>
      </c>
      <c r="T38" s="32">
        <f t="shared" si="10"/>
        <v>37.81294485868905</v>
      </c>
    </row>
    <row r="39" spans="2:20" x14ac:dyDescent="0.25">
      <c r="B39" s="12" t="str">
        <f>'Média Mensal'!B39</f>
        <v>Custoias</v>
      </c>
      <c r="C39" s="12" t="str">
        <f>'Média Mensal'!C39</f>
        <v>Esposade</v>
      </c>
      <c r="D39" s="15">
        <f>'Média Mensal'!D39</f>
        <v>1779.24</v>
      </c>
      <c r="E39" s="4">
        <v>8684.0018359374772</v>
      </c>
      <c r="F39" s="2">
        <v>9247.1550490840254</v>
      </c>
      <c r="G39" s="5">
        <f t="shared" si="4"/>
        <v>17931.156885021504</v>
      </c>
      <c r="H39" s="2">
        <v>133</v>
      </c>
      <c r="I39" s="2">
        <v>131</v>
      </c>
      <c r="J39" s="5">
        <f t="shared" si="5"/>
        <v>264</v>
      </c>
      <c r="K39" s="2">
        <v>108</v>
      </c>
      <c r="L39" s="2">
        <v>106</v>
      </c>
      <c r="M39" s="5">
        <f t="shared" si="6"/>
        <v>214</v>
      </c>
      <c r="N39" s="27">
        <f t="shared" si="7"/>
        <v>0.15643467783429668</v>
      </c>
      <c r="O39" s="27">
        <f t="shared" si="0"/>
        <v>0.1694114584692222</v>
      </c>
      <c r="P39" s="28">
        <f t="shared" si="1"/>
        <v>0.16286837746168348</v>
      </c>
      <c r="R39" s="32">
        <f t="shared" si="8"/>
        <v>36.033202638744719</v>
      </c>
      <c r="S39" s="32">
        <f t="shared" si="9"/>
        <v>39.017531852675212</v>
      </c>
      <c r="T39" s="32">
        <f t="shared" si="10"/>
        <v>37.512880512597292</v>
      </c>
    </row>
    <row r="40" spans="2:20" x14ac:dyDescent="0.25">
      <c r="B40" s="12" t="str">
        <f>'Média Mensal'!B40</f>
        <v>Esposade</v>
      </c>
      <c r="C40" s="12" t="str">
        <f>'Média Mensal'!C40</f>
        <v>Crestins</v>
      </c>
      <c r="D40" s="15">
        <f>'Média Mensal'!D40</f>
        <v>2035.56</v>
      </c>
      <c r="E40" s="4">
        <v>8510.6555372208168</v>
      </c>
      <c r="F40" s="2">
        <v>9170.420582709934</v>
      </c>
      <c r="G40" s="5">
        <f t="shared" si="4"/>
        <v>17681.076119930753</v>
      </c>
      <c r="H40" s="2">
        <v>133</v>
      </c>
      <c r="I40" s="2">
        <v>121</v>
      </c>
      <c r="J40" s="5">
        <f t="shared" si="5"/>
        <v>254</v>
      </c>
      <c r="K40" s="2">
        <v>106</v>
      </c>
      <c r="L40" s="2">
        <v>106</v>
      </c>
      <c r="M40" s="5">
        <f t="shared" si="6"/>
        <v>212</v>
      </c>
      <c r="N40" s="27">
        <f t="shared" si="7"/>
        <v>0.15469418963975601</v>
      </c>
      <c r="O40" s="27">
        <f t="shared" si="0"/>
        <v>0.17492790673565417</v>
      </c>
      <c r="P40" s="28">
        <f t="shared" si="1"/>
        <v>0.16456697803360715</v>
      </c>
      <c r="R40" s="32">
        <f t="shared" si="8"/>
        <v>35.60943739422936</v>
      </c>
      <c r="S40" s="32">
        <f t="shared" si="9"/>
        <v>40.398328558193541</v>
      </c>
      <c r="T40" s="32">
        <f t="shared" si="10"/>
        <v>37.942223433327797</v>
      </c>
    </row>
    <row r="41" spans="2:20" x14ac:dyDescent="0.25">
      <c r="B41" s="12" t="str">
        <f>'Média Mensal'!B41</f>
        <v>Crestins</v>
      </c>
      <c r="C41" s="12" t="str">
        <f>'Média Mensal'!C41</f>
        <v>Verdes (B)</v>
      </c>
      <c r="D41" s="15">
        <f>'Média Mensal'!D41</f>
        <v>591.81999999999994</v>
      </c>
      <c r="E41" s="4">
        <v>8426.2479456316814</v>
      </c>
      <c r="F41" s="2">
        <v>9049.5901856767905</v>
      </c>
      <c r="G41" s="5">
        <f t="shared" si="4"/>
        <v>17475.838131308472</v>
      </c>
      <c r="H41" s="2">
        <v>133</v>
      </c>
      <c r="I41" s="2">
        <v>113</v>
      </c>
      <c r="J41" s="5">
        <f t="shared" si="5"/>
        <v>246</v>
      </c>
      <c r="K41" s="2">
        <v>137</v>
      </c>
      <c r="L41" s="2">
        <v>106</v>
      </c>
      <c r="M41" s="5">
        <f t="shared" si="6"/>
        <v>243</v>
      </c>
      <c r="N41" s="27">
        <f t="shared" si="7"/>
        <v>0.13438134641540703</v>
      </c>
      <c r="O41" s="27">
        <f t="shared" si="0"/>
        <v>0.17850698646198498</v>
      </c>
      <c r="P41" s="28">
        <f t="shared" si="1"/>
        <v>0.15410792002917523</v>
      </c>
      <c r="R41" s="32">
        <f t="shared" si="8"/>
        <v>31.208325724561782</v>
      </c>
      <c r="S41" s="32">
        <f t="shared" si="9"/>
        <v>41.322329614962513</v>
      </c>
      <c r="T41" s="32">
        <f t="shared" si="10"/>
        <v>35.737910288974383</v>
      </c>
    </row>
    <row r="42" spans="2:20" x14ac:dyDescent="0.25">
      <c r="B42" s="12" t="str">
        <f>'Média Mensal'!B42</f>
        <v>Verdes (B)</v>
      </c>
      <c r="C42" s="12" t="str">
        <f>'Média Mensal'!C42</f>
        <v>Pedras Rubras</v>
      </c>
      <c r="D42" s="15">
        <f>'Média Mensal'!D42</f>
        <v>960.78</v>
      </c>
      <c r="E42" s="4">
        <v>6527.19203074916</v>
      </c>
      <c r="F42" s="2">
        <v>3890.8899551661125</v>
      </c>
      <c r="G42" s="5">
        <f t="shared" si="4"/>
        <v>10418.081985915273</v>
      </c>
      <c r="H42" s="2">
        <v>0</v>
      </c>
      <c r="I42" s="2">
        <v>0</v>
      </c>
      <c r="J42" s="5">
        <f t="shared" si="5"/>
        <v>0</v>
      </c>
      <c r="K42" s="2">
        <v>136</v>
      </c>
      <c r="L42" s="2">
        <v>106</v>
      </c>
      <c r="M42" s="5">
        <f t="shared" si="6"/>
        <v>242</v>
      </c>
      <c r="N42" s="27">
        <f t="shared" si="7"/>
        <v>0.19352443165171845</v>
      </c>
      <c r="O42" s="27">
        <f t="shared" si="0"/>
        <v>0.14801011697984298</v>
      </c>
      <c r="P42" s="28">
        <f t="shared" si="1"/>
        <v>0.17358840952271515</v>
      </c>
      <c r="R42" s="32">
        <f t="shared" si="8"/>
        <v>47.994059049626173</v>
      </c>
      <c r="S42" s="32">
        <f t="shared" si="9"/>
        <v>36.70650901100106</v>
      </c>
      <c r="T42" s="32">
        <f t="shared" si="10"/>
        <v>43.049925561633358</v>
      </c>
    </row>
    <row r="43" spans="2:20" x14ac:dyDescent="0.25">
      <c r="B43" s="12" t="str">
        <f>'Média Mensal'!B43</f>
        <v>Pedras Rubras</v>
      </c>
      <c r="C43" s="12" t="str">
        <f>'Média Mensal'!C43</f>
        <v>Lidador</v>
      </c>
      <c r="D43" s="15">
        <f>'Média Mensal'!D43</f>
        <v>1147.58</v>
      </c>
      <c r="E43" s="4">
        <v>5889.4261185014948</v>
      </c>
      <c r="F43" s="2">
        <v>3465.5985403122968</v>
      </c>
      <c r="G43" s="5">
        <f t="shared" si="4"/>
        <v>9355.0246588137925</v>
      </c>
      <c r="H43" s="2">
        <v>0</v>
      </c>
      <c r="I43" s="2">
        <v>0</v>
      </c>
      <c r="J43" s="5">
        <f t="shared" si="5"/>
        <v>0</v>
      </c>
      <c r="K43" s="2">
        <v>136</v>
      </c>
      <c r="L43" s="2">
        <v>106</v>
      </c>
      <c r="M43" s="5">
        <f t="shared" si="6"/>
        <v>242</v>
      </c>
      <c r="N43" s="27">
        <f t="shared" si="7"/>
        <v>0.17461533795367334</v>
      </c>
      <c r="O43" s="27">
        <f t="shared" si="0"/>
        <v>0.13183195908065645</v>
      </c>
      <c r="P43" s="28">
        <f t="shared" si="1"/>
        <v>0.15587551084400481</v>
      </c>
      <c r="R43" s="32">
        <f t="shared" si="8"/>
        <v>43.30460381251099</v>
      </c>
      <c r="S43" s="32">
        <f t="shared" si="9"/>
        <v>32.694325852002798</v>
      </c>
      <c r="T43" s="32">
        <f t="shared" si="10"/>
        <v>38.657126689313195</v>
      </c>
    </row>
    <row r="44" spans="2:20" x14ac:dyDescent="0.25">
      <c r="B44" s="12" t="str">
        <f>'Média Mensal'!B44</f>
        <v>Lidador</v>
      </c>
      <c r="C44" s="12" t="str">
        <f>'Média Mensal'!C44</f>
        <v>Vilar do Pinheiro</v>
      </c>
      <c r="D44" s="15">
        <f>'Média Mensal'!D44</f>
        <v>1987.51</v>
      </c>
      <c r="E44" s="4">
        <v>5672.0512998362146</v>
      </c>
      <c r="F44" s="2">
        <v>3373.604508602014</v>
      </c>
      <c r="G44" s="5">
        <f t="shared" si="4"/>
        <v>9045.6558084382286</v>
      </c>
      <c r="H44" s="2">
        <v>0</v>
      </c>
      <c r="I44" s="2">
        <v>0</v>
      </c>
      <c r="J44" s="5">
        <f t="shared" si="5"/>
        <v>0</v>
      </c>
      <c r="K44" s="2">
        <v>136</v>
      </c>
      <c r="L44" s="2">
        <v>113</v>
      </c>
      <c r="M44" s="5">
        <f t="shared" si="6"/>
        <v>249</v>
      </c>
      <c r="N44" s="27">
        <f t="shared" si="7"/>
        <v>0.16817040144201301</v>
      </c>
      <c r="O44" s="27">
        <f t="shared" si="0"/>
        <v>0.12038269014423401</v>
      </c>
      <c r="P44" s="28">
        <f t="shared" si="1"/>
        <v>0.14648360876470767</v>
      </c>
      <c r="R44" s="32">
        <f t="shared" si="8"/>
        <v>41.706259557619227</v>
      </c>
      <c r="S44" s="32">
        <f t="shared" si="9"/>
        <v>29.854907155770036</v>
      </c>
      <c r="T44" s="32">
        <f t="shared" si="10"/>
        <v>36.327934973647501</v>
      </c>
    </row>
    <row r="45" spans="2:20" x14ac:dyDescent="0.25">
      <c r="B45" s="12" t="str">
        <f>'Média Mensal'!B45</f>
        <v>Vilar do Pinheiro</v>
      </c>
      <c r="C45" s="12" t="str">
        <f>'Média Mensal'!C45</f>
        <v>Modivas Sul</v>
      </c>
      <c r="D45" s="15">
        <f>'Média Mensal'!D45</f>
        <v>2037.38</v>
      </c>
      <c r="E45" s="4">
        <v>5541.9541697194572</v>
      </c>
      <c r="F45" s="2">
        <v>3373.1538921296192</v>
      </c>
      <c r="G45" s="5">
        <f t="shared" si="4"/>
        <v>8915.108061849076</v>
      </c>
      <c r="H45" s="2">
        <v>0</v>
      </c>
      <c r="I45" s="2">
        <v>0</v>
      </c>
      <c r="J45" s="5">
        <f t="shared" si="5"/>
        <v>0</v>
      </c>
      <c r="K45" s="2">
        <v>136</v>
      </c>
      <c r="L45" s="2">
        <v>114</v>
      </c>
      <c r="M45" s="5">
        <f t="shared" si="6"/>
        <v>250</v>
      </c>
      <c r="N45" s="27">
        <f t="shared" si="7"/>
        <v>0.16431315730904464</v>
      </c>
      <c r="O45" s="27">
        <f t="shared" si="0"/>
        <v>0.11931076302099672</v>
      </c>
      <c r="P45" s="28">
        <f t="shared" si="1"/>
        <v>0.14379206551369478</v>
      </c>
      <c r="R45" s="32">
        <f t="shared" si="8"/>
        <v>40.749663012643069</v>
      </c>
      <c r="S45" s="32">
        <f t="shared" si="9"/>
        <v>29.589069229207187</v>
      </c>
      <c r="T45" s="32">
        <f t="shared" si="10"/>
        <v>35.660432247396301</v>
      </c>
    </row>
    <row r="46" spans="2:20" x14ac:dyDescent="0.25">
      <c r="B46" s="12" t="str">
        <f>'Média Mensal'!B46</f>
        <v>Modivas Sul</v>
      </c>
      <c r="C46" s="12" t="str">
        <f>'Média Mensal'!C46</f>
        <v>Modivas Centro</v>
      </c>
      <c r="D46" s="15">
        <f>'Média Mensal'!D46</f>
        <v>1051.08</v>
      </c>
      <c r="E46" s="4">
        <v>5508.1268146350722</v>
      </c>
      <c r="F46" s="2">
        <v>3391.8593772685649</v>
      </c>
      <c r="G46" s="5">
        <f t="shared" si="4"/>
        <v>8899.9861919036375</v>
      </c>
      <c r="H46" s="2">
        <v>0</v>
      </c>
      <c r="I46" s="2">
        <v>0</v>
      </c>
      <c r="J46" s="5">
        <f t="shared" si="5"/>
        <v>0</v>
      </c>
      <c r="K46" s="2">
        <v>136</v>
      </c>
      <c r="L46" s="2">
        <v>107</v>
      </c>
      <c r="M46" s="5">
        <f t="shared" si="6"/>
        <v>243</v>
      </c>
      <c r="N46" s="27">
        <f t="shared" si="7"/>
        <v>0.16331021153448388</v>
      </c>
      <c r="O46" s="27">
        <f t="shared" si="0"/>
        <v>0.12782104979154979</v>
      </c>
      <c r="P46" s="28">
        <f t="shared" si="1"/>
        <v>0.147683296692945</v>
      </c>
      <c r="R46" s="32">
        <f t="shared" si="8"/>
        <v>40.500932460552001</v>
      </c>
      <c r="S46" s="32">
        <f t="shared" si="9"/>
        <v>31.699620348304347</v>
      </c>
      <c r="T46" s="32">
        <f t="shared" si="10"/>
        <v>36.625457579850362</v>
      </c>
    </row>
    <row r="47" spans="2:20" x14ac:dyDescent="0.25">
      <c r="B47" s="12" t="str">
        <f>'Média Mensal'!B47</f>
        <v>Modivas Centro</v>
      </c>
      <c r="C47" s="12" t="s">
        <v>102</v>
      </c>
      <c r="D47" s="15">
        <v>852.51</v>
      </c>
      <c r="E47" s="4">
        <v>5435.0775376166939</v>
      </c>
      <c r="F47" s="2">
        <v>3421.8960729428231</v>
      </c>
      <c r="G47" s="5">
        <f t="shared" si="4"/>
        <v>8856.9736105595166</v>
      </c>
      <c r="H47" s="2">
        <v>0</v>
      </c>
      <c r="I47" s="2">
        <v>0</v>
      </c>
      <c r="J47" s="5">
        <f t="shared" si="5"/>
        <v>0</v>
      </c>
      <c r="K47" s="2">
        <v>134</v>
      </c>
      <c r="L47" s="2">
        <v>106</v>
      </c>
      <c r="M47" s="5">
        <f t="shared" si="6"/>
        <v>240</v>
      </c>
      <c r="N47" s="27">
        <f t="shared" si="7"/>
        <v>0.16354951665914461</v>
      </c>
      <c r="O47" s="27">
        <f t="shared" si="0"/>
        <v>0.13016950977414879</v>
      </c>
      <c r="P47" s="28">
        <f t="shared" si="1"/>
        <v>0.14880668028493813</v>
      </c>
      <c r="R47" s="32">
        <f t="shared" ref="R47" si="11">+E47/(H47+K47)</f>
        <v>40.560280131467863</v>
      </c>
      <c r="S47" s="32">
        <f t="shared" ref="S47" si="12">+F47/(I47+L47)</f>
        <v>32.282038423988901</v>
      </c>
      <c r="T47" s="32">
        <f t="shared" ref="T47" si="13">+G47/(J47+M47)</f>
        <v>36.904056710664655</v>
      </c>
    </row>
    <row r="48" spans="2:20" x14ac:dyDescent="0.25">
      <c r="B48" s="12" t="s">
        <v>102</v>
      </c>
      <c r="C48" s="12" t="str">
        <f>'Média Mensal'!C48</f>
        <v>Mindelo</v>
      </c>
      <c r="D48" s="15">
        <v>1834.12</v>
      </c>
      <c r="E48" s="4">
        <v>5093.0813727936993</v>
      </c>
      <c r="F48" s="2">
        <v>2551.4932204702313</v>
      </c>
      <c r="G48" s="5">
        <f t="shared" si="4"/>
        <v>7644.5745932639311</v>
      </c>
      <c r="H48" s="2">
        <v>0</v>
      </c>
      <c r="I48" s="2">
        <v>0</v>
      </c>
      <c r="J48" s="5">
        <f t="shared" si="5"/>
        <v>0</v>
      </c>
      <c r="K48" s="2">
        <v>134</v>
      </c>
      <c r="L48" s="2">
        <v>106</v>
      </c>
      <c r="M48" s="5">
        <f t="shared" si="6"/>
        <v>240</v>
      </c>
      <c r="N48" s="27">
        <f t="shared" si="7"/>
        <v>0.1532583465573453</v>
      </c>
      <c r="O48" s="27">
        <f t="shared" si="0"/>
        <v>9.7059236932069054E-2</v>
      </c>
      <c r="P48" s="28">
        <f t="shared" si="1"/>
        <v>0.12843707313951497</v>
      </c>
      <c r="R48" s="32">
        <f t="shared" si="8"/>
        <v>38.008069946221639</v>
      </c>
      <c r="S48" s="32">
        <f t="shared" si="9"/>
        <v>24.070690759153127</v>
      </c>
      <c r="T48" s="32">
        <f t="shared" si="10"/>
        <v>31.852394138599713</v>
      </c>
    </row>
    <row r="49" spans="2:20" x14ac:dyDescent="0.25">
      <c r="B49" s="12" t="str">
        <f>'Média Mensal'!B49</f>
        <v>Mindelo</v>
      </c>
      <c r="C49" s="12" t="str">
        <f>'Média Mensal'!C49</f>
        <v>Espaço Natureza</v>
      </c>
      <c r="D49" s="15">
        <f>'Média Mensal'!D49</f>
        <v>776.86</v>
      </c>
      <c r="E49" s="4">
        <v>4850.8551252211128</v>
      </c>
      <c r="F49" s="2">
        <v>2438.3180797358186</v>
      </c>
      <c r="G49" s="5">
        <f t="shared" si="4"/>
        <v>7289.1732049569309</v>
      </c>
      <c r="H49" s="2">
        <v>0</v>
      </c>
      <c r="I49" s="2">
        <v>0</v>
      </c>
      <c r="J49" s="5">
        <f t="shared" si="5"/>
        <v>0</v>
      </c>
      <c r="K49" s="2">
        <v>144</v>
      </c>
      <c r="L49" s="2">
        <v>106</v>
      </c>
      <c r="M49" s="5">
        <f t="shared" si="6"/>
        <v>250</v>
      </c>
      <c r="N49" s="27">
        <f t="shared" si="7"/>
        <v>0.13583263679494603</v>
      </c>
      <c r="O49" s="27">
        <f t="shared" si="0"/>
        <v>9.2754035291228651E-2</v>
      </c>
      <c r="P49" s="28">
        <f t="shared" si="1"/>
        <v>0.11756730975736986</v>
      </c>
      <c r="R49" s="32">
        <f t="shared" si="8"/>
        <v>33.686493925146614</v>
      </c>
      <c r="S49" s="32">
        <f t="shared" si="9"/>
        <v>23.003000752224704</v>
      </c>
      <c r="T49" s="32">
        <f t="shared" si="10"/>
        <v>29.156692819827725</v>
      </c>
    </row>
    <row r="50" spans="2:20" x14ac:dyDescent="0.25">
      <c r="B50" s="12" t="str">
        <f>'Média Mensal'!B50</f>
        <v>Espaço Natureza</v>
      </c>
      <c r="C50" s="12" t="str">
        <f>'Média Mensal'!C50</f>
        <v>Varziela</v>
      </c>
      <c r="D50" s="15">
        <f>'Média Mensal'!D50</f>
        <v>1539</v>
      </c>
      <c r="E50" s="4">
        <v>4839.087492423444</v>
      </c>
      <c r="F50" s="2">
        <v>2394.0263499609132</v>
      </c>
      <c r="G50" s="5">
        <f t="shared" si="4"/>
        <v>7233.1138423843568</v>
      </c>
      <c r="H50" s="2">
        <v>0</v>
      </c>
      <c r="I50" s="2">
        <v>0</v>
      </c>
      <c r="J50" s="5">
        <f t="shared" si="5"/>
        <v>0</v>
      </c>
      <c r="K50" s="2">
        <v>145</v>
      </c>
      <c r="L50" s="2">
        <v>106</v>
      </c>
      <c r="M50" s="5">
        <f t="shared" si="6"/>
        <v>251</v>
      </c>
      <c r="N50" s="27">
        <f t="shared" si="7"/>
        <v>0.13456861769809356</v>
      </c>
      <c r="O50" s="27">
        <f t="shared" si="0"/>
        <v>9.1069170342396269E-2</v>
      </c>
      <c r="P50" s="28">
        <f t="shared" si="1"/>
        <v>0.11619833315744051</v>
      </c>
      <c r="R50" s="32">
        <f t="shared" si="8"/>
        <v>33.373017189127204</v>
      </c>
      <c r="S50" s="32">
        <f t="shared" si="9"/>
        <v>22.585154244914275</v>
      </c>
      <c r="T50" s="32">
        <f t="shared" si="10"/>
        <v>28.817186623045245</v>
      </c>
    </row>
    <row r="51" spans="2:20" x14ac:dyDescent="0.25">
      <c r="B51" s="12" t="str">
        <f>'Média Mensal'!B51</f>
        <v>Varziela</v>
      </c>
      <c r="C51" s="12" t="str">
        <f>'Média Mensal'!C51</f>
        <v>Árvore</v>
      </c>
      <c r="D51" s="15">
        <f>'Média Mensal'!D51</f>
        <v>858.71</v>
      </c>
      <c r="E51" s="4">
        <v>4622.5888947057892</v>
      </c>
      <c r="F51" s="2">
        <v>2306.8352466770348</v>
      </c>
      <c r="G51" s="5">
        <f t="shared" si="4"/>
        <v>6929.424141382824</v>
      </c>
      <c r="H51" s="2">
        <v>0</v>
      </c>
      <c r="I51" s="2">
        <v>0</v>
      </c>
      <c r="J51" s="5">
        <f t="shared" si="5"/>
        <v>0</v>
      </c>
      <c r="K51" s="2">
        <v>142</v>
      </c>
      <c r="L51" s="2">
        <v>124</v>
      </c>
      <c r="M51" s="5">
        <f t="shared" si="6"/>
        <v>266</v>
      </c>
      <c r="N51" s="27">
        <f t="shared" si="7"/>
        <v>0.13126388274380366</v>
      </c>
      <c r="O51" s="27">
        <f t="shared" si="0"/>
        <v>7.5014153442931678E-2</v>
      </c>
      <c r="P51" s="28">
        <f t="shared" si="1"/>
        <v>0.10504220442309641</v>
      </c>
      <c r="R51" s="32">
        <f t="shared" si="8"/>
        <v>32.553442920463304</v>
      </c>
      <c r="S51" s="32">
        <f t="shared" si="9"/>
        <v>18.603510053847053</v>
      </c>
      <c r="T51" s="32">
        <f t="shared" si="10"/>
        <v>26.050466696927909</v>
      </c>
    </row>
    <row r="52" spans="2:20" x14ac:dyDescent="0.25">
      <c r="B52" s="12" t="str">
        <f>'Média Mensal'!B52</f>
        <v>Árvore</v>
      </c>
      <c r="C52" s="12" t="str">
        <f>'Média Mensal'!C52</f>
        <v>Azurara</v>
      </c>
      <c r="D52" s="15">
        <f>'Média Mensal'!D52</f>
        <v>664.57</v>
      </c>
      <c r="E52" s="4">
        <v>4583.9712844184796</v>
      </c>
      <c r="F52" s="2">
        <v>2334.9001236394452</v>
      </c>
      <c r="G52" s="5">
        <f t="shared" si="4"/>
        <v>6918.8714080579248</v>
      </c>
      <c r="H52" s="2">
        <v>0</v>
      </c>
      <c r="I52" s="2">
        <v>0</v>
      </c>
      <c r="J52" s="5">
        <f t="shared" si="5"/>
        <v>0</v>
      </c>
      <c r="K52" s="2">
        <v>144</v>
      </c>
      <c r="L52" s="2">
        <v>124</v>
      </c>
      <c r="M52" s="5">
        <f t="shared" si="6"/>
        <v>268</v>
      </c>
      <c r="N52" s="27">
        <f t="shared" si="7"/>
        <v>0.12835941096601924</v>
      </c>
      <c r="O52" s="27">
        <f t="shared" si="0"/>
        <v>7.5926773011168222E-2</v>
      </c>
      <c r="P52" s="28">
        <f t="shared" si="1"/>
        <v>0.10409953370332699</v>
      </c>
      <c r="R52" s="32">
        <f t="shared" si="8"/>
        <v>31.833133919572774</v>
      </c>
      <c r="S52" s="32">
        <f t="shared" si="9"/>
        <v>18.829839706769718</v>
      </c>
      <c r="T52" s="32">
        <f t="shared" si="10"/>
        <v>25.816684358425093</v>
      </c>
    </row>
    <row r="53" spans="2:20" x14ac:dyDescent="0.25">
      <c r="B53" s="12" t="str">
        <f>'Média Mensal'!B53</f>
        <v>Azurara</v>
      </c>
      <c r="C53" s="12" t="str">
        <f>'Média Mensal'!C53</f>
        <v>Santa Clara</v>
      </c>
      <c r="D53" s="15">
        <f>'Média Mensal'!D53</f>
        <v>1218.0899999999999</v>
      </c>
      <c r="E53" s="4">
        <v>4506.7163334545903</v>
      </c>
      <c r="F53" s="2">
        <v>2295.7106175157583</v>
      </c>
      <c r="G53" s="5">
        <f t="shared" si="4"/>
        <v>6802.4269509703481</v>
      </c>
      <c r="H53" s="2">
        <v>0</v>
      </c>
      <c r="I53" s="2">
        <v>0</v>
      </c>
      <c r="J53" s="5">
        <f t="shared" si="5"/>
        <v>0</v>
      </c>
      <c r="K53" s="2">
        <v>138</v>
      </c>
      <c r="L53" s="2">
        <v>104</v>
      </c>
      <c r="M53" s="5">
        <f t="shared" si="6"/>
        <v>242</v>
      </c>
      <c r="N53" s="27">
        <f t="shared" si="7"/>
        <v>0.1316829223192669</v>
      </c>
      <c r="O53" s="27">
        <f t="shared" si="0"/>
        <v>8.9008631262242482E-2</v>
      </c>
      <c r="P53" s="28">
        <f t="shared" si="1"/>
        <v>0.1133435575674878</v>
      </c>
      <c r="R53" s="32">
        <f t="shared" si="8"/>
        <v>32.657364735178191</v>
      </c>
      <c r="S53" s="32">
        <f t="shared" si="9"/>
        <v>22.074140553036138</v>
      </c>
      <c r="T53" s="32">
        <f t="shared" si="10"/>
        <v>28.109202276736976</v>
      </c>
    </row>
    <row r="54" spans="2:20" x14ac:dyDescent="0.25">
      <c r="B54" s="12" t="str">
        <f>'Média Mensal'!B54</f>
        <v>Santa Clara</v>
      </c>
      <c r="C54" s="12" t="str">
        <f>'Média Mensal'!C54</f>
        <v>Vila do Conde</v>
      </c>
      <c r="D54" s="15">
        <f>'Média Mensal'!D54</f>
        <v>670.57</v>
      </c>
      <c r="E54" s="4">
        <v>4196.3862401632614</v>
      </c>
      <c r="F54" s="2">
        <v>2171.3263538082156</v>
      </c>
      <c r="G54" s="5">
        <f t="shared" si="4"/>
        <v>6367.712593971477</v>
      </c>
      <c r="H54" s="2">
        <v>0</v>
      </c>
      <c r="I54" s="2">
        <v>0</v>
      </c>
      <c r="J54" s="5">
        <f t="shared" si="5"/>
        <v>0</v>
      </c>
      <c r="K54" s="2">
        <v>166</v>
      </c>
      <c r="L54" s="2">
        <v>105</v>
      </c>
      <c r="M54" s="5">
        <f t="shared" si="6"/>
        <v>271</v>
      </c>
      <c r="N54" s="27">
        <f t="shared" si="7"/>
        <v>0.10193320637784836</v>
      </c>
      <c r="O54" s="27">
        <f t="shared" si="0"/>
        <v>8.3384268579424561E-2</v>
      </c>
      <c r="P54" s="28">
        <f t="shared" si="1"/>
        <v>9.4746348559270874E-2</v>
      </c>
      <c r="R54" s="32">
        <f t="shared" si="8"/>
        <v>25.279435181706393</v>
      </c>
      <c r="S54" s="32">
        <f t="shared" si="9"/>
        <v>20.679298607697291</v>
      </c>
      <c r="T54" s="32">
        <f t="shared" si="10"/>
        <v>23.497094442699176</v>
      </c>
    </row>
    <row r="55" spans="2:20" x14ac:dyDescent="0.25">
      <c r="B55" s="12" t="str">
        <f>'Média Mensal'!B55</f>
        <v>Vila do Conde</v>
      </c>
      <c r="C55" s="12" t="str">
        <f>'Média Mensal'!C55</f>
        <v>Alto de Pega</v>
      </c>
      <c r="D55" s="15">
        <f>'Média Mensal'!D55</f>
        <v>730.41</v>
      </c>
      <c r="E55" s="4">
        <v>3274.0141320153789</v>
      </c>
      <c r="F55" s="2">
        <v>1725.2944501975753</v>
      </c>
      <c r="G55" s="5">
        <f t="shared" si="4"/>
        <v>4999.3085822129542</v>
      </c>
      <c r="H55" s="2">
        <v>0</v>
      </c>
      <c r="I55" s="2">
        <v>0</v>
      </c>
      <c r="J55" s="5">
        <f t="shared" si="5"/>
        <v>0</v>
      </c>
      <c r="K55" s="2">
        <v>164</v>
      </c>
      <c r="L55" s="2">
        <v>105</v>
      </c>
      <c r="M55" s="5">
        <f t="shared" si="6"/>
        <v>269</v>
      </c>
      <c r="N55" s="27">
        <f t="shared" si="7"/>
        <v>8.0497987116821865E-2</v>
      </c>
      <c r="O55" s="27">
        <f t="shared" si="0"/>
        <v>6.6255547242610416E-2</v>
      </c>
      <c r="P55" s="28">
        <f t="shared" si="1"/>
        <v>7.4938670437296948E-2</v>
      </c>
      <c r="R55" s="32">
        <f t="shared" si="8"/>
        <v>19.963500804971822</v>
      </c>
      <c r="S55" s="32">
        <f t="shared" si="9"/>
        <v>16.431375716167384</v>
      </c>
      <c r="T55" s="32">
        <f t="shared" si="10"/>
        <v>18.584790268449645</v>
      </c>
    </row>
    <row r="56" spans="2:20" x14ac:dyDescent="0.25">
      <c r="B56" s="12" t="str">
        <f>'Média Mensal'!B56</f>
        <v>Alto de Pega</v>
      </c>
      <c r="C56" s="12" t="str">
        <f>'Média Mensal'!C56</f>
        <v>Portas Fronhas</v>
      </c>
      <c r="D56" s="15">
        <f>'Média Mensal'!D56</f>
        <v>671.05</v>
      </c>
      <c r="E56" s="4">
        <v>3180.1928375158532</v>
      </c>
      <c r="F56" s="2">
        <v>1686.5551528382721</v>
      </c>
      <c r="G56" s="5">
        <f t="shared" si="4"/>
        <v>4866.7479903541252</v>
      </c>
      <c r="H56" s="2">
        <v>0</v>
      </c>
      <c r="I56" s="2">
        <v>0</v>
      </c>
      <c r="J56" s="5">
        <f t="shared" si="5"/>
        <v>0</v>
      </c>
      <c r="K56" s="2">
        <v>180</v>
      </c>
      <c r="L56" s="2">
        <v>105</v>
      </c>
      <c r="M56" s="5">
        <f t="shared" si="6"/>
        <v>285</v>
      </c>
      <c r="N56" s="27">
        <f t="shared" si="7"/>
        <v>7.124087897660962E-2</v>
      </c>
      <c r="O56" s="27">
        <f t="shared" si="0"/>
        <v>6.4767863012222426E-2</v>
      </c>
      <c r="P56" s="28">
        <f t="shared" si="1"/>
        <v>6.8856083621309072E-2</v>
      </c>
      <c r="R56" s="32">
        <f t="shared" si="8"/>
        <v>17.667737986199185</v>
      </c>
      <c r="S56" s="32">
        <f t="shared" si="9"/>
        <v>16.062430027031162</v>
      </c>
      <c r="T56" s="32">
        <f t="shared" si="10"/>
        <v>17.076308738084649</v>
      </c>
    </row>
    <row r="57" spans="2:20" x14ac:dyDescent="0.25">
      <c r="B57" s="12" t="str">
        <f>'Média Mensal'!B57</f>
        <v>Portas Fronhas</v>
      </c>
      <c r="C57" s="12" t="str">
        <f>'Média Mensal'!C57</f>
        <v>São Brás</v>
      </c>
      <c r="D57" s="15">
        <f>'Média Mensal'!D57</f>
        <v>562.21</v>
      </c>
      <c r="E57" s="4">
        <v>2540.107806100807</v>
      </c>
      <c r="F57" s="2">
        <v>1507.0407373867854</v>
      </c>
      <c r="G57" s="5">
        <f t="shared" si="4"/>
        <v>4047.1485434875922</v>
      </c>
      <c r="H57" s="2">
        <v>0</v>
      </c>
      <c r="I57" s="2">
        <v>0</v>
      </c>
      <c r="J57" s="5">
        <f t="shared" si="5"/>
        <v>0</v>
      </c>
      <c r="K57" s="42">
        <v>189</v>
      </c>
      <c r="L57" s="2">
        <v>105</v>
      </c>
      <c r="M57" s="5">
        <f t="shared" si="6"/>
        <v>294</v>
      </c>
      <c r="N57" s="27">
        <f t="shared" si="7"/>
        <v>5.4192434845980693E-2</v>
      </c>
      <c r="O57" s="27">
        <f t="shared" si="0"/>
        <v>5.7874068256020941E-2</v>
      </c>
      <c r="P57" s="28">
        <f t="shared" si="1"/>
        <v>5.5507303920995066E-2</v>
      </c>
      <c r="R57" s="32">
        <f t="shared" si="8"/>
        <v>13.439723841803211</v>
      </c>
      <c r="S57" s="32">
        <f t="shared" si="9"/>
        <v>14.352768927493194</v>
      </c>
      <c r="T57" s="32">
        <f t="shared" si="10"/>
        <v>13.765811372406777</v>
      </c>
    </row>
    <row r="58" spans="2:20" x14ac:dyDescent="0.25">
      <c r="B58" s="13" t="str">
        <f>'Média Mensal'!B58</f>
        <v>São Brás</v>
      </c>
      <c r="C58" s="13" t="str">
        <f>'Média Mensal'!C58</f>
        <v>Póvoa de Varzim</v>
      </c>
      <c r="D58" s="16">
        <f>'Média Mensal'!D58</f>
        <v>624.94000000000005</v>
      </c>
      <c r="E58" s="6">
        <v>2427.7966113540424</v>
      </c>
      <c r="F58" s="3">
        <v>1451.0000000010034</v>
      </c>
      <c r="G58" s="7">
        <f t="shared" si="4"/>
        <v>3878.7966113550456</v>
      </c>
      <c r="H58" s="6">
        <v>0</v>
      </c>
      <c r="I58" s="3">
        <v>0</v>
      </c>
      <c r="J58" s="7">
        <f t="shared" si="5"/>
        <v>0</v>
      </c>
      <c r="K58" s="43">
        <v>191</v>
      </c>
      <c r="L58" s="3">
        <v>105</v>
      </c>
      <c r="M58" s="7">
        <f t="shared" si="6"/>
        <v>296</v>
      </c>
      <c r="N58" s="27">
        <f t="shared" si="7"/>
        <v>5.125393960804852E-2</v>
      </c>
      <c r="O58" s="27">
        <f t="shared" si="0"/>
        <v>5.5721966205875703E-2</v>
      </c>
      <c r="P58" s="28">
        <f t="shared" si="1"/>
        <v>5.2838881475521002E-2</v>
      </c>
      <c r="R58" s="32">
        <f t="shared" si="8"/>
        <v>12.710977022796033</v>
      </c>
      <c r="S58" s="32">
        <f t="shared" si="9"/>
        <v>13.819047619057175</v>
      </c>
      <c r="T58" s="32">
        <f t="shared" si="10"/>
        <v>13.104042605929209</v>
      </c>
    </row>
    <row r="59" spans="2:20" x14ac:dyDescent="0.25">
      <c r="B59" s="11" t="str">
        <f>'Média Mensal'!B59</f>
        <v>CSra da Hora</v>
      </c>
      <c r="C59" s="11" t="str">
        <f>'Média Mensal'!C59</f>
        <v>CFonte do Cuco</v>
      </c>
      <c r="D59" s="14">
        <f>'Média Mensal'!D59</f>
        <v>685.98</v>
      </c>
      <c r="E59" s="2">
        <v>6945.01403191797</v>
      </c>
      <c r="F59" s="2">
        <v>3452.2494223217827</v>
      </c>
      <c r="G59" s="5">
        <f t="shared" si="4"/>
        <v>10397.263454239754</v>
      </c>
      <c r="H59" s="2">
        <v>13</v>
      </c>
      <c r="I59" s="2">
        <v>23</v>
      </c>
      <c r="J59" s="10">
        <f t="shared" si="5"/>
        <v>36</v>
      </c>
      <c r="K59" s="2">
        <v>129</v>
      </c>
      <c r="L59" s="2">
        <v>95</v>
      </c>
      <c r="M59" s="10">
        <f t="shared" si="6"/>
        <v>224</v>
      </c>
      <c r="N59" s="25">
        <f t="shared" si="7"/>
        <v>0.19956936873327499</v>
      </c>
      <c r="O59" s="25">
        <f t="shared" si="0"/>
        <v>0.12101266903820046</v>
      </c>
      <c r="P59" s="26">
        <f t="shared" si="1"/>
        <v>0.16418114347902593</v>
      </c>
      <c r="R59" s="32">
        <f t="shared" si="8"/>
        <v>48.908549520549087</v>
      </c>
      <c r="S59" s="32">
        <f t="shared" si="9"/>
        <v>29.256351036625276</v>
      </c>
      <c r="T59" s="32">
        <f t="shared" si="10"/>
        <v>39.989474823999053</v>
      </c>
    </row>
    <row r="60" spans="2:20" x14ac:dyDescent="0.25">
      <c r="B60" s="12" t="str">
        <f>'Média Mensal'!B60</f>
        <v>CFonte do Cuco</v>
      </c>
      <c r="C60" s="12" t="str">
        <f>'Média Mensal'!C60</f>
        <v>Cândido dos Reis</v>
      </c>
      <c r="D60" s="15">
        <f>'Média Mensal'!D60</f>
        <v>913.51</v>
      </c>
      <c r="E60" s="2">
        <v>6689.0472392736656</v>
      </c>
      <c r="F60" s="2">
        <v>3330.7216279055442</v>
      </c>
      <c r="G60" s="5">
        <f t="shared" si="4"/>
        <v>10019.768867179209</v>
      </c>
      <c r="H60" s="2">
        <v>19</v>
      </c>
      <c r="I60" s="2">
        <v>23</v>
      </c>
      <c r="J60" s="5">
        <f t="shared" si="5"/>
        <v>42</v>
      </c>
      <c r="K60" s="2">
        <v>129</v>
      </c>
      <c r="L60" s="2">
        <v>95</v>
      </c>
      <c r="M60" s="5">
        <f t="shared" si="6"/>
        <v>224</v>
      </c>
      <c r="N60" s="27">
        <f t="shared" si="7"/>
        <v>0.18531270055611884</v>
      </c>
      <c r="O60" s="27">
        <f t="shared" si="0"/>
        <v>0.11675272111278548</v>
      </c>
      <c r="P60" s="28">
        <f t="shared" si="1"/>
        <v>0.15504717855872754</v>
      </c>
      <c r="R60" s="32">
        <f t="shared" si="8"/>
        <v>45.196265130227474</v>
      </c>
      <c r="S60" s="32">
        <f t="shared" si="9"/>
        <v>28.226454473775799</v>
      </c>
      <c r="T60" s="32">
        <f t="shared" si="10"/>
        <v>37.668304011951918</v>
      </c>
    </row>
    <row r="61" spans="2:20" x14ac:dyDescent="0.25">
      <c r="B61" s="12" t="str">
        <f>'Média Mensal'!B61</f>
        <v>Cândido dos Reis</v>
      </c>
      <c r="C61" s="12" t="str">
        <f>'Média Mensal'!C61</f>
        <v>Pias</v>
      </c>
      <c r="D61" s="15">
        <f>'Média Mensal'!D61</f>
        <v>916.73</v>
      </c>
      <c r="E61" s="2">
        <v>6322.190685189491</v>
      </c>
      <c r="F61" s="2">
        <v>3235.2599994595812</v>
      </c>
      <c r="G61" s="5">
        <f t="shared" si="4"/>
        <v>9557.4506846490731</v>
      </c>
      <c r="H61" s="2">
        <v>19</v>
      </c>
      <c r="I61" s="2">
        <v>23</v>
      </c>
      <c r="J61" s="5">
        <f t="shared" si="5"/>
        <v>42</v>
      </c>
      <c r="K61" s="2">
        <v>129</v>
      </c>
      <c r="L61" s="2">
        <v>93</v>
      </c>
      <c r="M61" s="5">
        <f t="shared" si="6"/>
        <v>222</v>
      </c>
      <c r="N61" s="27">
        <f t="shared" si="7"/>
        <v>0.17514934300724433</v>
      </c>
      <c r="O61" s="27">
        <f t="shared" si="0"/>
        <v>0.11541309929578986</v>
      </c>
      <c r="P61" s="28">
        <f t="shared" si="1"/>
        <v>0.14903709276211755</v>
      </c>
      <c r="R61" s="32">
        <f t="shared" si="8"/>
        <v>42.71750462965872</v>
      </c>
      <c r="S61" s="32">
        <f t="shared" si="9"/>
        <v>27.890172409134319</v>
      </c>
      <c r="T61" s="32">
        <f t="shared" si="10"/>
        <v>36.202464714579826</v>
      </c>
    </row>
    <row r="62" spans="2:20" x14ac:dyDescent="0.25">
      <c r="B62" s="12" t="str">
        <f>'Média Mensal'!B62</f>
        <v>Pias</v>
      </c>
      <c r="C62" s="12" t="str">
        <f>'Média Mensal'!C62</f>
        <v>Araújo</v>
      </c>
      <c r="D62" s="15">
        <f>'Média Mensal'!D62</f>
        <v>1258.1300000000001</v>
      </c>
      <c r="E62" s="2">
        <v>6097.0101460282867</v>
      </c>
      <c r="F62" s="2">
        <v>3174.6984155588643</v>
      </c>
      <c r="G62" s="5">
        <f t="shared" si="4"/>
        <v>9271.7085615871511</v>
      </c>
      <c r="H62" s="2">
        <v>19</v>
      </c>
      <c r="I62" s="2">
        <v>23</v>
      </c>
      <c r="J62" s="5">
        <f t="shared" si="5"/>
        <v>42</v>
      </c>
      <c r="K62" s="2">
        <v>131</v>
      </c>
      <c r="L62" s="2">
        <v>93</v>
      </c>
      <c r="M62" s="5">
        <f t="shared" si="6"/>
        <v>224</v>
      </c>
      <c r="N62" s="27">
        <f t="shared" si="7"/>
        <v>0.16662139664484824</v>
      </c>
      <c r="O62" s="27">
        <f t="shared" si="0"/>
        <v>0.11325265466462843</v>
      </c>
      <c r="P62" s="28">
        <f t="shared" si="1"/>
        <v>0.14347159819242311</v>
      </c>
      <c r="R62" s="32">
        <f t="shared" si="8"/>
        <v>40.646734306855244</v>
      </c>
      <c r="S62" s="32">
        <f t="shared" si="9"/>
        <v>27.368089789300555</v>
      </c>
      <c r="T62" s="32">
        <f t="shared" si="10"/>
        <v>34.856047224011846</v>
      </c>
    </row>
    <row r="63" spans="2:20" x14ac:dyDescent="0.25">
      <c r="B63" s="12" t="str">
        <f>'Média Mensal'!B63</f>
        <v>Araújo</v>
      </c>
      <c r="C63" s="12" t="str">
        <f>'Média Mensal'!C63</f>
        <v>Custió</v>
      </c>
      <c r="D63" s="15">
        <f>'Média Mensal'!D63</f>
        <v>651.69000000000005</v>
      </c>
      <c r="E63" s="2">
        <v>5887.686829975959</v>
      </c>
      <c r="F63" s="2">
        <v>3067.5350950992961</v>
      </c>
      <c r="G63" s="5">
        <f t="shared" si="4"/>
        <v>8955.2219250752551</v>
      </c>
      <c r="H63" s="2">
        <v>19</v>
      </c>
      <c r="I63" s="2">
        <v>23</v>
      </c>
      <c r="J63" s="5">
        <f t="shared" si="5"/>
        <v>42</v>
      </c>
      <c r="K63" s="2">
        <v>131</v>
      </c>
      <c r="L63" s="2">
        <v>93</v>
      </c>
      <c r="M63" s="5">
        <f t="shared" si="6"/>
        <v>224</v>
      </c>
      <c r="N63" s="27">
        <f t="shared" si="7"/>
        <v>0.1609009299840391</v>
      </c>
      <c r="O63" s="27">
        <f t="shared" si="0"/>
        <v>0.10942976223955822</v>
      </c>
      <c r="P63" s="28">
        <f t="shared" si="1"/>
        <v>0.13857424370319471</v>
      </c>
      <c r="R63" s="32">
        <f t="shared" si="8"/>
        <v>39.251245533173062</v>
      </c>
      <c r="S63" s="32">
        <f t="shared" si="9"/>
        <v>26.444268061200827</v>
      </c>
      <c r="T63" s="32">
        <f t="shared" si="10"/>
        <v>33.666247838628777</v>
      </c>
    </row>
    <row r="64" spans="2:20" x14ac:dyDescent="0.25">
      <c r="B64" s="12" t="str">
        <f>'Média Mensal'!B64</f>
        <v>Custió</v>
      </c>
      <c r="C64" s="12" t="str">
        <f>'Média Mensal'!C64</f>
        <v>Parque de Maia</v>
      </c>
      <c r="D64" s="15">
        <f>'Média Mensal'!D64</f>
        <v>1418.51</v>
      </c>
      <c r="E64" s="2">
        <v>5536.097870311286</v>
      </c>
      <c r="F64" s="2">
        <v>2989.1228552390567</v>
      </c>
      <c r="G64" s="5">
        <f t="shared" si="4"/>
        <v>8525.2207255503417</v>
      </c>
      <c r="H64" s="2">
        <v>19</v>
      </c>
      <c r="I64" s="2">
        <v>4</v>
      </c>
      <c r="J64" s="5">
        <f t="shared" si="5"/>
        <v>23</v>
      </c>
      <c r="K64" s="2">
        <v>130</v>
      </c>
      <c r="L64" s="2">
        <v>89</v>
      </c>
      <c r="M64" s="5">
        <f t="shared" si="6"/>
        <v>219</v>
      </c>
      <c r="N64" s="27">
        <f t="shared" si="7"/>
        <v>0.15232494690488901</v>
      </c>
      <c r="O64" s="27">
        <f t="shared" si="0"/>
        <v>0.13032450537317128</v>
      </c>
      <c r="P64" s="28">
        <f t="shared" si="1"/>
        <v>0.14381276527581549</v>
      </c>
      <c r="R64" s="32">
        <f t="shared" si="8"/>
        <v>37.155019263834134</v>
      </c>
      <c r="S64" s="32">
        <f t="shared" si="9"/>
        <v>32.141105970312438</v>
      </c>
      <c r="T64" s="32">
        <f t="shared" si="10"/>
        <v>35.228184816323726</v>
      </c>
    </row>
    <row r="65" spans="2:20" x14ac:dyDescent="0.25">
      <c r="B65" s="12" t="str">
        <f>'Média Mensal'!B65</f>
        <v>Parque de Maia</v>
      </c>
      <c r="C65" s="12" t="str">
        <f>'Média Mensal'!C65</f>
        <v>Forum</v>
      </c>
      <c r="D65" s="15">
        <f>'Média Mensal'!D65</f>
        <v>824.81</v>
      </c>
      <c r="E65" s="2">
        <v>4835.1712496671944</v>
      </c>
      <c r="F65" s="2">
        <v>2623.4003667095631</v>
      </c>
      <c r="G65" s="5">
        <f t="shared" si="4"/>
        <v>7458.5716163767574</v>
      </c>
      <c r="H65" s="2">
        <v>20</v>
      </c>
      <c r="I65" s="2">
        <v>4</v>
      </c>
      <c r="J65" s="5">
        <f t="shared" si="5"/>
        <v>24</v>
      </c>
      <c r="K65" s="2">
        <v>143</v>
      </c>
      <c r="L65" s="2">
        <v>94</v>
      </c>
      <c r="M65" s="5">
        <f t="shared" si="6"/>
        <v>237</v>
      </c>
      <c r="N65" s="27">
        <f t="shared" si="7"/>
        <v>0.12153557333770346</v>
      </c>
      <c r="O65" s="27">
        <f t="shared" si="0"/>
        <v>0.10851258962233468</v>
      </c>
      <c r="P65" s="28">
        <f t="shared" si="1"/>
        <v>0.1166130646713064</v>
      </c>
      <c r="R65" s="32">
        <f t="shared" si="8"/>
        <v>29.663627298571743</v>
      </c>
      <c r="S65" s="32">
        <f t="shared" si="9"/>
        <v>26.769391497036359</v>
      </c>
      <c r="T65" s="32">
        <f t="shared" si="10"/>
        <v>28.576902744738533</v>
      </c>
    </row>
    <row r="66" spans="2:20" x14ac:dyDescent="0.25">
      <c r="B66" s="12" t="str">
        <f>'Média Mensal'!B66</f>
        <v>Forum</v>
      </c>
      <c r="C66" s="12" t="str">
        <f>'Média Mensal'!C66</f>
        <v>Zona Industrial</v>
      </c>
      <c r="D66" s="15">
        <f>'Média Mensal'!D66</f>
        <v>1119.4000000000001</v>
      </c>
      <c r="E66" s="2">
        <v>1842.8129091472547</v>
      </c>
      <c r="F66" s="2">
        <v>974.00074088832594</v>
      </c>
      <c r="G66" s="5">
        <f t="shared" si="4"/>
        <v>2816.8136500355804</v>
      </c>
      <c r="H66" s="2">
        <v>18</v>
      </c>
      <c r="I66" s="2">
        <v>2</v>
      </c>
      <c r="J66" s="5">
        <f t="shared" si="5"/>
        <v>20</v>
      </c>
      <c r="K66" s="2">
        <v>69</v>
      </c>
      <c r="L66" s="2">
        <v>70</v>
      </c>
      <c r="M66" s="5">
        <f t="shared" si="6"/>
        <v>139</v>
      </c>
      <c r="N66" s="27">
        <f t="shared" si="7"/>
        <v>8.7752995673678794E-2</v>
      </c>
      <c r="O66" s="27">
        <f t="shared" si="0"/>
        <v>5.4743746677626236E-2</v>
      </c>
      <c r="P66" s="28">
        <f t="shared" si="1"/>
        <v>7.2613261755918243E-2</v>
      </c>
      <c r="R66" s="32">
        <f t="shared" si="8"/>
        <v>21.181757576405225</v>
      </c>
      <c r="S66" s="32">
        <f t="shared" si="9"/>
        <v>13.527788067893416</v>
      </c>
      <c r="T66" s="32">
        <f t="shared" si="10"/>
        <v>17.715809119720632</v>
      </c>
    </row>
    <row r="67" spans="2:20" x14ac:dyDescent="0.25">
      <c r="B67" s="12" t="str">
        <f>'Média Mensal'!B67</f>
        <v>Zona Industrial</v>
      </c>
      <c r="C67" s="12" t="str">
        <f>'Média Mensal'!C67</f>
        <v>Mandim</v>
      </c>
      <c r="D67" s="15">
        <f>'Média Mensal'!D67</f>
        <v>1194.23</v>
      </c>
      <c r="E67" s="2">
        <v>1747.7161293506554</v>
      </c>
      <c r="F67" s="2">
        <v>820.96065825854066</v>
      </c>
      <c r="G67" s="5">
        <f t="shared" si="4"/>
        <v>2568.6767876091963</v>
      </c>
      <c r="H67" s="2">
        <v>18</v>
      </c>
      <c r="I67" s="2">
        <v>2</v>
      </c>
      <c r="J67" s="5">
        <f t="shared" si="5"/>
        <v>20</v>
      </c>
      <c r="K67" s="2">
        <v>71</v>
      </c>
      <c r="L67" s="2">
        <v>70</v>
      </c>
      <c r="M67" s="5">
        <f t="shared" si="6"/>
        <v>141</v>
      </c>
      <c r="N67" s="27">
        <f t="shared" si="7"/>
        <v>8.1304248667224382E-2</v>
      </c>
      <c r="O67" s="27">
        <f t="shared" si="0"/>
        <v>4.6142123328380205E-2</v>
      </c>
      <c r="P67" s="28">
        <f t="shared" si="1"/>
        <v>6.5380696080462139E-2</v>
      </c>
      <c r="R67" s="32">
        <f t="shared" si="8"/>
        <v>19.637259880344441</v>
      </c>
      <c r="S67" s="32">
        <f t="shared" si="9"/>
        <v>11.402231364701954</v>
      </c>
      <c r="T67" s="32">
        <f t="shared" si="10"/>
        <v>15.954514208752771</v>
      </c>
    </row>
    <row r="68" spans="2:20" x14ac:dyDescent="0.25">
      <c r="B68" s="12" t="str">
        <f>'Média Mensal'!B68</f>
        <v>Mandim</v>
      </c>
      <c r="C68" s="12" t="str">
        <f>'Média Mensal'!C68</f>
        <v>Castêlo da Maia</v>
      </c>
      <c r="D68" s="15">
        <f>'Média Mensal'!D68</f>
        <v>1468.1</v>
      </c>
      <c r="E68" s="2">
        <v>1693.1870529991868</v>
      </c>
      <c r="F68" s="2">
        <v>772.18257769956426</v>
      </c>
      <c r="G68" s="5">
        <f t="shared" si="4"/>
        <v>2465.3696306987513</v>
      </c>
      <c r="H68" s="2">
        <v>20</v>
      </c>
      <c r="I68" s="2">
        <v>2</v>
      </c>
      <c r="J68" s="5">
        <f t="shared" si="5"/>
        <v>22</v>
      </c>
      <c r="K68" s="2">
        <v>66</v>
      </c>
      <c r="L68" s="2">
        <v>59</v>
      </c>
      <c r="M68" s="5">
        <f t="shared" si="6"/>
        <v>125</v>
      </c>
      <c r="N68" s="27">
        <f t="shared" si="7"/>
        <v>8.1843921742033393E-2</v>
      </c>
      <c r="O68" s="27">
        <f t="shared" si="0"/>
        <v>5.1260128631144736E-2</v>
      </c>
      <c r="P68" s="28">
        <f t="shared" si="1"/>
        <v>6.8957530507349277E-2</v>
      </c>
      <c r="R68" s="32">
        <f t="shared" si="8"/>
        <v>19.688221546502174</v>
      </c>
      <c r="S68" s="32">
        <f t="shared" si="9"/>
        <v>12.65873078196007</v>
      </c>
      <c r="T68" s="32">
        <f t="shared" si="10"/>
        <v>16.771221977542524</v>
      </c>
    </row>
    <row r="69" spans="2:20" x14ac:dyDescent="0.25">
      <c r="B69" s="13" t="str">
        <f>'Média Mensal'!B69</f>
        <v>Castêlo da Maia</v>
      </c>
      <c r="C69" s="13" t="str">
        <f>'Média Mensal'!C69</f>
        <v>ISMAI</v>
      </c>
      <c r="D69" s="16">
        <f>'Média Mensal'!D69</f>
        <v>702.48</v>
      </c>
      <c r="E69" s="2">
        <v>776.70009699795139</v>
      </c>
      <c r="F69" s="2">
        <v>341.00000000208769</v>
      </c>
      <c r="G69" s="7">
        <f t="shared" si="4"/>
        <v>1117.700097000039</v>
      </c>
      <c r="H69" s="6">
        <v>20</v>
      </c>
      <c r="I69" s="3">
        <v>2</v>
      </c>
      <c r="J69" s="7">
        <f t="shared" si="5"/>
        <v>22</v>
      </c>
      <c r="K69" s="6">
        <v>77</v>
      </c>
      <c r="L69" s="3">
        <v>59</v>
      </c>
      <c r="M69" s="7">
        <f t="shared" si="6"/>
        <v>136</v>
      </c>
      <c r="N69" s="27">
        <f t="shared" si="7"/>
        <v>3.3169631747435577E-2</v>
      </c>
      <c r="O69" s="27">
        <f t="shared" si="0"/>
        <v>2.2636749867371728E-2</v>
      </c>
      <c r="P69" s="28">
        <f t="shared" si="1"/>
        <v>2.9046260317048832E-2</v>
      </c>
      <c r="R69" s="32">
        <f t="shared" si="8"/>
        <v>8.0072174948242409</v>
      </c>
      <c r="S69" s="32">
        <f t="shared" si="9"/>
        <v>5.5901639344604543</v>
      </c>
      <c r="T69" s="32">
        <f t="shared" si="10"/>
        <v>7.0740512468356904</v>
      </c>
    </row>
    <row r="70" spans="2:20" x14ac:dyDescent="0.25">
      <c r="B70" s="11" t="str">
        <f>'Média Mensal'!B70</f>
        <v>Santo Ovídio</v>
      </c>
      <c r="C70" s="11" t="str">
        <f>'Média Mensal'!C70</f>
        <v>D. João II</v>
      </c>
      <c r="D70" s="14">
        <f>'Média Mensal'!D70</f>
        <v>463.71</v>
      </c>
      <c r="E70" s="2">
        <v>3295.9999999839929</v>
      </c>
      <c r="F70" s="2">
        <v>6238.7677838795207</v>
      </c>
      <c r="G70" s="10">
        <f t="shared" ref="G70:G86" si="14">+E70+F70</f>
        <v>9534.7677838635136</v>
      </c>
      <c r="H70" s="2">
        <v>277</v>
      </c>
      <c r="I70" s="2">
        <v>398</v>
      </c>
      <c r="J70" s="10">
        <f t="shared" ref="J70:J86" si="15">+H70+I70</f>
        <v>675</v>
      </c>
      <c r="K70" s="2">
        <v>0</v>
      </c>
      <c r="L70" s="2">
        <v>0</v>
      </c>
      <c r="M70" s="10">
        <f t="shared" ref="M70:M86" si="16">+K70+L70</f>
        <v>0</v>
      </c>
      <c r="N70" s="25">
        <f t="shared" ref="N70:P86" si="17">+E70/(H70*216+K70*248)</f>
        <v>5.5087578553014993E-2</v>
      </c>
      <c r="O70" s="25">
        <f t="shared" si="0"/>
        <v>7.2570814534239719E-2</v>
      </c>
      <c r="P70" s="26">
        <f t="shared" si="1"/>
        <v>6.5396212509351945E-2</v>
      </c>
      <c r="R70" s="32">
        <f t="shared" si="8"/>
        <v>11.898916967451237</v>
      </c>
      <c r="S70" s="32">
        <f t="shared" si="9"/>
        <v>15.675295939395781</v>
      </c>
      <c r="T70" s="32">
        <f t="shared" si="10"/>
        <v>14.12558190202002</v>
      </c>
    </row>
    <row r="71" spans="2:20" x14ac:dyDescent="0.25">
      <c r="B71" s="12" t="str">
        <f>'Média Mensal'!B71</f>
        <v>D. João II</v>
      </c>
      <c r="C71" s="12" t="str">
        <f>'Média Mensal'!C71</f>
        <v>João de Deus</v>
      </c>
      <c r="D71" s="15">
        <f>'Média Mensal'!D71</f>
        <v>716.25</v>
      </c>
      <c r="E71" s="2">
        <v>4948.6214813439865</v>
      </c>
      <c r="F71" s="2">
        <v>9975.9982779935017</v>
      </c>
      <c r="G71" s="5">
        <f t="shared" si="14"/>
        <v>14924.619759337489</v>
      </c>
      <c r="H71" s="2">
        <v>276</v>
      </c>
      <c r="I71" s="2">
        <v>398</v>
      </c>
      <c r="J71" s="5">
        <f t="shared" si="15"/>
        <v>674</v>
      </c>
      <c r="K71" s="2">
        <v>0</v>
      </c>
      <c r="L71" s="2">
        <v>0</v>
      </c>
      <c r="M71" s="5">
        <f t="shared" si="16"/>
        <v>0</v>
      </c>
      <c r="N71" s="27">
        <f t="shared" si="17"/>
        <v>8.3008277666129671E-2</v>
      </c>
      <c r="O71" s="27">
        <f t="shared" si="0"/>
        <v>0.11604315882646452</v>
      </c>
      <c r="P71" s="28">
        <f t="shared" si="1"/>
        <v>0.10251552203083779</v>
      </c>
      <c r="R71" s="32">
        <f t="shared" ref="R71:R86" si="18">+E71/(H71+K71)</f>
        <v>17.929787975884008</v>
      </c>
      <c r="S71" s="32">
        <f t="shared" ref="S71:S86" si="19">+F71/(I71+L71)</f>
        <v>25.065322306516336</v>
      </c>
      <c r="T71" s="32">
        <f t="shared" ref="T71:T86" si="20">+G71/(J71+M71)</f>
        <v>22.143352758660964</v>
      </c>
    </row>
    <row r="72" spans="2:20" x14ac:dyDescent="0.25">
      <c r="B72" s="12" t="str">
        <f>'Média Mensal'!B72</f>
        <v>João de Deus</v>
      </c>
      <c r="C72" s="12" t="str">
        <f>'Média Mensal'!C72</f>
        <v>C.M.Gaia</v>
      </c>
      <c r="D72" s="15">
        <f>'Média Mensal'!D72</f>
        <v>405.01</v>
      </c>
      <c r="E72" s="2">
        <v>10088.86453802381</v>
      </c>
      <c r="F72" s="2">
        <v>15591.931632273674</v>
      </c>
      <c r="G72" s="5">
        <f t="shared" si="14"/>
        <v>25680.796170297486</v>
      </c>
      <c r="H72" s="2">
        <v>276</v>
      </c>
      <c r="I72" s="2">
        <v>387</v>
      </c>
      <c r="J72" s="5">
        <f t="shared" si="15"/>
        <v>663</v>
      </c>
      <c r="K72" s="2">
        <v>0</v>
      </c>
      <c r="L72" s="2">
        <v>0</v>
      </c>
      <c r="M72" s="5">
        <f t="shared" si="16"/>
        <v>0</v>
      </c>
      <c r="N72" s="27">
        <f t="shared" si="17"/>
        <v>0.16923081954548796</v>
      </c>
      <c r="O72" s="27">
        <f t="shared" si="0"/>
        <v>0.18652420844427306</v>
      </c>
      <c r="P72" s="28">
        <f t="shared" si="1"/>
        <v>0.1793251506221544</v>
      </c>
      <c r="R72" s="32">
        <f t="shared" si="18"/>
        <v>36.553857021825401</v>
      </c>
      <c r="S72" s="32">
        <f t="shared" si="19"/>
        <v>40.289229023962982</v>
      </c>
      <c r="T72" s="32">
        <f t="shared" si="20"/>
        <v>38.734232534385349</v>
      </c>
    </row>
    <row r="73" spans="2:20" x14ac:dyDescent="0.25">
      <c r="B73" s="12" t="str">
        <f>'Média Mensal'!B73</f>
        <v>C.M.Gaia</v>
      </c>
      <c r="C73" s="12" t="str">
        <f>'Média Mensal'!C73</f>
        <v>General Torres</v>
      </c>
      <c r="D73" s="15">
        <f>'Média Mensal'!D73</f>
        <v>488.39</v>
      </c>
      <c r="E73" s="2">
        <v>11356.219066614583</v>
      </c>
      <c r="F73" s="2">
        <v>17890.082203154172</v>
      </c>
      <c r="G73" s="5">
        <f t="shared" si="14"/>
        <v>29246.301269768755</v>
      </c>
      <c r="H73" s="2">
        <v>276</v>
      </c>
      <c r="I73" s="2">
        <v>374</v>
      </c>
      <c r="J73" s="5">
        <f t="shared" si="15"/>
        <v>650</v>
      </c>
      <c r="K73" s="2">
        <v>0</v>
      </c>
      <c r="L73" s="2">
        <v>0</v>
      </c>
      <c r="M73" s="5">
        <f t="shared" si="16"/>
        <v>0</v>
      </c>
      <c r="N73" s="27">
        <f t="shared" si="17"/>
        <v>0.19048945025856454</v>
      </c>
      <c r="O73" s="27">
        <f t="shared" si="0"/>
        <v>0.22145576108083498</v>
      </c>
      <c r="P73" s="28">
        <f t="shared" si="1"/>
        <v>0.20830698910091705</v>
      </c>
      <c r="R73" s="32">
        <f t="shared" si="18"/>
        <v>41.145721255849942</v>
      </c>
      <c r="S73" s="32">
        <f t="shared" si="19"/>
        <v>47.834444393460352</v>
      </c>
      <c r="T73" s="32">
        <f t="shared" si="20"/>
        <v>44.994309645798083</v>
      </c>
    </row>
    <row r="74" spans="2:20" x14ac:dyDescent="0.25">
      <c r="B74" s="12" t="str">
        <f>'Média Mensal'!B74</f>
        <v>General Torres</v>
      </c>
      <c r="C74" s="12" t="str">
        <f>'Média Mensal'!C74</f>
        <v>Jardim do Morro</v>
      </c>
      <c r="D74" s="15">
        <f>'Média Mensal'!D74</f>
        <v>419.98</v>
      </c>
      <c r="E74" s="2">
        <v>12439.699810346003</v>
      </c>
      <c r="F74" s="2">
        <v>19806.062856120363</v>
      </c>
      <c r="G74" s="5">
        <f t="shared" si="14"/>
        <v>32245.762666466366</v>
      </c>
      <c r="H74" s="2">
        <v>286</v>
      </c>
      <c r="I74" s="2">
        <v>379</v>
      </c>
      <c r="J74" s="5">
        <f t="shared" si="15"/>
        <v>665</v>
      </c>
      <c r="K74" s="2">
        <v>0</v>
      </c>
      <c r="L74" s="2">
        <v>0</v>
      </c>
      <c r="M74" s="5">
        <f t="shared" si="16"/>
        <v>0</v>
      </c>
      <c r="N74" s="27">
        <f t="shared" si="17"/>
        <v>0.20136784204781796</v>
      </c>
      <c r="O74" s="27">
        <f t="shared" si="0"/>
        <v>0.24193861594987251</v>
      </c>
      <c r="P74" s="28">
        <f t="shared" si="1"/>
        <v>0.22449013273786109</v>
      </c>
      <c r="R74" s="32">
        <f t="shared" si="18"/>
        <v>43.495453882328682</v>
      </c>
      <c r="S74" s="32">
        <f t="shared" si="19"/>
        <v>52.258741045172464</v>
      </c>
      <c r="T74" s="32">
        <f t="shared" si="20"/>
        <v>48.489868671377991</v>
      </c>
    </row>
    <row r="75" spans="2:20" x14ac:dyDescent="0.25">
      <c r="B75" s="12" t="str">
        <f>'Média Mensal'!B75</f>
        <v>Jardim do Morro</v>
      </c>
      <c r="C75" s="12" t="str">
        <f>'Média Mensal'!C75</f>
        <v>São Bento</v>
      </c>
      <c r="D75" s="15">
        <f>'Média Mensal'!D75</f>
        <v>795.7</v>
      </c>
      <c r="E75" s="2">
        <v>14570.107325326264</v>
      </c>
      <c r="F75" s="2">
        <v>21991.803282463268</v>
      </c>
      <c r="G75" s="5">
        <f t="shared" si="14"/>
        <v>36561.910607789534</v>
      </c>
      <c r="H75" s="2">
        <v>281</v>
      </c>
      <c r="I75" s="2">
        <v>352</v>
      </c>
      <c r="J75" s="5">
        <f t="shared" si="15"/>
        <v>633</v>
      </c>
      <c r="K75" s="2">
        <v>0</v>
      </c>
      <c r="L75" s="2">
        <v>0</v>
      </c>
      <c r="M75" s="5">
        <f t="shared" si="16"/>
        <v>0</v>
      </c>
      <c r="N75" s="27">
        <f t="shared" si="17"/>
        <v>0.24005053587264835</v>
      </c>
      <c r="O75" s="27">
        <f t="shared" si="0"/>
        <v>0.28924404569738094</v>
      </c>
      <c r="P75" s="28">
        <f t="shared" si="1"/>
        <v>0.26740616850820265</v>
      </c>
      <c r="R75" s="32">
        <f t="shared" si="18"/>
        <v>51.850915748492042</v>
      </c>
      <c r="S75" s="32">
        <f t="shared" si="19"/>
        <v>62.476713870634285</v>
      </c>
      <c r="T75" s="32">
        <f t="shared" si="20"/>
        <v>57.759732397771778</v>
      </c>
    </row>
    <row r="76" spans="2:20" x14ac:dyDescent="0.25">
      <c r="B76" s="12" t="str">
        <f>'Média Mensal'!B76</f>
        <v>São Bento</v>
      </c>
      <c r="C76" s="12" t="str">
        <f>'Média Mensal'!C76</f>
        <v>Aliados</v>
      </c>
      <c r="D76" s="15">
        <f>'Média Mensal'!D76</f>
        <v>443.38</v>
      </c>
      <c r="E76" s="2">
        <v>21827.727200188252</v>
      </c>
      <c r="F76" s="2">
        <v>25773.568056128017</v>
      </c>
      <c r="G76" s="5">
        <f t="shared" si="14"/>
        <v>47601.295256316269</v>
      </c>
      <c r="H76" s="2">
        <v>292</v>
      </c>
      <c r="I76" s="2">
        <v>384</v>
      </c>
      <c r="J76" s="5">
        <f t="shared" si="15"/>
        <v>676</v>
      </c>
      <c r="K76" s="2">
        <v>0</v>
      </c>
      <c r="L76" s="2">
        <v>0</v>
      </c>
      <c r="M76" s="5">
        <f t="shared" si="16"/>
        <v>0</v>
      </c>
      <c r="N76" s="27">
        <f t="shared" si="17"/>
        <v>0.34607634449816482</v>
      </c>
      <c r="O76" s="27">
        <f t="shared" si="0"/>
        <v>0.3107345685779323</v>
      </c>
      <c r="P76" s="28">
        <f t="shared" si="1"/>
        <v>0.32600054279199725</v>
      </c>
      <c r="R76" s="32">
        <f t="shared" si="18"/>
        <v>74.752490411603603</v>
      </c>
      <c r="S76" s="32">
        <f t="shared" si="19"/>
        <v>67.118666812833382</v>
      </c>
      <c r="T76" s="32">
        <f t="shared" si="20"/>
        <v>70.416117243071398</v>
      </c>
    </row>
    <row r="77" spans="2:20" x14ac:dyDescent="0.25">
      <c r="B77" s="12" t="str">
        <f>'Média Mensal'!B77</f>
        <v>Aliados</v>
      </c>
      <c r="C77" s="12" t="str">
        <f>'Média Mensal'!C77</f>
        <v>Trindade S</v>
      </c>
      <c r="D77" s="15">
        <f>'Média Mensal'!D77</f>
        <v>450.27</v>
      </c>
      <c r="E77" s="2">
        <v>24728.026603469585</v>
      </c>
      <c r="F77" s="2">
        <v>27271.459220687764</v>
      </c>
      <c r="G77" s="5">
        <f t="shared" si="14"/>
        <v>51999.485824157353</v>
      </c>
      <c r="H77" s="2">
        <v>306</v>
      </c>
      <c r="I77" s="2">
        <v>364</v>
      </c>
      <c r="J77" s="5">
        <f t="shared" si="15"/>
        <v>670</v>
      </c>
      <c r="K77" s="2">
        <v>0</v>
      </c>
      <c r="L77" s="2">
        <v>0</v>
      </c>
      <c r="M77" s="5">
        <f t="shared" si="16"/>
        <v>0</v>
      </c>
      <c r="N77" s="27">
        <f t="shared" si="17"/>
        <v>0.37412289099899515</v>
      </c>
      <c r="O77" s="27">
        <f t="shared" si="0"/>
        <v>0.34685921882234133</v>
      </c>
      <c r="P77" s="28">
        <f t="shared" si="1"/>
        <v>0.35931098551794743</v>
      </c>
      <c r="R77" s="32">
        <f t="shared" si="18"/>
        <v>80.81054445578296</v>
      </c>
      <c r="S77" s="32">
        <f t="shared" si="19"/>
        <v>74.921591265625722</v>
      </c>
      <c r="T77" s="32">
        <f t="shared" si="20"/>
        <v>77.611172871876647</v>
      </c>
    </row>
    <row r="78" spans="2:20" x14ac:dyDescent="0.25">
      <c r="B78" s="12" t="str">
        <f>'Média Mensal'!B78</f>
        <v>Trindade S</v>
      </c>
      <c r="C78" s="12" t="str">
        <f>'Média Mensal'!C78</f>
        <v>Faria Guimaraes</v>
      </c>
      <c r="D78" s="15">
        <f>'Média Mensal'!D78</f>
        <v>555.34</v>
      </c>
      <c r="E78" s="2">
        <v>19478.835298209022</v>
      </c>
      <c r="F78" s="2">
        <v>16258.30797046002</v>
      </c>
      <c r="G78" s="5">
        <f t="shared" si="14"/>
        <v>35737.143268669039</v>
      </c>
      <c r="H78" s="2">
        <v>315</v>
      </c>
      <c r="I78" s="2">
        <v>347</v>
      </c>
      <c r="J78" s="5">
        <f t="shared" si="15"/>
        <v>662</v>
      </c>
      <c r="K78" s="2">
        <v>0</v>
      </c>
      <c r="L78" s="2">
        <v>0</v>
      </c>
      <c r="M78" s="5">
        <f t="shared" si="16"/>
        <v>0</v>
      </c>
      <c r="N78" s="27">
        <f t="shared" si="17"/>
        <v>0.28628505729290155</v>
      </c>
      <c r="O78" s="27">
        <f t="shared" si="0"/>
        <v>0.21691626601638409</v>
      </c>
      <c r="P78" s="28">
        <f t="shared" si="1"/>
        <v>0.24992407455430402</v>
      </c>
      <c r="R78" s="32">
        <f t="shared" si="18"/>
        <v>61.837572375266738</v>
      </c>
      <c r="S78" s="32">
        <f t="shared" si="19"/>
        <v>46.853913459538965</v>
      </c>
      <c r="T78" s="32">
        <f t="shared" si="20"/>
        <v>53.983600103729664</v>
      </c>
    </row>
    <row r="79" spans="2:20" x14ac:dyDescent="0.25">
      <c r="B79" s="12" t="str">
        <f>'Média Mensal'!B79</f>
        <v>Faria Guimaraes</v>
      </c>
      <c r="C79" s="12" t="str">
        <f>'Média Mensal'!C79</f>
        <v>Marques</v>
      </c>
      <c r="D79" s="15">
        <f>'Média Mensal'!D79</f>
        <v>621.04</v>
      </c>
      <c r="E79" s="2">
        <v>18051.02919212859</v>
      </c>
      <c r="F79" s="2">
        <v>15307.925110822718</v>
      </c>
      <c r="G79" s="5">
        <f t="shared" si="14"/>
        <v>33358.954302951308</v>
      </c>
      <c r="H79" s="2">
        <v>315</v>
      </c>
      <c r="I79" s="2">
        <v>349</v>
      </c>
      <c r="J79" s="5">
        <f t="shared" si="15"/>
        <v>664</v>
      </c>
      <c r="K79" s="2">
        <v>0</v>
      </c>
      <c r="L79" s="2">
        <v>0</v>
      </c>
      <c r="M79" s="5">
        <f t="shared" si="16"/>
        <v>0</v>
      </c>
      <c r="N79" s="27">
        <f t="shared" si="17"/>
        <v>0.26530025267678703</v>
      </c>
      <c r="O79" s="27">
        <f t="shared" si="0"/>
        <v>0.2030659703759779</v>
      </c>
      <c r="P79" s="28">
        <f t="shared" si="1"/>
        <v>0.23258976393735573</v>
      </c>
      <c r="R79" s="32">
        <f t="shared" si="18"/>
        <v>57.304854578186003</v>
      </c>
      <c r="S79" s="32">
        <f t="shared" si="19"/>
        <v>43.862249601211225</v>
      </c>
      <c r="T79" s="32">
        <f t="shared" si="20"/>
        <v>50.239389010468834</v>
      </c>
    </row>
    <row r="80" spans="2:20" x14ac:dyDescent="0.25">
      <c r="B80" s="12" t="str">
        <f>'Média Mensal'!B80</f>
        <v>Marques</v>
      </c>
      <c r="C80" s="12" t="str">
        <f>'Média Mensal'!C80</f>
        <v>Combatentes</v>
      </c>
      <c r="D80" s="15">
        <f>'Média Mensal'!D80</f>
        <v>702.75</v>
      </c>
      <c r="E80" s="2">
        <v>13541.431669657914</v>
      </c>
      <c r="F80" s="2">
        <v>11489.151537547226</v>
      </c>
      <c r="G80" s="5">
        <f t="shared" si="14"/>
        <v>25030.583207205142</v>
      </c>
      <c r="H80" s="2">
        <v>331</v>
      </c>
      <c r="I80" s="2">
        <v>357</v>
      </c>
      <c r="J80" s="5">
        <f t="shared" si="15"/>
        <v>688</v>
      </c>
      <c r="K80" s="2">
        <v>0</v>
      </c>
      <c r="L80" s="2">
        <v>0</v>
      </c>
      <c r="M80" s="5">
        <f t="shared" si="16"/>
        <v>0</v>
      </c>
      <c r="N80" s="27">
        <f t="shared" si="17"/>
        <v>0.18940124859653565</v>
      </c>
      <c r="O80" s="27">
        <f t="shared" si="0"/>
        <v>0.1489930430743234</v>
      </c>
      <c r="P80" s="28">
        <f t="shared" si="1"/>
        <v>0.16843361869620169</v>
      </c>
      <c r="R80" s="32">
        <f t="shared" si="18"/>
        <v>40.910669696851706</v>
      </c>
      <c r="S80" s="32">
        <f t="shared" si="19"/>
        <v>32.182497304053854</v>
      </c>
      <c r="T80" s="32">
        <f t="shared" si="20"/>
        <v>36.381661638379569</v>
      </c>
    </row>
    <row r="81" spans="2:20" x14ac:dyDescent="0.25">
      <c r="B81" s="12" t="str">
        <f>'Média Mensal'!B81</f>
        <v>Combatentes</v>
      </c>
      <c r="C81" s="12" t="str">
        <f>'Média Mensal'!C81</f>
        <v>Salgueiros</v>
      </c>
      <c r="D81" s="15">
        <f>'Média Mensal'!D81</f>
        <v>471.25</v>
      </c>
      <c r="E81" s="2">
        <v>11062.388233746398</v>
      </c>
      <c r="F81" s="2">
        <v>9907.130713963521</v>
      </c>
      <c r="G81" s="5">
        <f t="shared" si="14"/>
        <v>20969.518947709919</v>
      </c>
      <c r="H81" s="2">
        <v>323</v>
      </c>
      <c r="I81" s="2">
        <v>345</v>
      </c>
      <c r="J81" s="5">
        <f t="shared" si="15"/>
        <v>668</v>
      </c>
      <c r="K81" s="2">
        <v>0</v>
      </c>
      <c r="L81" s="2">
        <v>0</v>
      </c>
      <c r="M81" s="5">
        <f t="shared" si="16"/>
        <v>0</v>
      </c>
      <c r="N81" s="27">
        <f t="shared" si="17"/>
        <v>0.15855962953999539</v>
      </c>
      <c r="O81" s="27">
        <f t="shared" si="17"/>
        <v>0.13294593013907033</v>
      </c>
      <c r="P81" s="28">
        <f t="shared" si="17"/>
        <v>0.14533099736436791</v>
      </c>
      <c r="R81" s="32">
        <f t="shared" si="18"/>
        <v>34.248879980639003</v>
      </c>
      <c r="S81" s="32">
        <f t="shared" si="19"/>
        <v>28.71632091003919</v>
      </c>
      <c r="T81" s="32">
        <f t="shared" si="20"/>
        <v>31.391495430703472</v>
      </c>
    </row>
    <row r="82" spans="2:20" x14ac:dyDescent="0.25">
      <c r="B82" s="12" t="str">
        <f>'Média Mensal'!B82</f>
        <v>Salgueiros</v>
      </c>
      <c r="C82" s="12" t="str">
        <f>'Média Mensal'!C82</f>
        <v>Polo Universitario</v>
      </c>
      <c r="D82" s="15">
        <f>'Média Mensal'!D82</f>
        <v>775.36</v>
      </c>
      <c r="E82" s="2">
        <v>9269.099066023804</v>
      </c>
      <c r="F82" s="2">
        <v>9016.179040582645</v>
      </c>
      <c r="G82" s="5">
        <f t="shared" si="14"/>
        <v>18285.278106606449</v>
      </c>
      <c r="H82" s="2">
        <v>322</v>
      </c>
      <c r="I82" s="2">
        <v>330</v>
      </c>
      <c r="J82" s="5">
        <f t="shared" si="15"/>
        <v>652</v>
      </c>
      <c r="K82" s="2">
        <v>0</v>
      </c>
      <c r="L82" s="2">
        <v>0</v>
      </c>
      <c r="M82" s="5">
        <f t="shared" si="16"/>
        <v>0</v>
      </c>
      <c r="N82" s="27">
        <f t="shared" si="17"/>
        <v>0.13326862011191346</v>
      </c>
      <c r="O82" s="27">
        <f t="shared" si="17"/>
        <v>0.12648960494644565</v>
      </c>
      <c r="P82" s="28">
        <f t="shared" si="17"/>
        <v>0.12983752347908464</v>
      </c>
      <c r="R82" s="32">
        <f t="shared" si="18"/>
        <v>28.786021944173303</v>
      </c>
      <c r="S82" s="32">
        <f t="shared" si="19"/>
        <v>27.321754668432259</v>
      </c>
      <c r="T82" s="32">
        <f t="shared" si="20"/>
        <v>28.044905071482283</v>
      </c>
    </row>
    <row r="83" spans="2:20" x14ac:dyDescent="0.25">
      <c r="B83" s="12" t="str">
        <f>'Média Mensal'!B83</f>
        <v>Polo Universitario</v>
      </c>
      <c r="C83" s="12" t="str">
        <f>'Média Mensal'!C83</f>
        <v>I.P.O.</v>
      </c>
      <c r="D83" s="15">
        <f>'Média Mensal'!D83</f>
        <v>827.64</v>
      </c>
      <c r="E83" s="2">
        <v>7078.2571986286648</v>
      </c>
      <c r="F83" s="2">
        <v>7316.6899130805068</v>
      </c>
      <c r="G83" s="5">
        <f t="shared" si="14"/>
        <v>14394.947111709171</v>
      </c>
      <c r="H83" s="2">
        <v>297</v>
      </c>
      <c r="I83" s="2">
        <v>316</v>
      </c>
      <c r="J83" s="5">
        <f t="shared" si="15"/>
        <v>613</v>
      </c>
      <c r="K83" s="2">
        <v>0</v>
      </c>
      <c r="L83" s="2">
        <v>0</v>
      </c>
      <c r="M83" s="5">
        <f t="shared" si="16"/>
        <v>0</v>
      </c>
      <c r="N83" s="27">
        <f t="shared" si="17"/>
        <v>0.11033572139027099</v>
      </c>
      <c r="O83" s="27">
        <f t="shared" si="17"/>
        <v>0.10719482408990429</v>
      </c>
      <c r="P83" s="28">
        <f t="shared" si="17"/>
        <v>0.10871659651765128</v>
      </c>
      <c r="R83" s="32">
        <f t="shared" si="18"/>
        <v>23.832515820298536</v>
      </c>
      <c r="S83" s="32">
        <f t="shared" si="19"/>
        <v>23.154082003419326</v>
      </c>
      <c r="T83" s="32">
        <f t="shared" si="20"/>
        <v>23.482784847812677</v>
      </c>
    </row>
    <row r="84" spans="2:20" x14ac:dyDescent="0.25">
      <c r="B84" s="13" t="str">
        <f>'Média Mensal'!B84</f>
        <v>I.P.O.</v>
      </c>
      <c r="C84" s="13" t="str">
        <f>'Média Mensal'!C84</f>
        <v>Hospital São João</v>
      </c>
      <c r="D84" s="16">
        <f>'Média Mensal'!D84</f>
        <v>351.77</v>
      </c>
      <c r="E84" s="6">
        <v>4250.6648643368526</v>
      </c>
      <c r="F84" s="3">
        <v>4207.9999999829042</v>
      </c>
      <c r="G84" s="7">
        <f t="shared" si="14"/>
        <v>8458.6648643197568</v>
      </c>
      <c r="H84" s="6">
        <v>297</v>
      </c>
      <c r="I84" s="3">
        <v>316</v>
      </c>
      <c r="J84" s="7">
        <f t="shared" si="15"/>
        <v>613</v>
      </c>
      <c r="K84" s="6">
        <v>0</v>
      </c>
      <c r="L84" s="3">
        <v>0</v>
      </c>
      <c r="M84" s="7">
        <f t="shared" si="16"/>
        <v>0</v>
      </c>
      <c r="N84" s="27">
        <f t="shared" si="17"/>
        <v>6.6259272732523578E-2</v>
      </c>
      <c r="O84" s="27">
        <f t="shared" si="17"/>
        <v>6.1650257852539032E-2</v>
      </c>
      <c r="P84" s="28">
        <f t="shared" si="17"/>
        <v>6.388333684006825E-2</v>
      </c>
      <c r="R84" s="32">
        <f t="shared" si="18"/>
        <v>14.312002910225093</v>
      </c>
      <c r="S84" s="32">
        <f t="shared" si="19"/>
        <v>13.316455696148431</v>
      </c>
      <c r="T84" s="32">
        <f t="shared" si="20"/>
        <v>13.798800757454742</v>
      </c>
    </row>
    <row r="85" spans="2:20" x14ac:dyDescent="0.25">
      <c r="B85" s="12" t="str">
        <f>'Média Mensal'!B85</f>
        <v xml:space="preserve">Verdes (E) </v>
      </c>
      <c r="C85" s="12" t="str">
        <f>'Média Mensal'!C85</f>
        <v>Botica</v>
      </c>
      <c r="D85" s="15">
        <f>'Média Mensal'!D85</f>
        <v>683.54</v>
      </c>
      <c r="E85" s="2">
        <v>2016.8558344197056</v>
      </c>
      <c r="F85" s="2">
        <v>5293.0405618407731</v>
      </c>
      <c r="G85" s="5">
        <f t="shared" si="14"/>
        <v>7309.8963962604785</v>
      </c>
      <c r="H85" s="2">
        <v>133</v>
      </c>
      <c r="I85" s="2">
        <v>113</v>
      </c>
      <c r="J85" s="5">
        <f t="shared" si="15"/>
        <v>246</v>
      </c>
      <c r="K85" s="2">
        <v>0</v>
      </c>
      <c r="L85" s="2">
        <v>0</v>
      </c>
      <c r="M85" s="5">
        <f t="shared" si="16"/>
        <v>0</v>
      </c>
      <c r="N85" s="25">
        <f t="shared" si="17"/>
        <v>7.0205229546773384E-2</v>
      </c>
      <c r="O85" s="25">
        <f t="shared" si="17"/>
        <v>0.21685679129141155</v>
      </c>
      <c r="P85" s="26">
        <f t="shared" si="17"/>
        <v>0.13756956481971691</v>
      </c>
      <c r="R85" s="32">
        <f t="shared" si="18"/>
        <v>15.164329582103051</v>
      </c>
      <c r="S85" s="32">
        <f t="shared" si="19"/>
        <v>46.841066918944897</v>
      </c>
      <c r="T85" s="32">
        <f t="shared" si="20"/>
        <v>29.715026001058856</v>
      </c>
    </row>
    <row r="86" spans="2:20" x14ac:dyDescent="0.25">
      <c r="B86" s="13" t="str">
        <f>'Média Mensal'!B86</f>
        <v>Botica</v>
      </c>
      <c r="C86" s="13" t="str">
        <f>'Média Mensal'!C86</f>
        <v>Aeroporto</v>
      </c>
      <c r="D86" s="16">
        <f>'Média Mensal'!D86</f>
        <v>649.66</v>
      </c>
      <c r="E86" s="6">
        <v>1731.9482632799356</v>
      </c>
      <c r="F86" s="3">
        <v>4929.0000000035097</v>
      </c>
      <c r="G86" s="45">
        <f t="shared" si="14"/>
        <v>6660.9482632834452</v>
      </c>
      <c r="H86" s="43">
        <v>135</v>
      </c>
      <c r="I86" s="44">
        <v>113</v>
      </c>
      <c r="J86" s="45">
        <f t="shared" si="15"/>
        <v>248</v>
      </c>
      <c r="K86" s="43">
        <v>0</v>
      </c>
      <c r="L86" s="44">
        <v>0</v>
      </c>
      <c r="M86" s="45">
        <f t="shared" si="16"/>
        <v>0</v>
      </c>
      <c r="N86" s="46">
        <f t="shared" si="17"/>
        <v>5.9394659234565696E-2</v>
      </c>
      <c r="O86" s="46">
        <f t="shared" si="17"/>
        <v>0.20194198623416543</v>
      </c>
      <c r="P86" s="47">
        <f t="shared" si="17"/>
        <v>0.12434565903680267</v>
      </c>
      <c r="R86" s="32">
        <f t="shared" si="18"/>
        <v>12.829246394666191</v>
      </c>
      <c r="S86" s="32">
        <f t="shared" si="19"/>
        <v>43.619469026579729</v>
      </c>
      <c r="T86" s="32">
        <f t="shared" si="20"/>
        <v>26.858662351949377</v>
      </c>
    </row>
    <row r="87" spans="2:20" x14ac:dyDescent="0.25">
      <c r="B87" s="23" t="s">
        <v>85</v>
      </c>
      <c r="E87" s="40"/>
      <c r="F87" s="40"/>
      <c r="G87" s="40"/>
      <c r="H87" s="40"/>
      <c r="I87" s="40"/>
      <c r="J87" s="40"/>
      <c r="K87" s="40"/>
      <c r="L87" s="40"/>
      <c r="M87" s="40"/>
      <c r="N87" s="41"/>
      <c r="O87" s="41"/>
      <c r="P87" s="41"/>
    </row>
    <row r="88" spans="2:20" x14ac:dyDescent="0.25">
      <c r="B88" s="34"/>
    </row>
    <row r="89" spans="2:20" hidden="1" x14ac:dyDescent="0.25">
      <c r="C89" s="50" t="s">
        <v>106</v>
      </c>
      <c r="D89" s="51">
        <f>+SUMPRODUCT(D5:D86,G5:G86)/1000</f>
        <v>1146423.4342817559</v>
      </c>
    </row>
    <row r="90" spans="2:20" hidden="1" x14ac:dyDescent="0.25">
      <c r="C90" s="50" t="s">
        <v>108</v>
      </c>
      <c r="D90" s="51">
        <f>+(SUMPRODUCT($D$5:$D$86,$J$5:$J$86)+SUMPRODUCT($D$5:$D$86,$M$5:$M$86))/1000</f>
        <v>29626.858270000004</v>
      </c>
    </row>
    <row r="91" spans="2:20" hidden="1" x14ac:dyDescent="0.25">
      <c r="C91" s="50" t="s">
        <v>107</v>
      </c>
      <c r="D91" s="51">
        <f>+(SUMPRODUCT($D$5:$D$86,$J$5:$J$86)*216+SUMPRODUCT($D$5:$D$86,$M$5:$M$86)*248)/1000</f>
        <v>6783436.5600800002</v>
      </c>
    </row>
    <row r="92" spans="2:20" hidden="1" x14ac:dyDescent="0.25">
      <c r="C92" s="50" t="s">
        <v>109</v>
      </c>
      <c r="D92" s="35">
        <f>+D89/D91</f>
        <v>0.16900333984522967</v>
      </c>
    </row>
    <row r="93" spans="2:20" hidden="1" x14ac:dyDescent="0.25">
      <c r="D93" s="52">
        <f>+D92-P2</f>
        <v>0</v>
      </c>
    </row>
    <row r="94" spans="2:20" hidden="1" x14ac:dyDescent="0.25"/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8">
    <tabColor theme="0" tint="-4.9989318521683403E-2"/>
  </sheetPr>
  <dimension ref="A1:T94"/>
  <sheetViews>
    <sheetView topLeftCell="A79" workbookViewId="0">
      <selection activeCell="B110" sqref="B110"/>
    </sheetView>
  </sheetViews>
  <sheetFormatPr defaultRowHeight="15" x14ac:dyDescent="0.25"/>
  <cols>
    <col min="2" max="2" width="17.42578125" bestFit="1" customWidth="1"/>
    <col min="3" max="3" width="17.42578125" customWidth="1"/>
    <col min="4" max="4" width="13.7109375" customWidth="1"/>
    <col min="5" max="16" width="10" customWidth="1"/>
  </cols>
  <sheetData>
    <row r="1" spans="1:20" ht="14.45" x14ac:dyDescent="0.3">
      <c r="P1" s="33"/>
    </row>
    <row r="2" spans="1:20" ht="17.25" x14ac:dyDescent="0.3">
      <c r="A2" s="1"/>
      <c r="H2" s="55" t="s">
        <v>84</v>
      </c>
      <c r="I2" s="56"/>
      <c r="J2" s="56"/>
      <c r="K2" s="56"/>
      <c r="L2" s="56"/>
      <c r="M2" s="56"/>
      <c r="N2" s="56"/>
      <c r="O2" s="57"/>
      <c r="P2" s="17">
        <v>0.18634595595687975</v>
      </c>
    </row>
    <row r="3" spans="1:20" ht="17.25" x14ac:dyDescent="0.25">
      <c r="B3" s="60" t="s">
        <v>3</v>
      </c>
      <c r="C3" s="62" t="s">
        <v>4</v>
      </c>
      <c r="D3" s="18" t="s">
        <v>82</v>
      </c>
      <c r="E3" s="65" t="s">
        <v>0</v>
      </c>
      <c r="F3" s="65"/>
      <c r="G3" s="66"/>
      <c r="H3" s="64" t="s">
        <v>86</v>
      </c>
      <c r="I3" s="65"/>
      <c r="J3" s="66"/>
      <c r="K3" s="64" t="s">
        <v>87</v>
      </c>
      <c r="L3" s="65"/>
      <c r="M3" s="66"/>
      <c r="N3" s="64" t="s">
        <v>1</v>
      </c>
      <c r="O3" s="65"/>
      <c r="P3" s="66"/>
      <c r="R3" s="64" t="s">
        <v>88</v>
      </c>
      <c r="S3" s="65"/>
      <c r="T3" s="66"/>
    </row>
    <row r="4" spans="1:20" x14ac:dyDescent="0.25">
      <c r="B4" s="61"/>
      <c r="C4" s="63"/>
      <c r="D4" s="19" t="s">
        <v>83</v>
      </c>
      <c r="E4" s="20" t="s">
        <v>5</v>
      </c>
      <c r="F4" s="21" t="s">
        <v>6</v>
      </c>
      <c r="G4" s="22" t="s">
        <v>2</v>
      </c>
      <c r="H4" s="20" t="s">
        <v>5</v>
      </c>
      <c r="I4" s="21" t="s">
        <v>6</v>
      </c>
      <c r="J4" s="22" t="s">
        <v>2</v>
      </c>
      <c r="K4" s="20" t="s">
        <v>5</v>
      </c>
      <c r="L4" s="21" t="s">
        <v>6</v>
      </c>
      <c r="M4" s="24" t="s">
        <v>2</v>
      </c>
      <c r="N4" s="20" t="s">
        <v>5</v>
      </c>
      <c r="O4" s="21" t="s">
        <v>6</v>
      </c>
      <c r="P4" s="22" t="s">
        <v>2</v>
      </c>
      <c r="R4" s="20" t="s">
        <v>5</v>
      </c>
      <c r="S4" s="21" t="s">
        <v>6</v>
      </c>
      <c r="T4" s="31" t="s">
        <v>2</v>
      </c>
    </row>
    <row r="5" spans="1:20" x14ac:dyDescent="0.25">
      <c r="B5" s="11" t="str">
        <f>'Média Mensal'!B5</f>
        <v>Fânzeres</v>
      </c>
      <c r="C5" s="11" t="str">
        <f>'Média Mensal'!C5</f>
        <v>Venda Nova</v>
      </c>
      <c r="D5" s="14">
        <f>'Média Mensal'!D5</f>
        <v>440.45</v>
      </c>
      <c r="E5" s="4">
        <v>406.99999999946124</v>
      </c>
      <c r="F5" s="2">
        <v>898.75950737531673</v>
      </c>
      <c r="G5" s="10">
        <f>+E5+F5</f>
        <v>1305.759507374778</v>
      </c>
      <c r="H5" s="9">
        <v>62</v>
      </c>
      <c r="I5" s="9">
        <v>100</v>
      </c>
      <c r="J5" s="10">
        <f>+H5+I5</f>
        <v>162</v>
      </c>
      <c r="K5" s="9">
        <v>0</v>
      </c>
      <c r="L5" s="9">
        <v>0</v>
      </c>
      <c r="M5" s="10">
        <f>+K5+L5</f>
        <v>0</v>
      </c>
      <c r="N5" s="27">
        <f>+E5/(H5*216+K5*248)</f>
        <v>3.0391278375109111E-2</v>
      </c>
      <c r="O5" s="27">
        <f t="shared" ref="O5:O80" si="0">+F5/(I5*216+L5*248)</f>
        <v>4.1609236452560962E-2</v>
      </c>
      <c r="P5" s="28">
        <f t="shared" ref="P5:P80" si="1">+G5/(J5*216+M5*248)</f>
        <v>3.7315943855017658E-2</v>
      </c>
      <c r="R5" s="32">
        <f>+E5/(H5+K5)</f>
        <v>6.5645161290235681</v>
      </c>
      <c r="S5" s="32">
        <f t="shared" ref="S5" si="2">+F5/(I5+L5)</f>
        <v>8.9875950737531678</v>
      </c>
      <c r="T5" s="32">
        <f t="shared" ref="T5" si="3">+G5/(J5+M5)</f>
        <v>8.0602438726838148</v>
      </c>
    </row>
    <row r="6" spans="1:20" x14ac:dyDescent="0.25">
      <c r="B6" s="12" t="str">
        <f>'Média Mensal'!B6</f>
        <v>Venda Nova</v>
      </c>
      <c r="C6" s="12" t="str">
        <f>'Média Mensal'!C6</f>
        <v>Carreira</v>
      </c>
      <c r="D6" s="15">
        <f>'Média Mensal'!D6</f>
        <v>583.47</v>
      </c>
      <c r="E6" s="4">
        <v>591.48633319458293</v>
      </c>
      <c r="F6" s="2">
        <v>1659.8421755050886</v>
      </c>
      <c r="G6" s="5">
        <f t="shared" ref="G6:G69" si="4">+E6+F6</f>
        <v>2251.3285086996716</v>
      </c>
      <c r="H6" s="2">
        <v>62</v>
      </c>
      <c r="I6" s="2">
        <v>97</v>
      </c>
      <c r="J6" s="5">
        <f t="shared" ref="J6:J69" si="5">+H6+I6</f>
        <v>159</v>
      </c>
      <c r="K6" s="2">
        <v>0</v>
      </c>
      <c r="L6" s="2">
        <v>0</v>
      </c>
      <c r="M6" s="5">
        <f t="shared" ref="M6:M69" si="6">+K6+L6</f>
        <v>0</v>
      </c>
      <c r="N6" s="27">
        <f t="shared" ref="N6:N69" si="7">+E6/(H6*216+K6*248)</f>
        <v>4.4167139575461686E-2</v>
      </c>
      <c r="O6" s="27">
        <f t="shared" si="0"/>
        <v>7.9221180579662487E-2</v>
      </c>
      <c r="P6" s="28">
        <f t="shared" si="1"/>
        <v>6.5552309244691118E-2</v>
      </c>
      <c r="R6" s="32">
        <f t="shared" ref="R6:R70" si="8">+E6/(H6+K6)</f>
        <v>9.5401021482997255</v>
      </c>
      <c r="S6" s="32">
        <f t="shared" ref="S6:S70" si="9">+F6/(I6+L6)</f>
        <v>17.1117750052071</v>
      </c>
      <c r="T6" s="32">
        <f t="shared" ref="T6:T70" si="10">+G6/(J6+M6)</f>
        <v>14.15929879685328</v>
      </c>
    </row>
    <row r="7" spans="1:20" x14ac:dyDescent="0.25">
      <c r="B7" s="12" t="str">
        <f>'Média Mensal'!B7</f>
        <v>Carreira</v>
      </c>
      <c r="C7" s="12" t="str">
        <f>'Média Mensal'!C7</f>
        <v>Baguim</v>
      </c>
      <c r="D7" s="15">
        <f>'Média Mensal'!D7</f>
        <v>786.02</v>
      </c>
      <c r="E7" s="4">
        <v>785.75972543063676</v>
      </c>
      <c r="F7" s="2">
        <v>2057.2644570932853</v>
      </c>
      <c r="G7" s="5">
        <f t="shared" si="4"/>
        <v>2843.0241825239218</v>
      </c>
      <c r="H7" s="2">
        <v>62</v>
      </c>
      <c r="I7" s="2">
        <v>96</v>
      </c>
      <c r="J7" s="5">
        <f t="shared" si="5"/>
        <v>158</v>
      </c>
      <c r="K7" s="2">
        <v>0</v>
      </c>
      <c r="L7" s="2">
        <v>0</v>
      </c>
      <c r="M7" s="5">
        <f t="shared" si="6"/>
        <v>0</v>
      </c>
      <c r="N7" s="27">
        <f t="shared" si="7"/>
        <v>5.8673814622956746E-2</v>
      </c>
      <c r="O7" s="27">
        <f t="shared" si="0"/>
        <v>9.9212213401489446E-2</v>
      </c>
      <c r="P7" s="28">
        <f t="shared" si="1"/>
        <v>8.3304740463077884E-2</v>
      </c>
      <c r="R7" s="32">
        <f t="shared" si="8"/>
        <v>12.673543958558657</v>
      </c>
      <c r="S7" s="32">
        <f t="shared" si="9"/>
        <v>21.42983809472172</v>
      </c>
      <c r="T7" s="32">
        <f t="shared" si="10"/>
        <v>17.993823940024821</v>
      </c>
    </row>
    <row r="8" spans="1:20" x14ac:dyDescent="0.25">
      <c r="B8" s="12" t="str">
        <f>'Média Mensal'!B8</f>
        <v>Baguim</v>
      </c>
      <c r="C8" s="12" t="str">
        <f>'Média Mensal'!C8</f>
        <v>Campainha</v>
      </c>
      <c r="D8" s="15">
        <f>'Média Mensal'!D8</f>
        <v>751.7</v>
      </c>
      <c r="E8" s="4">
        <v>949.49815316097784</v>
      </c>
      <c r="F8" s="2">
        <v>2284.5813909814769</v>
      </c>
      <c r="G8" s="5">
        <f t="shared" si="4"/>
        <v>3234.0795441424548</v>
      </c>
      <c r="H8" s="2">
        <v>71</v>
      </c>
      <c r="I8" s="2">
        <v>95</v>
      </c>
      <c r="J8" s="5">
        <f t="shared" si="5"/>
        <v>166</v>
      </c>
      <c r="K8" s="2">
        <v>0</v>
      </c>
      <c r="L8" s="2">
        <v>0</v>
      </c>
      <c r="M8" s="5">
        <f t="shared" si="6"/>
        <v>0</v>
      </c>
      <c r="N8" s="27">
        <f t="shared" si="7"/>
        <v>6.1913025114826409E-2</v>
      </c>
      <c r="O8" s="27">
        <f t="shared" si="0"/>
        <v>0.11133437577882441</v>
      </c>
      <c r="P8" s="28">
        <f t="shared" si="1"/>
        <v>9.0196328205668641E-2</v>
      </c>
      <c r="R8" s="32">
        <f t="shared" si="8"/>
        <v>13.373213424802504</v>
      </c>
      <c r="S8" s="32">
        <f t="shared" si="9"/>
        <v>24.048225168226072</v>
      </c>
      <c r="T8" s="32">
        <f t="shared" si="10"/>
        <v>19.482406892424425</v>
      </c>
    </row>
    <row r="9" spans="1:20" x14ac:dyDescent="0.25">
      <c r="B9" s="12" t="str">
        <f>'Média Mensal'!B9</f>
        <v>Campainha</v>
      </c>
      <c r="C9" s="12" t="str">
        <f>'Média Mensal'!C9</f>
        <v>Rio Tinto</v>
      </c>
      <c r="D9" s="15">
        <f>'Média Mensal'!D9</f>
        <v>859.99</v>
      </c>
      <c r="E9" s="4">
        <v>1172.0114437921156</v>
      </c>
      <c r="F9" s="2">
        <v>2954.0430100878075</v>
      </c>
      <c r="G9" s="5">
        <f t="shared" si="4"/>
        <v>4126.0544538799231</v>
      </c>
      <c r="H9" s="2">
        <v>71</v>
      </c>
      <c r="I9" s="2">
        <v>95</v>
      </c>
      <c r="J9" s="5">
        <f t="shared" si="5"/>
        <v>166</v>
      </c>
      <c r="K9" s="2">
        <v>0</v>
      </c>
      <c r="L9" s="2">
        <v>0</v>
      </c>
      <c r="M9" s="5">
        <f t="shared" si="6"/>
        <v>0</v>
      </c>
      <c r="N9" s="27">
        <f t="shared" si="7"/>
        <v>7.6422238118943372E-2</v>
      </c>
      <c r="O9" s="27">
        <f t="shared" si="0"/>
        <v>0.14395921101792433</v>
      </c>
      <c r="P9" s="28">
        <f t="shared" si="1"/>
        <v>0.11507291538040838</v>
      </c>
      <c r="R9" s="32">
        <f t="shared" si="8"/>
        <v>16.507203433691771</v>
      </c>
      <c r="S9" s="32">
        <f t="shared" si="9"/>
        <v>31.095189579871658</v>
      </c>
      <c r="T9" s="32">
        <f t="shared" si="10"/>
        <v>24.855749722168213</v>
      </c>
    </row>
    <row r="10" spans="1:20" x14ac:dyDescent="0.25">
      <c r="B10" s="12" t="str">
        <f>'Média Mensal'!B10</f>
        <v>Rio Tinto</v>
      </c>
      <c r="C10" s="12" t="str">
        <f>'Média Mensal'!C10</f>
        <v>Levada</v>
      </c>
      <c r="D10" s="15">
        <f>'Média Mensal'!D10</f>
        <v>452.83</v>
      </c>
      <c r="E10" s="4">
        <v>1166.6051825684683</v>
      </c>
      <c r="F10" s="2">
        <v>3453.5472178636542</v>
      </c>
      <c r="G10" s="5">
        <f t="shared" si="4"/>
        <v>4620.1524004321227</v>
      </c>
      <c r="H10" s="2">
        <v>71</v>
      </c>
      <c r="I10" s="2">
        <v>95</v>
      </c>
      <c r="J10" s="5">
        <f t="shared" si="5"/>
        <v>166</v>
      </c>
      <c r="K10" s="2">
        <v>0</v>
      </c>
      <c r="L10" s="2">
        <v>0</v>
      </c>
      <c r="M10" s="5">
        <f t="shared" si="6"/>
        <v>0</v>
      </c>
      <c r="N10" s="27">
        <f t="shared" si="7"/>
        <v>7.606971717321781E-2</v>
      </c>
      <c r="O10" s="27">
        <f t="shared" si="0"/>
        <v>0.16830152133838472</v>
      </c>
      <c r="P10" s="28">
        <f t="shared" si="1"/>
        <v>0.12885297859304223</v>
      </c>
      <c r="R10" s="32">
        <f t="shared" si="8"/>
        <v>16.431058909415047</v>
      </c>
      <c r="S10" s="32">
        <f t="shared" si="9"/>
        <v>36.353128609091094</v>
      </c>
      <c r="T10" s="32">
        <f t="shared" si="10"/>
        <v>27.832243376097125</v>
      </c>
    </row>
    <row r="11" spans="1:20" x14ac:dyDescent="0.25">
      <c r="B11" s="12" t="str">
        <f>'Média Mensal'!B11</f>
        <v>Levada</v>
      </c>
      <c r="C11" s="12" t="str">
        <f>'Média Mensal'!C11</f>
        <v>Nau Vitória</v>
      </c>
      <c r="D11" s="15">
        <f>'Média Mensal'!D11</f>
        <v>1111.6199999999999</v>
      </c>
      <c r="E11" s="4">
        <v>1795.8064767898131</v>
      </c>
      <c r="F11" s="2">
        <v>4390.3707890877677</v>
      </c>
      <c r="G11" s="5">
        <f t="shared" si="4"/>
        <v>6186.1772658775808</v>
      </c>
      <c r="H11" s="2">
        <v>70</v>
      </c>
      <c r="I11" s="2">
        <v>95</v>
      </c>
      <c r="J11" s="5">
        <f t="shared" si="5"/>
        <v>165</v>
      </c>
      <c r="K11" s="2">
        <v>0</v>
      </c>
      <c r="L11" s="2">
        <v>0</v>
      </c>
      <c r="M11" s="5">
        <f t="shared" si="6"/>
        <v>0</v>
      </c>
      <c r="N11" s="27">
        <f t="shared" si="7"/>
        <v>0.1187702696289559</v>
      </c>
      <c r="O11" s="27">
        <f t="shared" si="0"/>
        <v>0.21395569147601207</v>
      </c>
      <c r="P11" s="28">
        <f t="shared" si="1"/>
        <v>0.17357399735907914</v>
      </c>
      <c r="R11" s="32">
        <f t="shared" si="8"/>
        <v>25.654378239854474</v>
      </c>
      <c r="S11" s="32">
        <f t="shared" si="9"/>
        <v>46.214429358818606</v>
      </c>
      <c r="T11" s="32">
        <f t="shared" si="10"/>
        <v>37.491983429561095</v>
      </c>
    </row>
    <row r="12" spans="1:20" x14ac:dyDescent="0.25">
      <c r="B12" s="12" t="str">
        <f>'Média Mensal'!B12</f>
        <v>Nau Vitória</v>
      </c>
      <c r="C12" s="12" t="str">
        <f>'Média Mensal'!C12</f>
        <v>Nasoni</v>
      </c>
      <c r="D12" s="15">
        <f>'Média Mensal'!D12</f>
        <v>499.02</v>
      </c>
      <c r="E12" s="4">
        <v>1850.9630437491851</v>
      </c>
      <c r="F12" s="2">
        <v>4438.8325961986584</v>
      </c>
      <c r="G12" s="5">
        <f t="shared" si="4"/>
        <v>6289.7956399478435</v>
      </c>
      <c r="H12" s="2">
        <v>70</v>
      </c>
      <c r="I12" s="2">
        <v>95</v>
      </c>
      <c r="J12" s="5">
        <f t="shared" si="5"/>
        <v>165</v>
      </c>
      <c r="K12" s="2">
        <v>0</v>
      </c>
      <c r="L12" s="2">
        <v>0</v>
      </c>
      <c r="M12" s="5">
        <f t="shared" si="6"/>
        <v>0</v>
      </c>
      <c r="N12" s="27">
        <f t="shared" si="7"/>
        <v>0.12241819072415246</v>
      </c>
      <c r="O12" s="27">
        <f t="shared" si="0"/>
        <v>0.21631737798239076</v>
      </c>
      <c r="P12" s="28">
        <f t="shared" si="1"/>
        <v>0.1764813591455624</v>
      </c>
      <c r="R12" s="32">
        <f t="shared" si="8"/>
        <v>26.442329196416932</v>
      </c>
      <c r="S12" s="32">
        <f t="shared" si="9"/>
        <v>46.724553644196405</v>
      </c>
      <c r="T12" s="32">
        <f t="shared" si="10"/>
        <v>38.119973575441477</v>
      </c>
    </row>
    <row r="13" spans="1:20" x14ac:dyDescent="0.25">
      <c r="B13" s="12" t="str">
        <f>'Média Mensal'!B13</f>
        <v>Nasoni</v>
      </c>
      <c r="C13" s="12" t="str">
        <f>'Média Mensal'!C13</f>
        <v>Contumil</v>
      </c>
      <c r="D13" s="15">
        <f>'Média Mensal'!D13</f>
        <v>650</v>
      </c>
      <c r="E13" s="4">
        <v>1900.045670107427</v>
      </c>
      <c r="F13" s="2">
        <v>4492.4057269879804</v>
      </c>
      <c r="G13" s="5">
        <f t="shared" si="4"/>
        <v>6392.4513970954076</v>
      </c>
      <c r="H13" s="2">
        <v>71</v>
      </c>
      <c r="I13" s="2">
        <v>82</v>
      </c>
      <c r="J13" s="5">
        <f t="shared" si="5"/>
        <v>153</v>
      </c>
      <c r="K13" s="2">
        <v>0</v>
      </c>
      <c r="L13" s="2">
        <v>0</v>
      </c>
      <c r="M13" s="5">
        <f t="shared" si="6"/>
        <v>0</v>
      </c>
      <c r="N13" s="27">
        <f t="shared" si="7"/>
        <v>0.12389447509829336</v>
      </c>
      <c r="O13" s="27">
        <f t="shared" si="0"/>
        <v>0.25363627636562674</v>
      </c>
      <c r="P13" s="28">
        <f t="shared" si="1"/>
        <v>0.19342929669255046</v>
      </c>
      <c r="R13" s="32">
        <f t="shared" si="8"/>
        <v>26.761206621231366</v>
      </c>
      <c r="S13" s="32">
        <f t="shared" si="9"/>
        <v>54.785435694975369</v>
      </c>
      <c r="T13" s="32">
        <f t="shared" si="10"/>
        <v>41.780728085590901</v>
      </c>
    </row>
    <row r="14" spans="1:20" x14ac:dyDescent="0.25">
      <c r="B14" s="12" t="str">
        <f>'Média Mensal'!B14</f>
        <v>Contumil</v>
      </c>
      <c r="C14" s="12" t="str">
        <f>'Média Mensal'!C14</f>
        <v>Estádio do Dragão</v>
      </c>
      <c r="D14" s="15">
        <f>'Média Mensal'!D14</f>
        <v>619.19000000000005</v>
      </c>
      <c r="E14" s="4">
        <v>2163.0657624909227</v>
      </c>
      <c r="F14" s="2">
        <v>5020.8405657277162</v>
      </c>
      <c r="G14" s="5">
        <f t="shared" si="4"/>
        <v>7183.9063282186389</v>
      </c>
      <c r="H14" s="2">
        <v>71</v>
      </c>
      <c r="I14" s="2">
        <v>76</v>
      </c>
      <c r="J14" s="5">
        <f t="shared" si="5"/>
        <v>147</v>
      </c>
      <c r="K14" s="2">
        <v>0</v>
      </c>
      <c r="L14" s="2">
        <v>0</v>
      </c>
      <c r="M14" s="5">
        <f t="shared" si="6"/>
        <v>0</v>
      </c>
      <c r="N14" s="27">
        <f t="shared" si="7"/>
        <v>0.14104497668824484</v>
      </c>
      <c r="O14" s="27">
        <f t="shared" si="0"/>
        <v>0.30585042432551879</v>
      </c>
      <c r="P14" s="28">
        <f t="shared" si="1"/>
        <v>0.2262505142422096</v>
      </c>
      <c r="R14" s="32">
        <f t="shared" si="8"/>
        <v>30.465714964660883</v>
      </c>
      <c r="S14" s="32">
        <f t="shared" si="9"/>
        <v>66.063691654312052</v>
      </c>
      <c r="T14" s="32">
        <f t="shared" si="10"/>
        <v>48.870111076317272</v>
      </c>
    </row>
    <row r="15" spans="1:20" x14ac:dyDescent="0.25">
      <c r="B15" s="12" t="str">
        <f>'Média Mensal'!B15</f>
        <v>Estádio do Dragão</v>
      </c>
      <c r="C15" s="12" t="str">
        <f>'Média Mensal'!C15</f>
        <v>Campanhã</v>
      </c>
      <c r="D15" s="15">
        <f>'Média Mensal'!D15</f>
        <v>1166.02</v>
      </c>
      <c r="E15" s="4">
        <v>8733.0942386391853</v>
      </c>
      <c r="F15" s="2">
        <v>7318.5701356958944</v>
      </c>
      <c r="G15" s="5">
        <f t="shared" si="4"/>
        <v>16051.66437433508</v>
      </c>
      <c r="H15" s="2">
        <v>131</v>
      </c>
      <c r="I15" s="2">
        <v>144</v>
      </c>
      <c r="J15" s="5">
        <f t="shared" si="5"/>
        <v>275</v>
      </c>
      <c r="K15" s="2">
        <v>67</v>
      </c>
      <c r="L15" s="2">
        <v>106</v>
      </c>
      <c r="M15" s="5">
        <f t="shared" si="6"/>
        <v>173</v>
      </c>
      <c r="N15" s="27">
        <f t="shared" si="7"/>
        <v>0.19444901671355508</v>
      </c>
      <c r="O15" s="27">
        <f t="shared" si="0"/>
        <v>0.12751899455840351</v>
      </c>
      <c r="P15" s="28">
        <f t="shared" si="1"/>
        <v>0.15690163018391343</v>
      </c>
      <c r="R15" s="32">
        <f t="shared" si="8"/>
        <v>44.106536558783766</v>
      </c>
      <c r="S15" s="32">
        <f t="shared" si="9"/>
        <v>29.274280542783579</v>
      </c>
      <c r="T15" s="32">
        <f t="shared" si="10"/>
        <v>35.829607978426516</v>
      </c>
    </row>
    <row r="16" spans="1:20" x14ac:dyDescent="0.25">
      <c r="B16" s="12" t="str">
        <f>'Média Mensal'!B16</f>
        <v>Campanhã</v>
      </c>
      <c r="C16" s="12" t="str">
        <f>'Média Mensal'!C16</f>
        <v>Heroismo</v>
      </c>
      <c r="D16" s="15">
        <f>'Média Mensal'!D16</f>
        <v>950.92</v>
      </c>
      <c r="E16" s="4">
        <v>13488.022070048824</v>
      </c>
      <c r="F16" s="2">
        <v>11861.39395984781</v>
      </c>
      <c r="G16" s="5">
        <f t="shared" si="4"/>
        <v>25349.416029896634</v>
      </c>
      <c r="H16" s="2">
        <v>144</v>
      </c>
      <c r="I16" s="2">
        <v>145</v>
      </c>
      <c r="J16" s="5">
        <f t="shared" si="5"/>
        <v>289</v>
      </c>
      <c r="K16" s="2">
        <v>125</v>
      </c>
      <c r="L16" s="2">
        <v>177</v>
      </c>
      <c r="M16" s="5">
        <f t="shared" si="6"/>
        <v>302</v>
      </c>
      <c r="N16" s="27">
        <f t="shared" si="7"/>
        <v>0.21718443369265786</v>
      </c>
      <c r="O16" s="27">
        <f t="shared" si="0"/>
        <v>0.15769774994479646</v>
      </c>
      <c r="P16" s="28">
        <f t="shared" si="1"/>
        <v>0.18460104886321463</v>
      </c>
      <c r="R16" s="32">
        <f t="shared" si="8"/>
        <v>50.141345985311617</v>
      </c>
      <c r="S16" s="32">
        <f t="shared" si="9"/>
        <v>36.836627204496303</v>
      </c>
      <c r="T16" s="32">
        <f t="shared" si="10"/>
        <v>42.892412910146589</v>
      </c>
    </row>
    <row r="17" spans="2:20" x14ac:dyDescent="0.25">
      <c r="B17" s="12" t="str">
        <f>'Média Mensal'!B17</f>
        <v>Heroismo</v>
      </c>
      <c r="C17" s="12" t="str">
        <f>'Média Mensal'!C17</f>
        <v>24 de Agosto</v>
      </c>
      <c r="D17" s="15">
        <f>'Média Mensal'!D17</f>
        <v>571.9</v>
      </c>
      <c r="E17" s="4">
        <v>14052.027113439506</v>
      </c>
      <c r="F17" s="2">
        <v>12728.297644231032</v>
      </c>
      <c r="G17" s="5">
        <f t="shared" si="4"/>
        <v>26780.32475767054</v>
      </c>
      <c r="H17" s="2">
        <v>143</v>
      </c>
      <c r="I17" s="2">
        <v>144</v>
      </c>
      <c r="J17" s="5">
        <f t="shared" si="5"/>
        <v>287</v>
      </c>
      <c r="K17" s="2">
        <v>115</v>
      </c>
      <c r="L17" s="2">
        <v>170</v>
      </c>
      <c r="M17" s="5">
        <f t="shared" si="6"/>
        <v>285</v>
      </c>
      <c r="N17" s="27">
        <f t="shared" si="7"/>
        <v>0.23653425655533777</v>
      </c>
      <c r="O17" s="27">
        <f t="shared" si="0"/>
        <v>0.17373195081119011</v>
      </c>
      <c r="P17" s="28">
        <f t="shared" si="1"/>
        <v>0.20185362968577047</v>
      </c>
      <c r="R17" s="32">
        <f t="shared" si="8"/>
        <v>54.465221369920563</v>
      </c>
      <c r="S17" s="32">
        <f t="shared" si="9"/>
        <v>40.53597975869755</v>
      </c>
      <c r="T17" s="32">
        <f t="shared" si="10"/>
        <v>46.818749576347095</v>
      </c>
    </row>
    <row r="18" spans="2:20" x14ac:dyDescent="0.25">
      <c r="B18" s="12" t="str">
        <f>'Média Mensal'!B18</f>
        <v>24 de Agosto</v>
      </c>
      <c r="C18" s="12" t="str">
        <f>'Média Mensal'!C18</f>
        <v>Bolhão</v>
      </c>
      <c r="D18" s="15">
        <f>'Média Mensal'!D18</f>
        <v>680.44</v>
      </c>
      <c r="E18" s="4">
        <v>17087.032105419781</v>
      </c>
      <c r="F18" s="2">
        <v>15316.09300415188</v>
      </c>
      <c r="G18" s="5">
        <f t="shared" si="4"/>
        <v>32403.125109571662</v>
      </c>
      <c r="H18" s="2">
        <v>145</v>
      </c>
      <c r="I18" s="2">
        <v>144</v>
      </c>
      <c r="J18" s="5">
        <f t="shared" si="5"/>
        <v>289</v>
      </c>
      <c r="K18" s="2">
        <v>124</v>
      </c>
      <c r="L18" s="2">
        <v>156</v>
      </c>
      <c r="M18" s="5">
        <f t="shared" si="6"/>
        <v>280</v>
      </c>
      <c r="N18" s="27">
        <f t="shared" si="7"/>
        <v>0.2752776147928177</v>
      </c>
      <c r="O18" s="27">
        <f t="shared" si="0"/>
        <v>0.21945341878942973</v>
      </c>
      <c r="P18" s="28">
        <f t="shared" si="1"/>
        <v>0.24573139833139948</v>
      </c>
      <c r="R18" s="32">
        <f t="shared" si="8"/>
        <v>63.520565447657177</v>
      </c>
      <c r="S18" s="32">
        <f t="shared" si="9"/>
        <v>51.053643347172937</v>
      </c>
      <c r="T18" s="32">
        <f t="shared" si="10"/>
        <v>56.947495798895716</v>
      </c>
    </row>
    <row r="19" spans="2:20" x14ac:dyDescent="0.25">
      <c r="B19" s="12" t="str">
        <f>'Média Mensal'!B19</f>
        <v>Bolhão</v>
      </c>
      <c r="C19" s="12" t="str">
        <f>'Média Mensal'!C19</f>
        <v>Trindade</v>
      </c>
      <c r="D19" s="15">
        <f>'Média Mensal'!D19</f>
        <v>451.8</v>
      </c>
      <c r="E19" s="4">
        <v>21844.785009640746</v>
      </c>
      <c r="F19" s="2">
        <v>17165.708510635719</v>
      </c>
      <c r="G19" s="5">
        <f t="shared" si="4"/>
        <v>39010.493520276461</v>
      </c>
      <c r="H19" s="2">
        <v>160</v>
      </c>
      <c r="I19" s="2">
        <v>147</v>
      </c>
      <c r="J19" s="5">
        <f t="shared" si="5"/>
        <v>307</v>
      </c>
      <c r="K19" s="2">
        <v>124</v>
      </c>
      <c r="L19" s="2">
        <v>149</v>
      </c>
      <c r="M19" s="5">
        <f t="shared" si="6"/>
        <v>273</v>
      </c>
      <c r="N19" s="27">
        <f t="shared" si="7"/>
        <v>0.33446816832497467</v>
      </c>
      <c r="O19" s="27">
        <f t="shared" si="0"/>
        <v>0.24985020538303038</v>
      </c>
      <c r="P19" s="28">
        <f t="shared" si="1"/>
        <v>0.29108832915679067</v>
      </c>
      <c r="R19" s="32">
        <f t="shared" si="8"/>
        <v>76.918257076199808</v>
      </c>
      <c r="S19" s="32">
        <f t="shared" si="9"/>
        <v>57.992258481877428</v>
      </c>
      <c r="T19" s="32">
        <f t="shared" si="10"/>
        <v>67.25947158668356</v>
      </c>
    </row>
    <row r="20" spans="2:20" x14ac:dyDescent="0.25">
      <c r="B20" s="12" t="str">
        <f>'Média Mensal'!B20</f>
        <v>Trindade</v>
      </c>
      <c r="C20" s="12" t="str">
        <f>'Média Mensal'!C20</f>
        <v>Lapa</v>
      </c>
      <c r="D20" s="15">
        <f>'Média Mensal'!D20</f>
        <v>857.43000000000006</v>
      </c>
      <c r="E20" s="4">
        <v>26830.954704860931</v>
      </c>
      <c r="F20" s="2">
        <v>24163.621828547864</v>
      </c>
      <c r="G20" s="5">
        <f t="shared" si="4"/>
        <v>50994.576533408792</v>
      </c>
      <c r="H20" s="2">
        <v>201</v>
      </c>
      <c r="I20" s="2">
        <v>219</v>
      </c>
      <c r="J20" s="5">
        <f t="shared" si="5"/>
        <v>420</v>
      </c>
      <c r="K20" s="2">
        <v>124</v>
      </c>
      <c r="L20" s="2">
        <v>144</v>
      </c>
      <c r="M20" s="5">
        <f t="shared" si="6"/>
        <v>268</v>
      </c>
      <c r="N20" s="27">
        <f t="shared" si="7"/>
        <v>0.36175917787807316</v>
      </c>
      <c r="O20" s="27">
        <f t="shared" si="0"/>
        <v>0.29107186359915999</v>
      </c>
      <c r="P20" s="28">
        <f t="shared" si="1"/>
        <v>0.32442600095053437</v>
      </c>
      <c r="R20" s="32">
        <f t="shared" si="8"/>
        <v>82.556783707264401</v>
      </c>
      <c r="S20" s="32">
        <f t="shared" si="9"/>
        <v>66.566451318313682</v>
      </c>
      <c r="T20" s="32">
        <f t="shared" si="10"/>
        <v>74.120024031117424</v>
      </c>
    </row>
    <row r="21" spans="2:20" x14ac:dyDescent="0.25">
      <c r="B21" s="12" t="str">
        <f>'Média Mensal'!B21</f>
        <v>Lapa</v>
      </c>
      <c r="C21" s="12" t="str">
        <f>'Média Mensal'!C21</f>
        <v>Carolina Michaelis</v>
      </c>
      <c r="D21" s="15">
        <f>'Média Mensal'!D21</f>
        <v>460.97</v>
      </c>
      <c r="E21" s="4">
        <v>25122.456530620853</v>
      </c>
      <c r="F21" s="2">
        <v>24229.240327258794</v>
      </c>
      <c r="G21" s="5">
        <f t="shared" si="4"/>
        <v>49351.696857879651</v>
      </c>
      <c r="H21" s="2">
        <v>199</v>
      </c>
      <c r="I21" s="2">
        <v>216</v>
      </c>
      <c r="J21" s="5">
        <f t="shared" si="5"/>
        <v>415</v>
      </c>
      <c r="K21" s="2">
        <v>124</v>
      </c>
      <c r="L21" s="2">
        <v>144</v>
      </c>
      <c r="M21" s="5">
        <f t="shared" si="6"/>
        <v>268</v>
      </c>
      <c r="N21" s="27">
        <f t="shared" si="7"/>
        <v>0.34070815518363967</v>
      </c>
      <c r="O21" s="27">
        <f t="shared" si="0"/>
        <v>0.29415841500654133</v>
      </c>
      <c r="P21" s="28">
        <f t="shared" si="1"/>
        <v>0.31614626696227932</v>
      </c>
      <c r="R21" s="32">
        <f t="shared" si="8"/>
        <v>77.778503190776632</v>
      </c>
      <c r="S21" s="32">
        <f t="shared" si="9"/>
        <v>67.303445353496656</v>
      </c>
      <c r="T21" s="32">
        <f t="shared" si="10"/>
        <v>72.257242837305498</v>
      </c>
    </row>
    <row r="22" spans="2:20" x14ac:dyDescent="0.25">
      <c r="B22" s="12" t="str">
        <f>'Média Mensal'!B22</f>
        <v>Carolina Michaelis</v>
      </c>
      <c r="C22" s="12" t="str">
        <f>'Média Mensal'!C22</f>
        <v>Casa da Música</v>
      </c>
      <c r="D22" s="15">
        <f>'Média Mensal'!D22</f>
        <v>627.48</v>
      </c>
      <c r="E22" s="4">
        <v>23993.164200690404</v>
      </c>
      <c r="F22" s="2">
        <v>23260.239060059335</v>
      </c>
      <c r="G22" s="5">
        <f t="shared" si="4"/>
        <v>47253.403260749736</v>
      </c>
      <c r="H22" s="2">
        <v>202</v>
      </c>
      <c r="I22" s="2">
        <v>218</v>
      </c>
      <c r="J22" s="5">
        <f t="shared" si="5"/>
        <v>420</v>
      </c>
      <c r="K22" s="2">
        <v>124</v>
      </c>
      <c r="L22" s="2">
        <v>144</v>
      </c>
      <c r="M22" s="5">
        <f t="shared" si="6"/>
        <v>268</v>
      </c>
      <c r="N22" s="27">
        <f t="shared" si="7"/>
        <v>0.32255813347884499</v>
      </c>
      <c r="O22" s="27">
        <f t="shared" si="0"/>
        <v>0.28092076159491952</v>
      </c>
      <c r="P22" s="28">
        <f t="shared" si="1"/>
        <v>0.30062476626596685</v>
      </c>
      <c r="R22" s="32">
        <f t="shared" si="8"/>
        <v>73.598663192301856</v>
      </c>
      <c r="S22" s="32">
        <f t="shared" si="9"/>
        <v>64.254804033313079</v>
      </c>
      <c r="T22" s="32">
        <f t="shared" si="10"/>
        <v>68.68227218132229</v>
      </c>
    </row>
    <row r="23" spans="2:20" x14ac:dyDescent="0.25">
      <c r="B23" s="12" t="str">
        <f>'Média Mensal'!B23</f>
        <v>Casa da Música</v>
      </c>
      <c r="C23" s="12" t="str">
        <f>'Média Mensal'!C23</f>
        <v>Francos</v>
      </c>
      <c r="D23" s="15">
        <f>'Média Mensal'!D23</f>
        <v>871.87</v>
      </c>
      <c r="E23" s="4">
        <v>21839.29442967684</v>
      </c>
      <c r="F23" s="2">
        <v>19380.06320896099</v>
      </c>
      <c r="G23" s="5">
        <f t="shared" si="4"/>
        <v>41219.357638637826</v>
      </c>
      <c r="H23" s="2">
        <v>204</v>
      </c>
      <c r="I23" s="2">
        <v>217</v>
      </c>
      <c r="J23" s="5">
        <f t="shared" si="5"/>
        <v>421</v>
      </c>
      <c r="K23" s="2">
        <v>128</v>
      </c>
      <c r="L23" s="2">
        <v>143</v>
      </c>
      <c r="M23" s="5">
        <f t="shared" si="6"/>
        <v>271</v>
      </c>
      <c r="N23" s="27">
        <f t="shared" si="7"/>
        <v>0.28808693580726097</v>
      </c>
      <c r="O23" s="27">
        <f t="shared" si="0"/>
        <v>0.23537775953363035</v>
      </c>
      <c r="P23" s="28">
        <f t="shared" si="1"/>
        <v>0.26064446098895833</v>
      </c>
      <c r="R23" s="32">
        <f t="shared" si="8"/>
        <v>65.781007318303736</v>
      </c>
      <c r="S23" s="32">
        <f t="shared" si="9"/>
        <v>53.833508913780527</v>
      </c>
      <c r="T23" s="32">
        <f t="shared" si="10"/>
        <v>59.565545720574896</v>
      </c>
    </row>
    <row r="24" spans="2:20" x14ac:dyDescent="0.25">
      <c r="B24" s="12" t="str">
        <f>'Média Mensal'!B24</f>
        <v>Francos</v>
      </c>
      <c r="C24" s="12" t="str">
        <f>'Média Mensal'!C24</f>
        <v>Ramalde</v>
      </c>
      <c r="D24" s="15">
        <f>'Média Mensal'!D24</f>
        <v>965.03</v>
      </c>
      <c r="E24" s="4">
        <v>20477.655836313796</v>
      </c>
      <c r="F24" s="2">
        <v>18410.726021760303</v>
      </c>
      <c r="G24" s="5">
        <f t="shared" si="4"/>
        <v>38888.381858074099</v>
      </c>
      <c r="H24" s="2">
        <v>192</v>
      </c>
      <c r="I24" s="2">
        <v>217</v>
      </c>
      <c r="J24" s="5">
        <f t="shared" si="5"/>
        <v>409</v>
      </c>
      <c r="K24" s="2">
        <v>131</v>
      </c>
      <c r="L24" s="2">
        <v>143</v>
      </c>
      <c r="M24" s="5">
        <f t="shared" si="6"/>
        <v>274</v>
      </c>
      <c r="N24" s="27">
        <f t="shared" si="7"/>
        <v>0.27687474089120873</v>
      </c>
      <c r="O24" s="27">
        <f t="shared" si="0"/>
        <v>0.2236048146832528</v>
      </c>
      <c r="P24" s="28">
        <f t="shared" si="1"/>
        <v>0.24881239352302106</v>
      </c>
      <c r="R24" s="32">
        <f t="shared" si="8"/>
        <v>63.398315282705248</v>
      </c>
      <c r="S24" s="32">
        <f t="shared" si="9"/>
        <v>51.140905616000843</v>
      </c>
      <c r="T24" s="32">
        <f t="shared" si="10"/>
        <v>56.93760154915681</v>
      </c>
    </row>
    <row r="25" spans="2:20" x14ac:dyDescent="0.25">
      <c r="B25" s="12" t="str">
        <f>'Média Mensal'!B25</f>
        <v>Ramalde</v>
      </c>
      <c r="C25" s="12" t="str">
        <f>'Média Mensal'!C25</f>
        <v>Viso</v>
      </c>
      <c r="D25" s="15">
        <f>'Média Mensal'!D25</f>
        <v>621.15</v>
      </c>
      <c r="E25" s="4">
        <v>19225.586349772355</v>
      </c>
      <c r="F25" s="2">
        <v>18227.06709136787</v>
      </c>
      <c r="G25" s="5">
        <f t="shared" si="4"/>
        <v>37452.653441140224</v>
      </c>
      <c r="H25" s="2">
        <v>194</v>
      </c>
      <c r="I25" s="2">
        <v>212</v>
      </c>
      <c r="J25" s="5">
        <f t="shared" si="5"/>
        <v>406</v>
      </c>
      <c r="K25" s="2">
        <v>140</v>
      </c>
      <c r="L25" s="2">
        <v>143</v>
      </c>
      <c r="M25" s="5">
        <f t="shared" si="6"/>
        <v>283</v>
      </c>
      <c r="N25" s="27">
        <f t="shared" si="7"/>
        <v>0.25090815344764505</v>
      </c>
      <c r="O25" s="27">
        <f t="shared" si="0"/>
        <v>0.22431656851639104</v>
      </c>
      <c r="P25" s="28">
        <f t="shared" si="1"/>
        <v>0.23722227920661404</v>
      </c>
      <c r="R25" s="32">
        <f t="shared" si="8"/>
        <v>57.561635777761545</v>
      </c>
      <c r="S25" s="32">
        <f t="shared" si="9"/>
        <v>51.343850961599635</v>
      </c>
      <c r="T25" s="32">
        <f t="shared" si="10"/>
        <v>54.357987577852285</v>
      </c>
    </row>
    <row r="26" spans="2:20" x14ac:dyDescent="0.25">
      <c r="B26" s="12" t="str">
        <f>'Média Mensal'!B26</f>
        <v>Viso</v>
      </c>
      <c r="C26" s="12" t="str">
        <f>'Média Mensal'!C26</f>
        <v>Sete Bicas</v>
      </c>
      <c r="D26" s="15">
        <f>'Média Mensal'!D26</f>
        <v>743.81</v>
      </c>
      <c r="E26" s="4">
        <v>18549.111576174244</v>
      </c>
      <c r="F26" s="2">
        <v>17798.628843366507</v>
      </c>
      <c r="G26" s="5">
        <f t="shared" si="4"/>
        <v>36347.740419540751</v>
      </c>
      <c r="H26" s="2">
        <v>204</v>
      </c>
      <c r="I26" s="2">
        <v>201</v>
      </c>
      <c r="J26" s="5">
        <f t="shared" si="5"/>
        <v>405</v>
      </c>
      <c r="K26" s="2">
        <v>144</v>
      </c>
      <c r="L26" s="2">
        <v>140</v>
      </c>
      <c r="M26" s="5">
        <f t="shared" si="6"/>
        <v>284</v>
      </c>
      <c r="N26" s="27">
        <f t="shared" si="7"/>
        <v>0.23251493652444649</v>
      </c>
      <c r="O26" s="27">
        <f t="shared" si="0"/>
        <v>0.22779037631010682</v>
      </c>
      <c r="P26" s="28">
        <f t="shared" si="1"/>
        <v>0.23017718995099012</v>
      </c>
      <c r="R26" s="32">
        <f t="shared" si="8"/>
        <v>53.302044759121394</v>
      </c>
      <c r="S26" s="32">
        <f t="shared" si="9"/>
        <v>52.195392502541075</v>
      </c>
      <c r="T26" s="32">
        <f t="shared" si="10"/>
        <v>52.754340231554067</v>
      </c>
    </row>
    <row r="27" spans="2:20" x14ac:dyDescent="0.25">
      <c r="B27" s="12" t="str">
        <f>'Média Mensal'!B27</f>
        <v>Sete Bicas</v>
      </c>
      <c r="C27" s="12" t="str">
        <f>'Média Mensal'!C27</f>
        <v>ASra da Hora</v>
      </c>
      <c r="D27" s="15">
        <f>'Média Mensal'!D27</f>
        <v>674.5</v>
      </c>
      <c r="E27" s="4">
        <v>17138.826417288386</v>
      </c>
      <c r="F27" s="2">
        <v>13949.268956924951</v>
      </c>
      <c r="G27" s="5">
        <f t="shared" si="4"/>
        <v>31088.095374213335</v>
      </c>
      <c r="H27" s="2">
        <v>208</v>
      </c>
      <c r="I27" s="2">
        <v>200</v>
      </c>
      <c r="J27" s="5">
        <f t="shared" si="5"/>
        <v>408</v>
      </c>
      <c r="K27" s="2">
        <v>144</v>
      </c>
      <c r="L27" s="2">
        <v>144</v>
      </c>
      <c r="M27" s="5">
        <f t="shared" si="6"/>
        <v>288</v>
      </c>
      <c r="N27" s="27">
        <f t="shared" si="7"/>
        <v>0.21253504981756433</v>
      </c>
      <c r="O27" s="27">
        <f t="shared" si="0"/>
        <v>0.17676993305105626</v>
      </c>
      <c r="P27" s="28">
        <f t="shared" si="1"/>
        <v>0.19484616535181842</v>
      </c>
      <c r="R27" s="32">
        <f t="shared" si="8"/>
        <v>48.68984777638746</v>
      </c>
      <c r="S27" s="32">
        <f t="shared" si="9"/>
        <v>40.55020045617718</v>
      </c>
      <c r="T27" s="32">
        <f t="shared" si="10"/>
        <v>44.666803698582378</v>
      </c>
    </row>
    <row r="28" spans="2:20" x14ac:dyDescent="0.25">
      <c r="B28" s="12" t="str">
        <f>'Média Mensal'!B28</f>
        <v>ASra da Hora</v>
      </c>
      <c r="C28" s="12" t="str">
        <f>'Média Mensal'!C28</f>
        <v>Vasco da Gama</v>
      </c>
      <c r="D28" s="15">
        <f>'Média Mensal'!D28</f>
        <v>824.48</v>
      </c>
      <c r="E28" s="4">
        <v>5425.9106093742976</v>
      </c>
      <c r="F28" s="2">
        <v>7388.1380689565276</v>
      </c>
      <c r="G28" s="5">
        <f t="shared" si="4"/>
        <v>12814.048678330826</v>
      </c>
      <c r="H28" s="2">
        <v>123</v>
      </c>
      <c r="I28" s="2">
        <v>120</v>
      </c>
      <c r="J28" s="5">
        <f t="shared" si="5"/>
        <v>243</v>
      </c>
      <c r="K28" s="2">
        <v>0</v>
      </c>
      <c r="L28" s="2">
        <v>0</v>
      </c>
      <c r="M28" s="5">
        <f t="shared" si="6"/>
        <v>0</v>
      </c>
      <c r="N28" s="27">
        <f t="shared" si="7"/>
        <v>0.2042272888201708</v>
      </c>
      <c r="O28" s="27">
        <f t="shared" si="0"/>
        <v>0.28503619093196481</v>
      </c>
      <c r="P28" s="28">
        <f t="shared" si="1"/>
        <v>0.24413291949266167</v>
      </c>
      <c r="R28" s="32">
        <f t="shared" si="8"/>
        <v>44.113094385156892</v>
      </c>
      <c r="S28" s="32">
        <f t="shared" si="9"/>
        <v>61.567817241304397</v>
      </c>
      <c r="T28" s="32">
        <f t="shared" si="10"/>
        <v>52.732710610414919</v>
      </c>
    </row>
    <row r="29" spans="2:20" x14ac:dyDescent="0.25">
      <c r="B29" s="12" t="str">
        <f>'Média Mensal'!B29</f>
        <v>Vasco da Gama</v>
      </c>
      <c r="C29" s="12" t="str">
        <f>'Média Mensal'!C29</f>
        <v>Estádio do Mar</v>
      </c>
      <c r="D29" s="15">
        <f>'Média Mensal'!D29</f>
        <v>661.6</v>
      </c>
      <c r="E29" s="4">
        <v>4932.4689397951615</v>
      </c>
      <c r="F29" s="2">
        <v>7434.4102021402005</v>
      </c>
      <c r="G29" s="5">
        <f t="shared" si="4"/>
        <v>12366.879141935362</v>
      </c>
      <c r="H29" s="2">
        <v>122</v>
      </c>
      <c r="I29" s="2">
        <v>118</v>
      </c>
      <c r="J29" s="5">
        <f t="shared" si="5"/>
        <v>240</v>
      </c>
      <c r="K29" s="2">
        <v>0</v>
      </c>
      <c r="L29" s="2">
        <v>0</v>
      </c>
      <c r="M29" s="5">
        <f t="shared" si="6"/>
        <v>0</v>
      </c>
      <c r="N29" s="27">
        <f t="shared" si="7"/>
        <v>0.18717626517134037</v>
      </c>
      <c r="O29" s="27">
        <f t="shared" si="0"/>
        <v>0.291682760598721</v>
      </c>
      <c r="P29" s="28">
        <f t="shared" si="1"/>
        <v>0.23855862542313583</v>
      </c>
      <c r="R29" s="32">
        <f t="shared" si="8"/>
        <v>40.430073277009519</v>
      </c>
      <c r="S29" s="32">
        <f t="shared" si="9"/>
        <v>63.003476289323736</v>
      </c>
      <c r="T29" s="32">
        <f t="shared" si="10"/>
        <v>51.528663091397341</v>
      </c>
    </row>
    <row r="30" spans="2:20" x14ac:dyDescent="0.25">
      <c r="B30" s="12" t="str">
        <f>'Média Mensal'!B30</f>
        <v>Estádio do Mar</v>
      </c>
      <c r="C30" s="12" t="str">
        <f>'Média Mensal'!C30</f>
        <v>Pedro Hispano</v>
      </c>
      <c r="D30" s="15">
        <f>'Média Mensal'!D30</f>
        <v>786.97</v>
      </c>
      <c r="E30" s="4">
        <v>4791.3237336180327</v>
      </c>
      <c r="F30" s="2">
        <v>7407.1604482055991</v>
      </c>
      <c r="G30" s="5">
        <f t="shared" si="4"/>
        <v>12198.484181823631</v>
      </c>
      <c r="H30" s="2">
        <v>122</v>
      </c>
      <c r="I30" s="2">
        <v>119</v>
      </c>
      <c r="J30" s="5">
        <f t="shared" si="5"/>
        <v>241</v>
      </c>
      <c r="K30" s="2">
        <v>0</v>
      </c>
      <c r="L30" s="2">
        <v>0</v>
      </c>
      <c r="M30" s="5">
        <f t="shared" si="6"/>
        <v>0</v>
      </c>
      <c r="N30" s="27">
        <f t="shared" si="7"/>
        <v>0.18182011739594842</v>
      </c>
      <c r="O30" s="27">
        <f t="shared" si="0"/>
        <v>0.28817150825574228</v>
      </c>
      <c r="P30" s="28">
        <f t="shared" si="1"/>
        <v>0.2343338747084607</v>
      </c>
      <c r="R30" s="32">
        <f t="shared" si="8"/>
        <v>39.273145357524861</v>
      </c>
      <c r="S30" s="32">
        <f t="shared" si="9"/>
        <v>62.245045783240329</v>
      </c>
      <c r="T30" s="32">
        <f t="shared" si="10"/>
        <v>50.616116937027513</v>
      </c>
    </row>
    <row r="31" spans="2:20" x14ac:dyDescent="0.25">
      <c r="B31" s="12" t="str">
        <f>'Média Mensal'!B31</f>
        <v>Pedro Hispano</v>
      </c>
      <c r="C31" s="12" t="str">
        <f>'Média Mensal'!C31</f>
        <v>Parque de Real</v>
      </c>
      <c r="D31" s="15">
        <f>'Média Mensal'!D31</f>
        <v>656.68</v>
      </c>
      <c r="E31" s="4">
        <v>4468.1184627653802</v>
      </c>
      <c r="F31" s="2">
        <v>7320.7106286972084</v>
      </c>
      <c r="G31" s="5">
        <f t="shared" si="4"/>
        <v>11788.829091462589</v>
      </c>
      <c r="H31" s="2">
        <v>124</v>
      </c>
      <c r="I31" s="2">
        <v>120</v>
      </c>
      <c r="J31" s="5">
        <f t="shared" si="5"/>
        <v>244</v>
      </c>
      <c r="K31" s="2">
        <v>0</v>
      </c>
      <c r="L31" s="2">
        <v>0</v>
      </c>
      <c r="M31" s="5">
        <f t="shared" si="6"/>
        <v>0</v>
      </c>
      <c r="N31" s="27">
        <f t="shared" si="7"/>
        <v>0.16682043245091771</v>
      </c>
      <c r="O31" s="27">
        <f t="shared" si="0"/>
        <v>0.28243482363800959</v>
      </c>
      <c r="P31" s="28">
        <f t="shared" si="1"/>
        <v>0.22367996910030716</v>
      </c>
      <c r="R31" s="32">
        <f t="shared" si="8"/>
        <v>36.033213409398229</v>
      </c>
      <c r="S31" s="32">
        <f t="shared" si="9"/>
        <v>61.005921905810069</v>
      </c>
      <c r="T31" s="32">
        <f t="shared" si="10"/>
        <v>48.314873325666348</v>
      </c>
    </row>
    <row r="32" spans="2:20" x14ac:dyDescent="0.25">
      <c r="B32" s="12" t="str">
        <f>'Média Mensal'!B32</f>
        <v>Parque de Real</v>
      </c>
      <c r="C32" s="12" t="str">
        <f>'Média Mensal'!C32</f>
        <v>C. Matosinhos</v>
      </c>
      <c r="D32" s="15">
        <f>'Média Mensal'!D32</f>
        <v>723.67</v>
      </c>
      <c r="E32" s="4">
        <v>4276.4701552553061</v>
      </c>
      <c r="F32" s="2">
        <v>7076.3502869840295</v>
      </c>
      <c r="G32" s="5">
        <f t="shared" si="4"/>
        <v>11352.820442239336</v>
      </c>
      <c r="H32" s="2">
        <v>118</v>
      </c>
      <c r="I32" s="2">
        <v>120</v>
      </c>
      <c r="J32" s="5">
        <f t="shared" si="5"/>
        <v>238</v>
      </c>
      <c r="K32" s="2">
        <v>0</v>
      </c>
      <c r="L32" s="2">
        <v>0</v>
      </c>
      <c r="M32" s="5">
        <f t="shared" si="6"/>
        <v>0</v>
      </c>
      <c r="N32" s="27">
        <f t="shared" si="7"/>
        <v>0.16778366899149819</v>
      </c>
      <c r="O32" s="27">
        <f t="shared" si="0"/>
        <v>0.27300734131882831</v>
      </c>
      <c r="P32" s="28">
        <f t="shared" si="1"/>
        <v>0.22083762142544613</v>
      </c>
      <c r="R32" s="32">
        <f t="shared" si="8"/>
        <v>36.241272502163611</v>
      </c>
      <c r="S32" s="32">
        <f t="shared" si="9"/>
        <v>58.96958572486691</v>
      </c>
      <c r="T32" s="32">
        <f t="shared" si="10"/>
        <v>47.700926227896367</v>
      </c>
    </row>
    <row r="33" spans="2:20" x14ac:dyDescent="0.25">
      <c r="B33" s="12" t="str">
        <f>'Média Mensal'!B33</f>
        <v>C. Matosinhos</v>
      </c>
      <c r="C33" s="12" t="str">
        <f>'Média Mensal'!C33</f>
        <v>Matosinhos Sul</v>
      </c>
      <c r="D33" s="15">
        <f>'Média Mensal'!D33</f>
        <v>616.61</v>
      </c>
      <c r="E33" s="4">
        <v>3443.6094918306712</v>
      </c>
      <c r="F33" s="2">
        <v>5933.1513404382658</v>
      </c>
      <c r="G33" s="5">
        <f t="shared" si="4"/>
        <v>9376.7608322689375</v>
      </c>
      <c r="H33" s="2">
        <v>126</v>
      </c>
      <c r="I33" s="2">
        <v>119</v>
      </c>
      <c r="J33" s="5">
        <f t="shared" si="5"/>
        <v>245</v>
      </c>
      <c r="K33" s="2">
        <v>0</v>
      </c>
      <c r="L33" s="2">
        <v>0</v>
      </c>
      <c r="M33" s="5">
        <f t="shared" si="6"/>
        <v>0</v>
      </c>
      <c r="N33" s="27">
        <f t="shared" si="7"/>
        <v>0.12652886139883418</v>
      </c>
      <c r="O33" s="27">
        <f t="shared" si="0"/>
        <v>0.23082599363672057</v>
      </c>
      <c r="P33" s="28">
        <f t="shared" si="1"/>
        <v>0.17718746848580758</v>
      </c>
      <c r="R33" s="32">
        <f t="shared" si="8"/>
        <v>27.330234062148186</v>
      </c>
      <c r="S33" s="32">
        <f t="shared" si="9"/>
        <v>49.858414625531644</v>
      </c>
      <c r="T33" s="32">
        <f t="shared" si="10"/>
        <v>38.272493192934441</v>
      </c>
    </row>
    <row r="34" spans="2:20" x14ac:dyDescent="0.25">
      <c r="B34" s="12" t="str">
        <f>'Média Mensal'!B34</f>
        <v>Matosinhos Sul</v>
      </c>
      <c r="C34" s="12" t="str">
        <f>'Média Mensal'!C34</f>
        <v>Brito Capelo</v>
      </c>
      <c r="D34" s="15">
        <f>'Média Mensal'!D34</f>
        <v>535.72</v>
      </c>
      <c r="E34" s="4">
        <v>1695.312837607139</v>
      </c>
      <c r="F34" s="2">
        <v>1632.6493205312854</v>
      </c>
      <c r="G34" s="5">
        <f t="shared" si="4"/>
        <v>3327.9621581384245</v>
      </c>
      <c r="H34" s="2">
        <v>127</v>
      </c>
      <c r="I34" s="2">
        <v>120</v>
      </c>
      <c r="J34" s="5">
        <f t="shared" si="5"/>
        <v>247</v>
      </c>
      <c r="K34" s="2">
        <v>0</v>
      </c>
      <c r="L34" s="2">
        <v>0</v>
      </c>
      <c r="M34" s="5">
        <f t="shared" si="6"/>
        <v>0</v>
      </c>
      <c r="N34" s="27">
        <f t="shared" si="7"/>
        <v>6.1800555468326739E-2</v>
      </c>
      <c r="O34" s="27">
        <f t="shared" si="0"/>
        <v>6.2988013909386006E-2</v>
      </c>
      <c r="P34" s="28">
        <f t="shared" si="1"/>
        <v>6.2377458354671324E-2</v>
      </c>
      <c r="R34" s="32">
        <f t="shared" si="8"/>
        <v>13.348919981158575</v>
      </c>
      <c r="S34" s="32">
        <f t="shared" si="9"/>
        <v>13.605411004427378</v>
      </c>
      <c r="T34" s="32">
        <f t="shared" si="10"/>
        <v>13.473531004609006</v>
      </c>
    </row>
    <row r="35" spans="2:20" x14ac:dyDescent="0.25">
      <c r="B35" s="12" t="str">
        <f>'Média Mensal'!B35</f>
        <v>Brito Capelo</v>
      </c>
      <c r="C35" s="12" t="str">
        <f>'Média Mensal'!C35</f>
        <v>Mercado</v>
      </c>
      <c r="D35" s="15">
        <f>'Média Mensal'!D35</f>
        <v>487.53</v>
      </c>
      <c r="E35" s="4">
        <v>914.10389639484094</v>
      </c>
      <c r="F35" s="2">
        <v>946.63192511025477</v>
      </c>
      <c r="G35" s="5">
        <f t="shared" si="4"/>
        <v>1860.7358215050958</v>
      </c>
      <c r="H35" s="2">
        <v>123</v>
      </c>
      <c r="I35" s="2">
        <v>121</v>
      </c>
      <c r="J35" s="5">
        <f t="shared" si="5"/>
        <v>244</v>
      </c>
      <c r="K35" s="2">
        <v>0</v>
      </c>
      <c r="L35" s="2">
        <v>0</v>
      </c>
      <c r="M35" s="5">
        <f t="shared" si="6"/>
        <v>0</v>
      </c>
      <c r="N35" s="27">
        <f t="shared" si="7"/>
        <v>3.4406199051296334E-2</v>
      </c>
      <c r="O35" s="27">
        <f t="shared" si="0"/>
        <v>3.6219464535898943E-2</v>
      </c>
      <c r="P35" s="28">
        <f t="shared" si="1"/>
        <v>3.530540037767714E-2</v>
      </c>
      <c r="R35" s="32">
        <f t="shared" si="8"/>
        <v>7.4317389950800079</v>
      </c>
      <c r="S35" s="32">
        <f t="shared" si="9"/>
        <v>7.8234043397541715</v>
      </c>
      <c r="T35" s="32">
        <f t="shared" si="10"/>
        <v>7.6259664815782617</v>
      </c>
    </row>
    <row r="36" spans="2:20" x14ac:dyDescent="0.25">
      <c r="B36" s="13" t="str">
        <f>'Média Mensal'!B36</f>
        <v>Mercado</v>
      </c>
      <c r="C36" s="13" t="str">
        <f>'Média Mensal'!C36</f>
        <v>Sr. de Matosinhos</v>
      </c>
      <c r="D36" s="16">
        <f>'Média Mensal'!D36</f>
        <v>708.96</v>
      </c>
      <c r="E36" s="4">
        <v>239.57230816307757</v>
      </c>
      <c r="F36" s="2">
        <v>136.00000000007947</v>
      </c>
      <c r="G36" s="7">
        <f t="shared" si="4"/>
        <v>375.572308163157</v>
      </c>
      <c r="H36" s="3">
        <v>121</v>
      </c>
      <c r="I36" s="3">
        <v>120</v>
      </c>
      <c r="J36" s="7">
        <f t="shared" si="5"/>
        <v>241</v>
      </c>
      <c r="K36" s="3">
        <v>0</v>
      </c>
      <c r="L36" s="3">
        <v>0</v>
      </c>
      <c r="M36" s="7">
        <f t="shared" si="6"/>
        <v>0</v>
      </c>
      <c r="N36" s="27">
        <f t="shared" si="7"/>
        <v>9.1663723662028448E-3</v>
      </c>
      <c r="O36" s="27">
        <f t="shared" si="0"/>
        <v>5.2469135802499798E-3</v>
      </c>
      <c r="P36" s="28">
        <f t="shared" si="1"/>
        <v>7.2147746304586794E-3</v>
      </c>
      <c r="R36" s="32">
        <f t="shared" si="8"/>
        <v>1.9799364310998147</v>
      </c>
      <c r="S36" s="32">
        <f t="shared" si="9"/>
        <v>1.1333333333339957</v>
      </c>
      <c r="T36" s="32">
        <f t="shared" si="10"/>
        <v>1.5583913201790747</v>
      </c>
    </row>
    <row r="37" spans="2:20" x14ac:dyDescent="0.25">
      <c r="B37" s="11" t="str">
        <f>'Média Mensal'!B37</f>
        <v>BSra da Hora</v>
      </c>
      <c r="C37" s="11" t="str">
        <f>'Média Mensal'!C37</f>
        <v>BFonte do Cuco</v>
      </c>
      <c r="D37" s="14">
        <f>'Média Mensal'!D37</f>
        <v>687.03</v>
      </c>
      <c r="E37" s="8">
        <v>6199.3335129843872</v>
      </c>
      <c r="F37" s="9">
        <v>6036.6681268706761</v>
      </c>
      <c r="G37" s="10">
        <f t="shared" si="4"/>
        <v>12236.001639855063</v>
      </c>
      <c r="H37" s="9">
        <v>71</v>
      </c>
      <c r="I37" s="9">
        <v>79</v>
      </c>
      <c r="J37" s="10">
        <f t="shared" si="5"/>
        <v>150</v>
      </c>
      <c r="K37" s="9">
        <v>84</v>
      </c>
      <c r="L37" s="9">
        <v>89</v>
      </c>
      <c r="M37" s="10">
        <f t="shared" si="6"/>
        <v>173</v>
      </c>
      <c r="N37" s="25">
        <f t="shared" si="7"/>
        <v>0.17140382418116532</v>
      </c>
      <c r="O37" s="25">
        <f t="shared" si="0"/>
        <v>0.15424847012649928</v>
      </c>
      <c r="P37" s="26">
        <f t="shared" si="1"/>
        <v>0.16248807022010867</v>
      </c>
      <c r="R37" s="32">
        <f t="shared" si="8"/>
        <v>39.995700083770238</v>
      </c>
      <c r="S37" s="32">
        <f t="shared" si="9"/>
        <v>35.932548374230215</v>
      </c>
      <c r="T37" s="32">
        <f t="shared" si="10"/>
        <v>37.882358018127128</v>
      </c>
    </row>
    <row r="38" spans="2:20" x14ac:dyDescent="0.25">
      <c r="B38" s="12" t="str">
        <f>'Média Mensal'!B38</f>
        <v>BFonte do Cuco</v>
      </c>
      <c r="C38" s="12" t="str">
        <f>'Média Mensal'!C38</f>
        <v>Custoias</v>
      </c>
      <c r="D38" s="15">
        <f>'Média Mensal'!D38</f>
        <v>689.2</v>
      </c>
      <c r="E38" s="4">
        <v>5880.422678349697</v>
      </c>
      <c r="F38" s="2">
        <v>6011.0858278947144</v>
      </c>
      <c r="G38" s="5">
        <f t="shared" si="4"/>
        <v>11891.508506244412</v>
      </c>
      <c r="H38" s="2">
        <v>70</v>
      </c>
      <c r="I38" s="2">
        <v>79</v>
      </c>
      <c r="J38" s="5">
        <f t="shared" si="5"/>
        <v>149</v>
      </c>
      <c r="K38" s="2">
        <v>86</v>
      </c>
      <c r="L38" s="2">
        <v>83</v>
      </c>
      <c r="M38" s="5">
        <f t="shared" si="6"/>
        <v>169</v>
      </c>
      <c r="N38" s="27">
        <f t="shared" si="7"/>
        <v>0.16133732106973489</v>
      </c>
      <c r="O38" s="27">
        <f t="shared" si="0"/>
        <v>0.1596654756665617</v>
      </c>
      <c r="P38" s="28">
        <f t="shared" si="1"/>
        <v>0.16048786042761298</v>
      </c>
      <c r="R38" s="32">
        <f t="shared" si="8"/>
        <v>37.695017168908315</v>
      </c>
      <c r="S38" s="32">
        <f t="shared" si="9"/>
        <v>37.105468073424163</v>
      </c>
      <c r="T38" s="32">
        <f t="shared" si="10"/>
        <v>37.394680837246582</v>
      </c>
    </row>
    <row r="39" spans="2:20" x14ac:dyDescent="0.25">
      <c r="B39" s="12" t="str">
        <f>'Média Mensal'!B39</f>
        <v>Custoias</v>
      </c>
      <c r="C39" s="12" t="str">
        <f>'Média Mensal'!C39</f>
        <v>Esposade</v>
      </c>
      <c r="D39" s="15">
        <f>'Média Mensal'!D39</f>
        <v>1779.24</v>
      </c>
      <c r="E39" s="4">
        <v>5674.0728071301701</v>
      </c>
      <c r="F39" s="2">
        <v>5914.1745672239449</v>
      </c>
      <c r="G39" s="5">
        <f t="shared" si="4"/>
        <v>11588.247374354116</v>
      </c>
      <c r="H39" s="2">
        <v>70</v>
      </c>
      <c r="I39" s="2">
        <v>79</v>
      </c>
      <c r="J39" s="5">
        <f t="shared" si="5"/>
        <v>149</v>
      </c>
      <c r="K39" s="2">
        <v>83</v>
      </c>
      <c r="L39" s="2">
        <v>82</v>
      </c>
      <c r="M39" s="5">
        <f t="shared" si="6"/>
        <v>165</v>
      </c>
      <c r="N39" s="27">
        <f t="shared" si="7"/>
        <v>0.15891980750420598</v>
      </c>
      <c r="O39" s="27">
        <f t="shared" si="0"/>
        <v>0.15813300981882206</v>
      </c>
      <c r="P39" s="28">
        <f t="shared" si="1"/>
        <v>0.15851728187724495</v>
      </c>
      <c r="R39" s="32">
        <f t="shared" si="8"/>
        <v>37.085443183857322</v>
      </c>
      <c r="S39" s="32">
        <f t="shared" si="9"/>
        <v>36.734003523130092</v>
      </c>
      <c r="T39" s="32">
        <f t="shared" si="10"/>
        <v>36.905246415140496</v>
      </c>
    </row>
    <row r="40" spans="2:20" x14ac:dyDescent="0.25">
      <c r="B40" s="12" t="str">
        <f>'Média Mensal'!B40</f>
        <v>Esposade</v>
      </c>
      <c r="C40" s="12" t="str">
        <f>'Média Mensal'!C40</f>
        <v>Crestins</v>
      </c>
      <c r="D40" s="15">
        <f>'Média Mensal'!D40</f>
        <v>2035.56</v>
      </c>
      <c r="E40" s="4">
        <v>5604.09783282834</v>
      </c>
      <c r="F40" s="2">
        <v>5858.6551007422077</v>
      </c>
      <c r="G40" s="5">
        <f t="shared" si="4"/>
        <v>11462.752933570548</v>
      </c>
      <c r="H40" s="2">
        <v>69</v>
      </c>
      <c r="I40" s="2">
        <v>60</v>
      </c>
      <c r="J40" s="5">
        <f t="shared" si="5"/>
        <v>129</v>
      </c>
      <c r="K40" s="2">
        <v>88</v>
      </c>
      <c r="L40" s="2">
        <v>82</v>
      </c>
      <c r="M40" s="5">
        <f t="shared" si="6"/>
        <v>170</v>
      </c>
      <c r="N40" s="27">
        <f t="shared" si="7"/>
        <v>0.15258380071956926</v>
      </c>
      <c r="O40" s="27">
        <f t="shared" si="0"/>
        <v>0.17595672455376646</v>
      </c>
      <c r="P40" s="28">
        <f t="shared" si="1"/>
        <v>0.16369748848352775</v>
      </c>
      <c r="R40" s="32">
        <f t="shared" si="8"/>
        <v>35.694890654957582</v>
      </c>
      <c r="S40" s="32">
        <f t="shared" si="9"/>
        <v>41.258134512269066</v>
      </c>
      <c r="T40" s="32">
        <f t="shared" si="10"/>
        <v>38.336966333011866</v>
      </c>
    </row>
    <row r="41" spans="2:20" x14ac:dyDescent="0.25">
      <c r="B41" s="12" t="str">
        <f>'Média Mensal'!B41</f>
        <v>Crestins</v>
      </c>
      <c r="C41" s="12" t="str">
        <f>'Média Mensal'!C41</f>
        <v>Verdes (B)</v>
      </c>
      <c r="D41" s="15">
        <f>'Média Mensal'!D41</f>
        <v>591.81999999999994</v>
      </c>
      <c r="E41" s="4">
        <v>5568.3406134309816</v>
      </c>
      <c r="F41" s="2">
        <v>5785.2386359439797</v>
      </c>
      <c r="G41" s="5">
        <f t="shared" si="4"/>
        <v>11353.579249374961</v>
      </c>
      <c r="H41" s="2">
        <v>69</v>
      </c>
      <c r="I41" s="2">
        <v>60</v>
      </c>
      <c r="J41" s="5">
        <f t="shared" si="5"/>
        <v>129</v>
      </c>
      <c r="K41" s="2">
        <v>84</v>
      </c>
      <c r="L41" s="2">
        <v>82</v>
      </c>
      <c r="M41" s="5">
        <f t="shared" si="6"/>
        <v>166</v>
      </c>
      <c r="N41" s="27">
        <f t="shared" si="7"/>
        <v>0.15581879934606507</v>
      </c>
      <c r="O41" s="27">
        <f t="shared" si="0"/>
        <v>0.17375176105069617</v>
      </c>
      <c r="P41" s="28">
        <f t="shared" si="1"/>
        <v>0.16446835162497048</v>
      </c>
      <c r="R41" s="32">
        <f t="shared" si="8"/>
        <v>36.394383094320141</v>
      </c>
      <c r="S41" s="32">
        <f t="shared" si="9"/>
        <v>40.741117154535068</v>
      </c>
      <c r="T41" s="32">
        <f t="shared" si="10"/>
        <v>38.486709319915121</v>
      </c>
    </row>
    <row r="42" spans="2:20" x14ac:dyDescent="0.25">
      <c r="B42" s="12" t="str">
        <f>'Média Mensal'!B42</f>
        <v>Verdes (B)</v>
      </c>
      <c r="C42" s="12" t="str">
        <f>'Média Mensal'!C42</f>
        <v>Pedras Rubras</v>
      </c>
      <c r="D42" s="15">
        <f>'Média Mensal'!D42</f>
        <v>960.78</v>
      </c>
      <c r="E42" s="4">
        <v>4009.7548206085321</v>
      </c>
      <c r="F42" s="2">
        <v>2513.2186205476705</v>
      </c>
      <c r="G42" s="5">
        <f t="shared" si="4"/>
        <v>6522.9734411562022</v>
      </c>
      <c r="H42" s="2">
        <v>0</v>
      </c>
      <c r="I42" s="2">
        <v>0</v>
      </c>
      <c r="J42" s="5">
        <f t="shared" si="5"/>
        <v>0</v>
      </c>
      <c r="K42" s="2">
        <v>84</v>
      </c>
      <c r="L42" s="2">
        <v>82</v>
      </c>
      <c r="M42" s="5">
        <f t="shared" si="6"/>
        <v>166</v>
      </c>
      <c r="N42" s="27">
        <f t="shared" si="7"/>
        <v>0.19248055014441878</v>
      </c>
      <c r="O42" s="27">
        <f t="shared" si="0"/>
        <v>0.12358470793409081</v>
      </c>
      <c r="P42" s="28">
        <f t="shared" si="1"/>
        <v>0.1584476642332929</v>
      </c>
      <c r="R42" s="32">
        <f t="shared" si="8"/>
        <v>47.735176435815859</v>
      </c>
      <c r="S42" s="32">
        <f t="shared" si="9"/>
        <v>30.649007567654518</v>
      </c>
      <c r="T42" s="32">
        <f t="shared" si="10"/>
        <v>39.295020729856638</v>
      </c>
    </row>
    <row r="43" spans="2:20" x14ac:dyDescent="0.25">
      <c r="B43" s="12" t="str">
        <f>'Média Mensal'!B43</f>
        <v>Pedras Rubras</v>
      </c>
      <c r="C43" s="12" t="str">
        <f>'Média Mensal'!C43</f>
        <v>Lidador</v>
      </c>
      <c r="D43" s="15">
        <f>'Média Mensal'!D43</f>
        <v>1147.58</v>
      </c>
      <c r="E43" s="4">
        <v>3658.3623197343977</v>
      </c>
      <c r="F43" s="2">
        <v>2298.8595964312058</v>
      </c>
      <c r="G43" s="5">
        <f t="shared" si="4"/>
        <v>5957.221916165603</v>
      </c>
      <c r="H43" s="2">
        <v>0</v>
      </c>
      <c r="I43" s="2">
        <v>0</v>
      </c>
      <c r="J43" s="5">
        <f t="shared" si="5"/>
        <v>0</v>
      </c>
      <c r="K43" s="2">
        <v>84</v>
      </c>
      <c r="L43" s="2">
        <v>82</v>
      </c>
      <c r="M43" s="5">
        <f t="shared" si="6"/>
        <v>166</v>
      </c>
      <c r="N43" s="27">
        <f t="shared" si="7"/>
        <v>0.17561263055560664</v>
      </c>
      <c r="O43" s="27">
        <f t="shared" si="0"/>
        <v>0.11304384325487833</v>
      </c>
      <c r="P43" s="28">
        <f t="shared" si="1"/>
        <v>0.14470515731066855</v>
      </c>
      <c r="R43" s="32">
        <f t="shared" si="8"/>
        <v>43.55193237779045</v>
      </c>
      <c r="S43" s="32">
        <f t="shared" si="9"/>
        <v>28.034873127209828</v>
      </c>
      <c r="T43" s="32">
        <f t="shared" si="10"/>
        <v>35.8868790130458</v>
      </c>
    </row>
    <row r="44" spans="2:20" x14ac:dyDescent="0.25">
      <c r="B44" s="12" t="str">
        <f>'Média Mensal'!B44</f>
        <v>Lidador</v>
      </c>
      <c r="C44" s="12" t="str">
        <f>'Média Mensal'!C44</f>
        <v>Vilar do Pinheiro</v>
      </c>
      <c r="D44" s="15">
        <f>'Média Mensal'!D44</f>
        <v>1987.51</v>
      </c>
      <c r="E44" s="4">
        <v>3558.8965206036428</v>
      </c>
      <c r="F44" s="2">
        <v>2257.1267323612883</v>
      </c>
      <c r="G44" s="5">
        <f t="shared" si="4"/>
        <v>5816.0232529649311</v>
      </c>
      <c r="H44" s="2">
        <v>0</v>
      </c>
      <c r="I44" s="2">
        <v>0</v>
      </c>
      <c r="J44" s="5">
        <f t="shared" si="5"/>
        <v>0</v>
      </c>
      <c r="K44" s="2">
        <v>85</v>
      </c>
      <c r="L44" s="2">
        <v>75</v>
      </c>
      <c r="M44" s="5">
        <f t="shared" si="6"/>
        <v>160</v>
      </c>
      <c r="N44" s="27">
        <f t="shared" si="7"/>
        <v>0.1688281081880286</v>
      </c>
      <c r="O44" s="27">
        <f t="shared" si="0"/>
        <v>0.12135089958931658</v>
      </c>
      <c r="P44" s="28">
        <f t="shared" si="1"/>
        <v>0.14657316665738235</v>
      </c>
      <c r="R44" s="32">
        <f t="shared" si="8"/>
        <v>41.869370830631091</v>
      </c>
      <c r="S44" s="32">
        <f t="shared" si="9"/>
        <v>30.095023098150509</v>
      </c>
      <c r="T44" s="32">
        <f t="shared" si="10"/>
        <v>36.350145331030816</v>
      </c>
    </row>
    <row r="45" spans="2:20" x14ac:dyDescent="0.25">
      <c r="B45" s="12" t="str">
        <f>'Média Mensal'!B45</f>
        <v>Vilar do Pinheiro</v>
      </c>
      <c r="C45" s="12" t="str">
        <f>'Média Mensal'!C45</f>
        <v>Modivas Sul</v>
      </c>
      <c r="D45" s="15">
        <f>'Média Mensal'!D45</f>
        <v>2037.38</v>
      </c>
      <c r="E45" s="4">
        <v>3456.5449562273357</v>
      </c>
      <c r="F45" s="2">
        <v>2254.1358977197001</v>
      </c>
      <c r="G45" s="5">
        <f t="shared" si="4"/>
        <v>5710.6808539470358</v>
      </c>
      <c r="H45" s="2">
        <v>0</v>
      </c>
      <c r="I45" s="2">
        <v>0</v>
      </c>
      <c r="J45" s="5">
        <f t="shared" si="5"/>
        <v>0</v>
      </c>
      <c r="K45" s="2">
        <v>84</v>
      </c>
      <c r="L45" s="2">
        <v>63</v>
      </c>
      <c r="M45" s="5">
        <f t="shared" si="6"/>
        <v>147</v>
      </c>
      <c r="N45" s="27">
        <f t="shared" si="7"/>
        <v>0.16592477708464554</v>
      </c>
      <c r="O45" s="27">
        <f t="shared" si="0"/>
        <v>0.14427393098564389</v>
      </c>
      <c r="P45" s="28">
        <f t="shared" si="1"/>
        <v>0.15664584304221627</v>
      </c>
      <c r="R45" s="32">
        <f t="shared" si="8"/>
        <v>41.14934471699209</v>
      </c>
      <c r="S45" s="32">
        <f t="shared" si="9"/>
        <v>35.779934884439683</v>
      </c>
      <c r="T45" s="32">
        <f t="shared" si="10"/>
        <v>38.848169074469631</v>
      </c>
    </row>
    <row r="46" spans="2:20" x14ac:dyDescent="0.25">
      <c r="B46" s="12" t="str">
        <f>'Média Mensal'!B46</f>
        <v>Modivas Sul</v>
      </c>
      <c r="C46" s="12" t="str">
        <f>'Média Mensal'!C46</f>
        <v>Modivas Centro</v>
      </c>
      <c r="D46" s="15">
        <f>'Média Mensal'!D46</f>
        <v>1051.08</v>
      </c>
      <c r="E46" s="4">
        <v>3414.4367224324592</v>
      </c>
      <c r="F46" s="2">
        <v>2274.7372985012266</v>
      </c>
      <c r="G46" s="5">
        <f t="shared" si="4"/>
        <v>5689.1740209336858</v>
      </c>
      <c r="H46" s="2">
        <v>0</v>
      </c>
      <c r="I46" s="2">
        <v>0</v>
      </c>
      <c r="J46" s="5">
        <f t="shared" si="5"/>
        <v>0</v>
      </c>
      <c r="K46" s="2">
        <v>84</v>
      </c>
      <c r="L46" s="2">
        <v>61</v>
      </c>
      <c r="M46" s="5">
        <f t="shared" si="6"/>
        <v>145</v>
      </c>
      <c r="N46" s="27">
        <f t="shared" si="7"/>
        <v>0.1639034524977179</v>
      </c>
      <c r="O46" s="27">
        <f t="shared" si="0"/>
        <v>0.15036602977929842</v>
      </c>
      <c r="P46" s="28">
        <f t="shared" si="1"/>
        <v>0.1582083988023828</v>
      </c>
      <c r="R46" s="32">
        <f t="shared" si="8"/>
        <v>40.648056219434039</v>
      </c>
      <c r="S46" s="32">
        <f t="shared" si="9"/>
        <v>37.290775385266009</v>
      </c>
      <c r="T46" s="32">
        <f t="shared" si="10"/>
        <v>39.235682902990938</v>
      </c>
    </row>
    <row r="47" spans="2:20" x14ac:dyDescent="0.25">
      <c r="B47" s="12" t="str">
        <f>'Média Mensal'!B47</f>
        <v>Modivas Centro</v>
      </c>
      <c r="C47" s="12" t="s">
        <v>102</v>
      </c>
      <c r="D47" s="15">
        <v>852.51</v>
      </c>
      <c r="E47" s="4">
        <v>3386.4370021547475</v>
      </c>
      <c r="F47" s="2">
        <v>2256.5256595096635</v>
      </c>
      <c r="G47" s="5">
        <f t="shared" si="4"/>
        <v>5642.9626616644109</v>
      </c>
      <c r="H47" s="2">
        <v>0</v>
      </c>
      <c r="I47" s="2">
        <v>0</v>
      </c>
      <c r="J47" s="5">
        <f t="shared" si="5"/>
        <v>0</v>
      </c>
      <c r="K47" s="2">
        <v>86</v>
      </c>
      <c r="L47" s="2">
        <v>61</v>
      </c>
      <c r="M47" s="5">
        <f t="shared" si="6"/>
        <v>147</v>
      </c>
      <c r="N47" s="27">
        <f t="shared" si="7"/>
        <v>0.15877892920830586</v>
      </c>
      <c r="O47" s="27">
        <f t="shared" si="0"/>
        <v>0.14916219325156421</v>
      </c>
      <c r="P47" s="28">
        <f t="shared" si="1"/>
        <v>0.15478831088612055</v>
      </c>
      <c r="R47" s="32">
        <f t="shared" ref="R47" si="11">+E47/(H47+K47)</f>
        <v>39.377174443659854</v>
      </c>
      <c r="S47" s="32">
        <f t="shared" ref="S47" si="12">+F47/(I47+L47)</f>
        <v>36.992223926387922</v>
      </c>
      <c r="T47" s="32">
        <f t="shared" ref="T47" si="13">+G47/(J47+M47)</f>
        <v>38.387501099757898</v>
      </c>
    </row>
    <row r="48" spans="2:20" x14ac:dyDescent="0.25">
      <c r="B48" s="12" t="s">
        <v>102</v>
      </c>
      <c r="C48" s="12" t="str">
        <f>'Média Mensal'!C48</f>
        <v>Mindelo</v>
      </c>
      <c r="D48" s="15">
        <v>1834.12</v>
      </c>
      <c r="E48" s="4">
        <v>3350.8036957638569</v>
      </c>
      <c r="F48" s="2">
        <v>1621.7563463050387</v>
      </c>
      <c r="G48" s="5">
        <f t="shared" si="4"/>
        <v>4972.5600420688952</v>
      </c>
      <c r="H48" s="2">
        <v>0</v>
      </c>
      <c r="I48" s="2">
        <v>0</v>
      </c>
      <c r="J48" s="5">
        <f t="shared" si="5"/>
        <v>0</v>
      </c>
      <c r="K48" s="2">
        <v>86</v>
      </c>
      <c r="L48" s="2">
        <v>61</v>
      </c>
      <c r="M48" s="5">
        <f t="shared" si="6"/>
        <v>147</v>
      </c>
      <c r="N48" s="27">
        <f t="shared" si="7"/>
        <v>0.15710820028900305</v>
      </c>
      <c r="O48" s="27">
        <f t="shared" si="0"/>
        <v>0.10720229682079843</v>
      </c>
      <c r="P48" s="28">
        <f t="shared" si="1"/>
        <v>0.13639894782940792</v>
      </c>
      <c r="R48" s="32">
        <f t="shared" si="8"/>
        <v>38.962833671672755</v>
      </c>
      <c r="S48" s="32">
        <f t="shared" si="9"/>
        <v>26.586169611558013</v>
      </c>
      <c r="T48" s="32">
        <f t="shared" si="10"/>
        <v>33.826939061693167</v>
      </c>
    </row>
    <row r="49" spans="2:20" x14ac:dyDescent="0.25">
      <c r="B49" s="12" t="str">
        <f>'Média Mensal'!B49</f>
        <v>Mindelo</v>
      </c>
      <c r="C49" s="12" t="str">
        <f>'Média Mensal'!C49</f>
        <v>Espaço Natureza</v>
      </c>
      <c r="D49" s="15">
        <f>'Média Mensal'!D49</f>
        <v>776.86</v>
      </c>
      <c r="E49" s="4">
        <v>3201.1237396324145</v>
      </c>
      <c r="F49" s="2">
        <v>1611.4394247341386</v>
      </c>
      <c r="G49" s="5">
        <f t="shared" si="4"/>
        <v>4812.5631643665529</v>
      </c>
      <c r="H49" s="2">
        <v>0</v>
      </c>
      <c r="I49" s="2">
        <v>0</v>
      </c>
      <c r="J49" s="5">
        <f t="shared" si="5"/>
        <v>0</v>
      </c>
      <c r="K49" s="2">
        <v>87</v>
      </c>
      <c r="L49" s="2">
        <v>60</v>
      </c>
      <c r="M49" s="5">
        <f t="shared" si="6"/>
        <v>147</v>
      </c>
      <c r="N49" s="27">
        <f t="shared" si="7"/>
        <v>0.14836502315686015</v>
      </c>
      <c r="O49" s="27">
        <f t="shared" si="0"/>
        <v>0.10829566026439104</v>
      </c>
      <c r="P49" s="28">
        <f t="shared" si="1"/>
        <v>0.13201018115993396</v>
      </c>
      <c r="R49" s="32">
        <f t="shared" si="8"/>
        <v>36.794525742901314</v>
      </c>
      <c r="S49" s="32">
        <f t="shared" si="9"/>
        <v>26.857323745568976</v>
      </c>
      <c r="T49" s="32">
        <f t="shared" si="10"/>
        <v>32.738524927663626</v>
      </c>
    </row>
    <row r="50" spans="2:20" x14ac:dyDescent="0.25">
      <c r="B50" s="12" t="str">
        <f>'Média Mensal'!B50</f>
        <v>Espaço Natureza</v>
      </c>
      <c r="C50" s="12" t="str">
        <f>'Média Mensal'!C50</f>
        <v>Varziela</v>
      </c>
      <c r="D50" s="15">
        <f>'Média Mensal'!D50</f>
        <v>1539</v>
      </c>
      <c r="E50" s="4">
        <v>3181.8725289293911</v>
      </c>
      <c r="F50" s="2">
        <v>1596.9786069267734</v>
      </c>
      <c r="G50" s="5">
        <f t="shared" si="4"/>
        <v>4778.8511358561645</v>
      </c>
      <c r="H50" s="2">
        <v>0</v>
      </c>
      <c r="I50" s="2">
        <v>0</v>
      </c>
      <c r="J50" s="5">
        <f t="shared" si="5"/>
        <v>0</v>
      </c>
      <c r="K50" s="2">
        <v>90</v>
      </c>
      <c r="L50" s="2">
        <v>60</v>
      </c>
      <c r="M50" s="5">
        <f t="shared" si="6"/>
        <v>150</v>
      </c>
      <c r="N50" s="27">
        <f t="shared" si="7"/>
        <v>0.1425570129448652</v>
      </c>
      <c r="O50" s="27">
        <f t="shared" si="0"/>
        <v>0.10732383111067026</v>
      </c>
      <c r="P50" s="28">
        <f t="shared" si="1"/>
        <v>0.12846374021118723</v>
      </c>
      <c r="R50" s="32">
        <f t="shared" si="8"/>
        <v>35.354139210326565</v>
      </c>
      <c r="S50" s="32">
        <f t="shared" si="9"/>
        <v>26.616310115446222</v>
      </c>
      <c r="T50" s="32">
        <f t="shared" si="10"/>
        <v>31.859007572374431</v>
      </c>
    </row>
    <row r="51" spans="2:20" x14ac:dyDescent="0.25">
      <c r="B51" s="12" t="str">
        <f>'Média Mensal'!B51</f>
        <v>Varziela</v>
      </c>
      <c r="C51" s="12" t="str">
        <f>'Média Mensal'!C51</f>
        <v>Árvore</v>
      </c>
      <c r="D51" s="15">
        <f>'Média Mensal'!D51</f>
        <v>858.71</v>
      </c>
      <c r="E51" s="4">
        <v>2985.09439778152</v>
      </c>
      <c r="F51" s="2">
        <v>1555.1181320889259</v>
      </c>
      <c r="G51" s="5">
        <f t="shared" si="4"/>
        <v>4540.2125298704459</v>
      </c>
      <c r="H51" s="2">
        <v>0</v>
      </c>
      <c r="I51" s="2">
        <v>0</v>
      </c>
      <c r="J51" s="5">
        <f t="shared" si="5"/>
        <v>0</v>
      </c>
      <c r="K51" s="2">
        <v>93</v>
      </c>
      <c r="L51" s="2">
        <v>56</v>
      </c>
      <c r="M51" s="5">
        <f t="shared" si="6"/>
        <v>149</v>
      </c>
      <c r="N51" s="27">
        <f t="shared" si="7"/>
        <v>0.12942656944942421</v>
      </c>
      <c r="O51" s="27">
        <f t="shared" si="0"/>
        <v>0.11197567195340768</v>
      </c>
      <c r="P51" s="28">
        <f t="shared" si="1"/>
        <v>0.12286784287374014</v>
      </c>
      <c r="R51" s="32">
        <f t="shared" si="8"/>
        <v>32.097789223457205</v>
      </c>
      <c r="S51" s="32">
        <f t="shared" si="9"/>
        <v>27.769966644445105</v>
      </c>
      <c r="T51" s="32">
        <f t="shared" si="10"/>
        <v>30.471225032687556</v>
      </c>
    </row>
    <row r="52" spans="2:20" x14ac:dyDescent="0.25">
      <c r="B52" s="12" t="str">
        <f>'Média Mensal'!B52</f>
        <v>Árvore</v>
      </c>
      <c r="C52" s="12" t="str">
        <f>'Média Mensal'!C52</f>
        <v>Azurara</v>
      </c>
      <c r="D52" s="15">
        <f>'Média Mensal'!D52</f>
        <v>664.57</v>
      </c>
      <c r="E52" s="4">
        <v>2969.283611798518</v>
      </c>
      <c r="F52" s="2">
        <v>1561.6014656769289</v>
      </c>
      <c r="G52" s="5">
        <f t="shared" si="4"/>
        <v>4530.8850774754465</v>
      </c>
      <c r="H52" s="2">
        <v>0</v>
      </c>
      <c r="I52" s="2">
        <v>0</v>
      </c>
      <c r="J52" s="5">
        <f t="shared" si="5"/>
        <v>0</v>
      </c>
      <c r="K52" s="2">
        <v>95</v>
      </c>
      <c r="L52" s="2">
        <v>60</v>
      </c>
      <c r="M52" s="5">
        <f t="shared" si="6"/>
        <v>155</v>
      </c>
      <c r="N52" s="27">
        <f t="shared" si="7"/>
        <v>0.12603071357379109</v>
      </c>
      <c r="O52" s="27">
        <f t="shared" si="0"/>
        <v>0.10494633505893339</v>
      </c>
      <c r="P52" s="28">
        <f t="shared" si="1"/>
        <v>0.1178690186648139</v>
      </c>
      <c r="R52" s="32">
        <f t="shared" si="8"/>
        <v>31.255616966300188</v>
      </c>
      <c r="S52" s="32">
        <f t="shared" si="9"/>
        <v>26.026691094615483</v>
      </c>
      <c r="T52" s="32">
        <f t="shared" si="10"/>
        <v>29.231516628873848</v>
      </c>
    </row>
    <row r="53" spans="2:20" x14ac:dyDescent="0.25">
      <c r="B53" s="12" t="str">
        <f>'Média Mensal'!B53</f>
        <v>Azurara</v>
      </c>
      <c r="C53" s="12" t="str">
        <f>'Média Mensal'!C53</f>
        <v>Santa Clara</v>
      </c>
      <c r="D53" s="15">
        <f>'Média Mensal'!D53</f>
        <v>1218.0899999999999</v>
      </c>
      <c r="E53" s="4">
        <v>2899.7367763773118</v>
      </c>
      <c r="F53" s="2">
        <v>1545.0965529992011</v>
      </c>
      <c r="G53" s="5">
        <f t="shared" si="4"/>
        <v>4444.8333293765127</v>
      </c>
      <c r="H53" s="2">
        <v>0</v>
      </c>
      <c r="I53" s="2">
        <v>0</v>
      </c>
      <c r="J53" s="5">
        <f t="shared" si="5"/>
        <v>0</v>
      </c>
      <c r="K53" s="2">
        <v>101</v>
      </c>
      <c r="L53" s="2">
        <v>63</v>
      </c>
      <c r="M53" s="5">
        <f t="shared" si="6"/>
        <v>164</v>
      </c>
      <c r="N53" s="27">
        <f t="shared" si="7"/>
        <v>0.11576719803486553</v>
      </c>
      <c r="O53" s="27">
        <f t="shared" si="0"/>
        <v>9.8892508512493676E-2</v>
      </c>
      <c r="P53" s="28">
        <f t="shared" si="1"/>
        <v>0.10928484779151536</v>
      </c>
      <c r="R53" s="32">
        <f t="shared" si="8"/>
        <v>28.710265112646653</v>
      </c>
      <c r="S53" s="32">
        <f t="shared" si="9"/>
        <v>24.525342111098428</v>
      </c>
      <c r="T53" s="32">
        <f t="shared" si="10"/>
        <v>27.102642252295809</v>
      </c>
    </row>
    <row r="54" spans="2:20" x14ac:dyDescent="0.25">
      <c r="B54" s="12" t="str">
        <f>'Média Mensal'!B54</f>
        <v>Santa Clara</v>
      </c>
      <c r="C54" s="12" t="str">
        <f>'Média Mensal'!C54</f>
        <v>Vila do Conde</v>
      </c>
      <c r="D54" s="15">
        <f>'Média Mensal'!D54</f>
        <v>670.57</v>
      </c>
      <c r="E54" s="4">
        <v>2660.6195362365802</v>
      </c>
      <c r="F54" s="2">
        <v>1481.3719039109565</v>
      </c>
      <c r="G54" s="5">
        <f t="shared" si="4"/>
        <v>4141.9914401475362</v>
      </c>
      <c r="H54" s="2">
        <v>0</v>
      </c>
      <c r="I54" s="2">
        <v>0</v>
      </c>
      <c r="J54" s="5">
        <f t="shared" si="5"/>
        <v>0</v>
      </c>
      <c r="K54" s="2">
        <v>102</v>
      </c>
      <c r="L54" s="2">
        <v>60</v>
      </c>
      <c r="M54" s="5">
        <f t="shared" si="6"/>
        <v>162</v>
      </c>
      <c r="N54" s="27">
        <f t="shared" si="7"/>
        <v>0.10517945668234426</v>
      </c>
      <c r="O54" s="27">
        <f t="shared" si="0"/>
        <v>9.9554563434876106E-2</v>
      </c>
      <c r="P54" s="28">
        <f t="shared" si="1"/>
        <v>0.10309616288698567</v>
      </c>
      <c r="R54" s="32">
        <f t="shared" si="8"/>
        <v>26.084505257221373</v>
      </c>
      <c r="S54" s="32">
        <f t="shared" si="9"/>
        <v>24.689531731849275</v>
      </c>
      <c r="T54" s="32">
        <f t="shared" si="10"/>
        <v>25.567848395972447</v>
      </c>
    </row>
    <row r="55" spans="2:20" x14ac:dyDescent="0.25">
      <c r="B55" s="12" t="str">
        <f>'Média Mensal'!B55</f>
        <v>Vila do Conde</v>
      </c>
      <c r="C55" s="12" t="str">
        <f>'Média Mensal'!C55</f>
        <v>Alto de Pega</v>
      </c>
      <c r="D55" s="15">
        <f>'Média Mensal'!D55</f>
        <v>730.41</v>
      </c>
      <c r="E55" s="4">
        <v>2159.9610463399117</v>
      </c>
      <c r="F55" s="2">
        <v>1201.7172167511289</v>
      </c>
      <c r="G55" s="5">
        <f t="shared" si="4"/>
        <v>3361.6782630910407</v>
      </c>
      <c r="H55" s="2">
        <v>0</v>
      </c>
      <c r="I55" s="2">
        <v>0</v>
      </c>
      <c r="J55" s="5">
        <f t="shared" si="5"/>
        <v>0</v>
      </c>
      <c r="K55" s="2">
        <v>105</v>
      </c>
      <c r="L55" s="2">
        <v>60</v>
      </c>
      <c r="M55" s="5">
        <f t="shared" si="6"/>
        <v>165</v>
      </c>
      <c r="N55" s="27">
        <f t="shared" si="7"/>
        <v>8.2947812839474333E-2</v>
      </c>
      <c r="O55" s="27">
        <f t="shared" si="0"/>
        <v>8.0760565641876947E-2</v>
      </c>
      <c r="P55" s="28">
        <f t="shared" si="1"/>
        <v>8.215245022216619E-2</v>
      </c>
      <c r="R55" s="32">
        <f t="shared" si="8"/>
        <v>20.571057584189635</v>
      </c>
      <c r="S55" s="32">
        <f t="shared" si="9"/>
        <v>20.028620279185482</v>
      </c>
      <c r="T55" s="32">
        <f t="shared" si="10"/>
        <v>20.373807655097217</v>
      </c>
    </row>
    <row r="56" spans="2:20" x14ac:dyDescent="0.25">
      <c r="B56" s="12" t="str">
        <f>'Média Mensal'!B56</f>
        <v>Alto de Pega</v>
      </c>
      <c r="C56" s="12" t="str">
        <f>'Média Mensal'!C56</f>
        <v>Portas Fronhas</v>
      </c>
      <c r="D56" s="15">
        <f>'Média Mensal'!D56</f>
        <v>671.05</v>
      </c>
      <c r="E56" s="4">
        <v>2086.7839889215961</v>
      </c>
      <c r="F56" s="2">
        <v>1136.5792487545202</v>
      </c>
      <c r="G56" s="5">
        <f t="shared" si="4"/>
        <v>3223.3632376761161</v>
      </c>
      <c r="H56" s="2">
        <v>0</v>
      </c>
      <c r="I56" s="2">
        <v>0</v>
      </c>
      <c r="J56" s="5">
        <f t="shared" si="5"/>
        <v>0</v>
      </c>
      <c r="K56" s="2">
        <v>105</v>
      </c>
      <c r="L56" s="2">
        <v>60</v>
      </c>
      <c r="M56" s="5">
        <f t="shared" si="6"/>
        <v>165</v>
      </c>
      <c r="N56" s="27">
        <f t="shared" si="7"/>
        <v>8.0137633983164216E-2</v>
      </c>
      <c r="O56" s="27">
        <f t="shared" si="0"/>
        <v>7.6383014029201626E-2</v>
      </c>
      <c r="P56" s="28">
        <f t="shared" si="1"/>
        <v>7.8772317636268727E-2</v>
      </c>
      <c r="R56" s="32">
        <f t="shared" si="8"/>
        <v>19.874133227824725</v>
      </c>
      <c r="S56" s="32">
        <f t="shared" si="9"/>
        <v>18.942987479242003</v>
      </c>
      <c r="T56" s="32">
        <f t="shared" si="10"/>
        <v>19.535534773794645</v>
      </c>
    </row>
    <row r="57" spans="2:20" x14ac:dyDescent="0.25">
      <c r="B57" s="12" t="str">
        <f>'Média Mensal'!B57</f>
        <v>Portas Fronhas</v>
      </c>
      <c r="C57" s="12" t="str">
        <f>'Média Mensal'!C57</f>
        <v>São Brás</v>
      </c>
      <c r="D57" s="15">
        <f>'Média Mensal'!D57</f>
        <v>562.21</v>
      </c>
      <c r="E57" s="4">
        <v>1668.9882097748302</v>
      </c>
      <c r="F57" s="2">
        <v>954.61023055079659</v>
      </c>
      <c r="G57" s="5">
        <f t="shared" si="4"/>
        <v>2623.5984403256271</v>
      </c>
      <c r="H57" s="2">
        <v>0</v>
      </c>
      <c r="I57" s="2">
        <v>0</v>
      </c>
      <c r="J57" s="5">
        <f t="shared" si="5"/>
        <v>0</v>
      </c>
      <c r="K57" s="42">
        <v>106</v>
      </c>
      <c r="L57" s="2">
        <v>60</v>
      </c>
      <c r="M57" s="5">
        <f t="shared" si="6"/>
        <v>166</v>
      </c>
      <c r="N57" s="27">
        <f t="shared" si="7"/>
        <v>6.3488595928744299E-2</v>
      </c>
      <c r="O57" s="27">
        <f t="shared" si="0"/>
        <v>6.4153913343467511E-2</v>
      </c>
      <c r="P57" s="28">
        <f t="shared" si="1"/>
        <v>6.3729072102740647E-2</v>
      </c>
      <c r="R57" s="32">
        <f t="shared" si="8"/>
        <v>15.745171790328587</v>
      </c>
      <c r="S57" s="32">
        <f t="shared" si="9"/>
        <v>15.910170509179943</v>
      </c>
      <c r="T57" s="32">
        <f t="shared" si="10"/>
        <v>15.804809881479681</v>
      </c>
    </row>
    <row r="58" spans="2:20" x14ac:dyDescent="0.25">
      <c r="B58" s="13" t="str">
        <f>'Média Mensal'!B58</f>
        <v>São Brás</v>
      </c>
      <c r="C58" s="13" t="str">
        <f>'Média Mensal'!C58</f>
        <v>Póvoa de Varzim</v>
      </c>
      <c r="D58" s="16">
        <f>'Média Mensal'!D58</f>
        <v>624.94000000000005</v>
      </c>
      <c r="E58" s="6">
        <v>1561.5454738271083</v>
      </c>
      <c r="F58" s="3">
        <v>912.00000000155262</v>
      </c>
      <c r="G58" s="7">
        <f t="shared" si="4"/>
        <v>2473.5454738286608</v>
      </c>
      <c r="H58" s="6">
        <v>0</v>
      </c>
      <c r="I58" s="3">
        <v>0</v>
      </c>
      <c r="J58" s="7">
        <f t="shared" si="5"/>
        <v>0</v>
      </c>
      <c r="K58" s="43">
        <v>104</v>
      </c>
      <c r="L58" s="3">
        <v>61</v>
      </c>
      <c r="M58" s="7">
        <f t="shared" si="6"/>
        <v>165</v>
      </c>
      <c r="N58" s="27">
        <f t="shared" si="7"/>
        <v>6.0543791634115551E-2</v>
      </c>
      <c r="O58" s="27">
        <f t="shared" si="0"/>
        <v>6.0285563194179839E-2</v>
      </c>
      <c r="P58" s="28">
        <f t="shared" si="1"/>
        <v>6.044832536238174E-2</v>
      </c>
      <c r="R58" s="32">
        <f t="shared" si="8"/>
        <v>15.014860325260656</v>
      </c>
      <c r="S58" s="32">
        <f t="shared" si="9"/>
        <v>14.9508196721566</v>
      </c>
      <c r="T58" s="32">
        <f t="shared" si="10"/>
        <v>14.991184689870671</v>
      </c>
    </row>
    <row r="59" spans="2:20" x14ac:dyDescent="0.25">
      <c r="B59" s="11" t="str">
        <f>'Média Mensal'!B59</f>
        <v>CSra da Hora</v>
      </c>
      <c r="C59" s="11" t="str">
        <f>'Média Mensal'!C59</f>
        <v>CFonte do Cuco</v>
      </c>
      <c r="D59" s="14">
        <f>'Média Mensal'!D59</f>
        <v>685.98</v>
      </c>
      <c r="E59" s="2">
        <v>4971.1935357885513</v>
      </c>
      <c r="F59" s="2">
        <v>1986.1644697101065</v>
      </c>
      <c r="G59" s="5">
        <f t="shared" si="4"/>
        <v>6957.3580054986578</v>
      </c>
      <c r="H59" s="2">
        <v>4</v>
      </c>
      <c r="I59" s="2">
        <v>0</v>
      </c>
      <c r="J59" s="10">
        <f t="shared" si="5"/>
        <v>4</v>
      </c>
      <c r="K59" s="2">
        <v>58</v>
      </c>
      <c r="L59" s="2">
        <v>59</v>
      </c>
      <c r="M59" s="10">
        <f t="shared" si="6"/>
        <v>117</v>
      </c>
      <c r="N59" s="25">
        <f t="shared" si="7"/>
        <v>0.32602266105643701</v>
      </c>
      <c r="O59" s="25">
        <f t="shared" si="0"/>
        <v>0.13574114746515217</v>
      </c>
      <c r="P59" s="26">
        <f t="shared" si="1"/>
        <v>0.23284330674359632</v>
      </c>
      <c r="R59" s="32">
        <f t="shared" si="8"/>
        <v>80.180540899815341</v>
      </c>
      <c r="S59" s="32">
        <f t="shared" si="9"/>
        <v>33.663804571357737</v>
      </c>
      <c r="T59" s="32">
        <f t="shared" si="10"/>
        <v>57.498826491724444</v>
      </c>
    </row>
    <row r="60" spans="2:20" x14ac:dyDescent="0.25">
      <c r="B60" s="12" t="str">
        <f>'Média Mensal'!B60</f>
        <v>CFonte do Cuco</v>
      </c>
      <c r="C60" s="12" t="str">
        <f>'Média Mensal'!C60</f>
        <v>Cândido dos Reis</v>
      </c>
      <c r="D60" s="15">
        <f>'Média Mensal'!D60</f>
        <v>913.51</v>
      </c>
      <c r="E60" s="2">
        <v>4689.4805174377825</v>
      </c>
      <c r="F60" s="2">
        <v>1887.3900848499866</v>
      </c>
      <c r="G60" s="5">
        <f t="shared" si="4"/>
        <v>6576.8706022877686</v>
      </c>
      <c r="H60" s="2">
        <v>4</v>
      </c>
      <c r="I60" s="2">
        <v>0</v>
      </c>
      <c r="J60" s="5">
        <f t="shared" si="5"/>
        <v>4</v>
      </c>
      <c r="K60" s="2">
        <v>58</v>
      </c>
      <c r="L60" s="2">
        <v>59</v>
      </c>
      <c r="M60" s="5">
        <f t="shared" si="6"/>
        <v>117</v>
      </c>
      <c r="N60" s="27">
        <f t="shared" si="7"/>
        <v>0.30754725324224702</v>
      </c>
      <c r="O60" s="27">
        <f t="shared" si="0"/>
        <v>0.12899057441566339</v>
      </c>
      <c r="P60" s="28">
        <f t="shared" si="1"/>
        <v>0.22010945790789052</v>
      </c>
      <c r="R60" s="32">
        <f t="shared" si="8"/>
        <v>75.636782539319071</v>
      </c>
      <c r="S60" s="32">
        <f t="shared" si="9"/>
        <v>31.989662455084517</v>
      </c>
      <c r="T60" s="32">
        <f t="shared" si="10"/>
        <v>54.354302498246021</v>
      </c>
    </row>
    <row r="61" spans="2:20" x14ac:dyDescent="0.25">
      <c r="B61" s="12" t="str">
        <f>'Média Mensal'!B61</f>
        <v>Cândido dos Reis</v>
      </c>
      <c r="C61" s="12" t="str">
        <f>'Média Mensal'!C61</f>
        <v>Pias</v>
      </c>
      <c r="D61" s="15">
        <f>'Média Mensal'!D61</f>
        <v>916.73</v>
      </c>
      <c r="E61" s="2">
        <v>4386.4447430235041</v>
      </c>
      <c r="F61" s="2">
        <v>1782.6086617768121</v>
      </c>
      <c r="G61" s="5">
        <f t="shared" si="4"/>
        <v>6169.0534048003165</v>
      </c>
      <c r="H61" s="2">
        <v>4</v>
      </c>
      <c r="I61" s="2">
        <v>0</v>
      </c>
      <c r="J61" s="5">
        <f t="shared" si="5"/>
        <v>4</v>
      </c>
      <c r="K61" s="2">
        <v>58</v>
      </c>
      <c r="L61" s="2">
        <v>59</v>
      </c>
      <c r="M61" s="5">
        <f t="shared" si="6"/>
        <v>117</v>
      </c>
      <c r="N61" s="27">
        <f t="shared" si="7"/>
        <v>0.28767344851937987</v>
      </c>
      <c r="O61" s="27">
        <f t="shared" si="0"/>
        <v>0.1218294602089128</v>
      </c>
      <c r="P61" s="28">
        <f t="shared" si="1"/>
        <v>0.20646095732263442</v>
      </c>
      <c r="R61" s="32">
        <f t="shared" si="8"/>
        <v>70.749108758443612</v>
      </c>
      <c r="S61" s="32">
        <f t="shared" si="9"/>
        <v>30.213706131810376</v>
      </c>
      <c r="T61" s="32">
        <f t="shared" si="10"/>
        <v>50.983912436366253</v>
      </c>
    </row>
    <row r="62" spans="2:20" x14ac:dyDescent="0.25">
      <c r="B62" s="12" t="str">
        <f>'Média Mensal'!B62</f>
        <v>Pias</v>
      </c>
      <c r="C62" s="12" t="str">
        <f>'Média Mensal'!C62</f>
        <v>Araújo</v>
      </c>
      <c r="D62" s="15">
        <f>'Média Mensal'!D62</f>
        <v>1258.1300000000001</v>
      </c>
      <c r="E62" s="2">
        <v>4264.9242446779708</v>
      </c>
      <c r="F62" s="2">
        <v>1734.3481152019569</v>
      </c>
      <c r="G62" s="5">
        <f t="shared" si="4"/>
        <v>5999.2723598799275</v>
      </c>
      <c r="H62" s="2">
        <v>4</v>
      </c>
      <c r="I62" s="2">
        <v>0</v>
      </c>
      <c r="J62" s="5">
        <f t="shared" si="5"/>
        <v>4</v>
      </c>
      <c r="K62" s="2">
        <v>57</v>
      </c>
      <c r="L62" s="2">
        <v>60</v>
      </c>
      <c r="M62" s="5">
        <f t="shared" si="6"/>
        <v>117</v>
      </c>
      <c r="N62" s="27">
        <f t="shared" si="7"/>
        <v>0.28432828297853141</v>
      </c>
      <c r="O62" s="27">
        <f t="shared" si="0"/>
        <v>0.11655565290335732</v>
      </c>
      <c r="P62" s="28">
        <f t="shared" si="1"/>
        <v>0.2007788607724206</v>
      </c>
      <c r="R62" s="32">
        <f t="shared" si="8"/>
        <v>69.916790896360183</v>
      </c>
      <c r="S62" s="32">
        <f t="shared" si="9"/>
        <v>28.905801920032616</v>
      </c>
      <c r="T62" s="32">
        <f t="shared" si="10"/>
        <v>49.580763304792789</v>
      </c>
    </row>
    <row r="63" spans="2:20" x14ac:dyDescent="0.25">
      <c r="B63" s="12" t="str">
        <f>'Média Mensal'!B63</f>
        <v>Araújo</v>
      </c>
      <c r="C63" s="12" t="str">
        <f>'Média Mensal'!C63</f>
        <v>Custió</v>
      </c>
      <c r="D63" s="15">
        <f>'Média Mensal'!D63</f>
        <v>651.69000000000005</v>
      </c>
      <c r="E63" s="2">
        <v>4115.9823544972687</v>
      </c>
      <c r="F63" s="2">
        <v>1646.7839759276892</v>
      </c>
      <c r="G63" s="5">
        <f t="shared" si="4"/>
        <v>5762.7663304249581</v>
      </c>
      <c r="H63" s="2">
        <v>4</v>
      </c>
      <c r="I63" s="2">
        <v>0</v>
      </c>
      <c r="J63" s="5">
        <f t="shared" si="5"/>
        <v>4</v>
      </c>
      <c r="K63" s="2">
        <v>56</v>
      </c>
      <c r="L63" s="2">
        <v>59</v>
      </c>
      <c r="M63" s="5">
        <f t="shared" si="6"/>
        <v>115</v>
      </c>
      <c r="N63" s="27">
        <f t="shared" si="7"/>
        <v>0.27901181904130073</v>
      </c>
      <c r="O63" s="27">
        <f t="shared" si="0"/>
        <v>0.11254674521102305</v>
      </c>
      <c r="P63" s="28">
        <f t="shared" si="1"/>
        <v>0.19611919175146195</v>
      </c>
      <c r="R63" s="32">
        <f t="shared" si="8"/>
        <v>68.599705908287817</v>
      </c>
      <c r="S63" s="32">
        <f t="shared" si="9"/>
        <v>27.911592812333716</v>
      </c>
      <c r="T63" s="32">
        <f t="shared" si="10"/>
        <v>48.426607818697128</v>
      </c>
    </row>
    <row r="64" spans="2:20" x14ac:dyDescent="0.25">
      <c r="B64" s="12" t="str">
        <f>'Média Mensal'!B64</f>
        <v>Custió</v>
      </c>
      <c r="C64" s="12" t="str">
        <f>'Média Mensal'!C64</f>
        <v>Parque de Maia</v>
      </c>
      <c r="D64" s="15">
        <f>'Média Mensal'!D64</f>
        <v>1418.51</v>
      </c>
      <c r="E64" s="2">
        <v>3989.35409697251</v>
      </c>
      <c r="F64" s="2">
        <v>1568.4804865550527</v>
      </c>
      <c r="G64" s="5">
        <f t="shared" si="4"/>
        <v>5557.8345835275632</v>
      </c>
      <c r="H64" s="2">
        <v>4</v>
      </c>
      <c r="I64" s="2">
        <v>0</v>
      </c>
      <c r="J64" s="5">
        <f t="shared" si="5"/>
        <v>4</v>
      </c>
      <c r="K64" s="2">
        <v>59</v>
      </c>
      <c r="L64" s="2">
        <v>55</v>
      </c>
      <c r="M64" s="5">
        <f t="shared" si="6"/>
        <v>114</v>
      </c>
      <c r="N64" s="27">
        <f t="shared" si="7"/>
        <v>0.2574441208681279</v>
      </c>
      <c r="O64" s="27">
        <f t="shared" si="0"/>
        <v>0.1149912380172326</v>
      </c>
      <c r="P64" s="28">
        <f t="shared" si="1"/>
        <v>0.19075489372348858</v>
      </c>
      <c r="R64" s="32">
        <f t="shared" si="8"/>
        <v>63.323080904325558</v>
      </c>
      <c r="S64" s="32">
        <f t="shared" si="9"/>
        <v>28.517827028273686</v>
      </c>
      <c r="T64" s="32">
        <f t="shared" si="10"/>
        <v>47.100293080742063</v>
      </c>
    </row>
    <row r="65" spans="2:20" x14ac:dyDescent="0.25">
      <c r="B65" s="12" t="str">
        <f>'Média Mensal'!B65</f>
        <v>Parque de Maia</v>
      </c>
      <c r="C65" s="12" t="str">
        <f>'Média Mensal'!C65</f>
        <v>Forum</v>
      </c>
      <c r="D65" s="15">
        <f>'Média Mensal'!D65</f>
        <v>824.81</v>
      </c>
      <c r="E65" s="2">
        <v>3429.3768962861632</v>
      </c>
      <c r="F65" s="2">
        <v>1434.565965900515</v>
      </c>
      <c r="G65" s="5">
        <f t="shared" si="4"/>
        <v>4863.9428621866782</v>
      </c>
      <c r="H65" s="2">
        <v>4</v>
      </c>
      <c r="I65" s="2">
        <v>2</v>
      </c>
      <c r="J65" s="5">
        <f t="shared" si="5"/>
        <v>6</v>
      </c>
      <c r="K65" s="2">
        <v>66</v>
      </c>
      <c r="L65" s="2">
        <v>59</v>
      </c>
      <c r="M65" s="5">
        <f t="shared" si="6"/>
        <v>125</v>
      </c>
      <c r="N65" s="27">
        <f t="shared" si="7"/>
        <v>0.19901212257928058</v>
      </c>
      <c r="O65" s="27">
        <f t="shared" si="0"/>
        <v>9.5231410375764408E-2</v>
      </c>
      <c r="P65" s="28">
        <f t="shared" si="1"/>
        <v>0.15060511711006558</v>
      </c>
      <c r="R65" s="32">
        <f t="shared" si="8"/>
        <v>48.991098518373761</v>
      </c>
      <c r="S65" s="32">
        <f t="shared" si="9"/>
        <v>23.517474850828116</v>
      </c>
      <c r="T65" s="32">
        <f t="shared" si="10"/>
        <v>37.129334825852503</v>
      </c>
    </row>
    <row r="66" spans="2:20" x14ac:dyDescent="0.25">
      <c r="B66" s="12" t="str">
        <f>'Média Mensal'!B66</f>
        <v>Forum</v>
      </c>
      <c r="C66" s="12" t="str">
        <f>'Média Mensal'!C66</f>
        <v>Zona Industrial</v>
      </c>
      <c r="D66" s="15">
        <f>'Média Mensal'!D66</f>
        <v>1119.4000000000001</v>
      </c>
      <c r="E66" s="2">
        <v>1132.8688030200506</v>
      </c>
      <c r="F66" s="2">
        <v>859.07816813768886</v>
      </c>
      <c r="G66" s="5">
        <f t="shared" si="4"/>
        <v>1991.9469711577394</v>
      </c>
      <c r="H66" s="2">
        <v>4</v>
      </c>
      <c r="I66" s="2">
        <v>2</v>
      </c>
      <c r="J66" s="5">
        <f t="shared" si="5"/>
        <v>6</v>
      </c>
      <c r="K66" s="2">
        <v>56</v>
      </c>
      <c r="L66" s="2">
        <v>59</v>
      </c>
      <c r="M66" s="5">
        <f t="shared" si="6"/>
        <v>115</v>
      </c>
      <c r="N66" s="27">
        <f t="shared" si="7"/>
        <v>7.6794251831619476E-2</v>
      </c>
      <c r="O66" s="27">
        <f t="shared" si="0"/>
        <v>5.7028556036755766E-2</v>
      </c>
      <c r="P66" s="28">
        <f t="shared" si="1"/>
        <v>6.6807988031853352E-2</v>
      </c>
      <c r="R66" s="32">
        <f t="shared" si="8"/>
        <v>18.881146717000842</v>
      </c>
      <c r="S66" s="32">
        <f t="shared" si="9"/>
        <v>14.083248657994899</v>
      </c>
      <c r="T66" s="32">
        <f t="shared" si="10"/>
        <v>16.462371662460658</v>
      </c>
    </row>
    <row r="67" spans="2:20" x14ac:dyDescent="0.25">
      <c r="B67" s="12" t="str">
        <f>'Média Mensal'!B67</f>
        <v>Zona Industrial</v>
      </c>
      <c r="C67" s="12" t="str">
        <f>'Média Mensal'!C67</f>
        <v>Mandim</v>
      </c>
      <c r="D67" s="15">
        <f>'Média Mensal'!D67</f>
        <v>1194.23</v>
      </c>
      <c r="E67" s="2">
        <v>1047.4195865237207</v>
      </c>
      <c r="F67" s="2">
        <v>744.55410930841219</v>
      </c>
      <c r="G67" s="5">
        <f t="shared" si="4"/>
        <v>1791.9736958321328</v>
      </c>
      <c r="H67" s="2">
        <v>4</v>
      </c>
      <c r="I67" s="2">
        <v>2</v>
      </c>
      <c r="J67" s="5">
        <f t="shared" si="5"/>
        <v>6</v>
      </c>
      <c r="K67" s="2">
        <v>56</v>
      </c>
      <c r="L67" s="2">
        <v>58</v>
      </c>
      <c r="M67" s="5">
        <f t="shared" si="6"/>
        <v>114</v>
      </c>
      <c r="N67" s="27">
        <f t="shared" si="7"/>
        <v>7.1001870019232693E-2</v>
      </c>
      <c r="O67" s="27">
        <f t="shared" si="0"/>
        <v>5.0253382107749205E-2</v>
      </c>
      <c r="P67" s="28">
        <f t="shared" si="1"/>
        <v>6.060517098999367E-2</v>
      </c>
      <c r="R67" s="32">
        <f t="shared" si="8"/>
        <v>17.456993108728678</v>
      </c>
      <c r="S67" s="32">
        <f t="shared" si="9"/>
        <v>12.409235155140204</v>
      </c>
      <c r="T67" s="32">
        <f t="shared" si="10"/>
        <v>14.93311413193444</v>
      </c>
    </row>
    <row r="68" spans="2:20" x14ac:dyDescent="0.25">
      <c r="B68" s="12" t="str">
        <f>'Média Mensal'!B68</f>
        <v>Mandim</v>
      </c>
      <c r="C68" s="12" t="str">
        <f>'Média Mensal'!C68</f>
        <v>Castêlo da Maia</v>
      </c>
      <c r="D68" s="15">
        <f>'Média Mensal'!D68</f>
        <v>1468.1</v>
      </c>
      <c r="E68" s="2">
        <v>1024.3847496490316</v>
      </c>
      <c r="F68" s="2">
        <v>673.73874282259214</v>
      </c>
      <c r="G68" s="5">
        <f t="shared" si="4"/>
        <v>1698.1234924716236</v>
      </c>
      <c r="H68" s="2">
        <v>3</v>
      </c>
      <c r="I68" s="2">
        <v>2</v>
      </c>
      <c r="J68" s="5">
        <f t="shared" si="5"/>
        <v>5</v>
      </c>
      <c r="K68" s="2">
        <v>64</v>
      </c>
      <c r="L68" s="2">
        <v>58</v>
      </c>
      <c r="M68" s="5">
        <f t="shared" si="6"/>
        <v>122</v>
      </c>
      <c r="N68" s="27">
        <f t="shared" si="7"/>
        <v>6.200876208529247E-2</v>
      </c>
      <c r="O68" s="27">
        <f t="shared" si="0"/>
        <v>4.547372724234558E-2</v>
      </c>
      <c r="P68" s="28">
        <f t="shared" si="1"/>
        <v>5.4190818626232568E-2</v>
      </c>
      <c r="R68" s="32">
        <f t="shared" si="8"/>
        <v>15.289324621627337</v>
      </c>
      <c r="S68" s="32">
        <f t="shared" si="9"/>
        <v>11.228979047043202</v>
      </c>
      <c r="T68" s="32">
        <f t="shared" si="10"/>
        <v>13.371051121823808</v>
      </c>
    </row>
    <row r="69" spans="2:20" x14ac:dyDescent="0.25">
      <c r="B69" s="13" t="str">
        <f>'Média Mensal'!B69</f>
        <v>Castêlo da Maia</v>
      </c>
      <c r="C69" s="13" t="str">
        <f>'Média Mensal'!C69</f>
        <v>ISMAI</v>
      </c>
      <c r="D69" s="16">
        <f>'Média Mensal'!D69</f>
        <v>702.48</v>
      </c>
      <c r="E69" s="2">
        <v>500.4266947174944</v>
      </c>
      <c r="F69" s="2">
        <v>293.00000000117603</v>
      </c>
      <c r="G69" s="7">
        <f t="shared" si="4"/>
        <v>793.42669471867043</v>
      </c>
      <c r="H69" s="6">
        <v>2</v>
      </c>
      <c r="I69" s="3">
        <v>2</v>
      </c>
      <c r="J69" s="7">
        <f t="shared" si="5"/>
        <v>4</v>
      </c>
      <c r="K69" s="6">
        <v>59</v>
      </c>
      <c r="L69" s="3">
        <v>58</v>
      </c>
      <c r="M69" s="7">
        <f t="shared" si="6"/>
        <v>117</v>
      </c>
      <c r="N69" s="27">
        <f t="shared" si="7"/>
        <v>3.3220040807056185E-2</v>
      </c>
      <c r="O69" s="27">
        <f t="shared" si="0"/>
        <v>1.9775917926645251E-2</v>
      </c>
      <c r="P69" s="28">
        <f t="shared" si="1"/>
        <v>2.6553771576930067E-2</v>
      </c>
      <c r="R69" s="32">
        <f t="shared" si="8"/>
        <v>8.2037163068441696</v>
      </c>
      <c r="S69" s="32">
        <f t="shared" si="9"/>
        <v>4.8833333333529341</v>
      </c>
      <c r="T69" s="32">
        <f t="shared" si="10"/>
        <v>6.5572454108981031</v>
      </c>
    </row>
    <row r="70" spans="2:20" x14ac:dyDescent="0.25">
      <c r="B70" s="11" t="str">
        <f>'Média Mensal'!B70</f>
        <v>Santo Ovídio</v>
      </c>
      <c r="C70" s="11" t="str">
        <f>'Média Mensal'!C70</f>
        <v>D. João II</v>
      </c>
      <c r="D70" s="14">
        <f>'Média Mensal'!D70</f>
        <v>463.71</v>
      </c>
      <c r="E70" s="2">
        <v>1908.9999999867941</v>
      </c>
      <c r="F70" s="2">
        <v>3713.1666515999832</v>
      </c>
      <c r="G70" s="10">
        <f t="shared" ref="G70:G86" si="14">+E70+F70</f>
        <v>5622.1666515867773</v>
      </c>
      <c r="H70" s="2">
        <v>192</v>
      </c>
      <c r="I70" s="2">
        <v>224</v>
      </c>
      <c r="J70" s="10">
        <f t="shared" ref="J70:J86" si="15">+H70+I70</f>
        <v>416</v>
      </c>
      <c r="K70" s="2">
        <v>0</v>
      </c>
      <c r="L70" s="2">
        <v>0</v>
      </c>
      <c r="M70" s="10">
        <f t="shared" ref="M70:M86" si="16">+K70+L70</f>
        <v>0</v>
      </c>
      <c r="N70" s="25">
        <f t="shared" ref="N70:P86" si="17">+E70/(H70*216+K70*248)</f>
        <v>4.6031057098447001E-2</v>
      </c>
      <c r="O70" s="25">
        <f t="shared" si="0"/>
        <v>7.6743689062499648E-2</v>
      </c>
      <c r="P70" s="26">
        <f t="shared" si="1"/>
        <v>6.2568628156013814E-2</v>
      </c>
      <c r="R70" s="32">
        <f t="shared" si="8"/>
        <v>9.9427083332645534</v>
      </c>
      <c r="S70" s="32">
        <f t="shared" si="9"/>
        <v>16.576636837499926</v>
      </c>
      <c r="T70" s="32">
        <f t="shared" si="10"/>
        <v>13.514823681698983</v>
      </c>
    </row>
    <row r="71" spans="2:20" x14ac:dyDescent="0.25">
      <c r="B71" s="12" t="str">
        <f>'Média Mensal'!B71</f>
        <v>D. João II</v>
      </c>
      <c r="C71" s="12" t="str">
        <f>'Média Mensal'!C71</f>
        <v>João de Deus</v>
      </c>
      <c r="D71" s="15">
        <f>'Média Mensal'!D71</f>
        <v>716.25</v>
      </c>
      <c r="E71" s="2">
        <v>2872.5907311066712</v>
      </c>
      <c r="F71" s="2">
        <v>5769.0272805472614</v>
      </c>
      <c r="G71" s="5">
        <f t="shared" si="14"/>
        <v>8641.6180116539326</v>
      </c>
      <c r="H71" s="2">
        <v>192</v>
      </c>
      <c r="I71" s="2">
        <v>219</v>
      </c>
      <c r="J71" s="5">
        <f t="shared" si="15"/>
        <v>411</v>
      </c>
      <c r="K71" s="2">
        <v>0</v>
      </c>
      <c r="L71" s="2">
        <v>0</v>
      </c>
      <c r="M71" s="5">
        <f t="shared" si="16"/>
        <v>0</v>
      </c>
      <c r="N71" s="27">
        <f t="shared" si="17"/>
        <v>6.9265787304848364E-2</v>
      </c>
      <c r="O71" s="27">
        <f t="shared" si="0"/>
        <v>0.1219564366765445</v>
      </c>
      <c r="P71" s="28">
        <f t="shared" si="1"/>
        <v>9.7341826751080621E-2</v>
      </c>
      <c r="R71" s="32">
        <f t="shared" ref="R71:R86" si="18">+E71/(H71+K71)</f>
        <v>14.961410057847246</v>
      </c>
      <c r="S71" s="32">
        <f t="shared" ref="S71:S86" si="19">+F71/(I71+L71)</f>
        <v>26.342590322133614</v>
      </c>
      <c r="T71" s="32">
        <f t="shared" ref="T71:T86" si="20">+G71/(J71+M71)</f>
        <v>21.025834578233411</v>
      </c>
    </row>
    <row r="72" spans="2:20" x14ac:dyDescent="0.25">
      <c r="B72" s="12" t="str">
        <f>'Média Mensal'!B72</f>
        <v>João de Deus</v>
      </c>
      <c r="C72" s="12" t="str">
        <f>'Média Mensal'!C72</f>
        <v>C.M.Gaia</v>
      </c>
      <c r="D72" s="15">
        <f>'Média Mensal'!D72</f>
        <v>405.01</v>
      </c>
      <c r="E72" s="2">
        <v>5971.9360668462941</v>
      </c>
      <c r="F72" s="2">
        <v>9157.0963580976641</v>
      </c>
      <c r="G72" s="5">
        <f t="shared" si="14"/>
        <v>15129.032424943958</v>
      </c>
      <c r="H72" s="2">
        <v>193</v>
      </c>
      <c r="I72" s="2">
        <v>217</v>
      </c>
      <c r="J72" s="5">
        <f t="shared" si="15"/>
        <v>410</v>
      </c>
      <c r="K72" s="2">
        <v>0</v>
      </c>
      <c r="L72" s="2">
        <v>0</v>
      </c>
      <c r="M72" s="5">
        <f t="shared" si="16"/>
        <v>0</v>
      </c>
      <c r="N72" s="27">
        <f t="shared" si="17"/>
        <v>0.14325312000686755</v>
      </c>
      <c r="O72" s="27">
        <f t="shared" si="0"/>
        <v>0.19536389226185494</v>
      </c>
      <c r="P72" s="28">
        <f t="shared" si="1"/>
        <v>0.17083369946865354</v>
      </c>
      <c r="R72" s="32">
        <f t="shared" si="18"/>
        <v>30.94267392148339</v>
      </c>
      <c r="S72" s="32">
        <f t="shared" si="19"/>
        <v>42.198600728560663</v>
      </c>
      <c r="T72" s="32">
        <f t="shared" si="20"/>
        <v>36.900079085229166</v>
      </c>
    </row>
    <row r="73" spans="2:20" x14ac:dyDescent="0.25">
      <c r="B73" s="12" t="str">
        <f>'Média Mensal'!B73</f>
        <v>C.M.Gaia</v>
      </c>
      <c r="C73" s="12" t="str">
        <f>'Média Mensal'!C73</f>
        <v>General Torres</v>
      </c>
      <c r="D73" s="15">
        <f>'Média Mensal'!D73</f>
        <v>488.39</v>
      </c>
      <c r="E73" s="2">
        <v>6819.1924787899989</v>
      </c>
      <c r="F73" s="2">
        <v>10660.250647708992</v>
      </c>
      <c r="G73" s="5">
        <f t="shared" si="14"/>
        <v>17479.443126498991</v>
      </c>
      <c r="H73" s="2">
        <v>197</v>
      </c>
      <c r="I73" s="2">
        <v>209</v>
      </c>
      <c r="J73" s="5">
        <f t="shared" si="15"/>
        <v>406</v>
      </c>
      <c r="K73" s="2">
        <v>0</v>
      </c>
      <c r="L73" s="2">
        <v>0</v>
      </c>
      <c r="M73" s="5">
        <f t="shared" si="16"/>
        <v>0</v>
      </c>
      <c r="N73" s="27">
        <f t="shared" si="17"/>
        <v>0.16025551040585634</v>
      </c>
      <c r="O73" s="27">
        <f t="shared" si="0"/>
        <v>0.23613881463115791</v>
      </c>
      <c r="P73" s="28">
        <f t="shared" si="1"/>
        <v>0.19931859065976773</v>
      </c>
      <c r="R73" s="32">
        <f t="shared" si="18"/>
        <v>34.61519024766497</v>
      </c>
      <c r="S73" s="32">
        <f t="shared" si="19"/>
        <v>51.005983960330106</v>
      </c>
      <c r="T73" s="32">
        <f t="shared" si="20"/>
        <v>43.05281558250983</v>
      </c>
    </row>
    <row r="74" spans="2:20" x14ac:dyDescent="0.25">
      <c r="B74" s="12" t="str">
        <f>'Média Mensal'!B74</f>
        <v>General Torres</v>
      </c>
      <c r="C74" s="12" t="str">
        <f>'Média Mensal'!C74</f>
        <v>Jardim do Morro</v>
      </c>
      <c r="D74" s="15">
        <f>'Média Mensal'!D74</f>
        <v>419.98</v>
      </c>
      <c r="E74" s="2">
        <v>7398.9762122020766</v>
      </c>
      <c r="F74" s="2">
        <v>11860.440667952229</v>
      </c>
      <c r="G74" s="5">
        <f t="shared" si="14"/>
        <v>19259.416880154306</v>
      </c>
      <c r="H74" s="2">
        <v>197</v>
      </c>
      <c r="I74" s="2">
        <v>216</v>
      </c>
      <c r="J74" s="5">
        <f t="shared" si="15"/>
        <v>413</v>
      </c>
      <c r="K74" s="2">
        <v>0</v>
      </c>
      <c r="L74" s="2">
        <v>0</v>
      </c>
      <c r="M74" s="5">
        <f t="shared" si="16"/>
        <v>0</v>
      </c>
      <c r="N74" s="27">
        <f t="shared" si="17"/>
        <v>0.17388080964941899</v>
      </c>
      <c r="O74" s="27">
        <f t="shared" si="0"/>
        <v>0.25421040526303645</v>
      </c>
      <c r="P74" s="28">
        <f t="shared" si="1"/>
        <v>0.21589338265799374</v>
      </c>
      <c r="R74" s="32">
        <f t="shared" si="18"/>
        <v>37.558254884274497</v>
      </c>
      <c r="S74" s="32">
        <f t="shared" si="19"/>
        <v>54.909447536815875</v>
      </c>
      <c r="T74" s="32">
        <f t="shared" si="20"/>
        <v>46.632970654126645</v>
      </c>
    </row>
    <row r="75" spans="2:20" x14ac:dyDescent="0.25">
      <c r="B75" s="12" t="str">
        <f>'Média Mensal'!B75</f>
        <v>Jardim do Morro</v>
      </c>
      <c r="C75" s="12" t="str">
        <f>'Média Mensal'!C75</f>
        <v>São Bento</v>
      </c>
      <c r="D75" s="15">
        <f>'Média Mensal'!D75</f>
        <v>795.7</v>
      </c>
      <c r="E75" s="2">
        <v>10931.051404240658</v>
      </c>
      <c r="F75" s="2">
        <v>12446.049150713643</v>
      </c>
      <c r="G75" s="5">
        <f t="shared" si="14"/>
        <v>23377.100554954301</v>
      </c>
      <c r="H75" s="2">
        <v>177</v>
      </c>
      <c r="I75" s="2">
        <v>208</v>
      </c>
      <c r="J75" s="5">
        <f t="shared" si="15"/>
        <v>385</v>
      </c>
      <c r="K75" s="2">
        <v>0</v>
      </c>
      <c r="L75" s="2">
        <v>0</v>
      </c>
      <c r="M75" s="5">
        <f t="shared" si="16"/>
        <v>0</v>
      </c>
      <c r="N75" s="27">
        <f t="shared" si="17"/>
        <v>0.28591366928857131</v>
      </c>
      <c r="O75" s="27">
        <f t="shared" si="0"/>
        <v>0.27702210538447392</v>
      </c>
      <c r="P75" s="28">
        <f t="shared" si="1"/>
        <v>0.28110991528324075</v>
      </c>
      <c r="R75" s="32">
        <f t="shared" si="18"/>
        <v>61.757352566331399</v>
      </c>
      <c r="S75" s="32">
        <f t="shared" si="19"/>
        <v>59.836774763046364</v>
      </c>
      <c r="T75" s="32">
        <f t="shared" si="20"/>
        <v>60.719741701179998</v>
      </c>
    </row>
    <row r="76" spans="2:20" x14ac:dyDescent="0.25">
      <c r="B76" s="12" t="str">
        <f>'Média Mensal'!B76</f>
        <v>São Bento</v>
      </c>
      <c r="C76" s="12" t="str">
        <f>'Média Mensal'!C76</f>
        <v>Aliados</v>
      </c>
      <c r="D76" s="15">
        <f>'Média Mensal'!D76</f>
        <v>443.38</v>
      </c>
      <c r="E76" s="2">
        <v>17214.372042664196</v>
      </c>
      <c r="F76" s="2">
        <v>15261.864282253042</v>
      </c>
      <c r="G76" s="5">
        <f t="shared" si="14"/>
        <v>32476.236324917238</v>
      </c>
      <c r="H76" s="2">
        <v>195</v>
      </c>
      <c r="I76" s="2">
        <v>203</v>
      </c>
      <c r="J76" s="5">
        <f t="shared" si="15"/>
        <v>398</v>
      </c>
      <c r="K76" s="2">
        <v>0</v>
      </c>
      <c r="L76" s="2">
        <v>0</v>
      </c>
      <c r="M76" s="5">
        <f t="shared" si="16"/>
        <v>0</v>
      </c>
      <c r="N76" s="27">
        <f t="shared" si="17"/>
        <v>0.40869829161121074</v>
      </c>
      <c r="O76" s="27">
        <f t="shared" si="0"/>
        <v>0.3480629511551962</v>
      </c>
      <c r="P76" s="28">
        <f t="shared" si="1"/>
        <v>0.37777122097661037</v>
      </c>
      <c r="R76" s="32">
        <f t="shared" si="18"/>
        <v>88.278830988021511</v>
      </c>
      <c r="S76" s="32">
        <f t="shared" si="19"/>
        <v>75.181597449522371</v>
      </c>
      <c r="T76" s="32">
        <f t="shared" si="20"/>
        <v>81.598583730947837</v>
      </c>
    </row>
    <row r="77" spans="2:20" x14ac:dyDescent="0.25">
      <c r="B77" s="12" t="str">
        <f>'Média Mensal'!B77</f>
        <v>Aliados</v>
      </c>
      <c r="C77" s="12" t="str">
        <f>'Média Mensal'!C77</f>
        <v>Trindade S</v>
      </c>
      <c r="D77" s="15">
        <f>'Média Mensal'!D77</f>
        <v>450.27</v>
      </c>
      <c r="E77" s="2">
        <v>19604.851420069615</v>
      </c>
      <c r="F77" s="2">
        <v>16386.120847925886</v>
      </c>
      <c r="G77" s="5">
        <f t="shared" si="14"/>
        <v>35990.972267995501</v>
      </c>
      <c r="H77" s="2">
        <v>197</v>
      </c>
      <c r="I77" s="2">
        <v>203</v>
      </c>
      <c r="J77" s="5">
        <f t="shared" si="15"/>
        <v>400</v>
      </c>
      <c r="K77" s="2">
        <v>0</v>
      </c>
      <c r="L77" s="2">
        <v>0</v>
      </c>
      <c r="M77" s="5">
        <f t="shared" si="16"/>
        <v>0</v>
      </c>
      <c r="N77" s="27">
        <f t="shared" si="17"/>
        <v>0.46072690872508026</v>
      </c>
      <c r="O77" s="27">
        <f t="shared" si="0"/>
        <v>0.37370281079925849</v>
      </c>
      <c r="P77" s="28">
        <f t="shared" si="1"/>
        <v>0.41656217902772569</v>
      </c>
      <c r="R77" s="32">
        <f t="shared" si="18"/>
        <v>99.517012284617337</v>
      </c>
      <c r="S77" s="32">
        <f t="shared" si="19"/>
        <v>80.719807132639829</v>
      </c>
      <c r="T77" s="32">
        <f t="shared" si="20"/>
        <v>89.977430669988749</v>
      </c>
    </row>
    <row r="78" spans="2:20" x14ac:dyDescent="0.25">
      <c r="B78" s="12" t="str">
        <f>'Média Mensal'!B78</f>
        <v>Trindade S</v>
      </c>
      <c r="C78" s="12" t="str">
        <f>'Média Mensal'!C78</f>
        <v>Faria Guimaraes</v>
      </c>
      <c r="D78" s="15">
        <f>'Média Mensal'!D78</f>
        <v>555.34</v>
      </c>
      <c r="E78" s="2">
        <v>14180.216294996007</v>
      </c>
      <c r="F78" s="2">
        <v>8975.2793503747089</v>
      </c>
      <c r="G78" s="5">
        <f t="shared" si="14"/>
        <v>23155.495645370716</v>
      </c>
      <c r="H78" s="2">
        <v>198</v>
      </c>
      <c r="I78" s="2">
        <v>194</v>
      </c>
      <c r="J78" s="5">
        <f t="shared" si="15"/>
        <v>392</v>
      </c>
      <c r="K78" s="2">
        <v>0</v>
      </c>
      <c r="L78" s="2">
        <v>0</v>
      </c>
      <c r="M78" s="5">
        <f t="shared" si="16"/>
        <v>0</v>
      </c>
      <c r="N78" s="27">
        <f t="shared" si="17"/>
        <v>0.33156136118116364</v>
      </c>
      <c r="O78" s="27">
        <f t="shared" si="0"/>
        <v>0.21418669698297796</v>
      </c>
      <c r="P78" s="28">
        <f t="shared" si="1"/>
        <v>0.27347287940961257</v>
      </c>
      <c r="R78" s="32">
        <f t="shared" si="18"/>
        <v>71.617254015131351</v>
      </c>
      <c r="S78" s="32">
        <f t="shared" si="19"/>
        <v>46.26432654832324</v>
      </c>
      <c r="T78" s="32">
        <f t="shared" si="20"/>
        <v>59.07014195247632</v>
      </c>
    </row>
    <row r="79" spans="2:20" x14ac:dyDescent="0.25">
      <c r="B79" s="12" t="str">
        <f>'Média Mensal'!B79</f>
        <v>Faria Guimaraes</v>
      </c>
      <c r="C79" s="12" t="str">
        <f>'Média Mensal'!C79</f>
        <v>Marques</v>
      </c>
      <c r="D79" s="15">
        <f>'Média Mensal'!D79</f>
        <v>621.04</v>
      </c>
      <c r="E79" s="2">
        <v>13034.576639313302</v>
      </c>
      <c r="F79" s="2">
        <v>8467.3526939187268</v>
      </c>
      <c r="G79" s="5">
        <f t="shared" si="14"/>
        <v>21501.92933323203</v>
      </c>
      <c r="H79" s="2">
        <v>198</v>
      </c>
      <c r="I79" s="2">
        <v>208</v>
      </c>
      <c r="J79" s="5">
        <f t="shared" si="15"/>
        <v>406</v>
      </c>
      <c r="K79" s="2">
        <v>0</v>
      </c>
      <c r="L79" s="2">
        <v>0</v>
      </c>
      <c r="M79" s="5">
        <f t="shared" si="16"/>
        <v>0</v>
      </c>
      <c r="N79" s="27">
        <f t="shared" si="17"/>
        <v>0.30477405161132859</v>
      </c>
      <c r="O79" s="27">
        <f t="shared" si="0"/>
        <v>0.18846493709755002</v>
      </c>
      <c r="P79" s="28">
        <f t="shared" si="1"/>
        <v>0.24518711609688049</v>
      </c>
      <c r="R79" s="32">
        <f t="shared" si="18"/>
        <v>65.831195148046973</v>
      </c>
      <c r="S79" s="32">
        <f t="shared" si="19"/>
        <v>40.708426413070804</v>
      </c>
      <c r="T79" s="32">
        <f t="shared" si="20"/>
        <v>52.960417076926184</v>
      </c>
    </row>
    <row r="80" spans="2:20" x14ac:dyDescent="0.25">
      <c r="B80" s="12" t="str">
        <f>'Média Mensal'!B80</f>
        <v>Marques</v>
      </c>
      <c r="C80" s="12" t="str">
        <f>'Média Mensal'!C80</f>
        <v>Combatentes</v>
      </c>
      <c r="D80" s="15">
        <f>'Média Mensal'!D80</f>
        <v>702.75</v>
      </c>
      <c r="E80" s="2">
        <v>9540.4907486549528</v>
      </c>
      <c r="F80" s="2">
        <v>6273.3441266719337</v>
      </c>
      <c r="G80" s="5">
        <f t="shared" si="14"/>
        <v>15813.834875326887</v>
      </c>
      <c r="H80" s="2">
        <v>201</v>
      </c>
      <c r="I80" s="2">
        <v>200</v>
      </c>
      <c r="J80" s="5">
        <f t="shared" si="15"/>
        <v>401</v>
      </c>
      <c r="K80" s="2">
        <v>0</v>
      </c>
      <c r="L80" s="2">
        <v>0</v>
      </c>
      <c r="M80" s="5">
        <f t="shared" si="16"/>
        <v>0</v>
      </c>
      <c r="N80" s="27">
        <f t="shared" si="17"/>
        <v>0.21974596343870814</v>
      </c>
      <c r="O80" s="27">
        <f t="shared" si="0"/>
        <v>0.14521629922851698</v>
      </c>
      <c r="P80" s="28">
        <f t="shared" si="1"/>
        <v>0.18257406108948562</v>
      </c>
      <c r="R80" s="32">
        <f t="shared" si="18"/>
        <v>47.465128102760957</v>
      </c>
      <c r="S80" s="32">
        <f t="shared" si="19"/>
        <v>31.36672063335967</v>
      </c>
      <c r="T80" s="32">
        <f t="shared" si="20"/>
        <v>39.435997195328895</v>
      </c>
    </row>
    <row r="81" spans="2:20" x14ac:dyDescent="0.25">
      <c r="B81" s="12" t="str">
        <f>'Média Mensal'!B81</f>
        <v>Combatentes</v>
      </c>
      <c r="C81" s="12" t="str">
        <f>'Média Mensal'!C81</f>
        <v>Salgueiros</v>
      </c>
      <c r="D81" s="15">
        <f>'Média Mensal'!D81</f>
        <v>471.25</v>
      </c>
      <c r="E81" s="2">
        <v>7704.6528734011354</v>
      </c>
      <c r="F81" s="2">
        <v>5333.8791313291131</v>
      </c>
      <c r="G81" s="5">
        <f t="shared" si="14"/>
        <v>13038.532004730248</v>
      </c>
      <c r="H81" s="2">
        <v>196</v>
      </c>
      <c r="I81" s="2">
        <v>199</v>
      </c>
      <c r="J81" s="5">
        <f t="shared" si="15"/>
        <v>395</v>
      </c>
      <c r="K81" s="2">
        <v>0</v>
      </c>
      <c r="L81" s="2">
        <v>0</v>
      </c>
      <c r="M81" s="5">
        <f t="shared" si="16"/>
        <v>0</v>
      </c>
      <c r="N81" s="27">
        <f t="shared" si="17"/>
        <v>0.18198821035055593</v>
      </c>
      <c r="O81" s="27">
        <f t="shared" si="17"/>
        <v>0.1240898737048463</v>
      </c>
      <c r="P81" s="28">
        <f t="shared" si="17"/>
        <v>0.15281917492651487</v>
      </c>
      <c r="R81" s="32">
        <f t="shared" si="18"/>
        <v>39.30945343572008</v>
      </c>
      <c r="S81" s="32">
        <f t="shared" si="19"/>
        <v>26.803412720246801</v>
      </c>
      <c r="T81" s="32">
        <f t="shared" si="20"/>
        <v>33.008941784127209</v>
      </c>
    </row>
    <row r="82" spans="2:20" x14ac:dyDescent="0.25">
      <c r="B82" s="12" t="str">
        <f>'Média Mensal'!B82</f>
        <v>Salgueiros</v>
      </c>
      <c r="C82" s="12" t="str">
        <f>'Média Mensal'!C82</f>
        <v>Polo Universitario</v>
      </c>
      <c r="D82" s="15">
        <f>'Média Mensal'!D82</f>
        <v>775.36</v>
      </c>
      <c r="E82" s="2">
        <v>6520.8466825898113</v>
      </c>
      <c r="F82" s="2">
        <v>4761.0817732646083</v>
      </c>
      <c r="G82" s="5">
        <f t="shared" si="14"/>
        <v>11281.92845585442</v>
      </c>
      <c r="H82" s="2">
        <v>195</v>
      </c>
      <c r="I82" s="2">
        <v>193</v>
      </c>
      <c r="J82" s="5">
        <f t="shared" si="15"/>
        <v>388</v>
      </c>
      <c r="K82" s="2">
        <v>0</v>
      </c>
      <c r="L82" s="2">
        <v>0</v>
      </c>
      <c r="M82" s="5">
        <f t="shared" si="16"/>
        <v>0</v>
      </c>
      <c r="N82" s="27">
        <f t="shared" si="17"/>
        <v>0.15481592313840958</v>
      </c>
      <c r="O82" s="27">
        <f t="shared" si="17"/>
        <v>0.11420748832432855</v>
      </c>
      <c r="P82" s="28">
        <f t="shared" si="17"/>
        <v>0.13461636664583834</v>
      </c>
      <c r="R82" s="32">
        <f t="shared" si="18"/>
        <v>33.44023939789647</v>
      </c>
      <c r="S82" s="32">
        <f t="shared" si="19"/>
        <v>24.668817478054965</v>
      </c>
      <c r="T82" s="32">
        <f t="shared" si="20"/>
        <v>29.077135195501082</v>
      </c>
    </row>
    <row r="83" spans="2:20" x14ac:dyDescent="0.25">
      <c r="B83" s="12" t="str">
        <f>'Média Mensal'!B83</f>
        <v>Polo Universitario</v>
      </c>
      <c r="C83" s="12" t="str">
        <f>'Média Mensal'!C83</f>
        <v>I.P.O.</v>
      </c>
      <c r="D83" s="15">
        <f>'Média Mensal'!D83</f>
        <v>827.64</v>
      </c>
      <c r="E83" s="2">
        <v>4859.8999424216454</v>
      </c>
      <c r="F83" s="2">
        <v>4141.4396411149391</v>
      </c>
      <c r="G83" s="5">
        <f t="shared" si="14"/>
        <v>9001.3395835365845</v>
      </c>
      <c r="H83" s="2">
        <v>191</v>
      </c>
      <c r="I83" s="2">
        <v>191</v>
      </c>
      <c r="J83" s="5">
        <f t="shared" si="15"/>
        <v>382</v>
      </c>
      <c r="K83" s="2">
        <v>0</v>
      </c>
      <c r="L83" s="2">
        <v>0</v>
      </c>
      <c r="M83" s="5">
        <f t="shared" si="16"/>
        <v>0</v>
      </c>
      <c r="N83" s="27">
        <f t="shared" si="17"/>
        <v>0.11779862183492451</v>
      </c>
      <c r="O83" s="27">
        <f t="shared" si="17"/>
        <v>0.10038393545459907</v>
      </c>
      <c r="P83" s="28">
        <f t="shared" si="17"/>
        <v>0.10909127864476179</v>
      </c>
      <c r="R83" s="32">
        <f t="shared" si="18"/>
        <v>25.444502316343694</v>
      </c>
      <c r="S83" s="32">
        <f t="shared" si="19"/>
        <v>21.682930058193399</v>
      </c>
      <c r="T83" s="32">
        <f t="shared" si="20"/>
        <v>23.563716187268547</v>
      </c>
    </row>
    <row r="84" spans="2:20" x14ac:dyDescent="0.25">
      <c r="B84" s="13" t="str">
        <f>'Média Mensal'!B84</f>
        <v>I.P.O.</v>
      </c>
      <c r="C84" s="13" t="str">
        <f>'Média Mensal'!C84</f>
        <v>Hospital São João</v>
      </c>
      <c r="D84" s="16">
        <f>'Média Mensal'!D84</f>
        <v>351.77</v>
      </c>
      <c r="E84" s="6">
        <v>2943.875471408026</v>
      </c>
      <c r="F84" s="3">
        <v>2597.9999999865177</v>
      </c>
      <c r="G84" s="7">
        <f t="shared" si="14"/>
        <v>5541.8754713945436</v>
      </c>
      <c r="H84" s="6">
        <v>195</v>
      </c>
      <c r="I84" s="3">
        <v>192</v>
      </c>
      <c r="J84" s="7">
        <f t="shared" si="15"/>
        <v>387</v>
      </c>
      <c r="K84" s="6">
        <v>0</v>
      </c>
      <c r="L84" s="3">
        <v>0</v>
      </c>
      <c r="M84" s="7">
        <f t="shared" si="16"/>
        <v>0</v>
      </c>
      <c r="N84" s="27">
        <f t="shared" si="17"/>
        <v>6.9892580042925589E-2</v>
      </c>
      <c r="O84" s="27">
        <f t="shared" si="17"/>
        <v>6.2644675925600829E-2</v>
      </c>
      <c r="P84" s="28">
        <f t="shared" si="17"/>
        <v>6.6296720635880754E-2</v>
      </c>
      <c r="R84" s="32">
        <f t="shared" si="18"/>
        <v>15.096797289271928</v>
      </c>
      <c r="S84" s="32">
        <f t="shared" si="19"/>
        <v>13.531249999929779</v>
      </c>
      <c r="T84" s="32">
        <f t="shared" si="20"/>
        <v>14.320091657350241</v>
      </c>
    </row>
    <row r="85" spans="2:20" x14ac:dyDescent="0.25">
      <c r="B85" s="12" t="str">
        <f>'Média Mensal'!B85</f>
        <v xml:space="preserve">Verdes (E) </v>
      </c>
      <c r="C85" s="12" t="str">
        <f>'Média Mensal'!C85</f>
        <v>Botica</v>
      </c>
      <c r="D85" s="15">
        <f>'Média Mensal'!D85</f>
        <v>683.54</v>
      </c>
      <c r="E85" s="2">
        <v>1571.4564731965525</v>
      </c>
      <c r="F85" s="2">
        <v>3389.6930861182791</v>
      </c>
      <c r="G85" s="5">
        <f t="shared" si="14"/>
        <v>4961.149559314832</v>
      </c>
      <c r="H85" s="2">
        <v>69</v>
      </c>
      <c r="I85" s="2">
        <v>60</v>
      </c>
      <c r="J85" s="5">
        <f t="shared" si="15"/>
        <v>129</v>
      </c>
      <c r="K85" s="2">
        <v>0</v>
      </c>
      <c r="L85" s="2">
        <v>0</v>
      </c>
      <c r="M85" s="5">
        <f t="shared" si="16"/>
        <v>0</v>
      </c>
      <c r="N85" s="25">
        <f t="shared" si="17"/>
        <v>0.10543857173889912</v>
      </c>
      <c r="O85" s="25">
        <f t="shared" si="17"/>
        <v>0.26155039244739808</v>
      </c>
      <c r="P85" s="26">
        <f t="shared" si="17"/>
        <v>0.17804872090564283</v>
      </c>
      <c r="R85" s="32">
        <f t="shared" si="18"/>
        <v>22.774731495602211</v>
      </c>
      <c r="S85" s="32">
        <f t="shared" si="19"/>
        <v>56.494884768637988</v>
      </c>
      <c r="T85" s="32">
        <f t="shared" si="20"/>
        <v>38.458523715618853</v>
      </c>
    </row>
    <row r="86" spans="2:20" x14ac:dyDescent="0.25">
      <c r="B86" s="13" t="str">
        <f>'Média Mensal'!B86</f>
        <v>Botica</v>
      </c>
      <c r="C86" s="13" t="str">
        <f>'Média Mensal'!C86</f>
        <v>Aeroporto</v>
      </c>
      <c r="D86" s="16">
        <f>'Média Mensal'!D86</f>
        <v>649.66</v>
      </c>
      <c r="E86" s="6">
        <v>1308.4966790197261</v>
      </c>
      <c r="F86" s="3">
        <v>3217.0000000052992</v>
      </c>
      <c r="G86" s="45">
        <f t="shared" si="14"/>
        <v>4525.4966790250255</v>
      </c>
      <c r="H86" s="43">
        <v>69</v>
      </c>
      <c r="I86" s="44">
        <v>60</v>
      </c>
      <c r="J86" s="45">
        <f t="shared" si="15"/>
        <v>129</v>
      </c>
      <c r="K86" s="43">
        <v>0</v>
      </c>
      <c r="L86" s="44">
        <v>0</v>
      </c>
      <c r="M86" s="45">
        <f t="shared" si="16"/>
        <v>0</v>
      </c>
      <c r="N86" s="46">
        <f t="shared" si="17"/>
        <v>8.7794999934227458E-2</v>
      </c>
      <c r="O86" s="46">
        <f t="shared" si="17"/>
        <v>0.24822530864238421</v>
      </c>
      <c r="P86" s="47">
        <f t="shared" si="17"/>
        <v>0.16241374817057944</v>
      </c>
      <c r="R86" s="32">
        <f t="shared" si="18"/>
        <v>18.963719985793134</v>
      </c>
      <c r="S86" s="32">
        <f t="shared" si="19"/>
        <v>53.616666666754988</v>
      </c>
      <c r="T86" s="32">
        <f t="shared" si="20"/>
        <v>35.081369604845158</v>
      </c>
    </row>
    <row r="87" spans="2:20" x14ac:dyDescent="0.25">
      <c r="B87" s="23" t="s">
        <v>85</v>
      </c>
      <c r="E87" s="40"/>
      <c r="F87" s="40"/>
      <c r="G87" s="40"/>
      <c r="H87" s="40"/>
      <c r="I87" s="40"/>
      <c r="J87" s="40"/>
      <c r="K87" s="40"/>
      <c r="L87" s="40"/>
      <c r="M87" s="40"/>
      <c r="N87" s="41"/>
      <c r="O87" s="41"/>
      <c r="P87" s="41"/>
    </row>
    <row r="88" spans="2:20" x14ac:dyDescent="0.25">
      <c r="B88" s="34"/>
    </row>
    <row r="89" spans="2:20" hidden="1" x14ac:dyDescent="0.25">
      <c r="C89" s="50" t="s">
        <v>106</v>
      </c>
      <c r="D89" s="51">
        <f>+SUMPRODUCT(D5:D86,G5:G86)/1000</f>
        <v>775600.34487399785</v>
      </c>
    </row>
    <row r="90" spans="2:20" hidden="1" x14ac:dyDescent="0.25">
      <c r="C90" s="50" t="s">
        <v>108</v>
      </c>
      <c r="D90" s="51">
        <f>+(SUMPRODUCT($D$5:$D$86,$J$5:$J$86)+SUMPRODUCT($D$5:$D$86,$M$5:$M$86))/1000</f>
        <v>18131.913270000001</v>
      </c>
    </row>
    <row r="91" spans="2:20" hidden="1" x14ac:dyDescent="0.25">
      <c r="C91" s="50" t="s">
        <v>107</v>
      </c>
      <c r="D91" s="51">
        <f>+(SUMPRODUCT($D$5:$D$86,$J$5:$J$86)*216+SUMPRODUCT($D$5:$D$86,$M$5:$M$86)*248)/1000</f>
        <v>4162152.8135199999</v>
      </c>
    </row>
    <row r="92" spans="2:20" hidden="1" x14ac:dyDescent="0.25">
      <c r="C92" s="50" t="s">
        <v>109</v>
      </c>
      <c r="D92" s="35">
        <f>+D89/D91</f>
        <v>0.18634595595687897</v>
      </c>
    </row>
    <row r="93" spans="2:20" hidden="1" x14ac:dyDescent="0.25">
      <c r="D93" s="52">
        <f>+D92-P2</f>
        <v>-7.7715611723760958E-16</v>
      </c>
    </row>
    <row r="94" spans="2:20" hidden="1" x14ac:dyDescent="0.25"/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">
    <tabColor theme="0"/>
  </sheetPr>
  <dimension ref="A1:W94"/>
  <sheetViews>
    <sheetView tabSelected="1" workbookViewId="0">
      <pane xSplit="4" ySplit="4" topLeftCell="E80" activePane="bottomRight" state="frozen"/>
      <selection activeCell="B110" sqref="B110"/>
      <selection pane="topRight" activeCell="B110" sqref="B110"/>
      <selection pane="bottomLeft" activeCell="B110" sqref="B110"/>
      <selection pane="bottomRight" activeCell="C99" sqref="C99"/>
    </sheetView>
  </sheetViews>
  <sheetFormatPr defaultRowHeight="15" x14ac:dyDescent="0.25"/>
  <cols>
    <col min="1" max="1" width="12" bestFit="1" customWidth="1"/>
    <col min="2" max="2" width="17.42578125" bestFit="1" customWidth="1"/>
    <col min="3" max="3" width="17.42578125" customWidth="1"/>
    <col min="4" max="4" width="15.7109375" bestFit="1" customWidth="1"/>
    <col min="5" max="6" width="10" customWidth="1"/>
    <col min="7" max="7" width="13.85546875" bestFit="1" customWidth="1"/>
    <col min="8" max="9" width="10" customWidth="1"/>
    <col min="10" max="10" width="13.85546875" bestFit="1" customWidth="1"/>
    <col min="11" max="12" width="10" customWidth="1"/>
    <col min="13" max="13" width="13.85546875" bestFit="1" customWidth="1"/>
    <col min="14" max="14" width="10" customWidth="1"/>
    <col min="15" max="15" width="14" customWidth="1"/>
    <col min="16" max="16" width="10" customWidth="1"/>
    <col min="17" max="17" width="16.28515625" customWidth="1"/>
    <col min="21" max="21" width="12.42578125" bestFit="1" customWidth="1"/>
    <col min="23" max="23" width="15.7109375" bestFit="1" customWidth="1"/>
  </cols>
  <sheetData>
    <row r="1" spans="1:23" ht="14.45" x14ac:dyDescent="0.3">
      <c r="A1" s="36" t="s">
        <v>101</v>
      </c>
      <c r="D1" s="1"/>
      <c r="E1" s="1"/>
      <c r="F1" s="35"/>
      <c r="G1" s="1"/>
      <c r="H1" s="1"/>
      <c r="I1" s="1"/>
      <c r="J1" s="1"/>
      <c r="K1" s="1"/>
      <c r="L1" s="1"/>
      <c r="M1" s="1"/>
      <c r="P1" s="33"/>
    </row>
    <row r="2" spans="1:23" ht="17.25" x14ac:dyDescent="0.3">
      <c r="A2" s="1"/>
      <c r="H2" s="55" t="s">
        <v>84</v>
      </c>
      <c r="I2" s="56"/>
      <c r="J2" s="56"/>
      <c r="K2" s="56"/>
      <c r="L2" s="56"/>
      <c r="M2" s="56"/>
      <c r="N2" s="56"/>
      <c r="O2" s="57"/>
      <c r="P2" s="17">
        <v>0.22618088402470127</v>
      </c>
      <c r="U2">
        <v>8</v>
      </c>
    </row>
    <row r="3" spans="1:23" ht="17.25" x14ac:dyDescent="0.25">
      <c r="B3" s="60" t="s">
        <v>3</v>
      </c>
      <c r="C3" s="62" t="s">
        <v>4</v>
      </c>
      <c r="D3" s="18" t="s">
        <v>82</v>
      </c>
      <c r="E3" s="65" t="s">
        <v>0</v>
      </c>
      <c r="F3" s="65"/>
      <c r="G3" s="66"/>
      <c r="H3" s="64" t="s">
        <v>86</v>
      </c>
      <c r="I3" s="65"/>
      <c r="J3" s="66"/>
      <c r="K3" s="64" t="s">
        <v>87</v>
      </c>
      <c r="L3" s="65"/>
      <c r="M3" s="66"/>
      <c r="N3" s="64" t="s">
        <v>1</v>
      </c>
      <c r="O3" s="65"/>
      <c r="P3" s="66"/>
      <c r="R3" s="64" t="s">
        <v>88</v>
      </c>
      <c r="S3" s="65"/>
      <c r="T3" s="66"/>
      <c r="U3" s="58" t="s">
        <v>89</v>
      </c>
      <c r="V3" s="59"/>
    </row>
    <row r="4" spans="1:23" x14ac:dyDescent="0.25">
      <c r="B4" s="61"/>
      <c r="C4" s="63"/>
      <c r="D4" s="19" t="s">
        <v>83</v>
      </c>
      <c r="E4" s="20" t="s">
        <v>5</v>
      </c>
      <c r="F4" s="21" t="s">
        <v>6</v>
      </c>
      <c r="G4" s="22" t="s">
        <v>2</v>
      </c>
      <c r="H4" s="20" t="s">
        <v>5</v>
      </c>
      <c r="I4" s="21" t="s">
        <v>6</v>
      </c>
      <c r="J4" s="22" t="s">
        <v>2</v>
      </c>
      <c r="K4" s="20" t="s">
        <v>5</v>
      </c>
      <c r="L4" s="21" t="s">
        <v>6</v>
      </c>
      <c r="M4" s="24" t="s">
        <v>2</v>
      </c>
      <c r="N4" s="20" t="s">
        <v>5</v>
      </c>
      <c r="O4" s="21" t="s">
        <v>6</v>
      </c>
      <c r="P4" s="22" t="s">
        <v>2</v>
      </c>
      <c r="Q4" s="38"/>
      <c r="R4" s="20" t="s">
        <v>5</v>
      </c>
      <c r="S4" s="21" t="s">
        <v>6</v>
      </c>
      <c r="T4" s="31" t="s">
        <v>2</v>
      </c>
      <c r="U4" s="20" t="s">
        <v>5</v>
      </c>
      <c r="V4" s="21" t="s">
        <v>6</v>
      </c>
      <c r="W4" s="39"/>
    </row>
    <row r="5" spans="1:23" x14ac:dyDescent="0.25">
      <c r="B5" s="12" t="s">
        <v>90</v>
      </c>
      <c r="C5" s="12" t="s">
        <v>91</v>
      </c>
      <c r="D5" s="15">
        <v>440.45</v>
      </c>
      <c r="E5" s="4">
        <v>23496.999999940315</v>
      </c>
      <c r="F5" s="2">
        <v>30151.068758859372</v>
      </c>
      <c r="G5" s="5">
        <f>+E5+F5</f>
        <v>53648.068758799687</v>
      </c>
      <c r="H5" s="9">
        <v>2566</v>
      </c>
      <c r="I5" s="9">
        <v>2522</v>
      </c>
      <c r="J5" s="10">
        <f>+H5+I5</f>
        <v>5088</v>
      </c>
      <c r="K5" s="9">
        <v>0</v>
      </c>
      <c r="L5" s="9">
        <v>0</v>
      </c>
      <c r="M5" s="10">
        <f>+K5+L5</f>
        <v>0</v>
      </c>
      <c r="N5" s="27">
        <f>+E5/(H5*216+K5*248)</f>
        <v>4.2393767500830508E-2</v>
      </c>
      <c r="O5" s="27">
        <f t="shared" ref="O5:O80" si="0">+F5/(I5*216+L5*248)</f>
        <v>5.5348247934581922E-2</v>
      </c>
      <c r="P5" s="28">
        <f>+G5/(J5*216+M5*248)</f>
        <v>4.8814993847906191E-2</v>
      </c>
      <c r="Q5" s="37"/>
      <c r="R5" s="32">
        <f>+E5/(H5+K5)</f>
        <v>9.1570537801793908</v>
      </c>
      <c r="S5" s="32">
        <f t="shared" ref="S5:S70" si="1">+F5/(I5+L5)</f>
        <v>11.955221553869695</v>
      </c>
      <c r="T5" s="32">
        <f t="shared" ref="T5:T70" si="2">+G5/(J5+M5)</f>
        <v>10.544038671147737</v>
      </c>
      <c r="U5">
        <f>+IF('Média 24h-6h'!R5&lt;'Média Mensal'!$U$2,1,0)+IF('Média 6h-7h'!R5&lt;'Média Mensal'!$U$2,1,0)+IF('Média 7h-8h'!R5&lt;'Média Mensal'!$U$2,1,0)+IF('Média 8h-9h'!R5&lt;'Média Mensal'!$U$2,1,0)+IF('Média 9h-10h'!R5&lt;'Média Mensal'!$U$2,1,0)+IF('Média 10h-11h'!R5&lt;'Média Mensal'!$U$2,1,0)+IF('Média 11h-12h'!R5&lt;'Média Mensal'!$U$2,1,0)+IF('Média 12h-13h'!R5&lt;'Média Mensal'!$U$2,1,0)+IF('Média 13h-14h'!R5&lt;'Média Mensal'!$U$2,1,0)+IF('Média 14h-15h'!R5&lt;'Média Mensal'!$U$2,1,0)+IF('Média 15h-16h'!R5&lt;'Média Mensal'!$U$2,1,0)+IF('Média 16h-17h'!R5&lt;'Média Mensal'!$U$2,1,0)+IF('Média 17h-18h'!R5&lt;'Média Mensal'!$U$2,1,0)+IF('Média 18h-19h'!R5&lt;'Média Mensal'!$U$2,1,0)+IF('Média 19h-20h'!R5&lt;'Média Mensal'!$U$2,1,0)+IF('Média 20h-21h'!R5&lt;'Média Mensal'!$U$2,1,0)+IF('Média 21h-22h'!R5&lt;'Média Mensal'!$U$2,1,0)+IF('Média 22h-23h'!R5&lt;'Média Mensal'!$U$2,1,0)+IF('Média 23h-0h'!R5&lt;'Média Mensal'!$U$2,1,0)</f>
        <v>11</v>
      </c>
      <c r="V5" t="e">
        <f>+IF('Média 24h-6h'!S5&lt;'Média Mensal'!$U$2,1,0)+IF('Média 6h-7h'!S5&lt;'Média Mensal'!$U$2,1,0)+IF('Média 7h-8h'!S5&lt;'Média Mensal'!$U$2,1,0)+IF('Média 8h-9h'!S5&lt;'Média Mensal'!$U$2,1,0)+IF('Média 9h-10h'!S5&lt;'Média Mensal'!$U$2,1,0)+IF('Média 10h-11h'!S5&lt;'Média Mensal'!$U$2,1,0)+IF('Média 11h-12h'!S5&lt;'Média Mensal'!$U$2,1,0)+IF('Média 12h-13h'!S5&lt;'Média Mensal'!$U$2,1,0)+IF('Média 13h-14h'!S5&lt;'Média Mensal'!$U$2,1,0)+IF('Média 14h-15h'!S5&lt;'Média Mensal'!$U$2,1,0)+IF('Média 15h-16h'!S5&lt;'Média Mensal'!$U$2,1,0)+IF('Média 16h-17h'!S5&lt;'Média Mensal'!$U$2,1,0)+IF('Média 17h-18h'!S5&lt;'Média Mensal'!$U$2,1,0)+IF('Média 18h-19h'!S5&lt;'Média Mensal'!$U$2,1,0)+IF('Média 19h-20h'!S5&lt;'Média Mensal'!$U$2,1,0)+IF('Média 20h-21h'!S5&lt;'Média Mensal'!$U$2,1,0)+IF('Média 21h-22h'!S5&lt;'Média Mensal'!$U$2,1,0)+IF('Média 22h-23h'!S5&lt;'Média Mensal'!$U$2,1,0)+IF('Média 23h-0h'!S5&lt;'Média Mensal'!$U$2,1,0)</f>
        <v>#DIV/0!</v>
      </c>
    </row>
    <row r="6" spans="1:23" x14ac:dyDescent="0.25">
      <c r="B6" s="12" t="s">
        <v>91</v>
      </c>
      <c r="C6" s="12" t="s">
        <v>92</v>
      </c>
      <c r="D6" s="15">
        <v>583.47</v>
      </c>
      <c r="E6" s="4">
        <v>38115.21492496087</v>
      </c>
      <c r="F6" s="2">
        <v>51872.860828975674</v>
      </c>
      <c r="G6" s="5">
        <f t="shared" ref="G6:G69" si="3">+E6+F6</f>
        <v>89988.075753936544</v>
      </c>
      <c r="H6" s="2">
        <v>2567</v>
      </c>
      <c r="I6" s="2">
        <v>2522</v>
      </c>
      <c r="J6" s="5">
        <f t="shared" ref="J6:J69" si="4">+H6+I6</f>
        <v>5089</v>
      </c>
      <c r="K6" s="2">
        <v>0</v>
      </c>
      <c r="L6" s="2">
        <v>0</v>
      </c>
      <c r="M6" s="5">
        <f t="shared" ref="M6:M69" si="5">+K6+L6</f>
        <v>0</v>
      </c>
      <c r="N6" s="27">
        <f t="shared" ref="N6:N69" si="6">+E6/(H6*216+K6*248)</f>
        <v>6.8741460208921051E-2</v>
      </c>
      <c r="O6" s="27">
        <f t="shared" si="0"/>
        <v>9.5222891937938134E-2</v>
      </c>
      <c r="P6" s="28">
        <f t="shared" ref="P6:P69" si="7">+G6/(J6*216+M6*248)</f>
        <v>8.1865093696950345E-2</v>
      </c>
      <c r="Q6" s="37"/>
      <c r="R6" s="32">
        <f t="shared" ref="R6:R69" si="8">+E6/(H6+K6)</f>
        <v>14.848155405126946</v>
      </c>
      <c r="S6" s="32">
        <f t="shared" si="1"/>
        <v>20.568144658594637</v>
      </c>
      <c r="T6" s="32">
        <f t="shared" ref="T6:T16" si="9">+G6/(J6+M6)</f>
        <v>17.682860238541274</v>
      </c>
      <c r="U6">
        <f>+IF('Média 24h-6h'!R6&lt;'Média Mensal'!$U$2,1,0)+IF('Média 6h-7h'!R6&lt;'Média Mensal'!$U$2,1,0)+IF('Média 7h-8h'!R6&lt;'Média Mensal'!$U$2,1,0)+IF('Média 8h-9h'!R6&lt;'Média Mensal'!$U$2,1,0)+IF('Média 9h-10h'!R6&lt;'Média Mensal'!$U$2,1,0)+IF('Média 10h-11h'!R6&lt;'Média Mensal'!$U$2,1,0)+IF('Média 11h-12h'!R6&lt;'Média Mensal'!$U$2,1,0)+IF('Média 12h-13h'!R6&lt;'Média Mensal'!$U$2,1,0)+IF('Média 13h-14h'!R6&lt;'Média Mensal'!$U$2,1,0)+IF('Média 14h-15h'!R6&lt;'Média Mensal'!$U$2,1,0)+IF('Média 15h-16h'!R6&lt;'Média Mensal'!$U$2,1,0)+IF('Média 16h-17h'!R6&lt;'Média Mensal'!$U$2,1,0)+IF('Média 17h-18h'!R6&lt;'Média Mensal'!$U$2,1,0)+IF('Média 18h-19h'!R6&lt;'Média Mensal'!$U$2,1,0)+IF('Média 19h-20h'!R6&lt;'Média Mensal'!$U$2,1,0)+IF('Média 20h-21h'!R6&lt;'Média Mensal'!$U$2,1,0)+IF('Média 21h-22h'!R6&lt;'Média Mensal'!$U$2,1,0)+IF('Média 22h-23h'!R6&lt;'Média Mensal'!$U$2,1,0)+IF('Média 23h-0h'!R6&lt;'Média Mensal'!$U$2,1,0)</f>
        <v>6</v>
      </c>
      <c r="V6">
        <f>+IF('Média 24h-6h'!S6&lt;'Média Mensal'!$U$2,1,0)+IF('Média 6h-7h'!S6&lt;'Média Mensal'!$U$2,1,0)+IF('Média 7h-8h'!S6&lt;'Média Mensal'!$U$2,1,0)+IF('Média 8h-9h'!S6&lt;'Média Mensal'!$U$2,1,0)+IF('Média 9h-10h'!S6&lt;'Média Mensal'!$U$2,1,0)+IF('Média 10h-11h'!S6&lt;'Média Mensal'!$U$2,1,0)+IF('Média 11h-12h'!S6&lt;'Média Mensal'!$U$2,1,0)+IF('Média 12h-13h'!S6&lt;'Média Mensal'!$U$2,1,0)+IF('Média 13h-14h'!S6&lt;'Média Mensal'!$U$2,1,0)+IF('Média 14h-15h'!S6&lt;'Média Mensal'!$U$2,1,0)+IF('Média 15h-16h'!S6&lt;'Média Mensal'!$U$2,1,0)+IF('Média 16h-17h'!S6&lt;'Média Mensal'!$U$2,1,0)+IF('Média 17h-18h'!S6&lt;'Média Mensal'!$U$2,1,0)+IF('Média 18h-19h'!S6&lt;'Média Mensal'!$U$2,1,0)+IF('Média 19h-20h'!S6&lt;'Média Mensal'!$U$2,1,0)+IF('Média 20h-21h'!S6&lt;'Média Mensal'!$U$2,1,0)+IF('Média 21h-22h'!S6&lt;'Média Mensal'!$U$2,1,0)+IF('Média 22h-23h'!S6&lt;'Média Mensal'!$U$2,1,0)+IF('Média 23h-0h'!S6&lt;'Média Mensal'!$U$2,1,0)</f>
        <v>0</v>
      </c>
    </row>
    <row r="7" spans="1:23" x14ac:dyDescent="0.25">
      <c r="B7" s="12" t="s">
        <v>92</v>
      </c>
      <c r="C7" s="12" t="s">
        <v>93</v>
      </c>
      <c r="D7" s="15">
        <v>786.02</v>
      </c>
      <c r="E7" s="4">
        <v>50506.959608582423</v>
      </c>
      <c r="F7" s="2">
        <v>64385.0208066864</v>
      </c>
      <c r="G7" s="5">
        <f t="shared" si="3"/>
        <v>114891.98041526883</v>
      </c>
      <c r="H7" s="2">
        <v>2567</v>
      </c>
      <c r="I7" s="2">
        <v>2522</v>
      </c>
      <c r="J7" s="5">
        <f t="shared" si="4"/>
        <v>5089</v>
      </c>
      <c r="K7" s="2">
        <v>0</v>
      </c>
      <c r="L7" s="2">
        <v>0</v>
      </c>
      <c r="M7" s="5">
        <f t="shared" si="5"/>
        <v>0</v>
      </c>
      <c r="N7" s="27">
        <f t="shared" si="6"/>
        <v>9.1090189601246638E-2</v>
      </c>
      <c r="O7" s="27">
        <f t="shared" si="0"/>
        <v>0.11819143538102916</v>
      </c>
      <c r="P7" s="28">
        <f t="shared" si="7"/>
        <v>0.1045209897302723</v>
      </c>
      <c r="Q7" s="37"/>
      <c r="R7" s="32">
        <f t="shared" si="8"/>
        <v>19.675480953869272</v>
      </c>
      <c r="S7" s="32">
        <f t="shared" si="1"/>
        <v>25.529350042302301</v>
      </c>
      <c r="T7" s="32">
        <f t="shared" si="9"/>
        <v>22.576533781738814</v>
      </c>
      <c r="U7">
        <f>+IF('Média 24h-6h'!R7&lt;'Média Mensal'!$U$2,1,0)+IF('Média 6h-7h'!R7&lt;'Média Mensal'!$U$2,1,0)+IF('Média 7h-8h'!R7&lt;'Média Mensal'!$U$2,1,0)+IF('Média 8h-9h'!R7&lt;'Média Mensal'!$U$2,1,0)+IF('Média 9h-10h'!R7&lt;'Média Mensal'!$U$2,1,0)+IF('Média 10h-11h'!R7&lt;'Média Mensal'!$U$2,1,0)+IF('Média 11h-12h'!R7&lt;'Média Mensal'!$U$2,1,0)+IF('Média 12h-13h'!R7&lt;'Média Mensal'!$U$2,1,0)+IF('Média 13h-14h'!R7&lt;'Média Mensal'!$U$2,1,0)+IF('Média 14h-15h'!R7&lt;'Média Mensal'!$U$2,1,0)+IF('Média 15h-16h'!R7&lt;'Média Mensal'!$U$2,1,0)+IF('Média 16h-17h'!R7&lt;'Média Mensal'!$U$2,1,0)+IF('Média 17h-18h'!R7&lt;'Média Mensal'!$U$2,1,0)+IF('Média 18h-19h'!R7&lt;'Média Mensal'!$U$2,1,0)+IF('Média 19h-20h'!R7&lt;'Média Mensal'!$U$2,1,0)+IF('Média 20h-21h'!R7&lt;'Média Mensal'!$U$2,1,0)+IF('Média 21h-22h'!R7&lt;'Média Mensal'!$U$2,1,0)+IF('Média 22h-23h'!R7&lt;'Média Mensal'!$U$2,1,0)+IF('Média 23h-0h'!R7&lt;'Média Mensal'!$U$2,1,0)</f>
        <v>3</v>
      </c>
      <c r="V7">
        <f>+IF('Média 24h-6h'!S7&lt;'Média Mensal'!$U$2,1,0)+IF('Média 6h-7h'!S7&lt;'Média Mensal'!$U$2,1,0)+IF('Média 7h-8h'!S7&lt;'Média Mensal'!$U$2,1,0)+IF('Média 8h-9h'!S7&lt;'Média Mensal'!$U$2,1,0)+IF('Média 9h-10h'!S7&lt;'Média Mensal'!$U$2,1,0)+IF('Média 10h-11h'!S7&lt;'Média Mensal'!$U$2,1,0)+IF('Média 11h-12h'!S7&lt;'Média Mensal'!$U$2,1,0)+IF('Média 12h-13h'!S7&lt;'Média Mensal'!$U$2,1,0)+IF('Média 13h-14h'!S7&lt;'Média Mensal'!$U$2,1,0)+IF('Média 14h-15h'!S7&lt;'Média Mensal'!$U$2,1,0)+IF('Média 15h-16h'!S7&lt;'Média Mensal'!$U$2,1,0)+IF('Média 16h-17h'!S7&lt;'Média Mensal'!$U$2,1,0)+IF('Média 17h-18h'!S7&lt;'Média Mensal'!$U$2,1,0)+IF('Média 18h-19h'!S7&lt;'Média Mensal'!$U$2,1,0)+IF('Média 19h-20h'!S7&lt;'Média Mensal'!$U$2,1,0)+IF('Média 20h-21h'!S7&lt;'Média Mensal'!$U$2,1,0)+IF('Média 21h-22h'!S7&lt;'Média Mensal'!$U$2,1,0)+IF('Média 22h-23h'!S7&lt;'Média Mensal'!$U$2,1,0)+IF('Média 23h-0h'!S7&lt;'Média Mensal'!$U$2,1,0)</f>
        <v>0</v>
      </c>
    </row>
    <row r="8" spans="1:23" x14ac:dyDescent="0.25">
      <c r="B8" s="12" t="s">
        <v>93</v>
      </c>
      <c r="C8" s="12" t="s">
        <v>94</v>
      </c>
      <c r="D8" s="15">
        <v>751.7</v>
      </c>
      <c r="E8" s="4">
        <v>61838.770109279903</v>
      </c>
      <c r="F8" s="2">
        <v>72085.801183657444</v>
      </c>
      <c r="G8" s="5">
        <f t="shared" si="3"/>
        <v>133924.57129293735</v>
      </c>
      <c r="H8" s="2">
        <v>2569</v>
      </c>
      <c r="I8" s="2">
        <v>2522</v>
      </c>
      <c r="J8" s="5">
        <f t="shared" si="4"/>
        <v>5091</v>
      </c>
      <c r="K8" s="2">
        <v>0</v>
      </c>
      <c r="L8" s="2">
        <v>0</v>
      </c>
      <c r="M8" s="5">
        <f t="shared" si="5"/>
        <v>0</v>
      </c>
      <c r="N8" s="27">
        <f t="shared" si="6"/>
        <v>0.11144048359586506</v>
      </c>
      <c r="O8" s="27">
        <f t="shared" si="0"/>
        <v>0.13232774029954447</v>
      </c>
      <c r="P8" s="28">
        <f t="shared" si="7"/>
        <v>0.1217876966005163</v>
      </c>
      <c r="Q8" s="37"/>
      <c r="R8" s="32">
        <f t="shared" si="8"/>
        <v>24.071144456706854</v>
      </c>
      <c r="S8" s="32">
        <f t="shared" si="1"/>
        <v>28.582791904701605</v>
      </c>
      <c r="T8" s="32">
        <f t="shared" si="9"/>
        <v>26.30614246571152</v>
      </c>
      <c r="U8">
        <f>+IF('Média 24h-6h'!R8&lt;'Média Mensal'!$U$2,1,0)+IF('Média 6h-7h'!R8&lt;'Média Mensal'!$U$2,1,0)+IF('Média 7h-8h'!R8&lt;'Média Mensal'!$U$2,1,0)+IF('Média 8h-9h'!R8&lt;'Média Mensal'!$U$2,1,0)+IF('Média 9h-10h'!R8&lt;'Média Mensal'!$U$2,1,0)+IF('Média 10h-11h'!R8&lt;'Média Mensal'!$U$2,1,0)+IF('Média 11h-12h'!R8&lt;'Média Mensal'!$U$2,1,0)+IF('Média 12h-13h'!R8&lt;'Média Mensal'!$U$2,1,0)+IF('Média 13h-14h'!R8&lt;'Média Mensal'!$U$2,1,0)+IF('Média 14h-15h'!R8&lt;'Média Mensal'!$U$2,1,0)+IF('Média 15h-16h'!R8&lt;'Média Mensal'!$U$2,1,0)+IF('Média 16h-17h'!R8&lt;'Média Mensal'!$U$2,1,0)+IF('Média 17h-18h'!R8&lt;'Média Mensal'!$U$2,1,0)+IF('Média 18h-19h'!R8&lt;'Média Mensal'!$U$2,1,0)+IF('Média 19h-20h'!R8&lt;'Média Mensal'!$U$2,1,0)+IF('Média 20h-21h'!R8&lt;'Média Mensal'!$U$2,1,0)+IF('Média 21h-22h'!R8&lt;'Média Mensal'!$U$2,1,0)+IF('Média 22h-23h'!R8&lt;'Média Mensal'!$U$2,1,0)+IF('Média 23h-0h'!R8&lt;'Média Mensal'!$U$2,1,0)</f>
        <v>2</v>
      </c>
      <c r="V8">
        <f>+IF('Média 24h-6h'!S8&lt;'Média Mensal'!$U$2,1,0)+IF('Média 6h-7h'!S8&lt;'Média Mensal'!$U$2,1,0)+IF('Média 7h-8h'!S8&lt;'Média Mensal'!$U$2,1,0)+IF('Média 8h-9h'!S8&lt;'Média Mensal'!$U$2,1,0)+IF('Média 9h-10h'!S8&lt;'Média Mensal'!$U$2,1,0)+IF('Média 10h-11h'!S8&lt;'Média Mensal'!$U$2,1,0)+IF('Média 11h-12h'!S8&lt;'Média Mensal'!$U$2,1,0)+IF('Média 12h-13h'!S8&lt;'Média Mensal'!$U$2,1,0)+IF('Média 13h-14h'!S8&lt;'Média Mensal'!$U$2,1,0)+IF('Média 14h-15h'!S8&lt;'Média Mensal'!$U$2,1,0)+IF('Média 15h-16h'!S8&lt;'Média Mensal'!$U$2,1,0)+IF('Média 16h-17h'!S8&lt;'Média Mensal'!$U$2,1,0)+IF('Média 17h-18h'!S8&lt;'Média Mensal'!$U$2,1,0)+IF('Média 18h-19h'!S8&lt;'Média Mensal'!$U$2,1,0)+IF('Média 19h-20h'!S8&lt;'Média Mensal'!$U$2,1,0)+IF('Média 20h-21h'!S8&lt;'Média Mensal'!$U$2,1,0)+IF('Média 21h-22h'!S8&lt;'Média Mensal'!$U$2,1,0)+IF('Média 22h-23h'!S8&lt;'Média Mensal'!$U$2,1,0)+IF('Média 23h-0h'!S8&lt;'Média Mensal'!$U$2,1,0)</f>
        <v>0</v>
      </c>
    </row>
    <row r="9" spans="1:23" x14ac:dyDescent="0.25">
      <c r="B9" s="12" t="s">
        <v>94</v>
      </c>
      <c r="C9" s="12" t="s">
        <v>95</v>
      </c>
      <c r="D9" s="15">
        <v>859.99</v>
      </c>
      <c r="E9" s="4">
        <v>80547.029575955239</v>
      </c>
      <c r="F9" s="2">
        <v>88078.458349525608</v>
      </c>
      <c r="G9" s="5">
        <f t="shared" si="3"/>
        <v>168625.48792548085</v>
      </c>
      <c r="H9" s="2">
        <v>2567</v>
      </c>
      <c r="I9" s="2">
        <v>2523</v>
      </c>
      <c r="J9" s="5">
        <f t="shared" si="4"/>
        <v>5090</v>
      </c>
      <c r="K9" s="2">
        <v>0</v>
      </c>
      <c r="L9" s="2">
        <v>0</v>
      </c>
      <c r="M9" s="5">
        <f t="shared" si="5"/>
        <v>0</v>
      </c>
      <c r="N9" s="27">
        <f t="shared" si="6"/>
        <v>0.14526798391254245</v>
      </c>
      <c r="O9" s="27">
        <f t="shared" si="0"/>
        <v>0.1616213398759663</v>
      </c>
      <c r="P9" s="28">
        <f t="shared" si="7"/>
        <v>0.1533739794126836</v>
      </c>
      <c r="Q9" s="37"/>
      <c r="R9" s="32">
        <f t="shared" si="8"/>
        <v>31.37788452510917</v>
      </c>
      <c r="S9" s="32">
        <f t="shared" si="1"/>
        <v>34.910209413208726</v>
      </c>
      <c r="T9" s="32">
        <f t="shared" si="9"/>
        <v>33.128779553139658</v>
      </c>
      <c r="U9">
        <f>+IF('Média 24h-6h'!R9&lt;'Média Mensal'!$U$2,1,0)+IF('Média 6h-7h'!R9&lt;'Média Mensal'!$U$2,1,0)+IF('Média 7h-8h'!R9&lt;'Média Mensal'!$U$2,1,0)+IF('Média 8h-9h'!R9&lt;'Média Mensal'!$U$2,1,0)+IF('Média 9h-10h'!R9&lt;'Média Mensal'!$U$2,1,0)+IF('Média 10h-11h'!R9&lt;'Média Mensal'!$U$2,1,0)+IF('Média 11h-12h'!R9&lt;'Média Mensal'!$U$2,1,0)+IF('Média 12h-13h'!R9&lt;'Média Mensal'!$U$2,1,0)+IF('Média 13h-14h'!R9&lt;'Média Mensal'!$U$2,1,0)+IF('Média 14h-15h'!R9&lt;'Média Mensal'!$U$2,1,0)+IF('Média 15h-16h'!R9&lt;'Média Mensal'!$U$2,1,0)+IF('Média 16h-17h'!R9&lt;'Média Mensal'!$U$2,1,0)+IF('Média 17h-18h'!R9&lt;'Média Mensal'!$U$2,1,0)+IF('Média 18h-19h'!R9&lt;'Média Mensal'!$U$2,1,0)+IF('Média 19h-20h'!R9&lt;'Média Mensal'!$U$2,1,0)+IF('Média 20h-21h'!R9&lt;'Média Mensal'!$U$2,1,0)+IF('Média 21h-22h'!R9&lt;'Média Mensal'!$U$2,1,0)+IF('Média 22h-23h'!R9&lt;'Média Mensal'!$U$2,1,0)+IF('Média 23h-0h'!R9&lt;'Média Mensal'!$U$2,1,0)</f>
        <v>1</v>
      </c>
      <c r="V9">
        <f>+IF('Média 24h-6h'!S9&lt;'Média Mensal'!$U$2,1,0)+IF('Média 6h-7h'!S9&lt;'Média Mensal'!$U$2,1,0)+IF('Média 7h-8h'!S9&lt;'Média Mensal'!$U$2,1,0)+IF('Média 8h-9h'!S9&lt;'Média Mensal'!$U$2,1,0)+IF('Média 9h-10h'!S9&lt;'Média Mensal'!$U$2,1,0)+IF('Média 10h-11h'!S9&lt;'Média Mensal'!$U$2,1,0)+IF('Média 11h-12h'!S9&lt;'Média Mensal'!$U$2,1,0)+IF('Média 12h-13h'!S9&lt;'Média Mensal'!$U$2,1,0)+IF('Média 13h-14h'!S9&lt;'Média Mensal'!$U$2,1,0)+IF('Média 14h-15h'!S9&lt;'Média Mensal'!$U$2,1,0)+IF('Média 15h-16h'!S9&lt;'Média Mensal'!$U$2,1,0)+IF('Média 16h-17h'!S9&lt;'Média Mensal'!$U$2,1,0)+IF('Média 17h-18h'!S9&lt;'Média Mensal'!$U$2,1,0)+IF('Média 18h-19h'!S9&lt;'Média Mensal'!$U$2,1,0)+IF('Média 19h-20h'!S9&lt;'Média Mensal'!$U$2,1,0)+IF('Média 20h-21h'!S9&lt;'Média Mensal'!$U$2,1,0)+IF('Média 21h-22h'!S9&lt;'Média Mensal'!$U$2,1,0)+IF('Média 22h-23h'!S9&lt;'Média Mensal'!$U$2,1,0)+IF('Média 23h-0h'!S9&lt;'Média Mensal'!$U$2,1,0)</f>
        <v>0</v>
      </c>
    </row>
    <row r="10" spans="1:23" x14ac:dyDescent="0.25">
      <c r="B10" s="12" t="s">
        <v>95</v>
      </c>
      <c r="C10" s="12" t="s">
        <v>96</v>
      </c>
      <c r="D10" s="15">
        <v>452.83</v>
      </c>
      <c r="E10" s="4">
        <v>90850.386857467398</v>
      </c>
      <c r="F10" s="2">
        <v>100927.047454397</v>
      </c>
      <c r="G10" s="5">
        <f t="shared" si="3"/>
        <v>191777.4343118644</v>
      </c>
      <c r="H10" s="2">
        <v>2565</v>
      </c>
      <c r="I10" s="2">
        <v>2524</v>
      </c>
      <c r="J10" s="5">
        <f t="shared" si="4"/>
        <v>5089</v>
      </c>
      <c r="K10" s="2">
        <v>0</v>
      </c>
      <c r="L10" s="2">
        <v>0</v>
      </c>
      <c r="M10" s="5">
        <f t="shared" si="5"/>
        <v>0</v>
      </c>
      <c r="N10" s="27">
        <f t="shared" si="6"/>
        <v>0.16397802840492998</v>
      </c>
      <c r="O10" s="27">
        <f t="shared" si="0"/>
        <v>0.18512474220519495</v>
      </c>
      <c r="P10" s="28">
        <f t="shared" si="7"/>
        <v>0.1744662000755664</v>
      </c>
      <c r="Q10" s="37"/>
      <c r="R10" s="32">
        <f t="shared" si="8"/>
        <v>35.419254135464875</v>
      </c>
      <c r="S10" s="32">
        <f t="shared" si="1"/>
        <v>39.986944316322109</v>
      </c>
      <c r="T10" s="32">
        <f t="shared" si="9"/>
        <v>37.684699216322343</v>
      </c>
      <c r="U10">
        <f>+IF('Média 24h-6h'!R10&lt;'Média Mensal'!$U$2,1,0)+IF('Média 6h-7h'!R10&lt;'Média Mensal'!$U$2,1,0)+IF('Média 7h-8h'!R10&lt;'Média Mensal'!$U$2,1,0)+IF('Média 8h-9h'!R10&lt;'Média Mensal'!$U$2,1,0)+IF('Média 9h-10h'!R10&lt;'Média Mensal'!$U$2,1,0)+IF('Média 10h-11h'!R10&lt;'Média Mensal'!$U$2,1,0)+IF('Média 11h-12h'!R10&lt;'Média Mensal'!$U$2,1,0)+IF('Média 12h-13h'!R10&lt;'Média Mensal'!$U$2,1,0)+IF('Média 13h-14h'!R10&lt;'Média Mensal'!$U$2,1,0)+IF('Média 14h-15h'!R10&lt;'Média Mensal'!$U$2,1,0)+IF('Média 15h-16h'!R10&lt;'Média Mensal'!$U$2,1,0)+IF('Média 16h-17h'!R10&lt;'Média Mensal'!$U$2,1,0)+IF('Média 17h-18h'!R10&lt;'Média Mensal'!$U$2,1,0)+IF('Média 18h-19h'!R10&lt;'Média Mensal'!$U$2,1,0)+IF('Média 19h-20h'!R10&lt;'Média Mensal'!$U$2,1,0)+IF('Média 20h-21h'!R10&lt;'Média Mensal'!$U$2,1,0)+IF('Média 21h-22h'!R10&lt;'Média Mensal'!$U$2,1,0)+IF('Média 22h-23h'!R10&lt;'Média Mensal'!$U$2,1,0)+IF('Média 23h-0h'!R10&lt;'Média Mensal'!$U$2,1,0)</f>
        <v>0</v>
      </c>
      <c r="V10">
        <f>+IF('Média 24h-6h'!S10&lt;'Média Mensal'!$U$2,1,0)+IF('Média 6h-7h'!S10&lt;'Média Mensal'!$U$2,1,0)+IF('Média 7h-8h'!S10&lt;'Média Mensal'!$U$2,1,0)+IF('Média 8h-9h'!S10&lt;'Média Mensal'!$U$2,1,0)+IF('Média 9h-10h'!S10&lt;'Média Mensal'!$U$2,1,0)+IF('Média 10h-11h'!S10&lt;'Média Mensal'!$U$2,1,0)+IF('Média 11h-12h'!S10&lt;'Média Mensal'!$U$2,1,0)+IF('Média 12h-13h'!S10&lt;'Média Mensal'!$U$2,1,0)+IF('Média 13h-14h'!S10&lt;'Média Mensal'!$U$2,1,0)+IF('Média 14h-15h'!S10&lt;'Média Mensal'!$U$2,1,0)+IF('Média 15h-16h'!S10&lt;'Média Mensal'!$U$2,1,0)+IF('Média 16h-17h'!S10&lt;'Média Mensal'!$U$2,1,0)+IF('Média 17h-18h'!S10&lt;'Média Mensal'!$U$2,1,0)+IF('Média 18h-19h'!S10&lt;'Média Mensal'!$U$2,1,0)+IF('Média 19h-20h'!S10&lt;'Média Mensal'!$U$2,1,0)+IF('Média 20h-21h'!S10&lt;'Média Mensal'!$U$2,1,0)+IF('Média 21h-22h'!S10&lt;'Média Mensal'!$U$2,1,0)+IF('Média 22h-23h'!S10&lt;'Média Mensal'!$U$2,1,0)+IF('Média 23h-0h'!S10&lt;'Média Mensal'!$U$2,1,0)</f>
        <v>0</v>
      </c>
    </row>
    <row r="11" spans="1:23" x14ac:dyDescent="0.25">
      <c r="B11" s="12" t="s">
        <v>96</v>
      </c>
      <c r="C11" s="12" t="s">
        <v>97</v>
      </c>
      <c r="D11" s="15">
        <v>1111.6199999999999</v>
      </c>
      <c r="E11" s="4">
        <v>120206.68533709174</v>
      </c>
      <c r="F11" s="2">
        <v>125857.86774278777</v>
      </c>
      <c r="G11" s="5">
        <f t="shared" si="3"/>
        <v>246064.55307987949</v>
      </c>
      <c r="H11" s="2">
        <v>2569</v>
      </c>
      <c r="I11" s="2">
        <v>2524</v>
      </c>
      <c r="J11" s="5">
        <f t="shared" si="4"/>
        <v>5093</v>
      </c>
      <c r="K11" s="2">
        <v>0</v>
      </c>
      <c r="L11" s="2">
        <v>0</v>
      </c>
      <c r="M11" s="5">
        <f t="shared" si="5"/>
        <v>0</v>
      </c>
      <c r="N11" s="27">
        <f t="shared" si="6"/>
        <v>0.21662609268826993</v>
      </c>
      <c r="O11" s="27">
        <f t="shared" si="0"/>
        <v>0.23085392774327157</v>
      </c>
      <c r="P11" s="28">
        <f t="shared" si="7"/>
        <v>0.22367715408210934</v>
      </c>
      <c r="Q11" s="37"/>
      <c r="R11" s="32">
        <f t="shared" si="8"/>
        <v>46.791236020666304</v>
      </c>
      <c r="S11" s="32">
        <f t="shared" si="1"/>
        <v>49.864448392546663</v>
      </c>
      <c r="T11" s="32">
        <f t="shared" si="9"/>
        <v>48.314265281735615</v>
      </c>
      <c r="U11">
        <f>+IF('Média 24h-6h'!R11&lt;'Média Mensal'!$U$2,1,0)+IF('Média 6h-7h'!R11&lt;'Média Mensal'!$U$2,1,0)+IF('Média 7h-8h'!R11&lt;'Média Mensal'!$U$2,1,0)+IF('Média 8h-9h'!R11&lt;'Média Mensal'!$U$2,1,0)+IF('Média 9h-10h'!R11&lt;'Média Mensal'!$U$2,1,0)+IF('Média 10h-11h'!R11&lt;'Média Mensal'!$U$2,1,0)+IF('Média 11h-12h'!R11&lt;'Média Mensal'!$U$2,1,0)+IF('Média 12h-13h'!R11&lt;'Média Mensal'!$U$2,1,0)+IF('Média 13h-14h'!R11&lt;'Média Mensal'!$U$2,1,0)+IF('Média 14h-15h'!R11&lt;'Média Mensal'!$U$2,1,0)+IF('Média 15h-16h'!R11&lt;'Média Mensal'!$U$2,1,0)+IF('Média 16h-17h'!R11&lt;'Média Mensal'!$U$2,1,0)+IF('Média 17h-18h'!R11&lt;'Média Mensal'!$U$2,1,0)+IF('Média 18h-19h'!R11&lt;'Média Mensal'!$U$2,1,0)+IF('Média 19h-20h'!R11&lt;'Média Mensal'!$U$2,1,0)+IF('Média 20h-21h'!R11&lt;'Média Mensal'!$U$2,1,0)+IF('Média 21h-22h'!R11&lt;'Média Mensal'!$U$2,1,0)+IF('Média 22h-23h'!R11&lt;'Média Mensal'!$U$2,1,0)+IF('Média 23h-0h'!R11&lt;'Média Mensal'!$U$2,1,0)</f>
        <v>0</v>
      </c>
      <c r="V11">
        <f>+IF('Média 24h-6h'!S11&lt;'Média Mensal'!$U$2,1,0)+IF('Média 6h-7h'!S11&lt;'Média Mensal'!$U$2,1,0)+IF('Média 7h-8h'!S11&lt;'Média Mensal'!$U$2,1,0)+IF('Média 8h-9h'!S11&lt;'Média Mensal'!$U$2,1,0)+IF('Média 9h-10h'!S11&lt;'Média Mensal'!$U$2,1,0)+IF('Média 10h-11h'!S11&lt;'Média Mensal'!$U$2,1,0)+IF('Média 11h-12h'!S11&lt;'Média Mensal'!$U$2,1,0)+IF('Média 12h-13h'!S11&lt;'Média Mensal'!$U$2,1,0)+IF('Média 13h-14h'!S11&lt;'Média Mensal'!$U$2,1,0)+IF('Média 14h-15h'!S11&lt;'Média Mensal'!$U$2,1,0)+IF('Média 15h-16h'!S11&lt;'Média Mensal'!$U$2,1,0)+IF('Média 16h-17h'!S11&lt;'Média Mensal'!$U$2,1,0)+IF('Média 17h-18h'!S11&lt;'Média Mensal'!$U$2,1,0)+IF('Média 18h-19h'!S11&lt;'Média Mensal'!$U$2,1,0)+IF('Média 19h-20h'!S11&lt;'Média Mensal'!$U$2,1,0)+IF('Média 20h-21h'!S11&lt;'Média Mensal'!$U$2,1,0)+IF('Média 21h-22h'!S11&lt;'Média Mensal'!$U$2,1,0)+IF('Média 22h-23h'!S11&lt;'Média Mensal'!$U$2,1,0)+IF('Média 23h-0h'!S11&lt;'Média Mensal'!$U$2,1,0)</f>
        <v>0</v>
      </c>
    </row>
    <row r="12" spans="1:23" x14ac:dyDescent="0.25">
      <c r="B12" s="12" t="s">
        <v>97</v>
      </c>
      <c r="C12" s="12" t="s">
        <v>98</v>
      </c>
      <c r="D12" s="15">
        <v>499.02</v>
      </c>
      <c r="E12" s="4">
        <v>124536.47443157987</v>
      </c>
      <c r="F12" s="2">
        <v>128249.72625039157</v>
      </c>
      <c r="G12" s="5">
        <f t="shared" si="3"/>
        <v>252786.20068197144</v>
      </c>
      <c r="H12" s="2">
        <v>2568</v>
      </c>
      <c r="I12" s="2">
        <v>2524</v>
      </c>
      <c r="J12" s="5">
        <f t="shared" si="4"/>
        <v>5092</v>
      </c>
      <c r="K12" s="2">
        <v>0</v>
      </c>
      <c r="L12" s="2">
        <v>0</v>
      </c>
      <c r="M12" s="5">
        <f t="shared" si="5"/>
        <v>0</v>
      </c>
      <c r="N12" s="27">
        <f t="shared" si="6"/>
        <v>0.22451625856622079</v>
      </c>
      <c r="O12" s="27">
        <f t="shared" si="0"/>
        <v>0.23524117774988182</v>
      </c>
      <c r="P12" s="28">
        <f t="shared" si="7"/>
        <v>0.22983238111523108</v>
      </c>
      <c r="Q12" s="37"/>
      <c r="R12" s="32">
        <f t="shared" si="8"/>
        <v>48.495511850303693</v>
      </c>
      <c r="S12" s="32">
        <f t="shared" si="1"/>
        <v>50.812094393974476</v>
      </c>
      <c r="T12" s="32">
        <f t="shared" si="9"/>
        <v>49.643794320889917</v>
      </c>
      <c r="U12">
        <f>+IF('Média 24h-6h'!R12&lt;'Média Mensal'!$U$2,1,0)+IF('Média 6h-7h'!R12&lt;'Média Mensal'!$U$2,1,0)+IF('Média 7h-8h'!R12&lt;'Média Mensal'!$U$2,1,0)+IF('Média 8h-9h'!R12&lt;'Média Mensal'!$U$2,1,0)+IF('Média 9h-10h'!R12&lt;'Média Mensal'!$U$2,1,0)+IF('Média 10h-11h'!R12&lt;'Média Mensal'!$U$2,1,0)+IF('Média 11h-12h'!R12&lt;'Média Mensal'!$U$2,1,0)+IF('Média 12h-13h'!R12&lt;'Média Mensal'!$U$2,1,0)+IF('Média 13h-14h'!R12&lt;'Média Mensal'!$U$2,1,0)+IF('Média 14h-15h'!R12&lt;'Média Mensal'!$U$2,1,0)+IF('Média 15h-16h'!R12&lt;'Média Mensal'!$U$2,1,0)+IF('Média 16h-17h'!R12&lt;'Média Mensal'!$U$2,1,0)+IF('Média 17h-18h'!R12&lt;'Média Mensal'!$U$2,1,0)+IF('Média 18h-19h'!R12&lt;'Média Mensal'!$U$2,1,0)+IF('Média 19h-20h'!R12&lt;'Média Mensal'!$U$2,1,0)+IF('Média 20h-21h'!R12&lt;'Média Mensal'!$U$2,1,0)+IF('Média 21h-22h'!R12&lt;'Média Mensal'!$U$2,1,0)+IF('Média 22h-23h'!R12&lt;'Média Mensal'!$U$2,1,0)+IF('Média 23h-0h'!R12&lt;'Média Mensal'!$U$2,1,0)</f>
        <v>0</v>
      </c>
      <c r="V12">
        <f>+IF('Média 24h-6h'!S12&lt;'Média Mensal'!$U$2,1,0)+IF('Média 6h-7h'!S12&lt;'Média Mensal'!$U$2,1,0)+IF('Média 7h-8h'!S12&lt;'Média Mensal'!$U$2,1,0)+IF('Média 8h-9h'!S12&lt;'Média Mensal'!$U$2,1,0)+IF('Média 9h-10h'!S12&lt;'Média Mensal'!$U$2,1,0)+IF('Média 10h-11h'!S12&lt;'Média Mensal'!$U$2,1,0)+IF('Média 11h-12h'!S12&lt;'Média Mensal'!$U$2,1,0)+IF('Média 12h-13h'!S12&lt;'Média Mensal'!$U$2,1,0)+IF('Média 13h-14h'!S12&lt;'Média Mensal'!$U$2,1,0)+IF('Média 14h-15h'!S12&lt;'Média Mensal'!$U$2,1,0)+IF('Média 15h-16h'!S12&lt;'Média Mensal'!$U$2,1,0)+IF('Média 16h-17h'!S12&lt;'Média Mensal'!$U$2,1,0)+IF('Média 17h-18h'!S12&lt;'Média Mensal'!$U$2,1,0)+IF('Média 18h-19h'!S12&lt;'Média Mensal'!$U$2,1,0)+IF('Média 19h-20h'!S12&lt;'Média Mensal'!$U$2,1,0)+IF('Média 20h-21h'!S12&lt;'Média Mensal'!$U$2,1,0)+IF('Média 21h-22h'!S12&lt;'Média Mensal'!$U$2,1,0)+IF('Média 22h-23h'!S12&lt;'Média Mensal'!$U$2,1,0)+IF('Média 23h-0h'!S12&lt;'Média Mensal'!$U$2,1,0)</f>
        <v>0</v>
      </c>
    </row>
    <row r="13" spans="1:23" x14ac:dyDescent="0.25">
      <c r="B13" s="12" t="s">
        <v>98</v>
      </c>
      <c r="C13" s="12" t="s">
        <v>99</v>
      </c>
      <c r="D13" s="15">
        <v>650</v>
      </c>
      <c r="E13" s="4">
        <v>127116.60543311179</v>
      </c>
      <c r="F13" s="2">
        <v>129921.8114455899</v>
      </c>
      <c r="G13" s="5">
        <f t="shared" si="3"/>
        <v>257038.41687870171</v>
      </c>
      <c r="H13" s="2">
        <v>2570</v>
      </c>
      <c r="I13" s="2">
        <v>2526</v>
      </c>
      <c r="J13" s="5">
        <f t="shared" si="4"/>
        <v>5096</v>
      </c>
      <c r="K13" s="2">
        <v>0</v>
      </c>
      <c r="L13" s="2">
        <v>0</v>
      </c>
      <c r="M13" s="5">
        <f t="shared" si="5"/>
        <v>0</v>
      </c>
      <c r="N13" s="27">
        <f t="shared" si="6"/>
        <v>0.22898941748290783</v>
      </c>
      <c r="O13" s="27">
        <f t="shared" si="0"/>
        <v>0.23811950427698217</v>
      </c>
      <c r="P13" s="28">
        <f t="shared" si="7"/>
        <v>0.2335150452776158</v>
      </c>
      <c r="Q13" s="37"/>
      <c r="R13" s="32">
        <f t="shared" si="8"/>
        <v>49.461714176308092</v>
      </c>
      <c r="S13" s="32">
        <f t="shared" si="1"/>
        <v>51.43381292382815</v>
      </c>
      <c r="T13" s="32">
        <f t="shared" si="9"/>
        <v>50.439249779965017</v>
      </c>
      <c r="U13">
        <f>+IF('Média 24h-6h'!R13&lt;'Média Mensal'!$U$2,1,0)+IF('Média 6h-7h'!R13&lt;'Média Mensal'!$U$2,1,0)+IF('Média 7h-8h'!R13&lt;'Média Mensal'!$U$2,1,0)+IF('Média 8h-9h'!R13&lt;'Média Mensal'!$U$2,1,0)+IF('Média 9h-10h'!R13&lt;'Média Mensal'!$U$2,1,0)+IF('Média 10h-11h'!R13&lt;'Média Mensal'!$U$2,1,0)+IF('Média 11h-12h'!R13&lt;'Média Mensal'!$U$2,1,0)+IF('Média 12h-13h'!R13&lt;'Média Mensal'!$U$2,1,0)+IF('Média 13h-14h'!R13&lt;'Média Mensal'!$U$2,1,0)+IF('Média 14h-15h'!R13&lt;'Média Mensal'!$U$2,1,0)+IF('Média 15h-16h'!R13&lt;'Média Mensal'!$U$2,1,0)+IF('Média 16h-17h'!R13&lt;'Média Mensal'!$U$2,1,0)+IF('Média 17h-18h'!R13&lt;'Média Mensal'!$U$2,1,0)+IF('Média 18h-19h'!R13&lt;'Média Mensal'!$U$2,1,0)+IF('Média 19h-20h'!R13&lt;'Média Mensal'!$U$2,1,0)+IF('Média 20h-21h'!R13&lt;'Média Mensal'!$U$2,1,0)+IF('Média 21h-22h'!R13&lt;'Média Mensal'!$U$2,1,0)+IF('Média 22h-23h'!R13&lt;'Média Mensal'!$U$2,1,0)+IF('Média 23h-0h'!R13&lt;'Média Mensal'!$U$2,1,0)</f>
        <v>0</v>
      </c>
      <c r="V13">
        <f>+IF('Média 24h-6h'!S13&lt;'Média Mensal'!$U$2,1,0)+IF('Média 6h-7h'!S13&lt;'Média Mensal'!$U$2,1,0)+IF('Média 7h-8h'!S13&lt;'Média Mensal'!$U$2,1,0)+IF('Média 8h-9h'!S13&lt;'Média Mensal'!$U$2,1,0)+IF('Média 9h-10h'!S13&lt;'Média Mensal'!$U$2,1,0)+IF('Média 10h-11h'!S13&lt;'Média Mensal'!$U$2,1,0)+IF('Média 11h-12h'!S13&lt;'Média Mensal'!$U$2,1,0)+IF('Média 12h-13h'!S13&lt;'Média Mensal'!$U$2,1,0)+IF('Média 13h-14h'!S13&lt;'Média Mensal'!$U$2,1,0)+IF('Média 14h-15h'!S13&lt;'Média Mensal'!$U$2,1,0)+IF('Média 15h-16h'!S13&lt;'Média Mensal'!$U$2,1,0)+IF('Média 16h-17h'!S13&lt;'Média Mensal'!$U$2,1,0)+IF('Média 17h-18h'!S13&lt;'Média Mensal'!$U$2,1,0)+IF('Média 18h-19h'!S13&lt;'Média Mensal'!$U$2,1,0)+IF('Média 19h-20h'!S13&lt;'Média Mensal'!$U$2,1,0)+IF('Média 20h-21h'!S13&lt;'Média Mensal'!$U$2,1,0)+IF('Média 21h-22h'!S13&lt;'Média Mensal'!$U$2,1,0)+IF('Média 22h-23h'!S13&lt;'Média Mensal'!$U$2,1,0)+IF('Média 23h-0h'!S13&lt;'Média Mensal'!$U$2,1,0)</f>
        <v>0</v>
      </c>
    </row>
    <row r="14" spans="1:23" x14ac:dyDescent="0.25">
      <c r="B14" s="12" t="s">
        <v>99</v>
      </c>
      <c r="C14" s="12" t="s">
        <v>7</v>
      </c>
      <c r="D14" s="15">
        <v>619.19000000000005</v>
      </c>
      <c r="E14" s="4">
        <v>146378.41535880996</v>
      </c>
      <c r="F14" s="2">
        <v>148759.67266572977</v>
      </c>
      <c r="G14" s="5">
        <f t="shared" si="3"/>
        <v>295138.08802453976</v>
      </c>
      <c r="H14" s="2">
        <v>2570</v>
      </c>
      <c r="I14" s="2">
        <v>2526</v>
      </c>
      <c r="J14" s="5">
        <f t="shared" si="4"/>
        <v>5096</v>
      </c>
      <c r="K14" s="2">
        <v>0</v>
      </c>
      <c r="L14" s="2">
        <v>0</v>
      </c>
      <c r="M14" s="5">
        <f t="shared" si="5"/>
        <v>0</v>
      </c>
      <c r="N14" s="27">
        <f t="shared" si="6"/>
        <v>0.26368787894294921</v>
      </c>
      <c r="O14" s="27">
        <f t="shared" si="0"/>
        <v>0.27264536352623414</v>
      </c>
      <c r="P14" s="28">
        <f t="shared" si="7"/>
        <v>0.26812795077524471</v>
      </c>
      <c r="Q14" s="37"/>
      <c r="R14" s="32">
        <f t="shared" si="8"/>
        <v>56.956581851677029</v>
      </c>
      <c r="S14" s="32">
        <f t="shared" si="1"/>
        <v>58.891398521666574</v>
      </c>
      <c r="T14" s="32">
        <f t="shared" si="9"/>
        <v>57.91563736745286</v>
      </c>
      <c r="U14">
        <f>+IF('Média 24h-6h'!R14&lt;'Média Mensal'!$U$2,1,0)+IF('Média 6h-7h'!R14&lt;'Média Mensal'!$U$2,1,0)+IF('Média 7h-8h'!R14&lt;'Média Mensal'!$U$2,1,0)+IF('Média 8h-9h'!R14&lt;'Média Mensal'!$U$2,1,0)+IF('Média 9h-10h'!R14&lt;'Média Mensal'!$U$2,1,0)+IF('Média 10h-11h'!R14&lt;'Média Mensal'!$U$2,1,0)+IF('Média 11h-12h'!R14&lt;'Média Mensal'!$U$2,1,0)+IF('Média 12h-13h'!R14&lt;'Média Mensal'!$U$2,1,0)+IF('Média 13h-14h'!R14&lt;'Média Mensal'!$U$2,1,0)+IF('Média 14h-15h'!R14&lt;'Média Mensal'!$U$2,1,0)+IF('Média 15h-16h'!R14&lt;'Média Mensal'!$U$2,1,0)+IF('Média 16h-17h'!R14&lt;'Média Mensal'!$U$2,1,0)+IF('Média 17h-18h'!R14&lt;'Média Mensal'!$U$2,1,0)+IF('Média 18h-19h'!R14&lt;'Média Mensal'!$U$2,1,0)+IF('Média 19h-20h'!R14&lt;'Média Mensal'!$U$2,1,0)+IF('Média 20h-21h'!R14&lt;'Média Mensal'!$U$2,1,0)+IF('Média 21h-22h'!R14&lt;'Média Mensal'!$U$2,1,0)+IF('Média 22h-23h'!R14&lt;'Média Mensal'!$U$2,1,0)+IF('Média 23h-0h'!R14&lt;'Média Mensal'!$U$2,1,0)</f>
        <v>0</v>
      </c>
      <c r="V14">
        <f>+IF('Média 24h-6h'!S14&lt;'Média Mensal'!$U$2,1,0)+IF('Média 6h-7h'!S14&lt;'Média Mensal'!$U$2,1,0)+IF('Média 7h-8h'!S14&lt;'Média Mensal'!$U$2,1,0)+IF('Média 8h-9h'!S14&lt;'Média Mensal'!$U$2,1,0)+IF('Média 9h-10h'!S14&lt;'Média Mensal'!$U$2,1,0)+IF('Média 10h-11h'!S14&lt;'Média Mensal'!$U$2,1,0)+IF('Média 11h-12h'!S14&lt;'Média Mensal'!$U$2,1,0)+IF('Média 12h-13h'!S14&lt;'Média Mensal'!$U$2,1,0)+IF('Média 13h-14h'!S14&lt;'Média Mensal'!$U$2,1,0)+IF('Média 14h-15h'!S14&lt;'Média Mensal'!$U$2,1,0)+IF('Média 15h-16h'!S14&lt;'Média Mensal'!$U$2,1,0)+IF('Média 16h-17h'!S14&lt;'Média Mensal'!$U$2,1,0)+IF('Média 17h-18h'!S14&lt;'Média Mensal'!$U$2,1,0)+IF('Média 18h-19h'!S14&lt;'Média Mensal'!$U$2,1,0)+IF('Média 19h-20h'!S14&lt;'Média Mensal'!$U$2,1,0)+IF('Média 20h-21h'!S14&lt;'Média Mensal'!$U$2,1,0)+IF('Média 21h-22h'!S14&lt;'Média Mensal'!$U$2,1,0)+IF('Média 22h-23h'!S14&lt;'Média Mensal'!$U$2,1,0)+IF('Média 23h-0h'!S14&lt;'Média Mensal'!$U$2,1,0)</f>
        <v>0</v>
      </c>
    </row>
    <row r="15" spans="1:23" x14ac:dyDescent="0.25">
      <c r="B15" s="12" t="s">
        <v>7</v>
      </c>
      <c r="C15" s="12" t="s">
        <v>8</v>
      </c>
      <c r="D15" s="15">
        <v>1166.02</v>
      </c>
      <c r="E15" s="4">
        <v>262992.64910620905</v>
      </c>
      <c r="F15" s="2">
        <v>248508.62490705305</v>
      </c>
      <c r="G15" s="5">
        <f t="shared" si="3"/>
        <v>511501.27401326213</v>
      </c>
      <c r="H15" s="2">
        <v>4861</v>
      </c>
      <c r="I15" s="2">
        <v>4805</v>
      </c>
      <c r="J15" s="5">
        <f t="shared" si="4"/>
        <v>9666</v>
      </c>
      <c r="K15" s="2">
        <v>2675</v>
      </c>
      <c r="L15" s="2">
        <v>2784</v>
      </c>
      <c r="M15" s="5">
        <f t="shared" si="5"/>
        <v>5459</v>
      </c>
      <c r="N15" s="27">
        <f t="shared" si="6"/>
        <v>0.15349383270584452</v>
      </c>
      <c r="O15" s="27">
        <f t="shared" si="0"/>
        <v>0.14378690011239467</v>
      </c>
      <c r="P15" s="28">
        <f t="shared" si="7"/>
        <v>0.14861930367112364</v>
      </c>
      <c r="Q15" s="37"/>
      <c r="R15" s="32">
        <f t="shared" si="8"/>
        <v>34.898175306025614</v>
      </c>
      <c r="S15" s="32">
        <f t="shared" si="1"/>
        <v>32.745898656878779</v>
      </c>
      <c r="T15" s="32">
        <f t="shared" si="9"/>
        <v>33.818266050463613</v>
      </c>
      <c r="U15">
        <f>+IF('Média 24h-6h'!R15&lt;'Média Mensal'!$U$2,1,0)+IF('Média 6h-7h'!R15&lt;'Média Mensal'!$U$2,1,0)+IF('Média 7h-8h'!R15&lt;'Média Mensal'!$U$2,1,0)+IF('Média 8h-9h'!R15&lt;'Média Mensal'!$U$2,1,0)+IF('Média 9h-10h'!R15&lt;'Média Mensal'!$U$2,1,0)+IF('Média 10h-11h'!R15&lt;'Média Mensal'!$U$2,1,0)+IF('Média 11h-12h'!R15&lt;'Média Mensal'!$U$2,1,0)+IF('Média 12h-13h'!R15&lt;'Média Mensal'!$U$2,1,0)+IF('Média 13h-14h'!R15&lt;'Média Mensal'!$U$2,1,0)+IF('Média 14h-15h'!R15&lt;'Média Mensal'!$U$2,1,0)+IF('Média 15h-16h'!R15&lt;'Média Mensal'!$U$2,1,0)+IF('Média 16h-17h'!R15&lt;'Média Mensal'!$U$2,1,0)+IF('Média 17h-18h'!R15&lt;'Média Mensal'!$U$2,1,0)+IF('Média 18h-19h'!R15&lt;'Média Mensal'!$U$2,1,0)+IF('Média 19h-20h'!R15&lt;'Média Mensal'!$U$2,1,0)+IF('Média 20h-21h'!R15&lt;'Média Mensal'!$U$2,1,0)+IF('Média 21h-22h'!R15&lt;'Média Mensal'!$U$2,1,0)+IF('Média 22h-23h'!R15&lt;'Média Mensal'!$U$2,1,0)+IF('Média 23h-0h'!R15&lt;'Média Mensal'!$U$2,1,0)</f>
        <v>0</v>
      </c>
      <c r="V15">
        <f>+IF('Média 24h-6h'!S15&lt;'Média Mensal'!$U$2,1,0)+IF('Média 6h-7h'!S15&lt;'Média Mensal'!$U$2,1,0)+IF('Média 7h-8h'!S15&lt;'Média Mensal'!$U$2,1,0)+IF('Média 8h-9h'!S15&lt;'Média Mensal'!$U$2,1,0)+IF('Média 9h-10h'!S15&lt;'Média Mensal'!$U$2,1,0)+IF('Média 10h-11h'!S15&lt;'Média Mensal'!$U$2,1,0)+IF('Média 11h-12h'!S15&lt;'Média Mensal'!$U$2,1,0)+IF('Média 12h-13h'!S15&lt;'Média Mensal'!$U$2,1,0)+IF('Média 13h-14h'!S15&lt;'Média Mensal'!$U$2,1,0)+IF('Média 14h-15h'!S15&lt;'Média Mensal'!$U$2,1,0)+IF('Média 15h-16h'!S15&lt;'Média Mensal'!$U$2,1,0)+IF('Média 16h-17h'!S15&lt;'Média Mensal'!$U$2,1,0)+IF('Média 17h-18h'!S15&lt;'Média Mensal'!$U$2,1,0)+IF('Média 18h-19h'!S15&lt;'Média Mensal'!$U$2,1,0)+IF('Média 19h-20h'!S15&lt;'Média Mensal'!$U$2,1,0)+IF('Média 20h-21h'!S15&lt;'Média Mensal'!$U$2,1,0)+IF('Média 21h-22h'!S15&lt;'Média Mensal'!$U$2,1,0)+IF('Média 22h-23h'!S15&lt;'Média Mensal'!$U$2,1,0)+IF('Média 23h-0h'!S15&lt;'Média Mensal'!$U$2,1,0)</f>
        <v>0</v>
      </c>
    </row>
    <row r="16" spans="1:23" x14ac:dyDescent="0.25">
      <c r="B16" s="12" t="s">
        <v>8</v>
      </c>
      <c r="C16" s="12" t="s">
        <v>9</v>
      </c>
      <c r="D16" s="15">
        <v>950.92</v>
      </c>
      <c r="E16" s="4">
        <v>504861.78906382777</v>
      </c>
      <c r="F16" s="2">
        <v>454558.43305173633</v>
      </c>
      <c r="G16" s="5">
        <f t="shared" si="3"/>
        <v>959420.22211556416</v>
      </c>
      <c r="H16" s="2">
        <v>5308</v>
      </c>
      <c r="I16" s="2">
        <v>5272</v>
      </c>
      <c r="J16" s="5">
        <f t="shared" si="4"/>
        <v>10580</v>
      </c>
      <c r="K16" s="2">
        <v>4789</v>
      </c>
      <c r="L16" s="2">
        <v>4861</v>
      </c>
      <c r="M16" s="5">
        <f t="shared" si="5"/>
        <v>9650</v>
      </c>
      <c r="N16" s="27">
        <f t="shared" si="6"/>
        <v>0.2162890022550886</v>
      </c>
      <c r="O16" s="27">
        <f t="shared" si="0"/>
        <v>0.1939010839369599</v>
      </c>
      <c r="P16" s="28">
        <f t="shared" si="7"/>
        <v>0.20507092519697939</v>
      </c>
      <c r="Q16" s="37"/>
      <c r="R16" s="32">
        <f t="shared" si="8"/>
        <v>50.001167580848545</v>
      </c>
      <c r="S16" s="32">
        <f t="shared" si="1"/>
        <v>44.859215735886345</v>
      </c>
      <c r="T16" s="32">
        <f t="shared" si="9"/>
        <v>47.425616515845981</v>
      </c>
      <c r="U16">
        <f>+IF('Média 24h-6h'!R16&lt;'Média Mensal'!$U$2,1,0)+IF('Média 6h-7h'!R16&lt;'Média Mensal'!$U$2,1,0)+IF('Média 7h-8h'!R16&lt;'Média Mensal'!$U$2,1,0)+IF('Média 8h-9h'!R16&lt;'Média Mensal'!$U$2,1,0)+IF('Média 9h-10h'!R16&lt;'Média Mensal'!$U$2,1,0)+IF('Média 10h-11h'!R16&lt;'Média Mensal'!$U$2,1,0)+IF('Média 11h-12h'!R16&lt;'Média Mensal'!$U$2,1,0)+IF('Média 12h-13h'!R16&lt;'Média Mensal'!$U$2,1,0)+IF('Média 13h-14h'!R16&lt;'Média Mensal'!$U$2,1,0)+IF('Média 14h-15h'!R16&lt;'Média Mensal'!$U$2,1,0)+IF('Média 15h-16h'!R16&lt;'Média Mensal'!$U$2,1,0)+IF('Média 16h-17h'!R16&lt;'Média Mensal'!$U$2,1,0)+IF('Média 17h-18h'!R16&lt;'Média Mensal'!$U$2,1,0)+IF('Média 18h-19h'!R16&lt;'Média Mensal'!$U$2,1,0)+IF('Média 19h-20h'!R16&lt;'Média Mensal'!$U$2,1,0)+IF('Média 20h-21h'!R16&lt;'Média Mensal'!$U$2,1,0)+IF('Média 21h-22h'!R16&lt;'Média Mensal'!$U$2,1,0)+IF('Média 22h-23h'!R16&lt;'Média Mensal'!$U$2,1,0)+IF('Média 23h-0h'!R16&lt;'Média Mensal'!$U$2,1,0)</f>
        <v>0</v>
      </c>
      <c r="V16">
        <f>+IF('Média 24h-6h'!S16&lt;'Média Mensal'!$U$2,1,0)+IF('Média 6h-7h'!S16&lt;'Média Mensal'!$U$2,1,0)+IF('Média 7h-8h'!S16&lt;'Média Mensal'!$U$2,1,0)+IF('Média 8h-9h'!S16&lt;'Média Mensal'!$U$2,1,0)+IF('Média 9h-10h'!S16&lt;'Média Mensal'!$U$2,1,0)+IF('Média 10h-11h'!S16&lt;'Média Mensal'!$U$2,1,0)+IF('Média 11h-12h'!S16&lt;'Média Mensal'!$U$2,1,0)+IF('Média 12h-13h'!S16&lt;'Média Mensal'!$U$2,1,0)+IF('Média 13h-14h'!S16&lt;'Média Mensal'!$U$2,1,0)+IF('Média 14h-15h'!S16&lt;'Média Mensal'!$U$2,1,0)+IF('Média 15h-16h'!S16&lt;'Média Mensal'!$U$2,1,0)+IF('Média 16h-17h'!S16&lt;'Média Mensal'!$U$2,1,0)+IF('Média 17h-18h'!S16&lt;'Média Mensal'!$U$2,1,0)+IF('Média 18h-19h'!S16&lt;'Média Mensal'!$U$2,1,0)+IF('Média 19h-20h'!S16&lt;'Média Mensal'!$U$2,1,0)+IF('Média 20h-21h'!S16&lt;'Média Mensal'!$U$2,1,0)+IF('Média 21h-22h'!S16&lt;'Média Mensal'!$U$2,1,0)+IF('Média 22h-23h'!S16&lt;'Média Mensal'!$U$2,1,0)+IF('Média 23h-0h'!S16&lt;'Média Mensal'!$U$2,1,0)</f>
        <v>0</v>
      </c>
    </row>
    <row r="17" spans="2:22" x14ac:dyDescent="0.25">
      <c r="B17" s="12" t="s">
        <v>9</v>
      </c>
      <c r="C17" s="12" t="s">
        <v>10</v>
      </c>
      <c r="D17" s="15">
        <v>571.9</v>
      </c>
      <c r="E17" s="4">
        <v>534620.49210136221</v>
      </c>
      <c r="F17" s="2">
        <v>484251.84761572612</v>
      </c>
      <c r="G17" s="5">
        <f t="shared" si="3"/>
        <v>1018872.3397170883</v>
      </c>
      <c r="H17" s="2">
        <v>5305</v>
      </c>
      <c r="I17" s="2">
        <v>5275</v>
      </c>
      <c r="J17" s="5">
        <f t="shared" si="4"/>
        <v>10580</v>
      </c>
      <c r="K17" s="2">
        <v>4789</v>
      </c>
      <c r="L17" s="2">
        <v>4862</v>
      </c>
      <c r="M17" s="5">
        <f t="shared" si="5"/>
        <v>9651</v>
      </c>
      <c r="N17" s="27">
        <f t="shared" si="6"/>
        <v>0.22910159795083299</v>
      </c>
      <c r="O17" s="27">
        <f t="shared" si="0"/>
        <v>0.20648848854658505</v>
      </c>
      <c r="P17" s="28">
        <f t="shared" si="7"/>
        <v>0.21776695283784145</v>
      </c>
      <c r="Q17" s="37"/>
      <c r="R17" s="32">
        <f t="shared" si="8"/>
        <v>52.9641858630238</v>
      </c>
      <c r="S17" s="32">
        <f t="shared" si="1"/>
        <v>47.77072581786782</v>
      </c>
      <c r="T17" s="32">
        <f t="shared" si="2"/>
        <v>50.361936617917465</v>
      </c>
      <c r="U17">
        <f>+IF('Média 24h-6h'!R17&lt;'Média Mensal'!$U$2,1,0)+IF('Média 6h-7h'!R17&lt;'Média Mensal'!$U$2,1,0)+IF('Média 7h-8h'!R17&lt;'Média Mensal'!$U$2,1,0)+IF('Média 8h-9h'!R17&lt;'Média Mensal'!$U$2,1,0)+IF('Média 9h-10h'!R17&lt;'Média Mensal'!$U$2,1,0)+IF('Média 10h-11h'!R17&lt;'Média Mensal'!$U$2,1,0)+IF('Média 11h-12h'!R17&lt;'Média Mensal'!$U$2,1,0)+IF('Média 12h-13h'!R17&lt;'Média Mensal'!$U$2,1,0)+IF('Média 13h-14h'!R17&lt;'Média Mensal'!$U$2,1,0)+IF('Média 14h-15h'!R17&lt;'Média Mensal'!$U$2,1,0)+IF('Média 15h-16h'!R17&lt;'Média Mensal'!$U$2,1,0)+IF('Média 16h-17h'!R17&lt;'Média Mensal'!$U$2,1,0)+IF('Média 17h-18h'!R17&lt;'Média Mensal'!$U$2,1,0)+IF('Média 18h-19h'!R17&lt;'Média Mensal'!$U$2,1,0)+IF('Média 19h-20h'!R17&lt;'Média Mensal'!$U$2,1,0)+IF('Média 20h-21h'!R17&lt;'Média Mensal'!$U$2,1,0)+IF('Média 21h-22h'!R17&lt;'Média Mensal'!$U$2,1,0)+IF('Média 22h-23h'!R17&lt;'Média Mensal'!$U$2,1,0)+IF('Média 23h-0h'!R17&lt;'Média Mensal'!$U$2,1,0)</f>
        <v>0</v>
      </c>
      <c r="V17">
        <f>+IF('Média 24h-6h'!S17&lt;'Média Mensal'!$U$2,1,0)+IF('Média 6h-7h'!S17&lt;'Média Mensal'!$U$2,1,0)+IF('Média 7h-8h'!S17&lt;'Média Mensal'!$U$2,1,0)+IF('Média 8h-9h'!S17&lt;'Média Mensal'!$U$2,1,0)+IF('Média 9h-10h'!S17&lt;'Média Mensal'!$U$2,1,0)+IF('Média 10h-11h'!S17&lt;'Média Mensal'!$U$2,1,0)+IF('Média 11h-12h'!S17&lt;'Média Mensal'!$U$2,1,0)+IF('Média 12h-13h'!S17&lt;'Média Mensal'!$U$2,1,0)+IF('Média 13h-14h'!S17&lt;'Média Mensal'!$U$2,1,0)+IF('Média 14h-15h'!S17&lt;'Média Mensal'!$U$2,1,0)+IF('Média 15h-16h'!S17&lt;'Média Mensal'!$U$2,1,0)+IF('Média 16h-17h'!S17&lt;'Média Mensal'!$U$2,1,0)+IF('Média 17h-18h'!S17&lt;'Média Mensal'!$U$2,1,0)+IF('Média 18h-19h'!S17&lt;'Média Mensal'!$U$2,1,0)+IF('Média 19h-20h'!S17&lt;'Média Mensal'!$U$2,1,0)+IF('Média 20h-21h'!S17&lt;'Média Mensal'!$U$2,1,0)+IF('Média 21h-22h'!S17&lt;'Média Mensal'!$U$2,1,0)+IF('Média 22h-23h'!S17&lt;'Média Mensal'!$U$2,1,0)+IF('Média 23h-0h'!S17&lt;'Média Mensal'!$U$2,1,0)</f>
        <v>0</v>
      </c>
    </row>
    <row r="18" spans="2:22" x14ac:dyDescent="0.25">
      <c r="B18" s="12" t="s">
        <v>10</v>
      </c>
      <c r="C18" s="12" t="s">
        <v>11</v>
      </c>
      <c r="D18" s="15">
        <v>680.44</v>
      </c>
      <c r="E18" s="4">
        <v>668008.38222912082</v>
      </c>
      <c r="F18" s="2">
        <v>574302.37650045252</v>
      </c>
      <c r="G18" s="5">
        <f t="shared" si="3"/>
        <v>1242310.7587295733</v>
      </c>
      <c r="H18" s="2">
        <v>5304</v>
      </c>
      <c r="I18" s="2">
        <v>5276</v>
      </c>
      <c r="J18" s="5">
        <f t="shared" si="4"/>
        <v>10580</v>
      </c>
      <c r="K18" s="2">
        <v>4789</v>
      </c>
      <c r="L18" s="2">
        <v>4864</v>
      </c>
      <c r="M18" s="5">
        <f t="shared" si="5"/>
        <v>9653</v>
      </c>
      <c r="N18" s="27">
        <f t="shared" si="6"/>
        <v>0.2862889794822181</v>
      </c>
      <c r="O18" s="27">
        <f t="shared" si="0"/>
        <v>0.2448123595416544</v>
      </c>
      <c r="P18" s="28">
        <f t="shared" si="7"/>
        <v>0.26549503907690108</v>
      </c>
      <c r="Q18" s="37"/>
      <c r="R18" s="32">
        <f t="shared" si="8"/>
        <v>66.185314795315648</v>
      </c>
      <c r="S18" s="32">
        <f t="shared" si="1"/>
        <v>56.63731523673102</v>
      </c>
      <c r="T18" s="32">
        <f t="shared" si="2"/>
        <v>61.400225311598547</v>
      </c>
      <c r="U18">
        <f>+IF('Média 24h-6h'!R18&lt;'Média Mensal'!$U$2,1,0)+IF('Média 6h-7h'!R18&lt;'Média Mensal'!$U$2,1,0)+IF('Média 7h-8h'!R18&lt;'Média Mensal'!$U$2,1,0)+IF('Média 8h-9h'!R18&lt;'Média Mensal'!$U$2,1,0)+IF('Média 9h-10h'!R18&lt;'Média Mensal'!$U$2,1,0)+IF('Média 10h-11h'!R18&lt;'Média Mensal'!$U$2,1,0)+IF('Média 11h-12h'!R18&lt;'Média Mensal'!$U$2,1,0)+IF('Média 12h-13h'!R18&lt;'Média Mensal'!$U$2,1,0)+IF('Média 13h-14h'!R18&lt;'Média Mensal'!$U$2,1,0)+IF('Média 14h-15h'!R18&lt;'Média Mensal'!$U$2,1,0)+IF('Média 15h-16h'!R18&lt;'Média Mensal'!$U$2,1,0)+IF('Média 16h-17h'!R18&lt;'Média Mensal'!$U$2,1,0)+IF('Média 17h-18h'!R18&lt;'Média Mensal'!$U$2,1,0)+IF('Média 18h-19h'!R18&lt;'Média Mensal'!$U$2,1,0)+IF('Média 19h-20h'!R18&lt;'Média Mensal'!$U$2,1,0)+IF('Média 20h-21h'!R18&lt;'Média Mensal'!$U$2,1,0)+IF('Média 21h-22h'!R18&lt;'Média Mensal'!$U$2,1,0)+IF('Média 22h-23h'!R18&lt;'Média Mensal'!$U$2,1,0)+IF('Média 23h-0h'!R18&lt;'Média Mensal'!$U$2,1,0)</f>
        <v>0</v>
      </c>
      <c r="V18">
        <f>+IF('Média 24h-6h'!S18&lt;'Média Mensal'!$U$2,1,0)+IF('Média 6h-7h'!S18&lt;'Média Mensal'!$U$2,1,0)+IF('Média 7h-8h'!S18&lt;'Média Mensal'!$U$2,1,0)+IF('Média 8h-9h'!S18&lt;'Média Mensal'!$U$2,1,0)+IF('Média 9h-10h'!S18&lt;'Média Mensal'!$U$2,1,0)+IF('Média 10h-11h'!S18&lt;'Média Mensal'!$U$2,1,0)+IF('Média 11h-12h'!S18&lt;'Média Mensal'!$U$2,1,0)+IF('Média 12h-13h'!S18&lt;'Média Mensal'!$U$2,1,0)+IF('Média 13h-14h'!S18&lt;'Média Mensal'!$U$2,1,0)+IF('Média 14h-15h'!S18&lt;'Média Mensal'!$U$2,1,0)+IF('Média 15h-16h'!S18&lt;'Média Mensal'!$U$2,1,0)+IF('Média 16h-17h'!S18&lt;'Média Mensal'!$U$2,1,0)+IF('Média 17h-18h'!S18&lt;'Média Mensal'!$U$2,1,0)+IF('Média 18h-19h'!S18&lt;'Média Mensal'!$U$2,1,0)+IF('Média 19h-20h'!S18&lt;'Média Mensal'!$U$2,1,0)+IF('Média 20h-21h'!S18&lt;'Média Mensal'!$U$2,1,0)+IF('Média 21h-22h'!S18&lt;'Média Mensal'!$U$2,1,0)+IF('Média 22h-23h'!S18&lt;'Média Mensal'!$U$2,1,0)+IF('Média 23h-0h'!S18&lt;'Média Mensal'!$U$2,1,0)</f>
        <v>0</v>
      </c>
    </row>
    <row r="19" spans="2:22" x14ac:dyDescent="0.25">
      <c r="B19" s="12" t="s">
        <v>11</v>
      </c>
      <c r="C19" s="12" t="s">
        <v>12</v>
      </c>
      <c r="D19" s="15">
        <v>451.8</v>
      </c>
      <c r="E19" s="4">
        <v>796781.26479919755</v>
      </c>
      <c r="F19" s="2">
        <v>708918.31177179632</v>
      </c>
      <c r="G19" s="5">
        <f t="shared" si="3"/>
        <v>1505699.5765709938</v>
      </c>
      <c r="H19" s="2">
        <v>5305</v>
      </c>
      <c r="I19" s="2">
        <v>5279</v>
      </c>
      <c r="J19" s="5">
        <f t="shared" si="4"/>
        <v>10584</v>
      </c>
      <c r="K19" s="2">
        <v>4789</v>
      </c>
      <c r="L19" s="2">
        <v>4863</v>
      </c>
      <c r="M19" s="5">
        <f t="shared" si="5"/>
        <v>9652</v>
      </c>
      <c r="N19" s="27">
        <f t="shared" si="6"/>
        <v>0.34144568657531416</v>
      </c>
      <c r="O19" s="27">
        <f t="shared" si="0"/>
        <v>0.30214462664932706</v>
      </c>
      <c r="P19" s="28">
        <f t="shared" si="7"/>
        <v>0.32174167846998908</v>
      </c>
      <c r="Q19" s="37"/>
      <c r="R19" s="32">
        <f t="shared" si="8"/>
        <v>78.936126887180265</v>
      </c>
      <c r="S19" s="32">
        <f t="shared" si="1"/>
        <v>69.899261661585129</v>
      </c>
      <c r="T19" s="32">
        <f t="shared" si="2"/>
        <v>74.406976505781472</v>
      </c>
      <c r="U19">
        <f>+IF('Média 24h-6h'!R19&lt;'Média Mensal'!$U$2,1,0)+IF('Média 6h-7h'!R19&lt;'Média Mensal'!$U$2,1,0)+IF('Média 7h-8h'!R19&lt;'Média Mensal'!$U$2,1,0)+IF('Média 8h-9h'!R19&lt;'Média Mensal'!$U$2,1,0)+IF('Média 9h-10h'!R19&lt;'Média Mensal'!$U$2,1,0)+IF('Média 10h-11h'!R19&lt;'Média Mensal'!$U$2,1,0)+IF('Média 11h-12h'!R19&lt;'Média Mensal'!$U$2,1,0)+IF('Média 12h-13h'!R19&lt;'Média Mensal'!$U$2,1,0)+IF('Média 13h-14h'!R19&lt;'Média Mensal'!$U$2,1,0)+IF('Média 14h-15h'!R19&lt;'Média Mensal'!$U$2,1,0)+IF('Média 15h-16h'!R19&lt;'Média Mensal'!$U$2,1,0)+IF('Média 16h-17h'!R19&lt;'Média Mensal'!$U$2,1,0)+IF('Média 17h-18h'!R19&lt;'Média Mensal'!$U$2,1,0)+IF('Média 18h-19h'!R19&lt;'Média Mensal'!$U$2,1,0)+IF('Média 19h-20h'!R19&lt;'Média Mensal'!$U$2,1,0)+IF('Média 20h-21h'!R19&lt;'Média Mensal'!$U$2,1,0)+IF('Média 21h-22h'!R19&lt;'Média Mensal'!$U$2,1,0)+IF('Média 22h-23h'!R19&lt;'Média Mensal'!$U$2,1,0)+IF('Média 23h-0h'!R19&lt;'Média Mensal'!$U$2,1,0)</f>
        <v>0</v>
      </c>
      <c r="V19">
        <f>+IF('Média 24h-6h'!S19&lt;'Média Mensal'!$U$2,1,0)+IF('Média 6h-7h'!S19&lt;'Média Mensal'!$U$2,1,0)+IF('Média 7h-8h'!S19&lt;'Média Mensal'!$U$2,1,0)+IF('Média 8h-9h'!S19&lt;'Média Mensal'!$U$2,1,0)+IF('Média 9h-10h'!S19&lt;'Média Mensal'!$U$2,1,0)+IF('Média 10h-11h'!S19&lt;'Média Mensal'!$U$2,1,0)+IF('Média 11h-12h'!S19&lt;'Média Mensal'!$U$2,1,0)+IF('Média 12h-13h'!S19&lt;'Média Mensal'!$U$2,1,0)+IF('Média 13h-14h'!S19&lt;'Média Mensal'!$U$2,1,0)+IF('Média 14h-15h'!S19&lt;'Média Mensal'!$U$2,1,0)+IF('Média 15h-16h'!S19&lt;'Média Mensal'!$U$2,1,0)+IF('Média 16h-17h'!S19&lt;'Média Mensal'!$U$2,1,0)+IF('Média 17h-18h'!S19&lt;'Média Mensal'!$U$2,1,0)+IF('Média 18h-19h'!S19&lt;'Média Mensal'!$U$2,1,0)+IF('Média 19h-20h'!S19&lt;'Média Mensal'!$U$2,1,0)+IF('Média 20h-21h'!S19&lt;'Média Mensal'!$U$2,1,0)+IF('Média 21h-22h'!S19&lt;'Média Mensal'!$U$2,1,0)+IF('Média 22h-23h'!S19&lt;'Média Mensal'!$U$2,1,0)+IF('Média 23h-0h'!S19&lt;'Média Mensal'!$U$2,1,0)</f>
        <v>0</v>
      </c>
    </row>
    <row r="20" spans="2:22" x14ac:dyDescent="0.25">
      <c r="B20" s="12" t="s">
        <v>12</v>
      </c>
      <c r="C20" s="12" t="s">
        <v>13</v>
      </c>
      <c r="D20" s="15">
        <v>857.43000000000006</v>
      </c>
      <c r="E20" s="4">
        <v>958607.55018985376</v>
      </c>
      <c r="F20" s="2">
        <v>1020404.2020674859</v>
      </c>
      <c r="G20" s="5">
        <f t="shared" si="3"/>
        <v>1979011.7522573397</v>
      </c>
      <c r="H20" s="2">
        <v>6911</v>
      </c>
      <c r="I20" s="2">
        <v>6870</v>
      </c>
      <c r="J20" s="5">
        <f t="shared" si="4"/>
        <v>13781</v>
      </c>
      <c r="K20" s="2">
        <v>4792</v>
      </c>
      <c r="L20" s="2">
        <v>4867</v>
      </c>
      <c r="M20" s="5">
        <f t="shared" si="5"/>
        <v>9659</v>
      </c>
      <c r="N20" s="27">
        <f t="shared" si="6"/>
        <v>0.35753036343158334</v>
      </c>
      <c r="O20" s="27">
        <f t="shared" si="0"/>
        <v>0.37920047227711318</v>
      </c>
      <c r="P20" s="28">
        <f t="shared" si="7"/>
        <v>0.36838507054510611</v>
      </c>
      <c r="Q20" s="37"/>
      <c r="R20" s="32">
        <f t="shared" si="8"/>
        <v>81.911266358186253</v>
      </c>
      <c r="S20" s="32">
        <f t="shared" si="1"/>
        <v>86.939098753300328</v>
      </c>
      <c r="T20" s="32">
        <f t="shared" si="2"/>
        <v>84.428829021217567</v>
      </c>
      <c r="U20">
        <f>+IF('Média 24h-6h'!R20&lt;'Média Mensal'!$U$2,1,0)+IF('Média 6h-7h'!R20&lt;'Média Mensal'!$U$2,1,0)+IF('Média 7h-8h'!R20&lt;'Média Mensal'!$U$2,1,0)+IF('Média 8h-9h'!R20&lt;'Média Mensal'!$U$2,1,0)+IF('Média 9h-10h'!R20&lt;'Média Mensal'!$U$2,1,0)+IF('Média 10h-11h'!R20&lt;'Média Mensal'!$U$2,1,0)+IF('Média 11h-12h'!R20&lt;'Média Mensal'!$U$2,1,0)+IF('Média 12h-13h'!R20&lt;'Média Mensal'!$U$2,1,0)+IF('Média 13h-14h'!R20&lt;'Média Mensal'!$U$2,1,0)+IF('Média 14h-15h'!R20&lt;'Média Mensal'!$U$2,1,0)+IF('Média 15h-16h'!R20&lt;'Média Mensal'!$U$2,1,0)+IF('Média 16h-17h'!R20&lt;'Média Mensal'!$U$2,1,0)+IF('Média 17h-18h'!R20&lt;'Média Mensal'!$U$2,1,0)+IF('Média 18h-19h'!R20&lt;'Média Mensal'!$U$2,1,0)+IF('Média 19h-20h'!R20&lt;'Média Mensal'!$U$2,1,0)+IF('Média 20h-21h'!R20&lt;'Média Mensal'!$U$2,1,0)+IF('Média 21h-22h'!R20&lt;'Média Mensal'!$U$2,1,0)+IF('Média 22h-23h'!R20&lt;'Média Mensal'!$U$2,1,0)+IF('Média 23h-0h'!R20&lt;'Média Mensal'!$U$2,1,0)</f>
        <v>0</v>
      </c>
      <c r="V20">
        <f>+IF('Média 24h-6h'!S20&lt;'Média Mensal'!$U$2,1,0)+IF('Média 6h-7h'!S20&lt;'Média Mensal'!$U$2,1,0)+IF('Média 7h-8h'!S20&lt;'Média Mensal'!$U$2,1,0)+IF('Média 8h-9h'!S20&lt;'Média Mensal'!$U$2,1,0)+IF('Média 9h-10h'!S20&lt;'Média Mensal'!$U$2,1,0)+IF('Média 10h-11h'!S20&lt;'Média Mensal'!$U$2,1,0)+IF('Média 11h-12h'!S20&lt;'Média Mensal'!$U$2,1,0)+IF('Média 12h-13h'!S20&lt;'Média Mensal'!$U$2,1,0)+IF('Média 13h-14h'!S20&lt;'Média Mensal'!$U$2,1,0)+IF('Média 14h-15h'!S20&lt;'Média Mensal'!$U$2,1,0)+IF('Média 15h-16h'!S20&lt;'Média Mensal'!$U$2,1,0)+IF('Média 16h-17h'!S20&lt;'Média Mensal'!$U$2,1,0)+IF('Média 17h-18h'!S20&lt;'Média Mensal'!$U$2,1,0)+IF('Média 18h-19h'!S20&lt;'Média Mensal'!$U$2,1,0)+IF('Média 19h-20h'!S20&lt;'Média Mensal'!$U$2,1,0)+IF('Média 20h-21h'!S20&lt;'Média Mensal'!$U$2,1,0)+IF('Média 21h-22h'!S20&lt;'Média Mensal'!$U$2,1,0)+IF('Média 22h-23h'!S20&lt;'Média Mensal'!$U$2,1,0)+IF('Média 23h-0h'!S20&lt;'Média Mensal'!$U$2,1,0)</f>
        <v>0</v>
      </c>
    </row>
    <row r="21" spans="2:22" x14ac:dyDescent="0.25">
      <c r="B21" s="12" t="s">
        <v>13</v>
      </c>
      <c r="C21" s="12" t="s">
        <v>14</v>
      </c>
      <c r="D21" s="15">
        <v>460.97</v>
      </c>
      <c r="E21" s="4">
        <v>898602.73356483632</v>
      </c>
      <c r="F21" s="2">
        <v>1021697.0197027563</v>
      </c>
      <c r="G21" s="5">
        <f t="shared" si="3"/>
        <v>1920299.7532675928</v>
      </c>
      <c r="H21" s="2">
        <v>6909</v>
      </c>
      <c r="I21" s="2">
        <v>6878</v>
      </c>
      <c r="J21" s="5">
        <f t="shared" si="4"/>
        <v>13787</v>
      </c>
      <c r="K21" s="2">
        <v>4796</v>
      </c>
      <c r="L21" s="2">
        <v>4867</v>
      </c>
      <c r="M21" s="5">
        <f t="shared" si="5"/>
        <v>9663</v>
      </c>
      <c r="N21" s="27">
        <f t="shared" si="6"/>
        <v>0.33508047484064013</v>
      </c>
      <c r="O21" s="27">
        <f t="shared" si="0"/>
        <v>0.3794372486514308</v>
      </c>
      <c r="P21" s="28">
        <f t="shared" si="7"/>
        <v>0.35730389185868616</v>
      </c>
      <c r="Q21" s="37"/>
      <c r="R21" s="32">
        <f t="shared" si="8"/>
        <v>76.770844388281617</v>
      </c>
      <c r="S21" s="32">
        <f t="shared" si="1"/>
        <v>86.989954849106539</v>
      </c>
      <c r="T21" s="32">
        <f t="shared" si="2"/>
        <v>81.88911527793573</v>
      </c>
      <c r="U21">
        <f>+IF('Média 24h-6h'!R21&lt;'Média Mensal'!$U$2,1,0)+IF('Média 6h-7h'!R21&lt;'Média Mensal'!$U$2,1,0)+IF('Média 7h-8h'!R21&lt;'Média Mensal'!$U$2,1,0)+IF('Média 8h-9h'!R21&lt;'Média Mensal'!$U$2,1,0)+IF('Média 9h-10h'!R21&lt;'Média Mensal'!$U$2,1,0)+IF('Média 10h-11h'!R21&lt;'Média Mensal'!$U$2,1,0)+IF('Média 11h-12h'!R21&lt;'Média Mensal'!$U$2,1,0)+IF('Média 12h-13h'!R21&lt;'Média Mensal'!$U$2,1,0)+IF('Média 13h-14h'!R21&lt;'Média Mensal'!$U$2,1,0)+IF('Média 14h-15h'!R21&lt;'Média Mensal'!$U$2,1,0)+IF('Média 15h-16h'!R21&lt;'Média Mensal'!$U$2,1,0)+IF('Média 16h-17h'!R21&lt;'Média Mensal'!$U$2,1,0)+IF('Média 17h-18h'!R21&lt;'Média Mensal'!$U$2,1,0)+IF('Média 18h-19h'!R21&lt;'Média Mensal'!$U$2,1,0)+IF('Média 19h-20h'!R21&lt;'Média Mensal'!$U$2,1,0)+IF('Média 20h-21h'!R21&lt;'Média Mensal'!$U$2,1,0)+IF('Média 21h-22h'!R21&lt;'Média Mensal'!$U$2,1,0)+IF('Média 22h-23h'!R21&lt;'Média Mensal'!$U$2,1,0)+IF('Média 23h-0h'!R21&lt;'Média Mensal'!$U$2,1,0)</f>
        <v>0</v>
      </c>
      <c r="V21">
        <f>+IF('Média 24h-6h'!S21&lt;'Média Mensal'!$U$2,1,0)+IF('Média 6h-7h'!S21&lt;'Média Mensal'!$U$2,1,0)+IF('Média 7h-8h'!S21&lt;'Média Mensal'!$U$2,1,0)+IF('Média 8h-9h'!S21&lt;'Média Mensal'!$U$2,1,0)+IF('Média 9h-10h'!S21&lt;'Média Mensal'!$U$2,1,0)+IF('Média 10h-11h'!S21&lt;'Média Mensal'!$U$2,1,0)+IF('Média 11h-12h'!S21&lt;'Média Mensal'!$U$2,1,0)+IF('Média 12h-13h'!S21&lt;'Média Mensal'!$U$2,1,0)+IF('Média 13h-14h'!S21&lt;'Média Mensal'!$U$2,1,0)+IF('Média 14h-15h'!S21&lt;'Média Mensal'!$U$2,1,0)+IF('Média 15h-16h'!S21&lt;'Média Mensal'!$U$2,1,0)+IF('Média 16h-17h'!S21&lt;'Média Mensal'!$U$2,1,0)+IF('Média 17h-18h'!S21&lt;'Média Mensal'!$U$2,1,0)+IF('Média 18h-19h'!S21&lt;'Média Mensal'!$U$2,1,0)+IF('Média 19h-20h'!S21&lt;'Média Mensal'!$U$2,1,0)+IF('Média 20h-21h'!S21&lt;'Média Mensal'!$U$2,1,0)+IF('Média 21h-22h'!S21&lt;'Média Mensal'!$U$2,1,0)+IF('Média 22h-23h'!S21&lt;'Média Mensal'!$U$2,1,0)+IF('Média 23h-0h'!S21&lt;'Média Mensal'!$U$2,1,0)</f>
        <v>0</v>
      </c>
    </row>
    <row r="22" spans="2:22" x14ac:dyDescent="0.25">
      <c r="B22" s="12" t="s">
        <v>14</v>
      </c>
      <c r="C22" s="12" t="s">
        <v>15</v>
      </c>
      <c r="D22" s="15">
        <v>627.48</v>
      </c>
      <c r="E22" s="4">
        <v>857850.47046600969</v>
      </c>
      <c r="F22" s="2">
        <v>981770.48137215502</v>
      </c>
      <c r="G22" s="5">
        <f t="shared" si="3"/>
        <v>1839620.9518381646</v>
      </c>
      <c r="H22" s="2">
        <v>6909</v>
      </c>
      <c r="I22" s="2">
        <v>6880</v>
      </c>
      <c r="J22" s="5">
        <f t="shared" si="4"/>
        <v>13789</v>
      </c>
      <c r="K22" s="2">
        <v>4797</v>
      </c>
      <c r="L22" s="2">
        <v>4868</v>
      </c>
      <c r="M22" s="5">
        <f t="shared" si="5"/>
        <v>9665</v>
      </c>
      <c r="N22" s="27">
        <f t="shared" si="6"/>
        <v>0.3198547615458649</v>
      </c>
      <c r="O22" s="27">
        <f t="shared" si="0"/>
        <v>0.36451729945085182</v>
      </c>
      <c r="P22" s="28">
        <f t="shared" si="7"/>
        <v>0.34223315788499575</v>
      </c>
      <c r="Q22" s="37"/>
      <c r="R22" s="32">
        <f t="shared" si="8"/>
        <v>73.282972019990581</v>
      </c>
      <c r="S22" s="32">
        <f t="shared" si="1"/>
        <v>83.569159122587251</v>
      </c>
      <c r="T22" s="32">
        <f t="shared" si="2"/>
        <v>78.435275511135188</v>
      </c>
      <c r="U22">
        <f>+IF('Média 24h-6h'!R22&lt;'Média Mensal'!$U$2,1,0)+IF('Média 6h-7h'!R22&lt;'Média Mensal'!$U$2,1,0)+IF('Média 7h-8h'!R22&lt;'Média Mensal'!$U$2,1,0)+IF('Média 8h-9h'!R22&lt;'Média Mensal'!$U$2,1,0)+IF('Média 9h-10h'!R22&lt;'Média Mensal'!$U$2,1,0)+IF('Média 10h-11h'!R22&lt;'Média Mensal'!$U$2,1,0)+IF('Média 11h-12h'!R22&lt;'Média Mensal'!$U$2,1,0)+IF('Média 12h-13h'!R22&lt;'Média Mensal'!$U$2,1,0)+IF('Média 13h-14h'!R22&lt;'Média Mensal'!$U$2,1,0)+IF('Média 14h-15h'!R22&lt;'Média Mensal'!$U$2,1,0)+IF('Média 15h-16h'!R22&lt;'Média Mensal'!$U$2,1,0)+IF('Média 16h-17h'!R22&lt;'Média Mensal'!$U$2,1,0)+IF('Média 17h-18h'!R22&lt;'Média Mensal'!$U$2,1,0)+IF('Média 18h-19h'!R22&lt;'Média Mensal'!$U$2,1,0)+IF('Média 19h-20h'!R22&lt;'Média Mensal'!$U$2,1,0)+IF('Média 20h-21h'!R22&lt;'Média Mensal'!$U$2,1,0)+IF('Média 21h-22h'!R22&lt;'Média Mensal'!$U$2,1,0)+IF('Média 22h-23h'!R22&lt;'Média Mensal'!$U$2,1,0)+IF('Média 23h-0h'!R22&lt;'Média Mensal'!$U$2,1,0)</f>
        <v>0</v>
      </c>
      <c r="V22">
        <f>+IF('Média 24h-6h'!S22&lt;'Média Mensal'!$U$2,1,0)+IF('Média 6h-7h'!S22&lt;'Média Mensal'!$U$2,1,0)+IF('Média 7h-8h'!S22&lt;'Média Mensal'!$U$2,1,0)+IF('Média 8h-9h'!S22&lt;'Média Mensal'!$U$2,1,0)+IF('Média 9h-10h'!S22&lt;'Média Mensal'!$U$2,1,0)+IF('Média 10h-11h'!S22&lt;'Média Mensal'!$U$2,1,0)+IF('Média 11h-12h'!S22&lt;'Média Mensal'!$U$2,1,0)+IF('Média 12h-13h'!S22&lt;'Média Mensal'!$U$2,1,0)+IF('Média 13h-14h'!S22&lt;'Média Mensal'!$U$2,1,0)+IF('Média 14h-15h'!S22&lt;'Média Mensal'!$U$2,1,0)+IF('Média 15h-16h'!S22&lt;'Média Mensal'!$U$2,1,0)+IF('Média 16h-17h'!S22&lt;'Média Mensal'!$U$2,1,0)+IF('Média 17h-18h'!S22&lt;'Média Mensal'!$U$2,1,0)+IF('Média 18h-19h'!S22&lt;'Média Mensal'!$U$2,1,0)+IF('Média 19h-20h'!S22&lt;'Média Mensal'!$U$2,1,0)+IF('Média 20h-21h'!S22&lt;'Média Mensal'!$U$2,1,0)+IF('Média 21h-22h'!S22&lt;'Média Mensal'!$U$2,1,0)+IF('Média 22h-23h'!S22&lt;'Média Mensal'!$U$2,1,0)+IF('Média 23h-0h'!S22&lt;'Média Mensal'!$U$2,1,0)</f>
        <v>0</v>
      </c>
    </row>
    <row r="23" spans="2:22" x14ac:dyDescent="0.25">
      <c r="B23" s="12" t="s">
        <v>15</v>
      </c>
      <c r="C23" s="12" t="s">
        <v>16</v>
      </c>
      <c r="D23" s="15">
        <v>871.87</v>
      </c>
      <c r="E23" s="4">
        <v>789191.08510681952</v>
      </c>
      <c r="F23" s="2">
        <v>836273.44472584315</v>
      </c>
      <c r="G23" s="5">
        <f t="shared" si="3"/>
        <v>1625464.5298326625</v>
      </c>
      <c r="H23" s="2">
        <v>6909</v>
      </c>
      <c r="I23" s="2">
        <v>6880</v>
      </c>
      <c r="J23" s="5">
        <f t="shared" si="4"/>
        <v>13789</v>
      </c>
      <c r="K23" s="2">
        <v>4794</v>
      </c>
      <c r="L23" s="2">
        <v>4866</v>
      </c>
      <c r="M23" s="5">
        <f t="shared" si="5"/>
        <v>9660</v>
      </c>
      <c r="N23" s="27">
        <f t="shared" si="6"/>
        <v>0.29433634278368775</v>
      </c>
      <c r="O23" s="27">
        <f t="shared" si="0"/>
        <v>0.31055352724173185</v>
      </c>
      <c r="P23" s="28">
        <f t="shared" si="7"/>
        <v>0.30246242533316486</v>
      </c>
      <c r="Q23" s="37"/>
      <c r="R23" s="32">
        <f t="shared" si="8"/>
        <v>67.434938486441041</v>
      </c>
      <c r="S23" s="32">
        <f t="shared" si="1"/>
        <v>71.196445149484347</v>
      </c>
      <c r="T23" s="32">
        <f t="shared" si="2"/>
        <v>69.319140681166047</v>
      </c>
      <c r="U23">
        <f>+IF('Média 24h-6h'!R23&lt;'Média Mensal'!$U$2,1,0)+IF('Média 6h-7h'!R23&lt;'Média Mensal'!$U$2,1,0)+IF('Média 7h-8h'!R23&lt;'Média Mensal'!$U$2,1,0)+IF('Média 8h-9h'!R23&lt;'Média Mensal'!$U$2,1,0)+IF('Média 9h-10h'!R23&lt;'Média Mensal'!$U$2,1,0)+IF('Média 10h-11h'!R23&lt;'Média Mensal'!$U$2,1,0)+IF('Média 11h-12h'!R23&lt;'Média Mensal'!$U$2,1,0)+IF('Média 12h-13h'!R23&lt;'Média Mensal'!$U$2,1,0)+IF('Média 13h-14h'!R23&lt;'Média Mensal'!$U$2,1,0)+IF('Média 14h-15h'!R23&lt;'Média Mensal'!$U$2,1,0)+IF('Média 15h-16h'!R23&lt;'Média Mensal'!$U$2,1,0)+IF('Média 16h-17h'!R23&lt;'Média Mensal'!$U$2,1,0)+IF('Média 17h-18h'!R23&lt;'Média Mensal'!$U$2,1,0)+IF('Média 18h-19h'!R23&lt;'Média Mensal'!$U$2,1,0)+IF('Média 19h-20h'!R23&lt;'Média Mensal'!$U$2,1,0)+IF('Média 20h-21h'!R23&lt;'Média Mensal'!$U$2,1,0)+IF('Média 21h-22h'!R23&lt;'Média Mensal'!$U$2,1,0)+IF('Média 22h-23h'!R23&lt;'Média Mensal'!$U$2,1,0)+IF('Média 23h-0h'!R23&lt;'Média Mensal'!$U$2,1,0)</f>
        <v>0</v>
      </c>
      <c r="V23">
        <f>+IF('Média 24h-6h'!S23&lt;'Média Mensal'!$U$2,1,0)+IF('Média 6h-7h'!S23&lt;'Média Mensal'!$U$2,1,0)+IF('Média 7h-8h'!S23&lt;'Média Mensal'!$U$2,1,0)+IF('Média 8h-9h'!S23&lt;'Média Mensal'!$U$2,1,0)+IF('Média 9h-10h'!S23&lt;'Média Mensal'!$U$2,1,0)+IF('Média 10h-11h'!S23&lt;'Média Mensal'!$U$2,1,0)+IF('Média 11h-12h'!S23&lt;'Média Mensal'!$U$2,1,0)+IF('Média 12h-13h'!S23&lt;'Média Mensal'!$U$2,1,0)+IF('Média 13h-14h'!S23&lt;'Média Mensal'!$U$2,1,0)+IF('Média 14h-15h'!S23&lt;'Média Mensal'!$U$2,1,0)+IF('Média 15h-16h'!S23&lt;'Média Mensal'!$U$2,1,0)+IF('Média 16h-17h'!S23&lt;'Média Mensal'!$U$2,1,0)+IF('Média 17h-18h'!S23&lt;'Média Mensal'!$U$2,1,0)+IF('Média 18h-19h'!S23&lt;'Média Mensal'!$U$2,1,0)+IF('Média 19h-20h'!S23&lt;'Média Mensal'!$U$2,1,0)+IF('Média 20h-21h'!S23&lt;'Média Mensal'!$U$2,1,0)+IF('Média 21h-22h'!S23&lt;'Média Mensal'!$U$2,1,0)+IF('Média 22h-23h'!S23&lt;'Média Mensal'!$U$2,1,0)+IF('Média 23h-0h'!S23&lt;'Média Mensal'!$U$2,1,0)</f>
        <v>0</v>
      </c>
    </row>
    <row r="24" spans="2:22" x14ac:dyDescent="0.25">
      <c r="B24" s="12" t="s">
        <v>16</v>
      </c>
      <c r="C24" s="12" t="s">
        <v>17</v>
      </c>
      <c r="D24" s="15">
        <v>965.03</v>
      </c>
      <c r="E24" s="4">
        <v>743699.82180377585</v>
      </c>
      <c r="F24" s="2">
        <v>788123.32243007142</v>
      </c>
      <c r="G24" s="5">
        <f t="shared" si="3"/>
        <v>1531823.1442338473</v>
      </c>
      <c r="H24" s="2">
        <v>6909</v>
      </c>
      <c r="I24" s="2">
        <v>6883</v>
      </c>
      <c r="J24" s="5">
        <f t="shared" si="4"/>
        <v>13792</v>
      </c>
      <c r="K24" s="2">
        <v>4796</v>
      </c>
      <c r="L24" s="2">
        <v>4866</v>
      </c>
      <c r="M24" s="5">
        <f t="shared" si="5"/>
        <v>9662</v>
      </c>
      <c r="N24" s="27">
        <f t="shared" si="6"/>
        <v>0.27731864162076725</v>
      </c>
      <c r="O24" s="27">
        <f t="shared" si="0"/>
        <v>0.29260237343217566</v>
      </c>
      <c r="P24" s="28">
        <f t="shared" si="7"/>
        <v>0.28497720369996832</v>
      </c>
      <c r="Q24" s="37"/>
      <c r="R24" s="32">
        <f t="shared" si="8"/>
        <v>63.536934797417842</v>
      </c>
      <c r="S24" s="32">
        <f t="shared" si="1"/>
        <v>67.080034252282871</v>
      </c>
      <c r="T24" s="32">
        <f t="shared" si="2"/>
        <v>65.311807974496773</v>
      </c>
      <c r="U24">
        <f>+IF('Média 24h-6h'!R24&lt;'Média Mensal'!$U$2,1,0)+IF('Média 6h-7h'!R24&lt;'Média Mensal'!$U$2,1,0)+IF('Média 7h-8h'!R24&lt;'Média Mensal'!$U$2,1,0)+IF('Média 8h-9h'!R24&lt;'Média Mensal'!$U$2,1,0)+IF('Média 9h-10h'!R24&lt;'Média Mensal'!$U$2,1,0)+IF('Média 10h-11h'!R24&lt;'Média Mensal'!$U$2,1,0)+IF('Média 11h-12h'!R24&lt;'Média Mensal'!$U$2,1,0)+IF('Média 12h-13h'!R24&lt;'Média Mensal'!$U$2,1,0)+IF('Média 13h-14h'!R24&lt;'Média Mensal'!$U$2,1,0)+IF('Média 14h-15h'!R24&lt;'Média Mensal'!$U$2,1,0)+IF('Média 15h-16h'!R24&lt;'Média Mensal'!$U$2,1,0)+IF('Média 16h-17h'!R24&lt;'Média Mensal'!$U$2,1,0)+IF('Média 17h-18h'!R24&lt;'Média Mensal'!$U$2,1,0)+IF('Média 18h-19h'!R24&lt;'Média Mensal'!$U$2,1,0)+IF('Média 19h-20h'!R24&lt;'Média Mensal'!$U$2,1,0)+IF('Média 20h-21h'!R24&lt;'Média Mensal'!$U$2,1,0)+IF('Média 21h-22h'!R24&lt;'Média Mensal'!$U$2,1,0)+IF('Média 22h-23h'!R24&lt;'Média Mensal'!$U$2,1,0)+IF('Média 23h-0h'!R24&lt;'Média Mensal'!$U$2,1,0)</f>
        <v>0</v>
      </c>
      <c r="V24">
        <f>+IF('Média 24h-6h'!S24&lt;'Média Mensal'!$U$2,1,0)+IF('Média 6h-7h'!S24&lt;'Média Mensal'!$U$2,1,0)+IF('Média 7h-8h'!S24&lt;'Média Mensal'!$U$2,1,0)+IF('Média 8h-9h'!S24&lt;'Média Mensal'!$U$2,1,0)+IF('Média 9h-10h'!S24&lt;'Média Mensal'!$U$2,1,0)+IF('Média 10h-11h'!S24&lt;'Média Mensal'!$U$2,1,0)+IF('Média 11h-12h'!S24&lt;'Média Mensal'!$U$2,1,0)+IF('Média 12h-13h'!S24&lt;'Média Mensal'!$U$2,1,0)+IF('Média 13h-14h'!S24&lt;'Média Mensal'!$U$2,1,0)+IF('Média 14h-15h'!S24&lt;'Média Mensal'!$U$2,1,0)+IF('Média 15h-16h'!S24&lt;'Média Mensal'!$U$2,1,0)+IF('Média 16h-17h'!S24&lt;'Média Mensal'!$U$2,1,0)+IF('Média 17h-18h'!S24&lt;'Média Mensal'!$U$2,1,0)+IF('Média 18h-19h'!S24&lt;'Média Mensal'!$U$2,1,0)+IF('Média 19h-20h'!S24&lt;'Média Mensal'!$U$2,1,0)+IF('Média 20h-21h'!S24&lt;'Média Mensal'!$U$2,1,0)+IF('Média 21h-22h'!S24&lt;'Média Mensal'!$U$2,1,0)+IF('Média 22h-23h'!S24&lt;'Média Mensal'!$U$2,1,0)+IF('Média 23h-0h'!S24&lt;'Média Mensal'!$U$2,1,0)</f>
        <v>0</v>
      </c>
    </row>
    <row r="25" spans="2:22" x14ac:dyDescent="0.25">
      <c r="B25" s="12" t="s">
        <v>17</v>
      </c>
      <c r="C25" s="12" t="s">
        <v>18</v>
      </c>
      <c r="D25" s="15">
        <v>621.15</v>
      </c>
      <c r="E25" s="4">
        <v>713602.52303538949</v>
      </c>
      <c r="F25" s="2">
        <v>759681.06132779666</v>
      </c>
      <c r="G25" s="5">
        <f t="shared" si="3"/>
        <v>1473283.5843631863</v>
      </c>
      <c r="H25" s="2">
        <v>6907</v>
      </c>
      <c r="I25" s="2">
        <v>6883</v>
      </c>
      <c r="J25" s="5">
        <f t="shared" si="4"/>
        <v>13790</v>
      </c>
      <c r="K25" s="2">
        <v>4794</v>
      </c>
      <c r="L25" s="2">
        <v>4867</v>
      </c>
      <c r="M25" s="5">
        <f t="shared" si="5"/>
        <v>9661</v>
      </c>
      <c r="N25" s="27">
        <f t="shared" si="6"/>
        <v>0.26618775534514372</v>
      </c>
      <c r="O25" s="27">
        <f t="shared" si="0"/>
        <v>0.28201679941664709</v>
      </c>
      <c r="P25" s="28">
        <f t="shared" si="7"/>
        <v>0.27412130321231143</v>
      </c>
      <c r="Q25" s="37"/>
      <c r="R25" s="32">
        <f t="shared" si="8"/>
        <v>60.986456117886462</v>
      </c>
      <c r="S25" s="32">
        <f t="shared" si="1"/>
        <v>64.65370734704652</v>
      </c>
      <c r="T25" s="32">
        <f t="shared" si="2"/>
        <v>62.823913025593207</v>
      </c>
      <c r="U25">
        <f>+IF('Média 24h-6h'!R25&lt;'Média Mensal'!$U$2,1,0)+IF('Média 6h-7h'!R25&lt;'Média Mensal'!$U$2,1,0)+IF('Média 7h-8h'!R25&lt;'Média Mensal'!$U$2,1,0)+IF('Média 8h-9h'!R25&lt;'Média Mensal'!$U$2,1,0)+IF('Média 9h-10h'!R25&lt;'Média Mensal'!$U$2,1,0)+IF('Média 10h-11h'!R25&lt;'Média Mensal'!$U$2,1,0)+IF('Média 11h-12h'!R25&lt;'Média Mensal'!$U$2,1,0)+IF('Média 12h-13h'!R25&lt;'Média Mensal'!$U$2,1,0)+IF('Média 13h-14h'!R25&lt;'Média Mensal'!$U$2,1,0)+IF('Média 14h-15h'!R25&lt;'Média Mensal'!$U$2,1,0)+IF('Média 15h-16h'!R25&lt;'Média Mensal'!$U$2,1,0)+IF('Média 16h-17h'!R25&lt;'Média Mensal'!$U$2,1,0)+IF('Média 17h-18h'!R25&lt;'Média Mensal'!$U$2,1,0)+IF('Média 18h-19h'!R25&lt;'Média Mensal'!$U$2,1,0)+IF('Média 19h-20h'!R25&lt;'Média Mensal'!$U$2,1,0)+IF('Média 20h-21h'!R25&lt;'Média Mensal'!$U$2,1,0)+IF('Média 21h-22h'!R25&lt;'Média Mensal'!$U$2,1,0)+IF('Média 22h-23h'!R25&lt;'Média Mensal'!$U$2,1,0)+IF('Média 23h-0h'!R25&lt;'Média Mensal'!$U$2,1,0)</f>
        <v>0</v>
      </c>
      <c r="V25">
        <f>+IF('Média 24h-6h'!S25&lt;'Média Mensal'!$U$2,1,0)+IF('Média 6h-7h'!S25&lt;'Média Mensal'!$U$2,1,0)+IF('Média 7h-8h'!S25&lt;'Média Mensal'!$U$2,1,0)+IF('Média 8h-9h'!S25&lt;'Média Mensal'!$U$2,1,0)+IF('Média 9h-10h'!S25&lt;'Média Mensal'!$U$2,1,0)+IF('Média 10h-11h'!S25&lt;'Média Mensal'!$U$2,1,0)+IF('Média 11h-12h'!S25&lt;'Média Mensal'!$U$2,1,0)+IF('Média 12h-13h'!S25&lt;'Média Mensal'!$U$2,1,0)+IF('Média 13h-14h'!S25&lt;'Média Mensal'!$U$2,1,0)+IF('Média 14h-15h'!S25&lt;'Média Mensal'!$U$2,1,0)+IF('Média 15h-16h'!S25&lt;'Média Mensal'!$U$2,1,0)+IF('Média 16h-17h'!S25&lt;'Média Mensal'!$U$2,1,0)+IF('Média 17h-18h'!S25&lt;'Média Mensal'!$U$2,1,0)+IF('Média 18h-19h'!S25&lt;'Média Mensal'!$U$2,1,0)+IF('Média 19h-20h'!S25&lt;'Média Mensal'!$U$2,1,0)+IF('Média 20h-21h'!S25&lt;'Média Mensal'!$U$2,1,0)+IF('Média 21h-22h'!S25&lt;'Média Mensal'!$U$2,1,0)+IF('Média 22h-23h'!S25&lt;'Média Mensal'!$U$2,1,0)+IF('Média 23h-0h'!S25&lt;'Média Mensal'!$U$2,1,0)</f>
        <v>0</v>
      </c>
    </row>
    <row r="26" spans="2:22" x14ac:dyDescent="0.25">
      <c r="B26" s="12" t="s">
        <v>18</v>
      </c>
      <c r="C26" s="12" t="s">
        <v>19</v>
      </c>
      <c r="D26" s="15">
        <v>743.81</v>
      </c>
      <c r="E26" s="4">
        <v>683427.812642848</v>
      </c>
      <c r="F26" s="2">
        <v>724405.74829789647</v>
      </c>
      <c r="G26" s="5">
        <f t="shared" si="3"/>
        <v>1407833.5609407444</v>
      </c>
      <c r="H26" s="2">
        <v>6904</v>
      </c>
      <c r="I26" s="2">
        <v>6884</v>
      </c>
      <c r="J26" s="5">
        <f t="shared" si="4"/>
        <v>13788</v>
      </c>
      <c r="K26" s="2">
        <v>4793</v>
      </c>
      <c r="L26" s="2">
        <v>4869</v>
      </c>
      <c r="M26" s="5">
        <f t="shared" si="5"/>
        <v>9662</v>
      </c>
      <c r="N26" s="27">
        <f t="shared" si="6"/>
        <v>0.25501722906094793</v>
      </c>
      <c r="O26" s="27">
        <f t="shared" si="0"/>
        <v>0.26885046491681308</v>
      </c>
      <c r="P26" s="28">
        <f t="shared" si="7"/>
        <v>0.26195254394563999</v>
      </c>
      <c r="Q26" s="37"/>
      <c r="R26" s="32">
        <f t="shared" si="8"/>
        <v>58.427614998961104</v>
      </c>
      <c r="S26" s="32">
        <f t="shared" si="1"/>
        <v>61.63581624248247</v>
      </c>
      <c r="T26" s="32">
        <f t="shared" si="2"/>
        <v>60.035546308773746</v>
      </c>
      <c r="U26">
        <f>+IF('Média 24h-6h'!R26&lt;'Média Mensal'!$U$2,1,0)+IF('Média 6h-7h'!R26&lt;'Média Mensal'!$U$2,1,0)+IF('Média 7h-8h'!R26&lt;'Média Mensal'!$U$2,1,0)+IF('Média 8h-9h'!R26&lt;'Média Mensal'!$U$2,1,0)+IF('Média 9h-10h'!R26&lt;'Média Mensal'!$U$2,1,0)+IF('Média 10h-11h'!R26&lt;'Média Mensal'!$U$2,1,0)+IF('Média 11h-12h'!R26&lt;'Média Mensal'!$U$2,1,0)+IF('Média 12h-13h'!R26&lt;'Média Mensal'!$U$2,1,0)+IF('Média 13h-14h'!R26&lt;'Média Mensal'!$U$2,1,0)+IF('Média 14h-15h'!R26&lt;'Média Mensal'!$U$2,1,0)+IF('Média 15h-16h'!R26&lt;'Média Mensal'!$U$2,1,0)+IF('Média 16h-17h'!R26&lt;'Média Mensal'!$U$2,1,0)+IF('Média 17h-18h'!R26&lt;'Média Mensal'!$U$2,1,0)+IF('Média 18h-19h'!R26&lt;'Média Mensal'!$U$2,1,0)+IF('Média 19h-20h'!R26&lt;'Média Mensal'!$U$2,1,0)+IF('Média 20h-21h'!R26&lt;'Média Mensal'!$U$2,1,0)+IF('Média 21h-22h'!R26&lt;'Média Mensal'!$U$2,1,0)+IF('Média 22h-23h'!R26&lt;'Média Mensal'!$U$2,1,0)+IF('Média 23h-0h'!R26&lt;'Média Mensal'!$U$2,1,0)</f>
        <v>0</v>
      </c>
      <c r="V26">
        <f>+IF('Média 24h-6h'!S26&lt;'Média Mensal'!$U$2,1,0)+IF('Média 6h-7h'!S26&lt;'Média Mensal'!$U$2,1,0)+IF('Média 7h-8h'!S26&lt;'Média Mensal'!$U$2,1,0)+IF('Média 8h-9h'!S26&lt;'Média Mensal'!$U$2,1,0)+IF('Média 9h-10h'!S26&lt;'Média Mensal'!$U$2,1,0)+IF('Média 10h-11h'!S26&lt;'Média Mensal'!$U$2,1,0)+IF('Média 11h-12h'!S26&lt;'Média Mensal'!$U$2,1,0)+IF('Média 12h-13h'!S26&lt;'Média Mensal'!$U$2,1,0)+IF('Média 13h-14h'!S26&lt;'Média Mensal'!$U$2,1,0)+IF('Média 14h-15h'!S26&lt;'Média Mensal'!$U$2,1,0)+IF('Média 15h-16h'!S26&lt;'Média Mensal'!$U$2,1,0)+IF('Média 16h-17h'!S26&lt;'Média Mensal'!$U$2,1,0)+IF('Média 17h-18h'!S26&lt;'Média Mensal'!$U$2,1,0)+IF('Média 18h-19h'!S26&lt;'Média Mensal'!$U$2,1,0)+IF('Média 19h-20h'!S26&lt;'Média Mensal'!$U$2,1,0)+IF('Média 20h-21h'!S26&lt;'Média Mensal'!$U$2,1,0)+IF('Média 21h-22h'!S26&lt;'Média Mensal'!$U$2,1,0)+IF('Média 22h-23h'!S26&lt;'Média Mensal'!$U$2,1,0)+IF('Média 23h-0h'!S26&lt;'Média Mensal'!$U$2,1,0)</f>
        <v>0</v>
      </c>
    </row>
    <row r="27" spans="2:22" x14ac:dyDescent="0.25">
      <c r="B27" s="12" t="s">
        <v>19</v>
      </c>
      <c r="C27" s="12" t="s">
        <v>20</v>
      </c>
      <c r="D27" s="15">
        <v>674.5</v>
      </c>
      <c r="E27" s="4">
        <v>614539.31079063774</v>
      </c>
      <c r="F27" s="2">
        <v>662798.15689825453</v>
      </c>
      <c r="G27" s="5">
        <f t="shared" si="3"/>
        <v>1277337.4676888923</v>
      </c>
      <c r="H27" s="2">
        <v>6904</v>
      </c>
      <c r="I27" s="2">
        <v>6884</v>
      </c>
      <c r="J27" s="5">
        <f t="shared" si="4"/>
        <v>13788</v>
      </c>
      <c r="K27" s="2">
        <v>4792</v>
      </c>
      <c r="L27" s="2">
        <v>4871</v>
      </c>
      <c r="M27" s="5">
        <f t="shared" si="5"/>
        <v>9663</v>
      </c>
      <c r="N27" s="27">
        <f t="shared" si="6"/>
        <v>0.22933309603782456</v>
      </c>
      <c r="O27" s="27">
        <f t="shared" si="0"/>
        <v>0.24594061671534578</v>
      </c>
      <c r="P27" s="28">
        <f t="shared" si="7"/>
        <v>0.23766045148558865</v>
      </c>
      <c r="Q27" s="37"/>
      <c r="R27" s="32">
        <f t="shared" si="8"/>
        <v>52.542690731073677</v>
      </c>
      <c r="S27" s="32">
        <f t="shared" si="1"/>
        <v>56.384360433709446</v>
      </c>
      <c r="T27" s="32">
        <f t="shared" si="2"/>
        <v>54.46835818041415</v>
      </c>
      <c r="U27">
        <f>+IF('Média 24h-6h'!R27&lt;'Média Mensal'!$U$2,1,0)+IF('Média 6h-7h'!R27&lt;'Média Mensal'!$U$2,1,0)+IF('Média 7h-8h'!R27&lt;'Média Mensal'!$U$2,1,0)+IF('Média 8h-9h'!R27&lt;'Média Mensal'!$U$2,1,0)+IF('Média 9h-10h'!R27&lt;'Média Mensal'!$U$2,1,0)+IF('Média 10h-11h'!R27&lt;'Média Mensal'!$U$2,1,0)+IF('Média 11h-12h'!R27&lt;'Média Mensal'!$U$2,1,0)+IF('Média 12h-13h'!R27&lt;'Média Mensal'!$U$2,1,0)+IF('Média 13h-14h'!R27&lt;'Média Mensal'!$U$2,1,0)+IF('Média 14h-15h'!R27&lt;'Média Mensal'!$U$2,1,0)+IF('Média 15h-16h'!R27&lt;'Média Mensal'!$U$2,1,0)+IF('Média 16h-17h'!R27&lt;'Média Mensal'!$U$2,1,0)+IF('Média 17h-18h'!R27&lt;'Média Mensal'!$U$2,1,0)+IF('Média 18h-19h'!R27&lt;'Média Mensal'!$U$2,1,0)+IF('Média 19h-20h'!R27&lt;'Média Mensal'!$U$2,1,0)+IF('Média 20h-21h'!R27&lt;'Média Mensal'!$U$2,1,0)+IF('Média 21h-22h'!R27&lt;'Média Mensal'!$U$2,1,0)+IF('Média 22h-23h'!R27&lt;'Média Mensal'!$U$2,1,0)+IF('Média 23h-0h'!R27&lt;'Média Mensal'!$U$2,1,0)</f>
        <v>0</v>
      </c>
      <c r="V27">
        <f>+IF('Média 24h-6h'!S27&lt;'Média Mensal'!$U$2,1,0)+IF('Média 6h-7h'!S27&lt;'Média Mensal'!$U$2,1,0)+IF('Média 7h-8h'!S27&lt;'Média Mensal'!$U$2,1,0)+IF('Média 8h-9h'!S27&lt;'Média Mensal'!$U$2,1,0)+IF('Média 9h-10h'!S27&lt;'Média Mensal'!$U$2,1,0)+IF('Média 10h-11h'!S27&lt;'Média Mensal'!$U$2,1,0)+IF('Média 11h-12h'!S27&lt;'Média Mensal'!$U$2,1,0)+IF('Média 12h-13h'!S27&lt;'Média Mensal'!$U$2,1,0)+IF('Média 13h-14h'!S27&lt;'Média Mensal'!$U$2,1,0)+IF('Média 14h-15h'!S27&lt;'Média Mensal'!$U$2,1,0)+IF('Média 15h-16h'!S27&lt;'Média Mensal'!$U$2,1,0)+IF('Média 16h-17h'!S27&lt;'Média Mensal'!$U$2,1,0)+IF('Média 17h-18h'!S27&lt;'Média Mensal'!$U$2,1,0)+IF('Média 18h-19h'!S27&lt;'Média Mensal'!$U$2,1,0)+IF('Média 19h-20h'!S27&lt;'Média Mensal'!$U$2,1,0)+IF('Média 20h-21h'!S27&lt;'Média Mensal'!$U$2,1,0)+IF('Média 21h-22h'!S27&lt;'Média Mensal'!$U$2,1,0)+IF('Média 22h-23h'!S27&lt;'Média Mensal'!$U$2,1,0)+IF('Média 23h-0h'!S27&lt;'Média Mensal'!$U$2,1,0)</f>
        <v>0</v>
      </c>
    </row>
    <row r="28" spans="2:22" x14ac:dyDescent="0.25">
      <c r="B28" s="12" t="s">
        <v>20</v>
      </c>
      <c r="C28" s="12" t="s">
        <v>21</v>
      </c>
      <c r="D28" s="15">
        <v>824.48</v>
      </c>
      <c r="E28" s="4">
        <v>254189.31762109787</v>
      </c>
      <c r="F28" s="2">
        <v>263549.84018934169</v>
      </c>
      <c r="G28" s="5">
        <f t="shared" si="3"/>
        <v>517739.15781043959</v>
      </c>
      <c r="H28" s="2">
        <v>3976</v>
      </c>
      <c r="I28" s="2">
        <v>3922</v>
      </c>
      <c r="J28" s="5">
        <f t="shared" si="4"/>
        <v>7898</v>
      </c>
      <c r="K28" s="2">
        <v>0</v>
      </c>
      <c r="L28" s="2">
        <v>0</v>
      </c>
      <c r="M28" s="5">
        <f t="shared" si="5"/>
        <v>0</v>
      </c>
      <c r="N28" s="27">
        <f t="shared" si="6"/>
        <v>0.29597645784556631</v>
      </c>
      <c r="O28" s="27">
        <f t="shared" si="0"/>
        <v>0.3111010068905482</v>
      </c>
      <c r="P28" s="28">
        <f t="shared" si="7"/>
        <v>0.30348702778155251</v>
      </c>
      <c r="Q28" s="37"/>
      <c r="R28" s="32">
        <f t="shared" si="8"/>
        <v>63.930914894642321</v>
      </c>
      <c r="S28" s="32">
        <f t="shared" si="1"/>
        <v>67.19781748835841</v>
      </c>
      <c r="T28" s="32">
        <f t="shared" si="2"/>
        <v>65.553198000815343</v>
      </c>
      <c r="U28">
        <f>+IF('Média 24h-6h'!R28&lt;'Média Mensal'!$U$2,1,0)+IF('Média 6h-7h'!R28&lt;'Média Mensal'!$U$2,1,0)+IF('Média 7h-8h'!R28&lt;'Média Mensal'!$U$2,1,0)+IF('Média 8h-9h'!R28&lt;'Média Mensal'!$U$2,1,0)+IF('Média 9h-10h'!R28&lt;'Média Mensal'!$U$2,1,0)+IF('Média 10h-11h'!R28&lt;'Média Mensal'!$U$2,1,0)+IF('Média 11h-12h'!R28&lt;'Média Mensal'!$U$2,1,0)+IF('Média 12h-13h'!R28&lt;'Média Mensal'!$U$2,1,0)+IF('Média 13h-14h'!R28&lt;'Média Mensal'!$U$2,1,0)+IF('Média 14h-15h'!R28&lt;'Média Mensal'!$U$2,1,0)+IF('Média 15h-16h'!R28&lt;'Média Mensal'!$U$2,1,0)+IF('Média 16h-17h'!R28&lt;'Média Mensal'!$U$2,1,0)+IF('Média 17h-18h'!R28&lt;'Média Mensal'!$U$2,1,0)+IF('Média 18h-19h'!R28&lt;'Média Mensal'!$U$2,1,0)+IF('Média 19h-20h'!R28&lt;'Média Mensal'!$U$2,1,0)+IF('Média 20h-21h'!R28&lt;'Média Mensal'!$U$2,1,0)+IF('Média 21h-22h'!R28&lt;'Média Mensal'!$U$2,1,0)+IF('Média 22h-23h'!R28&lt;'Média Mensal'!$U$2,1,0)+IF('Média 23h-0h'!R28&lt;'Média Mensal'!$U$2,1,0)</f>
        <v>0</v>
      </c>
      <c r="V28">
        <f>+IF('Média 24h-6h'!S28&lt;'Média Mensal'!$U$2,1,0)+IF('Média 6h-7h'!S28&lt;'Média Mensal'!$U$2,1,0)+IF('Média 7h-8h'!S28&lt;'Média Mensal'!$U$2,1,0)+IF('Média 8h-9h'!S28&lt;'Média Mensal'!$U$2,1,0)+IF('Média 9h-10h'!S28&lt;'Média Mensal'!$U$2,1,0)+IF('Média 10h-11h'!S28&lt;'Média Mensal'!$U$2,1,0)+IF('Média 11h-12h'!S28&lt;'Média Mensal'!$U$2,1,0)+IF('Média 12h-13h'!S28&lt;'Média Mensal'!$U$2,1,0)+IF('Média 13h-14h'!S28&lt;'Média Mensal'!$U$2,1,0)+IF('Média 14h-15h'!S28&lt;'Média Mensal'!$U$2,1,0)+IF('Média 15h-16h'!S28&lt;'Média Mensal'!$U$2,1,0)+IF('Média 16h-17h'!S28&lt;'Média Mensal'!$U$2,1,0)+IF('Média 17h-18h'!S28&lt;'Média Mensal'!$U$2,1,0)+IF('Média 18h-19h'!S28&lt;'Média Mensal'!$U$2,1,0)+IF('Média 19h-20h'!S28&lt;'Média Mensal'!$U$2,1,0)+IF('Média 20h-21h'!S28&lt;'Média Mensal'!$U$2,1,0)+IF('Média 21h-22h'!S28&lt;'Média Mensal'!$U$2,1,0)+IF('Média 22h-23h'!S28&lt;'Média Mensal'!$U$2,1,0)+IF('Média 23h-0h'!S28&lt;'Média Mensal'!$U$2,1,0)</f>
        <v>0</v>
      </c>
    </row>
    <row r="29" spans="2:22" x14ac:dyDescent="0.25">
      <c r="B29" s="12" t="s">
        <v>21</v>
      </c>
      <c r="C29" s="12" t="s">
        <v>22</v>
      </c>
      <c r="D29" s="15">
        <v>661.6</v>
      </c>
      <c r="E29" s="4">
        <v>247753.90540442624</v>
      </c>
      <c r="F29" s="2">
        <v>255265.02883410553</v>
      </c>
      <c r="G29" s="5">
        <f t="shared" si="3"/>
        <v>503018.93423853174</v>
      </c>
      <c r="H29" s="2">
        <v>3975</v>
      </c>
      <c r="I29" s="2">
        <v>3923</v>
      </c>
      <c r="J29" s="5">
        <f t="shared" si="4"/>
        <v>7898</v>
      </c>
      <c r="K29" s="2">
        <v>0</v>
      </c>
      <c r="L29" s="2">
        <v>0</v>
      </c>
      <c r="M29" s="5">
        <f t="shared" si="5"/>
        <v>0</v>
      </c>
      <c r="N29" s="27">
        <f t="shared" si="6"/>
        <v>0.28855567831868884</v>
      </c>
      <c r="O29" s="27">
        <f t="shared" si="0"/>
        <v>0.30124459365246919</v>
      </c>
      <c r="P29" s="28">
        <f t="shared" si="7"/>
        <v>0.29485836442332547</v>
      </c>
      <c r="Q29" s="37"/>
      <c r="R29" s="32">
        <f t="shared" si="8"/>
        <v>62.328026516836793</v>
      </c>
      <c r="S29" s="32">
        <f t="shared" si="1"/>
        <v>65.068832228933346</v>
      </c>
      <c r="T29" s="32">
        <f t="shared" si="2"/>
        <v>63.689406715438309</v>
      </c>
      <c r="U29">
        <f>+IF('Média 24h-6h'!R29&lt;'Média Mensal'!$U$2,1,0)+IF('Média 6h-7h'!R29&lt;'Média Mensal'!$U$2,1,0)+IF('Média 7h-8h'!R29&lt;'Média Mensal'!$U$2,1,0)+IF('Média 8h-9h'!R29&lt;'Média Mensal'!$U$2,1,0)+IF('Média 9h-10h'!R29&lt;'Média Mensal'!$U$2,1,0)+IF('Média 10h-11h'!R29&lt;'Média Mensal'!$U$2,1,0)+IF('Média 11h-12h'!R29&lt;'Média Mensal'!$U$2,1,0)+IF('Média 12h-13h'!R29&lt;'Média Mensal'!$U$2,1,0)+IF('Média 13h-14h'!R29&lt;'Média Mensal'!$U$2,1,0)+IF('Média 14h-15h'!R29&lt;'Média Mensal'!$U$2,1,0)+IF('Média 15h-16h'!R29&lt;'Média Mensal'!$U$2,1,0)+IF('Média 16h-17h'!R29&lt;'Média Mensal'!$U$2,1,0)+IF('Média 17h-18h'!R29&lt;'Média Mensal'!$U$2,1,0)+IF('Média 18h-19h'!R29&lt;'Média Mensal'!$U$2,1,0)+IF('Média 19h-20h'!R29&lt;'Média Mensal'!$U$2,1,0)+IF('Média 20h-21h'!R29&lt;'Média Mensal'!$U$2,1,0)+IF('Média 21h-22h'!R29&lt;'Média Mensal'!$U$2,1,0)+IF('Média 22h-23h'!R29&lt;'Média Mensal'!$U$2,1,0)+IF('Média 23h-0h'!R29&lt;'Média Mensal'!$U$2,1,0)</f>
        <v>0</v>
      </c>
      <c r="V29">
        <f>+IF('Média 24h-6h'!S29&lt;'Média Mensal'!$U$2,1,0)+IF('Média 6h-7h'!S29&lt;'Média Mensal'!$U$2,1,0)+IF('Média 7h-8h'!S29&lt;'Média Mensal'!$U$2,1,0)+IF('Média 8h-9h'!S29&lt;'Média Mensal'!$U$2,1,0)+IF('Média 9h-10h'!S29&lt;'Média Mensal'!$U$2,1,0)+IF('Média 10h-11h'!S29&lt;'Média Mensal'!$U$2,1,0)+IF('Média 11h-12h'!S29&lt;'Média Mensal'!$U$2,1,0)+IF('Média 12h-13h'!S29&lt;'Média Mensal'!$U$2,1,0)+IF('Média 13h-14h'!S29&lt;'Média Mensal'!$U$2,1,0)+IF('Média 14h-15h'!S29&lt;'Média Mensal'!$U$2,1,0)+IF('Média 15h-16h'!S29&lt;'Média Mensal'!$U$2,1,0)+IF('Média 16h-17h'!S29&lt;'Média Mensal'!$U$2,1,0)+IF('Média 17h-18h'!S29&lt;'Média Mensal'!$U$2,1,0)+IF('Média 18h-19h'!S29&lt;'Média Mensal'!$U$2,1,0)+IF('Média 19h-20h'!S29&lt;'Média Mensal'!$U$2,1,0)+IF('Média 20h-21h'!S29&lt;'Média Mensal'!$U$2,1,0)+IF('Média 21h-22h'!S29&lt;'Média Mensal'!$U$2,1,0)+IF('Média 22h-23h'!S29&lt;'Média Mensal'!$U$2,1,0)+IF('Média 23h-0h'!S29&lt;'Média Mensal'!$U$2,1,0)</f>
        <v>0</v>
      </c>
    </row>
    <row r="30" spans="2:22" x14ac:dyDescent="0.25">
      <c r="B30" s="12" t="s">
        <v>22</v>
      </c>
      <c r="C30" s="12" t="s">
        <v>23</v>
      </c>
      <c r="D30" s="15">
        <v>786.97</v>
      </c>
      <c r="E30" s="4">
        <v>242276.86570827483</v>
      </c>
      <c r="F30" s="2">
        <v>252140.31183385305</v>
      </c>
      <c r="G30" s="5">
        <f t="shared" si="3"/>
        <v>494417.1775421279</v>
      </c>
      <c r="H30" s="2">
        <v>3975</v>
      </c>
      <c r="I30" s="2">
        <v>3924</v>
      </c>
      <c r="J30" s="5">
        <f t="shared" si="4"/>
        <v>7899</v>
      </c>
      <c r="K30" s="2">
        <v>0</v>
      </c>
      <c r="L30" s="2">
        <v>0</v>
      </c>
      <c r="M30" s="5">
        <f t="shared" si="5"/>
        <v>0</v>
      </c>
      <c r="N30" s="27">
        <f t="shared" si="6"/>
        <v>0.28217664303316425</v>
      </c>
      <c r="O30" s="27">
        <f t="shared" si="0"/>
        <v>0.29748120756627433</v>
      </c>
      <c r="P30" s="28">
        <f t="shared" si="7"/>
        <v>0.28977951823609172</v>
      </c>
      <c r="Q30" s="37"/>
      <c r="R30" s="32">
        <f t="shared" si="8"/>
        <v>60.950154895163479</v>
      </c>
      <c r="S30" s="32">
        <f t="shared" si="1"/>
        <v>64.255940834315254</v>
      </c>
      <c r="T30" s="32">
        <f t="shared" si="2"/>
        <v>62.592375938995808</v>
      </c>
      <c r="U30">
        <f>+IF('Média 24h-6h'!R30&lt;'Média Mensal'!$U$2,1,0)+IF('Média 6h-7h'!R30&lt;'Média Mensal'!$U$2,1,0)+IF('Média 7h-8h'!R30&lt;'Média Mensal'!$U$2,1,0)+IF('Média 8h-9h'!R30&lt;'Média Mensal'!$U$2,1,0)+IF('Média 9h-10h'!R30&lt;'Média Mensal'!$U$2,1,0)+IF('Média 10h-11h'!R30&lt;'Média Mensal'!$U$2,1,0)+IF('Média 11h-12h'!R30&lt;'Média Mensal'!$U$2,1,0)+IF('Média 12h-13h'!R30&lt;'Média Mensal'!$U$2,1,0)+IF('Média 13h-14h'!R30&lt;'Média Mensal'!$U$2,1,0)+IF('Média 14h-15h'!R30&lt;'Média Mensal'!$U$2,1,0)+IF('Média 15h-16h'!R30&lt;'Média Mensal'!$U$2,1,0)+IF('Média 16h-17h'!R30&lt;'Média Mensal'!$U$2,1,0)+IF('Média 17h-18h'!R30&lt;'Média Mensal'!$U$2,1,0)+IF('Média 18h-19h'!R30&lt;'Média Mensal'!$U$2,1,0)+IF('Média 19h-20h'!R30&lt;'Média Mensal'!$U$2,1,0)+IF('Média 20h-21h'!R30&lt;'Média Mensal'!$U$2,1,0)+IF('Média 21h-22h'!R30&lt;'Média Mensal'!$U$2,1,0)+IF('Média 22h-23h'!R30&lt;'Média Mensal'!$U$2,1,0)+IF('Média 23h-0h'!R30&lt;'Média Mensal'!$U$2,1,0)</f>
        <v>0</v>
      </c>
      <c r="V30">
        <f>+IF('Média 24h-6h'!S30&lt;'Média Mensal'!$U$2,1,0)+IF('Média 6h-7h'!S30&lt;'Média Mensal'!$U$2,1,0)+IF('Média 7h-8h'!S30&lt;'Média Mensal'!$U$2,1,0)+IF('Média 8h-9h'!S30&lt;'Média Mensal'!$U$2,1,0)+IF('Média 9h-10h'!S30&lt;'Média Mensal'!$U$2,1,0)+IF('Média 10h-11h'!S30&lt;'Média Mensal'!$U$2,1,0)+IF('Média 11h-12h'!S30&lt;'Média Mensal'!$U$2,1,0)+IF('Média 12h-13h'!S30&lt;'Média Mensal'!$U$2,1,0)+IF('Média 13h-14h'!S30&lt;'Média Mensal'!$U$2,1,0)+IF('Média 14h-15h'!S30&lt;'Média Mensal'!$U$2,1,0)+IF('Média 15h-16h'!S30&lt;'Média Mensal'!$U$2,1,0)+IF('Média 16h-17h'!S30&lt;'Média Mensal'!$U$2,1,0)+IF('Média 17h-18h'!S30&lt;'Média Mensal'!$U$2,1,0)+IF('Média 18h-19h'!S30&lt;'Média Mensal'!$U$2,1,0)+IF('Média 19h-20h'!S30&lt;'Média Mensal'!$U$2,1,0)+IF('Média 20h-21h'!S30&lt;'Média Mensal'!$U$2,1,0)+IF('Média 21h-22h'!S30&lt;'Média Mensal'!$U$2,1,0)+IF('Média 22h-23h'!S30&lt;'Média Mensal'!$U$2,1,0)+IF('Média 23h-0h'!S30&lt;'Média Mensal'!$U$2,1,0)</f>
        <v>0</v>
      </c>
    </row>
    <row r="31" spans="2:22" x14ac:dyDescent="0.25">
      <c r="B31" s="12" t="s">
        <v>23</v>
      </c>
      <c r="C31" s="12" t="s">
        <v>24</v>
      </c>
      <c r="D31" s="15">
        <v>656.68</v>
      </c>
      <c r="E31" s="4">
        <v>226999.61949441666</v>
      </c>
      <c r="F31" s="2">
        <v>238371.77274655967</v>
      </c>
      <c r="G31" s="5">
        <f t="shared" si="3"/>
        <v>465371.39224097633</v>
      </c>
      <c r="H31" s="2">
        <v>3976</v>
      </c>
      <c r="I31" s="2">
        <v>3921</v>
      </c>
      <c r="J31" s="5">
        <f t="shared" si="4"/>
        <v>7897</v>
      </c>
      <c r="K31" s="2">
        <v>0</v>
      </c>
      <c r="L31" s="2">
        <v>0</v>
      </c>
      <c r="M31" s="5">
        <f t="shared" si="5"/>
        <v>0</v>
      </c>
      <c r="N31" s="27">
        <f t="shared" si="6"/>
        <v>0.26431694273792833</v>
      </c>
      <c r="O31" s="27">
        <f t="shared" si="0"/>
        <v>0.28145193113359174</v>
      </c>
      <c r="P31" s="28">
        <f t="shared" si="7"/>
        <v>0.27282476716484949</v>
      </c>
      <c r="Q31" s="37"/>
      <c r="R31" s="32">
        <f t="shared" si="8"/>
        <v>57.092459631392522</v>
      </c>
      <c r="S31" s="32">
        <f t="shared" si="1"/>
        <v>60.793617124855821</v>
      </c>
      <c r="T31" s="32">
        <f t="shared" si="2"/>
        <v>58.930149707607491</v>
      </c>
      <c r="U31">
        <f>+IF('Média 24h-6h'!R31&lt;'Média Mensal'!$U$2,1,0)+IF('Média 6h-7h'!R31&lt;'Média Mensal'!$U$2,1,0)+IF('Média 7h-8h'!R31&lt;'Média Mensal'!$U$2,1,0)+IF('Média 8h-9h'!R31&lt;'Média Mensal'!$U$2,1,0)+IF('Média 9h-10h'!R31&lt;'Média Mensal'!$U$2,1,0)+IF('Média 10h-11h'!R31&lt;'Média Mensal'!$U$2,1,0)+IF('Média 11h-12h'!R31&lt;'Média Mensal'!$U$2,1,0)+IF('Média 12h-13h'!R31&lt;'Média Mensal'!$U$2,1,0)+IF('Média 13h-14h'!R31&lt;'Média Mensal'!$U$2,1,0)+IF('Média 14h-15h'!R31&lt;'Média Mensal'!$U$2,1,0)+IF('Média 15h-16h'!R31&lt;'Média Mensal'!$U$2,1,0)+IF('Média 16h-17h'!R31&lt;'Média Mensal'!$U$2,1,0)+IF('Média 17h-18h'!R31&lt;'Média Mensal'!$U$2,1,0)+IF('Média 18h-19h'!R31&lt;'Média Mensal'!$U$2,1,0)+IF('Média 19h-20h'!R31&lt;'Média Mensal'!$U$2,1,0)+IF('Média 20h-21h'!R31&lt;'Média Mensal'!$U$2,1,0)+IF('Média 21h-22h'!R31&lt;'Média Mensal'!$U$2,1,0)+IF('Média 22h-23h'!R31&lt;'Média Mensal'!$U$2,1,0)+IF('Média 23h-0h'!R31&lt;'Média Mensal'!$U$2,1,0)</f>
        <v>0</v>
      </c>
      <c r="V31">
        <f>+IF('Média 24h-6h'!S31&lt;'Média Mensal'!$U$2,1,0)+IF('Média 6h-7h'!S31&lt;'Média Mensal'!$U$2,1,0)+IF('Média 7h-8h'!S31&lt;'Média Mensal'!$U$2,1,0)+IF('Média 8h-9h'!S31&lt;'Média Mensal'!$U$2,1,0)+IF('Média 9h-10h'!S31&lt;'Média Mensal'!$U$2,1,0)+IF('Média 10h-11h'!S31&lt;'Média Mensal'!$U$2,1,0)+IF('Média 11h-12h'!S31&lt;'Média Mensal'!$U$2,1,0)+IF('Média 12h-13h'!S31&lt;'Média Mensal'!$U$2,1,0)+IF('Média 13h-14h'!S31&lt;'Média Mensal'!$U$2,1,0)+IF('Média 14h-15h'!S31&lt;'Média Mensal'!$U$2,1,0)+IF('Média 15h-16h'!S31&lt;'Média Mensal'!$U$2,1,0)+IF('Média 16h-17h'!S31&lt;'Média Mensal'!$U$2,1,0)+IF('Média 17h-18h'!S31&lt;'Média Mensal'!$U$2,1,0)+IF('Média 18h-19h'!S31&lt;'Média Mensal'!$U$2,1,0)+IF('Média 19h-20h'!S31&lt;'Média Mensal'!$U$2,1,0)+IF('Média 20h-21h'!S31&lt;'Média Mensal'!$U$2,1,0)+IF('Média 21h-22h'!S31&lt;'Média Mensal'!$U$2,1,0)+IF('Média 22h-23h'!S31&lt;'Média Mensal'!$U$2,1,0)+IF('Média 23h-0h'!S31&lt;'Média Mensal'!$U$2,1,0)</f>
        <v>0</v>
      </c>
    </row>
    <row r="32" spans="2:22" x14ac:dyDescent="0.25">
      <c r="B32" s="12" t="s">
        <v>24</v>
      </c>
      <c r="C32" s="12" t="s">
        <v>25</v>
      </c>
      <c r="D32" s="15">
        <v>723.67</v>
      </c>
      <c r="E32" s="4">
        <v>218090.45849304955</v>
      </c>
      <c r="F32" s="2">
        <v>229825.14727773791</v>
      </c>
      <c r="G32" s="5">
        <f t="shared" si="3"/>
        <v>447915.60577078746</v>
      </c>
      <c r="H32" s="2">
        <v>3972</v>
      </c>
      <c r="I32" s="2">
        <v>3921</v>
      </c>
      <c r="J32" s="5">
        <f t="shared" si="4"/>
        <v>7893</v>
      </c>
      <c r="K32" s="2">
        <v>0</v>
      </c>
      <c r="L32" s="2">
        <v>0</v>
      </c>
      <c r="M32" s="5">
        <f t="shared" si="5"/>
        <v>0</v>
      </c>
      <c r="N32" s="27">
        <f t="shared" si="6"/>
        <v>0.25419890447606575</v>
      </c>
      <c r="O32" s="27">
        <f t="shared" si="0"/>
        <v>0.27136070172685767</v>
      </c>
      <c r="P32" s="28">
        <f t="shared" si="7"/>
        <v>0.26272435829848495</v>
      </c>
      <c r="Q32" s="37"/>
      <c r="R32" s="32">
        <f t="shared" si="8"/>
        <v>54.906963366830198</v>
      </c>
      <c r="S32" s="32">
        <f t="shared" si="1"/>
        <v>58.613911573001253</v>
      </c>
      <c r="T32" s="32">
        <f t="shared" si="2"/>
        <v>56.748461392472755</v>
      </c>
      <c r="U32">
        <f>+IF('Média 24h-6h'!R32&lt;'Média Mensal'!$U$2,1,0)+IF('Média 6h-7h'!R32&lt;'Média Mensal'!$U$2,1,0)+IF('Média 7h-8h'!R32&lt;'Média Mensal'!$U$2,1,0)+IF('Média 8h-9h'!R32&lt;'Média Mensal'!$U$2,1,0)+IF('Média 9h-10h'!R32&lt;'Média Mensal'!$U$2,1,0)+IF('Média 10h-11h'!R32&lt;'Média Mensal'!$U$2,1,0)+IF('Média 11h-12h'!R32&lt;'Média Mensal'!$U$2,1,0)+IF('Média 12h-13h'!R32&lt;'Média Mensal'!$U$2,1,0)+IF('Média 13h-14h'!R32&lt;'Média Mensal'!$U$2,1,0)+IF('Média 14h-15h'!R32&lt;'Média Mensal'!$U$2,1,0)+IF('Média 15h-16h'!R32&lt;'Média Mensal'!$U$2,1,0)+IF('Média 16h-17h'!R32&lt;'Média Mensal'!$U$2,1,0)+IF('Média 17h-18h'!R32&lt;'Média Mensal'!$U$2,1,0)+IF('Média 18h-19h'!R32&lt;'Média Mensal'!$U$2,1,0)+IF('Média 19h-20h'!R32&lt;'Média Mensal'!$U$2,1,0)+IF('Média 20h-21h'!R32&lt;'Média Mensal'!$U$2,1,0)+IF('Média 21h-22h'!R32&lt;'Média Mensal'!$U$2,1,0)+IF('Média 22h-23h'!R32&lt;'Média Mensal'!$U$2,1,0)+IF('Média 23h-0h'!R32&lt;'Média Mensal'!$U$2,1,0)</f>
        <v>0</v>
      </c>
      <c r="V32">
        <f>+IF('Média 24h-6h'!S32&lt;'Média Mensal'!$U$2,1,0)+IF('Média 6h-7h'!S32&lt;'Média Mensal'!$U$2,1,0)+IF('Média 7h-8h'!S32&lt;'Média Mensal'!$U$2,1,0)+IF('Média 8h-9h'!S32&lt;'Média Mensal'!$U$2,1,0)+IF('Média 9h-10h'!S32&lt;'Média Mensal'!$U$2,1,0)+IF('Média 10h-11h'!S32&lt;'Média Mensal'!$U$2,1,0)+IF('Média 11h-12h'!S32&lt;'Média Mensal'!$U$2,1,0)+IF('Média 12h-13h'!S32&lt;'Média Mensal'!$U$2,1,0)+IF('Média 13h-14h'!S32&lt;'Média Mensal'!$U$2,1,0)+IF('Média 14h-15h'!S32&lt;'Média Mensal'!$U$2,1,0)+IF('Média 15h-16h'!S32&lt;'Média Mensal'!$U$2,1,0)+IF('Média 16h-17h'!S32&lt;'Média Mensal'!$U$2,1,0)+IF('Média 17h-18h'!S32&lt;'Média Mensal'!$U$2,1,0)+IF('Média 18h-19h'!S32&lt;'Média Mensal'!$U$2,1,0)+IF('Média 19h-20h'!S32&lt;'Média Mensal'!$U$2,1,0)+IF('Média 20h-21h'!S32&lt;'Média Mensal'!$U$2,1,0)+IF('Média 21h-22h'!S32&lt;'Média Mensal'!$U$2,1,0)+IF('Média 22h-23h'!S32&lt;'Média Mensal'!$U$2,1,0)+IF('Média 23h-0h'!S32&lt;'Média Mensal'!$U$2,1,0)</f>
        <v>0</v>
      </c>
    </row>
    <row r="33" spans="2:22" x14ac:dyDescent="0.25">
      <c r="B33" s="12" t="s">
        <v>25</v>
      </c>
      <c r="C33" s="12" t="s">
        <v>26</v>
      </c>
      <c r="D33" s="15">
        <v>616.61</v>
      </c>
      <c r="E33" s="4">
        <v>172744.28149369784</v>
      </c>
      <c r="F33" s="2">
        <v>184358.56632848585</v>
      </c>
      <c r="G33" s="5">
        <f t="shared" si="3"/>
        <v>357102.84782218368</v>
      </c>
      <c r="H33" s="2">
        <v>3970</v>
      </c>
      <c r="I33" s="2">
        <v>3919</v>
      </c>
      <c r="J33" s="5">
        <f t="shared" si="4"/>
        <v>7889</v>
      </c>
      <c r="K33" s="2">
        <v>0</v>
      </c>
      <c r="L33" s="2">
        <v>0</v>
      </c>
      <c r="M33" s="5">
        <f t="shared" si="5"/>
        <v>0</v>
      </c>
      <c r="N33" s="27">
        <f t="shared" si="6"/>
        <v>0.20144635867816243</v>
      </c>
      <c r="O33" s="27">
        <f t="shared" si="0"/>
        <v>0.21778818095187483</v>
      </c>
      <c r="P33" s="28">
        <f t="shared" si="7"/>
        <v>0.20956444734474614</v>
      </c>
      <c r="Q33" s="37"/>
      <c r="R33" s="32">
        <f t="shared" si="8"/>
        <v>43.512413474483083</v>
      </c>
      <c r="S33" s="32">
        <f t="shared" si="1"/>
        <v>47.042247085604963</v>
      </c>
      <c r="T33" s="32">
        <f t="shared" si="2"/>
        <v>45.265920626465167</v>
      </c>
      <c r="U33">
        <f>+IF('Média 24h-6h'!R33&lt;'Média Mensal'!$U$2,1,0)+IF('Média 6h-7h'!R33&lt;'Média Mensal'!$U$2,1,0)+IF('Média 7h-8h'!R33&lt;'Média Mensal'!$U$2,1,0)+IF('Média 8h-9h'!R33&lt;'Média Mensal'!$U$2,1,0)+IF('Média 9h-10h'!R33&lt;'Média Mensal'!$U$2,1,0)+IF('Média 10h-11h'!R33&lt;'Média Mensal'!$U$2,1,0)+IF('Média 11h-12h'!R33&lt;'Média Mensal'!$U$2,1,0)+IF('Média 12h-13h'!R33&lt;'Média Mensal'!$U$2,1,0)+IF('Média 13h-14h'!R33&lt;'Média Mensal'!$U$2,1,0)+IF('Média 14h-15h'!R33&lt;'Média Mensal'!$U$2,1,0)+IF('Média 15h-16h'!R33&lt;'Média Mensal'!$U$2,1,0)+IF('Média 16h-17h'!R33&lt;'Média Mensal'!$U$2,1,0)+IF('Média 17h-18h'!R33&lt;'Média Mensal'!$U$2,1,0)+IF('Média 18h-19h'!R33&lt;'Média Mensal'!$U$2,1,0)+IF('Média 19h-20h'!R33&lt;'Média Mensal'!$U$2,1,0)+IF('Média 20h-21h'!R33&lt;'Média Mensal'!$U$2,1,0)+IF('Média 21h-22h'!R33&lt;'Média Mensal'!$U$2,1,0)+IF('Média 22h-23h'!R33&lt;'Média Mensal'!$U$2,1,0)+IF('Média 23h-0h'!R33&lt;'Média Mensal'!$U$2,1,0)</f>
        <v>1</v>
      </c>
      <c r="V33">
        <f>+IF('Média 24h-6h'!S33&lt;'Média Mensal'!$U$2,1,0)+IF('Média 6h-7h'!S33&lt;'Média Mensal'!$U$2,1,0)+IF('Média 7h-8h'!S33&lt;'Média Mensal'!$U$2,1,0)+IF('Média 8h-9h'!S33&lt;'Média Mensal'!$U$2,1,0)+IF('Média 9h-10h'!S33&lt;'Média Mensal'!$U$2,1,0)+IF('Média 10h-11h'!S33&lt;'Média Mensal'!$U$2,1,0)+IF('Média 11h-12h'!S33&lt;'Média Mensal'!$U$2,1,0)+IF('Média 12h-13h'!S33&lt;'Média Mensal'!$U$2,1,0)+IF('Média 13h-14h'!S33&lt;'Média Mensal'!$U$2,1,0)+IF('Média 14h-15h'!S33&lt;'Média Mensal'!$U$2,1,0)+IF('Média 15h-16h'!S33&lt;'Média Mensal'!$U$2,1,0)+IF('Média 16h-17h'!S33&lt;'Média Mensal'!$U$2,1,0)+IF('Média 17h-18h'!S33&lt;'Média Mensal'!$U$2,1,0)+IF('Média 18h-19h'!S33&lt;'Média Mensal'!$U$2,1,0)+IF('Média 19h-20h'!S33&lt;'Média Mensal'!$U$2,1,0)+IF('Média 20h-21h'!S33&lt;'Média Mensal'!$U$2,1,0)+IF('Média 21h-22h'!S33&lt;'Média Mensal'!$U$2,1,0)+IF('Média 22h-23h'!S33&lt;'Média Mensal'!$U$2,1,0)+IF('Média 23h-0h'!S33&lt;'Média Mensal'!$U$2,1,0)</f>
        <v>0</v>
      </c>
    </row>
    <row r="34" spans="2:22" x14ac:dyDescent="0.25">
      <c r="B34" s="12" t="s">
        <v>26</v>
      </c>
      <c r="C34" s="12" t="s">
        <v>27</v>
      </c>
      <c r="D34" s="15">
        <v>535.72</v>
      </c>
      <c r="E34" s="4">
        <v>69056.919554329535</v>
      </c>
      <c r="F34" s="2">
        <v>80534.877559076995</v>
      </c>
      <c r="G34" s="5">
        <f t="shared" si="3"/>
        <v>149591.79711340653</v>
      </c>
      <c r="H34" s="2">
        <v>3969</v>
      </c>
      <c r="I34" s="2">
        <v>3923</v>
      </c>
      <c r="J34" s="5">
        <f t="shared" si="4"/>
        <v>7892</v>
      </c>
      <c r="K34" s="2">
        <v>0</v>
      </c>
      <c r="L34" s="2">
        <v>0</v>
      </c>
      <c r="M34" s="5">
        <f t="shared" si="5"/>
        <v>0</v>
      </c>
      <c r="N34" s="27">
        <f t="shared" si="6"/>
        <v>8.0551262509366034E-2</v>
      </c>
      <c r="O34" s="27">
        <f t="shared" si="0"/>
        <v>9.5041207077771403E-2</v>
      </c>
      <c r="P34" s="28">
        <f t="shared" si="7"/>
        <v>8.7754006115784461E-2</v>
      </c>
      <c r="Q34" s="37"/>
      <c r="R34" s="32">
        <f t="shared" si="8"/>
        <v>17.399072702023062</v>
      </c>
      <c r="S34" s="32">
        <f t="shared" si="1"/>
        <v>20.528900728798622</v>
      </c>
      <c r="T34" s="32">
        <f t="shared" si="2"/>
        <v>18.954865321009443</v>
      </c>
      <c r="U34">
        <f>+IF('Média 24h-6h'!R34&lt;'Média Mensal'!$U$2,1,0)+IF('Média 6h-7h'!R34&lt;'Média Mensal'!$U$2,1,0)+IF('Média 7h-8h'!R34&lt;'Média Mensal'!$U$2,1,0)+IF('Média 8h-9h'!R34&lt;'Média Mensal'!$U$2,1,0)+IF('Média 9h-10h'!R34&lt;'Média Mensal'!$U$2,1,0)+IF('Média 10h-11h'!R34&lt;'Média Mensal'!$U$2,1,0)+IF('Média 11h-12h'!R34&lt;'Média Mensal'!$U$2,1,0)+IF('Média 12h-13h'!R34&lt;'Média Mensal'!$U$2,1,0)+IF('Média 13h-14h'!R34&lt;'Média Mensal'!$U$2,1,0)+IF('Média 14h-15h'!R34&lt;'Média Mensal'!$U$2,1,0)+IF('Média 15h-16h'!R34&lt;'Média Mensal'!$U$2,1,0)+IF('Média 16h-17h'!R34&lt;'Média Mensal'!$U$2,1,0)+IF('Média 17h-18h'!R34&lt;'Média Mensal'!$U$2,1,0)+IF('Média 18h-19h'!R34&lt;'Média Mensal'!$U$2,1,0)+IF('Média 19h-20h'!R34&lt;'Média Mensal'!$U$2,1,0)+IF('Média 20h-21h'!R34&lt;'Média Mensal'!$U$2,1,0)+IF('Média 21h-22h'!R34&lt;'Média Mensal'!$U$2,1,0)+IF('Média 22h-23h'!R34&lt;'Média Mensal'!$U$2,1,0)+IF('Média 23h-0h'!R34&lt;'Média Mensal'!$U$2,1,0)</f>
        <v>2</v>
      </c>
      <c r="V34">
        <f>+IF('Média 24h-6h'!S34&lt;'Média Mensal'!$U$2,1,0)+IF('Média 6h-7h'!S34&lt;'Média Mensal'!$U$2,1,0)+IF('Média 7h-8h'!S34&lt;'Média Mensal'!$U$2,1,0)+IF('Média 8h-9h'!S34&lt;'Média Mensal'!$U$2,1,0)+IF('Média 9h-10h'!S34&lt;'Média Mensal'!$U$2,1,0)+IF('Média 10h-11h'!S34&lt;'Média Mensal'!$U$2,1,0)+IF('Média 11h-12h'!S34&lt;'Média Mensal'!$U$2,1,0)+IF('Média 12h-13h'!S34&lt;'Média Mensal'!$U$2,1,0)+IF('Média 13h-14h'!S34&lt;'Média Mensal'!$U$2,1,0)+IF('Média 14h-15h'!S34&lt;'Média Mensal'!$U$2,1,0)+IF('Média 15h-16h'!S34&lt;'Média Mensal'!$U$2,1,0)+IF('Média 16h-17h'!S34&lt;'Média Mensal'!$U$2,1,0)+IF('Média 17h-18h'!S34&lt;'Média Mensal'!$U$2,1,0)+IF('Média 18h-19h'!S34&lt;'Média Mensal'!$U$2,1,0)+IF('Média 19h-20h'!S34&lt;'Média Mensal'!$U$2,1,0)+IF('Média 20h-21h'!S34&lt;'Média Mensal'!$U$2,1,0)+IF('Média 21h-22h'!S34&lt;'Média Mensal'!$U$2,1,0)+IF('Média 22h-23h'!S34&lt;'Média Mensal'!$U$2,1,0)+IF('Média 23h-0h'!S34&lt;'Média Mensal'!$U$2,1,0)</f>
        <v>2</v>
      </c>
    </row>
    <row r="35" spans="2:22" x14ac:dyDescent="0.25">
      <c r="B35" s="12" t="s">
        <v>27</v>
      </c>
      <c r="C35" s="12" t="s">
        <v>28</v>
      </c>
      <c r="D35" s="15">
        <v>487.53</v>
      </c>
      <c r="E35" s="4">
        <v>34180.917638008294</v>
      </c>
      <c r="F35" s="2">
        <v>45451.907643767932</v>
      </c>
      <c r="G35" s="5">
        <f t="shared" si="3"/>
        <v>79632.825281776226</v>
      </c>
      <c r="H35" s="2">
        <v>3992</v>
      </c>
      <c r="I35" s="2">
        <v>3943</v>
      </c>
      <c r="J35" s="5">
        <f t="shared" si="4"/>
        <v>7935</v>
      </c>
      <c r="K35" s="2">
        <v>0</v>
      </c>
      <c r="L35" s="2">
        <v>0</v>
      </c>
      <c r="M35" s="5">
        <f t="shared" si="5"/>
        <v>0</v>
      </c>
      <c r="N35" s="27">
        <f t="shared" si="6"/>
        <v>3.9640528322859019E-2</v>
      </c>
      <c r="O35" s="27">
        <f t="shared" si="0"/>
        <v>5.336685223200037E-2</v>
      </c>
      <c r="P35" s="28">
        <f t="shared" si="7"/>
        <v>4.6461309063091455E-2</v>
      </c>
      <c r="Q35" s="37"/>
      <c r="R35" s="32">
        <f t="shared" si="8"/>
        <v>8.5623541177375486</v>
      </c>
      <c r="S35" s="32">
        <f t="shared" si="1"/>
        <v>11.52724008211208</v>
      </c>
      <c r="T35" s="32">
        <f t="shared" si="2"/>
        <v>10.035642757627754</v>
      </c>
      <c r="U35">
        <f>+IF('Média 24h-6h'!R35&lt;'Média Mensal'!$U$2,1,0)+IF('Média 6h-7h'!R35&lt;'Média Mensal'!$U$2,1,0)+IF('Média 7h-8h'!R35&lt;'Média Mensal'!$U$2,1,0)+IF('Média 8h-9h'!R35&lt;'Média Mensal'!$U$2,1,0)+IF('Média 9h-10h'!R35&lt;'Média Mensal'!$U$2,1,0)+IF('Média 10h-11h'!R35&lt;'Média Mensal'!$U$2,1,0)+IF('Média 11h-12h'!R35&lt;'Média Mensal'!$U$2,1,0)+IF('Média 12h-13h'!R35&lt;'Média Mensal'!$U$2,1,0)+IF('Média 13h-14h'!R35&lt;'Média Mensal'!$U$2,1,0)+IF('Média 14h-15h'!R35&lt;'Média Mensal'!$U$2,1,0)+IF('Média 15h-16h'!R35&lt;'Média Mensal'!$U$2,1,0)+IF('Média 16h-17h'!R35&lt;'Média Mensal'!$U$2,1,0)+IF('Média 17h-18h'!R35&lt;'Média Mensal'!$U$2,1,0)+IF('Média 18h-19h'!R35&lt;'Média Mensal'!$U$2,1,0)+IF('Média 19h-20h'!R35&lt;'Média Mensal'!$U$2,1,0)+IF('Média 20h-21h'!R35&lt;'Média Mensal'!$U$2,1,0)+IF('Média 21h-22h'!R35&lt;'Média Mensal'!$U$2,1,0)+IF('Média 22h-23h'!R35&lt;'Média Mensal'!$U$2,1,0)+IF('Média 23h-0h'!R35&lt;'Média Mensal'!$U$2,1,0)</f>
        <v>7</v>
      </c>
      <c r="V35">
        <f>+IF('Média 24h-6h'!S35&lt;'Média Mensal'!$U$2,1,0)+IF('Média 6h-7h'!S35&lt;'Média Mensal'!$U$2,1,0)+IF('Média 7h-8h'!S35&lt;'Média Mensal'!$U$2,1,0)+IF('Média 8h-9h'!S35&lt;'Média Mensal'!$U$2,1,0)+IF('Média 9h-10h'!S35&lt;'Média Mensal'!$U$2,1,0)+IF('Média 10h-11h'!S35&lt;'Média Mensal'!$U$2,1,0)+IF('Média 11h-12h'!S35&lt;'Média Mensal'!$U$2,1,0)+IF('Média 12h-13h'!S35&lt;'Média Mensal'!$U$2,1,0)+IF('Média 13h-14h'!S35&lt;'Média Mensal'!$U$2,1,0)+IF('Média 14h-15h'!S35&lt;'Média Mensal'!$U$2,1,0)+IF('Média 15h-16h'!S35&lt;'Média Mensal'!$U$2,1,0)+IF('Média 16h-17h'!S35&lt;'Média Mensal'!$U$2,1,0)+IF('Média 17h-18h'!S35&lt;'Média Mensal'!$U$2,1,0)+IF('Média 18h-19h'!S35&lt;'Média Mensal'!$U$2,1,0)+IF('Média 19h-20h'!S35&lt;'Média Mensal'!$U$2,1,0)+IF('Média 20h-21h'!S35&lt;'Média Mensal'!$U$2,1,0)+IF('Média 21h-22h'!S35&lt;'Média Mensal'!$U$2,1,0)+IF('Média 22h-23h'!S35&lt;'Média Mensal'!$U$2,1,0)+IF('Média 23h-0h'!S35&lt;'Média Mensal'!$U$2,1,0)</f>
        <v>5</v>
      </c>
    </row>
    <row r="36" spans="2:22" x14ac:dyDescent="0.25">
      <c r="B36" s="13" t="s">
        <v>28</v>
      </c>
      <c r="C36" s="13" t="s">
        <v>29</v>
      </c>
      <c r="D36" s="16">
        <v>708.96</v>
      </c>
      <c r="E36" s="4">
        <v>8474.9076185129652</v>
      </c>
      <c r="F36" s="2">
        <v>10850.999999982258</v>
      </c>
      <c r="G36" s="7">
        <f t="shared" si="3"/>
        <v>19325.907618495221</v>
      </c>
      <c r="H36" s="3">
        <v>3955</v>
      </c>
      <c r="I36" s="3">
        <v>3918</v>
      </c>
      <c r="J36" s="7">
        <f t="shared" si="4"/>
        <v>7873</v>
      </c>
      <c r="K36" s="3">
        <v>0</v>
      </c>
      <c r="L36" s="3">
        <v>0</v>
      </c>
      <c r="M36" s="7">
        <f t="shared" si="5"/>
        <v>0</v>
      </c>
      <c r="N36" s="27">
        <f t="shared" si="6"/>
        <v>9.9205267810471565E-3</v>
      </c>
      <c r="O36" s="27">
        <f t="shared" si="0"/>
        <v>1.2821876240691416E-2</v>
      </c>
      <c r="P36" s="28">
        <f t="shared" si="7"/>
        <v>1.1364383910843448E-2</v>
      </c>
      <c r="Q36" s="37"/>
      <c r="R36" s="32">
        <f t="shared" si="8"/>
        <v>2.1428337847061858</v>
      </c>
      <c r="S36" s="32">
        <f t="shared" si="1"/>
        <v>2.7695252679893461</v>
      </c>
      <c r="T36" s="32">
        <f t="shared" si="2"/>
        <v>2.4547069247421849</v>
      </c>
      <c r="U36">
        <f>+IF('Média 24h-6h'!R36&lt;'Média Mensal'!$U$2,1,0)+IF('Média 6h-7h'!R36&lt;'Média Mensal'!$U$2,1,0)+IF('Média 7h-8h'!R36&lt;'Média Mensal'!$U$2,1,0)+IF('Média 8h-9h'!R36&lt;'Média Mensal'!$U$2,1,0)+IF('Média 9h-10h'!R36&lt;'Média Mensal'!$U$2,1,0)+IF('Média 10h-11h'!R36&lt;'Média Mensal'!$U$2,1,0)+IF('Média 11h-12h'!R36&lt;'Média Mensal'!$U$2,1,0)+IF('Média 12h-13h'!R36&lt;'Média Mensal'!$U$2,1,0)+IF('Média 13h-14h'!R36&lt;'Média Mensal'!$U$2,1,0)+IF('Média 14h-15h'!R36&lt;'Média Mensal'!$U$2,1,0)+IF('Média 15h-16h'!R36&lt;'Média Mensal'!$U$2,1,0)+IF('Média 16h-17h'!R36&lt;'Média Mensal'!$U$2,1,0)+IF('Média 17h-18h'!R36&lt;'Média Mensal'!$U$2,1,0)+IF('Média 18h-19h'!R36&lt;'Média Mensal'!$U$2,1,0)+IF('Média 19h-20h'!R36&lt;'Média Mensal'!$U$2,1,0)+IF('Média 20h-21h'!R36&lt;'Média Mensal'!$U$2,1,0)+IF('Média 21h-22h'!R36&lt;'Média Mensal'!$U$2,1,0)+IF('Média 22h-23h'!R36&lt;'Média Mensal'!$U$2,1,0)+IF('Média 23h-0h'!R36&lt;'Média Mensal'!$U$2,1,0)</f>
        <v>19</v>
      </c>
      <c r="V36">
        <f>+IF('Média 24h-6h'!S36&lt;'Média Mensal'!$U$2,1,0)+IF('Média 6h-7h'!S36&lt;'Média Mensal'!$U$2,1,0)+IF('Média 7h-8h'!S36&lt;'Média Mensal'!$U$2,1,0)+IF('Média 8h-9h'!S36&lt;'Média Mensal'!$U$2,1,0)+IF('Média 9h-10h'!S36&lt;'Média Mensal'!$U$2,1,0)+IF('Média 10h-11h'!S36&lt;'Média Mensal'!$U$2,1,0)+IF('Média 11h-12h'!S36&lt;'Média Mensal'!$U$2,1,0)+IF('Média 12h-13h'!S36&lt;'Média Mensal'!$U$2,1,0)+IF('Média 13h-14h'!S36&lt;'Média Mensal'!$U$2,1,0)+IF('Média 14h-15h'!S36&lt;'Média Mensal'!$U$2,1,0)+IF('Média 15h-16h'!S36&lt;'Média Mensal'!$U$2,1,0)+IF('Média 16h-17h'!S36&lt;'Média Mensal'!$U$2,1,0)+IF('Média 17h-18h'!S36&lt;'Média Mensal'!$U$2,1,0)+IF('Média 18h-19h'!S36&lt;'Média Mensal'!$U$2,1,0)+IF('Média 19h-20h'!S36&lt;'Média Mensal'!$U$2,1,0)+IF('Média 20h-21h'!S36&lt;'Média Mensal'!$U$2,1,0)+IF('Média 21h-22h'!S36&lt;'Média Mensal'!$U$2,1,0)+IF('Média 22h-23h'!S36&lt;'Média Mensal'!$U$2,1,0)+IF('Média 23h-0h'!S36&lt;'Média Mensal'!$U$2,1,0)</f>
        <v>19</v>
      </c>
    </row>
    <row r="37" spans="2:22" x14ac:dyDescent="0.25">
      <c r="B37" s="11" t="s">
        <v>30</v>
      </c>
      <c r="C37" s="11" t="s">
        <v>31</v>
      </c>
      <c r="D37" s="14">
        <v>687.03</v>
      </c>
      <c r="E37" s="8">
        <v>236029.19274961157</v>
      </c>
      <c r="F37" s="9">
        <v>293695.05981011048</v>
      </c>
      <c r="G37" s="10">
        <f t="shared" si="3"/>
        <v>529724.25255972205</v>
      </c>
      <c r="H37" s="9">
        <v>2513</v>
      </c>
      <c r="I37" s="9">
        <v>2479</v>
      </c>
      <c r="J37" s="10">
        <f t="shared" si="4"/>
        <v>4992</v>
      </c>
      <c r="K37" s="9">
        <v>2574</v>
      </c>
      <c r="L37" s="9">
        <v>2609</v>
      </c>
      <c r="M37" s="10">
        <f t="shared" si="5"/>
        <v>5183</v>
      </c>
      <c r="N37" s="25">
        <f t="shared" si="6"/>
        <v>0.19982829824038367</v>
      </c>
      <c r="O37" s="25">
        <f t="shared" si="0"/>
        <v>0.24836875542083059</v>
      </c>
      <c r="P37" s="26">
        <f t="shared" si="7"/>
        <v>0.22411224499661628</v>
      </c>
      <c r="Q37" s="37"/>
      <c r="R37" s="32">
        <f t="shared" si="8"/>
        <v>46.3985045703974</v>
      </c>
      <c r="S37" s="32">
        <f t="shared" si="1"/>
        <v>57.723085654502846</v>
      </c>
      <c r="T37" s="32">
        <f t="shared" si="2"/>
        <v>52.061351602921086</v>
      </c>
      <c r="U37">
        <f>+IF('Média 24h-6h'!R37&lt;'Média Mensal'!$U$2,1,0)+IF('Média 6h-7h'!R37&lt;'Média Mensal'!$U$2,1,0)+IF('Média 7h-8h'!R37&lt;'Média Mensal'!$U$2,1,0)+IF('Média 8h-9h'!R37&lt;'Média Mensal'!$U$2,1,0)+IF('Média 9h-10h'!R37&lt;'Média Mensal'!$U$2,1,0)+IF('Média 10h-11h'!R37&lt;'Média Mensal'!$U$2,1,0)+IF('Média 11h-12h'!R37&lt;'Média Mensal'!$U$2,1,0)+IF('Média 12h-13h'!R37&lt;'Média Mensal'!$U$2,1,0)+IF('Média 13h-14h'!R37&lt;'Média Mensal'!$U$2,1,0)+IF('Média 14h-15h'!R37&lt;'Média Mensal'!$U$2,1,0)+IF('Média 15h-16h'!R37&lt;'Média Mensal'!$U$2,1,0)+IF('Média 16h-17h'!R37&lt;'Média Mensal'!$U$2,1,0)+IF('Média 17h-18h'!R37&lt;'Média Mensal'!$U$2,1,0)+IF('Média 18h-19h'!R37&lt;'Média Mensal'!$U$2,1,0)+IF('Média 19h-20h'!R37&lt;'Média Mensal'!$U$2,1,0)+IF('Média 20h-21h'!R37&lt;'Média Mensal'!$U$2,1,0)+IF('Média 21h-22h'!R37&lt;'Média Mensal'!$U$2,1,0)+IF('Média 22h-23h'!R37&lt;'Média Mensal'!$U$2,1,0)+IF('Média 23h-0h'!R37&lt;'Média Mensal'!$U$2,1,0)</f>
        <v>0</v>
      </c>
      <c r="V37">
        <f>+IF('Média 24h-6h'!S37&lt;'Média Mensal'!$U$2,1,0)+IF('Média 6h-7h'!S37&lt;'Média Mensal'!$U$2,1,0)+IF('Média 7h-8h'!S37&lt;'Média Mensal'!$U$2,1,0)+IF('Média 8h-9h'!S37&lt;'Média Mensal'!$U$2,1,0)+IF('Média 9h-10h'!S37&lt;'Média Mensal'!$U$2,1,0)+IF('Média 10h-11h'!S37&lt;'Média Mensal'!$U$2,1,0)+IF('Média 11h-12h'!S37&lt;'Média Mensal'!$U$2,1,0)+IF('Média 12h-13h'!S37&lt;'Média Mensal'!$U$2,1,0)+IF('Média 13h-14h'!S37&lt;'Média Mensal'!$U$2,1,0)+IF('Média 14h-15h'!S37&lt;'Média Mensal'!$U$2,1,0)+IF('Média 15h-16h'!S37&lt;'Média Mensal'!$U$2,1,0)+IF('Média 16h-17h'!S37&lt;'Média Mensal'!$U$2,1,0)+IF('Média 17h-18h'!S37&lt;'Média Mensal'!$U$2,1,0)+IF('Média 18h-19h'!S37&lt;'Média Mensal'!$U$2,1,0)+IF('Média 19h-20h'!S37&lt;'Média Mensal'!$U$2,1,0)+IF('Média 20h-21h'!S37&lt;'Média Mensal'!$U$2,1,0)+IF('Média 21h-22h'!S37&lt;'Média Mensal'!$U$2,1,0)+IF('Média 22h-23h'!S37&lt;'Média Mensal'!$U$2,1,0)+IF('Média 23h-0h'!S37&lt;'Média Mensal'!$U$2,1,0)</f>
        <v>0</v>
      </c>
    </row>
    <row r="38" spans="2:22" x14ac:dyDescent="0.25">
      <c r="B38" s="12" t="s">
        <v>31</v>
      </c>
      <c r="C38" s="12" t="s">
        <v>32</v>
      </c>
      <c r="D38" s="15">
        <v>689.2</v>
      </c>
      <c r="E38" s="4">
        <v>226076.26526362437</v>
      </c>
      <c r="F38" s="2">
        <v>288258.31434676686</v>
      </c>
      <c r="G38" s="5">
        <f t="shared" si="3"/>
        <v>514334.57961039123</v>
      </c>
      <c r="H38" s="2">
        <v>2513</v>
      </c>
      <c r="I38" s="2">
        <v>2480</v>
      </c>
      <c r="J38" s="5">
        <f t="shared" si="4"/>
        <v>4993</v>
      </c>
      <c r="K38" s="2">
        <v>2575</v>
      </c>
      <c r="L38" s="2">
        <v>2610</v>
      </c>
      <c r="M38" s="5">
        <f t="shared" si="5"/>
        <v>5185</v>
      </c>
      <c r="N38" s="27">
        <f t="shared" si="6"/>
        <v>0.19136171861340398</v>
      </c>
      <c r="O38" s="27">
        <f t="shared" si="0"/>
        <v>0.24367545339383145</v>
      </c>
      <c r="P38" s="28">
        <f t="shared" si="7"/>
        <v>0.21753575569048103</v>
      </c>
      <c r="Q38" s="37"/>
      <c r="R38" s="32">
        <f t="shared" si="8"/>
        <v>44.433228235775232</v>
      </c>
      <c r="S38" s="32">
        <f t="shared" si="1"/>
        <v>56.632281797007238</v>
      </c>
      <c r="T38" s="32">
        <f t="shared" si="2"/>
        <v>50.533953587187192</v>
      </c>
      <c r="U38">
        <f>+IF('Média 24h-6h'!R38&lt;'Média Mensal'!$U$2,1,0)+IF('Média 6h-7h'!R38&lt;'Média Mensal'!$U$2,1,0)+IF('Média 7h-8h'!R38&lt;'Média Mensal'!$U$2,1,0)+IF('Média 8h-9h'!R38&lt;'Média Mensal'!$U$2,1,0)+IF('Média 9h-10h'!R38&lt;'Média Mensal'!$U$2,1,0)+IF('Média 10h-11h'!R38&lt;'Média Mensal'!$U$2,1,0)+IF('Média 11h-12h'!R38&lt;'Média Mensal'!$U$2,1,0)+IF('Média 12h-13h'!R38&lt;'Média Mensal'!$U$2,1,0)+IF('Média 13h-14h'!R38&lt;'Média Mensal'!$U$2,1,0)+IF('Média 14h-15h'!R38&lt;'Média Mensal'!$U$2,1,0)+IF('Média 15h-16h'!R38&lt;'Média Mensal'!$U$2,1,0)+IF('Média 16h-17h'!R38&lt;'Média Mensal'!$U$2,1,0)+IF('Média 17h-18h'!R38&lt;'Média Mensal'!$U$2,1,0)+IF('Média 18h-19h'!R38&lt;'Média Mensal'!$U$2,1,0)+IF('Média 19h-20h'!R38&lt;'Média Mensal'!$U$2,1,0)+IF('Média 20h-21h'!R38&lt;'Média Mensal'!$U$2,1,0)+IF('Média 21h-22h'!R38&lt;'Média Mensal'!$U$2,1,0)+IF('Média 22h-23h'!R38&lt;'Média Mensal'!$U$2,1,0)+IF('Média 23h-0h'!R38&lt;'Média Mensal'!$U$2,1,0)</f>
        <v>0</v>
      </c>
      <c r="V38">
        <f>+IF('Média 24h-6h'!S38&lt;'Média Mensal'!$U$2,1,0)+IF('Média 6h-7h'!S38&lt;'Média Mensal'!$U$2,1,0)+IF('Média 7h-8h'!S38&lt;'Média Mensal'!$U$2,1,0)+IF('Média 8h-9h'!S38&lt;'Média Mensal'!$U$2,1,0)+IF('Média 9h-10h'!S38&lt;'Média Mensal'!$U$2,1,0)+IF('Média 10h-11h'!S38&lt;'Média Mensal'!$U$2,1,0)+IF('Média 11h-12h'!S38&lt;'Média Mensal'!$U$2,1,0)+IF('Média 12h-13h'!S38&lt;'Média Mensal'!$U$2,1,0)+IF('Média 13h-14h'!S38&lt;'Média Mensal'!$U$2,1,0)+IF('Média 14h-15h'!S38&lt;'Média Mensal'!$U$2,1,0)+IF('Média 15h-16h'!S38&lt;'Média Mensal'!$U$2,1,0)+IF('Média 16h-17h'!S38&lt;'Média Mensal'!$U$2,1,0)+IF('Média 17h-18h'!S38&lt;'Média Mensal'!$U$2,1,0)+IF('Média 18h-19h'!S38&lt;'Média Mensal'!$U$2,1,0)+IF('Média 19h-20h'!S38&lt;'Média Mensal'!$U$2,1,0)+IF('Média 20h-21h'!S38&lt;'Média Mensal'!$U$2,1,0)+IF('Média 21h-22h'!S38&lt;'Média Mensal'!$U$2,1,0)+IF('Média 22h-23h'!S38&lt;'Média Mensal'!$U$2,1,0)+IF('Média 23h-0h'!S38&lt;'Média Mensal'!$U$2,1,0)</f>
        <v>0</v>
      </c>
    </row>
    <row r="39" spans="2:22" x14ac:dyDescent="0.25">
      <c r="B39" s="12" t="s">
        <v>32</v>
      </c>
      <c r="C39" s="12" t="s">
        <v>33</v>
      </c>
      <c r="D39" s="15">
        <v>1779.24</v>
      </c>
      <c r="E39" s="4">
        <v>220468.96885588006</v>
      </c>
      <c r="F39" s="2">
        <v>282787.82954371779</v>
      </c>
      <c r="G39" s="5">
        <f t="shared" si="3"/>
        <v>503256.79839959787</v>
      </c>
      <c r="H39" s="2">
        <v>2515</v>
      </c>
      <c r="I39" s="2">
        <v>2478</v>
      </c>
      <c r="J39" s="5">
        <f t="shared" si="4"/>
        <v>4993</v>
      </c>
      <c r="K39" s="2">
        <v>2575</v>
      </c>
      <c r="L39" s="2">
        <v>2609</v>
      </c>
      <c r="M39" s="5">
        <f t="shared" si="5"/>
        <v>5184</v>
      </c>
      <c r="N39" s="27">
        <f t="shared" si="6"/>
        <v>0.18654722200626148</v>
      </c>
      <c r="O39" s="27">
        <f t="shared" si="0"/>
        <v>0.23918854209131321</v>
      </c>
      <c r="P39" s="28">
        <f t="shared" si="7"/>
        <v>0.2128727807385403</v>
      </c>
      <c r="Q39" s="37"/>
      <c r="R39" s="32">
        <f t="shared" si="8"/>
        <v>43.314139264416511</v>
      </c>
      <c r="S39" s="32">
        <f t="shared" si="1"/>
        <v>55.590294779578883</v>
      </c>
      <c r="T39" s="32">
        <f t="shared" si="2"/>
        <v>49.450407624997332</v>
      </c>
      <c r="U39">
        <f>+IF('Média 24h-6h'!R39&lt;'Média Mensal'!$U$2,1,0)+IF('Média 6h-7h'!R39&lt;'Média Mensal'!$U$2,1,0)+IF('Média 7h-8h'!R39&lt;'Média Mensal'!$U$2,1,0)+IF('Média 8h-9h'!R39&lt;'Média Mensal'!$U$2,1,0)+IF('Média 9h-10h'!R39&lt;'Média Mensal'!$U$2,1,0)+IF('Média 10h-11h'!R39&lt;'Média Mensal'!$U$2,1,0)+IF('Média 11h-12h'!R39&lt;'Média Mensal'!$U$2,1,0)+IF('Média 12h-13h'!R39&lt;'Média Mensal'!$U$2,1,0)+IF('Média 13h-14h'!R39&lt;'Média Mensal'!$U$2,1,0)+IF('Média 14h-15h'!R39&lt;'Média Mensal'!$U$2,1,0)+IF('Média 15h-16h'!R39&lt;'Média Mensal'!$U$2,1,0)+IF('Média 16h-17h'!R39&lt;'Média Mensal'!$U$2,1,0)+IF('Média 17h-18h'!R39&lt;'Média Mensal'!$U$2,1,0)+IF('Média 18h-19h'!R39&lt;'Média Mensal'!$U$2,1,0)+IF('Média 19h-20h'!R39&lt;'Média Mensal'!$U$2,1,0)+IF('Média 20h-21h'!R39&lt;'Média Mensal'!$U$2,1,0)+IF('Média 21h-22h'!R39&lt;'Média Mensal'!$U$2,1,0)+IF('Média 22h-23h'!R39&lt;'Média Mensal'!$U$2,1,0)+IF('Média 23h-0h'!R39&lt;'Média Mensal'!$U$2,1,0)</f>
        <v>0</v>
      </c>
      <c r="V39">
        <f>+IF('Média 24h-6h'!S39&lt;'Média Mensal'!$U$2,1,0)+IF('Média 6h-7h'!S39&lt;'Média Mensal'!$U$2,1,0)+IF('Média 7h-8h'!S39&lt;'Média Mensal'!$U$2,1,0)+IF('Média 8h-9h'!S39&lt;'Média Mensal'!$U$2,1,0)+IF('Média 9h-10h'!S39&lt;'Média Mensal'!$U$2,1,0)+IF('Média 10h-11h'!S39&lt;'Média Mensal'!$U$2,1,0)+IF('Média 11h-12h'!S39&lt;'Média Mensal'!$U$2,1,0)+IF('Média 12h-13h'!S39&lt;'Média Mensal'!$U$2,1,0)+IF('Média 13h-14h'!S39&lt;'Média Mensal'!$U$2,1,0)+IF('Média 14h-15h'!S39&lt;'Média Mensal'!$U$2,1,0)+IF('Média 15h-16h'!S39&lt;'Média Mensal'!$U$2,1,0)+IF('Média 16h-17h'!S39&lt;'Média Mensal'!$U$2,1,0)+IF('Média 17h-18h'!S39&lt;'Média Mensal'!$U$2,1,0)+IF('Média 18h-19h'!S39&lt;'Média Mensal'!$U$2,1,0)+IF('Média 19h-20h'!S39&lt;'Média Mensal'!$U$2,1,0)+IF('Média 20h-21h'!S39&lt;'Média Mensal'!$U$2,1,0)+IF('Média 21h-22h'!S39&lt;'Média Mensal'!$U$2,1,0)+IF('Média 22h-23h'!S39&lt;'Média Mensal'!$U$2,1,0)+IF('Média 23h-0h'!S39&lt;'Média Mensal'!$U$2,1,0)</f>
        <v>0</v>
      </c>
    </row>
    <row r="40" spans="2:22" x14ac:dyDescent="0.25">
      <c r="B40" s="12" t="s">
        <v>33</v>
      </c>
      <c r="C40" s="12" t="s">
        <v>34</v>
      </c>
      <c r="D40" s="15">
        <v>2035.56</v>
      </c>
      <c r="E40" s="4">
        <v>217418.38784037629</v>
      </c>
      <c r="F40" s="2">
        <v>279644.67924405023</v>
      </c>
      <c r="G40" s="5">
        <f t="shared" si="3"/>
        <v>497063.06708442653</v>
      </c>
      <c r="H40" s="2">
        <v>2514</v>
      </c>
      <c r="I40" s="2">
        <v>2477</v>
      </c>
      <c r="J40" s="5">
        <f t="shared" si="4"/>
        <v>4991</v>
      </c>
      <c r="K40" s="2">
        <v>2571</v>
      </c>
      <c r="L40" s="2">
        <v>2609</v>
      </c>
      <c r="M40" s="5">
        <f t="shared" si="5"/>
        <v>5180</v>
      </c>
      <c r="N40" s="27">
        <f t="shared" si="6"/>
        <v>0.18415423928910643</v>
      </c>
      <c r="O40" s="27">
        <f t="shared" si="0"/>
        <v>0.23657321367036829</v>
      </c>
      <c r="P40" s="28">
        <f t="shared" si="7"/>
        <v>0.21037961171662647</v>
      </c>
      <c r="Q40" s="37"/>
      <c r="R40" s="32">
        <f t="shared" si="8"/>
        <v>42.756811768018935</v>
      </c>
      <c r="S40" s="32">
        <f t="shared" si="1"/>
        <v>54.983224389313847</v>
      </c>
      <c r="T40" s="32">
        <f t="shared" si="2"/>
        <v>48.870619121465595</v>
      </c>
      <c r="U40">
        <f>+IF('Média 24h-6h'!R40&lt;'Média Mensal'!$U$2,1,0)+IF('Média 6h-7h'!R40&lt;'Média Mensal'!$U$2,1,0)+IF('Média 7h-8h'!R40&lt;'Média Mensal'!$U$2,1,0)+IF('Média 8h-9h'!R40&lt;'Média Mensal'!$U$2,1,0)+IF('Média 9h-10h'!R40&lt;'Média Mensal'!$U$2,1,0)+IF('Média 10h-11h'!R40&lt;'Média Mensal'!$U$2,1,0)+IF('Média 11h-12h'!R40&lt;'Média Mensal'!$U$2,1,0)+IF('Média 12h-13h'!R40&lt;'Média Mensal'!$U$2,1,0)+IF('Média 13h-14h'!R40&lt;'Média Mensal'!$U$2,1,0)+IF('Média 14h-15h'!R40&lt;'Média Mensal'!$U$2,1,0)+IF('Média 15h-16h'!R40&lt;'Média Mensal'!$U$2,1,0)+IF('Média 16h-17h'!R40&lt;'Média Mensal'!$U$2,1,0)+IF('Média 17h-18h'!R40&lt;'Média Mensal'!$U$2,1,0)+IF('Média 18h-19h'!R40&lt;'Média Mensal'!$U$2,1,0)+IF('Média 19h-20h'!R40&lt;'Média Mensal'!$U$2,1,0)+IF('Média 20h-21h'!R40&lt;'Média Mensal'!$U$2,1,0)+IF('Média 21h-22h'!R40&lt;'Média Mensal'!$U$2,1,0)+IF('Média 22h-23h'!R40&lt;'Média Mensal'!$U$2,1,0)+IF('Média 23h-0h'!R40&lt;'Média Mensal'!$U$2,1,0)</f>
        <v>0</v>
      </c>
      <c r="V40">
        <f>+IF('Média 24h-6h'!S40&lt;'Média Mensal'!$U$2,1,0)+IF('Média 6h-7h'!S40&lt;'Média Mensal'!$U$2,1,0)+IF('Média 7h-8h'!S40&lt;'Média Mensal'!$U$2,1,0)+IF('Média 8h-9h'!S40&lt;'Média Mensal'!$U$2,1,0)+IF('Média 9h-10h'!S40&lt;'Média Mensal'!$U$2,1,0)+IF('Média 10h-11h'!S40&lt;'Média Mensal'!$U$2,1,0)+IF('Média 11h-12h'!S40&lt;'Média Mensal'!$U$2,1,0)+IF('Média 12h-13h'!S40&lt;'Média Mensal'!$U$2,1,0)+IF('Média 13h-14h'!S40&lt;'Média Mensal'!$U$2,1,0)+IF('Média 14h-15h'!S40&lt;'Média Mensal'!$U$2,1,0)+IF('Média 15h-16h'!S40&lt;'Média Mensal'!$U$2,1,0)+IF('Média 16h-17h'!S40&lt;'Média Mensal'!$U$2,1,0)+IF('Média 17h-18h'!S40&lt;'Média Mensal'!$U$2,1,0)+IF('Média 18h-19h'!S40&lt;'Média Mensal'!$U$2,1,0)+IF('Média 19h-20h'!S40&lt;'Média Mensal'!$U$2,1,0)+IF('Média 20h-21h'!S40&lt;'Média Mensal'!$U$2,1,0)+IF('Média 21h-22h'!S40&lt;'Média Mensal'!$U$2,1,0)+IF('Média 22h-23h'!S40&lt;'Média Mensal'!$U$2,1,0)+IF('Média 23h-0h'!S40&lt;'Média Mensal'!$U$2,1,0)</f>
        <v>0</v>
      </c>
    </row>
    <row r="41" spans="2:22" x14ac:dyDescent="0.25">
      <c r="B41" s="12" t="s">
        <v>34</v>
      </c>
      <c r="C41" s="12" t="s">
        <v>35</v>
      </c>
      <c r="D41" s="15">
        <v>591.81999999999994</v>
      </c>
      <c r="E41" s="4">
        <v>214201.86507620482</v>
      </c>
      <c r="F41" s="2">
        <v>275308.14798187482</v>
      </c>
      <c r="G41" s="5">
        <f t="shared" si="3"/>
        <v>489510.01305807964</v>
      </c>
      <c r="H41" s="2">
        <v>2512</v>
      </c>
      <c r="I41" s="2">
        <v>2479</v>
      </c>
      <c r="J41" s="5">
        <f t="shared" si="4"/>
        <v>4991</v>
      </c>
      <c r="K41" s="2">
        <v>2572</v>
      </c>
      <c r="L41" s="2">
        <v>2609</v>
      </c>
      <c r="M41" s="5">
        <f t="shared" si="5"/>
        <v>5181</v>
      </c>
      <c r="N41" s="27">
        <f t="shared" si="6"/>
        <v>0.18145811173063517</v>
      </c>
      <c r="O41" s="27">
        <f t="shared" si="0"/>
        <v>0.23281951734456169</v>
      </c>
      <c r="P41" s="28">
        <f t="shared" si="7"/>
        <v>0.20716107239870249</v>
      </c>
      <c r="Q41" s="37"/>
      <c r="R41" s="32">
        <f t="shared" si="8"/>
        <v>42.132546238435253</v>
      </c>
      <c r="S41" s="32">
        <f t="shared" si="1"/>
        <v>54.109305814047723</v>
      </c>
      <c r="T41" s="32">
        <f t="shared" si="2"/>
        <v>48.12328087476206</v>
      </c>
      <c r="U41">
        <f>+IF('Média 24h-6h'!R41&lt;'Média Mensal'!$U$2,1,0)+IF('Média 6h-7h'!R41&lt;'Média Mensal'!$U$2,1,0)+IF('Média 7h-8h'!R41&lt;'Média Mensal'!$U$2,1,0)+IF('Média 8h-9h'!R41&lt;'Média Mensal'!$U$2,1,0)+IF('Média 9h-10h'!R41&lt;'Média Mensal'!$U$2,1,0)+IF('Média 10h-11h'!R41&lt;'Média Mensal'!$U$2,1,0)+IF('Média 11h-12h'!R41&lt;'Média Mensal'!$U$2,1,0)+IF('Média 12h-13h'!R41&lt;'Média Mensal'!$U$2,1,0)+IF('Média 13h-14h'!R41&lt;'Média Mensal'!$U$2,1,0)+IF('Média 14h-15h'!R41&lt;'Média Mensal'!$U$2,1,0)+IF('Média 15h-16h'!R41&lt;'Média Mensal'!$U$2,1,0)+IF('Média 16h-17h'!R41&lt;'Média Mensal'!$U$2,1,0)+IF('Média 17h-18h'!R41&lt;'Média Mensal'!$U$2,1,0)+IF('Média 18h-19h'!R41&lt;'Média Mensal'!$U$2,1,0)+IF('Média 19h-20h'!R41&lt;'Média Mensal'!$U$2,1,0)+IF('Média 20h-21h'!R41&lt;'Média Mensal'!$U$2,1,0)+IF('Média 21h-22h'!R41&lt;'Média Mensal'!$U$2,1,0)+IF('Média 22h-23h'!R41&lt;'Média Mensal'!$U$2,1,0)+IF('Média 23h-0h'!R41&lt;'Média Mensal'!$U$2,1,0)</f>
        <v>0</v>
      </c>
      <c r="V41">
        <f>+IF('Média 24h-6h'!S41&lt;'Média Mensal'!$U$2,1,0)+IF('Média 6h-7h'!S41&lt;'Média Mensal'!$U$2,1,0)+IF('Média 7h-8h'!S41&lt;'Média Mensal'!$U$2,1,0)+IF('Média 8h-9h'!S41&lt;'Média Mensal'!$U$2,1,0)+IF('Média 9h-10h'!S41&lt;'Média Mensal'!$U$2,1,0)+IF('Média 10h-11h'!S41&lt;'Média Mensal'!$U$2,1,0)+IF('Média 11h-12h'!S41&lt;'Média Mensal'!$U$2,1,0)+IF('Média 12h-13h'!S41&lt;'Média Mensal'!$U$2,1,0)+IF('Média 13h-14h'!S41&lt;'Média Mensal'!$U$2,1,0)+IF('Média 14h-15h'!S41&lt;'Média Mensal'!$U$2,1,0)+IF('Média 15h-16h'!S41&lt;'Média Mensal'!$U$2,1,0)+IF('Média 16h-17h'!S41&lt;'Média Mensal'!$U$2,1,0)+IF('Média 17h-18h'!S41&lt;'Média Mensal'!$U$2,1,0)+IF('Média 18h-19h'!S41&lt;'Média Mensal'!$U$2,1,0)+IF('Média 19h-20h'!S41&lt;'Média Mensal'!$U$2,1,0)+IF('Média 20h-21h'!S41&lt;'Média Mensal'!$U$2,1,0)+IF('Média 21h-22h'!S41&lt;'Média Mensal'!$U$2,1,0)+IF('Média 22h-23h'!S41&lt;'Média Mensal'!$U$2,1,0)+IF('Média 23h-0h'!S41&lt;'Média Mensal'!$U$2,1,0)</f>
        <v>0</v>
      </c>
    </row>
    <row r="42" spans="2:22" x14ac:dyDescent="0.25">
      <c r="B42" s="12" t="s">
        <v>35</v>
      </c>
      <c r="C42" s="12" t="s">
        <v>36</v>
      </c>
      <c r="D42" s="15">
        <v>960.78</v>
      </c>
      <c r="E42" s="4">
        <v>159607.62616397804</v>
      </c>
      <c r="F42" s="2">
        <v>173066.90130271952</v>
      </c>
      <c r="G42" s="5">
        <f t="shared" si="3"/>
        <v>332674.52746669756</v>
      </c>
      <c r="H42" s="2">
        <v>0</v>
      </c>
      <c r="I42" s="2">
        <v>0</v>
      </c>
      <c r="J42" s="5">
        <f t="shared" si="4"/>
        <v>0</v>
      </c>
      <c r="K42" s="2">
        <v>2574</v>
      </c>
      <c r="L42" s="2">
        <v>2610</v>
      </c>
      <c r="M42" s="5">
        <f t="shared" si="5"/>
        <v>5184</v>
      </c>
      <c r="N42" s="27">
        <f t="shared" si="6"/>
        <v>0.25003074504971873</v>
      </c>
      <c r="O42" s="27">
        <f t="shared" si="0"/>
        <v>0.26737563543245507</v>
      </c>
      <c r="P42" s="28">
        <f t="shared" si="7"/>
        <v>0.25876341555491583</v>
      </c>
      <c r="Q42" s="37"/>
      <c r="R42" s="32">
        <f t="shared" si="8"/>
        <v>62.007624772330239</v>
      </c>
      <c r="S42" s="32">
        <f t="shared" si="1"/>
        <v>66.309157587248862</v>
      </c>
      <c r="T42" s="32">
        <f t="shared" si="2"/>
        <v>64.173327057619133</v>
      </c>
      <c r="U42">
        <f>+IF('Média 24h-6h'!R42&lt;'Média Mensal'!$U$2,1,0)+IF('Média 6h-7h'!R42&lt;'Média Mensal'!$U$2,1,0)+IF('Média 7h-8h'!R42&lt;'Média Mensal'!$U$2,1,0)+IF('Média 8h-9h'!R42&lt;'Média Mensal'!$U$2,1,0)+IF('Média 9h-10h'!R42&lt;'Média Mensal'!$U$2,1,0)+IF('Média 10h-11h'!R42&lt;'Média Mensal'!$U$2,1,0)+IF('Média 11h-12h'!R42&lt;'Média Mensal'!$U$2,1,0)+IF('Média 12h-13h'!R42&lt;'Média Mensal'!$U$2,1,0)+IF('Média 13h-14h'!R42&lt;'Média Mensal'!$U$2,1,0)+IF('Média 14h-15h'!R42&lt;'Média Mensal'!$U$2,1,0)+IF('Média 15h-16h'!R42&lt;'Média Mensal'!$U$2,1,0)+IF('Média 16h-17h'!R42&lt;'Média Mensal'!$U$2,1,0)+IF('Média 17h-18h'!R42&lt;'Média Mensal'!$U$2,1,0)+IF('Média 18h-19h'!R42&lt;'Média Mensal'!$U$2,1,0)+IF('Média 19h-20h'!R42&lt;'Média Mensal'!$U$2,1,0)+IF('Média 20h-21h'!R42&lt;'Média Mensal'!$U$2,1,0)+IF('Média 21h-22h'!R42&lt;'Média Mensal'!$U$2,1,0)+IF('Média 22h-23h'!R42&lt;'Média Mensal'!$U$2,1,0)+IF('Média 23h-0h'!R42&lt;'Média Mensal'!$U$2,1,0)</f>
        <v>0</v>
      </c>
      <c r="V42">
        <f>+IF('Média 24h-6h'!S42&lt;'Média Mensal'!$U$2,1,0)+IF('Média 6h-7h'!S42&lt;'Média Mensal'!$U$2,1,0)+IF('Média 7h-8h'!S42&lt;'Média Mensal'!$U$2,1,0)+IF('Média 8h-9h'!S42&lt;'Média Mensal'!$U$2,1,0)+IF('Média 9h-10h'!S42&lt;'Média Mensal'!$U$2,1,0)+IF('Média 10h-11h'!S42&lt;'Média Mensal'!$U$2,1,0)+IF('Média 11h-12h'!S42&lt;'Média Mensal'!$U$2,1,0)+IF('Média 12h-13h'!S42&lt;'Média Mensal'!$U$2,1,0)+IF('Média 13h-14h'!S42&lt;'Média Mensal'!$U$2,1,0)+IF('Média 14h-15h'!S42&lt;'Média Mensal'!$U$2,1,0)+IF('Média 15h-16h'!S42&lt;'Média Mensal'!$U$2,1,0)+IF('Média 16h-17h'!S42&lt;'Média Mensal'!$U$2,1,0)+IF('Média 17h-18h'!S42&lt;'Média Mensal'!$U$2,1,0)+IF('Média 18h-19h'!S42&lt;'Média Mensal'!$U$2,1,0)+IF('Média 19h-20h'!S42&lt;'Média Mensal'!$U$2,1,0)+IF('Média 20h-21h'!S42&lt;'Média Mensal'!$U$2,1,0)+IF('Média 21h-22h'!S42&lt;'Média Mensal'!$U$2,1,0)+IF('Média 22h-23h'!S42&lt;'Média Mensal'!$U$2,1,0)+IF('Média 23h-0h'!S42&lt;'Média Mensal'!$U$2,1,0)</f>
        <v>0</v>
      </c>
    </row>
    <row r="43" spans="2:22" x14ac:dyDescent="0.25">
      <c r="B43" s="12" t="s">
        <v>36</v>
      </c>
      <c r="C43" s="12" t="s">
        <v>37</v>
      </c>
      <c r="D43" s="15">
        <v>1147.58</v>
      </c>
      <c r="E43" s="4">
        <v>144811.91861281334</v>
      </c>
      <c r="F43" s="2">
        <v>155173.90138475347</v>
      </c>
      <c r="G43" s="5">
        <f t="shared" si="3"/>
        <v>299985.81999756681</v>
      </c>
      <c r="H43" s="2">
        <v>0</v>
      </c>
      <c r="I43" s="2">
        <v>0</v>
      </c>
      <c r="J43" s="5">
        <f t="shared" si="4"/>
        <v>0</v>
      </c>
      <c r="K43" s="2">
        <v>2574</v>
      </c>
      <c r="L43" s="2">
        <v>2610</v>
      </c>
      <c r="M43" s="5">
        <f t="shared" si="5"/>
        <v>5184</v>
      </c>
      <c r="N43" s="27">
        <f t="shared" si="6"/>
        <v>0.22685276871195414</v>
      </c>
      <c r="O43" s="27">
        <f t="shared" si="0"/>
        <v>0.23973226638356424</v>
      </c>
      <c r="P43" s="28">
        <f t="shared" si="7"/>
        <v>0.23333723802578563</v>
      </c>
      <c r="Q43" s="37"/>
      <c r="R43" s="32">
        <f t="shared" si="8"/>
        <v>56.259486640564624</v>
      </c>
      <c r="S43" s="32">
        <f t="shared" si="1"/>
        <v>59.453602063123931</v>
      </c>
      <c r="T43" s="32">
        <f t="shared" si="2"/>
        <v>57.86763503039483</v>
      </c>
      <c r="U43">
        <f>+IF('Média 24h-6h'!R43&lt;'Média Mensal'!$U$2,1,0)+IF('Média 6h-7h'!R43&lt;'Média Mensal'!$U$2,1,0)+IF('Média 7h-8h'!R43&lt;'Média Mensal'!$U$2,1,0)+IF('Média 8h-9h'!R43&lt;'Média Mensal'!$U$2,1,0)+IF('Média 9h-10h'!R43&lt;'Média Mensal'!$U$2,1,0)+IF('Média 10h-11h'!R43&lt;'Média Mensal'!$U$2,1,0)+IF('Média 11h-12h'!R43&lt;'Média Mensal'!$U$2,1,0)+IF('Média 12h-13h'!R43&lt;'Média Mensal'!$U$2,1,0)+IF('Média 13h-14h'!R43&lt;'Média Mensal'!$U$2,1,0)+IF('Média 14h-15h'!R43&lt;'Média Mensal'!$U$2,1,0)+IF('Média 15h-16h'!R43&lt;'Média Mensal'!$U$2,1,0)+IF('Média 16h-17h'!R43&lt;'Média Mensal'!$U$2,1,0)+IF('Média 17h-18h'!R43&lt;'Média Mensal'!$U$2,1,0)+IF('Média 18h-19h'!R43&lt;'Média Mensal'!$U$2,1,0)+IF('Média 19h-20h'!R43&lt;'Média Mensal'!$U$2,1,0)+IF('Média 20h-21h'!R43&lt;'Média Mensal'!$U$2,1,0)+IF('Média 21h-22h'!R43&lt;'Média Mensal'!$U$2,1,0)+IF('Média 22h-23h'!R43&lt;'Média Mensal'!$U$2,1,0)+IF('Média 23h-0h'!R43&lt;'Média Mensal'!$U$2,1,0)</f>
        <v>0</v>
      </c>
      <c r="V43">
        <f>+IF('Média 24h-6h'!S43&lt;'Média Mensal'!$U$2,1,0)+IF('Média 6h-7h'!S43&lt;'Média Mensal'!$U$2,1,0)+IF('Média 7h-8h'!S43&lt;'Média Mensal'!$U$2,1,0)+IF('Média 8h-9h'!S43&lt;'Média Mensal'!$U$2,1,0)+IF('Média 9h-10h'!S43&lt;'Média Mensal'!$U$2,1,0)+IF('Média 10h-11h'!S43&lt;'Média Mensal'!$U$2,1,0)+IF('Média 11h-12h'!S43&lt;'Média Mensal'!$U$2,1,0)+IF('Média 12h-13h'!S43&lt;'Média Mensal'!$U$2,1,0)+IF('Média 13h-14h'!S43&lt;'Média Mensal'!$U$2,1,0)+IF('Média 14h-15h'!S43&lt;'Média Mensal'!$U$2,1,0)+IF('Média 15h-16h'!S43&lt;'Média Mensal'!$U$2,1,0)+IF('Média 16h-17h'!S43&lt;'Média Mensal'!$U$2,1,0)+IF('Média 17h-18h'!S43&lt;'Média Mensal'!$U$2,1,0)+IF('Média 18h-19h'!S43&lt;'Média Mensal'!$U$2,1,0)+IF('Média 19h-20h'!S43&lt;'Média Mensal'!$U$2,1,0)+IF('Média 20h-21h'!S43&lt;'Média Mensal'!$U$2,1,0)+IF('Média 21h-22h'!S43&lt;'Média Mensal'!$U$2,1,0)+IF('Média 22h-23h'!S43&lt;'Média Mensal'!$U$2,1,0)+IF('Média 23h-0h'!S43&lt;'Média Mensal'!$U$2,1,0)</f>
        <v>0</v>
      </c>
    </row>
    <row r="44" spans="2:22" x14ac:dyDescent="0.25">
      <c r="B44" s="12" t="s">
        <v>37</v>
      </c>
      <c r="C44" s="12" t="s">
        <v>38</v>
      </c>
      <c r="D44" s="15">
        <v>1987.51</v>
      </c>
      <c r="E44" s="4">
        <v>139885.48851448466</v>
      </c>
      <c r="F44" s="2">
        <v>150052.37634824039</v>
      </c>
      <c r="G44" s="5">
        <f t="shared" si="3"/>
        <v>289937.86486272502</v>
      </c>
      <c r="H44" s="2">
        <v>0</v>
      </c>
      <c r="I44" s="2">
        <v>0</v>
      </c>
      <c r="J44" s="5">
        <f t="shared" si="4"/>
        <v>0</v>
      </c>
      <c r="K44" s="2">
        <v>2575</v>
      </c>
      <c r="L44" s="2">
        <v>2611</v>
      </c>
      <c r="M44" s="5">
        <f t="shared" si="5"/>
        <v>5186</v>
      </c>
      <c r="N44" s="27">
        <f t="shared" si="6"/>
        <v>0.21905024822186761</v>
      </c>
      <c r="O44" s="27">
        <f t="shared" si="0"/>
        <v>0.231731100968978</v>
      </c>
      <c r="P44" s="28">
        <f t="shared" si="7"/>
        <v>0.22543468835351149</v>
      </c>
      <c r="Q44" s="37"/>
      <c r="R44" s="32">
        <f t="shared" si="8"/>
        <v>54.32446155902317</v>
      </c>
      <c r="S44" s="32">
        <f t="shared" si="1"/>
        <v>57.469313040306545</v>
      </c>
      <c r="T44" s="32">
        <f t="shared" si="2"/>
        <v>55.907802711670847</v>
      </c>
      <c r="U44">
        <f>+IF('Média 24h-6h'!R44&lt;'Média Mensal'!$U$2,1,0)+IF('Média 6h-7h'!R44&lt;'Média Mensal'!$U$2,1,0)+IF('Média 7h-8h'!R44&lt;'Média Mensal'!$U$2,1,0)+IF('Média 8h-9h'!R44&lt;'Média Mensal'!$U$2,1,0)+IF('Média 9h-10h'!R44&lt;'Média Mensal'!$U$2,1,0)+IF('Média 10h-11h'!R44&lt;'Média Mensal'!$U$2,1,0)+IF('Média 11h-12h'!R44&lt;'Média Mensal'!$U$2,1,0)+IF('Média 12h-13h'!R44&lt;'Média Mensal'!$U$2,1,0)+IF('Média 13h-14h'!R44&lt;'Média Mensal'!$U$2,1,0)+IF('Média 14h-15h'!R44&lt;'Média Mensal'!$U$2,1,0)+IF('Média 15h-16h'!R44&lt;'Média Mensal'!$U$2,1,0)+IF('Média 16h-17h'!R44&lt;'Média Mensal'!$U$2,1,0)+IF('Média 17h-18h'!R44&lt;'Média Mensal'!$U$2,1,0)+IF('Média 18h-19h'!R44&lt;'Média Mensal'!$U$2,1,0)+IF('Média 19h-20h'!R44&lt;'Média Mensal'!$U$2,1,0)+IF('Média 20h-21h'!R44&lt;'Média Mensal'!$U$2,1,0)+IF('Média 21h-22h'!R44&lt;'Média Mensal'!$U$2,1,0)+IF('Média 22h-23h'!R44&lt;'Média Mensal'!$U$2,1,0)+IF('Média 23h-0h'!R44&lt;'Média Mensal'!$U$2,1,0)</f>
        <v>0</v>
      </c>
      <c r="V44">
        <f>+IF('Média 24h-6h'!S44&lt;'Média Mensal'!$U$2,1,0)+IF('Média 6h-7h'!S44&lt;'Média Mensal'!$U$2,1,0)+IF('Média 7h-8h'!S44&lt;'Média Mensal'!$U$2,1,0)+IF('Média 8h-9h'!S44&lt;'Média Mensal'!$U$2,1,0)+IF('Média 9h-10h'!S44&lt;'Média Mensal'!$U$2,1,0)+IF('Média 10h-11h'!S44&lt;'Média Mensal'!$U$2,1,0)+IF('Média 11h-12h'!S44&lt;'Média Mensal'!$U$2,1,0)+IF('Média 12h-13h'!S44&lt;'Média Mensal'!$U$2,1,0)+IF('Média 13h-14h'!S44&lt;'Média Mensal'!$U$2,1,0)+IF('Média 14h-15h'!S44&lt;'Média Mensal'!$U$2,1,0)+IF('Média 15h-16h'!S44&lt;'Média Mensal'!$U$2,1,0)+IF('Média 16h-17h'!S44&lt;'Média Mensal'!$U$2,1,0)+IF('Média 17h-18h'!S44&lt;'Média Mensal'!$U$2,1,0)+IF('Média 18h-19h'!S44&lt;'Média Mensal'!$U$2,1,0)+IF('Média 19h-20h'!S44&lt;'Média Mensal'!$U$2,1,0)+IF('Média 20h-21h'!S44&lt;'Média Mensal'!$U$2,1,0)+IF('Média 21h-22h'!S44&lt;'Média Mensal'!$U$2,1,0)+IF('Média 22h-23h'!S44&lt;'Média Mensal'!$U$2,1,0)+IF('Média 23h-0h'!S44&lt;'Média Mensal'!$U$2,1,0)</f>
        <v>0</v>
      </c>
    </row>
    <row r="45" spans="2:22" x14ac:dyDescent="0.25">
      <c r="B45" s="12" t="s">
        <v>38</v>
      </c>
      <c r="C45" s="12" t="s">
        <v>39</v>
      </c>
      <c r="D45" s="15">
        <v>2037.38</v>
      </c>
      <c r="E45" s="4">
        <v>136826.24447455231</v>
      </c>
      <c r="F45" s="2">
        <v>146365.24114755448</v>
      </c>
      <c r="G45" s="5">
        <f t="shared" si="3"/>
        <v>283191.48562210682</v>
      </c>
      <c r="H45" s="2">
        <v>0</v>
      </c>
      <c r="I45" s="2">
        <v>0</v>
      </c>
      <c r="J45" s="5">
        <f t="shared" si="4"/>
        <v>0</v>
      </c>
      <c r="K45" s="2">
        <v>2574</v>
      </c>
      <c r="L45" s="2">
        <v>2611</v>
      </c>
      <c r="M45" s="5">
        <f t="shared" si="5"/>
        <v>5185</v>
      </c>
      <c r="N45" s="27">
        <f t="shared" si="6"/>
        <v>0.21434294006214802</v>
      </c>
      <c r="O45" s="27">
        <f t="shared" si="0"/>
        <v>0.22603692990504579</v>
      </c>
      <c r="P45" s="28">
        <f t="shared" si="7"/>
        <v>0.22023165895892838</v>
      </c>
      <c r="Q45" s="37"/>
      <c r="R45" s="32">
        <f t="shared" si="8"/>
        <v>53.157049135412706</v>
      </c>
      <c r="S45" s="32">
        <f t="shared" si="1"/>
        <v>56.057158616451353</v>
      </c>
      <c r="T45" s="32">
        <f t="shared" si="2"/>
        <v>54.617451421814238</v>
      </c>
      <c r="U45">
        <f>+IF('Média 24h-6h'!R45&lt;'Média Mensal'!$U$2,1,0)+IF('Média 6h-7h'!R45&lt;'Média Mensal'!$U$2,1,0)+IF('Média 7h-8h'!R45&lt;'Média Mensal'!$U$2,1,0)+IF('Média 8h-9h'!R45&lt;'Média Mensal'!$U$2,1,0)+IF('Média 9h-10h'!R45&lt;'Média Mensal'!$U$2,1,0)+IF('Média 10h-11h'!R45&lt;'Média Mensal'!$U$2,1,0)+IF('Média 11h-12h'!R45&lt;'Média Mensal'!$U$2,1,0)+IF('Média 12h-13h'!R45&lt;'Média Mensal'!$U$2,1,0)+IF('Média 13h-14h'!R45&lt;'Média Mensal'!$U$2,1,0)+IF('Média 14h-15h'!R45&lt;'Média Mensal'!$U$2,1,0)+IF('Média 15h-16h'!R45&lt;'Média Mensal'!$U$2,1,0)+IF('Média 16h-17h'!R45&lt;'Média Mensal'!$U$2,1,0)+IF('Média 17h-18h'!R45&lt;'Média Mensal'!$U$2,1,0)+IF('Média 18h-19h'!R45&lt;'Média Mensal'!$U$2,1,0)+IF('Média 19h-20h'!R45&lt;'Média Mensal'!$U$2,1,0)+IF('Média 20h-21h'!R45&lt;'Média Mensal'!$U$2,1,0)+IF('Média 21h-22h'!R45&lt;'Média Mensal'!$U$2,1,0)+IF('Média 22h-23h'!R45&lt;'Média Mensal'!$U$2,1,0)+IF('Média 23h-0h'!R45&lt;'Média Mensal'!$U$2,1,0)</f>
        <v>0</v>
      </c>
      <c r="V45">
        <f>+IF('Média 24h-6h'!S45&lt;'Média Mensal'!$U$2,1,0)+IF('Média 6h-7h'!S45&lt;'Média Mensal'!$U$2,1,0)+IF('Média 7h-8h'!S45&lt;'Média Mensal'!$U$2,1,0)+IF('Média 8h-9h'!S45&lt;'Média Mensal'!$U$2,1,0)+IF('Média 9h-10h'!S45&lt;'Média Mensal'!$U$2,1,0)+IF('Média 10h-11h'!S45&lt;'Média Mensal'!$U$2,1,0)+IF('Média 11h-12h'!S45&lt;'Média Mensal'!$U$2,1,0)+IF('Média 12h-13h'!S45&lt;'Média Mensal'!$U$2,1,0)+IF('Média 13h-14h'!S45&lt;'Média Mensal'!$U$2,1,0)+IF('Média 14h-15h'!S45&lt;'Média Mensal'!$U$2,1,0)+IF('Média 15h-16h'!S45&lt;'Média Mensal'!$U$2,1,0)+IF('Média 16h-17h'!S45&lt;'Média Mensal'!$U$2,1,0)+IF('Média 17h-18h'!S45&lt;'Média Mensal'!$U$2,1,0)+IF('Média 18h-19h'!S45&lt;'Média Mensal'!$U$2,1,0)+IF('Média 19h-20h'!S45&lt;'Média Mensal'!$U$2,1,0)+IF('Média 20h-21h'!S45&lt;'Média Mensal'!$U$2,1,0)+IF('Média 21h-22h'!S45&lt;'Média Mensal'!$U$2,1,0)+IF('Média 22h-23h'!S45&lt;'Média Mensal'!$U$2,1,0)+IF('Média 23h-0h'!S45&lt;'Média Mensal'!$U$2,1,0)</f>
        <v>0</v>
      </c>
    </row>
    <row r="46" spans="2:22" x14ac:dyDescent="0.25">
      <c r="B46" s="12" t="s">
        <v>39</v>
      </c>
      <c r="C46" s="12" t="s">
        <v>40</v>
      </c>
      <c r="D46" s="15">
        <v>1051.08</v>
      </c>
      <c r="E46" s="4">
        <v>136226.57344631813</v>
      </c>
      <c r="F46" s="2">
        <v>145511.00437243539</v>
      </c>
      <c r="G46" s="5">
        <f t="shared" si="3"/>
        <v>281737.57781875355</v>
      </c>
      <c r="H46" s="2">
        <v>0</v>
      </c>
      <c r="I46" s="2">
        <v>0</v>
      </c>
      <c r="J46" s="5">
        <f t="shared" si="4"/>
        <v>0</v>
      </c>
      <c r="K46" s="2">
        <v>2572</v>
      </c>
      <c r="L46" s="2">
        <v>2613</v>
      </c>
      <c r="M46" s="5">
        <f t="shared" si="5"/>
        <v>5185</v>
      </c>
      <c r="N46" s="27">
        <f t="shared" si="6"/>
        <v>0.21356947876373059</v>
      </c>
      <c r="O46" s="27">
        <f t="shared" si="0"/>
        <v>0.22454570258576131</v>
      </c>
      <c r="P46" s="28">
        <f t="shared" si="7"/>
        <v>0.2191009875095293</v>
      </c>
      <c r="Q46" s="37"/>
      <c r="R46" s="32">
        <f t="shared" si="8"/>
        <v>52.965230733405186</v>
      </c>
      <c r="S46" s="32">
        <f t="shared" si="1"/>
        <v>55.687334241268807</v>
      </c>
      <c r="T46" s="32">
        <f t="shared" si="2"/>
        <v>54.337044902363267</v>
      </c>
      <c r="U46">
        <f>+IF('Média 24h-6h'!R46&lt;'Média Mensal'!$U$2,1,0)+IF('Média 6h-7h'!R46&lt;'Média Mensal'!$U$2,1,0)+IF('Média 7h-8h'!R46&lt;'Média Mensal'!$U$2,1,0)+IF('Média 8h-9h'!R46&lt;'Média Mensal'!$U$2,1,0)+IF('Média 9h-10h'!R46&lt;'Média Mensal'!$U$2,1,0)+IF('Média 10h-11h'!R46&lt;'Média Mensal'!$U$2,1,0)+IF('Média 11h-12h'!R46&lt;'Média Mensal'!$U$2,1,0)+IF('Média 12h-13h'!R46&lt;'Média Mensal'!$U$2,1,0)+IF('Média 13h-14h'!R46&lt;'Média Mensal'!$U$2,1,0)+IF('Média 14h-15h'!R46&lt;'Média Mensal'!$U$2,1,0)+IF('Média 15h-16h'!R46&lt;'Média Mensal'!$U$2,1,0)+IF('Média 16h-17h'!R46&lt;'Média Mensal'!$U$2,1,0)+IF('Média 17h-18h'!R46&lt;'Média Mensal'!$U$2,1,0)+IF('Média 18h-19h'!R46&lt;'Média Mensal'!$U$2,1,0)+IF('Média 19h-20h'!R46&lt;'Média Mensal'!$U$2,1,0)+IF('Média 20h-21h'!R46&lt;'Média Mensal'!$U$2,1,0)+IF('Média 21h-22h'!R46&lt;'Média Mensal'!$U$2,1,0)+IF('Média 22h-23h'!R46&lt;'Média Mensal'!$U$2,1,0)+IF('Média 23h-0h'!R46&lt;'Média Mensal'!$U$2,1,0)</f>
        <v>0</v>
      </c>
      <c r="V46">
        <f>+IF('Média 24h-6h'!S46&lt;'Média Mensal'!$U$2,1,0)+IF('Média 6h-7h'!S46&lt;'Média Mensal'!$U$2,1,0)+IF('Média 7h-8h'!S46&lt;'Média Mensal'!$U$2,1,0)+IF('Média 8h-9h'!S46&lt;'Média Mensal'!$U$2,1,0)+IF('Média 9h-10h'!S46&lt;'Média Mensal'!$U$2,1,0)+IF('Média 10h-11h'!S46&lt;'Média Mensal'!$U$2,1,0)+IF('Média 11h-12h'!S46&lt;'Média Mensal'!$U$2,1,0)+IF('Média 12h-13h'!S46&lt;'Média Mensal'!$U$2,1,0)+IF('Média 13h-14h'!S46&lt;'Média Mensal'!$U$2,1,0)+IF('Média 14h-15h'!S46&lt;'Média Mensal'!$U$2,1,0)+IF('Média 15h-16h'!S46&lt;'Média Mensal'!$U$2,1,0)+IF('Média 16h-17h'!S46&lt;'Média Mensal'!$U$2,1,0)+IF('Média 17h-18h'!S46&lt;'Média Mensal'!$U$2,1,0)+IF('Média 18h-19h'!S46&lt;'Média Mensal'!$U$2,1,0)+IF('Média 19h-20h'!S46&lt;'Média Mensal'!$U$2,1,0)+IF('Média 20h-21h'!S46&lt;'Média Mensal'!$U$2,1,0)+IF('Média 21h-22h'!S46&lt;'Média Mensal'!$U$2,1,0)+IF('Média 22h-23h'!S46&lt;'Média Mensal'!$U$2,1,0)+IF('Média 23h-0h'!S46&lt;'Média Mensal'!$U$2,1,0)</f>
        <v>0</v>
      </c>
    </row>
    <row r="47" spans="2:22" x14ac:dyDescent="0.25">
      <c r="B47" s="12" t="s">
        <v>40</v>
      </c>
      <c r="C47" s="12" t="s">
        <v>102</v>
      </c>
      <c r="D47" s="15">
        <v>852.51</v>
      </c>
      <c r="E47" s="4">
        <v>135378.61045865485</v>
      </c>
      <c r="F47" s="2">
        <v>144408.49589151426</v>
      </c>
      <c r="G47" s="5">
        <f t="shared" si="3"/>
        <v>279787.10635016911</v>
      </c>
      <c r="H47" s="2">
        <v>0</v>
      </c>
      <c r="I47" s="2">
        <v>0</v>
      </c>
      <c r="J47" s="5">
        <f t="shared" si="4"/>
        <v>0</v>
      </c>
      <c r="K47" s="2">
        <v>2572</v>
      </c>
      <c r="L47" s="2">
        <v>2613</v>
      </c>
      <c r="M47" s="5">
        <f t="shared" si="5"/>
        <v>5185</v>
      </c>
      <c r="N47" s="27">
        <f t="shared" si="6"/>
        <v>0.21224008312010054</v>
      </c>
      <c r="O47" s="27">
        <f t="shared" si="0"/>
        <v>0.22284436362158541</v>
      </c>
      <c r="P47" s="28">
        <f t="shared" si="7"/>
        <v>0.21758414964862127</v>
      </c>
      <c r="Q47" s="37"/>
      <c r="R47" s="32">
        <f t="shared" si="8"/>
        <v>52.635540613784933</v>
      </c>
      <c r="S47" s="32">
        <f t="shared" si="1"/>
        <v>55.265402178153181</v>
      </c>
      <c r="T47" s="32">
        <f t="shared" si="2"/>
        <v>53.96086911285807</v>
      </c>
      <c r="U47">
        <f>+IF('Média 24h-6h'!R47&lt;'Média Mensal'!$U$2,1,0)+IF('Média 6h-7h'!R47&lt;'Média Mensal'!$U$2,1,0)+IF('Média 7h-8h'!R47&lt;'Média Mensal'!$U$2,1,0)+IF('Média 8h-9h'!R47&lt;'Média Mensal'!$U$2,1,0)+IF('Média 9h-10h'!R47&lt;'Média Mensal'!$U$2,1,0)+IF('Média 10h-11h'!R47&lt;'Média Mensal'!$U$2,1,0)+IF('Média 11h-12h'!R47&lt;'Média Mensal'!$U$2,1,0)+IF('Média 12h-13h'!R47&lt;'Média Mensal'!$U$2,1,0)+IF('Média 13h-14h'!R47&lt;'Média Mensal'!$U$2,1,0)+IF('Média 14h-15h'!R47&lt;'Média Mensal'!$U$2,1,0)+IF('Média 15h-16h'!R47&lt;'Média Mensal'!$U$2,1,0)+IF('Média 16h-17h'!R47&lt;'Média Mensal'!$U$2,1,0)+IF('Média 17h-18h'!R47&lt;'Média Mensal'!$U$2,1,0)+IF('Média 18h-19h'!R47&lt;'Média Mensal'!$U$2,1,0)+IF('Média 19h-20h'!R47&lt;'Média Mensal'!$U$2,1,0)+IF('Média 20h-21h'!R47&lt;'Média Mensal'!$U$2,1,0)+IF('Média 21h-22h'!R47&lt;'Média Mensal'!$U$2,1,0)+IF('Média 22h-23h'!R47&lt;'Média Mensal'!$U$2,1,0)+IF('Média 23h-0h'!R47&lt;'Média Mensal'!$U$2,1,0)</f>
        <v>0</v>
      </c>
      <c r="V47">
        <f>+IF('Média 24h-6h'!S47&lt;'Média Mensal'!$U$2,1,0)+IF('Média 6h-7h'!S47&lt;'Média Mensal'!$U$2,1,0)+IF('Média 7h-8h'!S47&lt;'Média Mensal'!$U$2,1,0)+IF('Média 8h-9h'!S47&lt;'Média Mensal'!$U$2,1,0)+IF('Média 9h-10h'!S47&lt;'Média Mensal'!$U$2,1,0)+IF('Média 10h-11h'!S47&lt;'Média Mensal'!$U$2,1,0)+IF('Média 11h-12h'!S47&lt;'Média Mensal'!$U$2,1,0)+IF('Média 12h-13h'!S47&lt;'Média Mensal'!$U$2,1,0)+IF('Média 13h-14h'!S47&lt;'Média Mensal'!$U$2,1,0)+IF('Média 14h-15h'!S47&lt;'Média Mensal'!$U$2,1,0)+IF('Média 15h-16h'!S47&lt;'Média Mensal'!$U$2,1,0)+IF('Média 16h-17h'!S47&lt;'Média Mensal'!$U$2,1,0)+IF('Média 17h-18h'!S47&lt;'Média Mensal'!$U$2,1,0)+IF('Média 18h-19h'!S47&lt;'Média Mensal'!$U$2,1,0)+IF('Média 19h-20h'!S47&lt;'Média Mensal'!$U$2,1,0)+IF('Média 20h-21h'!S47&lt;'Média Mensal'!$U$2,1,0)+IF('Média 21h-22h'!S47&lt;'Média Mensal'!$U$2,1,0)+IF('Média 22h-23h'!S47&lt;'Média Mensal'!$U$2,1,0)+IF('Média 23h-0h'!S47&lt;'Média Mensal'!$U$2,1,0)</f>
        <v>0</v>
      </c>
    </row>
    <row r="48" spans="2:22" x14ac:dyDescent="0.25">
      <c r="B48" s="12" t="s">
        <v>102</v>
      </c>
      <c r="C48" s="12" t="s">
        <v>41</v>
      </c>
      <c r="D48" s="15">
        <v>1834.12</v>
      </c>
      <c r="E48" s="4">
        <v>120151.47182757675</v>
      </c>
      <c r="F48" s="2">
        <v>130420.3388432061</v>
      </c>
      <c r="G48" s="5">
        <f t="shared" si="3"/>
        <v>250571.81067078287</v>
      </c>
      <c r="H48" s="2">
        <v>0</v>
      </c>
      <c r="I48" s="2">
        <v>0</v>
      </c>
      <c r="J48" s="5">
        <f t="shared" si="4"/>
        <v>0</v>
      </c>
      <c r="K48" s="2">
        <v>2574</v>
      </c>
      <c r="L48" s="2">
        <v>2613</v>
      </c>
      <c r="M48" s="5">
        <f t="shared" si="5"/>
        <v>5187</v>
      </c>
      <c r="N48" s="27">
        <f t="shared" si="6"/>
        <v>0.18822134469317359</v>
      </c>
      <c r="O48" s="27">
        <f t="shared" si="0"/>
        <v>0.20125850098639264</v>
      </c>
      <c r="P48" s="28">
        <f t="shared" si="7"/>
        <v>0.19478893470554712</v>
      </c>
      <c r="Q48" s="37"/>
      <c r="R48" s="32">
        <f t="shared" si="8"/>
        <v>46.678893483907054</v>
      </c>
      <c r="S48" s="32">
        <f t="shared" si="1"/>
        <v>49.912108244625372</v>
      </c>
      <c r="T48" s="32">
        <f t="shared" si="2"/>
        <v>48.307655806975681</v>
      </c>
      <c r="U48">
        <f>+IF('Média 24h-6h'!R48&lt;'Média Mensal'!$U$2,1,0)+IF('Média 6h-7h'!R48&lt;'Média Mensal'!$U$2,1,0)+IF('Média 7h-8h'!R48&lt;'Média Mensal'!$U$2,1,0)+IF('Média 8h-9h'!R48&lt;'Média Mensal'!$U$2,1,0)+IF('Média 9h-10h'!R48&lt;'Média Mensal'!$U$2,1,0)+IF('Média 10h-11h'!R48&lt;'Média Mensal'!$U$2,1,0)+IF('Média 11h-12h'!R48&lt;'Média Mensal'!$U$2,1,0)+IF('Média 12h-13h'!R48&lt;'Média Mensal'!$U$2,1,0)+IF('Média 13h-14h'!R48&lt;'Média Mensal'!$U$2,1,0)+IF('Média 14h-15h'!R48&lt;'Média Mensal'!$U$2,1,0)+IF('Média 15h-16h'!R48&lt;'Média Mensal'!$U$2,1,0)+IF('Média 16h-17h'!R48&lt;'Média Mensal'!$U$2,1,0)+IF('Média 17h-18h'!R48&lt;'Média Mensal'!$U$2,1,0)+IF('Média 18h-19h'!R48&lt;'Média Mensal'!$U$2,1,0)+IF('Média 19h-20h'!R48&lt;'Média Mensal'!$U$2,1,0)+IF('Média 20h-21h'!R48&lt;'Média Mensal'!$U$2,1,0)+IF('Média 21h-22h'!R48&lt;'Média Mensal'!$U$2,1,0)+IF('Média 22h-23h'!R48&lt;'Média Mensal'!$U$2,1,0)+IF('Média 23h-0h'!R48&lt;'Média Mensal'!$U$2,1,0)</f>
        <v>0</v>
      </c>
      <c r="V48">
        <f>+IF('Média 24h-6h'!S48&lt;'Média Mensal'!$U$2,1,0)+IF('Média 6h-7h'!S48&lt;'Média Mensal'!$U$2,1,0)+IF('Média 7h-8h'!S48&lt;'Média Mensal'!$U$2,1,0)+IF('Média 8h-9h'!S48&lt;'Média Mensal'!$U$2,1,0)+IF('Média 9h-10h'!S48&lt;'Média Mensal'!$U$2,1,0)+IF('Média 10h-11h'!S48&lt;'Média Mensal'!$U$2,1,0)+IF('Média 11h-12h'!S48&lt;'Média Mensal'!$U$2,1,0)+IF('Média 12h-13h'!S48&lt;'Média Mensal'!$U$2,1,0)+IF('Média 13h-14h'!S48&lt;'Média Mensal'!$U$2,1,0)+IF('Média 14h-15h'!S48&lt;'Média Mensal'!$U$2,1,0)+IF('Média 15h-16h'!S48&lt;'Média Mensal'!$U$2,1,0)+IF('Média 16h-17h'!S48&lt;'Média Mensal'!$U$2,1,0)+IF('Média 17h-18h'!S48&lt;'Média Mensal'!$U$2,1,0)+IF('Média 18h-19h'!S48&lt;'Média Mensal'!$U$2,1,0)+IF('Média 19h-20h'!S48&lt;'Média Mensal'!$U$2,1,0)+IF('Média 20h-21h'!S48&lt;'Média Mensal'!$U$2,1,0)+IF('Média 21h-22h'!S48&lt;'Média Mensal'!$U$2,1,0)+IF('Média 22h-23h'!S48&lt;'Média Mensal'!$U$2,1,0)+IF('Média 23h-0h'!S48&lt;'Média Mensal'!$U$2,1,0)</f>
        <v>0</v>
      </c>
    </row>
    <row r="49" spans="2:22" x14ac:dyDescent="0.25">
      <c r="B49" s="12" t="s">
        <v>41</v>
      </c>
      <c r="C49" s="12" t="s">
        <v>42</v>
      </c>
      <c r="D49" s="15">
        <v>776.86</v>
      </c>
      <c r="E49" s="4">
        <v>114967.55711172897</v>
      </c>
      <c r="F49" s="2">
        <v>124366.95894569319</v>
      </c>
      <c r="G49" s="5">
        <f t="shared" si="3"/>
        <v>239334.51605742215</v>
      </c>
      <c r="H49" s="2">
        <v>0</v>
      </c>
      <c r="I49" s="2">
        <v>0</v>
      </c>
      <c r="J49" s="5">
        <f t="shared" si="4"/>
        <v>0</v>
      </c>
      <c r="K49" s="2">
        <v>2571</v>
      </c>
      <c r="L49" s="2">
        <v>2612</v>
      </c>
      <c r="M49" s="5">
        <f t="shared" si="5"/>
        <v>5183</v>
      </c>
      <c r="N49" s="27">
        <f t="shared" si="6"/>
        <v>0.180310719300462</v>
      </c>
      <c r="O49" s="27">
        <f t="shared" si="0"/>
        <v>0.19199068651153051</v>
      </c>
      <c r="P49" s="28">
        <f t="shared" si="7"/>
        <v>0.1861968999594068</v>
      </c>
      <c r="Q49" s="37"/>
      <c r="R49" s="32">
        <f t="shared" si="8"/>
        <v>44.717058386514573</v>
      </c>
      <c r="S49" s="32">
        <f t="shared" si="1"/>
        <v>47.613690254859563</v>
      </c>
      <c r="T49" s="32">
        <f t="shared" si="2"/>
        <v>46.176831189932884</v>
      </c>
      <c r="U49">
        <f>+IF('Média 24h-6h'!R49&lt;'Média Mensal'!$U$2,1,0)+IF('Média 6h-7h'!R49&lt;'Média Mensal'!$U$2,1,0)+IF('Média 7h-8h'!R49&lt;'Média Mensal'!$U$2,1,0)+IF('Média 8h-9h'!R49&lt;'Média Mensal'!$U$2,1,0)+IF('Média 9h-10h'!R49&lt;'Média Mensal'!$U$2,1,0)+IF('Média 10h-11h'!R49&lt;'Média Mensal'!$U$2,1,0)+IF('Média 11h-12h'!R49&lt;'Média Mensal'!$U$2,1,0)+IF('Média 12h-13h'!R49&lt;'Média Mensal'!$U$2,1,0)+IF('Média 13h-14h'!R49&lt;'Média Mensal'!$U$2,1,0)+IF('Média 14h-15h'!R49&lt;'Média Mensal'!$U$2,1,0)+IF('Média 15h-16h'!R49&lt;'Média Mensal'!$U$2,1,0)+IF('Média 16h-17h'!R49&lt;'Média Mensal'!$U$2,1,0)+IF('Média 17h-18h'!R49&lt;'Média Mensal'!$U$2,1,0)+IF('Média 18h-19h'!R49&lt;'Média Mensal'!$U$2,1,0)+IF('Média 19h-20h'!R49&lt;'Média Mensal'!$U$2,1,0)+IF('Média 20h-21h'!R49&lt;'Média Mensal'!$U$2,1,0)+IF('Média 21h-22h'!R49&lt;'Média Mensal'!$U$2,1,0)+IF('Média 22h-23h'!R49&lt;'Média Mensal'!$U$2,1,0)+IF('Média 23h-0h'!R49&lt;'Média Mensal'!$U$2,1,0)</f>
        <v>0</v>
      </c>
      <c r="V49">
        <f>+IF('Média 24h-6h'!S49&lt;'Média Mensal'!$U$2,1,0)+IF('Média 6h-7h'!S49&lt;'Média Mensal'!$U$2,1,0)+IF('Média 7h-8h'!S49&lt;'Média Mensal'!$U$2,1,0)+IF('Média 8h-9h'!S49&lt;'Média Mensal'!$U$2,1,0)+IF('Média 9h-10h'!S49&lt;'Média Mensal'!$U$2,1,0)+IF('Média 10h-11h'!S49&lt;'Média Mensal'!$U$2,1,0)+IF('Média 11h-12h'!S49&lt;'Média Mensal'!$U$2,1,0)+IF('Média 12h-13h'!S49&lt;'Média Mensal'!$U$2,1,0)+IF('Média 13h-14h'!S49&lt;'Média Mensal'!$U$2,1,0)+IF('Média 14h-15h'!S49&lt;'Média Mensal'!$U$2,1,0)+IF('Média 15h-16h'!S49&lt;'Média Mensal'!$U$2,1,0)+IF('Média 16h-17h'!S49&lt;'Média Mensal'!$U$2,1,0)+IF('Média 17h-18h'!S49&lt;'Média Mensal'!$U$2,1,0)+IF('Média 18h-19h'!S49&lt;'Média Mensal'!$U$2,1,0)+IF('Média 19h-20h'!S49&lt;'Média Mensal'!$U$2,1,0)+IF('Média 20h-21h'!S49&lt;'Média Mensal'!$U$2,1,0)+IF('Média 21h-22h'!S49&lt;'Média Mensal'!$U$2,1,0)+IF('Média 22h-23h'!S49&lt;'Média Mensal'!$U$2,1,0)+IF('Média 23h-0h'!S49&lt;'Média Mensal'!$U$2,1,0)</f>
        <v>0</v>
      </c>
    </row>
    <row r="50" spans="2:22" x14ac:dyDescent="0.25">
      <c r="B50" s="12" t="s">
        <v>42</v>
      </c>
      <c r="C50" s="12" t="s">
        <v>43</v>
      </c>
      <c r="D50" s="15">
        <v>1539</v>
      </c>
      <c r="E50" s="4">
        <v>113778.49018529976</v>
      </c>
      <c r="F50" s="2">
        <v>123287.26668808154</v>
      </c>
      <c r="G50" s="5">
        <f t="shared" si="3"/>
        <v>237065.7568733813</v>
      </c>
      <c r="H50" s="2">
        <v>0</v>
      </c>
      <c r="I50" s="2">
        <v>0</v>
      </c>
      <c r="J50" s="5">
        <f t="shared" si="4"/>
        <v>0</v>
      </c>
      <c r="K50" s="2">
        <v>2571</v>
      </c>
      <c r="L50" s="2">
        <v>2612</v>
      </c>
      <c r="M50" s="5">
        <f t="shared" si="5"/>
        <v>5183</v>
      </c>
      <c r="N50" s="27">
        <f t="shared" si="6"/>
        <v>0.1784458322124248</v>
      </c>
      <c r="O50" s="27">
        <f t="shared" si="0"/>
        <v>0.19032391858926781</v>
      </c>
      <c r="P50" s="28">
        <f t="shared" si="7"/>
        <v>0.18443185606276513</v>
      </c>
      <c r="Q50" s="37"/>
      <c r="R50" s="32">
        <f t="shared" si="8"/>
        <v>44.254566388681354</v>
      </c>
      <c r="S50" s="32">
        <f t="shared" si="1"/>
        <v>47.200331810138415</v>
      </c>
      <c r="T50" s="32">
        <f t="shared" si="2"/>
        <v>45.739100303565749</v>
      </c>
      <c r="U50">
        <f>+IF('Média 24h-6h'!R50&lt;'Média Mensal'!$U$2,1,0)+IF('Média 6h-7h'!R50&lt;'Média Mensal'!$U$2,1,0)+IF('Média 7h-8h'!R50&lt;'Média Mensal'!$U$2,1,0)+IF('Média 8h-9h'!R50&lt;'Média Mensal'!$U$2,1,0)+IF('Média 9h-10h'!R50&lt;'Média Mensal'!$U$2,1,0)+IF('Média 10h-11h'!R50&lt;'Média Mensal'!$U$2,1,0)+IF('Média 11h-12h'!R50&lt;'Média Mensal'!$U$2,1,0)+IF('Média 12h-13h'!R50&lt;'Média Mensal'!$U$2,1,0)+IF('Média 13h-14h'!R50&lt;'Média Mensal'!$U$2,1,0)+IF('Média 14h-15h'!R50&lt;'Média Mensal'!$U$2,1,0)+IF('Média 15h-16h'!R50&lt;'Média Mensal'!$U$2,1,0)+IF('Média 16h-17h'!R50&lt;'Média Mensal'!$U$2,1,0)+IF('Média 17h-18h'!R50&lt;'Média Mensal'!$U$2,1,0)+IF('Média 18h-19h'!R50&lt;'Média Mensal'!$U$2,1,0)+IF('Média 19h-20h'!R50&lt;'Média Mensal'!$U$2,1,0)+IF('Média 20h-21h'!R50&lt;'Média Mensal'!$U$2,1,0)+IF('Média 21h-22h'!R50&lt;'Média Mensal'!$U$2,1,0)+IF('Média 22h-23h'!R50&lt;'Média Mensal'!$U$2,1,0)+IF('Média 23h-0h'!R50&lt;'Média Mensal'!$U$2,1,0)</f>
        <v>0</v>
      </c>
      <c r="V50">
        <f>+IF('Média 24h-6h'!S50&lt;'Média Mensal'!$U$2,1,0)+IF('Média 6h-7h'!S50&lt;'Média Mensal'!$U$2,1,0)+IF('Média 7h-8h'!S50&lt;'Média Mensal'!$U$2,1,0)+IF('Média 8h-9h'!S50&lt;'Média Mensal'!$U$2,1,0)+IF('Média 9h-10h'!S50&lt;'Média Mensal'!$U$2,1,0)+IF('Média 10h-11h'!S50&lt;'Média Mensal'!$U$2,1,0)+IF('Média 11h-12h'!S50&lt;'Média Mensal'!$U$2,1,0)+IF('Média 12h-13h'!S50&lt;'Média Mensal'!$U$2,1,0)+IF('Média 13h-14h'!S50&lt;'Média Mensal'!$U$2,1,0)+IF('Média 14h-15h'!S50&lt;'Média Mensal'!$U$2,1,0)+IF('Média 15h-16h'!S50&lt;'Média Mensal'!$U$2,1,0)+IF('Média 16h-17h'!S50&lt;'Média Mensal'!$U$2,1,0)+IF('Média 17h-18h'!S50&lt;'Média Mensal'!$U$2,1,0)+IF('Média 18h-19h'!S50&lt;'Média Mensal'!$U$2,1,0)+IF('Média 19h-20h'!S50&lt;'Média Mensal'!$U$2,1,0)+IF('Média 20h-21h'!S50&lt;'Média Mensal'!$U$2,1,0)+IF('Média 21h-22h'!S50&lt;'Média Mensal'!$U$2,1,0)+IF('Média 22h-23h'!S50&lt;'Média Mensal'!$U$2,1,0)+IF('Média 23h-0h'!S50&lt;'Média Mensal'!$U$2,1,0)</f>
        <v>0</v>
      </c>
    </row>
    <row r="51" spans="2:22" x14ac:dyDescent="0.25">
      <c r="B51" s="12" t="s">
        <v>43</v>
      </c>
      <c r="C51" s="12" t="s">
        <v>44</v>
      </c>
      <c r="D51" s="15">
        <v>858.71</v>
      </c>
      <c r="E51" s="4">
        <v>107951.12279537933</v>
      </c>
      <c r="F51" s="2">
        <v>116233.62172446052</v>
      </c>
      <c r="G51" s="5">
        <f t="shared" si="3"/>
        <v>224184.74451983985</v>
      </c>
      <c r="H51" s="2">
        <v>0</v>
      </c>
      <c r="I51" s="2">
        <v>0</v>
      </c>
      <c r="J51" s="5">
        <f t="shared" si="4"/>
        <v>0</v>
      </c>
      <c r="K51" s="2">
        <v>2571</v>
      </c>
      <c r="L51" s="2">
        <v>2614</v>
      </c>
      <c r="M51" s="5">
        <f t="shared" si="5"/>
        <v>5185</v>
      </c>
      <c r="N51" s="27">
        <f t="shared" si="6"/>
        <v>0.1693064120829402</v>
      </c>
      <c r="O51" s="27">
        <f t="shared" si="0"/>
        <v>0.17929761230542199</v>
      </c>
      <c r="P51" s="28">
        <f t="shared" si="7"/>
        <v>0.17434344147186351</v>
      </c>
      <c r="Q51" s="37"/>
      <c r="R51" s="32">
        <f t="shared" si="8"/>
        <v>41.987990196569164</v>
      </c>
      <c r="S51" s="32">
        <f t="shared" si="1"/>
        <v>44.46580785174465</v>
      </c>
      <c r="T51" s="32">
        <f t="shared" si="2"/>
        <v>43.237173485022147</v>
      </c>
      <c r="U51">
        <f>+IF('Média 24h-6h'!R51&lt;'Média Mensal'!$U$2,1,0)+IF('Média 6h-7h'!R51&lt;'Média Mensal'!$U$2,1,0)+IF('Média 7h-8h'!R51&lt;'Média Mensal'!$U$2,1,0)+IF('Média 8h-9h'!R51&lt;'Média Mensal'!$U$2,1,0)+IF('Média 9h-10h'!R51&lt;'Média Mensal'!$U$2,1,0)+IF('Média 10h-11h'!R51&lt;'Média Mensal'!$U$2,1,0)+IF('Média 11h-12h'!R51&lt;'Média Mensal'!$U$2,1,0)+IF('Média 12h-13h'!R51&lt;'Média Mensal'!$U$2,1,0)+IF('Média 13h-14h'!R51&lt;'Média Mensal'!$U$2,1,0)+IF('Média 14h-15h'!R51&lt;'Média Mensal'!$U$2,1,0)+IF('Média 15h-16h'!R51&lt;'Média Mensal'!$U$2,1,0)+IF('Média 16h-17h'!R51&lt;'Média Mensal'!$U$2,1,0)+IF('Média 17h-18h'!R51&lt;'Média Mensal'!$U$2,1,0)+IF('Média 18h-19h'!R51&lt;'Média Mensal'!$U$2,1,0)+IF('Média 19h-20h'!R51&lt;'Média Mensal'!$U$2,1,0)+IF('Média 20h-21h'!R51&lt;'Média Mensal'!$U$2,1,0)+IF('Média 21h-22h'!R51&lt;'Média Mensal'!$U$2,1,0)+IF('Média 22h-23h'!R51&lt;'Média Mensal'!$U$2,1,0)+IF('Média 23h-0h'!R51&lt;'Média Mensal'!$U$2,1,0)</f>
        <v>0</v>
      </c>
      <c r="V51">
        <f>+IF('Média 24h-6h'!S51&lt;'Média Mensal'!$U$2,1,0)+IF('Média 6h-7h'!S51&lt;'Média Mensal'!$U$2,1,0)+IF('Média 7h-8h'!S51&lt;'Média Mensal'!$U$2,1,0)+IF('Média 8h-9h'!S51&lt;'Média Mensal'!$U$2,1,0)+IF('Média 9h-10h'!S51&lt;'Média Mensal'!$U$2,1,0)+IF('Média 10h-11h'!S51&lt;'Média Mensal'!$U$2,1,0)+IF('Média 11h-12h'!S51&lt;'Média Mensal'!$U$2,1,0)+IF('Média 12h-13h'!S51&lt;'Média Mensal'!$U$2,1,0)+IF('Média 13h-14h'!S51&lt;'Média Mensal'!$U$2,1,0)+IF('Média 14h-15h'!S51&lt;'Média Mensal'!$U$2,1,0)+IF('Média 15h-16h'!S51&lt;'Média Mensal'!$U$2,1,0)+IF('Média 16h-17h'!S51&lt;'Média Mensal'!$U$2,1,0)+IF('Média 17h-18h'!S51&lt;'Média Mensal'!$U$2,1,0)+IF('Média 18h-19h'!S51&lt;'Média Mensal'!$U$2,1,0)+IF('Média 19h-20h'!S51&lt;'Média Mensal'!$U$2,1,0)+IF('Média 20h-21h'!S51&lt;'Média Mensal'!$U$2,1,0)+IF('Média 21h-22h'!S51&lt;'Média Mensal'!$U$2,1,0)+IF('Média 22h-23h'!S51&lt;'Média Mensal'!$U$2,1,0)+IF('Média 23h-0h'!S51&lt;'Média Mensal'!$U$2,1,0)</f>
        <v>0</v>
      </c>
    </row>
    <row r="52" spans="2:22" x14ac:dyDescent="0.25">
      <c r="B52" s="12" t="s">
        <v>44</v>
      </c>
      <c r="C52" s="12" t="s">
        <v>45</v>
      </c>
      <c r="D52" s="15">
        <v>664.57</v>
      </c>
      <c r="E52" s="4">
        <v>107682.33309667745</v>
      </c>
      <c r="F52" s="2">
        <v>115384.44714091525</v>
      </c>
      <c r="G52" s="5">
        <f t="shared" si="3"/>
        <v>223066.7802375927</v>
      </c>
      <c r="H52" s="2">
        <v>0</v>
      </c>
      <c r="I52" s="2">
        <v>0</v>
      </c>
      <c r="J52" s="5">
        <f t="shared" si="4"/>
        <v>0</v>
      </c>
      <c r="K52" s="2">
        <v>2572</v>
      </c>
      <c r="L52" s="2">
        <v>2615</v>
      </c>
      <c r="M52" s="5">
        <f t="shared" si="5"/>
        <v>5187</v>
      </c>
      <c r="N52" s="27">
        <f t="shared" si="6"/>
        <v>0.16881918974921839</v>
      </c>
      <c r="O52" s="27">
        <f t="shared" si="0"/>
        <v>0.17791964340485297</v>
      </c>
      <c r="P52" s="28">
        <f t="shared" si="7"/>
        <v>0.17340713775567385</v>
      </c>
      <c r="Q52" s="37"/>
      <c r="R52" s="32">
        <f t="shared" si="8"/>
        <v>41.867159057806163</v>
      </c>
      <c r="S52" s="32">
        <f t="shared" si="1"/>
        <v>44.124071564403536</v>
      </c>
      <c r="T52" s="32">
        <f t="shared" si="2"/>
        <v>43.004970163407116</v>
      </c>
      <c r="U52">
        <f>+IF('Média 24h-6h'!R52&lt;'Média Mensal'!$U$2,1,0)+IF('Média 6h-7h'!R52&lt;'Média Mensal'!$U$2,1,0)+IF('Média 7h-8h'!R52&lt;'Média Mensal'!$U$2,1,0)+IF('Média 8h-9h'!R52&lt;'Média Mensal'!$U$2,1,0)+IF('Média 9h-10h'!R52&lt;'Média Mensal'!$U$2,1,0)+IF('Média 10h-11h'!R52&lt;'Média Mensal'!$U$2,1,0)+IF('Média 11h-12h'!R52&lt;'Média Mensal'!$U$2,1,0)+IF('Média 12h-13h'!R52&lt;'Média Mensal'!$U$2,1,0)+IF('Média 13h-14h'!R52&lt;'Média Mensal'!$U$2,1,0)+IF('Média 14h-15h'!R52&lt;'Média Mensal'!$U$2,1,0)+IF('Média 15h-16h'!R52&lt;'Média Mensal'!$U$2,1,0)+IF('Média 16h-17h'!R52&lt;'Média Mensal'!$U$2,1,0)+IF('Média 17h-18h'!R52&lt;'Média Mensal'!$U$2,1,0)+IF('Média 18h-19h'!R52&lt;'Média Mensal'!$U$2,1,0)+IF('Média 19h-20h'!R52&lt;'Média Mensal'!$U$2,1,0)+IF('Média 20h-21h'!R52&lt;'Média Mensal'!$U$2,1,0)+IF('Média 21h-22h'!R52&lt;'Média Mensal'!$U$2,1,0)+IF('Média 22h-23h'!R52&lt;'Média Mensal'!$U$2,1,0)+IF('Média 23h-0h'!R52&lt;'Média Mensal'!$U$2,1,0)</f>
        <v>0</v>
      </c>
      <c r="V52">
        <f>+IF('Média 24h-6h'!S52&lt;'Média Mensal'!$U$2,1,0)+IF('Média 6h-7h'!S52&lt;'Média Mensal'!$U$2,1,0)+IF('Média 7h-8h'!S52&lt;'Média Mensal'!$U$2,1,0)+IF('Média 8h-9h'!S52&lt;'Média Mensal'!$U$2,1,0)+IF('Média 9h-10h'!S52&lt;'Média Mensal'!$U$2,1,0)+IF('Média 10h-11h'!S52&lt;'Média Mensal'!$U$2,1,0)+IF('Média 11h-12h'!S52&lt;'Média Mensal'!$U$2,1,0)+IF('Média 12h-13h'!S52&lt;'Média Mensal'!$U$2,1,0)+IF('Média 13h-14h'!S52&lt;'Média Mensal'!$U$2,1,0)+IF('Média 14h-15h'!S52&lt;'Média Mensal'!$U$2,1,0)+IF('Média 15h-16h'!S52&lt;'Média Mensal'!$U$2,1,0)+IF('Média 16h-17h'!S52&lt;'Média Mensal'!$U$2,1,0)+IF('Média 17h-18h'!S52&lt;'Média Mensal'!$U$2,1,0)+IF('Média 18h-19h'!S52&lt;'Média Mensal'!$U$2,1,0)+IF('Média 19h-20h'!S52&lt;'Média Mensal'!$U$2,1,0)+IF('Média 20h-21h'!S52&lt;'Média Mensal'!$U$2,1,0)+IF('Média 21h-22h'!S52&lt;'Média Mensal'!$U$2,1,0)+IF('Média 22h-23h'!S52&lt;'Média Mensal'!$U$2,1,0)+IF('Média 23h-0h'!S52&lt;'Média Mensal'!$U$2,1,0)</f>
        <v>0</v>
      </c>
    </row>
    <row r="53" spans="2:22" x14ac:dyDescent="0.25">
      <c r="B53" s="12" t="s">
        <v>45</v>
      </c>
      <c r="C53" s="12" t="s">
        <v>46</v>
      </c>
      <c r="D53" s="15">
        <v>1218.0899999999999</v>
      </c>
      <c r="E53" s="4">
        <v>106233.29257511513</v>
      </c>
      <c r="F53" s="2">
        <v>113840.51928520988</v>
      </c>
      <c r="G53" s="5">
        <f t="shared" si="3"/>
        <v>220073.81186032502</v>
      </c>
      <c r="H53" s="2">
        <v>0</v>
      </c>
      <c r="I53" s="2">
        <v>0</v>
      </c>
      <c r="J53" s="5">
        <f t="shared" si="4"/>
        <v>0</v>
      </c>
      <c r="K53" s="2">
        <v>2573</v>
      </c>
      <c r="L53" s="2">
        <v>2615</v>
      </c>
      <c r="M53" s="5">
        <f t="shared" si="5"/>
        <v>5188</v>
      </c>
      <c r="N53" s="27">
        <f t="shared" si="6"/>
        <v>0.16648272472060219</v>
      </c>
      <c r="O53" s="27">
        <f t="shared" si="0"/>
        <v>0.1755389491229413</v>
      </c>
      <c r="P53" s="28">
        <f t="shared" si="7"/>
        <v>0.17104749473064781</v>
      </c>
      <c r="Q53" s="37"/>
      <c r="R53" s="32">
        <f t="shared" si="8"/>
        <v>41.287715730709344</v>
      </c>
      <c r="S53" s="32">
        <f t="shared" si="1"/>
        <v>43.533659382489439</v>
      </c>
      <c r="T53" s="32">
        <f t="shared" si="2"/>
        <v>42.419778693200662</v>
      </c>
      <c r="U53">
        <f>+IF('Média 24h-6h'!R53&lt;'Média Mensal'!$U$2,1,0)+IF('Média 6h-7h'!R53&lt;'Média Mensal'!$U$2,1,0)+IF('Média 7h-8h'!R53&lt;'Média Mensal'!$U$2,1,0)+IF('Média 8h-9h'!R53&lt;'Média Mensal'!$U$2,1,0)+IF('Média 9h-10h'!R53&lt;'Média Mensal'!$U$2,1,0)+IF('Média 10h-11h'!R53&lt;'Média Mensal'!$U$2,1,0)+IF('Média 11h-12h'!R53&lt;'Média Mensal'!$U$2,1,0)+IF('Média 12h-13h'!R53&lt;'Média Mensal'!$U$2,1,0)+IF('Média 13h-14h'!R53&lt;'Média Mensal'!$U$2,1,0)+IF('Média 14h-15h'!R53&lt;'Média Mensal'!$U$2,1,0)+IF('Média 15h-16h'!R53&lt;'Média Mensal'!$U$2,1,0)+IF('Média 16h-17h'!R53&lt;'Média Mensal'!$U$2,1,0)+IF('Média 17h-18h'!R53&lt;'Média Mensal'!$U$2,1,0)+IF('Média 18h-19h'!R53&lt;'Média Mensal'!$U$2,1,0)+IF('Média 19h-20h'!R53&lt;'Média Mensal'!$U$2,1,0)+IF('Média 20h-21h'!R53&lt;'Média Mensal'!$U$2,1,0)+IF('Média 21h-22h'!R53&lt;'Média Mensal'!$U$2,1,0)+IF('Média 22h-23h'!R53&lt;'Média Mensal'!$U$2,1,0)+IF('Média 23h-0h'!R53&lt;'Média Mensal'!$U$2,1,0)</f>
        <v>0</v>
      </c>
      <c r="V53">
        <f>+IF('Média 24h-6h'!S53&lt;'Média Mensal'!$U$2,1,0)+IF('Média 6h-7h'!S53&lt;'Média Mensal'!$U$2,1,0)+IF('Média 7h-8h'!S53&lt;'Média Mensal'!$U$2,1,0)+IF('Média 8h-9h'!S53&lt;'Média Mensal'!$U$2,1,0)+IF('Média 9h-10h'!S53&lt;'Média Mensal'!$U$2,1,0)+IF('Média 10h-11h'!S53&lt;'Média Mensal'!$U$2,1,0)+IF('Média 11h-12h'!S53&lt;'Média Mensal'!$U$2,1,0)+IF('Média 12h-13h'!S53&lt;'Média Mensal'!$U$2,1,0)+IF('Média 13h-14h'!S53&lt;'Média Mensal'!$U$2,1,0)+IF('Média 14h-15h'!S53&lt;'Média Mensal'!$U$2,1,0)+IF('Média 15h-16h'!S53&lt;'Média Mensal'!$U$2,1,0)+IF('Média 16h-17h'!S53&lt;'Média Mensal'!$U$2,1,0)+IF('Média 17h-18h'!S53&lt;'Média Mensal'!$U$2,1,0)+IF('Média 18h-19h'!S53&lt;'Média Mensal'!$U$2,1,0)+IF('Média 19h-20h'!S53&lt;'Média Mensal'!$U$2,1,0)+IF('Média 20h-21h'!S53&lt;'Média Mensal'!$U$2,1,0)+IF('Média 21h-22h'!S53&lt;'Média Mensal'!$U$2,1,0)+IF('Média 22h-23h'!S53&lt;'Média Mensal'!$U$2,1,0)+IF('Média 23h-0h'!S53&lt;'Média Mensal'!$U$2,1,0)</f>
        <v>0</v>
      </c>
    </row>
    <row r="54" spans="2:22" x14ac:dyDescent="0.25">
      <c r="B54" s="12" t="s">
        <v>46</v>
      </c>
      <c r="C54" s="12" t="s">
        <v>47</v>
      </c>
      <c r="D54" s="15">
        <v>670.57</v>
      </c>
      <c r="E54" s="4">
        <v>101057.99185302095</v>
      </c>
      <c r="F54" s="2">
        <v>108364.135187109</v>
      </c>
      <c r="G54" s="5">
        <f t="shared" si="3"/>
        <v>209422.12704012997</v>
      </c>
      <c r="H54" s="2">
        <v>0</v>
      </c>
      <c r="I54" s="2">
        <v>0</v>
      </c>
      <c r="J54" s="5">
        <f t="shared" si="4"/>
        <v>0</v>
      </c>
      <c r="K54" s="2">
        <v>2571</v>
      </c>
      <c r="L54" s="2">
        <v>2615</v>
      </c>
      <c r="M54" s="5">
        <f t="shared" si="5"/>
        <v>5186</v>
      </c>
      <c r="N54" s="27">
        <f t="shared" si="6"/>
        <v>0.1584954891610848</v>
      </c>
      <c r="O54" s="27">
        <f t="shared" si="0"/>
        <v>0.1670945154923657</v>
      </c>
      <c r="P54" s="28">
        <f t="shared" si="7"/>
        <v>0.16283148103464817</v>
      </c>
      <c r="Q54" s="37"/>
      <c r="R54" s="32">
        <f t="shared" si="8"/>
        <v>39.306881311949027</v>
      </c>
      <c r="S54" s="32">
        <f t="shared" si="1"/>
        <v>41.439439842106694</v>
      </c>
      <c r="T54" s="32">
        <f t="shared" si="2"/>
        <v>40.382207296592746</v>
      </c>
      <c r="U54">
        <f>+IF('Média 24h-6h'!R54&lt;'Média Mensal'!$U$2,1,0)+IF('Média 6h-7h'!R54&lt;'Média Mensal'!$U$2,1,0)+IF('Média 7h-8h'!R54&lt;'Média Mensal'!$U$2,1,0)+IF('Média 8h-9h'!R54&lt;'Média Mensal'!$U$2,1,0)+IF('Média 9h-10h'!R54&lt;'Média Mensal'!$U$2,1,0)+IF('Média 10h-11h'!R54&lt;'Média Mensal'!$U$2,1,0)+IF('Média 11h-12h'!R54&lt;'Média Mensal'!$U$2,1,0)+IF('Média 12h-13h'!R54&lt;'Média Mensal'!$U$2,1,0)+IF('Média 13h-14h'!R54&lt;'Média Mensal'!$U$2,1,0)+IF('Média 14h-15h'!R54&lt;'Média Mensal'!$U$2,1,0)+IF('Média 15h-16h'!R54&lt;'Média Mensal'!$U$2,1,0)+IF('Média 16h-17h'!R54&lt;'Média Mensal'!$U$2,1,0)+IF('Média 17h-18h'!R54&lt;'Média Mensal'!$U$2,1,0)+IF('Média 18h-19h'!R54&lt;'Média Mensal'!$U$2,1,0)+IF('Média 19h-20h'!R54&lt;'Média Mensal'!$U$2,1,0)+IF('Média 20h-21h'!R54&lt;'Média Mensal'!$U$2,1,0)+IF('Média 21h-22h'!R54&lt;'Média Mensal'!$U$2,1,0)+IF('Média 22h-23h'!R54&lt;'Média Mensal'!$U$2,1,0)+IF('Média 23h-0h'!R54&lt;'Média Mensal'!$U$2,1,0)</f>
        <v>0</v>
      </c>
      <c r="V54">
        <f>+IF('Média 24h-6h'!S54&lt;'Média Mensal'!$U$2,1,0)+IF('Média 6h-7h'!S54&lt;'Média Mensal'!$U$2,1,0)+IF('Média 7h-8h'!S54&lt;'Média Mensal'!$U$2,1,0)+IF('Média 8h-9h'!S54&lt;'Média Mensal'!$U$2,1,0)+IF('Média 9h-10h'!S54&lt;'Média Mensal'!$U$2,1,0)+IF('Média 10h-11h'!S54&lt;'Média Mensal'!$U$2,1,0)+IF('Média 11h-12h'!S54&lt;'Média Mensal'!$U$2,1,0)+IF('Média 12h-13h'!S54&lt;'Média Mensal'!$U$2,1,0)+IF('Média 13h-14h'!S54&lt;'Média Mensal'!$U$2,1,0)+IF('Média 14h-15h'!S54&lt;'Média Mensal'!$U$2,1,0)+IF('Média 15h-16h'!S54&lt;'Média Mensal'!$U$2,1,0)+IF('Média 16h-17h'!S54&lt;'Média Mensal'!$U$2,1,0)+IF('Média 17h-18h'!S54&lt;'Média Mensal'!$U$2,1,0)+IF('Média 18h-19h'!S54&lt;'Média Mensal'!$U$2,1,0)+IF('Média 19h-20h'!S54&lt;'Média Mensal'!$U$2,1,0)+IF('Média 20h-21h'!S54&lt;'Média Mensal'!$U$2,1,0)+IF('Média 21h-22h'!S54&lt;'Média Mensal'!$U$2,1,0)+IF('Média 22h-23h'!S54&lt;'Média Mensal'!$U$2,1,0)+IF('Média 23h-0h'!S54&lt;'Média Mensal'!$U$2,1,0)</f>
        <v>0</v>
      </c>
    </row>
    <row r="55" spans="2:22" x14ac:dyDescent="0.25">
      <c r="B55" s="12" t="s">
        <v>47</v>
      </c>
      <c r="C55" s="12" t="s">
        <v>48</v>
      </c>
      <c r="D55" s="15">
        <v>730.41</v>
      </c>
      <c r="E55" s="4">
        <v>79762.178154060326</v>
      </c>
      <c r="F55" s="2">
        <v>85652.01683978895</v>
      </c>
      <c r="G55" s="5">
        <f t="shared" si="3"/>
        <v>165414.19499384926</v>
      </c>
      <c r="H55" s="2">
        <v>0</v>
      </c>
      <c r="I55" s="2">
        <v>0</v>
      </c>
      <c r="J55" s="5">
        <f t="shared" si="4"/>
        <v>0</v>
      </c>
      <c r="K55" s="2">
        <v>2570</v>
      </c>
      <c r="L55" s="2">
        <v>2611</v>
      </c>
      <c r="M55" s="5">
        <f t="shared" si="5"/>
        <v>5181</v>
      </c>
      <c r="N55" s="27">
        <f t="shared" si="6"/>
        <v>0.12514462494361167</v>
      </c>
      <c r="O55" s="27">
        <f t="shared" si="0"/>
        <v>0.13227538707173891</v>
      </c>
      <c r="P55" s="28">
        <f t="shared" si="7"/>
        <v>0.1287382207584235</v>
      </c>
      <c r="Q55" s="37"/>
      <c r="R55" s="32">
        <f t="shared" si="8"/>
        <v>31.035866986015691</v>
      </c>
      <c r="S55" s="32">
        <f t="shared" si="1"/>
        <v>32.80429599379125</v>
      </c>
      <c r="T55" s="32">
        <f t="shared" si="2"/>
        <v>31.927078748089031</v>
      </c>
      <c r="U55">
        <f>+IF('Média 24h-6h'!R55&lt;'Média Mensal'!$U$2,1,0)+IF('Média 6h-7h'!R55&lt;'Média Mensal'!$U$2,1,0)+IF('Média 7h-8h'!R55&lt;'Média Mensal'!$U$2,1,0)+IF('Média 8h-9h'!R55&lt;'Média Mensal'!$U$2,1,0)+IF('Média 9h-10h'!R55&lt;'Média Mensal'!$U$2,1,0)+IF('Média 10h-11h'!R55&lt;'Média Mensal'!$U$2,1,0)+IF('Média 11h-12h'!R55&lt;'Média Mensal'!$U$2,1,0)+IF('Média 12h-13h'!R55&lt;'Média Mensal'!$U$2,1,0)+IF('Média 13h-14h'!R55&lt;'Média Mensal'!$U$2,1,0)+IF('Média 14h-15h'!R55&lt;'Média Mensal'!$U$2,1,0)+IF('Média 15h-16h'!R55&lt;'Média Mensal'!$U$2,1,0)+IF('Média 16h-17h'!R55&lt;'Média Mensal'!$U$2,1,0)+IF('Média 17h-18h'!R55&lt;'Média Mensal'!$U$2,1,0)+IF('Média 18h-19h'!R55&lt;'Média Mensal'!$U$2,1,0)+IF('Média 19h-20h'!R55&lt;'Média Mensal'!$U$2,1,0)+IF('Média 20h-21h'!R55&lt;'Média Mensal'!$U$2,1,0)+IF('Média 21h-22h'!R55&lt;'Média Mensal'!$U$2,1,0)+IF('Média 22h-23h'!R55&lt;'Média Mensal'!$U$2,1,0)+IF('Média 23h-0h'!R55&lt;'Média Mensal'!$U$2,1,0)</f>
        <v>0</v>
      </c>
      <c r="V55">
        <f>+IF('Média 24h-6h'!S55&lt;'Média Mensal'!$U$2,1,0)+IF('Média 6h-7h'!S55&lt;'Média Mensal'!$U$2,1,0)+IF('Média 7h-8h'!S55&lt;'Média Mensal'!$U$2,1,0)+IF('Média 8h-9h'!S55&lt;'Média Mensal'!$U$2,1,0)+IF('Média 9h-10h'!S55&lt;'Média Mensal'!$U$2,1,0)+IF('Média 10h-11h'!S55&lt;'Média Mensal'!$U$2,1,0)+IF('Média 11h-12h'!S55&lt;'Média Mensal'!$U$2,1,0)+IF('Média 12h-13h'!S55&lt;'Média Mensal'!$U$2,1,0)+IF('Média 13h-14h'!S55&lt;'Média Mensal'!$U$2,1,0)+IF('Média 14h-15h'!S55&lt;'Média Mensal'!$U$2,1,0)+IF('Média 15h-16h'!S55&lt;'Média Mensal'!$U$2,1,0)+IF('Média 16h-17h'!S55&lt;'Média Mensal'!$U$2,1,0)+IF('Média 17h-18h'!S55&lt;'Média Mensal'!$U$2,1,0)+IF('Média 18h-19h'!S55&lt;'Média Mensal'!$U$2,1,0)+IF('Média 19h-20h'!S55&lt;'Média Mensal'!$U$2,1,0)+IF('Média 20h-21h'!S55&lt;'Média Mensal'!$U$2,1,0)+IF('Média 21h-22h'!S55&lt;'Média Mensal'!$U$2,1,0)+IF('Média 22h-23h'!S55&lt;'Média Mensal'!$U$2,1,0)+IF('Média 23h-0h'!S55&lt;'Média Mensal'!$U$2,1,0)</f>
        <v>0</v>
      </c>
    </row>
    <row r="56" spans="2:22" x14ac:dyDescent="0.25">
      <c r="B56" s="12" t="s">
        <v>48</v>
      </c>
      <c r="C56" s="12" t="s">
        <v>49</v>
      </c>
      <c r="D56" s="15">
        <v>671.05</v>
      </c>
      <c r="E56" s="4">
        <v>77054.659094198578</v>
      </c>
      <c r="F56" s="2">
        <v>82684.090222831495</v>
      </c>
      <c r="G56" s="5">
        <f t="shared" si="3"/>
        <v>159738.74931703007</v>
      </c>
      <c r="H56" s="2">
        <v>0</v>
      </c>
      <c r="I56" s="2">
        <v>0</v>
      </c>
      <c r="J56" s="5">
        <f t="shared" si="4"/>
        <v>0</v>
      </c>
      <c r="K56" s="2">
        <v>2567</v>
      </c>
      <c r="L56" s="2">
        <v>2611</v>
      </c>
      <c r="M56" s="5">
        <f t="shared" si="5"/>
        <v>5178</v>
      </c>
      <c r="N56" s="27">
        <f t="shared" si="6"/>
        <v>0.1210378926922958</v>
      </c>
      <c r="O56" s="27">
        <f t="shared" si="0"/>
        <v>0.12769191482504463</v>
      </c>
      <c r="P56" s="28">
        <f t="shared" si="7"/>
        <v>0.12439317499986767</v>
      </c>
      <c r="Q56" s="37"/>
      <c r="R56" s="32">
        <f t="shared" si="8"/>
        <v>30.017397387689357</v>
      </c>
      <c r="S56" s="32">
        <f t="shared" si="1"/>
        <v>31.667594876611066</v>
      </c>
      <c r="T56" s="32">
        <f t="shared" si="2"/>
        <v>30.849507399967184</v>
      </c>
      <c r="U56">
        <f>+IF('Média 24h-6h'!R56&lt;'Média Mensal'!$U$2,1,0)+IF('Média 6h-7h'!R56&lt;'Média Mensal'!$U$2,1,0)+IF('Média 7h-8h'!R56&lt;'Média Mensal'!$U$2,1,0)+IF('Média 8h-9h'!R56&lt;'Média Mensal'!$U$2,1,0)+IF('Média 9h-10h'!R56&lt;'Média Mensal'!$U$2,1,0)+IF('Média 10h-11h'!R56&lt;'Média Mensal'!$U$2,1,0)+IF('Média 11h-12h'!R56&lt;'Média Mensal'!$U$2,1,0)+IF('Média 12h-13h'!R56&lt;'Média Mensal'!$U$2,1,0)+IF('Média 13h-14h'!R56&lt;'Média Mensal'!$U$2,1,0)+IF('Média 14h-15h'!R56&lt;'Média Mensal'!$U$2,1,0)+IF('Média 15h-16h'!R56&lt;'Média Mensal'!$U$2,1,0)+IF('Média 16h-17h'!R56&lt;'Média Mensal'!$U$2,1,0)+IF('Média 17h-18h'!R56&lt;'Média Mensal'!$U$2,1,0)+IF('Média 18h-19h'!R56&lt;'Média Mensal'!$U$2,1,0)+IF('Média 19h-20h'!R56&lt;'Média Mensal'!$U$2,1,0)+IF('Média 20h-21h'!R56&lt;'Média Mensal'!$U$2,1,0)+IF('Média 21h-22h'!R56&lt;'Média Mensal'!$U$2,1,0)+IF('Média 22h-23h'!R56&lt;'Média Mensal'!$U$2,1,0)+IF('Média 23h-0h'!R56&lt;'Média Mensal'!$U$2,1,0)</f>
        <v>0</v>
      </c>
      <c r="V56">
        <f>+IF('Média 24h-6h'!S56&lt;'Média Mensal'!$U$2,1,0)+IF('Média 6h-7h'!S56&lt;'Média Mensal'!$U$2,1,0)+IF('Média 7h-8h'!S56&lt;'Média Mensal'!$U$2,1,0)+IF('Média 8h-9h'!S56&lt;'Média Mensal'!$U$2,1,0)+IF('Média 9h-10h'!S56&lt;'Média Mensal'!$U$2,1,0)+IF('Média 10h-11h'!S56&lt;'Média Mensal'!$U$2,1,0)+IF('Média 11h-12h'!S56&lt;'Média Mensal'!$U$2,1,0)+IF('Média 12h-13h'!S56&lt;'Média Mensal'!$U$2,1,0)+IF('Média 13h-14h'!S56&lt;'Média Mensal'!$U$2,1,0)+IF('Média 14h-15h'!S56&lt;'Média Mensal'!$U$2,1,0)+IF('Média 15h-16h'!S56&lt;'Média Mensal'!$U$2,1,0)+IF('Média 16h-17h'!S56&lt;'Média Mensal'!$U$2,1,0)+IF('Média 17h-18h'!S56&lt;'Média Mensal'!$U$2,1,0)+IF('Média 18h-19h'!S56&lt;'Média Mensal'!$U$2,1,0)+IF('Média 19h-20h'!S56&lt;'Média Mensal'!$U$2,1,0)+IF('Média 20h-21h'!S56&lt;'Média Mensal'!$U$2,1,0)+IF('Média 21h-22h'!S56&lt;'Média Mensal'!$U$2,1,0)+IF('Média 22h-23h'!S56&lt;'Média Mensal'!$U$2,1,0)+IF('Média 23h-0h'!S56&lt;'Média Mensal'!$U$2,1,0)</f>
        <v>0</v>
      </c>
    </row>
    <row r="57" spans="2:22" x14ac:dyDescent="0.25">
      <c r="B57" s="12" t="s">
        <v>49</v>
      </c>
      <c r="C57" s="12" t="s">
        <v>50</v>
      </c>
      <c r="D57" s="15">
        <v>562.21</v>
      </c>
      <c r="E57" s="4">
        <v>63738.473763354123</v>
      </c>
      <c r="F57" s="2">
        <v>68421.740676545392</v>
      </c>
      <c r="G57" s="5">
        <f t="shared" si="3"/>
        <v>132160.21443989952</v>
      </c>
      <c r="H57" s="2">
        <v>0</v>
      </c>
      <c r="I57" s="2">
        <v>0</v>
      </c>
      <c r="J57" s="5">
        <f t="shared" si="4"/>
        <v>0</v>
      </c>
      <c r="K57" s="42">
        <v>2567</v>
      </c>
      <c r="L57" s="2">
        <v>2611</v>
      </c>
      <c r="M57" s="5">
        <f t="shared" si="5"/>
        <v>5178</v>
      </c>
      <c r="N57" s="27">
        <f t="shared" si="6"/>
        <v>0.10012075374064447</v>
      </c>
      <c r="O57" s="27">
        <f t="shared" si="0"/>
        <v>0.10566607262781748</v>
      </c>
      <c r="P57" s="28">
        <f t="shared" si="7"/>
        <v>0.10291697382840205</v>
      </c>
      <c r="Q57" s="37"/>
      <c r="R57" s="32">
        <f t="shared" si="8"/>
        <v>24.829946927679831</v>
      </c>
      <c r="S57" s="32">
        <f t="shared" si="1"/>
        <v>26.205186011698732</v>
      </c>
      <c r="T57" s="32">
        <f t="shared" si="2"/>
        <v>25.523409509443706</v>
      </c>
      <c r="U57" t="e">
        <f>+IF('Média 24h-6h'!R57&lt;'Média Mensal'!$U$2,1,0)+IF('Média 6h-7h'!R57&lt;'Média Mensal'!$U$2,1,0)+IF('Média 7h-8h'!R57&lt;'Média Mensal'!$U$2,1,0)+IF('Média 8h-9h'!R57&lt;'Média Mensal'!$U$2,1,0)+IF('Média 9h-10h'!R57&lt;'Média Mensal'!$U$2,1,0)+IF('Média 10h-11h'!R57&lt;'Média Mensal'!$U$2,1,0)+IF('Média 11h-12h'!R57&lt;'Média Mensal'!$U$2,1,0)+IF('Média 12h-13h'!R57&lt;'Média Mensal'!$U$2,1,0)+IF('Média 13h-14h'!R57&lt;'Média Mensal'!$U$2,1,0)+IF('Média 14h-15h'!R57&lt;'Média Mensal'!$U$2,1,0)+IF('Média 15h-16h'!R57&lt;'Média Mensal'!$U$2,1,0)+IF('Média 16h-17h'!R57&lt;'Média Mensal'!$U$2,1,0)+IF('Média 17h-18h'!R57&lt;'Média Mensal'!$U$2,1,0)+IF('Média 18h-19h'!R57&lt;'Média Mensal'!$U$2,1,0)+IF('Média 19h-20h'!R57&lt;'Média Mensal'!$U$2,1,0)+IF('Média 20h-21h'!R57&lt;'Média Mensal'!$U$2,1,0)+IF('Média 21h-22h'!R57&lt;'Média Mensal'!$U$2,1,0)+IF('Média 22h-23h'!R57&lt;'Média Mensal'!$U$2,1,0)+IF('Média 23h-0h'!R57&lt;'Média Mensal'!$U$2,1,0)</f>
        <v>#DIV/0!</v>
      </c>
      <c r="V57">
        <f>+IF('Média 24h-6h'!S57&lt;'Média Mensal'!$U$2,1,0)+IF('Média 6h-7h'!S57&lt;'Média Mensal'!$U$2,1,0)+IF('Média 7h-8h'!S57&lt;'Média Mensal'!$U$2,1,0)+IF('Média 8h-9h'!S57&lt;'Média Mensal'!$U$2,1,0)+IF('Média 9h-10h'!S57&lt;'Média Mensal'!$U$2,1,0)+IF('Média 10h-11h'!S57&lt;'Média Mensal'!$U$2,1,0)+IF('Média 11h-12h'!S57&lt;'Média Mensal'!$U$2,1,0)+IF('Média 12h-13h'!S57&lt;'Média Mensal'!$U$2,1,0)+IF('Média 13h-14h'!S57&lt;'Média Mensal'!$U$2,1,0)+IF('Média 14h-15h'!S57&lt;'Média Mensal'!$U$2,1,0)+IF('Média 15h-16h'!S57&lt;'Média Mensal'!$U$2,1,0)+IF('Média 16h-17h'!S57&lt;'Média Mensal'!$U$2,1,0)+IF('Média 17h-18h'!S57&lt;'Média Mensal'!$U$2,1,0)+IF('Média 18h-19h'!S57&lt;'Média Mensal'!$U$2,1,0)+IF('Média 19h-20h'!S57&lt;'Média Mensal'!$U$2,1,0)+IF('Média 20h-21h'!S57&lt;'Média Mensal'!$U$2,1,0)+IF('Média 21h-22h'!S57&lt;'Média Mensal'!$U$2,1,0)+IF('Média 22h-23h'!S57&lt;'Média Mensal'!$U$2,1,0)+IF('Média 23h-0h'!S57&lt;'Média Mensal'!$U$2,1,0)</f>
        <v>0</v>
      </c>
    </row>
    <row r="58" spans="2:22" x14ac:dyDescent="0.25">
      <c r="B58" s="13" t="s">
        <v>50</v>
      </c>
      <c r="C58" s="13" t="s">
        <v>51</v>
      </c>
      <c r="D58" s="16">
        <v>624.94000000000005</v>
      </c>
      <c r="E58" s="6">
        <v>61099.319354476647</v>
      </c>
      <c r="F58" s="3">
        <v>65495.000000038424</v>
      </c>
      <c r="G58" s="7">
        <f t="shared" si="3"/>
        <v>126594.31935451507</v>
      </c>
      <c r="H58" s="6">
        <v>0</v>
      </c>
      <c r="I58" s="3">
        <v>0</v>
      </c>
      <c r="J58" s="7">
        <f t="shared" si="4"/>
        <v>0</v>
      </c>
      <c r="K58" s="43">
        <v>2561</v>
      </c>
      <c r="L58" s="3">
        <v>2610</v>
      </c>
      <c r="M58" s="7">
        <f t="shared" si="5"/>
        <v>5171</v>
      </c>
      <c r="N58" s="27">
        <f t="shared" si="6"/>
        <v>9.620000906034161E-2</v>
      </c>
      <c r="O58" s="27">
        <f t="shared" si="0"/>
        <v>0.10118495859603019</v>
      </c>
      <c r="P58" s="28">
        <f t="shared" si="7"/>
        <v>9.8716102328209959E-2</v>
      </c>
      <c r="Q58" s="37"/>
      <c r="R58" s="32">
        <f t="shared" si="8"/>
        <v>23.857602246964721</v>
      </c>
      <c r="S58" s="32">
        <f t="shared" si="1"/>
        <v>25.093869731815488</v>
      </c>
      <c r="T58" s="32">
        <f t="shared" si="2"/>
        <v>24.48159337739607</v>
      </c>
      <c r="U58" t="e">
        <f>+IF('Média 24h-6h'!R58&lt;'Média Mensal'!$U$2,1,0)+IF('Média 6h-7h'!R58&lt;'Média Mensal'!$U$2,1,0)+IF('Média 7h-8h'!R58&lt;'Média Mensal'!$U$2,1,0)+IF('Média 8h-9h'!R58&lt;'Média Mensal'!$U$2,1,0)+IF('Média 9h-10h'!R58&lt;'Média Mensal'!$U$2,1,0)+IF('Média 10h-11h'!R58&lt;'Média Mensal'!$U$2,1,0)+IF('Média 11h-12h'!R58&lt;'Média Mensal'!$U$2,1,0)+IF('Média 12h-13h'!R58&lt;'Média Mensal'!$U$2,1,0)+IF('Média 13h-14h'!R58&lt;'Média Mensal'!$U$2,1,0)+IF('Média 14h-15h'!R58&lt;'Média Mensal'!$U$2,1,0)+IF('Média 15h-16h'!R58&lt;'Média Mensal'!$U$2,1,0)+IF('Média 16h-17h'!R58&lt;'Média Mensal'!$U$2,1,0)+IF('Média 17h-18h'!R58&lt;'Média Mensal'!$U$2,1,0)+IF('Média 18h-19h'!R58&lt;'Média Mensal'!$U$2,1,0)+IF('Média 19h-20h'!R58&lt;'Média Mensal'!$U$2,1,0)+IF('Média 20h-21h'!R58&lt;'Média Mensal'!$U$2,1,0)+IF('Média 21h-22h'!R58&lt;'Média Mensal'!$U$2,1,0)+IF('Média 22h-23h'!R58&lt;'Média Mensal'!$U$2,1,0)+IF('Média 23h-0h'!R58&lt;'Média Mensal'!$U$2,1,0)</f>
        <v>#DIV/0!</v>
      </c>
      <c r="V58">
        <f>+IF('Média 24h-6h'!S58&lt;'Média Mensal'!$U$2,1,0)+IF('Média 6h-7h'!S58&lt;'Média Mensal'!$U$2,1,0)+IF('Média 7h-8h'!S58&lt;'Média Mensal'!$U$2,1,0)+IF('Média 8h-9h'!S58&lt;'Média Mensal'!$U$2,1,0)+IF('Média 9h-10h'!S58&lt;'Média Mensal'!$U$2,1,0)+IF('Média 10h-11h'!S58&lt;'Média Mensal'!$U$2,1,0)+IF('Média 11h-12h'!S58&lt;'Média Mensal'!$U$2,1,0)+IF('Média 12h-13h'!S58&lt;'Média Mensal'!$U$2,1,0)+IF('Média 13h-14h'!S58&lt;'Média Mensal'!$U$2,1,0)+IF('Média 14h-15h'!S58&lt;'Média Mensal'!$U$2,1,0)+IF('Média 15h-16h'!S58&lt;'Média Mensal'!$U$2,1,0)+IF('Média 16h-17h'!S58&lt;'Média Mensal'!$U$2,1,0)+IF('Média 17h-18h'!S58&lt;'Média Mensal'!$U$2,1,0)+IF('Média 18h-19h'!S58&lt;'Média Mensal'!$U$2,1,0)+IF('Média 19h-20h'!S58&lt;'Média Mensal'!$U$2,1,0)+IF('Média 20h-21h'!S58&lt;'Média Mensal'!$U$2,1,0)+IF('Média 21h-22h'!S58&lt;'Média Mensal'!$U$2,1,0)+IF('Média 22h-23h'!S58&lt;'Média Mensal'!$U$2,1,0)+IF('Média 23h-0h'!S58&lt;'Média Mensal'!$U$2,1,0)</f>
        <v>0</v>
      </c>
    </row>
    <row r="59" spans="2:22" x14ac:dyDescent="0.25">
      <c r="B59" s="11" t="s">
        <v>52</v>
      </c>
      <c r="C59" s="11" t="s">
        <v>53</v>
      </c>
      <c r="D59" s="14">
        <v>685.98</v>
      </c>
      <c r="E59" s="2">
        <v>166038.01780234542</v>
      </c>
      <c r="F59" s="2">
        <v>167684.37977894986</v>
      </c>
      <c r="G59" s="5">
        <f t="shared" si="3"/>
        <v>333722.39758129528</v>
      </c>
      <c r="H59" s="2">
        <v>449</v>
      </c>
      <c r="I59" s="2">
        <v>470</v>
      </c>
      <c r="J59" s="10">
        <f t="shared" si="4"/>
        <v>919</v>
      </c>
      <c r="K59" s="2">
        <v>2104</v>
      </c>
      <c r="L59" s="2">
        <v>2072</v>
      </c>
      <c r="M59" s="10">
        <f t="shared" si="5"/>
        <v>4176</v>
      </c>
      <c r="N59" s="25">
        <f t="shared" si="6"/>
        <v>0.26833299578901804</v>
      </c>
      <c r="O59" s="25">
        <f t="shared" si="0"/>
        <v>0.27249093201384172</v>
      </c>
      <c r="P59" s="26">
        <f t="shared" si="7"/>
        <v>0.27040623649379919</v>
      </c>
      <c r="Q59" s="37"/>
      <c r="R59" s="32">
        <f t="shared" si="8"/>
        <v>65.036434705188185</v>
      </c>
      <c r="S59" s="32">
        <f t="shared" si="1"/>
        <v>65.96553099093228</v>
      </c>
      <c r="T59" s="32">
        <f t="shared" si="2"/>
        <v>65.499979898193388</v>
      </c>
      <c r="U59">
        <f>+IF('Média 24h-6h'!R59&lt;'Média Mensal'!$U$2,1,0)+IF('Média 6h-7h'!R59&lt;'Média Mensal'!$U$2,1,0)+IF('Média 7h-8h'!R59&lt;'Média Mensal'!$U$2,1,0)+IF('Média 8h-9h'!R59&lt;'Média Mensal'!$U$2,1,0)+IF('Média 9h-10h'!R59&lt;'Média Mensal'!$U$2,1,0)+IF('Média 10h-11h'!R59&lt;'Média Mensal'!$U$2,1,0)+IF('Média 11h-12h'!R59&lt;'Média Mensal'!$U$2,1,0)+IF('Média 12h-13h'!R59&lt;'Média Mensal'!$U$2,1,0)+IF('Média 13h-14h'!R59&lt;'Média Mensal'!$U$2,1,0)+IF('Média 14h-15h'!R59&lt;'Média Mensal'!$U$2,1,0)+IF('Média 15h-16h'!R59&lt;'Média Mensal'!$U$2,1,0)+IF('Média 16h-17h'!R59&lt;'Média Mensal'!$U$2,1,0)+IF('Média 17h-18h'!R59&lt;'Média Mensal'!$U$2,1,0)+IF('Média 18h-19h'!R59&lt;'Média Mensal'!$U$2,1,0)+IF('Média 19h-20h'!R59&lt;'Média Mensal'!$U$2,1,0)+IF('Média 20h-21h'!R59&lt;'Média Mensal'!$U$2,1,0)+IF('Média 21h-22h'!R59&lt;'Média Mensal'!$U$2,1,0)+IF('Média 22h-23h'!R59&lt;'Média Mensal'!$U$2,1,0)+IF('Média 23h-0h'!R59&lt;'Média Mensal'!$U$2,1,0)</f>
        <v>0</v>
      </c>
      <c r="V59">
        <f>+IF('Média 24h-6h'!S59&lt;'Média Mensal'!$U$2,1,0)+IF('Média 6h-7h'!S59&lt;'Média Mensal'!$U$2,1,0)+IF('Média 7h-8h'!S59&lt;'Média Mensal'!$U$2,1,0)+IF('Média 8h-9h'!S59&lt;'Média Mensal'!$U$2,1,0)+IF('Média 9h-10h'!S59&lt;'Média Mensal'!$U$2,1,0)+IF('Média 10h-11h'!S59&lt;'Média Mensal'!$U$2,1,0)+IF('Média 11h-12h'!S59&lt;'Média Mensal'!$U$2,1,0)+IF('Média 12h-13h'!S59&lt;'Média Mensal'!$U$2,1,0)+IF('Média 13h-14h'!S59&lt;'Média Mensal'!$U$2,1,0)+IF('Média 14h-15h'!S59&lt;'Média Mensal'!$U$2,1,0)+IF('Média 15h-16h'!S59&lt;'Média Mensal'!$U$2,1,0)+IF('Média 16h-17h'!S59&lt;'Média Mensal'!$U$2,1,0)+IF('Média 17h-18h'!S59&lt;'Média Mensal'!$U$2,1,0)+IF('Média 18h-19h'!S59&lt;'Média Mensal'!$U$2,1,0)+IF('Média 19h-20h'!S59&lt;'Média Mensal'!$U$2,1,0)+IF('Média 20h-21h'!S59&lt;'Média Mensal'!$U$2,1,0)+IF('Média 21h-22h'!S59&lt;'Média Mensal'!$U$2,1,0)+IF('Média 22h-23h'!S59&lt;'Média Mensal'!$U$2,1,0)+IF('Média 23h-0h'!S59&lt;'Média Mensal'!$U$2,1,0)</f>
        <v>0</v>
      </c>
    </row>
    <row r="60" spans="2:22" x14ac:dyDescent="0.25">
      <c r="B60" s="12" t="s">
        <v>53</v>
      </c>
      <c r="C60" s="12" t="s">
        <v>54</v>
      </c>
      <c r="D60" s="15">
        <v>913.51</v>
      </c>
      <c r="E60" s="2">
        <v>158741.85624965021</v>
      </c>
      <c r="F60" s="2">
        <v>165469.64654734882</v>
      </c>
      <c r="G60" s="5">
        <f t="shared" si="3"/>
        <v>324211.50279699906</v>
      </c>
      <c r="H60" s="2">
        <v>450</v>
      </c>
      <c r="I60" s="2">
        <v>469</v>
      </c>
      <c r="J60" s="5">
        <f t="shared" si="4"/>
        <v>919</v>
      </c>
      <c r="K60" s="2">
        <v>2105</v>
      </c>
      <c r="L60" s="2">
        <v>2072</v>
      </c>
      <c r="M60" s="5">
        <f t="shared" si="5"/>
        <v>4177</v>
      </c>
      <c r="N60" s="27">
        <f t="shared" si="6"/>
        <v>0.25634948687043829</v>
      </c>
      <c r="O60" s="27">
        <f t="shared" si="0"/>
        <v>0.26898635565925744</v>
      </c>
      <c r="P60" s="28">
        <f t="shared" si="7"/>
        <v>0.26264703726263694</v>
      </c>
      <c r="Q60" s="37"/>
      <c r="R60" s="32">
        <f t="shared" si="8"/>
        <v>62.129885029217306</v>
      </c>
      <c r="S60" s="32">
        <f t="shared" si="1"/>
        <v>65.119892383844473</v>
      </c>
      <c r="T60" s="32">
        <f t="shared" si="2"/>
        <v>63.620781553571241</v>
      </c>
      <c r="U60">
        <f>+IF('Média 24h-6h'!R60&lt;'Média Mensal'!$U$2,1,0)+IF('Média 6h-7h'!R60&lt;'Média Mensal'!$U$2,1,0)+IF('Média 7h-8h'!R60&lt;'Média Mensal'!$U$2,1,0)+IF('Média 8h-9h'!R60&lt;'Média Mensal'!$U$2,1,0)+IF('Média 9h-10h'!R60&lt;'Média Mensal'!$U$2,1,0)+IF('Média 10h-11h'!R60&lt;'Média Mensal'!$U$2,1,0)+IF('Média 11h-12h'!R60&lt;'Média Mensal'!$U$2,1,0)+IF('Média 12h-13h'!R60&lt;'Média Mensal'!$U$2,1,0)+IF('Média 13h-14h'!R60&lt;'Média Mensal'!$U$2,1,0)+IF('Média 14h-15h'!R60&lt;'Média Mensal'!$U$2,1,0)+IF('Média 15h-16h'!R60&lt;'Média Mensal'!$U$2,1,0)+IF('Média 16h-17h'!R60&lt;'Média Mensal'!$U$2,1,0)+IF('Média 17h-18h'!R60&lt;'Média Mensal'!$U$2,1,0)+IF('Média 18h-19h'!R60&lt;'Média Mensal'!$U$2,1,0)+IF('Média 19h-20h'!R60&lt;'Média Mensal'!$U$2,1,0)+IF('Média 20h-21h'!R60&lt;'Média Mensal'!$U$2,1,0)+IF('Média 21h-22h'!R60&lt;'Média Mensal'!$U$2,1,0)+IF('Média 22h-23h'!R60&lt;'Média Mensal'!$U$2,1,0)+IF('Média 23h-0h'!R60&lt;'Média Mensal'!$U$2,1,0)</f>
        <v>0</v>
      </c>
      <c r="V60">
        <f>+IF('Média 24h-6h'!S60&lt;'Média Mensal'!$U$2,1,0)+IF('Média 6h-7h'!S60&lt;'Média Mensal'!$U$2,1,0)+IF('Média 7h-8h'!S60&lt;'Média Mensal'!$U$2,1,0)+IF('Média 8h-9h'!S60&lt;'Média Mensal'!$U$2,1,0)+IF('Média 9h-10h'!S60&lt;'Média Mensal'!$U$2,1,0)+IF('Média 10h-11h'!S60&lt;'Média Mensal'!$U$2,1,0)+IF('Média 11h-12h'!S60&lt;'Média Mensal'!$U$2,1,0)+IF('Média 12h-13h'!S60&lt;'Média Mensal'!$U$2,1,0)+IF('Média 13h-14h'!S60&lt;'Média Mensal'!$U$2,1,0)+IF('Média 14h-15h'!S60&lt;'Média Mensal'!$U$2,1,0)+IF('Média 15h-16h'!S60&lt;'Média Mensal'!$U$2,1,0)+IF('Média 16h-17h'!S60&lt;'Média Mensal'!$U$2,1,0)+IF('Média 17h-18h'!S60&lt;'Média Mensal'!$U$2,1,0)+IF('Média 18h-19h'!S60&lt;'Média Mensal'!$U$2,1,0)+IF('Média 19h-20h'!S60&lt;'Média Mensal'!$U$2,1,0)+IF('Média 20h-21h'!S60&lt;'Média Mensal'!$U$2,1,0)+IF('Média 21h-22h'!S60&lt;'Média Mensal'!$U$2,1,0)+IF('Média 22h-23h'!S60&lt;'Média Mensal'!$U$2,1,0)+IF('Média 23h-0h'!S60&lt;'Média Mensal'!$U$2,1,0)</f>
        <v>0</v>
      </c>
    </row>
    <row r="61" spans="2:22" x14ac:dyDescent="0.25">
      <c r="B61" s="12" t="s">
        <v>54</v>
      </c>
      <c r="C61" s="12" t="s">
        <v>55</v>
      </c>
      <c r="D61" s="15">
        <v>916.73</v>
      </c>
      <c r="E61" s="2">
        <v>150830.56527165897</v>
      </c>
      <c r="F61" s="2">
        <v>158704.14333493158</v>
      </c>
      <c r="G61" s="5">
        <f t="shared" si="3"/>
        <v>309534.70860659052</v>
      </c>
      <c r="H61" s="2">
        <v>450</v>
      </c>
      <c r="I61" s="2">
        <v>469</v>
      </c>
      <c r="J61" s="5">
        <f t="shared" si="4"/>
        <v>919</v>
      </c>
      <c r="K61" s="2">
        <v>2105</v>
      </c>
      <c r="L61" s="2">
        <v>2071</v>
      </c>
      <c r="M61" s="5">
        <f t="shared" si="5"/>
        <v>4176</v>
      </c>
      <c r="N61" s="27">
        <f t="shared" si="6"/>
        <v>0.2435736794646001</v>
      </c>
      <c r="O61" s="27">
        <f t="shared" si="0"/>
        <v>0.25809244791926583</v>
      </c>
      <c r="P61" s="28">
        <f t="shared" si="7"/>
        <v>0.25080760603766028</v>
      </c>
      <c r="Q61" s="37"/>
      <c r="R61" s="32">
        <f t="shared" si="8"/>
        <v>59.033489343115058</v>
      </c>
      <c r="S61" s="32">
        <f t="shared" si="1"/>
        <v>62.481946194854949</v>
      </c>
      <c r="T61" s="32">
        <f t="shared" si="2"/>
        <v>60.752641532206184</v>
      </c>
      <c r="U61">
        <f>+IF('Média 24h-6h'!R61&lt;'Média Mensal'!$U$2,1,0)+IF('Média 6h-7h'!R61&lt;'Média Mensal'!$U$2,1,0)+IF('Média 7h-8h'!R61&lt;'Média Mensal'!$U$2,1,0)+IF('Média 8h-9h'!R61&lt;'Média Mensal'!$U$2,1,0)+IF('Média 9h-10h'!R61&lt;'Média Mensal'!$U$2,1,0)+IF('Média 10h-11h'!R61&lt;'Média Mensal'!$U$2,1,0)+IF('Média 11h-12h'!R61&lt;'Média Mensal'!$U$2,1,0)+IF('Média 12h-13h'!R61&lt;'Média Mensal'!$U$2,1,0)+IF('Média 13h-14h'!R61&lt;'Média Mensal'!$U$2,1,0)+IF('Média 14h-15h'!R61&lt;'Média Mensal'!$U$2,1,0)+IF('Média 15h-16h'!R61&lt;'Média Mensal'!$U$2,1,0)+IF('Média 16h-17h'!R61&lt;'Média Mensal'!$U$2,1,0)+IF('Média 17h-18h'!R61&lt;'Média Mensal'!$U$2,1,0)+IF('Média 18h-19h'!R61&lt;'Média Mensal'!$U$2,1,0)+IF('Média 19h-20h'!R61&lt;'Média Mensal'!$U$2,1,0)+IF('Média 20h-21h'!R61&lt;'Média Mensal'!$U$2,1,0)+IF('Média 21h-22h'!R61&lt;'Média Mensal'!$U$2,1,0)+IF('Média 22h-23h'!R61&lt;'Média Mensal'!$U$2,1,0)+IF('Média 23h-0h'!R61&lt;'Média Mensal'!$U$2,1,0)</f>
        <v>0</v>
      </c>
      <c r="V61">
        <f>+IF('Média 24h-6h'!S61&lt;'Média Mensal'!$U$2,1,0)+IF('Média 6h-7h'!S61&lt;'Média Mensal'!$U$2,1,0)+IF('Média 7h-8h'!S61&lt;'Média Mensal'!$U$2,1,0)+IF('Média 8h-9h'!S61&lt;'Média Mensal'!$U$2,1,0)+IF('Média 9h-10h'!S61&lt;'Média Mensal'!$U$2,1,0)+IF('Média 10h-11h'!S61&lt;'Média Mensal'!$U$2,1,0)+IF('Média 11h-12h'!S61&lt;'Média Mensal'!$U$2,1,0)+IF('Média 12h-13h'!S61&lt;'Média Mensal'!$U$2,1,0)+IF('Média 13h-14h'!S61&lt;'Média Mensal'!$U$2,1,0)+IF('Média 14h-15h'!S61&lt;'Média Mensal'!$U$2,1,0)+IF('Média 15h-16h'!S61&lt;'Média Mensal'!$U$2,1,0)+IF('Média 16h-17h'!S61&lt;'Média Mensal'!$U$2,1,0)+IF('Média 17h-18h'!S61&lt;'Média Mensal'!$U$2,1,0)+IF('Média 18h-19h'!S61&lt;'Média Mensal'!$U$2,1,0)+IF('Média 19h-20h'!S61&lt;'Média Mensal'!$U$2,1,0)+IF('Média 20h-21h'!S61&lt;'Média Mensal'!$U$2,1,0)+IF('Média 21h-22h'!S61&lt;'Média Mensal'!$U$2,1,0)+IF('Média 22h-23h'!S61&lt;'Média Mensal'!$U$2,1,0)+IF('Média 23h-0h'!S61&lt;'Média Mensal'!$U$2,1,0)</f>
        <v>0</v>
      </c>
    </row>
    <row r="62" spans="2:22" x14ac:dyDescent="0.25">
      <c r="B62" s="12" t="s">
        <v>55</v>
      </c>
      <c r="C62" s="12" t="s">
        <v>56</v>
      </c>
      <c r="D62" s="15">
        <v>1258.1300000000001</v>
      </c>
      <c r="E62" s="2">
        <v>146171.74350114513</v>
      </c>
      <c r="F62" s="2">
        <v>152821.44067610847</v>
      </c>
      <c r="G62" s="5">
        <f t="shared" si="3"/>
        <v>298993.18417725363</v>
      </c>
      <c r="H62" s="2">
        <v>450</v>
      </c>
      <c r="I62" s="2">
        <v>469</v>
      </c>
      <c r="J62" s="5">
        <f t="shared" si="4"/>
        <v>919</v>
      </c>
      <c r="K62" s="2">
        <v>2104</v>
      </c>
      <c r="L62" s="2">
        <v>2072</v>
      </c>
      <c r="M62" s="5">
        <f t="shared" si="5"/>
        <v>4176</v>
      </c>
      <c r="N62" s="27">
        <f t="shared" si="6"/>
        <v>0.23614480235793861</v>
      </c>
      <c r="O62" s="27">
        <f t="shared" si="0"/>
        <v>0.2484255164121667</v>
      </c>
      <c r="P62" s="28">
        <f t="shared" si="7"/>
        <v>0.24226609378524983</v>
      </c>
      <c r="Q62" s="37"/>
      <c r="R62" s="32">
        <f t="shared" si="8"/>
        <v>57.232475920573663</v>
      </c>
      <c r="S62" s="32">
        <f t="shared" si="1"/>
        <v>60.1422434774138</v>
      </c>
      <c r="T62" s="32">
        <f t="shared" si="2"/>
        <v>58.683647532336337</v>
      </c>
      <c r="U62">
        <f>+IF('Média 24h-6h'!R62&lt;'Média Mensal'!$U$2,1,0)+IF('Média 6h-7h'!R62&lt;'Média Mensal'!$U$2,1,0)+IF('Média 7h-8h'!R62&lt;'Média Mensal'!$U$2,1,0)+IF('Média 8h-9h'!R62&lt;'Média Mensal'!$U$2,1,0)+IF('Média 9h-10h'!R62&lt;'Média Mensal'!$U$2,1,0)+IF('Média 10h-11h'!R62&lt;'Média Mensal'!$U$2,1,0)+IF('Média 11h-12h'!R62&lt;'Média Mensal'!$U$2,1,0)+IF('Média 12h-13h'!R62&lt;'Média Mensal'!$U$2,1,0)+IF('Média 13h-14h'!R62&lt;'Média Mensal'!$U$2,1,0)+IF('Média 14h-15h'!R62&lt;'Média Mensal'!$U$2,1,0)+IF('Média 15h-16h'!R62&lt;'Média Mensal'!$U$2,1,0)+IF('Média 16h-17h'!R62&lt;'Média Mensal'!$U$2,1,0)+IF('Média 17h-18h'!R62&lt;'Média Mensal'!$U$2,1,0)+IF('Média 18h-19h'!R62&lt;'Média Mensal'!$U$2,1,0)+IF('Média 19h-20h'!R62&lt;'Média Mensal'!$U$2,1,0)+IF('Média 20h-21h'!R62&lt;'Média Mensal'!$U$2,1,0)+IF('Média 21h-22h'!R62&lt;'Média Mensal'!$U$2,1,0)+IF('Média 22h-23h'!R62&lt;'Média Mensal'!$U$2,1,0)+IF('Média 23h-0h'!R62&lt;'Média Mensal'!$U$2,1,0)</f>
        <v>0</v>
      </c>
      <c r="V62">
        <f>+IF('Média 24h-6h'!S62&lt;'Média Mensal'!$U$2,1,0)+IF('Média 6h-7h'!S62&lt;'Média Mensal'!$U$2,1,0)+IF('Média 7h-8h'!S62&lt;'Média Mensal'!$U$2,1,0)+IF('Média 8h-9h'!S62&lt;'Média Mensal'!$U$2,1,0)+IF('Média 9h-10h'!S62&lt;'Média Mensal'!$U$2,1,0)+IF('Média 10h-11h'!S62&lt;'Média Mensal'!$U$2,1,0)+IF('Média 11h-12h'!S62&lt;'Média Mensal'!$U$2,1,0)+IF('Média 12h-13h'!S62&lt;'Média Mensal'!$U$2,1,0)+IF('Média 13h-14h'!S62&lt;'Média Mensal'!$U$2,1,0)+IF('Média 14h-15h'!S62&lt;'Média Mensal'!$U$2,1,0)+IF('Média 15h-16h'!S62&lt;'Média Mensal'!$U$2,1,0)+IF('Média 16h-17h'!S62&lt;'Média Mensal'!$U$2,1,0)+IF('Média 17h-18h'!S62&lt;'Média Mensal'!$U$2,1,0)+IF('Média 18h-19h'!S62&lt;'Média Mensal'!$U$2,1,0)+IF('Média 19h-20h'!S62&lt;'Média Mensal'!$U$2,1,0)+IF('Média 20h-21h'!S62&lt;'Média Mensal'!$U$2,1,0)+IF('Média 21h-22h'!S62&lt;'Média Mensal'!$U$2,1,0)+IF('Média 22h-23h'!S62&lt;'Média Mensal'!$U$2,1,0)+IF('Média 23h-0h'!S62&lt;'Média Mensal'!$U$2,1,0)</f>
        <v>0</v>
      </c>
    </row>
    <row r="63" spans="2:22" x14ac:dyDescent="0.25">
      <c r="B63" s="12" t="s">
        <v>56</v>
      </c>
      <c r="C63" s="12" t="s">
        <v>57</v>
      </c>
      <c r="D63" s="15">
        <v>651.69000000000005</v>
      </c>
      <c r="E63" s="2">
        <v>142147.50453764031</v>
      </c>
      <c r="F63" s="2">
        <v>146809.72735217289</v>
      </c>
      <c r="G63" s="5">
        <f t="shared" si="3"/>
        <v>288957.23188981321</v>
      </c>
      <c r="H63" s="2">
        <v>450</v>
      </c>
      <c r="I63" s="2">
        <v>469</v>
      </c>
      <c r="J63" s="5">
        <f t="shared" si="4"/>
        <v>919</v>
      </c>
      <c r="K63" s="2">
        <v>2103</v>
      </c>
      <c r="L63" s="2">
        <v>2071</v>
      </c>
      <c r="M63" s="5">
        <f t="shared" si="5"/>
        <v>4174</v>
      </c>
      <c r="N63" s="27">
        <f t="shared" si="6"/>
        <v>0.22973556840573858</v>
      </c>
      <c r="O63" s="27">
        <f t="shared" si="0"/>
        <v>0.23874916630700474</v>
      </c>
      <c r="P63" s="28">
        <f t="shared" si="7"/>
        <v>0.23422836827268964</v>
      </c>
      <c r="Q63" s="37"/>
      <c r="R63" s="32">
        <f t="shared" si="8"/>
        <v>55.678615173380457</v>
      </c>
      <c r="S63" s="32">
        <f t="shared" si="1"/>
        <v>57.799105256760981</v>
      </c>
      <c r="T63" s="32">
        <f t="shared" si="2"/>
        <v>56.736153915141017</v>
      </c>
      <c r="U63">
        <f>+IF('Média 24h-6h'!R63&lt;'Média Mensal'!$U$2,1,0)+IF('Média 6h-7h'!R63&lt;'Média Mensal'!$U$2,1,0)+IF('Média 7h-8h'!R63&lt;'Média Mensal'!$U$2,1,0)+IF('Média 8h-9h'!R63&lt;'Média Mensal'!$U$2,1,0)+IF('Média 9h-10h'!R63&lt;'Média Mensal'!$U$2,1,0)+IF('Média 10h-11h'!R63&lt;'Média Mensal'!$U$2,1,0)+IF('Média 11h-12h'!R63&lt;'Média Mensal'!$U$2,1,0)+IF('Média 12h-13h'!R63&lt;'Média Mensal'!$U$2,1,0)+IF('Média 13h-14h'!R63&lt;'Média Mensal'!$U$2,1,0)+IF('Média 14h-15h'!R63&lt;'Média Mensal'!$U$2,1,0)+IF('Média 15h-16h'!R63&lt;'Média Mensal'!$U$2,1,0)+IF('Média 16h-17h'!R63&lt;'Média Mensal'!$U$2,1,0)+IF('Média 17h-18h'!R63&lt;'Média Mensal'!$U$2,1,0)+IF('Média 18h-19h'!R63&lt;'Média Mensal'!$U$2,1,0)+IF('Média 19h-20h'!R63&lt;'Média Mensal'!$U$2,1,0)+IF('Média 20h-21h'!R63&lt;'Média Mensal'!$U$2,1,0)+IF('Média 21h-22h'!R63&lt;'Média Mensal'!$U$2,1,0)+IF('Média 22h-23h'!R63&lt;'Média Mensal'!$U$2,1,0)+IF('Média 23h-0h'!R63&lt;'Média Mensal'!$U$2,1,0)</f>
        <v>0</v>
      </c>
      <c r="V63">
        <f>+IF('Média 24h-6h'!S63&lt;'Média Mensal'!$U$2,1,0)+IF('Média 6h-7h'!S63&lt;'Média Mensal'!$U$2,1,0)+IF('Média 7h-8h'!S63&lt;'Média Mensal'!$U$2,1,0)+IF('Média 8h-9h'!S63&lt;'Média Mensal'!$U$2,1,0)+IF('Média 9h-10h'!S63&lt;'Média Mensal'!$U$2,1,0)+IF('Média 10h-11h'!S63&lt;'Média Mensal'!$U$2,1,0)+IF('Média 11h-12h'!S63&lt;'Média Mensal'!$U$2,1,0)+IF('Média 12h-13h'!S63&lt;'Média Mensal'!$U$2,1,0)+IF('Média 13h-14h'!S63&lt;'Média Mensal'!$U$2,1,0)+IF('Média 14h-15h'!S63&lt;'Média Mensal'!$U$2,1,0)+IF('Média 15h-16h'!S63&lt;'Média Mensal'!$U$2,1,0)+IF('Média 16h-17h'!S63&lt;'Média Mensal'!$U$2,1,0)+IF('Média 17h-18h'!S63&lt;'Média Mensal'!$U$2,1,0)+IF('Média 18h-19h'!S63&lt;'Média Mensal'!$U$2,1,0)+IF('Média 19h-20h'!S63&lt;'Média Mensal'!$U$2,1,0)+IF('Média 20h-21h'!S63&lt;'Média Mensal'!$U$2,1,0)+IF('Média 21h-22h'!S63&lt;'Média Mensal'!$U$2,1,0)+IF('Média 22h-23h'!S63&lt;'Média Mensal'!$U$2,1,0)+IF('Média 23h-0h'!S63&lt;'Média Mensal'!$U$2,1,0)</f>
        <v>0</v>
      </c>
    </row>
    <row r="64" spans="2:22" x14ac:dyDescent="0.25">
      <c r="B64" s="12" t="s">
        <v>57</v>
      </c>
      <c r="C64" s="12" t="s">
        <v>58</v>
      </c>
      <c r="D64" s="15">
        <v>1418.51</v>
      </c>
      <c r="E64" s="2">
        <v>135420.2744994112</v>
      </c>
      <c r="F64" s="2">
        <v>139450.39868195885</v>
      </c>
      <c r="G64" s="5">
        <f t="shared" si="3"/>
        <v>274870.67318137002</v>
      </c>
      <c r="H64" s="2">
        <v>450</v>
      </c>
      <c r="I64" s="2">
        <v>469</v>
      </c>
      <c r="J64" s="5">
        <f t="shared" si="4"/>
        <v>919</v>
      </c>
      <c r="K64" s="2">
        <v>2099</v>
      </c>
      <c r="L64" s="2">
        <v>2072</v>
      </c>
      <c r="M64" s="5">
        <f t="shared" si="5"/>
        <v>4171</v>
      </c>
      <c r="N64" s="27">
        <f t="shared" si="6"/>
        <v>0.21921462738997397</v>
      </c>
      <c r="O64" s="27">
        <f t="shared" si="0"/>
        <v>0.2266896395766286</v>
      </c>
      <c r="P64" s="28">
        <f t="shared" si="7"/>
        <v>0.22294427597538999</v>
      </c>
      <c r="Q64" s="37"/>
      <c r="R64" s="32">
        <f t="shared" si="8"/>
        <v>53.126824048415536</v>
      </c>
      <c r="S64" s="32">
        <f t="shared" si="1"/>
        <v>54.880125415961764</v>
      </c>
      <c r="T64" s="32">
        <f t="shared" si="2"/>
        <v>54.002096892214148</v>
      </c>
      <c r="U64">
        <f>+IF('Média 24h-6h'!R64&lt;'Média Mensal'!$U$2,1,0)+IF('Média 6h-7h'!R64&lt;'Média Mensal'!$U$2,1,0)+IF('Média 7h-8h'!R64&lt;'Média Mensal'!$U$2,1,0)+IF('Média 8h-9h'!R64&lt;'Média Mensal'!$U$2,1,0)+IF('Média 9h-10h'!R64&lt;'Média Mensal'!$U$2,1,0)+IF('Média 10h-11h'!R64&lt;'Média Mensal'!$U$2,1,0)+IF('Média 11h-12h'!R64&lt;'Média Mensal'!$U$2,1,0)+IF('Média 12h-13h'!R64&lt;'Média Mensal'!$U$2,1,0)+IF('Média 13h-14h'!R64&lt;'Média Mensal'!$U$2,1,0)+IF('Média 14h-15h'!R64&lt;'Média Mensal'!$U$2,1,0)+IF('Média 15h-16h'!R64&lt;'Média Mensal'!$U$2,1,0)+IF('Média 16h-17h'!R64&lt;'Média Mensal'!$U$2,1,0)+IF('Média 17h-18h'!R64&lt;'Média Mensal'!$U$2,1,0)+IF('Média 18h-19h'!R64&lt;'Média Mensal'!$U$2,1,0)+IF('Média 19h-20h'!R64&lt;'Média Mensal'!$U$2,1,0)+IF('Média 20h-21h'!R64&lt;'Média Mensal'!$U$2,1,0)+IF('Média 21h-22h'!R64&lt;'Média Mensal'!$U$2,1,0)+IF('Média 22h-23h'!R64&lt;'Média Mensal'!$U$2,1,0)+IF('Média 23h-0h'!R64&lt;'Média Mensal'!$U$2,1,0)</f>
        <v>0</v>
      </c>
      <c r="V64">
        <f>+IF('Média 24h-6h'!S64&lt;'Média Mensal'!$U$2,1,0)+IF('Média 6h-7h'!S64&lt;'Média Mensal'!$U$2,1,0)+IF('Média 7h-8h'!S64&lt;'Média Mensal'!$U$2,1,0)+IF('Média 8h-9h'!S64&lt;'Média Mensal'!$U$2,1,0)+IF('Média 9h-10h'!S64&lt;'Média Mensal'!$U$2,1,0)+IF('Média 10h-11h'!S64&lt;'Média Mensal'!$U$2,1,0)+IF('Média 11h-12h'!S64&lt;'Média Mensal'!$U$2,1,0)+IF('Média 12h-13h'!S64&lt;'Média Mensal'!$U$2,1,0)+IF('Média 13h-14h'!S64&lt;'Média Mensal'!$U$2,1,0)+IF('Média 14h-15h'!S64&lt;'Média Mensal'!$U$2,1,0)+IF('Média 15h-16h'!S64&lt;'Média Mensal'!$U$2,1,0)+IF('Média 16h-17h'!S64&lt;'Média Mensal'!$U$2,1,0)+IF('Média 17h-18h'!S64&lt;'Média Mensal'!$U$2,1,0)+IF('Média 18h-19h'!S64&lt;'Média Mensal'!$U$2,1,0)+IF('Média 19h-20h'!S64&lt;'Média Mensal'!$U$2,1,0)+IF('Média 20h-21h'!S64&lt;'Média Mensal'!$U$2,1,0)+IF('Média 21h-22h'!S64&lt;'Média Mensal'!$U$2,1,0)+IF('Média 22h-23h'!S64&lt;'Média Mensal'!$U$2,1,0)+IF('Média 23h-0h'!S64&lt;'Média Mensal'!$U$2,1,0)</f>
        <v>0</v>
      </c>
    </row>
    <row r="65" spans="2:22" x14ac:dyDescent="0.25">
      <c r="B65" s="12" t="s">
        <v>58</v>
      </c>
      <c r="C65" s="12" t="s">
        <v>59</v>
      </c>
      <c r="D65" s="15">
        <v>824.81</v>
      </c>
      <c r="E65" s="2">
        <v>118689.57058376585</v>
      </c>
      <c r="F65" s="2">
        <v>119456.01888791895</v>
      </c>
      <c r="G65" s="5">
        <f t="shared" si="3"/>
        <v>238145.5894716848</v>
      </c>
      <c r="H65" s="2">
        <v>447</v>
      </c>
      <c r="I65" s="2">
        <v>467</v>
      </c>
      <c r="J65" s="5">
        <f t="shared" si="4"/>
        <v>914</v>
      </c>
      <c r="K65" s="2">
        <v>2095</v>
      </c>
      <c r="L65" s="2">
        <v>2066</v>
      </c>
      <c r="M65" s="5">
        <f t="shared" si="5"/>
        <v>4161</v>
      </c>
      <c r="N65" s="27">
        <f t="shared" si="6"/>
        <v>0.1926428483518676</v>
      </c>
      <c r="O65" s="27">
        <f t="shared" si="0"/>
        <v>0.19479489088761162</v>
      </c>
      <c r="P65" s="28">
        <f t="shared" si="7"/>
        <v>0.19371635582948155</v>
      </c>
      <c r="Q65" s="37"/>
      <c r="R65" s="32">
        <f t="shared" si="8"/>
        <v>46.691412503448404</v>
      </c>
      <c r="S65" s="32">
        <f t="shared" si="1"/>
        <v>47.159896915877994</v>
      </c>
      <c r="T65" s="32">
        <f t="shared" si="2"/>
        <v>46.925239304765476</v>
      </c>
      <c r="U65">
        <f>+IF('Média 24h-6h'!R65&lt;'Média Mensal'!$U$2,1,0)+IF('Média 6h-7h'!R65&lt;'Média Mensal'!$U$2,1,0)+IF('Média 7h-8h'!R65&lt;'Média Mensal'!$U$2,1,0)+IF('Média 8h-9h'!R65&lt;'Média Mensal'!$U$2,1,0)+IF('Média 9h-10h'!R65&lt;'Média Mensal'!$U$2,1,0)+IF('Média 10h-11h'!R65&lt;'Média Mensal'!$U$2,1,0)+IF('Média 11h-12h'!R65&lt;'Média Mensal'!$U$2,1,0)+IF('Média 12h-13h'!R65&lt;'Média Mensal'!$U$2,1,0)+IF('Média 13h-14h'!R65&lt;'Média Mensal'!$U$2,1,0)+IF('Média 14h-15h'!R65&lt;'Média Mensal'!$U$2,1,0)+IF('Média 15h-16h'!R65&lt;'Média Mensal'!$U$2,1,0)+IF('Média 16h-17h'!R65&lt;'Média Mensal'!$U$2,1,0)+IF('Média 17h-18h'!R65&lt;'Média Mensal'!$U$2,1,0)+IF('Média 18h-19h'!R65&lt;'Média Mensal'!$U$2,1,0)+IF('Média 19h-20h'!R65&lt;'Média Mensal'!$U$2,1,0)+IF('Média 20h-21h'!R65&lt;'Média Mensal'!$U$2,1,0)+IF('Média 21h-22h'!R65&lt;'Média Mensal'!$U$2,1,0)+IF('Média 22h-23h'!R65&lt;'Média Mensal'!$U$2,1,0)+IF('Média 23h-0h'!R65&lt;'Média Mensal'!$U$2,1,0)</f>
        <v>0</v>
      </c>
      <c r="V65">
        <f>+IF('Média 24h-6h'!S65&lt;'Média Mensal'!$U$2,1,0)+IF('Média 6h-7h'!S65&lt;'Média Mensal'!$U$2,1,0)+IF('Média 7h-8h'!S65&lt;'Média Mensal'!$U$2,1,0)+IF('Média 8h-9h'!S65&lt;'Média Mensal'!$U$2,1,0)+IF('Média 9h-10h'!S65&lt;'Média Mensal'!$U$2,1,0)+IF('Média 10h-11h'!S65&lt;'Média Mensal'!$U$2,1,0)+IF('Média 11h-12h'!S65&lt;'Média Mensal'!$U$2,1,0)+IF('Média 12h-13h'!S65&lt;'Média Mensal'!$U$2,1,0)+IF('Média 13h-14h'!S65&lt;'Média Mensal'!$U$2,1,0)+IF('Média 14h-15h'!S65&lt;'Média Mensal'!$U$2,1,0)+IF('Média 15h-16h'!S65&lt;'Média Mensal'!$U$2,1,0)+IF('Média 16h-17h'!S65&lt;'Média Mensal'!$U$2,1,0)+IF('Média 17h-18h'!S65&lt;'Média Mensal'!$U$2,1,0)+IF('Média 18h-19h'!S65&lt;'Média Mensal'!$U$2,1,0)+IF('Média 19h-20h'!S65&lt;'Média Mensal'!$U$2,1,0)+IF('Média 20h-21h'!S65&lt;'Média Mensal'!$U$2,1,0)+IF('Média 21h-22h'!S65&lt;'Média Mensal'!$U$2,1,0)+IF('Média 22h-23h'!S65&lt;'Média Mensal'!$U$2,1,0)+IF('Média 23h-0h'!S65&lt;'Média Mensal'!$U$2,1,0)</f>
        <v>0</v>
      </c>
    </row>
    <row r="66" spans="2:22" x14ac:dyDescent="0.25">
      <c r="B66" s="12" t="s">
        <v>59</v>
      </c>
      <c r="C66" s="12" t="s">
        <v>60</v>
      </c>
      <c r="D66" s="15">
        <v>1119.4000000000001</v>
      </c>
      <c r="E66" s="2">
        <v>47876.691621986989</v>
      </c>
      <c r="F66" s="2">
        <v>50571.801473846266</v>
      </c>
      <c r="G66" s="5">
        <f t="shared" si="3"/>
        <v>98448.493095833255</v>
      </c>
      <c r="H66" s="2">
        <v>249</v>
      </c>
      <c r="I66" s="2">
        <v>219</v>
      </c>
      <c r="J66" s="5">
        <f t="shared" si="4"/>
        <v>468</v>
      </c>
      <c r="K66" s="2">
        <v>1265</v>
      </c>
      <c r="L66" s="2">
        <v>1278</v>
      </c>
      <c r="M66" s="5">
        <f t="shared" si="5"/>
        <v>2543</v>
      </c>
      <c r="N66" s="27">
        <f t="shared" si="6"/>
        <v>0.13027529393418028</v>
      </c>
      <c r="O66" s="27">
        <f t="shared" si="0"/>
        <v>0.1388389269779004</v>
      </c>
      <c r="P66" s="28">
        <f t="shared" si="7"/>
        <v>0.1345380581068904</v>
      </c>
      <c r="Q66" s="37"/>
      <c r="R66" s="32">
        <f t="shared" si="8"/>
        <v>31.622649684271458</v>
      </c>
      <c r="S66" s="32">
        <f t="shared" si="1"/>
        <v>33.782098512923355</v>
      </c>
      <c r="T66" s="32">
        <f t="shared" si="2"/>
        <v>32.69627801256501</v>
      </c>
      <c r="U66">
        <f>+IF('Média 24h-6h'!R66&lt;'Média Mensal'!$U$2,1,0)+IF('Média 6h-7h'!R66&lt;'Média Mensal'!$U$2,1,0)+IF('Média 7h-8h'!R66&lt;'Média Mensal'!$U$2,1,0)+IF('Média 8h-9h'!R66&lt;'Média Mensal'!$U$2,1,0)+IF('Média 9h-10h'!R66&lt;'Média Mensal'!$U$2,1,0)+IF('Média 10h-11h'!R66&lt;'Média Mensal'!$U$2,1,0)+IF('Média 11h-12h'!R66&lt;'Média Mensal'!$U$2,1,0)+IF('Média 12h-13h'!R66&lt;'Média Mensal'!$U$2,1,0)+IF('Média 13h-14h'!R66&lt;'Média Mensal'!$U$2,1,0)+IF('Média 14h-15h'!R66&lt;'Média Mensal'!$U$2,1,0)+IF('Média 15h-16h'!R66&lt;'Média Mensal'!$U$2,1,0)+IF('Média 16h-17h'!R66&lt;'Média Mensal'!$U$2,1,0)+IF('Média 17h-18h'!R66&lt;'Média Mensal'!$U$2,1,0)+IF('Média 18h-19h'!R66&lt;'Média Mensal'!$U$2,1,0)+IF('Média 19h-20h'!R66&lt;'Média Mensal'!$U$2,1,0)+IF('Média 20h-21h'!R66&lt;'Média Mensal'!$U$2,1,0)+IF('Média 21h-22h'!R66&lt;'Média Mensal'!$U$2,1,0)+IF('Média 22h-23h'!R66&lt;'Média Mensal'!$U$2,1,0)+IF('Média 23h-0h'!R66&lt;'Média Mensal'!$U$2,1,0)</f>
        <v>0</v>
      </c>
      <c r="V66">
        <f>+IF('Média 24h-6h'!S66&lt;'Média Mensal'!$U$2,1,0)+IF('Média 6h-7h'!S66&lt;'Média Mensal'!$U$2,1,0)+IF('Média 7h-8h'!S66&lt;'Média Mensal'!$U$2,1,0)+IF('Média 8h-9h'!S66&lt;'Média Mensal'!$U$2,1,0)+IF('Média 9h-10h'!S66&lt;'Média Mensal'!$U$2,1,0)+IF('Média 10h-11h'!S66&lt;'Média Mensal'!$U$2,1,0)+IF('Média 11h-12h'!S66&lt;'Média Mensal'!$U$2,1,0)+IF('Média 12h-13h'!S66&lt;'Média Mensal'!$U$2,1,0)+IF('Média 13h-14h'!S66&lt;'Média Mensal'!$U$2,1,0)+IF('Média 14h-15h'!S66&lt;'Média Mensal'!$U$2,1,0)+IF('Média 15h-16h'!S66&lt;'Média Mensal'!$U$2,1,0)+IF('Média 16h-17h'!S66&lt;'Média Mensal'!$U$2,1,0)+IF('Média 17h-18h'!S66&lt;'Média Mensal'!$U$2,1,0)+IF('Média 18h-19h'!S66&lt;'Média Mensal'!$U$2,1,0)+IF('Média 19h-20h'!S66&lt;'Média Mensal'!$U$2,1,0)+IF('Média 20h-21h'!S66&lt;'Média Mensal'!$U$2,1,0)+IF('Média 21h-22h'!S66&lt;'Média Mensal'!$U$2,1,0)+IF('Média 22h-23h'!S66&lt;'Média Mensal'!$U$2,1,0)+IF('Média 23h-0h'!S66&lt;'Média Mensal'!$U$2,1,0)</f>
        <v>1</v>
      </c>
    </row>
    <row r="67" spans="2:22" x14ac:dyDescent="0.25">
      <c r="B67" s="12" t="s">
        <v>60</v>
      </c>
      <c r="C67" s="12" t="s">
        <v>61</v>
      </c>
      <c r="D67" s="15">
        <v>1194.23</v>
      </c>
      <c r="E67" s="2">
        <v>42324.14058748322</v>
      </c>
      <c r="F67" s="2">
        <v>44651.613458658292</v>
      </c>
      <c r="G67" s="5">
        <f t="shared" si="3"/>
        <v>86975.754046141519</v>
      </c>
      <c r="H67" s="2">
        <v>249</v>
      </c>
      <c r="I67" s="2">
        <v>219</v>
      </c>
      <c r="J67" s="5">
        <f t="shared" si="4"/>
        <v>468</v>
      </c>
      <c r="K67" s="2">
        <v>1265</v>
      </c>
      <c r="L67" s="2">
        <v>1279</v>
      </c>
      <c r="M67" s="5">
        <f t="shared" si="5"/>
        <v>2544</v>
      </c>
      <c r="N67" s="27">
        <f t="shared" si="6"/>
        <v>0.11516647597708657</v>
      </c>
      <c r="O67" s="27">
        <f t="shared" si="0"/>
        <v>0.1225023414760609</v>
      </c>
      <c r="P67" s="28">
        <f t="shared" si="7"/>
        <v>0.11881933612860864</v>
      </c>
      <c r="Q67" s="37"/>
      <c r="R67" s="32">
        <f t="shared" si="8"/>
        <v>27.955178723568839</v>
      </c>
      <c r="S67" s="32">
        <f t="shared" si="1"/>
        <v>29.807485619932105</v>
      </c>
      <c r="T67" s="32">
        <f t="shared" si="2"/>
        <v>28.876412365916838</v>
      </c>
      <c r="U67">
        <f>+IF('Média 24h-6h'!R67&lt;'Média Mensal'!$U$2,1,0)+IF('Média 6h-7h'!R67&lt;'Média Mensal'!$U$2,1,0)+IF('Média 7h-8h'!R67&lt;'Média Mensal'!$U$2,1,0)+IF('Média 8h-9h'!R67&lt;'Média Mensal'!$U$2,1,0)+IF('Média 9h-10h'!R67&lt;'Média Mensal'!$U$2,1,0)+IF('Média 10h-11h'!R67&lt;'Média Mensal'!$U$2,1,0)+IF('Média 11h-12h'!R67&lt;'Média Mensal'!$U$2,1,0)+IF('Média 12h-13h'!R67&lt;'Média Mensal'!$U$2,1,0)+IF('Média 13h-14h'!R67&lt;'Média Mensal'!$U$2,1,0)+IF('Média 14h-15h'!R67&lt;'Média Mensal'!$U$2,1,0)+IF('Média 15h-16h'!R67&lt;'Média Mensal'!$U$2,1,0)+IF('Média 16h-17h'!R67&lt;'Média Mensal'!$U$2,1,0)+IF('Média 17h-18h'!R67&lt;'Média Mensal'!$U$2,1,0)+IF('Média 18h-19h'!R67&lt;'Média Mensal'!$U$2,1,0)+IF('Média 19h-20h'!R67&lt;'Média Mensal'!$U$2,1,0)+IF('Média 20h-21h'!R67&lt;'Média Mensal'!$U$2,1,0)+IF('Média 21h-22h'!R67&lt;'Média Mensal'!$U$2,1,0)+IF('Média 22h-23h'!R67&lt;'Média Mensal'!$U$2,1,0)+IF('Média 23h-0h'!R67&lt;'Média Mensal'!$U$2,1,0)</f>
        <v>0</v>
      </c>
      <c r="V67">
        <f>+IF('Média 24h-6h'!S67&lt;'Média Mensal'!$U$2,1,0)+IF('Média 6h-7h'!S67&lt;'Média Mensal'!$U$2,1,0)+IF('Média 7h-8h'!S67&lt;'Média Mensal'!$U$2,1,0)+IF('Média 8h-9h'!S67&lt;'Média Mensal'!$U$2,1,0)+IF('Média 9h-10h'!S67&lt;'Média Mensal'!$U$2,1,0)+IF('Média 10h-11h'!S67&lt;'Média Mensal'!$U$2,1,0)+IF('Média 11h-12h'!S67&lt;'Média Mensal'!$U$2,1,0)+IF('Média 12h-13h'!S67&lt;'Média Mensal'!$U$2,1,0)+IF('Média 13h-14h'!S67&lt;'Média Mensal'!$U$2,1,0)+IF('Média 14h-15h'!S67&lt;'Média Mensal'!$U$2,1,0)+IF('Média 15h-16h'!S67&lt;'Média Mensal'!$U$2,1,0)+IF('Média 16h-17h'!S67&lt;'Média Mensal'!$U$2,1,0)+IF('Média 17h-18h'!S67&lt;'Média Mensal'!$U$2,1,0)+IF('Média 18h-19h'!S67&lt;'Média Mensal'!$U$2,1,0)+IF('Média 19h-20h'!S67&lt;'Média Mensal'!$U$2,1,0)+IF('Média 20h-21h'!S67&lt;'Média Mensal'!$U$2,1,0)+IF('Média 21h-22h'!S67&lt;'Média Mensal'!$U$2,1,0)+IF('Média 22h-23h'!S67&lt;'Média Mensal'!$U$2,1,0)+IF('Média 23h-0h'!S67&lt;'Média Mensal'!$U$2,1,0)</f>
        <v>1</v>
      </c>
    </row>
    <row r="68" spans="2:22" x14ac:dyDescent="0.25">
      <c r="B68" s="12" t="s">
        <v>61</v>
      </c>
      <c r="C68" s="12" t="s">
        <v>62</v>
      </c>
      <c r="D68" s="15">
        <v>1468.1</v>
      </c>
      <c r="E68" s="2">
        <v>37785.044862939198</v>
      </c>
      <c r="F68" s="2">
        <v>39686.660984162685</v>
      </c>
      <c r="G68" s="5">
        <f t="shared" si="3"/>
        <v>77471.705847101883</v>
      </c>
      <c r="H68" s="2">
        <v>249</v>
      </c>
      <c r="I68" s="2">
        <v>219</v>
      </c>
      <c r="J68" s="5">
        <f t="shared" si="4"/>
        <v>468</v>
      </c>
      <c r="K68" s="2">
        <v>1273</v>
      </c>
      <c r="L68" s="2">
        <v>1286</v>
      </c>
      <c r="M68" s="5">
        <f t="shared" si="5"/>
        <v>2559</v>
      </c>
      <c r="N68" s="27">
        <f t="shared" si="6"/>
        <v>0.10226325310413112</v>
      </c>
      <c r="O68" s="27">
        <f t="shared" si="0"/>
        <v>0.10836480969484558</v>
      </c>
      <c r="P68" s="28">
        <f t="shared" si="7"/>
        <v>0.10530052988514908</v>
      </c>
      <c r="Q68" s="37"/>
      <c r="R68" s="32">
        <f t="shared" si="8"/>
        <v>24.825916467108541</v>
      </c>
      <c r="S68" s="32">
        <f t="shared" si="1"/>
        <v>26.369874408081518</v>
      </c>
      <c r="T68" s="32">
        <f t="shared" si="2"/>
        <v>25.593559909845354</v>
      </c>
      <c r="U68">
        <f>+IF('Média 24h-6h'!R68&lt;'Média Mensal'!$U$2,1,0)+IF('Média 6h-7h'!R68&lt;'Média Mensal'!$U$2,1,0)+IF('Média 7h-8h'!R68&lt;'Média Mensal'!$U$2,1,0)+IF('Média 8h-9h'!R68&lt;'Média Mensal'!$U$2,1,0)+IF('Média 9h-10h'!R68&lt;'Média Mensal'!$U$2,1,0)+IF('Média 10h-11h'!R68&lt;'Média Mensal'!$U$2,1,0)+IF('Média 11h-12h'!R68&lt;'Média Mensal'!$U$2,1,0)+IF('Média 12h-13h'!R68&lt;'Média Mensal'!$U$2,1,0)+IF('Média 13h-14h'!R68&lt;'Média Mensal'!$U$2,1,0)+IF('Média 14h-15h'!R68&lt;'Média Mensal'!$U$2,1,0)+IF('Média 15h-16h'!R68&lt;'Média Mensal'!$U$2,1,0)+IF('Média 16h-17h'!R68&lt;'Média Mensal'!$U$2,1,0)+IF('Média 17h-18h'!R68&lt;'Média Mensal'!$U$2,1,0)+IF('Média 18h-19h'!R68&lt;'Média Mensal'!$U$2,1,0)+IF('Média 19h-20h'!R68&lt;'Média Mensal'!$U$2,1,0)+IF('Média 20h-21h'!R68&lt;'Média Mensal'!$U$2,1,0)+IF('Média 21h-22h'!R68&lt;'Média Mensal'!$U$2,1,0)+IF('Média 22h-23h'!R68&lt;'Média Mensal'!$U$2,1,0)+IF('Média 23h-0h'!R68&lt;'Média Mensal'!$U$2,1,0)</f>
        <v>0</v>
      </c>
      <c r="V68">
        <f>+IF('Média 24h-6h'!S68&lt;'Média Mensal'!$U$2,1,0)+IF('Média 6h-7h'!S68&lt;'Média Mensal'!$U$2,1,0)+IF('Média 7h-8h'!S68&lt;'Média Mensal'!$U$2,1,0)+IF('Média 8h-9h'!S68&lt;'Média Mensal'!$U$2,1,0)+IF('Média 9h-10h'!S68&lt;'Média Mensal'!$U$2,1,0)+IF('Média 10h-11h'!S68&lt;'Média Mensal'!$U$2,1,0)+IF('Média 11h-12h'!S68&lt;'Média Mensal'!$U$2,1,0)+IF('Média 12h-13h'!S68&lt;'Média Mensal'!$U$2,1,0)+IF('Média 13h-14h'!S68&lt;'Média Mensal'!$U$2,1,0)+IF('Média 14h-15h'!S68&lt;'Média Mensal'!$U$2,1,0)+IF('Média 15h-16h'!S68&lt;'Média Mensal'!$U$2,1,0)+IF('Média 16h-17h'!S68&lt;'Média Mensal'!$U$2,1,0)+IF('Média 17h-18h'!S68&lt;'Média Mensal'!$U$2,1,0)+IF('Média 18h-19h'!S68&lt;'Média Mensal'!$U$2,1,0)+IF('Média 19h-20h'!S68&lt;'Média Mensal'!$U$2,1,0)+IF('Média 20h-21h'!S68&lt;'Média Mensal'!$U$2,1,0)+IF('Média 21h-22h'!S68&lt;'Média Mensal'!$U$2,1,0)+IF('Média 22h-23h'!S68&lt;'Média Mensal'!$U$2,1,0)+IF('Média 23h-0h'!S68&lt;'Média Mensal'!$U$2,1,0)</f>
        <v>1</v>
      </c>
    </row>
    <row r="69" spans="2:22" x14ac:dyDescent="0.25">
      <c r="B69" s="13" t="s">
        <v>62</v>
      </c>
      <c r="C69" s="13" t="s">
        <v>63</v>
      </c>
      <c r="D69" s="16">
        <v>702.48</v>
      </c>
      <c r="E69" s="2">
        <v>20114.450714949766</v>
      </c>
      <c r="F69" s="2">
        <v>19917.000000076867</v>
      </c>
      <c r="G69" s="7">
        <f t="shared" si="3"/>
        <v>40031.450715026629</v>
      </c>
      <c r="H69" s="6">
        <v>249</v>
      </c>
      <c r="I69" s="3">
        <v>219</v>
      </c>
      <c r="J69" s="7">
        <f t="shared" si="4"/>
        <v>468</v>
      </c>
      <c r="K69" s="6">
        <v>1273</v>
      </c>
      <c r="L69" s="3">
        <v>1286</v>
      </c>
      <c r="M69" s="7">
        <f t="shared" si="5"/>
        <v>2559</v>
      </c>
      <c r="N69" s="27">
        <f t="shared" si="6"/>
        <v>5.4438711717159326E-2</v>
      </c>
      <c r="O69" s="27">
        <f t="shared" si="0"/>
        <v>5.4383560147875848E-2</v>
      </c>
      <c r="P69" s="28">
        <f t="shared" si="7"/>
        <v>5.4411257971818935E-2</v>
      </c>
      <c r="Q69" s="37"/>
      <c r="R69" s="32">
        <f t="shared" si="8"/>
        <v>13.21580204661614</v>
      </c>
      <c r="S69" s="32">
        <f t="shared" si="1"/>
        <v>13.233887043240443</v>
      </c>
      <c r="T69" s="32">
        <f t="shared" si="2"/>
        <v>13.22479376115845</v>
      </c>
      <c r="U69">
        <f>+IF('Média 24h-6h'!R69&lt;'Média Mensal'!$U$2,1,0)+IF('Média 6h-7h'!R69&lt;'Média Mensal'!$U$2,1,0)+IF('Média 7h-8h'!R69&lt;'Média Mensal'!$U$2,1,0)+IF('Média 8h-9h'!R69&lt;'Média Mensal'!$U$2,1,0)+IF('Média 9h-10h'!R69&lt;'Média Mensal'!$U$2,1,0)+IF('Média 10h-11h'!R69&lt;'Média Mensal'!$U$2,1,0)+IF('Média 11h-12h'!R69&lt;'Média Mensal'!$U$2,1,0)+IF('Média 12h-13h'!R69&lt;'Média Mensal'!$U$2,1,0)+IF('Média 13h-14h'!R69&lt;'Média Mensal'!$U$2,1,0)+IF('Média 14h-15h'!R69&lt;'Média Mensal'!$U$2,1,0)+IF('Média 15h-16h'!R69&lt;'Média Mensal'!$U$2,1,0)+IF('Média 16h-17h'!R69&lt;'Média Mensal'!$U$2,1,0)+IF('Média 17h-18h'!R69&lt;'Média Mensal'!$U$2,1,0)+IF('Média 18h-19h'!R69&lt;'Média Mensal'!$U$2,1,0)+IF('Média 19h-20h'!R69&lt;'Média Mensal'!$U$2,1,0)+IF('Média 20h-21h'!R69&lt;'Média Mensal'!$U$2,1,0)+IF('Média 21h-22h'!R69&lt;'Média Mensal'!$U$2,1,0)+IF('Média 22h-23h'!R69&lt;'Média Mensal'!$U$2,1,0)+IF('Média 23h-0h'!R69&lt;'Média Mensal'!$U$2,1,0)</f>
        <v>5</v>
      </c>
      <c r="V69">
        <f>+IF('Média 24h-6h'!S69&lt;'Média Mensal'!$U$2,1,0)+IF('Média 6h-7h'!S69&lt;'Média Mensal'!$U$2,1,0)+IF('Média 7h-8h'!S69&lt;'Média Mensal'!$U$2,1,0)+IF('Média 8h-9h'!S69&lt;'Média Mensal'!$U$2,1,0)+IF('Média 9h-10h'!S69&lt;'Média Mensal'!$U$2,1,0)+IF('Média 10h-11h'!S69&lt;'Média Mensal'!$U$2,1,0)+IF('Média 11h-12h'!S69&lt;'Média Mensal'!$U$2,1,0)+IF('Média 12h-13h'!S69&lt;'Média Mensal'!$U$2,1,0)+IF('Média 13h-14h'!S69&lt;'Média Mensal'!$U$2,1,0)+IF('Média 14h-15h'!S69&lt;'Média Mensal'!$U$2,1,0)+IF('Média 15h-16h'!S69&lt;'Média Mensal'!$U$2,1,0)+IF('Média 16h-17h'!S69&lt;'Média Mensal'!$U$2,1,0)+IF('Média 17h-18h'!S69&lt;'Média Mensal'!$U$2,1,0)+IF('Média 18h-19h'!S69&lt;'Média Mensal'!$U$2,1,0)+IF('Média 19h-20h'!S69&lt;'Média Mensal'!$U$2,1,0)+IF('Média 20h-21h'!S69&lt;'Média Mensal'!$U$2,1,0)+IF('Média 21h-22h'!S69&lt;'Média Mensal'!$U$2,1,0)+IF('Média 22h-23h'!S69&lt;'Média Mensal'!$U$2,1,0)+IF('Média 23h-0h'!S69&lt;'Média Mensal'!$U$2,1,0)</f>
        <v>5</v>
      </c>
    </row>
    <row r="70" spans="2:22" x14ac:dyDescent="0.25">
      <c r="B70" s="11" t="s">
        <v>100</v>
      </c>
      <c r="C70" s="11" t="s">
        <v>64</v>
      </c>
      <c r="D70" s="14">
        <v>463.71</v>
      </c>
      <c r="E70" s="2">
        <v>168394.99999895709</v>
      </c>
      <c r="F70" s="2">
        <v>129057.53717878119</v>
      </c>
      <c r="G70" s="10">
        <f t="shared" ref="G70:G86" si="10">+E70+F70</f>
        <v>297452.53717773827</v>
      </c>
      <c r="H70" s="2">
        <v>7361</v>
      </c>
      <c r="I70" s="2">
        <v>7416</v>
      </c>
      <c r="J70" s="10">
        <f t="shared" ref="J70:J86" si="11">+H70+I70</f>
        <v>14777</v>
      </c>
      <c r="K70" s="2">
        <v>0</v>
      </c>
      <c r="L70" s="2">
        <v>0</v>
      </c>
      <c r="M70" s="10">
        <f t="shared" ref="M70:M86" si="12">+K70+L70</f>
        <v>0</v>
      </c>
      <c r="N70" s="25">
        <f t="shared" ref="N70:O86" si="13">+E70/(H70*216+K70*248)</f>
        <v>0.10591040367839331</v>
      </c>
      <c r="O70" s="25">
        <f t="shared" si="0"/>
        <v>8.0567502433914903E-2</v>
      </c>
      <c r="P70" s="26">
        <f t="shared" ref="P70:P86" si="14">+G70/(J70*216+M70*248)</f>
        <v>9.3191789911793055E-2</v>
      </c>
      <c r="Q70" s="37"/>
      <c r="R70" s="32">
        <f t="shared" ref="R70:T86" si="15">+E70/(H70+K70)</f>
        <v>22.876647194532957</v>
      </c>
      <c r="S70" s="32">
        <f t="shared" si="1"/>
        <v>17.402580525725618</v>
      </c>
      <c r="T70" s="32">
        <f t="shared" si="2"/>
        <v>20.129426620947299</v>
      </c>
      <c r="U70">
        <f>+IF('Média 24h-6h'!R70&lt;'Média Mensal'!$U$2,1,0)+IF('Média 6h-7h'!R70&lt;'Média Mensal'!$U$2,1,0)+IF('Média 7h-8h'!R70&lt;'Média Mensal'!$U$2,1,0)+IF('Média 8h-9h'!R70&lt;'Média Mensal'!$U$2,1,0)+IF('Média 9h-10h'!R70&lt;'Média Mensal'!$U$2,1,0)+IF('Média 10h-11h'!R70&lt;'Média Mensal'!$U$2,1,0)+IF('Média 11h-12h'!R70&lt;'Média Mensal'!$U$2,1,0)+IF('Média 12h-13h'!R70&lt;'Média Mensal'!$U$2,1,0)+IF('Média 13h-14h'!R70&lt;'Média Mensal'!$U$2,1,0)+IF('Média 14h-15h'!R70&lt;'Média Mensal'!$U$2,1,0)+IF('Média 15h-16h'!R70&lt;'Média Mensal'!$U$2,1,0)+IF('Média 16h-17h'!R70&lt;'Média Mensal'!$U$2,1,0)+IF('Média 17h-18h'!R70&lt;'Média Mensal'!$U$2,1,0)+IF('Média 18h-19h'!R70&lt;'Média Mensal'!$U$2,1,0)+IF('Média 19h-20h'!R70&lt;'Média Mensal'!$U$2,1,0)+IF('Média 20h-21h'!R70&lt;'Média Mensal'!$U$2,1,0)+IF('Média 21h-22h'!R70&lt;'Média Mensal'!$U$2,1,0)+IF('Média 22h-23h'!R70&lt;'Média Mensal'!$U$2,1,0)+IF('Média 23h-0h'!R70&lt;'Média Mensal'!$U$2,1,0)</f>
        <v>2</v>
      </c>
      <c r="V70">
        <f>+IF('Média 24h-6h'!S70&lt;'Média Mensal'!$U$2,1,0)+IF('Média 6h-7h'!S70&lt;'Média Mensal'!$U$2,1,0)+IF('Média 7h-8h'!S70&lt;'Média Mensal'!$U$2,1,0)+IF('Média 8h-9h'!S70&lt;'Média Mensal'!$U$2,1,0)+IF('Média 9h-10h'!S70&lt;'Média Mensal'!$U$2,1,0)+IF('Média 10h-11h'!S70&lt;'Média Mensal'!$U$2,1,0)+IF('Média 11h-12h'!S70&lt;'Média Mensal'!$U$2,1,0)+IF('Média 12h-13h'!S70&lt;'Média Mensal'!$U$2,1,0)+IF('Média 13h-14h'!S70&lt;'Média Mensal'!$U$2,1,0)+IF('Média 14h-15h'!S70&lt;'Média Mensal'!$U$2,1,0)+IF('Média 15h-16h'!S70&lt;'Média Mensal'!$U$2,1,0)+IF('Média 16h-17h'!S70&lt;'Média Mensal'!$U$2,1,0)+IF('Média 17h-18h'!S70&lt;'Média Mensal'!$U$2,1,0)+IF('Média 18h-19h'!S70&lt;'Média Mensal'!$U$2,1,0)+IF('Média 19h-20h'!S70&lt;'Média Mensal'!$U$2,1,0)+IF('Média 20h-21h'!S70&lt;'Média Mensal'!$U$2,1,0)+IF('Média 21h-22h'!S70&lt;'Média Mensal'!$U$2,1,0)+IF('Média 22h-23h'!S70&lt;'Média Mensal'!$U$2,1,0)+IF('Média 23h-0h'!S70&lt;'Média Mensal'!$U$2,1,0)</f>
        <v>2</v>
      </c>
    </row>
    <row r="71" spans="2:22" x14ac:dyDescent="0.25">
      <c r="B71" s="12" t="s">
        <v>64</v>
      </c>
      <c r="C71" s="12" t="s">
        <v>65</v>
      </c>
      <c r="D71" s="15">
        <v>716.25</v>
      </c>
      <c r="E71" s="2">
        <v>237724.23444099617</v>
      </c>
      <c r="F71" s="2">
        <v>198160.22828170029</v>
      </c>
      <c r="G71" s="5">
        <f t="shared" si="10"/>
        <v>435884.46272269648</v>
      </c>
      <c r="H71" s="2">
        <v>7358</v>
      </c>
      <c r="I71" s="2">
        <v>7423</v>
      </c>
      <c r="J71" s="5">
        <f t="shared" si="11"/>
        <v>14781</v>
      </c>
      <c r="K71" s="2">
        <v>0</v>
      </c>
      <c r="L71" s="2">
        <v>0</v>
      </c>
      <c r="M71" s="5">
        <f t="shared" si="12"/>
        <v>0</v>
      </c>
      <c r="N71" s="27">
        <f t="shared" si="13"/>
        <v>0.1495753138691297</v>
      </c>
      <c r="O71" s="27">
        <f t="shared" si="0"/>
        <v>0.1235899857560462</v>
      </c>
      <c r="P71" s="28">
        <f t="shared" si="14"/>
        <v>0.13652551408674565</v>
      </c>
      <c r="Q71" s="37"/>
      <c r="R71" s="32">
        <f t="shared" si="15"/>
        <v>32.308267795732014</v>
      </c>
      <c r="S71" s="32">
        <f t="shared" si="15"/>
        <v>26.69543692330598</v>
      </c>
      <c r="T71" s="32">
        <f t="shared" si="15"/>
        <v>29.48951104273706</v>
      </c>
      <c r="U71">
        <f>+IF('Média 24h-6h'!R71&lt;'Média Mensal'!$U$2,1,0)+IF('Média 6h-7h'!R71&lt;'Média Mensal'!$U$2,1,0)+IF('Média 7h-8h'!R71&lt;'Média Mensal'!$U$2,1,0)+IF('Média 8h-9h'!R71&lt;'Média Mensal'!$U$2,1,0)+IF('Média 9h-10h'!R71&lt;'Média Mensal'!$U$2,1,0)+IF('Média 10h-11h'!R71&lt;'Média Mensal'!$U$2,1,0)+IF('Média 11h-12h'!R71&lt;'Média Mensal'!$U$2,1,0)+IF('Média 12h-13h'!R71&lt;'Média Mensal'!$U$2,1,0)+IF('Média 13h-14h'!R71&lt;'Média Mensal'!$U$2,1,0)+IF('Média 14h-15h'!R71&lt;'Média Mensal'!$U$2,1,0)+IF('Média 15h-16h'!R71&lt;'Média Mensal'!$U$2,1,0)+IF('Média 16h-17h'!R71&lt;'Média Mensal'!$U$2,1,0)+IF('Média 17h-18h'!R71&lt;'Média Mensal'!$U$2,1,0)+IF('Média 18h-19h'!R71&lt;'Média Mensal'!$U$2,1,0)+IF('Média 19h-20h'!R71&lt;'Média Mensal'!$U$2,1,0)+IF('Média 20h-21h'!R71&lt;'Média Mensal'!$U$2,1,0)+IF('Média 21h-22h'!R71&lt;'Média Mensal'!$U$2,1,0)+IF('Média 22h-23h'!R71&lt;'Média Mensal'!$U$2,1,0)+IF('Média 23h-0h'!R71&lt;'Média Mensal'!$U$2,1,0)</f>
        <v>1</v>
      </c>
      <c r="V71">
        <f>+IF('Média 24h-6h'!S71&lt;'Média Mensal'!$U$2,1,0)+IF('Média 6h-7h'!S71&lt;'Média Mensal'!$U$2,1,0)+IF('Média 7h-8h'!S71&lt;'Média Mensal'!$U$2,1,0)+IF('Média 8h-9h'!S71&lt;'Média Mensal'!$U$2,1,0)+IF('Média 9h-10h'!S71&lt;'Média Mensal'!$U$2,1,0)+IF('Média 10h-11h'!S71&lt;'Média Mensal'!$U$2,1,0)+IF('Média 11h-12h'!S71&lt;'Média Mensal'!$U$2,1,0)+IF('Média 12h-13h'!S71&lt;'Média Mensal'!$U$2,1,0)+IF('Média 13h-14h'!S71&lt;'Média Mensal'!$U$2,1,0)+IF('Média 14h-15h'!S71&lt;'Média Mensal'!$U$2,1,0)+IF('Média 15h-16h'!S71&lt;'Média Mensal'!$U$2,1,0)+IF('Média 16h-17h'!S71&lt;'Média Mensal'!$U$2,1,0)+IF('Média 17h-18h'!S71&lt;'Média Mensal'!$U$2,1,0)+IF('Média 18h-19h'!S71&lt;'Média Mensal'!$U$2,1,0)+IF('Média 19h-20h'!S71&lt;'Média Mensal'!$U$2,1,0)+IF('Média 20h-21h'!S71&lt;'Média Mensal'!$U$2,1,0)+IF('Média 21h-22h'!S71&lt;'Média Mensal'!$U$2,1,0)+IF('Média 22h-23h'!S71&lt;'Média Mensal'!$U$2,1,0)+IF('Média 23h-0h'!S71&lt;'Média Mensal'!$U$2,1,0)</f>
        <v>1</v>
      </c>
    </row>
    <row r="72" spans="2:22" x14ac:dyDescent="0.25">
      <c r="B72" s="12" t="s">
        <v>65</v>
      </c>
      <c r="C72" s="12" t="s">
        <v>66</v>
      </c>
      <c r="D72" s="15">
        <v>405.01</v>
      </c>
      <c r="E72" s="2">
        <v>375050.29214405641</v>
      </c>
      <c r="F72" s="2">
        <v>325681.71916676848</v>
      </c>
      <c r="G72" s="5">
        <f t="shared" si="10"/>
        <v>700732.01131082489</v>
      </c>
      <c r="H72" s="2">
        <v>7356</v>
      </c>
      <c r="I72" s="2">
        <v>7427</v>
      </c>
      <c r="J72" s="5">
        <f t="shared" si="11"/>
        <v>14783</v>
      </c>
      <c r="K72" s="2">
        <v>0</v>
      </c>
      <c r="L72" s="2">
        <v>0</v>
      </c>
      <c r="M72" s="5">
        <f t="shared" si="12"/>
        <v>0</v>
      </c>
      <c r="N72" s="27">
        <f t="shared" si="13"/>
        <v>0.23604458198903919</v>
      </c>
      <c r="O72" s="27">
        <f t="shared" si="0"/>
        <v>0.20301410217896693</v>
      </c>
      <c r="P72" s="28">
        <f t="shared" si="14"/>
        <v>0.21945002245786102</v>
      </c>
      <c r="Q72" s="37"/>
      <c r="R72" s="32">
        <f t="shared" si="15"/>
        <v>50.985629709632462</v>
      </c>
      <c r="S72" s="32">
        <f t="shared" si="15"/>
        <v>43.851046070656857</v>
      </c>
      <c r="T72" s="32">
        <f t="shared" si="15"/>
        <v>47.401204850897983</v>
      </c>
      <c r="U72">
        <f>+IF('Média 24h-6h'!R72&lt;'Média Mensal'!$U$2,1,0)+IF('Média 6h-7h'!R72&lt;'Média Mensal'!$U$2,1,0)+IF('Média 7h-8h'!R72&lt;'Média Mensal'!$U$2,1,0)+IF('Média 8h-9h'!R72&lt;'Média Mensal'!$U$2,1,0)+IF('Média 9h-10h'!R72&lt;'Média Mensal'!$U$2,1,0)+IF('Média 10h-11h'!R72&lt;'Média Mensal'!$U$2,1,0)+IF('Média 11h-12h'!R72&lt;'Média Mensal'!$U$2,1,0)+IF('Média 12h-13h'!R72&lt;'Média Mensal'!$U$2,1,0)+IF('Média 13h-14h'!R72&lt;'Média Mensal'!$U$2,1,0)+IF('Média 14h-15h'!R72&lt;'Média Mensal'!$U$2,1,0)+IF('Média 15h-16h'!R72&lt;'Média Mensal'!$U$2,1,0)+IF('Média 16h-17h'!R72&lt;'Média Mensal'!$U$2,1,0)+IF('Média 17h-18h'!R72&lt;'Média Mensal'!$U$2,1,0)+IF('Média 18h-19h'!R72&lt;'Média Mensal'!$U$2,1,0)+IF('Média 19h-20h'!R72&lt;'Média Mensal'!$U$2,1,0)+IF('Média 20h-21h'!R72&lt;'Média Mensal'!$U$2,1,0)+IF('Média 21h-22h'!R72&lt;'Média Mensal'!$U$2,1,0)+IF('Média 22h-23h'!R72&lt;'Média Mensal'!$U$2,1,0)+IF('Média 23h-0h'!R72&lt;'Média Mensal'!$U$2,1,0)</f>
        <v>0</v>
      </c>
      <c r="V72">
        <f>+IF('Média 24h-6h'!S72&lt;'Média Mensal'!$U$2,1,0)+IF('Média 6h-7h'!S72&lt;'Média Mensal'!$U$2,1,0)+IF('Média 7h-8h'!S72&lt;'Média Mensal'!$U$2,1,0)+IF('Média 8h-9h'!S72&lt;'Média Mensal'!$U$2,1,0)+IF('Média 9h-10h'!S72&lt;'Média Mensal'!$U$2,1,0)+IF('Média 10h-11h'!S72&lt;'Média Mensal'!$U$2,1,0)+IF('Média 11h-12h'!S72&lt;'Média Mensal'!$U$2,1,0)+IF('Média 12h-13h'!S72&lt;'Média Mensal'!$U$2,1,0)+IF('Média 13h-14h'!S72&lt;'Média Mensal'!$U$2,1,0)+IF('Média 14h-15h'!S72&lt;'Média Mensal'!$U$2,1,0)+IF('Média 15h-16h'!S72&lt;'Média Mensal'!$U$2,1,0)+IF('Média 16h-17h'!S72&lt;'Média Mensal'!$U$2,1,0)+IF('Média 17h-18h'!S72&lt;'Média Mensal'!$U$2,1,0)+IF('Média 18h-19h'!S72&lt;'Média Mensal'!$U$2,1,0)+IF('Média 19h-20h'!S72&lt;'Média Mensal'!$U$2,1,0)+IF('Média 20h-21h'!S72&lt;'Média Mensal'!$U$2,1,0)+IF('Média 21h-22h'!S72&lt;'Média Mensal'!$U$2,1,0)+IF('Média 22h-23h'!S72&lt;'Média Mensal'!$U$2,1,0)+IF('Média 23h-0h'!S72&lt;'Média Mensal'!$U$2,1,0)</f>
        <v>0</v>
      </c>
    </row>
    <row r="73" spans="2:22" x14ac:dyDescent="0.25">
      <c r="B73" s="12" t="s">
        <v>66</v>
      </c>
      <c r="C73" s="12" t="s">
        <v>67</v>
      </c>
      <c r="D73" s="15">
        <v>488.39</v>
      </c>
      <c r="E73" s="2">
        <v>428492.91659503139</v>
      </c>
      <c r="F73" s="2">
        <v>371203.15536509349</v>
      </c>
      <c r="G73" s="5">
        <f t="shared" si="10"/>
        <v>799696.07196012489</v>
      </c>
      <c r="H73" s="2">
        <v>7356</v>
      </c>
      <c r="I73" s="2">
        <v>7425</v>
      </c>
      <c r="J73" s="5">
        <f t="shared" si="11"/>
        <v>14781</v>
      </c>
      <c r="K73" s="2">
        <v>0</v>
      </c>
      <c r="L73" s="2">
        <v>0</v>
      </c>
      <c r="M73" s="5">
        <f t="shared" si="12"/>
        <v>0</v>
      </c>
      <c r="N73" s="27">
        <f t="shared" si="13"/>
        <v>0.26967964964039898</v>
      </c>
      <c r="O73" s="27">
        <f t="shared" si="0"/>
        <v>0.23145227295491552</v>
      </c>
      <c r="P73" s="28">
        <f t="shared" si="14"/>
        <v>0.25047673563662964</v>
      </c>
      <c r="Q73" s="37"/>
      <c r="R73" s="32">
        <f t="shared" si="15"/>
        <v>58.250804322326182</v>
      </c>
      <c r="S73" s="32">
        <f t="shared" si="15"/>
        <v>49.993690958261752</v>
      </c>
      <c r="T73" s="32">
        <f t="shared" si="15"/>
        <v>54.102974897511999</v>
      </c>
      <c r="U73">
        <f>+IF('Média 24h-6h'!R73&lt;'Média Mensal'!$U$2,1,0)+IF('Média 6h-7h'!R73&lt;'Média Mensal'!$U$2,1,0)+IF('Média 7h-8h'!R73&lt;'Média Mensal'!$U$2,1,0)+IF('Média 8h-9h'!R73&lt;'Média Mensal'!$U$2,1,0)+IF('Média 9h-10h'!R73&lt;'Média Mensal'!$U$2,1,0)+IF('Média 10h-11h'!R73&lt;'Média Mensal'!$U$2,1,0)+IF('Média 11h-12h'!R73&lt;'Média Mensal'!$U$2,1,0)+IF('Média 12h-13h'!R73&lt;'Média Mensal'!$U$2,1,0)+IF('Média 13h-14h'!R73&lt;'Média Mensal'!$U$2,1,0)+IF('Média 14h-15h'!R73&lt;'Média Mensal'!$U$2,1,0)+IF('Média 15h-16h'!R73&lt;'Média Mensal'!$U$2,1,0)+IF('Média 16h-17h'!R73&lt;'Média Mensal'!$U$2,1,0)+IF('Média 17h-18h'!R73&lt;'Média Mensal'!$U$2,1,0)+IF('Média 18h-19h'!R73&lt;'Média Mensal'!$U$2,1,0)+IF('Média 19h-20h'!R73&lt;'Média Mensal'!$U$2,1,0)+IF('Média 20h-21h'!R73&lt;'Média Mensal'!$U$2,1,0)+IF('Média 21h-22h'!R73&lt;'Média Mensal'!$U$2,1,0)+IF('Média 22h-23h'!R73&lt;'Média Mensal'!$U$2,1,0)+IF('Média 23h-0h'!R73&lt;'Média Mensal'!$U$2,1,0)</f>
        <v>0</v>
      </c>
      <c r="V73">
        <f>+IF('Média 24h-6h'!S73&lt;'Média Mensal'!$U$2,1,0)+IF('Média 6h-7h'!S73&lt;'Média Mensal'!$U$2,1,0)+IF('Média 7h-8h'!S73&lt;'Média Mensal'!$U$2,1,0)+IF('Média 8h-9h'!S73&lt;'Média Mensal'!$U$2,1,0)+IF('Média 9h-10h'!S73&lt;'Média Mensal'!$U$2,1,0)+IF('Média 10h-11h'!S73&lt;'Média Mensal'!$U$2,1,0)+IF('Média 11h-12h'!S73&lt;'Média Mensal'!$U$2,1,0)+IF('Média 12h-13h'!S73&lt;'Média Mensal'!$U$2,1,0)+IF('Média 13h-14h'!S73&lt;'Média Mensal'!$U$2,1,0)+IF('Média 14h-15h'!S73&lt;'Média Mensal'!$U$2,1,0)+IF('Média 15h-16h'!S73&lt;'Média Mensal'!$U$2,1,0)+IF('Média 16h-17h'!S73&lt;'Média Mensal'!$U$2,1,0)+IF('Média 17h-18h'!S73&lt;'Média Mensal'!$U$2,1,0)+IF('Média 18h-19h'!S73&lt;'Média Mensal'!$U$2,1,0)+IF('Média 19h-20h'!S73&lt;'Média Mensal'!$U$2,1,0)+IF('Média 20h-21h'!S73&lt;'Média Mensal'!$U$2,1,0)+IF('Média 21h-22h'!S73&lt;'Média Mensal'!$U$2,1,0)+IF('Média 22h-23h'!S73&lt;'Média Mensal'!$U$2,1,0)+IF('Média 23h-0h'!S73&lt;'Média Mensal'!$U$2,1,0)</f>
        <v>0</v>
      </c>
    </row>
    <row r="74" spans="2:22" x14ac:dyDescent="0.25">
      <c r="B74" s="12" t="s">
        <v>67</v>
      </c>
      <c r="C74" s="12" t="s">
        <v>68</v>
      </c>
      <c r="D74" s="15">
        <v>419.98</v>
      </c>
      <c r="E74" s="2">
        <v>471665.64975126699</v>
      </c>
      <c r="F74" s="2">
        <v>409561.05709774652</v>
      </c>
      <c r="G74" s="5">
        <f t="shared" si="10"/>
        <v>881226.70684901346</v>
      </c>
      <c r="H74" s="2">
        <v>7357</v>
      </c>
      <c r="I74" s="2">
        <v>7432</v>
      </c>
      <c r="J74" s="5">
        <f t="shared" si="11"/>
        <v>14789</v>
      </c>
      <c r="K74" s="2">
        <v>0</v>
      </c>
      <c r="L74" s="2">
        <v>0</v>
      </c>
      <c r="M74" s="5">
        <f t="shared" si="12"/>
        <v>0</v>
      </c>
      <c r="N74" s="27">
        <f t="shared" si="13"/>
        <v>0.29681082878441983</v>
      </c>
      <c r="O74" s="27">
        <f t="shared" si="0"/>
        <v>0.25512863362246502</v>
      </c>
      <c r="P74" s="28">
        <f t="shared" si="14"/>
        <v>0.2758640389782363</v>
      </c>
      <c r="Q74" s="37"/>
      <c r="R74" s="32">
        <f t="shared" si="15"/>
        <v>64.111139017434681</v>
      </c>
      <c r="S74" s="32">
        <f t="shared" si="15"/>
        <v>55.107784862452441</v>
      </c>
      <c r="T74" s="32">
        <f t="shared" si="15"/>
        <v>59.586632419299036</v>
      </c>
      <c r="U74">
        <f>+IF('Média 24h-6h'!R74&lt;'Média Mensal'!$U$2,1,0)+IF('Média 6h-7h'!R74&lt;'Média Mensal'!$U$2,1,0)+IF('Média 7h-8h'!R74&lt;'Média Mensal'!$U$2,1,0)+IF('Média 8h-9h'!R74&lt;'Média Mensal'!$U$2,1,0)+IF('Média 9h-10h'!R74&lt;'Média Mensal'!$U$2,1,0)+IF('Média 10h-11h'!R74&lt;'Média Mensal'!$U$2,1,0)+IF('Média 11h-12h'!R74&lt;'Média Mensal'!$U$2,1,0)+IF('Média 12h-13h'!R74&lt;'Média Mensal'!$U$2,1,0)+IF('Média 13h-14h'!R74&lt;'Média Mensal'!$U$2,1,0)+IF('Média 14h-15h'!R74&lt;'Média Mensal'!$U$2,1,0)+IF('Média 15h-16h'!R74&lt;'Média Mensal'!$U$2,1,0)+IF('Média 16h-17h'!R74&lt;'Média Mensal'!$U$2,1,0)+IF('Média 17h-18h'!R74&lt;'Média Mensal'!$U$2,1,0)+IF('Média 18h-19h'!R74&lt;'Média Mensal'!$U$2,1,0)+IF('Média 19h-20h'!R74&lt;'Média Mensal'!$U$2,1,0)+IF('Média 20h-21h'!R74&lt;'Média Mensal'!$U$2,1,0)+IF('Média 21h-22h'!R74&lt;'Média Mensal'!$U$2,1,0)+IF('Média 22h-23h'!R74&lt;'Média Mensal'!$U$2,1,0)+IF('Média 23h-0h'!R74&lt;'Média Mensal'!$U$2,1,0)</f>
        <v>0</v>
      </c>
      <c r="V74">
        <f>+IF('Média 24h-6h'!S74&lt;'Média Mensal'!$U$2,1,0)+IF('Média 6h-7h'!S74&lt;'Média Mensal'!$U$2,1,0)+IF('Média 7h-8h'!S74&lt;'Média Mensal'!$U$2,1,0)+IF('Média 8h-9h'!S74&lt;'Média Mensal'!$U$2,1,0)+IF('Média 9h-10h'!S74&lt;'Média Mensal'!$U$2,1,0)+IF('Média 10h-11h'!S74&lt;'Média Mensal'!$U$2,1,0)+IF('Média 11h-12h'!S74&lt;'Média Mensal'!$U$2,1,0)+IF('Média 12h-13h'!S74&lt;'Média Mensal'!$U$2,1,0)+IF('Média 13h-14h'!S74&lt;'Média Mensal'!$U$2,1,0)+IF('Média 14h-15h'!S74&lt;'Média Mensal'!$U$2,1,0)+IF('Média 15h-16h'!S74&lt;'Média Mensal'!$U$2,1,0)+IF('Média 16h-17h'!S74&lt;'Média Mensal'!$U$2,1,0)+IF('Média 17h-18h'!S74&lt;'Média Mensal'!$U$2,1,0)+IF('Média 18h-19h'!S74&lt;'Média Mensal'!$U$2,1,0)+IF('Média 19h-20h'!S74&lt;'Média Mensal'!$U$2,1,0)+IF('Média 20h-21h'!S74&lt;'Média Mensal'!$U$2,1,0)+IF('Média 21h-22h'!S74&lt;'Média Mensal'!$U$2,1,0)+IF('Média 22h-23h'!S74&lt;'Média Mensal'!$U$2,1,0)+IF('Média 23h-0h'!S74&lt;'Média Mensal'!$U$2,1,0)</f>
        <v>0</v>
      </c>
    </row>
    <row r="75" spans="2:22" x14ac:dyDescent="0.25">
      <c r="B75" s="12" t="s">
        <v>68</v>
      </c>
      <c r="C75" s="12" t="s">
        <v>69</v>
      </c>
      <c r="D75" s="15">
        <v>795.7</v>
      </c>
      <c r="E75" s="2">
        <v>500962.81216305145</v>
      </c>
      <c r="F75" s="2">
        <v>442461.12804855395</v>
      </c>
      <c r="G75" s="5">
        <f t="shared" si="10"/>
        <v>943423.9402116054</v>
      </c>
      <c r="H75" s="2">
        <v>7047</v>
      </c>
      <c r="I75" s="2">
        <v>7119</v>
      </c>
      <c r="J75" s="5">
        <f t="shared" si="11"/>
        <v>14166</v>
      </c>
      <c r="K75" s="2">
        <v>0</v>
      </c>
      <c r="L75" s="2">
        <v>0</v>
      </c>
      <c r="M75" s="5">
        <f t="shared" si="12"/>
        <v>0</v>
      </c>
      <c r="N75" s="27">
        <f t="shared" si="13"/>
        <v>0.32911484014937498</v>
      </c>
      <c r="O75" s="27">
        <f t="shared" si="0"/>
        <v>0.28774141710534273</v>
      </c>
      <c r="P75" s="28">
        <f t="shared" si="14"/>
        <v>0.30832298651034734</v>
      </c>
      <c r="Q75" s="37"/>
      <c r="R75" s="32">
        <f t="shared" si="15"/>
        <v>71.088805472264994</v>
      </c>
      <c r="S75" s="32">
        <f t="shared" si="15"/>
        <v>62.152146094754031</v>
      </c>
      <c r="T75" s="32">
        <f t="shared" si="15"/>
        <v>66.597765086235029</v>
      </c>
      <c r="U75">
        <f>+IF('Média 24h-6h'!R75&lt;'Média Mensal'!$U$2,1,0)+IF('Média 6h-7h'!R75&lt;'Média Mensal'!$U$2,1,0)+IF('Média 7h-8h'!R75&lt;'Média Mensal'!$U$2,1,0)+IF('Média 8h-9h'!R75&lt;'Média Mensal'!$U$2,1,0)+IF('Média 9h-10h'!R75&lt;'Média Mensal'!$U$2,1,0)+IF('Média 10h-11h'!R75&lt;'Média Mensal'!$U$2,1,0)+IF('Média 11h-12h'!R75&lt;'Média Mensal'!$U$2,1,0)+IF('Média 12h-13h'!R75&lt;'Média Mensal'!$U$2,1,0)+IF('Média 13h-14h'!R75&lt;'Média Mensal'!$U$2,1,0)+IF('Média 14h-15h'!R75&lt;'Média Mensal'!$U$2,1,0)+IF('Média 15h-16h'!R75&lt;'Média Mensal'!$U$2,1,0)+IF('Média 16h-17h'!R75&lt;'Média Mensal'!$U$2,1,0)+IF('Média 17h-18h'!R75&lt;'Média Mensal'!$U$2,1,0)+IF('Média 18h-19h'!R75&lt;'Média Mensal'!$U$2,1,0)+IF('Média 19h-20h'!R75&lt;'Média Mensal'!$U$2,1,0)+IF('Média 20h-21h'!R75&lt;'Média Mensal'!$U$2,1,0)+IF('Média 21h-22h'!R75&lt;'Média Mensal'!$U$2,1,0)+IF('Média 22h-23h'!R75&lt;'Média Mensal'!$U$2,1,0)+IF('Média 23h-0h'!R75&lt;'Média Mensal'!$U$2,1,0)</f>
        <v>0</v>
      </c>
      <c r="V75">
        <f>+IF('Média 24h-6h'!S75&lt;'Média Mensal'!$U$2,1,0)+IF('Média 6h-7h'!S75&lt;'Média Mensal'!$U$2,1,0)+IF('Média 7h-8h'!S75&lt;'Média Mensal'!$U$2,1,0)+IF('Média 8h-9h'!S75&lt;'Média Mensal'!$U$2,1,0)+IF('Média 9h-10h'!S75&lt;'Média Mensal'!$U$2,1,0)+IF('Média 10h-11h'!S75&lt;'Média Mensal'!$U$2,1,0)+IF('Média 11h-12h'!S75&lt;'Média Mensal'!$U$2,1,0)+IF('Média 12h-13h'!S75&lt;'Média Mensal'!$U$2,1,0)+IF('Média 13h-14h'!S75&lt;'Média Mensal'!$U$2,1,0)+IF('Média 14h-15h'!S75&lt;'Média Mensal'!$U$2,1,0)+IF('Média 15h-16h'!S75&lt;'Média Mensal'!$U$2,1,0)+IF('Média 16h-17h'!S75&lt;'Média Mensal'!$U$2,1,0)+IF('Média 17h-18h'!S75&lt;'Média Mensal'!$U$2,1,0)+IF('Média 18h-19h'!S75&lt;'Média Mensal'!$U$2,1,0)+IF('Média 19h-20h'!S75&lt;'Média Mensal'!$U$2,1,0)+IF('Média 20h-21h'!S75&lt;'Média Mensal'!$U$2,1,0)+IF('Média 21h-22h'!S75&lt;'Média Mensal'!$U$2,1,0)+IF('Média 22h-23h'!S75&lt;'Média Mensal'!$U$2,1,0)+IF('Média 23h-0h'!S75&lt;'Média Mensal'!$U$2,1,0)</f>
        <v>0</v>
      </c>
    </row>
    <row r="76" spans="2:22" x14ac:dyDescent="0.25">
      <c r="B76" s="12" t="s">
        <v>69</v>
      </c>
      <c r="C76" s="12" t="s">
        <v>70</v>
      </c>
      <c r="D76" s="15">
        <v>443.38</v>
      </c>
      <c r="E76" s="2">
        <v>608994.74070185295</v>
      </c>
      <c r="F76" s="2">
        <v>575577.02661089622</v>
      </c>
      <c r="G76" s="5">
        <f t="shared" si="10"/>
        <v>1184571.7673127493</v>
      </c>
      <c r="H76" s="2">
        <v>7521</v>
      </c>
      <c r="I76" s="2">
        <v>7596</v>
      </c>
      <c r="J76" s="5">
        <f t="shared" si="11"/>
        <v>15117</v>
      </c>
      <c r="K76" s="2">
        <v>0</v>
      </c>
      <c r="L76" s="2">
        <v>0</v>
      </c>
      <c r="M76" s="5">
        <f t="shared" si="12"/>
        <v>0</v>
      </c>
      <c r="N76" s="27">
        <f t="shared" si="13"/>
        <v>0.37487303494773461</v>
      </c>
      <c r="O76" s="27">
        <f t="shared" si="0"/>
        <v>0.35080416752658333</v>
      </c>
      <c r="P76" s="28">
        <f t="shared" si="14"/>
        <v>0.3627788947789799</v>
      </c>
      <c r="Q76" s="37"/>
      <c r="R76" s="32">
        <f t="shared" si="15"/>
        <v>80.972575548710665</v>
      </c>
      <c r="S76" s="32">
        <f t="shared" si="15"/>
        <v>75.773700185742001</v>
      </c>
      <c r="T76" s="32">
        <f t="shared" si="15"/>
        <v>78.360241272259657</v>
      </c>
      <c r="U76">
        <f>+IF('Média 24h-6h'!R76&lt;'Média Mensal'!$U$2,1,0)+IF('Média 6h-7h'!R76&lt;'Média Mensal'!$U$2,1,0)+IF('Média 7h-8h'!R76&lt;'Média Mensal'!$U$2,1,0)+IF('Média 8h-9h'!R76&lt;'Média Mensal'!$U$2,1,0)+IF('Média 9h-10h'!R76&lt;'Média Mensal'!$U$2,1,0)+IF('Média 10h-11h'!R76&lt;'Média Mensal'!$U$2,1,0)+IF('Média 11h-12h'!R76&lt;'Média Mensal'!$U$2,1,0)+IF('Média 12h-13h'!R76&lt;'Média Mensal'!$U$2,1,0)+IF('Média 13h-14h'!R76&lt;'Média Mensal'!$U$2,1,0)+IF('Média 14h-15h'!R76&lt;'Média Mensal'!$U$2,1,0)+IF('Média 15h-16h'!R76&lt;'Média Mensal'!$U$2,1,0)+IF('Média 16h-17h'!R76&lt;'Média Mensal'!$U$2,1,0)+IF('Média 17h-18h'!R76&lt;'Média Mensal'!$U$2,1,0)+IF('Média 18h-19h'!R76&lt;'Média Mensal'!$U$2,1,0)+IF('Média 19h-20h'!R76&lt;'Média Mensal'!$U$2,1,0)+IF('Média 20h-21h'!R76&lt;'Média Mensal'!$U$2,1,0)+IF('Média 21h-22h'!R76&lt;'Média Mensal'!$U$2,1,0)+IF('Média 22h-23h'!R76&lt;'Média Mensal'!$U$2,1,0)+IF('Média 23h-0h'!R76&lt;'Média Mensal'!$U$2,1,0)</f>
        <v>0</v>
      </c>
      <c r="V76">
        <f>+IF('Média 24h-6h'!S76&lt;'Média Mensal'!$U$2,1,0)+IF('Média 6h-7h'!S76&lt;'Média Mensal'!$U$2,1,0)+IF('Média 7h-8h'!S76&lt;'Média Mensal'!$U$2,1,0)+IF('Média 8h-9h'!S76&lt;'Média Mensal'!$U$2,1,0)+IF('Média 9h-10h'!S76&lt;'Média Mensal'!$U$2,1,0)+IF('Média 10h-11h'!S76&lt;'Média Mensal'!$U$2,1,0)+IF('Média 11h-12h'!S76&lt;'Média Mensal'!$U$2,1,0)+IF('Média 12h-13h'!S76&lt;'Média Mensal'!$U$2,1,0)+IF('Média 13h-14h'!S76&lt;'Média Mensal'!$U$2,1,0)+IF('Média 14h-15h'!S76&lt;'Média Mensal'!$U$2,1,0)+IF('Média 15h-16h'!S76&lt;'Média Mensal'!$U$2,1,0)+IF('Média 16h-17h'!S76&lt;'Média Mensal'!$U$2,1,0)+IF('Média 17h-18h'!S76&lt;'Média Mensal'!$U$2,1,0)+IF('Média 18h-19h'!S76&lt;'Média Mensal'!$U$2,1,0)+IF('Média 19h-20h'!S76&lt;'Média Mensal'!$U$2,1,0)+IF('Média 20h-21h'!S76&lt;'Média Mensal'!$U$2,1,0)+IF('Média 21h-22h'!S76&lt;'Média Mensal'!$U$2,1,0)+IF('Média 22h-23h'!S76&lt;'Média Mensal'!$U$2,1,0)+IF('Média 23h-0h'!S76&lt;'Média Mensal'!$U$2,1,0)</f>
        <v>0</v>
      </c>
    </row>
    <row r="77" spans="2:22" x14ac:dyDescent="0.25">
      <c r="B77" s="12" t="s">
        <v>70</v>
      </c>
      <c r="C77" s="12" t="s">
        <v>71</v>
      </c>
      <c r="D77" s="15">
        <v>450.27</v>
      </c>
      <c r="E77" s="2">
        <v>654038.90955219045</v>
      </c>
      <c r="F77" s="2">
        <v>622635.5656583535</v>
      </c>
      <c r="G77" s="5">
        <f t="shared" si="10"/>
        <v>1276674.475210544</v>
      </c>
      <c r="H77" s="2">
        <v>7518</v>
      </c>
      <c r="I77" s="2">
        <v>7598</v>
      </c>
      <c r="J77" s="5">
        <f t="shared" si="11"/>
        <v>15116</v>
      </c>
      <c r="K77" s="2">
        <v>0</v>
      </c>
      <c r="L77" s="2">
        <v>0</v>
      </c>
      <c r="M77" s="5">
        <f t="shared" si="12"/>
        <v>0</v>
      </c>
      <c r="N77" s="27">
        <f t="shared" si="13"/>
        <v>0.40276109531703569</v>
      </c>
      <c r="O77" s="27">
        <f t="shared" si="0"/>
        <v>0.37938563611912585</v>
      </c>
      <c r="P77" s="28">
        <f t="shared" si="14"/>
        <v>0.39101150951485791</v>
      </c>
      <c r="Q77" s="37"/>
      <c r="R77" s="32">
        <f t="shared" si="15"/>
        <v>86.996396588479712</v>
      </c>
      <c r="S77" s="32">
        <f t="shared" si="15"/>
        <v>81.947297401731177</v>
      </c>
      <c r="T77" s="32">
        <f t="shared" si="15"/>
        <v>84.458486055209306</v>
      </c>
      <c r="U77">
        <f>+IF('Média 24h-6h'!R77&lt;'Média Mensal'!$U$2,1,0)+IF('Média 6h-7h'!R77&lt;'Média Mensal'!$U$2,1,0)+IF('Média 7h-8h'!R77&lt;'Média Mensal'!$U$2,1,0)+IF('Média 8h-9h'!R77&lt;'Média Mensal'!$U$2,1,0)+IF('Média 9h-10h'!R77&lt;'Média Mensal'!$U$2,1,0)+IF('Média 10h-11h'!R77&lt;'Média Mensal'!$U$2,1,0)+IF('Média 11h-12h'!R77&lt;'Média Mensal'!$U$2,1,0)+IF('Média 12h-13h'!R77&lt;'Média Mensal'!$U$2,1,0)+IF('Média 13h-14h'!R77&lt;'Média Mensal'!$U$2,1,0)+IF('Média 14h-15h'!R77&lt;'Média Mensal'!$U$2,1,0)+IF('Média 15h-16h'!R77&lt;'Média Mensal'!$U$2,1,0)+IF('Média 16h-17h'!R77&lt;'Média Mensal'!$U$2,1,0)+IF('Média 17h-18h'!R77&lt;'Média Mensal'!$U$2,1,0)+IF('Média 18h-19h'!R77&lt;'Média Mensal'!$U$2,1,0)+IF('Média 19h-20h'!R77&lt;'Média Mensal'!$U$2,1,0)+IF('Média 20h-21h'!R77&lt;'Média Mensal'!$U$2,1,0)+IF('Média 21h-22h'!R77&lt;'Média Mensal'!$U$2,1,0)+IF('Média 22h-23h'!R77&lt;'Média Mensal'!$U$2,1,0)+IF('Média 23h-0h'!R77&lt;'Média Mensal'!$U$2,1,0)</f>
        <v>0</v>
      </c>
      <c r="V77">
        <f>+IF('Média 24h-6h'!S77&lt;'Média Mensal'!$U$2,1,0)+IF('Média 6h-7h'!S77&lt;'Média Mensal'!$U$2,1,0)+IF('Média 7h-8h'!S77&lt;'Média Mensal'!$U$2,1,0)+IF('Média 8h-9h'!S77&lt;'Média Mensal'!$U$2,1,0)+IF('Média 9h-10h'!S77&lt;'Média Mensal'!$U$2,1,0)+IF('Média 10h-11h'!S77&lt;'Média Mensal'!$U$2,1,0)+IF('Média 11h-12h'!S77&lt;'Média Mensal'!$U$2,1,0)+IF('Média 12h-13h'!S77&lt;'Média Mensal'!$U$2,1,0)+IF('Média 13h-14h'!S77&lt;'Média Mensal'!$U$2,1,0)+IF('Média 14h-15h'!S77&lt;'Média Mensal'!$U$2,1,0)+IF('Média 15h-16h'!S77&lt;'Média Mensal'!$U$2,1,0)+IF('Média 16h-17h'!S77&lt;'Média Mensal'!$U$2,1,0)+IF('Média 17h-18h'!S77&lt;'Média Mensal'!$U$2,1,0)+IF('Média 18h-19h'!S77&lt;'Média Mensal'!$U$2,1,0)+IF('Média 19h-20h'!S77&lt;'Média Mensal'!$U$2,1,0)+IF('Média 20h-21h'!S77&lt;'Média Mensal'!$U$2,1,0)+IF('Média 21h-22h'!S77&lt;'Média Mensal'!$U$2,1,0)+IF('Média 22h-23h'!S77&lt;'Média Mensal'!$U$2,1,0)+IF('Média 23h-0h'!S77&lt;'Média Mensal'!$U$2,1,0)</f>
        <v>0</v>
      </c>
    </row>
    <row r="78" spans="2:22" x14ac:dyDescent="0.25">
      <c r="B78" s="12" t="s">
        <v>71</v>
      </c>
      <c r="C78" s="12" t="s">
        <v>72</v>
      </c>
      <c r="D78" s="15">
        <v>555.34</v>
      </c>
      <c r="E78" s="2">
        <v>477019.05192760238</v>
      </c>
      <c r="F78" s="2">
        <v>444448.03689867113</v>
      </c>
      <c r="G78" s="5">
        <f t="shared" si="10"/>
        <v>921467.08882627357</v>
      </c>
      <c r="H78" s="2">
        <v>7583</v>
      </c>
      <c r="I78" s="2">
        <v>7531</v>
      </c>
      <c r="J78" s="5">
        <f t="shared" si="11"/>
        <v>15114</v>
      </c>
      <c r="K78" s="2">
        <v>0</v>
      </c>
      <c r="L78" s="2">
        <v>0</v>
      </c>
      <c r="M78" s="5">
        <f t="shared" si="12"/>
        <v>0</v>
      </c>
      <c r="N78" s="27">
        <f t="shared" si="13"/>
        <v>0.29123322388261413</v>
      </c>
      <c r="O78" s="27">
        <f t="shared" si="0"/>
        <v>0.2732213252498753</v>
      </c>
      <c r="P78" s="28">
        <f t="shared" si="14"/>
        <v>0.28225825970349833</v>
      </c>
      <c r="Q78" s="37"/>
      <c r="R78" s="32">
        <f t="shared" si="15"/>
        <v>62.90637635864465</v>
      </c>
      <c r="S78" s="32">
        <f t="shared" si="15"/>
        <v>59.015806253973061</v>
      </c>
      <c r="T78" s="32">
        <f t="shared" si="15"/>
        <v>60.967784095955643</v>
      </c>
      <c r="U78">
        <f>+IF('Média 24h-6h'!R78&lt;'Média Mensal'!$U$2,1,0)+IF('Média 6h-7h'!R78&lt;'Média Mensal'!$U$2,1,0)+IF('Média 7h-8h'!R78&lt;'Média Mensal'!$U$2,1,0)+IF('Média 8h-9h'!R78&lt;'Média Mensal'!$U$2,1,0)+IF('Média 9h-10h'!R78&lt;'Média Mensal'!$U$2,1,0)+IF('Média 10h-11h'!R78&lt;'Média Mensal'!$U$2,1,0)+IF('Média 11h-12h'!R78&lt;'Média Mensal'!$U$2,1,0)+IF('Média 12h-13h'!R78&lt;'Média Mensal'!$U$2,1,0)+IF('Média 13h-14h'!R78&lt;'Média Mensal'!$U$2,1,0)+IF('Média 14h-15h'!R78&lt;'Média Mensal'!$U$2,1,0)+IF('Média 15h-16h'!R78&lt;'Média Mensal'!$U$2,1,0)+IF('Média 16h-17h'!R78&lt;'Média Mensal'!$U$2,1,0)+IF('Média 17h-18h'!R78&lt;'Média Mensal'!$U$2,1,0)+IF('Média 18h-19h'!R78&lt;'Média Mensal'!$U$2,1,0)+IF('Média 19h-20h'!R78&lt;'Média Mensal'!$U$2,1,0)+IF('Média 20h-21h'!R78&lt;'Média Mensal'!$U$2,1,0)+IF('Média 21h-22h'!R78&lt;'Média Mensal'!$U$2,1,0)+IF('Média 22h-23h'!R78&lt;'Média Mensal'!$U$2,1,0)+IF('Média 23h-0h'!R78&lt;'Média Mensal'!$U$2,1,0)</f>
        <v>0</v>
      </c>
      <c r="V78">
        <f>+IF('Média 24h-6h'!S78&lt;'Média Mensal'!$U$2,1,0)+IF('Média 6h-7h'!S78&lt;'Média Mensal'!$U$2,1,0)+IF('Média 7h-8h'!S78&lt;'Média Mensal'!$U$2,1,0)+IF('Média 8h-9h'!S78&lt;'Média Mensal'!$U$2,1,0)+IF('Média 9h-10h'!S78&lt;'Média Mensal'!$U$2,1,0)+IF('Média 10h-11h'!S78&lt;'Média Mensal'!$U$2,1,0)+IF('Média 11h-12h'!S78&lt;'Média Mensal'!$U$2,1,0)+IF('Média 12h-13h'!S78&lt;'Média Mensal'!$U$2,1,0)+IF('Média 13h-14h'!S78&lt;'Média Mensal'!$U$2,1,0)+IF('Média 14h-15h'!S78&lt;'Média Mensal'!$U$2,1,0)+IF('Média 15h-16h'!S78&lt;'Média Mensal'!$U$2,1,0)+IF('Média 16h-17h'!S78&lt;'Média Mensal'!$U$2,1,0)+IF('Média 17h-18h'!S78&lt;'Média Mensal'!$U$2,1,0)+IF('Média 18h-19h'!S78&lt;'Média Mensal'!$U$2,1,0)+IF('Média 19h-20h'!S78&lt;'Média Mensal'!$U$2,1,0)+IF('Média 20h-21h'!S78&lt;'Média Mensal'!$U$2,1,0)+IF('Média 21h-22h'!S78&lt;'Média Mensal'!$U$2,1,0)+IF('Média 22h-23h'!S78&lt;'Média Mensal'!$U$2,1,0)+IF('Média 23h-0h'!S78&lt;'Média Mensal'!$U$2,1,0)</f>
        <v>0</v>
      </c>
    </row>
    <row r="79" spans="2:22" x14ac:dyDescent="0.25">
      <c r="B79" s="12" t="s">
        <v>72</v>
      </c>
      <c r="C79" s="12" t="s">
        <v>73</v>
      </c>
      <c r="D79" s="15">
        <v>621.04</v>
      </c>
      <c r="E79" s="2">
        <v>446586.6155176725</v>
      </c>
      <c r="F79" s="2">
        <v>418917.96710225294</v>
      </c>
      <c r="G79" s="5">
        <f t="shared" si="10"/>
        <v>865504.5826199255</v>
      </c>
      <c r="H79" s="2">
        <v>7576</v>
      </c>
      <c r="I79" s="2">
        <v>7534</v>
      </c>
      <c r="J79" s="5">
        <f t="shared" si="11"/>
        <v>15110</v>
      </c>
      <c r="K79" s="2">
        <v>0</v>
      </c>
      <c r="L79" s="2">
        <v>0</v>
      </c>
      <c r="M79" s="5">
        <f t="shared" si="12"/>
        <v>0</v>
      </c>
      <c r="N79" s="27">
        <f t="shared" si="13"/>
        <v>0.27290530984644035</v>
      </c>
      <c r="O79" s="27">
        <f t="shared" si="0"/>
        <v>0.25742434734281933</v>
      </c>
      <c r="P79" s="28">
        <f t="shared" si="14"/>
        <v>0.26518634416131254</v>
      </c>
      <c r="Q79" s="37"/>
      <c r="R79" s="32">
        <f t="shared" si="15"/>
        <v>58.947546926831109</v>
      </c>
      <c r="S79" s="32">
        <f t="shared" si="15"/>
        <v>55.603659026048966</v>
      </c>
      <c r="T79" s="32">
        <f t="shared" si="15"/>
        <v>57.280250338843516</v>
      </c>
      <c r="U79">
        <f>+IF('Média 24h-6h'!R79&lt;'Média Mensal'!$U$2,1,0)+IF('Média 6h-7h'!R79&lt;'Média Mensal'!$U$2,1,0)+IF('Média 7h-8h'!R79&lt;'Média Mensal'!$U$2,1,0)+IF('Média 8h-9h'!R79&lt;'Média Mensal'!$U$2,1,0)+IF('Média 9h-10h'!R79&lt;'Média Mensal'!$U$2,1,0)+IF('Média 10h-11h'!R79&lt;'Média Mensal'!$U$2,1,0)+IF('Média 11h-12h'!R79&lt;'Média Mensal'!$U$2,1,0)+IF('Média 12h-13h'!R79&lt;'Média Mensal'!$U$2,1,0)+IF('Média 13h-14h'!R79&lt;'Média Mensal'!$U$2,1,0)+IF('Média 14h-15h'!R79&lt;'Média Mensal'!$U$2,1,0)+IF('Média 15h-16h'!R79&lt;'Média Mensal'!$U$2,1,0)+IF('Média 16h-17h'!R79&lt;'Média Mensal'!$U$2,1,0)+IF('Média 17h-18h'!R79&lt;'Média Mensal'!$U$2,1,0)+IF('Média 18h-19h'!R79&lt;'Média Mensal'!$U$2,1,0)+IF('Média 19h-20h'!R79&lt;'Média Mensal'!$U$2,1,0)+IF('Média 20h-21h'!R79&lt;'Média Mensal'!$U$2,1,0)+IF('Média 21h-22h'!R79&lt;'Média Mensal'!$U$2,1,0)+IF('Média 22h-23h'!R79&lt;'Média Mensal'!$U$2,1,0)+IF('Média 23h-0h'!R79&lt;'Média Mensal'!$U$2,1,0)</f>
        <v>0</v>
      </c>
      <c r="V79">
        <f>+IF('Média 24h-6h'!S79&lt;'Média Mensal'!$U$2,1,0)+IF('Média 6h-7h'!S79&lt;'Média Mensal'!$U$2,1,0)+IF('Média 7h-8h'!S79&lt;'Média Mensal'!$U$2,1,0)+IF('Média 8h-9h'!S79&lt;'Média Mensal'!$U$2,1,0)+IF('Média 9h-10h'!S79&lt;'Média Mensal'!$U$2,1,0)+IF('Média 10h-11h'!S79&lt;'Média Mensal'!$U$2,1,0)+IF('Média 11h-12h'!S79&lt;'Média Mensal'!$U$2,1,0)+IF('Média 12h-13h'!S79&lt;'Média Mensal'!$U$2,1,0)+IF('Média 13h-14h'!S79&lt;'Média Mensal'!$U$2,1,0)+IF('Média 14h-15h'!S79&lt;'Média Mensal'!$U$2,1,0)+IF('Média 15h-16h'!S79&lt;'Média Mensal'!$U$2,1,0)+IF('Média 16h-17h'!S79&lt;'Média Mensal'!$U$2,1,0)+IF('Média 17h-18h'!S79&lt;'Média Mensal'!$U$2,1,0)+IF('Média 18h-19h'!S79&lt;'Média Mensal'!$U$2,1,0)+IF('Média 19h-20h'!S79&lt;'Média Mensal'!$U$2,1,0)+IF('Média 20h-21h'!S79&lt;'Média Mensal'!$U$2,1,0)+IF('Média 21h-22h'!S79&lt;'Média Mensal'!$U$2,1,0)+IF('Média 22h-23h'!S79&lt;'Média Mensal'!$U$2,1,0)+IF('Média 23h-0h'!S79&lt;'Média Mensal'!$U$2,1,0)</f>
        <v>0</v>
      </c>
    </row>
    <row r="80" spans="2:22" x14ac:dyDescent="0.25">
      <c r="B80" s="12" t="s">
        <v>73</v>
      </c>
      <c r="C80" s="12" t="s">
        <v>74</v>
      </c>
      <c r="D80" s="15">
        <v>702.75</v>
      </c>
      <c r="E80" s="2">
        <v>346187.87351882755</v>
      </c>
      <c r="F80" s="2">
        <v>316793.46485094074</v>
      </c>
      <c r="G80" s="5">
        <f t="shared" si="10"/>
        <v>662981.33836976835</v>
      </c>
      <c r="H80" s="2">
        <v>7571</v>
      </c>
      <c r="I80" s="2">
        <v>7532</v>
      </c>
      <c r="J80" s="5">
        <f t="shared" si="11"/>
        <v>15103</v>
      </c>
      <c r="K80" s="2">
        <v>0</v>
      </c>
      <c r="L80" s="2">
        <v>0</v>
      </c>
      <c r="M80" s="5">
        <f t="shared" si="12"/>
        <v>0</v>
      </c>
      <c r="N80" s="27">
        <f t="shared" si="13"/>
        <v>0.21169219874009229</v>
      </c>
      <c r="O80" s="27">
        <f t="shared" si="0"/>
        <v>0.19472071313687572</v>
      </c>
      <c r="P80" s="28">
        <f t="shared" si="14"/>
        <v>0.2032283684041705</v>
      </c>
      <c r="Q80" s="37"/>
      <c r="R80" s="32">
        <f t="shared" si="15"/>
        <v>45.725514927859933</v>
      </c>
      <c r="S80" s="32">
        <f t="shared" si="15"/>
        <v>42.059674037565152</v>
      </c>
      <c r="T80" s="32">
        <f t="shared" si="15"/>
        <v>43.897327575300821</v>
      </c>
      <c r="U80">
        <f>+IF('Média 24h-6h'!R80&lt;'Média Mensal'!$U$2,1,0)+IF('Média 6h-7h'!R80&lt;'Média Mensal'!$U$2,1,0)+IF('Média 7h-8h'!R80&lt;'Média Mensal'!$U$2,1,0)+IF('Média 8h-9h'!R80&lt;'Média Mensal'!$U$2,1,0)+IF('Média 9h-10h'!R80&lt;'Média Mensal'!$U$2,1,0)+IF('Média 10h-11h'!R80&lt;'Média Mensal'!$U$2,1,0)+IF('Média 11h-12h'!R80&lt;'Média Mensal'!$U$2,1,0)+IF('Média 12h-13h'!R80&lt;'Média Mensal'!$U$2,1,0)+IF('Média 13h-14h'!R80&lt;'Média Mensal'!$U$2,1,0)+IF('Média 14h-15h'!R80&lt;'Média Mensal'!$U$2,1,0)+IF('Média 15h-16h'!R80&lt;'Média Mensal'!$U$2,1,0)+IF('Média 16h-17h'!R80&lt;'Média Mensal'!$U$2,1,0)+IF('Média 17h-18h'!R80&lt;'Média Mensal'!$U$2,1,0)+IF('Média 18h-19h'!R80&lt;'Média Mensal'!$U$2,1,0)+IF('Média 19h-20h'!R80&lt;'Média Mensal'!$U$2,1,0)+IF('Média 20h-21h'!R80&lt;'Média Mensal'!$U$2,1,0)+IF('Média 21h-22h'!R80&lt;'Média Mensal'!$U$2,1,0)+IF('Média 22h-23h'!R80&lt;'Média Mensal'!$U$2,1,0)+IF('Média 23h-0h'!R80&lt;'Média Mensal'!$U$2,1,0)</f>
        <v>0</v>
      </c>
      <c r="V80">
        <f>+IF('Média 24h-6h'!S80&lt;'Média Mensal'!$U$2,1,0)+IF('Média 6h-7h'!S80&lt;'Média Mensal'!$U$2,1,0)+IF('Média 7h-8h'!S80&lt;'Média Mensal'!$U$2,1,0)+IF('Média 8h-9h'!S80&lt;'Média Mensal'!$U$2,1,0)+IF('Média 9h-10h'!S80&lt;'Média Mensal'!$U$2,1,0)+IF('Média 10h-11h'!S80&lt;'Média Mensal'!$U$2,1,0)+IF('Média 11h-12h'!S80&lt;'Média Mensal'!$U$2,1,0)+IF('Média 12h-13h'!S80&lt;'Média Mensal'!$U$2,1,0)+IF('Média 13h-14h'!S80&lt;'Média Mensal'!$U$2,1,0)+IF('Média 14h-15h'!S80&lt;'Média Mensal'!$U$2,1,0)+IF('Média 15h-16h'!S80&lt;'Média Mensal'!$U$2,1,0)+IF('Média 16h-17h'!S80&lt;'Média Mensal'!$U$2,1,0)+IF('Média 17h-18h'!S80&lt;'Média Mensal'!$U$2,1,0)+IF('Média 18h-19h'!S80&lt;'Média Mensal'!$U$2,1,0)+IF('Média 19h-20h'!S80&lt;'Média Mensal'!$U$2,1,0)+IF('Média 20h-21h'!S80&lt;'Média Mensal'!$U$2,1,0)+IF('Média 21h-22h'!S80&lt;'Média Mensal'!$U$2,1,0)+IF('Média 22h-23h'!S80&lt;'Média Mensal'!$U$2,1,0)+IF('Média 23h-0h'!S80&lt;'Média Mensal'!$U$2,1,0)</f>
        <v>0</v>
      </c>
    </row>
    <row r="81" spans="2:22" x14ac:dyDescent="0.25">
      <c r="B81" s="12" t="s">
        <v>74</v>
      </c>
      <c r="C81" s="12" t="s">
        <v>75</v>
      </c>
      <c r="D81" s="15">
        <v>471.25</v>
      </c>
      <c r="E81" s="2">
        <v>292442.80259263312</v>
      </c>
      <c r="F81" s="2">
        <v>264689.59042875905</v>
      </c>
      <c r="G81" s="5">
        <f t="shared" si="10"/>
        <v>557132.39302139217</v>
      </c>
      <c r="H81" s="2">
        <v>7554</v>
      </c>
      <c r="I81" s="2">
        <v>7524</v>
      </c>
      <c r="J81" s="5">
        <f t="shared" si="11"/>
        <v>15078</v>
      </c>
      <c r="K81" s="2">
        <v>0</v>
      </c>
      <c r="L81" s="2">
        <v>0</v>
      </c>
      <c r="M81" s="5">
        <f t="shared" si="12"/>
        <v>0</v>
      </c>
      <c r="N81" s="27">
        <f t="shared" si="13"/>
        <v>0.17922979399719127</v>
      </c>
      <c r="O81" s="27">
        <f t="shared" si="13"/>
        <v>0.16286746019451279</v>
      </c>
      <c r="P81" s="28">
        <f t="shared" si="14"/>
        <v>0.17106490478566766</v>
      </c>
      <c r="Q81" s="37"/>
      <c r="R81" s="32">
        <f t="shared" si="15"/>
        <v>38.71363550339332</v>
      </c>
      <c r="S81" s="32">
        <f t="shared" si="15"/>
        <v>35.179371402014759</v>
      </c>
      <c r="T81" s="32">
        <f t="shared" si="15"/>
        <v>36.950019433704213</v>
      </c>
      <c r="U81">
        <f>+IF('Média 24h-6h'!R81&lt;'Média Mensal'!$U$2,1,0)+IF('Média 6h-7h'!R81&lt;'Média Mensal'!$U$2,1,0)+IF('Média 7h-8h'!R81&lt;'Média Mensal'!$U$2,1,0)+IF('Média 8h-9h'!R81&lt;'Média Mensal'!$U$2,1,0)+IF('Média 9h-10h'!R81&lt;'Média Mensal'!$U$2,1,0)+IF('Média 10h-11h'!R81&lt;'Média Mensal'!$U$2,1,0)+IF('Média 11h-12h'!R81&lt;'Média Mensal'!$U$2,1,0)+IF('Média 12h-13h'!R81&lt;'Média Mensal'!$U$2,1,0)+IF('Média 13h-14h'!R81&lt;'Média Mensal'!$U$2,1,0)+IF('Média 14h-15h'!R81&lt;'Média Mensal'!$U$2,1,0)+IF('Média 15h-16h'!R81&lt;'Média Mensal'!$U$2,1,0)+IF('Média 16h-17h'!R81&lt;'Média Mensal'!$U$2,1,0)+IF('Média 17h-18h'!R81&lt;'Média Mensal'!$U$2,1,0)+IF('Média 18h-19h'!R81&lt;'Média Mensal'!$U$2,1,0)+IF('Média 19h-20h'!R81&lt;'Média Mensal'!$U$2,1,0)+IF('Média 20h-21h'!R81&lt;'Média Mensal'!$U$2,1,0)+IF('Média 21h-22h'!R81&lt;'Média Mensal'!$U$2,1,0)+IF('Média 22h-23h'!R81&lt;'Média Mensal'!$U$2,1,0)+IF('Média 23h-0h'!R81&lt;'Média Mensal'!$U$2,1,0)</f>
        <v>0</v>
      </c>
      <c r="V81">
        <f>+IF('Média 24h-6h'!S81&lt;'Média Mensal'!$U$2,1,0)+IF('Média 6h-7h'!S81&lt;'Média Mensal'!$U$2,1,0)+IF('Média 7h-8h'!S81&lt;'Média Mensal'!$U$2,1,0)+IF('Média 8h-9h'!S81&lt;'Média Mensal'!$U$2,1,0)+IF('Média 9h-10h'!S81&lt;'Média Mensal'!$U$2,1,0)+IF('Média 10h-11h'!S81&lt;'Média Mensal'!$U$2,1,0)+IF('Média 11h-12h'!S81&lt;'Média Mensal'!$U$2,1,0)+IF('Média 12h-13h'!S81&lt;'Média Mensal'!$U$2,1,0)+IF('Média 13h-14h'!S81&lt;'Média Mensal'!$U$2,1,0)+IF('Média 14h-15h'!S81&lt;'Média Mensal'!$U$2,1,0)+IF('Média 15h-16h'!S81&lt;'Média Mensal'!$U$2,1,0)+IF('Média 16h-17h'!S81&lt;'Média Mensal'!$U$2,1,0)+IF('Média 17h-18h'!S81&lt;'Média Mensal'!$U$2,1,0)+IF('Média 18h-19h'!S81&lt;'Média Mensal'!$U$2,1,0)+IF('Média 19h-20h'!S81&lt;'Média Mensal'!$U$2,1,0)+IF('Média 20h-21h'!S81&lt;'Média Mensal'!$U$2,1,0)+IF('Média 21h-22h'!S81&lt;'Média Mensal'!$U$2,1,0)+IF('Média 22h-23h'!S81&lt;'Média Mensal'!$U$2,1,0)+IF('Média 23h-0h'!S81&lt;'Média Mensal'!$U$2,1,0)</f>
        <v>1</v>
      </c>
    </row>
    <row r="82" spans="2:22" x14ac:dyDescent="0.25">
      <c r="B82" s="12" t="s">
        <v>75</v>
      </c>
      <c r="C82" s="12" t="s">
        <v>76</v>
      </c>
      <c r="D82" s="15">
        <v>775.36</v>
      </c>
      <c r="E82" s="2">
        <v>256200.60439825809</v>
      </c>
      <c r="F82" s="2">
        <v>231091.33552630505</v>
      </c>
      <c r="G82" s="5">
        <f t="shared" si="10"/>
        <v>487291.93992456316</v>
      </c>
      <c r="H82" s="2">
        <v>7554</v>
      </c>
      <c r="I82" s="2">
        <v>7521</v>
      </c>
      <c r="J82" s="5">
        <f t="shared" si="11"/>
        <v>15075</v>
      </c>
      <c r="K82" s="2">
        <v>0</v>
      </c>
      <c r="L82" s="2">
        <v>0</v>
      </c>
      <c r="M82" s="5">
        <f t="shared" si="12"/>
        <v>0</v>
      </c>
      <c r="N82" s="27">
        <f t="shared" si="13"/>
        <v>0.15701799169330088</v>
      </c>
      <c r="O82" s="27">
        <f t="shared" si="13"/>
        <v>0.14225067066922803</v>
      </c>
      <c r="P82" s="28">
        <f t="shared" si="14"/>
        <v>0.14965049441820624</v>
      </c>
      <c r="Q82" s="37"/>
      <c r="R82" s="32">
        <f t="shared" si="15"/>
        <v>33.91588620575299</v>
      </c>
      <c r="S82" s="32">
        <f t="shared" si="15"/>
        <v>30.726144864553259</v>
      </c>
      <c r="T82" s="32">
        <f t="shared" si="15"/>
        <v>32.324506794332549</v>
      </c>
      <c r="U82">
        <f>+IF('Média 24h-6h'!R82&lt;'Média Mensal'!$U$2,1,0)+IF('Média 6h-7h'!R82&lt;'Média Mensal'!$U$2,1,0)+IF('Média 7h-8h'!R82&lt;'Média Mensal'!$U$2,1,0)+IF('Média 8h-9h'!R82&lt;'Média Mensal'!$U$2,1,0)+IF('Média 9h-10h'!R82&lt;'Média Mensal'!$U$2,1,0)+IF('Média 10h-11h'!R82&lt;'Média Mensal'!$U$2,1,0)+IF('Média 11h-12h'!R82&lt;'Média Mensal'!$U$2,1,0)+IF('Média 12h-13h'!R82&lt;'Média Mensal'!$U$2,1,0)+IF('Média 13h-14h'!R82&lt;'Média Mensal'!$U$2,1,0)+IF('Média 14h-15h'!R82&lt;'Média Mensal'!$U$2,1,0)+IF('Média 15h-16h'!R82&lt;'Média Mensal'!$U$2,1,0)+IF('Média 16h-17h'!R82&lt;'Média Mensal'!$U$2,1,0)+IF('Média 17h-18h'!R82&lt;'Média Mensal'!$U$2,1,0)+IF('Média 18h-19h'!R82&lt;'Média Mensal'!$U$2,1,0)+IF('Média 19h-20h'!R82&lt;'Média Mensal'!$U$2,1,0)+IF('Média 20h-21h'!R82&lt;'Média Mensal'!$U$2,1,0)+IF('Média 21h-22h'!R82&lt;'Média Mensal'!$U$2,1,0)+IF('Média 22h-23h'!R82&lt;'Média Mensal'!$U$2,1,0)+IF('Média 23h-0h'!R82&lt;'Média Mensal'!$U$2,1,0)</f>
        <v>0</v>
      </c>
      <c r="V82">
        <f>+IF('Média 24h-6h'!S82&lt;'Média Mensal'!$U$2,1,0)+IF('Média 6h-7h'!S82&lt;'Média Mensal'!$U$2,1,0)+IF('Média 7h-8h'!S82&lt;'Média Mensal'!$U$2,1,0)+IF('Média 8h-9h'!S82&lt;'Média Mensal'!$U$2,1,0)+IF('Média 9h-10h'!S82&lt;'Média Mensal'!$U$2,1,0)+IF('Média 10h-11h'!S82&lt;'Média Mensal'!$U$2,1,0)+IF('Média 11h-12h'!S82&lt;'Média Mensal'!$U$2,1,0)+IF('Média 12h-13h'!S82&lt;'Média Mensal'!$U$2,1,0)+IF('Média 13h-14h'!S82&lt;'Média Mensal'!$U$2,1,0)+IF('Média 14h-15h'!S82&lt;'Média Mensal'!$U$2,1,0)+IF('Média 15h-16h'!S82&lt;'Média Mensal'!$U$2,1,0)+IF('Média 16h-17h'!S82&lt;'Média Mensal'!$U$2,1,0)+IF('Média 17h-18h'!S82&lt;'Média Mensal'!$U$2,1,0)+IF('Média 18h-19h'!S82&lt;'Média Mensal'!$U$2,1,0)+IF('Média 19h-20h'!S82&lt;'Média Mensal'!$U$2,1,0)+IF('Média 20h-21h'!S82&lt;'Média Mensal'!$U$2,1,0)+IF('Média 21h-22h'!S82&lt;'Média Mensal'!$U$2,1,0)+IF('Média 22h-23h'!S82&lt;'Média Mensal'!$U$2,1,0)+IF('Média 23h-0h'!S82&lt;'Média Mensal'!$U$2,1,0)</f>
        <v>2</v>
      </c>
    </row>
    <row r="83" spans="2:22" x14ac:dyDescent="0.25">
      <c r="B83" s="12" t="s">
        <v>76</v>
      </c>
      <c r="C83" s="12" t="s">
        <v>77</v>
      </c>
      <c r="D83" s="15">
        <v>827.64</v>
      </c>
      <c r="E83" s="2">
        <v>198037.32839039818</v>
      </c>
      <c r="F83" s="2">
        <v>189130.50754446085</v>
      </c>
      <c r="G83" s="5">
        <f t="shared" si="10"/>
        <v>387167.835934859</v>
      </c>
      <c r="H83" s="2">
        <v>7494</v>
      </c>
      <c r="I83" s="2">
        <v>7521</v>
      </c>
      <c r="J83" s="5">
        <f t="shared" si="11"/>
        <v>15015</v>
      </c>
      <c r="K83" s="2">
        <v>0</v>
      </c>
      <c r="L83" s="2">
        <v>0</v>
      </c>
      <c r="M83" s="5">
        <f t="shared" si="12"/>
        <v>0</v>
      </c>
      <c r="N83" s="27">
        <f t="shared" si="13"/>
        <v>0.12234313894967713</v>
      </c>
      <c r="O83" s="27">
        <f t="shared" si="13"/>
        <v>0.1164212473866143</v>
      </c>
      <c r="P83" s="28">
        <f t="shared" si="14"/>
        <v>0.11937686879011698</v>
      </c>
      <c r="Q83" s="37"/>
      <c r="R83" s="32">
        <f t="shared" si="15"/>
        <v>26.42611801313026</v>
      </c>
      <c r="S83" s="32">
        <f t="shared" si="15"/>
        <v>25.14698943550869</v>
      </c>
      <c r="T83" s="32">
        <f t="shared" si="15"/>
        <v>25.785403658665267</v>
      </c>
      <c r="U83">
        <f>+IF('Média 24h-6h'!R83&lt;'Média Mensal'!$U$2,1,0)+IF('Média 6h-7h'!R83&lt;'Média Mensal'!$U$2,1,0)+IF('Média 7h-8h'!R83&lt;'Média Mensal'!$U$2,1,0)+IF('Média 8h-9h'!R83&lt;'Média Mensal'!$U$2,1,0)+IF('Média 9h-10h'!R83&lt;'Média Mensal'!$U$2,1,0)+IF('Média 10h-11h'!R83&lt;'Média Mensal'!$U$2,1,0)+IF('Média 11h-12h'!R83&lt;'Média Mensal'!$U$2,1,0)+IF('Média 12h-13h'!R83&lt;'Média Mensal'!$U$2,1,0)+IF('Média 13h-14h'!R83&lt;'Média Mensal'!$U$2,1,0)+IF('Média 14h-15h'!R83&lt;'Média Mensal'!$U$2,1,0)+IF('Média 15h-16h'!R83&lt;'Média Mensal'!$U$2,1,0)+IF('Média 16h-17h'!R83&lt;'Média Mensal'!$U$2,1,0)+IF('Média 17h-18h'!R83&lt;'Média Mensal'!$U$2,1,0)+IF('Média 18h-19h'!R83&lt;'Média Mensal'!$U$2,1,0)+IF('Média 19h-20h'!R83&lt;'Média Mensal'!$U$2,1,0)+IF('Média 20h-21h'!R83&lt;'Média Mensal'!$U$2,1,0)+IF('Média 21h-22h'!R83&lt;'Média Mensal'!$U$2,1,0)+IF('Média 22h-23h'!R83&lt;'Média Mensal'!$U$2,1,0)+IF('Média 23h-0h'!R83&lt;'Média Mensal'!$U$2,1,0)</f>
        <v>0</v>
      </c>
      <c r="V83">
        <f>+IF('Média 24h-6h'!S83&lt;'Média Mensal'!$U$2,1,0)+IF('Média 6h-7h'!S83&lt;'Média Mensal'!$U$2,1,0)+IF('Média 7h-8h'!S83&lt;'Média Mensal'!$U$2,1,0)+IF('Média 8h-9h'!S83&lt;'Média Mensal'!$U$2,1,0)+IF('Média 9h-10h'!S83&lt;'Média Mensal'!$U$2,1,0)+IF('Média 10h-11h'!S83&lt;'Média Mensal'!$U$2,1,0)+IF('Média 11h-12h'!S83&lt;'Média Mensal'!$U$2,1,0)+IF('Média 12h-13h'!S83&lt;'Média Mensal'!$U$2,1,0)+IF('Média 13h-14h'!S83&lt;'Média Mensal'!$U$2,1,0)+IF('Média 14h-15h'!S83&lt;'Média Mensal'!$U$2,1,0)+IF('Média 15h-16h'!S83&lt;'Média Mensal'!$U$2,1,0)+IF('Média 16h-17h'!S83&lt;'Média Mensal'!$U$2,1,0)+IF('Média 17h-18h'!S83&lt;'Média Mensal'!$U$2,1,0)+IF('Média 18h-19h'!S83&lt;'Média Mensal'!$U$2,1,0)+IF('Média 19h-20h'!S83&lt;'Média Mensal'!$U$2,1,0)+IF('Média 20h-21h'!S83&lt;'Média Mensal'!$U$2,1,0)+IF('Média 21h-22h'!S83&lt;'Média Mensal'!$U$2,1,0)+IF('Média 22h-23h'!S83&lt;'Média Mensal'!$U$2,1,0)+IF('Média 23h-0h'!S83&lt;'Média Mensal'!$U$2,1,0)</f>
        <v>2</v>
      </c>
    </row>
    <row r="84" spans="2:22" x14ac:dyDescent="0.25">
      <c r="B84" s="13" t="s">
        <v>77</v>
      </c>
      <c r="C84" s="13" t="s">
        <v>78</v>
      </c>
      <c r="D84" s="16">
        <v>351.77</v>
      </c>
      <c r="E84" s="6">
        <v>98686.442565401667</v>
      </c>
      <c r="F84" s="3">
        <v>115231.99999942472</v>
      </c>
      <c r="G84" s="7">
        <f t="shared" si="10"/>
        <v>213918.4425648264</v>
      </c>
      <c r="H84" s="6">
        <v>7494</v>
      </c>
      <c r="I84" s="3">
        <v>7522</v>
      </c>
      <c r="J84" s="7">
        <f t="shared" si="11"/>
        <v>15016</v>
      </c>
      <c r="K84" s="6">
        <v>0</v>
      </c>
      <c r="L84" s="3">
        <v>0</v>
      </c>
      <c r="M84" s="7">
        <f t="shared" si="12"/>
        <v>0</v>
      </c>
      <c r="N84" s="27">
        <f t="shared" si="13"/>
        <v>6.0966330203299474E-2</v>
      </c>
      <c r="O84" s="27">
        <f t="shared" si="13"/>
        <v>7.0922823913695573E-2</v>
      </c>
      <c r="P84" s="28">
        <f t="shared" si="14"/>
        <v>6.5953859884279736E-2</v>
      </c>
      <c r="Q84" s="37"/>
      <c r="R84" s="32">
        <f t="shared" si="15"/>
        <v>13.168727323912686</v>
      </c>
      <c r="S84" s="32">
        <f t="shared" si="15"/>
        <v>15.319329965358245</v>
      </c>
      <c r="T84" s="32">
        <f t="shared" si="15"/>
        <v>14.246033735004422</v>
      </c>
      <c r="U84">
        <f>+IF('Média 24h-6h'!R84&lt;'Média Mensal'!$U$2,1,0)+IF('Média 6h-7h'!R84&lt;'Média Mensal'!$U$2,1,0)+IF('Média 7h-8h'!R84&lt;'Média Mensal'!$U$2,1,0)+IF('Média 8h-9h'!R84&lt;'Média Mensal'!$U$2,1,0)+IF('Média 9h-10h'!R84&lt;'Média Mensal'!$U$2,1,0)+IF('Média 10h-11h'!R84&lt;'Média Mensal'!$U$2,1,0)+IF('Média 11h-12h'!R84&lt;'Média Mensal'!$U$2,1,0)+IF('Média 12h-13h'!R84&lt;'Média Mensal'!$U$2,1,0)+IF('Média 13h-14h'!R84&lt;'Média Mensal'!$U$2,1,0)+IF('Média 14h-15h'!R84&lt;'Média Mensal'!$U$2,1,0)+IF('Média 15h-16h'!R84&lt;'Média Mensal'!$U$2,1,0)+IF('Média 16h-17h'!R84&lt;'Média Mensal'!$U$2,1,0)+IF('Média 17h-18h'!R84&lt;'Média Mensal'!$U$2,1,0)+IF('Média 18h-19h'!R84&lt;'Média Mensal'!$U$2,1,0)+IF('Média 19h-20h'!R84&lt;'Média Mensal'!$U$2,1,0)+IF('Média 20h-21h'!R84&lt;'Média Mensal'!$U$2,1,0)+IF('Média 21h-22h'!R84&lt;'Média Mensal'!$U$2,1,0)+IF('Média 22h-23h'!R84&lt;'Média Mensal'!$U$2,1,0)+IF('Média 23h-0h'!R84&lt;'Média Mensal'!$U$2,1,0)</f>
        <v>1</v>
      </c>
      <c r="V84">
        <f>+IF('Média 24h-6h'!S84&lt;'Média Mensal'!$U$2,1,0)+IF('Média 6h-7h'!S84&lt;'Média Mensal'!$U$2,1,0)+IF('Média 7h-8h'!S84&lt;'Média Mensal'!$U$2,1,0)+IF('Média 8h-9h'!S84&lt;'Média Mensal'!$U$2,1,0)+IF('Média 9h-10h'!S84&lt;'Média Mensal'!$U$2,1,0)+IF('Média 10h-11h'!S84&lt;'Média Mensal'!$U$2,1,0)+IF('Média 11h-12h'!S84&lt;'Média Mensal'!$U$2,1,0)+IF('Média 12h-13h'!S84&lt;'Média Mensal'!$U$2,1,0)+IF('Média 13h-14h'!S84&lt;'Média Mensal'!$U$2,1,0)+IF('Média 14h-15h'!S84&lt;'Média Mensal'!$U$2,1,0)+IF('Média 15h-16h'!S84&lt;'Média Mensal'!$U$2,1,0)+IF('Média 16h-17h'!S84&lt;'Média Mensal'!$U$2,1,0)+IF('Média 17h-18h'!S84&lt;'Média Mensal'!$U$2,1,0)+IF('Média 18h-19h'!S84&lt;'Média Mensal'!$U$2,1,0)+IF('Média 19h-20h'!S84&lt;'Média Mensal'!$U$2,1,0)+IF('Média 20h-21h'!S84&lt;'Média Mensal'!$U$2,1,0)+IF('Média 21h-22h'!S84&lt;'Média Mensal'!$U$2,1,0)+IF('Média 22h-23h'!S84&lt;'Média Mensal'!$U$2,1,0)+IF('Média 23h-0h'!S84&lt;'Média Mensal'!$U$2,1,0)</f>
        <v>2</v>
      </c>
    </row>
    <row r="85" spans="2:22" x14ac:dyDescent="0.25">
      <c r="B85" s="12" t="s">
        <v>79</v>
      </c>
      <c r="C85" s="12" t="s">
        <v>80</v>
      </c>
      <c r="D85" s="15">
        <v>683.54</v>
      </c>
      <c r="E85" s="2">
        <v>57968.669554055195</v>
      </c>
      <c r="F85" s="2">
        <v>106429.08296317865</v>
      </c>
      <c r="G85" s="5">
        <f t="shared" si="10"/>
        <v>164397.75251723384</v>
      </c>
      <c r="H85" s="2">
        <v>2512</v>
      </c>
      <c r="I85" s="2">
        <v>2477</v>
      </c>
      <c r="J85" s="5">
        <f t="shared" si="11"/>
        <v>4989</v>
      </c>
      <c r="K85" s="2">
        <v>0</v>
      </c>
      <c r="L85" s="2">
        <v>0</v>
      </c>
      <c r="M85" s="5">
        <f t="shared" si="12"/>
        <v>0</v>
      </c>
      <c r="N85" s="25">
        <f t="shared" si="13"/>
        <v>0.10683657251499321</v>
      </c>
      <c r="O85" s="25">
        <f t="shared" si="13"/>
        <v>0.19892096727518849</v>
      </c>
      <c r="P85" s="26">
        <f t="shared" si="14"/>
        <v>0.1525557639002415</v>
      </c>
      <c r="Q85" s="37"/>
      <c r="R85" s="32">
        <f t="shared" si="15"/>
        <v>23.076699663238532</v>
      </c>
      <c r="S85" s="32">
        <f t="shared" si="15"/>
        <v>42.966928931440712</v>
      </c>
      <c r="T85" s="32">
        <f t="shared" si="15"/>
        <v>32.952045002452159</v>
      </c>
      <c r="U85">
        <f>+IF('Média 24h-6h'!R85&lt;'Média Mensal'!$U$2,1,0)+IF('Média 6h-7h'!R85&lt;'Média Mensal'!$U$2,1,0)+IF('Média 7h-8h'!R85&lt;'Média Mensal'!$U$2,1,0)+IF('Média 8h-9h'!R85&lt;'Média Mensal'!$U$2,1,0)+IF('Média 9h-10h'!R85&lt;'Média Mensal'!$U$2,1,0)+IF('Média 10h-11h'!R85&lt;'Média Mensal'!$U$2,1,0)+IF('Média 11h-12h'!R85&lt;'Média Mensal'!$U$2,1,0)+IF('Média 12h-13h'!R85&lt;'Média Mensal'!$U$2,1,0)+IF('Média 13h-14h'!R85&lt;'Média Mensal'!$U$2,1,0)+IF('Média 14h-15h'!R85&lt;'Média Mensal'!$U$2,1,0)+IF('Média 15h-16h'!R85&lt;'Média Mensal'!$U$2,1,0)+IF('Média 16h-17h'!R85&lt;'Média Mensal'!$U$2,1,0)+IF('Média 17h-18h'!R85&lt;'Média Mensal'!$U$2,1,0)+IF('Média 18h-19h'!R85&lt;'Média Mensal'!$U$2,1,0)+IF('Média 19h-20h'!R85&lt;'Média Mensal'!$U$2,1,0)+IF('Média 20h-21h'!R85&lt;'Média Mensal'!$U$2,1,0)+IF('Média 21h-22h'!R85&lt;'Média Mensal'!$U$2,1,0)+IF('Média 22h-23h'!R85&lt;'Média Mensal'!$U$2,1,0)+IF('Média 23h-0h'!R85&lt;'Média Mensal'!$U$2,1,0)</f>
        <v>0</v>
      </c>
      <c r="V85">
        <f>+IF('Média 24h-6h'!S85&lt;'Média Mensal'!$U$2,1,0)+IF('Média 6h-7h'!S85&lt;'Média Mensal'!$U$2,1,0)+IF('Média 7h-8h'!S85&lt;'Média Mensal'!$U$2,1,0)+IF('Média 8h-9h'!S85&lt;'Média Mensal'!$U$2,1,0)+IF('Média 9h-10h'!S85&lt;'Média Mensal'!$U$2,1,0)+IF('Média 10h-11h'!S85&lt;'Média Mensal'!$U$2,1,0)+IF('Média 11h-12h'!S85&lt;'Média Mensal'!$U$2,1,0)+IF('Média 12h-13h'!S85&lt;'Média Mensal'!$U$2,1,0)+IF('Média 13h-14h'!S85&lt;'Média Mensal'!$U$2,1,0)+IF('Média 14h-15h'!S85&lt;'Média Mensal'!$U$2,1,0)+IF('Média 15h-16h'!S85&lt;'Média Mensal'!$U$2,1,0)+IF('Média 16h-17h'!S85&lt;'Média Mensal'!$U$2,1,0)+IF('Média 17h-18h'!S85&lt;'Média Mensal'!$U$2,1,0)+IF('Média 18h-19h'!S85&lt;'Média Mensal'!$U$2,1,0)+IF('Média 19h-20h'!S85&lt;'Média Mensal'!$U$2,1,0)+IF('Média 20h-21h'!S85&lt;'Média Mensal'!$U$2,1,0)+IF('Média 21h-22h'!S85&lt;'Média Mensal'!$U$2,1,0)+IF('Média 22h-23h'!S85&lt;'Média Mensal'!$U$2,1,0)+IF('Média 23h-0h'!S85&lt;'Média Mensal'!$U$2,1,0)</f>
        <v>0</v>
      </c>
    </row>
    <row r="86" spans="2:22" x14ac:dyDescent="0.25">
      <c r="B86" s="13" t="s">
        <v>80</v>
      </c>
      <c r="C86" s="13" t="s">
        <v>81</v>
      </c>
      <c r="D86" s="16">
        <v>649.66</v>
      </c>
      <c r="E86" s="6">
        <v>50825.085423883313</v>
      </c>
      <c r="F86" s="3">
        <v>97629.999999990134</v>
      </c>
      <c r="G86" s="7">
        <f t="shared" si="10"/>
        <v>148455.08542387345</v>
      </c>
      <c r="H86" s="6">
        <v>2512</v>
      </c>
      <c r="I86" s="3">
        <v>2477</v>
      </c>
      <c r="J86" s="7">
        <f t="shared" si="11"/>
        <v>4989</v>
      </c>
      <c r="K86" s="6">
        <v>0</v>
      </c>
      <c r="L86" s="3">
        <v>0</v>
      </c>
      <c r="M86" s="7">
        <f t="shared" si="12"/>
        <v>0</v>
      </c>
      <c r="N86" s="27">
        <f t="shared" si="13"/>
        <v>9.3670908203370692E-2</v>
      </c>
      <c r="O86" s="27">
        <f t="shared" si="13"/>
        <v>0.18247506691186721</v>
      </c>
      <c r="P86" s="28">
        <f t="shared" si="14"/>
        <v>0.13776148770245786</v>
      </c>
      <c r="Q86" s="37"/>
      <c r="R86" s="32">
        <f t="shared" si="15"/>
        <v>20.232916171928071</v>
      </c>
      <c r="S86" s="32">
        <f t="shared" si="15"/>
        <v>39.414614452963313</v>
      </c>
      <c r="T86" s="32">
        <f t="shared" si="15"/>
        <v>29.756481343730897</v>
      </c>
      <c r="U86">
        <f>+IF('Média 24h-6h'!R86&lt;'Média Mensal'!$U$2,1,0)+IF('Média 6h-7h'!R86&lt;'Média Mensal'!$U$2,1,0)+IF('Média 7h-8h'!R86&lt;'Média Mensal'!$U$2,1,0)+IF('Média 8h-9h'!R86&lt;'Média Mensal'!$U$2,1,0)+IF('Média 9h-10h'!R86&lt;'Média Mensal'!$U$2,1,0)+IF('Média 10h-11h'!R86&lt;'Média Mensal'!$U$2,1,0)+IF('Média 11h-12h'!R86&lt;'Média Mensal'!$U$2,1,0)+IF('Média 12h-13h'!R86&lt;'Média Mensal'!$U$2,1,0)+IF('Média 13h-14h'!R86&lt;'Média Mensal'!$U$2,1,0)+IF('Média 14h-15h'!R86&lt;'Média Mensal'!$U$2,1,0)+IF('Média 15h-16h'!R86&lt;'Média Mensal'!$U$2,1,0)+IF('Média 16h-17h'!R86&lt;'Média Mensal'!$U$2,1,0)+IF('Média 17h-18h'!R86&lt;'Média Mensal'!$U$2,1,0)+IF('Média 18h-19h'!R86&lt;'Média Mensal'!$U$2,1,0)+IF('Média 19h-20h'!R86&lt;'Média Mensal'!$U$2,1,0)+IF('Média 20h-21h'!R86&lt;'Média Mensal'!$U$2,1,0)+IF('Média 21h-22h'!R86&lt;'Média Mensal'!$U$2,1,0)+IF('Média 22h-23h'!R86&lt;'Média Mensal'!$U$2,1,0)+IF('Média 23h-0h'!R86&lt;'Média Mensal'!$U$2,1,0)</f>
        <v>0</v>
      </c>
      <c r="V86">
        <f>+IF('Média 24h-6h'!S86&lt;'Média Mensal'!$U$2,1,0)+IF('Média 6h-7h'!S86&lt;'Média Mensal'!$U$2,1,0)+IF('Média 7h-8h'!S86&lt;'Média Mensal'!$U$2,1,0)+IF('Média 8h-9h'!S86&lt;'Média Mensal'!$U$2,1,0)+IF('Média 9h-10h'!S86&lt;'Média Mensal'!$U$2,1,0)+IF('Média 10h-11h'!S86&lt;'Média Mensal'!$U$2,1,0)+IF('Média 11h-12h'!S86&lt;'Média Mensal'!$U$2,1,0)+IF('Média 12h-13h'!S86&lt;'Média Mensal'!$U$2,1,0)+IF('Média 13h-14h'!S86&lt;'Média Mensal'!$U$2,1,0)+IF('Média 14h-15h'!S86&lt;'Média Mensal'!$U$2,1,0)+IF('Média 15h-16h'!S86&lt;'Média Mensal'!$U$2,1,0)+IF('Média 16h-17h'!S86&lt;'Média Mensal'!$U$2,1,0)+IF('Média 17h-18h'!S86&lt;'Média Mensal'!$U$2,1,0)+IF('Média 18h-19h'!S86&lt;'Média Mensal'!$U$2,1,0)+IF('Média 19h-20h'!S86&lt;'Média Mensal'!$U$2,1,0)+IF('Média 20h-21h'!S86&lt;'Média Mensal'!$U$2,1,0)+IF('Média 21h-22h'!S86&lt;'Média Mensal'!$U$2,1,0)+IF('Média 22h-23h'!S86&lt;'Média Mensal'!$U$2,1,0)+IF('Média 23h-0h'!S86&lt;'Média Mensal'!$U$2,1,0)</f>
        <v>0</v>
      </c>
    </row>
    <row r="87" spans="2:22" x14ac:dyDescent="0.25">
      <c r="B87" s="23" t="s">
        <v>85</v>
      </c>
      <c r="E87" s="40"/>
      <c r="F87" s="40"/>
      <c r="G87" s="40"/>
      <c r="H87" s="40"/>
      <c r="I87" s="40"/>
      <c r="J87" s="40"/>
      <c r="K87" s="40"/>
      <c r="L87" s="40"/>
      <c r="M87" s="40"/>
      <c r="N87" s="41"/>
      <c r="O87" s="41"/>
      <c r="P87" s="41"/>
      <c r="Q87" s="37"/>
    </row>
    <row r="88" spans="2:22" x14ac:dyDescent="0.25">
      <c r="B88" s="67" t="s">
        <v>110</v>
      </c>
      <c r="D88" s="1"/>
      <c r="G88" s="1"/>
      <c r="Q88" s="48"/>
    </row>
    <row r="89" spans="2:22" hidden="1" x14ac:dyDescent="0.25">
      <c r="C89" s="50" t="s">
        <v>106</v>
      </c>
      <c r="D89" s="51">
        <f>+SUMPRODUCT(D5:D86,G5:G86)/1000</f>
        <v>32281659.777599864</v>
      </c>
    </row>
    <row r="90" spans="2:22" hidden="1" x14ac:dyDescent="0.25">
      <c r="C90" s="50" t="s">
        <v>108</v>
      </c>
      <c r="D90" s="51">
        <f>+(SUMPRODUCT($D$5:$D$86,$J$5:$J$86)+SUMPRODUCT($D$5:$D$86,$M$5:$M$86))/1000</f>
        <v>623464.85393999994</v>
      </c>
    </row>
    <row r="91" spans="2:22" hidden="1" x14ac:dyDescent="0.25">
      <c r="C91" s="50" t="s">
        <v>107</v>
      </c>
      <c r="D91" s="51">
        <f>+(SUMPRODUCT($D$5:$D$86,$J$5:$J$86)*216+SUMPRODUCT($D$5:$D$86,$M$5:$M$86)*248)/1000</f>
        <v>142724969.51632002</v>
      </c>
    </row>
    <row r="92" spans="2:22" hidden="1" x14ac:dyDescent="0.25">
      <c r="C92" s="50" t="s">
        <v>109</v>
      </c>
      <c r="D92" s="35">
        <f>+D89/D91</f>
        <v>0.22618088402470171</v>
      </c>
    </row>
    <row r="93" spans="2:22" hidden="1" x14ac:dyDescent="0.25">
      <c r="D93" s="52">
        <f>+D92-P2</f>
        <v>4.4408920985006262E-16</v>
      </c>
    </row>
    <row r="94" spans="2:22" hidden="1" x14ac:dyDescent="0.25"/>
  </sheetData>
  <mergeCells count="9">
    <mergeCell ref="H2:O2"/>
    <mergeCell ref="U3:V3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9">
    <tabColor theme="0" tint="-4.9989318521683403E-2"/>
  </sheetPr>
  <dimension ref="A1:T94"/>
  <sheetViews>
    <sheetView topLeftCell="A64" workbookViewId="0">
      <selection activeCell="B110" sqref="B110"/>
    </sheetView>
  </sheetViews>
  <sheetFormatPr defaultRowHeight="15" x14ac:dyDescent="0.25"/>
  <cols>
    <col min="2" max="2" width="17.42578125" bestFit="1" customWidth="1"/>
    <col min="3" max="3" width="17.42578125" customWidth="1"/>
    <col min="4" max="4" width="13.7109375" customWidth="1"/>
    <col min="5" max="16" width="10" customWidth="1"/>
  </cols>
  <sheetData>
    <row r="1" spans="1:20" ht="14.45" x14ac:dyDescent="0.3">
      <c r="P1" s="33"/>
    </row>
    <row r="2" spans="1:20" ht="17.25" x14ac:dyDescent="0.3">
      <c r="A2" s="1"/>
      <c r="H2" s="55" t="s">
        <v>84</v>
      </c>
      <c r="I2" s="56"/>
      <c r="J2" s="56"/>
      <c r="K2" s="56"/>
      <c r="L2" s="56"/>
      <c r="M2" s="56"/>
      <c r="N2" s="56"/>
      <c r="O2" s="57"/>
      <c r="P2" s="17">
        <v>0.16482952055953021</v>
      </c>
    </row>
    <row r="3" spans="1:20" ht="17.25" x14ac:dyDescent="0.25">
      <c r="B3" s="60" t="s">
        <v>3</v>
      </c>
      <c r="C3" s="62" t="s">
        <v>4</v>
      </c>
      <c r="D3" s="18" t="s">
        <v>82</v>
      </c>
      <c r="E3" s="65" t="s">
        <v>0</v>
      </c>
      <c r="F3" s="65"/>
      <c r="G3" s="66"/>
      <c r="H3" s="64" t="s">
        <v>86</v>
      </c>
      <c r="I3" s="65"/>
      <c r="J3" s="66"/>
      <c r="K3" s="64" t="s">
        <v>87</v>
      </c>
      <c r="L3" s="65"/>
      <c r="M3" s="66"/>
      <c r="N3" s="64" t="s">
        <v>1</v>
      </c>
      <c r="O3" s="65"/>
      <c r="P3" s="66"/>
      <c r="R3" s="64" t="s">
        <v>88</v>
      </c>
      <c r="S3" s="65"/>
      <c r="T3" s="66"/>
    </row>
    <row r="4" spans="1:20" x14ac:dyDescent="0.25">
      <c r="B4" s="61"/>
      <c r="C4" s="63"/>
      <c r="D4" s="19" t="s">
        <v>83</v>
      </c>
      <c r="E4" s="20" t="s">
        <v>5</v>
      </c>
      <c r="F4" s="21" t="s">
        <v>6</v>
      </c>
      <c r="G4" s="22" t="s">
        <v>2</v>
      </c>
      <c r="H4" s="20" t="s">
        <v>5</v>
      </c>
      <c r="I4" s="21" t="s">
        <v>6</v>
      </c>
      <c r="J4" s="22" t="s">
        <v>2</v>
      </c>
      <c r="K4" s="20" t="s">
        <v>5</v>
      </c>
      <c r="L4" s="21" t="s">
        <v>6</v>
      </c>
      <c r="M4" s="24" t="s">
        <v>2</v>
      </c>
      <c r="N4" s="20" t="s">
        <v>5</v>
      </c>
      <c r="O4" s="21" t="s">
        <v>6</v>
      </c>
      <c r="P4" s="22" t="s">
        <v>2</v>
      </c>
      <c r="R4" s="20" t="s">
        <v>5</v>
      </c>
      <c r="S4" s="21" t="s">
        <v>6</v>
      </c>
      <c r="T4" s="31" t="s">
        <v>2</v>
      </c>
    </row>
    <row r="5" spans="1:20" x14ac:dyDescent="0.25">
      <c r="B5" s="11" t="str">
        <f>'Média Mensal'!B5</f>
        <v>Fânzeres</v>
      </c>
      <c r="C5" s="11" t="str">
        <f>'Média Mensal'!C5</f>
        <v>Venda Nova</v>
      </c>
      <c r="D5" s="14">
        <f>'Média Mensal'!D5</f>
        <v>440.45</v>
      </c>
      <c r="E5" s="4">
        <v>255.99999999924097</v>
      </c>
      <c r="F5" s="2">
        <v>686.8391986225796</v>
      </c>
      <c r="G5" s="10">
        <f>+E5+F5</f>
        <v>942.83919862182051</v>
      </c>
      <c r="H5" s="9">
        <v>60</v>
      </c>
      <c r="I5" s="9">
        <v>64</v>
      </c>
      <c r="J5" s="10">
        <f>+H5+I5</f>
        <v>124</v>
      </c>
      <c r="K5" s="9">
        <v>0</v>
      </c>
      <c r="L5" s="9">
        <v>0</v>
      </c>
      <c r="M5" s="10">
        <f>+K5+L5</f>
        <v>0</v>
      </c>
      <c r="N5" s="27">
        <f>+E5/(H5*216+K5*248)</f>
        <v>1.9753086419694518E-2</v>
      </c>
      <c r="O5" s="27">
        <f t="shared" ref="O5:O80" si="0">+F5/(I5*216+L5*248)</f>
        <v>4.9684548511471326E-2</v>
      </c>
      <c r="P5" s="28">
        <f t="shared" ref="P5:P80" si="1">+G5/(J5*216+M5*248)</f>
        <v>3.5201582983192224E-2</v>
      </c>
      <c r="R5" s="32">
        <f>+E5/(H5+K5)</f>
        <v>4.2666666666540163</v>
      </c>
      <c r="S5" s="32">
        <f t="shared" ref="S5" si="2">+F5/(I5+L5)</f>
        <v>10.731862478477806</v>
      </c>
      <c r="T5" s="32">
        <f t="shared" ref="T5" si="3">+G5/(J5+M5)</f>
        <v>7.6035419243695204</v>
      </c>
    </row>
    <row r="6" spans="1:20" x14ac:dyDescent="0.25">
      <c r="B6" s="12" t="str">
        <f>'Média Mensal'!B6</f>
        <v>Venda Nova</v>
      </c>
      <c r="C6" s="12" t="str">
        <f>'Média Mensal'!C6</f>
        <v>Carreira</v>
      </c>
      <c r="D6" s="15">
        <f>'Média Mensal'!D6</f>
        <v>583.47</v>
      </c>
      <c r="E6" s="4">
        <v>416.03103209984624</v>
      </c>
      <c r="F6" s="2">
        <v>1230.2815261798989</v>
      </c>
      <c r="G6" s="5">
        <f t="shared" ref="G6:G69" si="4">+E6+F6</f>
        <v>1646.3125582797452</v>
      </c>
      <c r="H6" s="2">
        <v>61</v>
      </c>
      <c r="I6" s="2">
        <v>62</v>
      </c>
      <c r="J6" s="5">
        <f t="shared" ref="J6:J69" si="5">+H6+I6</f>
        <v>123</v>
      </c>
      <c r="K6" s="2">
        <v>0</v>
      </c>
      <c r="L6" s="2">
        <v>0</v>
      </c>
      <c r="M6" s="5">
        <f t="shared" ref="M6:M69" si="6">+K6+L6</f>
        <v>0</v>
      </c>
      <c r="N6" s="27">
        <f t="shared" ref="N6:N69" si="7">+E6/(H6*216+K6*248)</f>
        <v>3.1574911361554818E-2</v>
      </c>
      <c r="O6" s="27">
        <f t="shared" si="0"/>
        <v>9.1866900103039051E-2</v>
      </c>
      <c r="P6" s="28">
        <f t="shared" si="1"/>
        <v>6.196599511742492E-2</v>
      </c>
      <c r="R6" s="32">
        <f t="shared" ref="R6:R70" si="8">+E6/(H6+K6)</f>
        <v>6.82018085409584</v>
      </c>
      <c r="S6" s="32">
        <f t="shared" ref="S6:S70" si="9">+F6/(I6+L6)</f>
        <v>19.843250422256435</v>
      </c>
      <c r="T6" s="32">
        <f t="shared" ref="T6:T70" si="10">+G6/(J6+M6)</f>
        <v>13.384654945363781</v>
      </c>
    </row>
    <row r="7" spans="1:20" x14ac:dyDescent="0.25">
      <c r="B7" s="12" t="str">
        <f>'Média Mensal'!B7</f>
        <v>Carreira</v>
      </c>
      <c r="C7" s="12" t="str">
        <f>'Média Mensal'!C7</f>
        <v>Baguim</v>
      </c>
      <c r="D7" s="15">
        <f>'Média Mensal'!D7</f>
        <v>786.02</v>
      </c>
      <c r="E7" s="4">
        <v>537.75315061046274</v>
      </c>
      <c r="F7" s="2">
        <v>1549.7548462055279</v>
      </c>
      <c r="G7" s="5">
        <f t="shared" si="4"/>
        <v>2087.5079968159907</v>
      </c>
      <c r="H7" s="2">
        <v>61</v>
      </c>
      <c r="I7" s="2">
        <v>61</v>
      </c>
      <c r="J7" s="5">
        <f t="shared" si="5"/>
        <v>122</v>
      </c>
      <c r="K7" s="2">
        <v>0</v>
      </c>
      <c r="L7" s="2">
        <v>0</v>
      </c>
      <c r="M7" s="5">
        <f t="shared" si="6"/>
        <v>0</v>
      </c>
      <c r="N7" s="27">
        <f t="shared" si="7"/>
        <v>4.081308064742431E-2</v>
      </c>
      <c r="O7" s="27">
        <f t="shared" si="0"/>
        <v>0.11761952384680691</v>
      </c>
      <c r="P7" s="28">
        <f t="shared" si="1"/>
        <v>7.9216302247115622E-2</v>
      </c>
      <c r="R7" s="32">
        <f t="shared" si="8"/>
        <v>8.8156254198436521</v>
      </c>
      <c r="S7" s="32">
        <f t="shared" si="9"/>
        <v>25.405817150910295</v>
      </c>
      <c r="T7" s="32">
        <f t="shared" si="10"/>
        <v>17.110721285376972</v>
      </c>
    </row>
    <row r="8" spans="1:20" x14ac:dyDescent="0.25">
      <c r="B8" s="12" t="str">
        <f>'Média Mensal'!B8</f>
        <v>Baguim</v>
      </c>
      <c r="C8" s="12" t="str">
        <f>'Média Mensal'!C8</f>
        <v>Campainha</v>
      </c>
      <c r="D8" s="15">
        <f>'Média Mensal'!D8</f>
        <v>751.7</v>
      </c>
      <c r="E8" s="4">
        <v>631.05951833320387</v>
      </c>
      <c r="F8" s="2">
        <v>1765.3035754494531</v>
      </c>
      <c r="G8" s="5">
        <f t="shared" si="4"/>
        <v>2396.363093782657</v>
      </c>
      <c r="H8" s="2">
        <v>61</v>
      </c>
      <c r="I8" s="2">
        <v>61</v>
      </c>
      <c r="J8" s="5">
        <f t="shared" si="5"/>
        <v>122</v>
      </c>
      <c r="K8" s="2">
        <v>0</v>
      </c>
      <c r="L8" s="2">
        <v>0</v>
      </c>
      <c r="M8" s="5">
        <f t="shared" si="6"/>
        <v>0</v>
      </c>
      <c r="N8" s="27">
        <f t="shared" si="7"/>
        <v>4.7894620395659067E-2</v>
      </c>
      <c r="O8" s="27">
        <f t="shared" si="0"/>
        <v>0.13397871701953956</v>
      </c>
      <c r="P8" s="28">
        <f t="shared" si="1"/>
        <v>9.0936668707599311E-2</v>
      </c>
      <c r="R8" s="32">
        <f t="shared" si="8"/>
        <v>10.345238005462358</v>
      </c>
      <c r="S8" s="32">
        <f t="shared" si="9"/>
        <v>28.939402876220541</v>
      </c>
      <c r="T8" s="32">
        <f t="shared" si="10"/>
        <v>19.642320440841452</v>
      </c>
    </row>
    <row r="9" spans="1:20" x14ac:dyDescent="0.25">
      <c r="B9" s="12" t="str">
        <f>'Média Mensal'!B9</f>
        <v>Campainha</v>
      </c>
      <c r="C9" s="12" t="str">
        <f>'Média Mensal'!C9</f>
        <v>Rio Tinto</v>
      </c>
      <c r="D9" s="15">
        <f>'Média Mensal'!D9</f>
        <v>859.99</v>
      </c>
      <c r="E9" s="4">
        <v>818.52875212982099</v>
      </c>
      <c r="F9" s="2">
        <v>2208.0744614028295</v>
      </c>
      <c r="G9" s="5">
        <f t="shared" si="4"/>
        <v>3026.6032135326504</v>
      </c>
      <c r="H9" s="2">
        <v>61</v>
      </c>
      <c r="I9" s="2">
        <v>61</v>
      </c>
      <c r="J9" s="5">
        <f t="shared" si="5"/>
        <v>122</v>
      </c>
      <c r="K9" s="2">
        <v>0</v>
      </c>
      <c r="L9" s="2">
        <v>0</v>
      </c>
      <c r="M9" s="5">
        <f t="shared" si="6"/>
        <v>0</v>
      </c>
      <c r="N9" s="27">
        <f t="shared" si="7"/>
        <v>6.2122704320721082E-2</v>
      </c>
      <c r="O9" s="27">
        <f t="shared" si="0"/>
        <v>0.16758306476949222</v>
      </c>
      <c r="P9" s="28">
        <f t="shared" si="1"/>
        <v>0.11485288454510666</v>
      </c>
      <c r="R9" s="32">
        <f t="shared" si="8"/>
        <v>13.418504133275754</v>
      </c>
      <c r="S9" s="32">
        <f t="shared" si="9"/>
        <v>36.197941990210317</v>
      </c>
      <c r="T9" s="32">
        <f t="shared" si="10"/>
        <v>24.808223061743035</v>
      </c>
    </row>
    <row r="10" spans="1:20" x14ac:dyDescent="0.25">
      <c r="B10" s="12" t="str">
        <f>'Média Mensal'!B10</f>
        <v>Rio Tinto</v>
      </c>
      <c r="C10" s="12" t="str">
        <f>'Média Mensal'!C10</f>
        <v>Levada</v>
      </c>
      <c r="D10" s="15">
        <f>'Média Mensal'!D10</f>
        <v>452.83</v>
      </c>
      <c r="E10" s="4">
        <v>834.99709483386573</v>
      </c>
      <c r="F10" s="2">
        <v>2490.8135935735208</v>
      </c>
      <c r="G10" s="5">
        <f t="shared" si="4"/>
        <v>3325.8106884073868</v>
      </c>
      <c r="H10" s="2">
        <v>61</v>
      </c>
      <c r="I10" s="2">
        <v>61</v>
      </c>
      <c r="J10" s="5">
        <f t="shared" si="5"/>
        <v>122</v>
      </c>
      <c r="K10" s="2">
        <v>0</v>
      </c>
      <c r="L10" s="2">
        <v>0</v>
      </c>
      <c r="M10" s="5">
        <f t="shared" si="6"/>
        <v>0</v>
      </c>
      <c r="N10" s="27">
        <f t="shared" si="7"/>
        <v>6.3372578539303712E-2</v>
      </c>
      <c r="O10" s="27">
        <f t="shared" si="0"/>
        <v>0.18904171171626599</v>
      </c>
      <c r="P10" s="28">
        <f t="shared" si="1"/>
        <v>0.12620714512778486</v>
      </c>
      <c r="R10" s="32">
        <f t="shared" si="8"/>
        <v>13.688476964489602</v>
      </c>
      <c r="S10" s="32">
        <f t="shared" si="9"/>
        <v>40.833009730713457</v>
      </c>
      <c r="T10" s="32">
        <f t="shared" si="10"/>
        <v>27.26074334760153</v>
      </c>
    </row>
    <row r="11" spans="1:20" x14ac:dyDescent="0.25">
      <c r="B11" s="12" t="str">
        <f>'Média Mensal'!B11</f>
        <v>Levada</v>
      </c>
      <c r="C11" s="12" t="str">
        <f>'Média Mensal'!C11</f>
        <v>Nau Vitória</v>
      </c>
      <c r="D11" s="15">
        <f>'Média Mensal'!D11</f>
        <v>1111.6199999999999</v>
      </c>
      <c r="E11" s="4">
        <v>1716.286169265994</v>
      </c>
      <c r="F11" s="2">
        <v>2959.1380735983312</v>
      </c>
      <c r="G11" s="5">
        <f t="shared" si="4"/>
        <v>4675.4242428643247</v>
      </c>
      <c r="H11" s="2">
        <v>61</v>
      </c>
      <c r="I11" s="2">
        <v>61</v>
      </c>
      <c r="J11" s="5">
        <f t="shared" si="5"/>
        <v>122</v>
      </c>
      <c r="K11" s="2">
        <v>0</v>
      </c>
      <c r="L11" s="2">
        <v>0</v>
      </c>
      <c r="M11" s="5">
        <f t="shared" si="6"/>
        <v>0</v>
      </c>
      <c r="N11" s="27">
        <f t="shared" si="7"/>
        <v>0.13025851315012096</v>
      </c>
      <c r="O11" s="27">
        <f t="shared" si="0"/>
        <v>0.22458546399501603</v>
      </c>
      <c r="P11" s="28">
        <f t="shared" si="1"/>
        <v>0.1774219885725685</v>
      </c>
      <c r="R11" s="32">
        <f t="shared" si="8"/>
        <v>28.135838840426132</v>
      </c>
      <c r="S11" s="32">
        <f t="shared" si="9"/>
        <v>48.510460222923463</v>
      </c>
      <c r="T11" s="32">
        <f t="shared" si="10"/>
        <v>38.323149531674794</v>
      </c>
    </row>
    <row r="12" spans="1:20" x14ac:dyDescent="0.25">
      <c r="B12" s="12" t="str">
        <f>'Média Mensal'!B12</f>
        <v>Nau Vitória</v>
      </c>
      <c r="C12" s="12" t="str">
        <f>'Média Mensal'!C12</f>
        <v>Nasoni</v>
      </c>
      <c r="D12" s="15">
        <f>'Média Mensal'!D12</f>
        <v>499.02</v>
      </c>
      <c r="E12" s="4">
        <v>1731.4240202314975</v>
      </c>
      <c r="F12" s="2">
        <v>3038.2613536150661</v>
      </c>
      <c r="G12" s="5">
        <f t="shared" si="4"/>
        <v>4769.6853738465634</v>
      </c>
      <c r="H12" s="2">
        <v>61</v>
      </c>
      <c r="I12" s="2">
        <v>61</v>
      </c>
      <c r="J12" s="5">
        <f t="shared" si="5"/>
        <v>122</v>
      </c>
      <c r="K12" s="2">
        <v>0</v>
      </c>
      <c r="L12" s="2">
        <v>0</v>
      </c>
      <c r="M12" s="5">
        <f t="shared" si="6"/>
        <v>0</v>
      </c>
      <c r="N12" s="27">
        <f t="shared" si="7"/>
        <v>0.13140740894288838</v>
      </c>
      <c r="O12" s="27">
        <f t="shared" si="0"/>
        <v>0.23059057025008092</v>
      </c>
      <c r="P12" s="28">
        <f t="shared" si="1"/>
        <v>0.18099898959648464</v>
      </c>
      <c r="R12" s="32">
        <f t="shared" si="8"/>
        <v>28.384000331663891</v>
      </c>
      <c r="S12" s="32">
        <f t="shared" si="9"/>
        <v>49.807563174017474</v>
      </c>
      <c r="T12" s="32">
        <f t="shared" si="10"/>
        <v>39.095781752840686</v>
      </c>
    </row>
    <row r="13" spans="1:20" x14ac:dyDescent="0.25">
      <c r="B13" s="12" t="str">
        <f>'Média Mensal'!B13</f>
        <v>Nasoni</v>
      </c>
      <c r="C13" s="12" t="str">
        <f>'Média Mensal'!C13</f>
        <v>Contumil</v>
      </c>
      <c r="D13" s="15">
        <f>'Média Mensal'!D13</f>
        <v>650</v>
      </c>
      <c r="E13" s="4">
        <v>1766.1165774588653</v>
      </c>
      <c r="F13" s="2">
        <v>3121.479472650994</v>
      </c>
      <c r="G13" s="5">
        <f t="shared" si="4"/>
        <v>4887.5960501098598</v>
      </c>
      <c r="H13" s="2">
        <v>61</v>
      </c>
      <c r="I13" s="2">
        <v>61</v>
      </c>
      <c r="J13" s="5">
        <f t="shared" si="5"/>
        <v>122</v>
      </c>
      <c r="K13" s="2">
        <v>0</v>
      </c>
      <c r="L13" s="2">
        <v>0</v>
      </c>
      <c r="M13" s="5">
        <f t="shared" si="6"/>
        <v>0</v>
      </c>
      <c r="N13" s="27">
        <f t="shared" si="7"/>
        <v>0.1340404202685842</v>
      </c>
      <c r="O13" s="27">
        <f t="shared" si="0"/>
        <v>0.23690645663714283</v>
      </c>
      <c r="P13" s="28">
        <f t="shared" si="1"/>
        <v>0.18547343845286354</v>
      </c>
      <c r="R13" s="32">
        <f t="shared" si="8"/>
        <v>28.952730778014185</v>
      </c>
      <c r="S13" s="32">
        <f t="shared" si="9"/>
        <v>51.171794633622852</v>
      </c>
      <c r="T13" s="32">
        <f t="shared" si="10"/>
        <v>40.062262705818526</v>
      </c>
    </row>
    <row r="14" spans="1:20" x14ac:dyDescent="0.25">
      <c r="B14" s="12" t="str">
        <f>'Média Mensal'!B14</f>
        <v>Contumil</v>
      </c>
      <c r="C14" s="12" t="str">
        <f>'Média Mensal'!C14</f>
        <v>Estádio do Dragão</v>
      </c>
      <c r="D14" s="15">
        <f>'Média Mensal'!D14</f>
        <v>619.19000000000005</v>
      </c>
      <c r="E14" s="4">
        <v>1918.862289410881</v>
      </c>
      <c r="F14" s="2">
        <v>3613.920709759137</v>
      </c>
      <c r="G14" s="5">
        <f t="shared" si="4"/>
        <v>5532.7829991700182</v>
      </c>
      <c r="H14" s="2">
        <v>61</v>
      </c>
      <c r="I14" s="2">
        <v>61</v>
      </c>
      <c r="J14" s="5">
        <f t="shared" si="5"/>
        <v>122</v>
      </c>
      <c r="K14" s="2">
        <v>0</v>
      </c>
      <c r="L14" s="2">
        <v>0</v>
      </c>
      <c r="M14" s="5">
        <f t="shared" si="6"/>
        <v>0</v>
      </c>
      <c r="N14" s="27">
        <f t="shared" si="7"/>
        <v>0.14563314279074688</v>
      </c>
      <c r="O14" s="27">
        <f t="shared" si="0"/>
        <v>0.27428056388578759</v>
      </c>
      <c r="P14" s="28">
        <f t="shared" si="1"/>
        <v>0.20995685333826725</v>
      </c>
      <c r="R14" s="32">
        <f t="shared" si="8"/>
        <v>31.456758842801328</v>
      </c>
      <c r="S14" s="32">
        <f t="shared" si="9"/>
        <v>59.244601799330113</v>
      </c>
      <c r="T14" s="32">
        <f t="shared" si="10"/>
        <v>45.350680321065724</v>
      </c>
    </row>
    <row r="15" spans="1:20" x14ac:dyDescent="0.25">
      <c r="B15" s="12" t="str">
        <f>'Média Mensal'!B15</f>
        <v>Estádio do Dragão</v>
      </c>
      <c r="C15" s="12" t="str">
        <f>'Média Mensal'!C15</f>
        <v>Campanhã</v>
      </c>
      <c r="D15" s="15">
        <f>'Média Mensal'!D15</f>
        <v>1166.02</v>
      </c>
      <c r="E15" s="4">
        <v>4137.183176133055</v>
      </c>
      <c r="F15" s="2">
        <v>5367.091936382255</v>
      </c>
      <c r="G15" s="5">
        <f t="shared" si="4"/>
        <v>9504.27511251531</v>
      </c>
      <c r="H15" s="2">
        <v>97</v>
      </c>
      <c r="I15" s="2">
        <v>97</v>
      </c>
      <c r="J15" s="5">
        <f t="shared" si="5"/>
        <v>194</v>
      </c>
      <c r="K15" s="2">
        <v>61</v>
      </c>
      <c r="L15" s="2">
        <v>61</v>
      </c>
      <c r="M15" s="5">
        <f t="shared" si="6"/>
        <v>122</v>
      </c>
      <c r="N15" s="27">
        <f t="shared" si="7"/>
        <v>0.114666939471537</v>
      </c>
      <c r="O15" s="27">
        <f t="shared" si="0"/>
        <v>0.14875531974451925</v>
      </c>
      <c r="P15" s="28">
        <f t="shared" si="1"/>
        <v>0.13171112960802814</v>
      </c>
      <c r="R15" s="32">
        <f t="shared" si="8"/>
        <v>26.184703646411741</v>
      </c>
      <c r="S15" s="32">
        <f t="shared" si="9"/>
        <v>33.968936306216804</v>
      </c>
      <c r="T15" s="32">
        <f t="shared" si="10"/>
        <v>30.076819976314273</v>
      </c>
    </row>
    <row r="16" spans="1:20" x14ac:dyDescent="0.25">
      <c r="B16" s="12" t="str">
        <f>'Média Mensal'!B16</f>
        <v>Campanhã</v>
      </c>
      <c r="C16" s="12" t="str">
        <f>'Média Mensal'!C16</f>
        <v>Heroismo</v>
      </c>
      <c r="D16" s="15">
        <f>'Média Mensal'!D16</f>
        <v>950.92</v>
      </c>
      <c r="E16" s="4">
        <v>8341.6801365795436</v>
      </c>
      <c r="F16" s="2">
        <v>8897.4005337204362</v>
      </c>
      <c r="G16" s="5">
        <f t="shared" si="4"/>
        <v>17239.08067029998</v>
      </c>
      <c r="H16" s="2">
        <v>100</v>
      </c>
      <c r="I16" s="2">
        <v>99</v>
      </c>
      <c r="J16" s="5">
        <f t="shared" si="5"/>
        <v>199</v>
      </c>
      <c r="K16" s="2">
        <v>120</v>
      </c>
      <c r="L16" s="2">
        <v>117</v>
      </c>
      <c r="M16" s="5">
        <f t="shared" si="6"/>
        <v>237</v>
      </c>
      <c r="N16" s="27">
        <f t="shared" si="7"/>
        <v>0.16241589050972632</v>
      </c>
      <c r="O16" s="27">
        <f t="shared" si="0"/>
        <v>0.17653572487540548</v>
      </c>
      <c r="P16" s="28">
        <f t="shared" si="1"/>
        <v>0.16940920470027496</v>
      </c>
      <c r="R16" s="32">
        <f t="shared" si="8"/>
        <v>37.916727893543381</v>
      </c>
      <c r="S16" s="32">
        <f t="shared" si="9"/>
        <v>41.191669137594609</v>
      </c>
      <c r="T16" s="32">
        <f t="shared" si="10"/>
        <v>39.539175849311881</v>
      </c>
    </row>
    <row r="17" spans="2:20" x14ac:dyDescent="0.25">
      <c r="B17" s="12" t="str">
        <f>'Média Mensal'!B17</f>
        <v>Heroismo</v>
      </c>
      <c r="C17" s="12" t="str">
        <f>'Média Mensal'!C17</f>
        <v>24 de Agosto</v>
      </c>
      <c r="D17" s="15">
        <f>'Média Mensal'!D17</f>
        <v>571.9</v>
      </c>
      <c r="E17" s="4">
        <v>8674.316767066548</v>
      </c>
      <c r="F17" s="2">
        <v>9697.8447419448603</v>
      </c>
      <c r="G17" s="5">
        <f t="shared" si="4"/>
        <v>18372.161509011406</v>
      </c>
      <c r="H17" s="2">
        <v>104</v>
      </c>
      <c r="I17" s="2">
        <v>101</v>
      </c>
      <c r="J17" s="5">
        <f t="shared" si="5"/>
        <v>205</v>
      </c>
      <c r="K17" s="2">
        <v>120</v>
      </c>
      <c r="L17" s="2">
        <v>119</v>
      </c>
      <c r="M17" s="5">
        <f t="shared" si="6"/>
        <v>239</v>
      </c>
      <c r="N17" s="27">
        <f t="shared" si="7"/>
        <v>0.16609828368310639</v>
      </c>
      <c r="O17" s="27">
        <f t="shared" si="0"/>
        <v>0.18893868340759157</v>
      </c>
      <c r="P17" s="28">
        <f t="shared" si="1"/>
        <v>0.17741966846619484</v>
      </c>
      <c r="R17" s="32">
        <f t="shared" si="8"/>
        <v>38.72462842440423</v>
      </c>
      <c r="S17" s="32">
        <f t="shared" si="9"/>
        <v>44.081112463385729</v>
      </c>
      <c r="T17" s="32">
        <f t="shared" si="10"/>
        <v>41.378742137413077</v>
      </c>
    </row>
    <row r="18" spans="2:20" x14ac:dyDescent="0.25">
      <c r="B18" s="12" t="str">
        <f>'Média Mensal'!B18</f>
        <v>24 de Agosto</v>
      </c>
      <c r="C18" s="12" t="str">
        <f>'Média Mensal'!C18</f>
        <v>Bolhão</v>
      </c>
      <c r="D18" s="15">
        <f>'Média Mensal'!D18</f>
        <v>680.44</v>
      </c>
      <c r="E18" s="4">
        <v>10795.787038232969</v>
      </c>
      <c r="F18" s="2">
        <v>11700.458774368488</v>
      </c>
      <c r="G18" s="5">
        <f t="shared" si="4"/>
        <v>22496.245812601457</v>
      </c>
      <c r="H18" s="2">
        <v>100</v>
      </c>
      <c r="I18" s="2">
        <v>101</v>
      </c>
      <c r="J18" s="5">
        <f t="shared" si="5"/>
        <v>201</v>
      </c>
      <c r="K18" s="2">
        <v>120</v>
      </c>
      <c r="L18" s="2">
        <v>117</v>
      </c>
      <c r="M18" s="5">
        <f t="shared" si="6"/>
        <v>237</v>
      </c>
      <c r="N18" s="27">
        <f t="shared" si="7"/>
        <v>0.21019834575998772</v>
      </c>
      <c r="O18" s="27">
        <f t="shared" si="0"/>
        <v>0.23017899697766148</v>
      </c>
      <c r="P18" s="28">
        <f t="shared" si="1"/>
        <v>0.22013705390442947</v>
      </c>
      <c r="R18" s="32">
        <f t="shared" si="8"/>
        <v>49.071759264695316</v>
      </c>
      <c r="S18" s="32">
        <f t="shared" si="9"/>
        <v>53.671829240222422</v>
      </c>
      <c r="T18" s="32">
        <f t="shared" si="10"/>
        <v>51.361291809592366</v>
      </c>
    </row>
    <row r="19" spans="2:20" x14ac:dyDescent="0.25">
      <c r="B19" s="12" t="str">
        <f>'Média Mensal'!B19</f>
        <v>Bolhão</v>
      </c>
      <c r="C19" s="12" t="str">
        <f>'Média Mensal'!C19</f>
        <v>Trindade</v>
      </c>
      <c r="D19" s="15">
        <f>'Média Mensal'!D19</f>
        <v>451.8</v>
      </c>
      <c r="E19" s="4">
        <v>13430.168435557487</v>
      </c>
      <c r="F19" s="2">
        <v>13315.008752839716</v>
      </c>
      <c r="G19" s="5">
        <f t="shared" si="4"/>
        <v>26745.177188397203</v>
      </c>
      <c r="H19" s="2">
        <v>100</v>
      </c>
      <c r="I19" s="2">
        <v>99</v>
      </c>
      <c r="J19" s="5">
        <f t="shared" si="5"/>
        <v>199</v>
      </c>
      <c r="K19" s="2">
        <v>120</v>
      </c>
      <c r="L19" s="2">
        <v>118</v>
      </c>
      <c r="M19" s="5">
        <f t="shared" si="6"/>
        <v>238</v>
      </c>
      <c r="N19" s="27">
        <f t="shared" si="7"/>
        <v>0.26149081844932803</v>
      </c>
      <c r="O19" s="27">
        <f t="shared" si="0"/>
        <v>0.2628930807305267</v>
      </c>
      <c r="P19" s="28">
        <f t="shared" si="1"/>
        <v>0.26218705580343898</v>
      </c>
      <c r="R19" s="32">
        <f t="shared" si="8"/>
        <v>61.046220161624944</v>
      </c>
      <c r="S19" s="32">
        <f t="shared" si="9"/>
        <v>61.359487340275187</v>
      </c>
      <c r="T19" s="32">
        <f t="shared" si="10"/>
        <v>61.201778463151491</v>
      </c>
    </row>
    <row r="20" spans="2:20" x14ac:dyDescent="0.25">
      <c r="B20" s="12" t="str">
        <f>'Média Mensal'!B20</f>
        <v>Trindade</v>
      </c>
      <c r="C20" s="12" t="str">
        <f>'Média Mensal'!C20</f>
        <v>Lapa</v>
      </c>
      <c r="D20" s="15">
        <f>'Média Mensal'!D20</f>
        <v>857.43000000000006</v>
      </c>
      <c r="E20" s="4">
        <v>19335.291298067517</v>
      </c>
      <c r="F20" s="2">
        <v>18998.914043707609</v>
      </c>
      <c r="G20" s="5">
        <f t="shared" si="4"/>
        <v>38334.20534177513</v>
      </c>
      <c r="H20" s="2">
        <v>186</v>
      </c>
      <c r="I20" s="2">
        <v>188</v>
      </c>
      <c r="J20" s="5">
        <f t="shared" si="5"/>
        <v>374</v>
      </c>
      <c r="K20" s="2">
        <v>120</v>
      </c>
      <c r="L20" s="2">
        <v>118</v>
      </c>
      <c r="M20" s="5">
        <f t="shared" si="6"/>
        <v>238</v>
      </c>
      <c r="N20" s="27">
        <f t="shared" si="7"/>
        <v>0.27647122080284142</v>
      </c>
      <c r="O20" s="27">
        <f t="shared" si="0"/>
        <v>0.27191026510916544</v>
      </c>
      <c r="P20" s="28">
        <f t="shared" si="1"/>
        <v>0.27419178689184548</v>
      </c>
      <c r="R20" s="32">
        <f t="shared" si="8"/>
        <v>63.187226464272932</v>
      </c>
      <c r="S20" s="32">
        <f t="shared" si="9"/>
        <v>62.087954391201336</v>
      </c>
      <c r="T20" s="32">
        <f t="shared" si="10"/>
        <v>62.637590427737138</v>
      </c>
    </row>
    <row r="21" spans="2:20" x14ac:dyDescent="0.25">
      <c r="B21" s="12" t="str">
        <f>'Média Mensal'!B21</f>
        <v>Lapa</v>
      </c>
      <c r="C21" s="12" t="str">
        <f>'Média Mensal'!C21</f>
        <v>Carolina Michaelis</v>
      </c>
      <c r="D21" s="15">
        <f>'Média Mensal'!D21</f>
        <v>460.97</v>
      </c>
      <c r="E21" s="4">
        <v>18042.70117690949</v>
      </c>
      <c r="F21" s="2">
        <v>19141.705531055184</v>
      </c>
      <c r="G21" s="5">
        <f t="shared" si="4"/>
        <v>37184.406707964677</v>
      </c>
      <c r="H21" s="2">
        <v>185</v>
      </c>
      <c r="I21" s="2">
        <v>187</v>
      </c>
      <c r="J21" s="5">
        <f t="shared" si="5"/>
        <v>372</v>
      </c>
      <c r="K21" s="2">
        <v>120</v>
      </c>
      <c r="L21" s="2">
        <v>118</v>
      </c>
      <c r="M21" s="5">
        <f t="shared" si="6"/>
        <v>238</v>
      </c>
      <c r="N21" s="27">
        <f t="shared" si="7"/>
        <v>0.25878802606009021</v>
      </c>
      <c r="O21" s="27">
        <f t="shared" si="0"/>
        <v>0.2748033985737795</v>
      </c>
      <c r="P21" s="28">
        <f t="shared" si="1"/>
        <v>0.2667920352712424</v>
      </c>
      <c r="R21" s="32">
        <f t="shared" si="8"/>
        <v>59.156397301342587</v>
      </c>
      <c r="S21" s="32">
        <f t="shared" si="9"/>
        <v>62.759690265754699</v>
      </c>
      <c r="T21" s="32">
        <f t="shared" si="10"/>
        <v>60.958043783548653</v>
      </c>
    </row>
    <row r="22" spans="2:20" x14ac:dyDescent="0.25">
      <c r="B22" s="12" t="str">
        <f>'Média Mensal'!B22</f>
        <v>Carolina Michaelis</v>
      </c>
      <c r="C22" s="12" t="str">
        <f>'Média Mensal'!C22</f>
        <v>Casa da Música</v>
      </c>
      <c r="D22" s="15">
        <f>'Média Mensal'!D22</f>
        <v>627.48</v>
      </c>
      <c r="E22" s="4">
        <v>17029.737041460878</v>
      </c>
      <c r="F22" s="2">
        <v>18740.126891285945</v>
      </c>
      <c r="G22" s="5">
        <f t="shared" si="4"/>
        <v>35769.863932746826</v>
      </c>
      <c r="H22" s="2">
        <v>185</v>
      </c>
      <c r="I22" s="2">
        <v>186</v>
      </c>
      <c r="J22" s="5">
        <f t="shared" si="5"/>
        <v>371</v>
      </c>
      <c r="K22" s="2">
        <v>121</v>
      </c>
      <c r="L22" s="2">
        <v>118</v>
      </c>
      <c r="M22" s="5">
        <f t="shared" si="6"/>
        <v>239</v>
      </c>
      <c r="N22" s="27">
        <f t="shared" si="7"/>
        <v>0.24339322320862219</v>
      </c>
      <c r="O22" s="27">
        <f t="shared" si="0"/>
        <v>0.269875099240869</v>
      </c>
      <c r="P22" s="28">
        <f t="shared" si="1"/>
        <v>0.25658401191285168</v>
      </c>
      <c r="R22" s="32">
        <f t="shared" si="8"/>
        <v>55.652735429610715</v>
      </c>
      <c r="S22" s="32">
        <f t="shared" si="9"/>
        <v>61.645154247651135</v>
      </c>
      <c r="T22" s="32">
        <f t="shared" si="10"/>
        <v>58.639121201224306</v>
      </c>
    </row>
    <row r="23" spans="2:20" x14ac:dyDescent="0.25">
      <c r="B23" s="12" t="str">
        <f>'Média Mensal'!B23</f>
        <v>Casa da Música</v>
      </c>
      <c r="C23" s="12" t="str">
        <f>'Média Mensal'!C23</f>
        <v>Francos</v>
      </c>
      <c r="D23" s="15">
        <f>'Média Mensal'!D23</f>
        <v>871.87</v>
      </c>
      <c r="E23" s="4">
        <v>15139.313656356098</v>
      </c>
      <c r="F23" s="2">
        <v>16044.259025414975</v>
      </c>
      <c r="G23" s="5">
        <f t="shared" si="4"/>
        <v>31183.572681771075</v>
      </c>
      <c r="H23" s="2">
        <v>184</v>
      </c>
      <c r="I23" s="2">
        <v>187</v>
      </c>
      <c r="J23" s="5">
        <f t="shared" si="5"/>
        <v>371</v>
      </c>
      <c r="K23" s="2">
        <v>123</v>
      </c>
      <c r="L23" s="2">
        <v>118</v>
      </c>
      <c r="M23" s="5">
        <f t="shared" si="6"/>
        <v>241</v>
      </c>
      <c r="N23" s="27">
        <f t="shared" si="7"/>
        <v>0.21551237980235877</v>
      </c>
      <c r="O23" s="27">
        <f t="shared" si="0"/>
        <v>0.23033563548603098</v>
      </c>
      <c r="P23" s="28">
        <f t="shared" si="1"/>
        <v>0.22289264554102153</v>
      </c>
      <c r="R23" s="32">
        <f t="shared" si="8"/>
        <v>49.313725265003576</v>
      </c>
      <c r="S23" s="32">
        <f t="shared" si="9"/>
        <v>52.604127952180242</v>
      </c>
      <c r="T23" s="32">
        <f t="shared" si="10"/>
        <v>50.953550133612865</v>
      </c>
    </row>
    <row r="24" spans="2:20" x14ac:dyDescent="0.25">
      <c r="B24" s="12" t="str">
        <f>'Média Mensal'!B24</f>
        <v>Francos</v>
      </c>
      <c r="C24" s="12" t="str">
        <f>'Média Mensal'!C24</f>
        <v>Ramalde</v>
      </c>
      <c r="D24" s="15">
        <f>'Média Mensal'!D24</f>
        <v>965.03</v>
      </c>
      <c r="E24" s="4">
        <v>14042.349754598959</v>
      </c>
      <c r="F24" s="2">
        <v>15224.010844178534</v>
      </c>
      <c r="G24" s="5">
        <f t="shared" si="4"/>
        <v>29266.360598777494</v>
      </c>
      <c r="H24" s="2">
        <v>183</v>
      </c>
      <c r="I24" s="2">
        <v>188</v>
      </c>
      <c r="J24" s="5">
        <f t="shared" si="5"/>
        <v>371</v>
      </c>
      <c r="K24" s="2">
        <v>122</v>
      </c>
      <c r="L24" s="2">
        <v>118</v>
      </c>
      <c r="M24" s="5">
        <f t="shared" si="6"/>
        <v>240</v>
      </c>
      <c r="N24" s="27">
        <f t="shared" si="7"/>
        <v>0.20122592219705032</v>
      </c>
      <c r="O24" s="27">
        <f t="shared" si="0"/>
        <v>0.2178842861829994</v>
      </c>
      <c r="P24" s="28">
        <f t="shared" si="1"/>
        <v>0.209560352571873</v>
      </c>
      <c r="R24" s="32">
        <f t="shared" si="8"/>
        <v>46.040490998685115</v>
      </c>
      <c r="S24" s="32">
        <f t="shared" si="9"/>
        <v>49.751669425420047</v>
      </c>
      <c r="T24" s="32">
        <f t="shared" si="10"/>
        <v>47.899117182941886</v>
      </c>
    </row>
    <row r="25" spans="2:20" x14ac:dyDescent="0.25">
      <c r="B25" s="12" t="str">
        <f>'Média Mensal'!B25</f>
        <v>Ramalde</v>
      </c>
      <c r="C25" s="12" t="str">
        <f>'Média Mensal'!C25</f>
        <v>Viso</v>
      </c>
      <c r="D25" s="15">
        <f>'Média Mensal'!D25</f>
        <v>621.15</v>
      </c>
      <c r="E25" s="4">
        <v>13200.131075489007</v>
      </c>
      <c r="F25" s="2">
        <v>15182.983250166402</v>
      </c>
      <c r="G25" s="5">
        <f t="shared" si="4"/>
        <v>28383.11432565541</v>
      </c>
      <c r="H25" s="2">
        <v>183</v>
      </c>
      <c r="I25" s="2">
        <v>187</v>
      </c>
      <c r="J25" s="5">
        <f t="shared" si="5"/>
        <v>370</v>
      </c>
      <c r="K25" s="2">
        <v>122</v>
      </c>
      <c r="L25" s="2">
        <v>118</v>
      </c>
      <c r="M25" s="5">
        <f t="shared" si="6"/>
        <v>240</v>
      </c>
      <c r="N25" s="27">
        <f t="shared" si="7"/>
        <v>0.18915698549078597</v>
      </c>
      <c r="O25" s="27">
        <f t="shared" si="0"/>
        <v>0.21797093215468016</v>
      </c>
      <c r="P25" s="28">
        <f t="shared" si="1"/>
        <v>0.20355073383287012</v>
      </c>
      <c r="R25" s="32">
        <f t="shared" si="8"/>
        <v>43.279118280291826</v>
      </c>
      <c r="S25" s="32">
        <f t="shared" si="9"/>
        <v>49.780272951365255</v>
      </c>
      <c r="T25" s="32">
        <f t="shared" si="10"/>
        <v>46.529695615828537</v>
      </c>
    </row>
    <row r="26" spans="2:20" x14ac:dyDescent="0.25">
      <c r="B26" s="12" t="str">
        <f>'Média Mensal'!B26</f>
        <v>Viso</v>
      </c>
      <c r="C26" s="12" t="str">
        <f>'Média Mensal'!C26</f>
        <v>Sete Bicas</v>
      </c>
      <c r="D26" s="15">
        <f>'Média Mensal'!D26</f>
        <v>743.81</v>
      </c>
      <c r="E26" s="4">
        <v>12639.861842403341</v>
      </c>
      <c r="F26" s="2">
        <v>14833.126432915931</v>
      </c>
      <c r="G26" s="5">
        <f t="shared" si="4"/>
        <v>27472.988275319272</v>
      </c>
      <c r="H26" s="2">
        <v>183</v>
      </c>
      <c r="I26" s="2">
        <v>187</v>
      </c>
      <c r="J26" s="5">
        <f t="shared" si="5"/>
        <v>370</v>
      </c>
      <c r="K26" s="2">
        <v>122</v>
      </c>
      <c r="L26" s="2">
        <v>119</v>
      </c>
      <c r="M26" s="5">
        <f t="shared" si="6"/>
        <v>241</v>
      </c>
      <c r="N26" s="27">
        <f t="shared" si="7"/>
        <v>0.18112836527575576</v>
      </c>
      <c r="O26" s="27">
        <f t="shared" si="0"/>
        <v>0.21219281347156002</v>
      </c>
      <c r="P26" s="28">
        <f t="shared" si="1"/>
        <v>0.19667393244458559</v>
      </c>
      <c r="R26" s="32">
        <f t="shared" si="8"/>
        <v>41.442169975092924</v>
      </c>
      <c r="S26" s="32">
        <f t="shared" si="9"/>
        <v>48.474269388614154</v>
      </c>
      <c r="T26" s="32">
        <f t="shared" si="10"/>
        <v>44.963974264024998</v>
      </c>
    </row>
    <row r="27" spans="2:20" x14ac:dyDescent="0.25">
      <c r="B27" s="12" t="str">
        <f>'Média Mensal'!B27</f>
        <v>Sete Bicas</v>
      </c>
      <c r="C27" s="12" t="str">
        <f>'Média Mensal'!C27</f>
        <v>ASra da Hora</v>
      </c>
      <c r="D27" s="15">
        <f>'Média Mensal'!D27</f>
        <v>674.5</v>
      </c>
      <c r="E27" s="4">
        <v>12370.063729164503</v>
      </c>
      <c r="F27" s="2">
        <v>11442.215746096243</v>
      </c>
      <c r="G27" s="5">
        <f t="shared" si="4"/>
        <v>23812.279475260744</v>
      </c>
      <c r="H27" s="2">
        <v>184</v>
      </c>
      <c r="I27" s="2">
        <v>187</v>
      </c>
      <c r="J27" s="5">
        <f t="shared" si="5"/>
        <v>371</v>
      </c>
      <c r="K27" s="2">
        <v>122</v>
      </c>
      <c r="L27" s="2">
        <v>114</v>
      </c>
      <c r="M27" s="5">
        <f t="shared" si="6"/>
        <v>236</v>
      </c>
      <c r="N27" s="27">
        <f t="shared" si="7"/>
        <v>0.17671519613092149</v>
      </c>
      <c r="O27" s="27">
        <f t="shared" si="0"/>
        <v>0.16664068137737742</v>
      </c>
      <c r="P27" s="28">
        <f t="shared" si="1"/>
        <v>0.1717264717248943</v>
      </c>
      <c r="R27" s="32">
        <f t="shared" si="8"/>
        <v>40.425044866550664</v>
      </c>
      <c r="S27" s="32">
        <f t="shared" si="9"/>
        <v>38.014005800984194</v>
      </c>
      <c r="T27" s="32">
        <f t="shared" si="10"/>
        <v>39.229455478189038</v>
      </c>
    </row>
    <row r="28" spans="2:20" x14ac:dyDescent="0.25">
      <c r="B28" s="12" t="str">
        <f>'Média Mensal'!B28</f>
        <v>ASra da Hora</v>
      </c>
      <c r="C28" s="12" t="str">
        <f>'Média Mensal'!C28</f>
        <v>Vasco da Gama</v>
      </c>
      <c r="D28" s="15">
        <f>'Média Mensal'!D28</f>
        <v>824.48</v>
      </c>
      <c r="E28" s="4">
        <v>3950.498983281469</v>
      </c>
      <c r="F28" s="2">
        <v>5999.9564144068563</v>
      </c>
      <c r="G28" s="5">
        <f t="shared" si="4"/>
        <v>9950.4553976883253</v>
      </c>
      <c r="H28" s="2">
        <v>122</v>
      </c>
      <c r="I28" s="2">
        <v>122</v>
      </c>
      <c r="J28" s="5">
        <f t="shared" si="5"/>
        <v>244</v>
      </c>
      <c r="K28" s="2">
        <v>0</v>
      </c>
      <c r="L28" s="2">
        <v>0</v>
      </c>
      <c r="M28" s="5">
        <f t="shared" si="6"/>
        <v>0</v>
      </c>
      <c r="N28" s="27">
        <f t="shared" si="7"/>
        <v>0.14991268151493128</v>
      </c>
      <c r="O28" s="27">
        <f t="shared" si="0"/>
        <v>0.22768504911987159</v>
      </c>
      <c r="P28" s="28">
        <f t="shared" si="1"/>
        <v>0.18879886531740145</v>
      </c>
      <c r="R28" s="32">
        <f t="shared" si="8"/>
        <v>32.381139207225154</v>
      </c>
      <c r="S28" s="32">
        <f t="shared" si="9"/>
        <v>49.179970609892266</v>
      </c>
      <c r="T28" s="32">
        <f t="shared" si="10"/>
        <v>40.780554908558713</v>
      </c>
    </row>
    <row r="29" spans="2:20" x14ac:dyDescent="0.25">
      <c r="B29" s="12" t="str">
        <f>'Média Mensal'!B29</f>
        <v>Vasco da Gama</v>
      </c>
      <c r="C29" s="12" t="str">
        <f>'Média Mensal'!C29</f>
        <v>Estádio do Mar</v>
      </c>
      <c r="D29" s="15">
        <f>'Média Mensal'!D29</f>
        <v>661.6</v>
      </c>
      <c r="E29" s="4">
        <v>3582.8272501089</v>
      </c>
      <c r="F29" s="2">
        <v>6043.3677954563573</v>
      </c>
      <c r="G29" s="5">
        <f t="shared" si="4"/>
        <v>9626.1950455652568</v>
      </c>
      <c r="H29" s="2">
        <v>122</v>
      </c>
      <c r="I29" s="2">
        <v>126</v>
      </c>
      <c r="J29" s="5">
        <f t="shared" si="5"/>
        <v>248</v>
      </c>
      <c r="K29" s="2">
        <v>0</v>
      </c>
      <c r="L29" s="2">
        <v>0</v>
      </c>
      <c r="M29" s="5">
        <f t="shared" si="6"/>
        <v>0</v>
      </c>
      <c r="N29" s="27">
        <f t="shared" si="7"/>
        <v>0.13596035405695583</v>
      </c>
      <c r="O29" s="27">
        <f t="shared" si="0"/>
        <v>0.22205202070312893</v>
      </c>
      <c r="P29" s="28">
        <f t="shared" si="1"/>
        <v>0.17970047501428571</v>
      </c>
      <c r="R29" s="32">
        <f t="shared" si="8"/>
        <v>29.367436476302458</v>
      </c>
      <c r="S29" s="32">
        <f t="shared" si="9"/>
        <v>47.963236471875852</v>
      </c>
      <c r="T29" s="32">
        <f t="shared" si="10"/>
        <v>38.815302603085712</v>
      </c>
    </row>
    <row r="30" spans="2:20" x14ac:dyDescent="0.25">
      <c r="B30" s="12" t="str">
        <f>'Média Mensal'!B30</f>
        <v>Estádio do Mar</v>
      </c>
      <c r="C30" s="12" t="str">
        <f>'Média Mensal'!C30</f>
        <v>Pedro Hispano</v>
      </c>
      <c r="D30" s="15">
        <f>'Média Mensal'!D30</f>
        <v>786.97</v>
      </c>
      <c r="E30" s="4">
        <v>3620.0458618404491</v>
      </c>
      <c r="F30" s="2">
        <v>5806.3467664568261</v>
      </c>
      <c r="G30" s="5">
        <f t="shared" si="4"/>
        <v>9426.3926282972752</v>
      </c>
      <c r="H30" s="2">
        <v>122</v>
      </c>
      <c r="I30" s="2">
        <v>124</v>
      </c>
      <c r="J30" s="5">
        <f t="shared" si="5"/>
        <v>246</v>
      </c>
      <c r="K30" s="2">
        <v>0</v>
      </c>
      <c r="L30" s="2">
        <v>0</v>
      </c>
      <c r="M30" s="5">
        <f t="shared" si="6"/>
        <v>0</v>
      </c>
      <c r="N30" s="27">
        <f t="shared" si="7"/>
        <v>0.13737271789012026</v>
      </c>
      <c r="O30" s="27">
        <f t="shared" si="0"/>
        <v>0.21678415346687671</v>
      </c>
      <c r="P30" s="28">
        <f t="shared" si="1"/>
        <v>0.17740124639222515</v>
      </c>
      <c r="R30" s="32">
        <f t="shared" si="8"/>
        <v>29.672507064265975</v>
      </c>
      <c r="S30" s="32">
        <f t="shared" si="9"/>
        <v>46.825377148845369</v>
      </c>
      <c r="T30" s="32">
        <f t="shared" si="10"/>
        <v>38.318669220720629</v>
      </c>
    </row>
    <row r="31" spans="2:20" x14ac:dyDescent="0.25">
      <c r="B31" s="12" t="str">
        <f>'Média Mensal'!B31</f>
        <v>Pedro Hispano</v>
      </c>
      <c r="C31" s="12" t="str">
        <f>'Média Mensal'!C31</f>
        <v>Parque de Real</v>
      </c>
      <c r="D31" s="15">
        <f>'Média Mensal'!D31</f>
        <v>656.68</v>
      </c>
      <c r="E31" s="4">
        <v>3371.499888110337</v>
      </c>
      <c r="F31" s="2">
        <v>5745.0296294304608</v>
      </c>
      <c r="G31" s="5">
        <f t="shared" si="4"/>
        <v>9116.5295175407973</v>
      </c>
      <c r="H31" s="2">
        <v>119</v>
      </c>
      <c r="I31" s="2">
        <v>122</v>
      </c>
      <c r="J31" s="5">
        <f t="shared" si="5"/>
        <v>241</v>
      </c>
      <c r="K31" s="2">
        <v>0</v>
      </c>
      <c r="L31" s="2">
        <v>0</v>
      </c>
      <c r="M31" s="5">
        <f t="shared" si="6"/>
        <v>0</v>
      </c>
      <c r="N31" s="27">
        <f t="shared" si="7"/>
        <v>0.13116635107805544</v>
      </c>
      <c r="O31" s="27">
        <f t="shared" si="0"/>
        <v>0.21801114258615895</v>
      </c>
      <c r="P31" s="28">
        <f t="shared" si="1"/>
        <v>0.17512927458008293</v>
      </c>
      <c r="R31" s="32">
        <f t="shared" si="8"/>
        <v>28.331931832859976</v>
      </c>
      <c r="S31" s="32">
        <f t="shared" si="9"/>
        <v>47.090406798610331</v>
      </c>
      <c r="T31" s="32">
        <f t="shared" si="10"/>
        <v>37.827923309297915</v>
      </c>
    </row>
    <row r="32" spans="2:20" x14ac:dyDescent="0.25">
      <c r="B32" s="12" t="str">
        <f>'Média Mensal'!B32</f>
        <v>Parque de Real</v>
      </c>
      <c r="C32" s="12" t="str">
        <f>'Média Mensal'!C32</f>
        <v>C. Matosinhos</v>
      </c>
      <c r="D32" s="15">
        <f>'Média Mensal'!D32</f>
        <v>723.67</v>
      </c>
      <c r="E32" s="4">
        <v>3160.2480928476825</v>
      </c>
      <c r="F32" s="2">
        <v>5633.1616004912248</v>
      </c>
      <c r="G32" s="5">
        <f t="shared" si="4"/>
        <v>8793.4096933389083</v>
      </c>
      <c r="H32" s="2">
        <v>122</v>
      </c>
      <c r="I32" s="2">
        <v>122</v>
      </c>
      <c r="J32" s="5">
        <f t="shared" si="5"/>
        <v>244</v>
      </c>
      <c r="K32" s="2">
        <v>0</v>
      </c>
      <c r="L32" s="2">
        <v>0</v>
      </c>
      <c r="M32" s="5">
        <f t="shared" si="6"/>
        <v>0</v>
      </c>
      <c r="N32" s="27">
        <f t="shared" si="7"/>
        <v>0.11992441153793573</v>
      </c>
      <c r="O32" s="27">
        <f t="shared" si="0"/>
        <v>0.2137659988043118</v>
      </c>
      <c r="P32" s="28">
        <f t="shared" si="1"/>
        <v>0.16684520517112378</v>
      </c>
      <c r="R32" s="32">
        <f t="shared" si="8"/>
        <v>25.90367289219412</v>
      </c>
      <c r="S32" s="32">
        <f t="shared" si="9"/>
        <v>46.173455741731352</v>
      </c>
      <c r="T32" s="32">
        <f t="shared" si="10"/>
        <v>36.038564316962741</v>
      </c>
    </row>
    <row r="33" spans="2:20" x14ac:dyDescent="0.25">
      <c r="B33" s="12" t="str">
        <f>'Média Mensal'!B33</f>
        <v>C. Matosinhos</v>
      </c>
      <c r="C33" s="12" t="str">
        <f>'Média Mensal'!C33</f>
        <v>Matosinhos Sul</v>
      </c>
      <c r="D33" s="15">
        <f>'Média Mensal'!D33</f>
        <v>616.61</v>
      </c>
      <c r="E33" s="4">
        <v>2547.246142670132</v>
      </c>
      <c r="F33" s="2">
        <v>4773.4503060114021</v>
      </c>
      <c r="G33" s="5">
        <f t="shared" si="4"/>
        <v>7320.6964486815341</v>
      </c>
      <c r="H33" s="2">
        <v>125</v>
      </c>
      <c r="I33" s="2">
        <v>122</v>
      </c>
      <c r="J33" s="5">
        <f t="shared" si="5"/>
        <v>247</v>
      </c>
      <c r="K33" s="2">
        <v>0</v>
      </c>
      <c r="L33" s="2">
        <v>0</v>
      </c>
      <c r="M33" s="5">
        <f t="shared" si="6"/>
        <v>0</v>
      </c>
      <c r="N33" s="27">
        <f t="shared" si="7"/>
        <v>9.4342449728523403E-2</v>
      </c>
      <c r="O33" s="27">
        <f t="shared" si="0"/>
        <v>0.18114186042848368</v>
      </c>
      <c r="P33" s="28">
        <f t="shared" si="1"/>
        <v>0.13721503315117586</v>
      </c>
      <c r="R33" s="32">
        <f t="shared" si="8"/>
        <v>20.377969141361056</v>
      </c>
      <c r="S33" s="32">
        <f t="shared" si="9"/>
        <v>39.126641852552474</v>
      </c>
      <c r="T33" s="32">
        <f t="shared" si="10"/>
        <v>29.638447160653985</v>
      </c>
    </row>
    <row r="34" spans="2:20" x14ac:dyDescent="0.25">
      <c r="B34" s="12" t="str">
        <f>'Média Mensal'!B34</f>
        <v>Matosinhos Sul</v>
      </c>
      <c r="C34" s="12" t="str">
        <f>'Média Mensal'!C34</f>
        <v>Brito Capelo</v>
      </c>
      <c r="D34" s="15">
        <f>'Média Mensal'!D34</f>
        <v>535.72</v>
      </c>
      <c r="E34" s="4">
        <v>1179.6819580196225</v>
      </c>
      <c r="F34" s="2">
        <v>1484.867812807013</v>
      </c>
      <c r="G34" s="5">
        <f t="shared" si="4"/>
        <v>2664.5497708266357</v>
      </c>
      <c r="H34" s="2">
        <v>124</v>
      </c>
      <c r="I34" s="2">
        <v>122</v>
      </c>
      <c r="J34" s="5">
        <f t="shared" si="5"/>
        <v>246</v>
      </c>
      <c r="K34" s="2">
        <v>0</v>
      </c>
      <c r="L34" s="2">
        <v>0</v>
      </c>
      <c r="M34" s="5">
        <f t="shared" si="6"/>
        <v>0</v>
      </c>
      <c r="N34" s="27">
        <f t="shared" si="7"/>
        <v>4.4044278599896299E-2</v>
      </c>
      <c r="O34" s="27">
        <f t="shared" si="0"/>
        <v>5.6347442805366313E-2</v>
      </c>
      <c r="P34" s="28">
        <f t="shared" si="1"/>
        <v>5.0145847840007446E-2</v>
      </c>
      <c r="R34" s="32">
        <f t="shared" si="8"/>
        <v>9.5135641775776012</v>
      </c>
      <c r="S34" s="32">
        <f t="shared" si="9"/>
        <v>12.171047645959122</v>
      </c>
      <c r="T34" s="32">
        <f t="shared" si="10"/>
        <v>10.831503133441609</v>
      </c>
    </row>
    <row r="35" spans="2:20" x14ac:dyDescent="0.25">
      <c r="B35" s="12" t="str">
        <f>'Média Mensal'!B35</f>
        <v>Brito Capelo</v>
      </c>
      <c r="C35" s="12" t="str">
        <f>'Média Mensal'!C35</f>
        <v>Mercado</v>
      </c>
      <c r="D35" s="15">
        <f>'Média Mensal'!D35</f>
        <v>487.53</v>
      </c>
      <c r="E35" s="4">
        <v>585.93047260340222</v>
      </c>
      <c r="F35" s="2">
        <v>887.48692878758538</v>
      </c>
      <c r="G35" s="5">
        <f t="shared" si="4"/>
        <v>1473.4174013909876</v>
      </c>
      <c r="H35" s="2">
        <v>124</v>
      </c>
      <c r="I35" s="2">
        <v>123</v>
      </c>
      <c r="J35" s="5">
        <f t="shared" si="5"/>
        <v>247</v>
      </c>
      <c r="K35" s="2">
        <v>0</v>
      </c>
      <c r="L35" s="2">
        <v>0</v>
      </c>
      <c r="M35" s="5">
        <f t="shared" si="6"/>
        <v>0</v>
      </c>
      <c r="N35" s="27">
        <f t="shared" si="7"/>
        <v>2.1876137716674217E-2</v>
      </c>
      <c r="O35" s="27">
        <f t="shared" si="0"/>
        <v>3.3404355946536637E-2</v>
      </c>
      <c r="P35" s="28">
        <f t="shared" si="1"/>
        <v>2.7616910357455907E-2</v>
      </c>
      <c r="R35" s="32">
        <f t="shared" si="8"/>
        <v>4.7252457468016305</v>
      </c>
      <c r="S35" s="32">
        <f t="shared" si="9"/>
        <v>7.2153408844519138</v>
      </c>
      <c r="T35" s="32">
        <f t="shared" si="10"/>
        <v>5.9652526372104759</v>
      </c>
    </row>
    <row r="36" spans="2:20" x14ac:dyDescent="0.25">
      <c r="B36" s="13" t="str">
        <f>'Média Mensal'!B36</f>
        <v>Mercado</v>
      </c>
      <c r="C36" s="13" t="str">
        <f>'Média Mensal'!C36</f>
        <v>Sr. de Matosinhos</v>
      </c>
      <c r="D36" s="16">
        <f>'Média Mensal'!D36</f>
        <v>708.96</v>
      </c>
      <c r="E36" s="4">
        <v>120.54519114900967</v>
      </c>
      <c r="F36" s="2">
        <v>161.00000000158192</v>
      </c>
      <c r="G36" s="7">
        <f t="shared" si="4"/>
        <v>281.54519115059156</v>
      </c>
      <c r="H36" s="3">
        <v>122</v>
      </c>
      <c r="I36" s="3">
        <v>122</v>
      </c>
      <c r="J36" s="7">
        <f t="shared" si="5"/>
        <v>244</v>
      </c>
      <c r="K36" s="3">
        <v>0</v>
      </c>
      <c r="L36" s="3">
        <v>0</v>
      </c>
      <c r="M36" s="7">
        <f t="shared" si="6"/>
        <v>0</v>
      </c>
      <c r="N36" s="27">
        <f t="shared" si="7"/>
        <v>4.5744228578100208E-3</v>
      </c>
      <c r="O36" s="27">
        <f t="shared" si="0"/>
        <v>6.1095931998171645E-3</v>
      </c>
      <c r="P36" s="28">
        <f t="shared" si="1"/>
        <v>5.3420080288135918E-3</v>
      </c>
      <c r="R36" s="32">
        <f t="shared" si="8"/>
        <v>0.98807533728696451</v>
      </c>
      <c r="S36" s="32">
        <f t="shared" si="9"/>
        <v>1.3196721311605075</v>
      </c>
      <c r="T36" s="32">
        <f t="shared" si="10"/>
        <v>1.153873734223736</v>
      </c>
    </row>
    <row r="37" spans="2:20" x14ac:dyDescent="0.25">
      <c r="B37" s="11" t="str">
        <f>'Média Mensal'!B37</f>
        <v>BSra da Hora</v>
      </c>
      <c r="C37" s="11" t="str">
        <f>'Média Mensal'!C37</f>
        <v>BFonte do Cuco</v>
      </c>
      <c r="D37" s="14">
        <f>'Média Mensal'!D37</f>
        <v>687.03</v>
      </c>
      <c r="E37" s="8">
        <v>5004.3985570002396</v>
      </c>
      <c r="F37" s="9">
        <v>4981.8202920341573</v>
      </c>
      <c r="G37" s="10">
        <f t="shared" si="4"/>
        <v>9986.2188490343979</v>
      </c>
      <c r="H37" s="9">
        <v>59</v>
      </c>
      <c r="I37" s="9">
        <v>61</v>
      </c>
      <c r="J37" s="10">
        <f t="shared" si="5"/>
        <v>120</v>
      </c>
      <c r="K37" s="9">
        <v>62</v>
      </c>
      <c r="L37" s="9">
        <v>57</v>
      </c>
      <c r="M37" s="10">
        <f t="shared" si="6"/>
        <v>119</v>
      </c>
      <c r="N37" s="25">
        <f t="shared" si="7"/>
        <v>0.17796580928165859</v>
      </c>
      <c r="O37" s="25">
        <f t="shared" si="0"/>
        <v>0.1824040821629378</v>
      </c>
      <c r="P37" s="26">
        <f t="shared" si="1"/>
        <v>0.18015259866204356</v>
      </c>
      <c r="R37" s="32">
        <f t="shared" si="8"/>
        <v>41.358665760332556</v>
      </c>
      <c r="S37" s="32">
        <f t="shared" si="9"/>
        <v>42.218816034187775</v>
      </c>
      <c r="T37" s="32">
        <f t="shared" si="10"/>
        <v>41.783342464579071</v>
      </c>
    </row>
    <row r="38" spans="2:20" x14ac:dyDescent="0.25">
      <c r="B38" s="12" t="str">
        <f>'Média Mensal'!B38</f>
        <v>BFonte do Cuco</v>
      </c>
      <c r="C38" s="12" t="str">
        <f>'Média Mensal'!C38</f>
        <v>Custoias</v>
      </c>
      <c r="D38" s="15">
        <f>'Média Mensal'!D38</f>
        <v>689.2</v>
      </c>
      <c r="E38" s="4">
        <v>4751.6199098957204</v>
      </c>
      <c r="F38" s="2">
        <v>4923.7509964142782</v>
      </c>
      <c r="G38" s="5">
        <f t="shared" si="4"/>
        <v>9675.3709063099996</v>
      </c>
      <c r="H38" s="2">
        <v>61</v>
      </c>
      <c r="I38" s="2">
        <v>61</v>
      </c>
      <c r="J38" s="5">
        <f t="shared" si="5"/>
        <v>122</v>
      </c>
      <c r="K38" s="2">
        <v>61</v>
      </c>
      <c r="L38" s="2">
        <v>60</v>
      </c>
      <c r="M38" s="5">
        <f t="shared" si="6"/>
        <v>121</v>
      </c>
      <c r="N38" s="27">
        <f t="shared" si="7"/>
        <v>0.16787803525634964</v>
      </c>
      <c r="O38" s="27">
        <f t="shared" si="0"/>
        <v>0.17549725536121608</v>
      </c>
      <c r="P38" s="28">
        <f t="shared" si="1"/>
        <v>0.1716708819430447</v>
      </c>
      <c r="R38" s="32">
        <f t="shared" si="8"/>
        <v>38.947704179473121</v>
      </c>
      <c r="S38" s="32">
        <f t="shared" si="9"/>
        <v>40.692156995159323</v>
      </c>
      <c r="T38" s="32">
        <f t="shared" si="10"/>
        <v>39.816341178230452</v>
      </c>
    </row>
    <row r="39" spans="2:20" x14ac:dyDescent="0.25">
      <c r="B39" s="12" t="str">
        <f>'Média Mensal'!B39</f>
        <v>Custoias</v>
      </c>
      <c r="C39" s="12" t="str">
        <f>'Média Mensal'!C39</f>
        <v>Esposade</v>
      </c>
      <c r="D39" s="15">
        <f>'Média Mensal'!D39</f>
        <v>1779.24</v>
      </c>
      <c r="E39" s="4">
        <v>4605.6428427103065</v>
      </c>
      <c r="F39" s="2">
        <v>4859.5167932361546</v>
      </c>
      <c r="G39" s="5">
        <f t="shared" si="4"/>
        <v>9465.1596359464602</v>
      </c>
      <c r="H39" s="2">
        <v>61</v>
      </c>
      <c r="I39" s="2">
        <v>61</v>
      </c>
      <c r="J39" s="5">
        <f t="shared" si="5"/>
        <v>122</v>
      </c>
      <c r="K39" s="2">
        <v>61</v>
      </c>
      <c r="L39" s="2">
        <v>60</v>
      </c>
      <c r="M39" s="5">
        <f t="shared" si="6"/>
        <v>121</v>
      </c>
      <c r="N39" s="27">
        <f t="shared" si="7"/>
        <v>0.16272056397365414</v>
      </c>
      <c r="O39" s="27">
        <f t="shared" si="0"/>
        <v>0.17320775567565422</v>
      </c>
      <c r="P39" s="28">
        <f t="shared" si="1"/>
        <v>0.16794108651430908</v>
      </c>
      <c r="R39" s="32">
        <f t="shared" si="8"/>
        <v>37.751170841887756</v>
      </c>
      <c r="S39" s="32">
        <f t="shared" si="9"/>
        <v>40.161295811869046</v>
      </c>
      <c r="T39" s="32">
        <f t="shared" si="10"/>
        <v>38.951274222001892</v>
      </c>
    </row>
    <row r="40" spans="2:20" x14ac:dyDescent="0.25">
      <c r="B40" s="12" t="str">
        <f>'Média Mensal'!B40</f>
        <v>Esposade</v>
      </c>
      <c r="C40" s="12" t="str">
        <f>'Média Mensal'!C40</f>
        <v>Crestins</v>
      </c>
      <c r="D40" s="15">
        <f>'Média Mensal'!D40</f>
        <v>2035.56</v>
      </c>
      <c r="E40" s="4">
        <v>4524.0578982338757</v>
      </c>
      <c r="F40" s="2">
        <v>4837.0679488249734</v>
      </c>
      <c r="G40" s="5">
        <f t="shared" si="4"/>
        <v>9361.1258470588491</v>
      </c>
      <c r="H40" s="2">
        <v>61</v>
      </c>
      <c r="I40" s="2">
        <v>61</v>
      </c>
      <c r="J40" s="5">
        <f t="shared" si="5"/>
        <v>122</v>
      </c>
      <c r="K40" s="2">
        <v>62</v>
      </c>
      <c r="L40" s="2">
        <v>61</v>
      </c>
      <c r="M40" s="5">
        <f t="shared" si="6"/>
        <v>123</v>
      </c>
      <c r="N40" s="27">
        <f t="shared" si="7"/>
        <v>0.15844977228333831</v>
      </c>
      <c r="O40" s="27">
        <f t="shared" si="0"/>
        <v>0.17089697388443237</v>
      </c>
      <c r="P40" s="28">
        <f t="shared" si="1"/>
        <v>0.16464622637995724</v>
      </c>
      <c r="R40" s="32">
        <f t="shared" si="8"/>
        <v>36.780958522226634</v>
      </c>
      <c r="S40" s="32">
        <f t="shared" si="9"/>
        <v>39.648097941188304</v>
      </c>
      <c r="T40" s="32">
        <f t="shared" si="10"/>
        <v>38.208676926770814</v>
      </c>
    </row>
    <row r="41" spans="2:20" x14ac:dyDescent="0.25">
      <c r="B41" s="12" t="str">
        <f>'Média Mensal'!B41</f>
        <v>Crestins</v>
      </c>
      <c r="C41" s="12" t="str">
        <f>'Média Mensal'!C41</f>
        <v>Verdes (B)</v>
      </c>
      <c r="D41" s="15">
        <f>'Média Mensal'!D41</f>
        <v>591.81999999999994</v>
      </c>
      <c r="E41" s="4">
        <v>4484.3822352594561</v>
      </c>
      <c r="F41" s="2">
        <v>4757.4963527478794</v>
      </c>
      <c r="G41" s="5">
        <f t="shared" si="4"/>
        <v>9241.8785880073356</v>
      </c>
      <c r="H41" s="2">
        <v>61</v>
      </c>
      <c r="I41" s="2">
        <v>61</v>
      </c>
      <c r="J41" s="5">
        <f t="shared" si="5"/>
        <v>122</v>
      </c>
      <c r="K41" s="2">
        <v>61</v>
      </c>
      <c r="L41" s="2">
        <v>61</v>
      </c>
      <c r="M41" s="5">
        <f t="shared" si="6"/>
        <v>122</v>
      </c>
      <c r="N41" s="27">
        <f t="shared" si="7"/>
        <v>0.158436342398935</v>
      </c>
      <c r="O41" s="27">
        <f t="shared" si="0"/>
        <v>0.16808565406825465</v>
      </c>
      <c r="P41" s="28">
        <f t="shared" si="1"/>
        <v>0.16326099823359483</v>
      </c>
      <c r="R41" s="32">
        <f t="shared" si="8"/>
        <v>36.757231436552921</v>
      </c>
      <c r="S41" s="32">
        <f t="shared" si="9"/>
        <v>38.995871743835075</v>
      </c>
      <c r="T41" s="32">
        <f t="shared" si="10"/>
        <v>37.876551590193998</v>
      </c>
    </row>
    <row r="42" spans="2:20" x14ac:dyDescent="0.25">
      <c r="B42" s="12" t="str">
        <f>'Média Mensal'!B42</f>
        <v>Verdes (B)</v>
      </c>
      <c r="C42" s="12" t="str">
        <f>'Média Mensal'!C42</f>
        <v>Pedras Rubras</v>
      </c>
      <c r="D42" s="15">
        <f>'Média Mensal'!D42</f>
        <v>960.78</v>
      </c>
      <c r="E42" s="4">
        <v>3065.587001790539</v>
      </c>
      <c r="F42" s="2">
        <v>2060.2663631596542</v>
      </c>
      <c r="G42" s="5">
        <f t="shared" si="4"/>
        <v>5125.8533649501933</v>
      </c>
      <c r="H42" s="2">
        <v>0</v>
      </c>
      <c r="I42" s="2">
        <v>0</v>
      </c>
      <c r="J42" s="5">
        <f t="shared" si="5"/>
        <v>0</v>
      </c>
      <c r="K42" s="2">
        <v>62</v>
      </c>
      <c r="L42" s="2">
        <v>61</v>
      </c>
      <c r="M42" s="5">
        <f t="shared" si="6"/>
        <v>123</v>
      </c>
      <c r="N42" s="27">
        <f t="shared" si="7"/>
        <v>0.19937480500718907</v>
      </c>
      <c r="O42" s="27">
        <f t="shared" si="0"/>
        <v>0.13618894521150543</v>
      </c>
      <c r="P42" s="28">
        <f t="shared" si="1"/>
        <v>0.1680387281979476</v>
      </c>
      <c r="R42" s="32">
        <f t="shared" si="8"/>
        <v>49.444951641782886</v>
      </c>
      <c r="S42" s="32">
        <f t="shared" si="9"/>
        <v>33.774858412453348</v>
      </c>
      <c r="T42" s="32">
        <f t="shared" si="10"/>
        <v>41.673604593091</v>
      </c>
    </row>
    <row r="43" spans="2:20" x14ac:dyDescent="0.25">
      <c r="B43" s="12" t="str">
        <f>'Média Mensal'!B43</f>
        <v>Pedras Rubras</v>
      </c>
      <c r="C43" s="12" t="str">
        <f>'Média Mensal'!C43</f>
        <v>Lidador</v>
      </c>
      <c r="D43" s="15">
        <f>'Média Mensal'!D43</f>
        <v>1147.58</v>
      </c>
      <c r="E43" s="4">
        <v>2791.2815040498508</v>
      </c>
      <c r="F43" s="2">
        <v>1870.3359172620287</v>
      </c>
      <c r="G43" s="5">
        <f t="shared" si="4"/>
        <v>4661.6174213118793</v>
      </c>
      <c r="H43" s="2">
        <v>0</v>
      </c>
      <c r="I43" s="2">
        <v>0</v>
      </c>
      <c r="J43" s="5">
        <f t="shared" si="5"/>
        <v>0</v>
      </c>
      <c r="K43" s="2">
        <v>62</v>
      </c>
      <c r="L43" s="2">
        <v>61</v>
      </c>
      <c r="M43" s="5">
        <f t="shared" si="6"/>
        <v>123</v>
      </c>
      <c r="N43" s="27">
        <f t="shared" si="7"/>
        <v>0.18153495733935035</v>
      </c>
      <c r="O43" s="27">
        <f t="shared" si="0"/>
        <v>0.12363405058580307</v>
      </c>
      <c r="P43" s="28">
        <f t="shared" si="1"/>
        <v>0.15281987350222526</v>
      </c>
      <c r="R43" s="32">
        <f t="shared" si="8"/>
        <v>45.020669420158882</v>
      </c>
      <c r="S43" s="32">
        <f t="shared" si="9"/>
        <v>30.66124454527916</v>
      </c>
      <c r="T43" s="32">
        <f t="shared" si="10"/>
        <v>37.899328628551864</v>
      </c>
    </row>
    <row r="44" spans="2:20" x14ac:dyDescent="0.25">
      <c r="B44" s="12" t="str">
        <f>'Média Mensal'!B44</f>
        <v>Lidador</v>
      </c>
      <c r="C44" s="12" t="str">
        <f>'Média Mensal'!C44</f>
        <v>Vilar do Pinheiro</v>
      </c>
      <c r="D44" s="15">
        <f>'Média Mensal'!D44</f>
        <v>1987.51</v>
      </c>
      <c r="E44" s="4">
        <v>2647.8103556902329</v>
      </c>
      <c r="F44" s="2">
        <v>1820.9531331135058</v>
      </c>
      <c r="G44" s="5">
        <f t="shared" si="4"/>
        <v>4468.7634888037392</v>
      </c>
      <c r="H44" s="2">
        <v>0</v>
      </c>
      <c r="I44" s="2">
        <v>0</v>
      </c>
      <c r="J44" s="5">
        <f t="shared" si="5"/>
        <v>0</v>
      </c>
      <c r="K44" s="2">
        <v>62</v>
      </c>
      <c r="L44" s="2">
        <v>61</v>
      </c>
      <c r="M44" s="5">
        <f t="shared" si="6"/>
        <v>123</v>
      </c>
      <c r="N44" s="27">
        <f t="shared" si="7"/>
        <v>0.17220410742002035</v>
      </c>
      <c r="O44" s="27">
        <f t="shared" si="0"/>
        <v>0.12036972059184993</v>
      </c>
      <c r="P44" s="28">
        <f t="shared" si="1"/>
        <v>0.14649762289548057</v>
      </c>
      <c r="R44" s="32">
        <f t="shared" si="8"/>
        <v>42.706618640165047</v>
      </c>
      <c r="S44" s="32">
        <f t="shared" si="9"/>
        <v>29.851690706778783</v>
      </c>
      <c r="T44" s="32">
        <f t="shared" si="10"/>
        <v>36.331410478079178</v>
      </c>
    </row>
    <row r="45" spans="2:20" x14ac:dyDescent="0.25">
      <c r="B45" s="12" t="str">
        <f>'Média Mensal'!B45</f>
        <v>Vilar do Pinheiro</v>
      </c>
      <c r="C45" s="12" t="str">
        <f>'Média Mensal'!C45</f>
        <v>Modivas Sul</v>
      </c>
      <c r="D45" s="15">
        <f>'Média Mensal'!D45</f>
        <v>2037.38</v>
      </c>
      <c r="E45" s="4">
        <v>2564.9033364550851</v>
      </c>
      <c r="F45" s="2">
        <v>1830.4444887398295</v>
      </c>
      <c r="G45" s="5">
        <f t="shared" si="4"/>
        <v>4395.3478251949145</v>
      </c>
      <c r="H45" s="2">
        <v>0</v>
      </c>
      <c r="I45" s="2">
        <v>0</v>
      </c>
      <c r="J45" s="5">
        <f t="shared" si="5"/>
        <v>0</v>
      </c>
      <c r="K45" s="2">
        <v>62</v>
      </c>
      <c r="L45" s="2">
        <v>61</v>
      </c>
      <c r="M45" s="5">
        <f t="shared" si="6"/>
        <v>123</v>
      </c>
      <c r="N45" s="27">
        <f t="shared" si="7"/>
        <v>0.16681213166331199</v>
      </c>
      <c r="O45" s="27">
        <f t="shared" si="0"/>
        <v>0.12099712379295541</v>
      </c>
      <c r="P45" s="28">
        <f t="shared" si="1"/>
        <v>0.1440908675975254</v>
      </c>
      <c r="R45" s="32">
        <f t="shared" si="8"/>
        <v>41.36940865250137</v>
      </c>
      <c r="S45" s="32">
        <f t="shared" si="9"/>
        <v>30.007286700652941</v>
      </c>
      <c r="T45" s="32">
        <f t="shared" si="10"/>
        <v>35.734535164186298</v>
      </c>
    </row>
    <row r="46" spans="2:20" x14ac:dyDescent="0.25">
      <c r="B46" s="12" t="str">
        <f>'Média Mensal'!B46</f>
        <v>Modivas Sul</v>
      </c>
      <c r="C46" s="12" t="str">
        <f>'Média Mensal'!C46</f>
        <v>Modivas Centro</v>
      </c>
      <c r="D46" s="15">
        <f>'Média Mensal'!D46</f>
        <v>1051.08</v>
      </c>
      <c r="E46" s="4">
        <v>2530.7850484372298</v>
      </c>
      <c r="F46" s="2">
        <v>1844.4084925927218</v>
      </c>
      <c r="G46" s="5">
        <f t="shared" si="4"/>
        <v>4375.193541029952</v>
      </c>
      <c r="H46" s="2">
        <v>0</v>
      </c>
      <c r="I46" s="2">
        <v>0</v>
      </c>
      <c r="J46" s="5">
        <f t="shared" si="5"/>
        <v>0</v>
      </c>
      <c r="K46" s="2">
        <v>62</v>
      </c>
      <c r="L46" s="2">
        <v>61</v>
      </c>
      <c r="M46" s="5">
        <f t="shared" si="6"/>
        <v>123</v>
      </c>
      <c r="N46" s="27">
        <f t="shared" si="7"/>
        <v>0.16459320034061067</v>
      </c>
      <c r="O46" s="27">
        <f t="shared" si="0"/>
        <v>0.12192018063145967</v>
      </c>
      <c r="P46" s="28">
        <f t="shared" si="1"/>
        <v>0.14343015804582848</v>
      </c>
      <c r="R46" s="32">
        <f t="shared" si="8"/>
        <v>40.819113684471446</v>
      </c>
      <c r="S46" s="32">
        <f t="shared" si="9"/>
        <v>30.236204796601996</v>
      </c>
      <c r="T46" s="32">
        <f t="shared" si="10"/>
        <v>35.570679195365464</v>
      </c>
    </row>
    <row r="47" spans="2:20" x14ac:dyDescent="0.25">
      <c r="B47" s="12" t="str">
        <f>'Média Mensal'!B47</f>
        <v>Modivas Centro</v>
      </c>
      <c r="C47" s="12" t="s">
        <v>102</v>
      </c>
      <c r="D47" s="15">
        <v>852.51</v>
      </c>
      <c r="E47" s="4">
        <v>2532.8355211472558</v>
      </c>
      <c r="F47" s="2">
        <v>1843.3396114061029</v>
      </c>
      <c r="G47" s="5">
        <f t="shared" si="4"/>
        <v>4376.1751325533587</v>
      </c>
      <c r="H47" s="2">
        <v>0</v>
      </c>
      <c r="I47" s="2">
        <v>0</v>
      </c>
      <c r="J47" s="5">
        <f t="shared" si="5"/>
        <v>0</v>
      </c>
      <c r="K47" s="2">
        <v>62</v>
      </c>
      <c r="L47" s="2">
        <v>61</v>
      </c>
      <c r="M47" s="5">
        <f t="shared" si="6"/>
        <v>123</v>
      </c>
      <c r="N47" s="27">
        <f t="shared" si="7"/>
        <v>0.16472655574578926</v>
      </c>
      <c r="O47" s="27">
        <f t="shared" si="0"/>
        <v>0.12184952481531616</v>
      </c>
      <c r="P47" s="28">
        <f t="shared" si="1"/>
        <v>0.14346233715425383</v>
      </c>
      <c r="R47" s="32">
        <f t="shared" ref="R47" si="11">+E47/(H47+K47)</f>
        <v>40.85218582495574</v>
      </c>
      <c r="S47" s="32">
        <f t="shared" ref="S47" si="12">+F47/(I47+L47)</f>
        <v>30.218682154198408</v>
      </c>
      <c r="T47" s="32">
        <f t="shared" ref="T47" si="13">+G47/(J47+M47)</f>
        <v>35.578659614254946</v>
      </c>
    </row>
    <row r="48" spans="2:20" x14ac:dyDescent="0.25">
      <c r="B48" s="12" t="s">
        <v>102</v>
      </c>
      <c r="C48" s="12" t="str">
        <f>'Média Mensal'!C48</f>
        <v>Mindelo</v>
      </c>
      <c r="D48" s="15">
        <v>1834.12</v>
      </c>
      <c r="E48" s="4">
        <v>2490.49347353243</v>
      </c>
      <c r="F48" s="2">
        <v>1306.9020984546489</v>
      </c>
      <c r="G48" s="5">
        <f t="shared" si="4"/>
        <v>3797.3955719870792</v>
      </c>
      <c r="H48" s="2">
        <v>0</v>
      </c>
      <c r="I48" s="2">
        <v>0</v>
      </c>
      <c r="J48" s="5">
        <f t="shared" si="5"/>
        <v>0</v>
      </c>
      <c r="K48" s="2">
        <v>62</v>
      </c>
      <c r="L48" s="2">
        <v>61</v>
      </c>
      <c r="M48" s="5">
        <f t="shared" si="6"/>
        <v>123</v>
      </c>
      <c r="N48" s="27">
        <f t="shared" si="7"/>
        <v>0.16197278053670852</v>
      </c>
      <c r="O48" s="27">
        <f t="shared" si="0"/>
        <v>8.6389615180767376E-2</v>
      </c>
      <c r="P48" s="28">
        <f t="shared" si="1"/>
        <v>0.12448844649839624</v>
      </c>
      <c r="R48" s="32">
        <f t="shared" si="8"/>
        <v>40.169249573103713</v>
      </c>
      <c r="S48" s="32">
        <f t="shared" si="9"/>
        <v>21.42462456483031</v>
      </c>
      <c r="T48" s="32">
        <f t="shared" si="10"/>
        <v>30.873134731602271</v>
      </c>
    </row>
    <row r="49" spans="2:20" x14ac:dyDescent="0.25">
      <c r="B49" s="12" t="str">
        <f>'Média Mensal'!B49</f>
        <v>Mindelo</v>
      </c>
      <c r="C49" s="12" t="str">
        <f>'Média Mensal'!C49</f>
        <v>Espaço Natureza</v>
      </c>
      <c r="D49" s="15">
        <f>'Média Mensal'!D49</f>
        <v>776.86</v>
      </c>
      <c r="E49" s="4">
        <v>2379.2279035588517</v>
      </c>
      <c r="F49" s="2">
        <v>1323.6922938067194</v>
      </c>
      <c r="G49" s="5">
        <f t="shared" si="4"/>
        <v>3702.9201973655709</v>
      </c>
      <c r="H49" s="2">
        <v>0</v>
      </c>
      <c r="I49" s="2">
        <v>0</v>
      </c>
      <c r="J49" s="5">
        <f t="shared" si="5"/>
        <v>0</v>
      </c>
      <c r="K49" s="2">
        <v>62</v>
      </c>
      <c r="L49" s="2">
        <v>61</v>
      </c>
      <c r="M49" s="5">
        <f t="shared" si="6"/>
        <v>123</v>
      </c>
      <c r="N49" s="27">
        <f t="shared" si="7"/>
        <v>0.15473646615237069</v>
      </c>
      <c r="O49" s="27">
        <f t="shared" si="0"/>
        <v>8.7499490600655691E-2</v>
      </c>
      <c r="P49" s="28">
        <f t="shared" si="1"/>
        <v>0.1213912994153413</v>
      </c>
      <c r="R49" s="32">
        <f t="shared" si="8"/>
        <v>38.374643605787931</v>
      </c>
      <c r="S49" s="32">
        <f t="shared" si="9"/>
        <v>21.699873668962613</v>
      </c>
      <c r="T49" s="32">
        <f t="shared" si="10"/>
        <v>30.105042255004641</v>
      </c>
    </row>
    <row r="50" spans="2:20" x14ac:dyDescent="0.25">
      <c r="B50" s="12" t="str">
        <f>'Média Mensal'!B50</f>
        <v>Espaço Natureza</v>
      </c>
      <c r="C50" s="12" t="str">
        <f>'Média Mensal'!C50</f>
        <v>Varziela</v>
      </c>
      <c r="D50" s="15">
        <f>'Média Mensal'!D50</f>
        <v>1539</v>
      </c>
      <c r="E50" s="4">
        <v>2342.0850677910435</v>
      </c>
      <c r="F50" s="2">
        <v>1290.8998285915513</v>
      </c>
      <c r="G50" s="5">
        <f t="shared" si="4"/>
        <v>3632.9848963825948</v>
      </c>
      <c r="H50" s="2">
        <v>0</v>
      </c>
      <c r="I50" s="2">
        <v>0</v>
      </c>
      <c r="J50" s="5">
        <f t="shared" si="5"/>
        <v>0</v>
      </c>
      <c r="K50" s="2">
        <v>62</v>
      </c>
      <c r="L50" s="2">
        <v>61</v>
      </c>
      <c r="M50" s="5">
        <f t="shared" si="6"/>
        <v>123</v>
      </c>
      <c r="N50" s="27">
        <f t="shared" si="7"/>
        <v>0.15232082907069741</v>
      </c>
      <c r="O50" s="27">
        <f t="shared" si="0"/>
        <v>8.5331823677389701E-2</v>
      </c>
      <c r="P50" s="28">
        <f t="shared" si="1"/>
        <v>0.11909863940409765</v>
      </c>
      <c r="R50" s="32">
        <f t="shared" si="8"/>
        <v>37.775565609532961</v>
      </c>
      <c r="S50" s="32">
        <f t="shared" si="9"/>
        <v>21.162292271992644</v>
      </c>
      <c r="T50" s="32">
        <f t="shared" si="10"/>
        <v>29.53646257221622</v>
      </c>
    </row>
    <row r="51" spans="2:20" x14ac:dyDescent="0.25">
      <c r="B51" s="12" t="str">
        <f>'Média Mensal'!B51</f>
        <v>Varziela</v>
      </c>
      <c r="C51" s="12" t="str">
        <f>'Média Mensal'!C51</f>
        <v>Árvore</v>
      </c>
      <c r="D51" s="15">
        <f>'Média Mensal'!D51</f>
        <v>858.71</v>
      </c>
      <c r="E51" s="4">
        <v>2195.8932312391021</v>
      </c>
      <c r="F51" s="2">
        <v>1288.7036584247369</v>
      </c>
      <c r="G51" s="5">
        <f t="shared" si="4"/>
        <v>3484.5968896638387</v>
      </c>
      <c r="H51" s="2">
        <v>0</v>
      </c>
      <c r="I51" s="2">
        <v>0</v>
      </c>
      <c r="J51" s="5">
        <f t="shared" si="5"/>
        <v>0</v>
      </c>
      <c r="K51" s="2">
        <v>62</v>
      </c>
      <c r="L51" s="2">
        <v>57</v>
      </c>
      <c r="M51" s="5">
        <f t="shared" si="6"/>
        <v>119</v>
      </c>
      <c r="N51" s="27">
        <f t="shared" si="7"/>
        <v>0.1428130353303266</v>
      </c>
      <c r="O51" s="27">
        <f t="shared" si="0"/>
        <v>9.1164661744817271E-2</v>
      </c>
      <c r="P51" s="28">
        <f t="shared" si="1"/>
        <v>0.11807389840281372</v>
      </c>
      <c r="R51" s="32">
        <f t="shared" si="8"/>
        <v>35.417632761920999</v>
      </c>
      <c r="S51" s="32">
        <f t="shared" si="9"/>
        <v>22.608836112714684</v>
      </c>
      <c r="T51" s="32">
        <f t="shared" si="10"/>
        <v>29.282326803897803</v>
      </c>
    </row>
    <row r="52" spans="2:20" x14ac:dyDescent="0.25">
      <c r="B52" s="12" t="str">
        <f>'Média Mensal'!B52</f>
        <v>Árvore</v>
      </c>
      <c r="C52" s="12" t="str">
        <f>'Média Mensal'!C52</f>
        <v>Azurara</v>
      </c>
      <c r="D52" s="15">
        <f>'Média Mensal'!D52</f>
        <v>664.57</v>
      </c>
      <c r="E52" s="4">
        <v>2171.1215174480189</v>
      </c>
      <c r="F52" s="2">
        <v>1268.1426478136366</v>
      </c>
      <c r="G52" s="5">
        <f t="shared" si="4"/>
        <v>3439.2641652616558</v>
      </c>
      <c r="H52" s="2">
        <v>0</v>
      </c>
      <c r="I52" s="2">
        <v>0</v>
      </c>
      <c r="J52" s="5">
        <f t="shared" si="5"/>
        <v>0</v>
      </c>
      <c r="K52" s="2">
        <v>62</v>
      </c>
      <c r="L52" s="2">
        <v>60</v>
      </c>
      <c r="M52" s="5">
        <f t="shared" si="6"/>
        <v>122</v>
      </c>
      <c r="N52" s="27">
        <f t="shared" si="7"/>
        <v>0.14120197173829468</v>
      </c>
      <c r="O52" s="27">
        <f t="shared" si="0"/>
        <v>8.5224640310056221E-2</v>
      </c>
      <c r="P52" s="28">
        <f t="shared" si="1"/>
        <v>0.11367213660965282</v>
      </c>
      <c r="R52" s="32">
        <f t="shared" si="8"/>
        <v>35.018088991097081</v>
      </c>
      <c r="S52" s="32">
        <f t="shared" si="9"/>
        <v>21.135710796893942</v>
      </c>
      <c r="T52" s="32">
        <f t="shared" si="10"/>
        <v>28.190689879193901</v>
      </c>
    </row>
    <row r="53" spans="2:20" x14ac:dyDescent="0.25">
      <c r="B53" s="12" t="str">
        <f>'Média Mensal'!B53</f>
        <v>Azurara</v>
      </c>
      <c r="C53" s="12" t="str">
        <f>'Média Mensal'!C53</f>
        <v>Santa Clara</v>
      </c>
      <c r="D53" s="15">
        <f>'Média Mensal'!D53</f>
        <v>1218.0899999999999</v>
      </c>
      <c r="E53" s="4">
        <v>2107.2263997779946</v>
      </c>
      <c r="F53" s="2">
        <v>1250.6511204015517</v>
      </c>
      <c r="G53" s="5">
        <f t="shared" si="4"/>
        <v>3357.8775201795461</v>
      </c>
      <c r="H53" s="2">
        <v>0</v>
      </c>
      <c r="I53" s="2">
        <v>0</v>
      </c>
      <c r="J53" s="5">
        <f t="shared" si="5"/>
        <v>0</v>
      </c>
      <c r="K53" s="2">
        <v>63</v>
      </c>
      <c r="L53" s="2">
        <v>63</v>
      </c>
      <c r="M53" s="5">
        <f t="shared" si="6"/>
        <v>126</v>
      </c>
      <c r="N53" s="27">
        <f t="shared" si="7"/>
        <v>0.13487112133755727</v>
      </c>
      <c r="O53" s="27">
        <f t="shared" si="0"/>
        <v>8.0046794700560142E-2</v>
      </c>
      <c r="P53" s="28">
        <f t="shared" si="1"/>
        <v>0.10745895801905869</v>
      </c>
      <c r="R53" s="32">
        <f t="shared" si="8"/>
        <v>33.448038091714203</v>
      </c>
      <c r="S53" s="32">
        <f t="shared" si="9"/>
        <v>19.851605085738914</v>
      </c>
      <c r="T53" s="32">
        <f t="shared" si="10"/>
        <v>26.649821588726557</v>
      </c>
    </row>
    <row r="54" spans="2:20" x14ac:dyDescent="0.25">
      <c r="B54" s="12" t="str">
        <f>'Média Mensal'!B54</f>
        <v>Santa Clara</v>
      </c>
      <c r="C54" s="12" t="str">
        <f>'Média Mensal'!C54</f>
        <v>Vila do Conde</v>
      </c>
      <c r="D54" s="15">
        <f>'Média Mensal'!D54</f>
        <v>670.57</v>
      </c>
      <c r="E54" s="4">
        <v>1967.7157162902326</v>
      </c>
      <c r="F54" s="2">
        <v>1142.4210939397744</v>
      </c>
      <c r="G54" s="5">
        <f t="shared" si="4"/>
        <v>3110.1368102300071</v>
      </c>
      <c r="H54" s="2">
        <v>0</v>
      </c>
      <c r="I54" s="2">
        <v>0</v>
      </c>
      <c r="J54" s="5">
        <f t="shared" si="5"/>
        <v>0</v>
      </c>
      <c r="K54" s="2">
        <v>55</v>
      </c>
      <c r="L54" s="2">
        <v>61</v>
      </c>
      <c r="M54" s="5">
        <f t="shared" si="6"/>
        <v>116</v>
      </c>
      <c r="N54" s="27">
        <f t="shared" si="7"/>
        <v>0.14426068301248041</v>
      </c>
      <c r="O54" s="27">
        <f t="shared" si="0"/>
        <v>7.5516994575606455E-2</v>
      </c>
      <c r="P54" s="28">
        <f t="shared" si="1"/>
        <v>0.10811098478274496</v>
      </c>
      <c r="R54" s="32">
        <f t="shared" si="8"/>
        <v>35.776649387095141</v>
      </c>
      <c r="S54" s="32">
        <f t="shared" si="9"/>
        <v>18.728214654750399</v>
      </c>
      <c r="T54" s="32">
        <f t="shared" si="10"/>
        <v>26.811524226120749</v>
      </c>
    </row>
    <row r="55" spans="2:20" x14ac:dyDescent="0.25">
      <c r="B55" s="12" t="str">
        <f>'Média Mensal'!B55</f>
        <v>Vila do Conde</v>
      </c>
      <c r="C55" s="12" t="str">
        <f>'Média Mensal'!C55</f>
        <v>Alto de Pega</v>
      </c>
      <c r="D55" s="15">
        <f>'Média Mensal'!D55</f>
        <v>730.41</v>
      </c>
      <c r="E55" s="4">
        <v>1587.8144519664631</v>
      </c>
      <c r="F55" s="2">
        <v>976.69990109042158</v>
      </c>
      <c r="G55" s="5">
        <f t="shared" si="4"/>
        <v>2564.5143530568848</v>
      </c>
      <c r="H55" s="2">
        <v>0</v>
      </c>
      <c r="I55" s="2">
        <v>0</v>
      </c>
      <c r="J55" s="5">
        <f t="shared" si="5"/>
        <v>0</v>
      </c>
      <c r="K55" s="2">
        <v>60</v>
      </c>
      <c r="L55" s="2">
        <v>61</v>
      </c>
      <c r="M55" s="5">
        <f t="shared" si="6"/>
        <v>121</v>
      </c>
      <c r="N55" s="27">
        <f t="shared" si="7"/>
        <v>0.10670796048161714</v>
      </c>
      <c r="O55" s="27">
        <f t="shared" si="0"/>
        <v>6.4562394307933743E-2</v>
      </c>
      <c r="P55" s="28">
        <f t="shared" si="1"/>
        <v>8.5461022162652792E-2</v>
      </c>
      <c r="R55" s="32">
        <f t="shared" si="8"/>
        <v>26.463574199441052</v>
      </c>
      <c r="S55" s="32">
        <f t="shared" si="9"/>
        <v>16.011473788367567</v>
      </c>
      <c r="T55" s="32">
        <f t="shared" si="10"/>
        <v>21.19433349633789</v>
      </c>
    </row>
    <row r="56" spans="2:20" x14ac:dyDescent="0.25">
      <c r="B56" s="12" t="str">
        <f>'Média Mensal'!B56</f>
        <v>Alto de Pega</v>
      </c>
      <c r="C56" s="12" t="str">
        <f>'Média Mensal'!C56</f>
        <v>Portas Fronhas</v>
      </c>
      <c r="D56" s="15">
        <f>'Média Mensal'!D56</f>
        <v>671.05</v>
      </c>
      <c r="E56" s="4">
        <v>1523.873780976021</v>
      </c>
      <c r="F56" s="2">
        <v>947.13717595795811</v>
      </c>
      <c r="G56" s="5">
        <f t="shared" si="4"/>
        <v>2471.0109569339793</v>
      </c>
      <c r="H56" s="2">
        <v>0</v>
      </c>
      <c r="I56" s="2">
        <v>0</v>
      </c>
      <c r="J56" s="5">
        <f t="shared" si="5"/>
        <v>0</v>
      </c>
      <c r="K56" s="2">
        <v>65</v>
      </c>
      <c r="L56" s="2">
        <v>61</v>
      </c>
      <c r="M56" s="5">
        <f t="shared" si="6"/>
        <v>126</v>
      </c>
      <c r="N56" s="27">
        <f t="shared" si="7"/>
        <v>9.4533112963773008E-2</v>
      </c>
      <c r="O56" s="27">
        <f t="shared" si="0"/>
        <v>6.2608221573106693E-2</v>
      </c>
      <c r="P56" s="28">
        <f t="shared" si="1"/>
        <v>7.9077411576228218E-2</v>
      </c>
      <c r="R56" s="32">
        <f t="shared" si="8"/>
        <v>23.444212015015708</v>
      </c>
      <c r="S56" s="32">
        <f t="shared" si="9"/>
        <v>15.526838950130461</v>
      </c>
      <c r="T56" s="32">
        <f t="shared" si="10"/>
        <v>19.611198070904596</v>
      </c>
    </row>
    <row r="57" spans="2:20" x14ac:dyDescent="0.25">
      <c r="B57" s="12" t="str">
        <f>'Média Mensal'!B57</f>
        <v>Portas Fronhas</v>
      </c>
      <c r="C57" s="12" t="str">
        <f>'Média Mensal'!C57</f>
        <v>São Brás</v>
      </c>
      <c r="D57" s="15">
        <f>'Média Mensal'!D57</f>
        <v>562.21</v>
      </c>
      <c r="E57" s="4">
        <v>1167.1172911897813</v>
      </c>
      <c r="F57" s="2">
        <v>770.4954176351365</v>
      </c>
      <c r="G57" s="5">
        <f t="shared" si="4"/>
        <v>1937.6127088249177</v>
      </c>
      <c r="H57" s="2">
        <v>0</v>
      </c>
      <c r="I57" s="2">
        <v>0</v>
      </c>
      <c r="J57" s="5">
        <f t="shared" si="5"/>
        <v>0</v>
      </c>
      <c r="K57" s="42">
        <v>63</v>
      </c>
      <c r="L57" s="2">
        <v>61</v>
      </c>
      <c r="M57" s="5">
        <f t="shared" si="6"/>
        <v>124</v>
      </c>
      <c r="N57" s="27">
        <f t="shared" si="7"/>
        <v>7.4700287454543102E-2</v>
      </c>
      <c r="O57" s="27">
        <f t="shared" si="0"/>
        <v>5.0931743630032819E-2</v>
      </c>
      <c r="P57" s="28">
        <f t="shared" si="1"/>
        <v>6.3007697347324323E-2</v>
      </c>
      <c r="R57" s="32">
        <f t="shared" si="8"/>
        <v>18.525671288726688</v>
      </c>
      <c r="S57" s="32">
        <f t="shared" si="9"/>
        <v>12.63107242024814</v>
      </c>
      <c r="T57" s="32">
        <f t="shared" si="10"/>
        <v>15.625908942136434</v>
      </c>
    </row>
    <row r="58" spans="2:20" x14ac:dyDescent="0.25">
      <c r="B58" s="13" t="str">
        <f>'Média Mensal'!B58</f>
        <v>São Brás</v>
      </c>
      <c r="C58" s="13" t="str">
        <f>'Média Mensal'!C58</f>
        <v>Póvoa de Varzim</v>
      </c>
      <c r="D58" s="16">
        <f>'Média Mensal'!D58</f>
        <v>624.94000000000005</v>
      </c>
      <c r="E58" s="6">
        <v>1076.6988686544005</v>
      </c>
      <c r="F58" s="3">
        <v>723.9999999995365</v>
      </c>
      <c r="G58" s="7">
        <f t="shared" si="4"/>
        <v>1800.6988686539371</v>
      </c>
      <c r="H58" s="6">
        <v>0</v>
      </c>
      <c r="I58" s="3">
        <v>0</v>
      </c>
      <c r="J58" s="7">
        <f t="shared" si="5"/>
        <v>0</v>
      </c>
      <c r="K58" s="43">
        <v>63</v>
      </c>
      <c r="L58" s="3">
        <v>61</v>
      </c>
      <c r="M58" s="7">
        <f t="shared" si="6"/>
        <v>124</v>
      </c>
      <c r="N58" s="27">
        <f t="shared" si="7"/>
        <v>6.8913138034715854E-2</v>
      </c>
      <c r="O58" s="27">
        <f t="shared" si="0"/>
        <v>4.7858276044390302E-2</v>
      </c>
      <c r="P58" s="28">
        <f t="shared" si="1"/>
        <v>5.8555504313668613E-2</v>
      </c>
      <c r="R58" s="32">
        <f t="shared" si="8"/>
        <v>17.090458232609532</v>
      </c>
      <c r="S58" s="32">
        <f t="shared" si="9"/>
        <v>11.868852459008796</v>
      </c>
      <c r="T58" s="32">
        <f t="shared" si="10"/>
        <v>14.521765069789815</v>
      </c>
    </row>
    <row r="59" spans="2:20" x14ac:dyDescent="0.25">
      <c r="B59" s="11" t="str">
        <f>'Média Mensal'!B59</f>
        <v>CSra da Hora</v>
      </c>
      <c r="C59" s="11" t="str">
        <f>'Média Mensal'!C59</f>
        <v>CFonte do Cuco</v>
      </c>
      <c r="D59" s="14">
        <f>'Média Mensal'!D59</f>
        <v>685.98</v>
      </c>
      <c r="E59" s="2">
        <v>3632.0547299015161</v>
      </c>
      <c r="F59" s="2">
        <v>2058.8253133264216</v>
      </c>
      <c r="G59" s="5">
        <f t="shared" si="4"/>
        <v>5690.8800432279377</v>
      </c>
      <c r="H59" s="2">
        <v>0</v>
      </c>
      <c r="I59" s="2">
        <v>4</v>
      </c>
      <c r="J59" s="10">
        <f t="shared" si="5"/>
        <v>4</v>
      </c>
      <c r="K59" s="2">
        <v>61</v>
      </c>
      <c r="L59" s="2">
        <v>57</v>
      </c>
      <c r="M59" s="10">
        <f t="shared" si="6"/>
        <v>118</v>
      </c>
      <c r="N59" s="25">
        <f t="shared" si="7"/>
        <v>0.24008822910507113</v>
      </c>
      <c r="O59" s="25">
        <f t="shared" si="0"/>
        <v>0.13725502088842811</v>
      </c>
      <c r="P59" s="26">
        <f t="shared" si="1"/>
        <v>0.18889007047357734</v>
      </c>
      <c r="R59" s="32">
        <f t="shared" si="8"/>
        <v>59.541880818057642</v>
      </c>
      <c r="S59" s="32">
        <f t="shared" si="9"/>
        <v>33.751234644695437</v>
      </c>
      <c r="T59" s="32">
        <f t="shared" si="10"/>
        <v>46.646557731376539</v>
      </c>
    </row>
    <row r="60" spans="2:20" x14ac:dyDescent="0.25">
      <c r="B60" s="12" t="str">
        <f>'Média Mensal'!B60</f>
        <v>CFonte do Cuco</v>
      </c>
      <c r="C60" s="12" t="str">
        <f>'Média Mensal'!C60</f>
        <v>Cândido dos Reis</v>
      </c>
      <c r="D60" s="15">
        <f>'Média Mensal'!D60</f>
        <v>913.51</v>
      </c>
      <c r="E60" s="2">
        <v>3471.7724835377071</v>
      </c>
      <c r="F60" s="2">
        <v>2030.8877047353212</v>
      </c>
      <c r="G60" s="5">
        <f t="shared" si="4"/>
        <v>5502.6601882730283</v>
      </c>
      <c r="H60" s="2">
        <v>0</v>
      </c>
      <c r="I60" s="2">
        <v>4</v>
      </c>
      <c r="J60" s="5">
        <f t="shared" si="5"/>
        <v>4</v>
      </c>
      <c r="K60" s="2">
        <v>61</v>
      </c>
      <c r="L60" s="2">
        <v>57</v>
      </c>
      <c r="M60" s="5">
        <f t="shared" si="6"/>
        <v>118</v>
      </c>
      <c r="N60" s="27">
        <f t="shared" si="7"/>
        <v>0.22949315729360834</v>
      </c>
      <c r="O60" s="27">
        <f t="shared" si="0"/>
        <v>0.13539251364902141</v>
      </c>
      <c r="P60" s="28">
        <f t="shared" si="1"/>
        <v>0.1826427306251005</v>
      </c>
      <c r="R60" s="32">
        <f t="shared" si="8"/>
        <v>56.914303008814869</v>
      </c>
      <c r="S60" s="32">
        <f t="shared" si="9"/>
        <v>33.293241061234774</v>
      </c>
      <c r="T60" s="32">
        <f t="shared" si="10"/>
        <v>45.103772035024825</v>
      </c>
    </row>
    <row r="61" spans="2:20" x14ac:dyDescent="0.25">
      <c r="B61" s="12" t="str">
        <f>'Média Mensal'!B61</f>
        <v>Cândido dos Reis</v>
      </c>
      <c r="C61" s="12" t="str">
        <f>'Média Mensal'!C61</f>
        <v>Pias</v>
      </c>
      <c r="D61" s="15">
        <f>'Média Mensal'!D61</f>
        <v>916.73</v>
      </c>
      <c r="E61" s="2">
        <v>3224.1496529236574</v>
      </c>
      <c r="F61" s="2">
        <v>1960.6199856815767</v>
      </c>
      <c r="G61" s="5">
        <f t="shared" si="4"/>
        <v>5184.7696386052339</v>
      </c>
      <c r="H61" s="2">
        <v>0</v>
      </c>
      <c r="I61" s="2">
        <v>4</v>
      </c>
      <c r="J61" s="5">
        <f t="shared" si="5"/>
        <v>4</v>
      </c>
      <c r="K61" s="2">
        <v>61</v>
      </c>
      <c r="L61" s="2">
        <v>57</v>
      </c>
      <c r="M61" s="5">
        <f t="shared" si="6"/>
        <v>118</v>
      </c>
      <c r="N61" s="27">
        <f t="shared" si="7"/>
        <v>0.21312464654439831</v>
      </c>
      <c r="O61" s="27">
        <f t="shared" si="0"/>
        <v>0.13070799904543845</v>
      </c>
      <c r="P61" s="28">
        <f t="shared" si="1"/>
        <v>0.17209139798875578</v>
      </c>
      <c r="R61" s="32">
        <f t="shared" si="8"/>
        <v>52.854912343010774</v>
      </c>
      <c r="S61" s="32">
        <f t="shared" si="9"/>
        <v>32.141311240681588</v>
      </c>
      <c r="T61" s="32">
        <f t="shared" si="10"/>
        <v>42.498111791846178</v>
      </c>
    </row>
    <row r="62" spans="2:20" x14ac:dyDescent="0.25">
      <c r="B62" s="12" t="str">
        <f>'Média Mensal'!B62</f>
        <v>Pias</v>
      </c>
      <c r="C62" s="12" t="str">
        <f>'Média Mensal'!C62</f>
        <v>Araújo</v>
      </c>
      <c r="D62" s="15">
        <f>'Média Mensal'!D62</f>
        <v>1258.1300000000001</v>
      </c>
      <c r="E62" s="2">
        <v>3130.1526047144507</v>
      </c>
      <c r="F62" s="2">
        <v>1936.5779759123511</v>
      </c>
      <c r="G62" s="5">
        <f t="shared" si="4"/>
        <v>5066.7305806268014</v>
      </c>
      <c r="H62" s="2">
        <v>0</v>
      </c>
      <c r="I62" s="2">
        <v>4</v>
      </c>
      <c r="J62" s="5">
        <f t="shared" si="5"/>
        <v>4</v>
      </c>
      <c r="K62" s="2">
        <v>61</v>
      </c>
      <c r="L62" s="2">
        <v>57</v>
      </c>
      <c r="M62" s="5">
        <f t="shared" si="6"/>
        <v>118</v>
      </c>
      <c r="N62" s="27">
        <f t="shared" si="7"/>
        <v>0.20691119809059033</v>
      </c>
      <c r="O62" s="27">
        <f t="shared" si="0"/>
        <v>0.12910519839415674</v>
      </c>
      <c r="P62" s="28">
        <f t="shared" si="1"/>
        <v>0.16817347917640738</v>
      </c>
      <c r="R62" s="32">
        <f t="shared" si="8"/>
        <v>51.313977126466405</v>
      </c>
      <c r="S62" s="32">
        <f t="shared" si="9"/>
        <v>31.747179932989361</v>
      </c>
      <c r="T62" s="32">
        <f t="shared" si="10"/>
        <v>41.530578529727883</v>
      </c>
    </row>
    <row r="63" spans="2:20" x14ac:dyDescent="0.25">
      <c r="B63" s="12" t="str">
        <f>'Média Mensal'!B63</f>
        <v>Araújo</v>
      </c>
      <c r="C63" s="12" t="str">
        <f>'Média Mensal'!C63</f>
        <v>Custió</v>
      </c>
      <c r="D63" s="15">
        <f>'Média Mensal'!D63</f>
        <v>651.69000000000005</v>
      </c>
      <c r="E63" s="2">
        <v>3024.5386575662719</v>
      </c>
      <c r="F63" s="2">
        <v>1843.4177216805356</v>
      </c>
      <c r="G63" s="5">
        <f t="shared" si="4"/>
        <v>4867.956379246807</v>
      </c>
      <c r="H63" s="2">
        <v>0</v>
      </c>
      <c r="I63" s="2">
        <v>4</v>
      </c>
      <c r="J63" s="5">
        <f t="shared" si="5"/>
        <v>4</v>
      </c>
      <c r="K63" s="2">
        <v>61</v>
      </c>
      <c r="L63" s="2">
        <v>56</v>
      </c>
      <c r="M63" s="5">
        <f t="shared" si="6"/>
        <v>117</v>
      </c>
      <c r="N63" s="27">
        <f t="shared" si="7"/>
        <v>0.19992984251495716</v>
      </c>
      <c r="O63" s="27">
        <f t="shared" si="0"/>
        <v>0.12496052885578468</v>
      </c>
      <c r="P63" s="28">
        <f t="shared" si="1"/>
        <v>0.16291688016220907</v>
      </c>
      <c r="R63" s="32">
        <f t="shared" si="8"/>
        <v>49.582600943709373</v>
      </c>
      <c r="S63" s="32">
        <f t="shared" si="9"/>
        <v>30.723628694675593</v>
      </c>
      <c r="T63" s="32">
        <f t="shared" si="10"/>
        <v>40.231044456585181</v>
      </c>
    </row>
    <row r="64" spans="2:20" x14ac:dyDescent="0.25">
      <c r="B64" s="12" t="str">
        <f>'Média Mensal'!B64</f>
        <v>Custió</v>
      </c>
      <c r="C64" s="12" t="str">
        <f>'Média Mensal'!C64</f>
        <v>Parque de Maia</v>
      </c>
      <c r="D64" s="15">
        <f>'Média Mensal'!D64</f>
        <v>1418.51</v>
      </c>
      <c r="E64" s="2">
        <v>2876.6323927272178</v>
      </c>
      <c r="F64" s="2">
        <v>1858.0340024049069</v>
      </c>
      <c r="G64" s="5">
        <f t="shared" si="4"/>
        <v>4734.6663951321243</v>
      </c>
      <c r="H64" s="2">
        <v>0</v>
      </c>
      <c r="I64" s="2">
        <v>4</v>
      </c>
      <c r="J64" s="5">
        <f t="shared" si="5"/>
        <v>4</v>
      </c>
      <c r="K64" s="2">
        <v>62</v>
      </c>
      <c r="L64" s="2">
        <v>60</v>
      </c>
      <c r="M64" s="5">
        <f t="shared" si="6"/>
        <v>122</v>
      </c>
      <c r="N64" s="27">
        <f t="shared" si="7"/>
        <v>0.1870858736164944</v>
      </c>
      <c r="O64" s="27">
        <f t="shared" si="0"/>
        <v>0.11801537108771004</v>
      </c>
      <c r="P64" s="28">
        <f t="shared" si="1"/>
        <v>0.15214223634743329</v>
      </c>
      <c r="R64" s="32">
        <f t="shared" si="8"/>
        <v>46.39729665689061</v>
      </c>
      <c r="S64" s="32">
        <f t="shared" si="9"/>
        <v>29.031781287576671</v>
      </c>
      <c r="T64" s="32">
        <f t="shared" si="10"/>
        <v>37.576717421683526</v>
      </c>
    </row>
    <row r="65" spans="2:20" x14ac:dyDescent="0.25">
      <c r="B65" s="12" t="str">
        <f>'Média Mensal'!B65</f>
        <v>Parque de Maia</v>
      </c>
      <c r="C65" s="12" t="str">
        <f>'Média Mensal'!C65</f>
        <v>Forum</v>
      </c>
      <c r="D65" s="15">
        <f>'Média Mensal'!D65</f>
        <v>824.81</v>
      </c>
      <c r="E65" s="2">
        <v>2534.044913866629</v>
      </c>
      <c r="F65" s="2">
        <v>1654.2647554130515</v>
      </c>
      <c r="G65" s="5">
        <f t="shared" si="4"/>
        <v>4188.3096692796807</v>
      </c>
      <c r="H65" s="2">
        <v>0</v>
      </c>
      <c r="I65" s="2">
        <v>2</v>
      </c>
      <c r="J65" s="5">
        <f t="shared" si="5"/>
        <v>2</v>
      </c>
      <c r="K65" s="2">
        <v>53</v>
      </c>
      <c r="L65" s="2">
        <v>59</v>
      </c>
      <c r="M65" s="5">
        <f t="shared" si="6"/>
        <v>112</v>
      </c>
      <c r="N65" s="27">
        <f t="shared" si="7"/>
        <v>0.1927910007506565</v>
      </c>
      <c r="O65" s="27">
        <f t="shared" si="0"/>
        <v>0.10981576974329869</v>
      </c>
      <c r="P65" s="28">
        <f t="shared" si="1"/>
        <v>0.14847949763470225</v>
      </c>
      <c r="R65" s="32">
        <f t="shared" si="8"/>
        <v>47.812168186162815</v>
      </c>
      <c r="S65" s="32">
        <f t="shared" si="9"/>
        <v>27.119094351033631</v>
      </c>
      <c r="T65" s="32">
        <f t="shared" si="10"/>
        <v>36.739558502453342</v>
      </c>
    </row>
    <row r="66" spans="2:20" x14ac:dyDescent="0.25">
      <c r="B66" s="12" t="str">
        <f>'Média Mensal'!B66</f>
        <v>Forum</v>
      </c>
      <c r="C66" s="12" t="str">
        <f>'Média Mensal'!C66</f>
        <v>Zona Industrial</v>
      </c>
      <c r="D66" s="15">
        <f>'Média Mensal'!D66</f>
        <v>1119.4000000000001</v>
      </c>
      <c r="E66" s="2">
        <v>977.44775560017422</v>
      </c>
      <c r="F66" s="2">
        <v>756.33784984708507</v>
      </c>
      <c r="G66" s="5">
        <f t="shared" si="4"/>
        <v>1733.7856054472593</v>
      </c>
      <c r="H66" s="2">
        <v>0</v>
      </c>
      <c r="I66" s="2">
        <v>2</v>
      </c>
      <c r="J66" s="5">
        <f t="shared" si="5"/>
        <v>2</v>
      </c>
      <c r="K66" s="2">
        <v>62</v>
      </c>
      <c r="L66" s="2">
        <v>59</v>
      </c>
      <c r="M66" s="5">
        <f t="shared" si="6"/>
        <v>121</v>
      </c>
      <c r="N66" s="27">
        <f t="shared" si="7"/>
        <v>6.3569703147774076E-2</v>
      </c>
      <c r="O66" s="27">
        <f t="shared" si="0"/>
        <v>5.0208301237857481E-2</v>
      </c>
      <c r="P66" s="28">
        <f t="shared" si="1"/>
        <v>5.6957477182892881E-2</v>
      </c>
      <c r="R66" s="32">
        <f t="shared" si="8"/>
        <v>15.765286380647971</v>
      </c>
      <c r="S66" s="32">
        <f t="shared" si="9"/>
        <v>12.398981145034181</v>
      </c>
      <c r="T66" s="32">
        <f t="shared" si="10"/>
        <v>14.095817930465522</v>
      </c>
    </row>
    <row r="67" spans="2:20" x14ac:dyDescent="0.25">
      <c r="B67" s="12" t="str">
        <f>'Média Mensal'!B67</f>
        <v>Zona Industrial</v>
      </c>
      <c r="C67" s="12" t="str">
        <f>'Média Mensal'!C67</f>
        <v>Mandim</v>
      </c>
      <c r="D67" s="15">
        <f>'Média Mensal'!D67</f>
        <v>1194.23</v>
      </c>
      <c r="E67" s="2">
        <v>902.92354996155711</v>
      </c>
      <c r="F67" s="2">
        <v>667.81372096317682</v>
      </c>
      <c r="G67" s="5">
        <f t="shared" si="4"/>
        <v>1570.7372709247338</v>
      </c>
      <c r="H67" s="2">
        <v>0</v>
      </c>
      <c r="I67" s="2">
        <v>2</v>
      </c>
      <c r="J67" s="5">
        <f t="shared" si="5"/>
        <v>2</v>
      </c>
      <c r="K67" s="2">
        <v>62</v>
      </c>
      <c r="L67" s="2">
        <v>59</v>
      </c>
      <c r="M67" s="5">
        <f t="shared" si="6"/>
        <v>121</v>
      </c>
      <c r="N67" s="27">
        <f t="shared" si="7"/>
        <v>5.8722915580226138E-2</v>
      </c>
      <c r="O67" s="27">
        <f t="shared" si="0"/>
        <v>4.4331765863195489E-2</v>
      </c>
      <c r="P67" s="28">
        <f t="shared" si="1"/>
        <v>5.1601093000155515E-2</v>
      </c>
      <c r="R67" s="32">
        <f t="shared" si="8"/>
        <v>14.563283063896083</v>
      </c>
      <c r="S67" s="32">
        <f t="shared" si="9"/>
        <v>10.947765917429129</v>
      </c>
      <c r="T67" s="32">
        <f t="shared" si="10"/>
        <v>12.770221714835234</v>
      </c>
    </row>
    <row r="68" spans="2:20" x14ac:dyDescent="0.25">
      <c r="B68" s="12" t="str">
        <f>'Média Mensal'!B68</f>
        <v>Mandim</v>
      </c>
      <c r="C68" s="12" t="str">
        <f>'Média Mensal'!C68</f>
        <v>Castêlo da Maia</v>
      </c>
      <c r="D68" s="15">
        <f>'Média Mensal'!D68</f>
        <v>1468.1</v>
      </c>
      <c r="E68" s="2">
        <v>855.70111397926087</v>
      </c>
      <c r="F68" s="2">
        <v>559.8684520956233</v>
      </c>
      <c r="G68" s="5">
        <f t="shared" si="4"/>
        <v>1415.5695660748843</v>
      </c>
      <c r="H68" s="2">
        <v>1</v>
      </c>
      <c r="I68" s="2">
        <v>2</v>
      </c>
      <c r="J68" s="5">
        <f t="shared" si="5"/>
        <v>3</v>
      </c>
      <c r="K68" s="2">
        <v>62</v>
      </c>
      <c r="L68" s="2">
        <v>59</v>
      </c>
      <c r="M68" s="5">
        <f t="shared" si="6"/>
        <v>121</v>
      </c>
      <c r="N68" s="27">
        <f t="shared" si="7"/>
        <v>5.4880779500978763E-2</v>
      </c>
      <c r="O68" s="27">
        <f t="shared" si="0"/>
        <v>3.7165988588397723E-2</v>
      </c>
      <c r="P68" s="28">
        <f t="shared" si="1"/>
        <v>4.6175938350563814E-2</v>
      </c>
      <c r="R68" s="32">
        <f t="shared" si="8"/>
        <v>13.582557364750173</v>
      </c>
      <c r="S68" s="32">
        <f t="shared" si="9"/>
        <v>9.1781713458298899</v>
      </c>
      <c r="T68" s="32">
        <f t="shared" si="10"/>
        <v>11.4158835973781</v>
      </c>
    </row>
    <row r="69" spans="2:20" x14ac:dyDescent="0.25">
      <c r="B69" s="13" t="str">
        <f>'Média Mensal'!B69</f>
        <v>Castêlo da Maia</v>
      </c>
      <c r="C69" s="13" t="str">
        <f>'Média Mensal'!C69</f>
        <v>ISMAI</v>
      </c>
      <c r="D69" s="16">
        <f>'Média Mensal'!D69</f>
        <v>702.48</v>
      </c>
      <c r="E69" s="2">
        <v>393.14840305962417</v>
      </c>
      <c r="F69" s="2">
        <v>343.00000000182621</v>
      </c>
      <c r="G69" s="7">
        <f t="shared" si="4"/>
        <v>736.14840306145038</v>
      </c>
      <c r="H69" s="6">
        <v>2</v>
      </c>
      <c r="I69" s="3">
        <v>2</v>
      </c>
      <c r="J69" s="7">
        <f t="shared" si="5"/>
        <v>4</v>
      </c>
      <c r="K69" s="6">
        <v>56</v>
      </c>
      <c r="L69" s="3">
        <v>59</v>
      </c>
      <c r="M69" s="7">
        <f t="shared" si="6"/>
        <v>115</v>
      </c>
      <c r="N69" s="27">
        <f t="shared" si="7"/>
        <v>2.7454497420364817E-2</v>
      </c>
      <c r="O69" s="27">
        <f t="shared" si="0"/>
        <v>2.2769516728745765E-2</v>
      </c>
      <c r="P69" s="28">
        <f t="shared" si="1"/>
        <v>2.5052695448592784E-2</v>
      </c>
      <c r="R69" s="32">
        <f t="shared" si="8"/>
        <v>6.7784207424073131</v>
      </c>
      <c r="S69" s="32">
        <f t="shared" si="9"/>
        <v>5.6229508197020692</v>
      </c>
      <c r="T69" s="32">
        <f t="shared" si="10"/>
        <v>6.1861210341298349</v>
      </c>
    </row>
    <row r="70" spans="2:20" x14ac:dyDescent="0.25">
      <c r="B70" s="11" t="str">
        <f>'Média Mensal'!B70</f>
        <v>Santo Ovídio</v>
      </c>
      <c r="C70" s="11" t="str">
        <f>'Média Mensal'!C70</f>
        <v>D. João II</v>
      </c>
      <c r="D70" s="14">
        <f>'Média Mensal'!D70</f>
        <v>463.71</v>
      </c>
      <c r="E70" s="2">
        <v>1617.9999999901697</v>
      </c>
      <c r="F70" s="2">
        <v>2973.6326044092589</v>
      </c>
      <c r="G70" s="10">
        <f t="shared" ref="G70:G86" si="14">+E70+F70</f>
        <v>4591.6326043994286</v>
      </c>
      <c r="H70" s="2">
        <v>189</v>
      </c>
      <c r="I70" s="2">
        <v>191</v>
      </c>
      <c r="J70" s="10">
        <f t="shared" ref="J70:J86" si="15">+H70+I70</f>
        <v>380</v>
      </c>
      <c r="K70" s="2">
        <v>0</v>
      </c>
      <c r="L70" s="2">
        <v>0</v>
      </c>
      <c r="M70" s="10">
        <f t="shared" ref="M70:M86" si="16">+K70+L70</f>
        <v>0</v>
      </c>
      <c r="N70" s="25">
        <f t="shared" ref="N70:P86" si="17">+E70/(H70*216+K70*248)</f>
        <v>3.9633548892567358E-2</v>
      </c>
      <c r="O70" s="25">
        <f t="shared" si="0"/>
        <v>7.2077579125684965E-2</v>
      </c>
      <c r="P70" s="26">
        <f t="shared" si="1"/>
        <v>5.5940943036055416E-2</v>
      </c>
      <c r="R70" s="32">
        <f t="shared" si="8"/>
        <v>8.5608465607945483</v>
      </c>
      <c r="S70" s="32">
        <f t="shared" si="9"/>
        <v>15.568757091147953</v>
      </c>
      <c r="T70" s="32">
        <f t="shared" si="10"/>
        <v>12.083243695787971</v>
      </c>
    </row>
    <row r="71" spans="2:20" x14ac:dyDescent="0.25">
      <c r="B71" s="12" t="str">
        <f>'Média Mensal'!B71</f>
        <v>D. João II</v>
      </c>
      <c r="C71" s="12" t="str">
        <f>'Média Mensal'!C71</f>
        <v>João de Deus</v>
      </c>
      <c r="D71" s="15">
        <f>'Média Mensal'!D71</f>
        <v>716.25</v>
      </c>
      <c r="E71" s="2">
        <v>2428.7880481810294</v>
      </c>
      <c r="F71" s="2">
        <v>4514.8680247056382</v>
      </c>
      <c r="G71" s="5">
        <f t="shared" si="14"/>
        <v>6943.656072886668</v>
      </c>
      <c r="H71" s="2">
        <v>189</v>
      </c>
      <c r="I71" s="2">
        <v>191</v>
      </c>
      <c r="J71" s="5">
        <f t="shared" si="15"/>
        <v>380</v>
      </c>
      <c r="K71" s="2">
        <v>0</v>
      </c>
      <c r="L71" s="2">
        <v>0</v>
      </c>
      <c r="M71" s="5">
        <f t="shared" si="16"/>
        <v>0</v>
      </c>
      <c r="N71" s="27">
        <f t="shared" si="17"/>
        <v>5.9494122285445553E-2</v>
      </c>
      <c r="O71" s="27">
        <f t="shared" si="0"/>
        <v>0.10943542817300848</v>
      </c>
      <c r="P71" s="28">
        <f t="shared" si="1"/>
        <v>8.4596199718404819E-2</v>
      </c>
      <c r="R71" s="32">
        <f t="shared" ref="R71:R86" si="18">+E71/(H71+K71)</f>
        <v>12.85073041365624</v>
      </c>
      <c r="S71" s="32">
        <f t="shared" ref="S71:S86" si="19">+F71/(I71+L71)</f>
        <v>23.638052485369833</v>
      </c>
      <c r="T71" s="32">
        <f t="shared" ref="T71:T86" si="20">+G71/(J71+M71)</f>
        <v>18.272779139175441</v>
      </c>
    </row>
    <row r="72" spans="2:20" x14ac:dyDescent="0.25">
      <c r="B72" s="12" t="str">
        <f>'Média Mensal'!B72</f>
        <v>João de Deus</v>
      </c>
      <c r="C72" s="12" t="str">
        <f>'Média Mensal'!C72</f>
        <v>C.M.Gaia</v>
      </c>
      <c r="D72" s="15">
        <f>'Média Mensal'!D72</f>
        <v>405.01</v>
      </c>
      <c r="E72" s="2">
        <v>4786.2110430396542</v>
      </c>
      <c r="F72" s="2">
        <v>7241.9287106624506</v>
      </c>
      <c r="G72" s="5">
        <f t="shared" si="14"/>
        <v>12028.139753702104</v>
      </c>
      <c r="H72" s="2">
        <v>189</v>
      </c>
      <c r="I72" s="2">
        <v>190</v>
      </c>
      <c r="J72" s="5">
        <f t="shared" si="15"/>
        <v>379</v>
      </c>
      <c r="K72" s="2">
        <v>0</v>
      </c>
      <c r="L72" s="2">
        <v>0</v>
      </c>
      <c r="M72" s="5">
        <f t="shared" si="16"/>
        <v>0</v>
      </c>
      <c r="N72" s="27">
        <f t="shared" si="17"/>
        <v>0.11724012941014242</v>
      </c>
      <c r="O72" s="27">
        <f t="shared" si="0"/>
        <v>0.17646025123446518</v>
      </c>
      <c r="P72" s="28">
        <f t="shared" si="1"/>
        <v>0.14692831713209842</v>
      </c>
      <c r="R72" s="32">
        <f t="shared" si="18"/>
        <v>25.323867952590764</v>
      </c>
      <c r="S72" s="32">
        <f t="shared" si="19"/>
        <v>38.115414266644478</v>
      </c>
      <c r="T72" s="32">
        <f t="shared" si="20"/>
        <v>31.736516500533256</v>
      </c>
    </row>
    <row r="73" spans="2:20" x14ac:dyDescent="0.25">
      <c r="B73" s="12" t="str">
        <f>'Média Mensal'!B73</f>
        <v>C.M.Gaia</v>
      </c>
      <c r="C73" s="12" t="str">
        <f>'Média Mensal'!C73</f>
        <v>General Torres</v>
      </c>
      <c r="D73" s="15">
        <f>'Média Mensal'!D73</f>
        <v>488.39</v>
      </c>
      <c r="E73" s="2">
        <v>5329.4141576406273</v>
      </c>
      <c r="F73" s="2">
        <v>8419.6672989752442</v>
      </c>
      <c r="G73" s="5">
        <f t="shared" si="14"/>
        <v>13749.081456615872</v>
      </c>
      <c r="H73" s="2">
        <v>189</v>
      </c>
      <c r="I73" s="2">
        <v>190</v>
      </c>
      <c r="J73" s="5">
        <f t="shared" si="15"/>
        <v>379</v>
      </c>
      <c r="K73" s="2">
        <v>0</v>
      </c>
      <c r="L73" s="2">
        <v>0</v>
      </c>
      <c r="M73" s="5">
        <f t="shared" si="16"/>
        <v>0</v>
      </c>
      <c r="N73" s="27">
        <f t="shared" si="17"/>
        <v>0.13054610419460677</v>
      </c>
      <c r="O73" s="27">
        <f t="shared" si="0"/>
        <v>0.20515758525768138</v>
      </c>
      <c r="P73" s="28">
        <f t="shared" si="1"/>
        <v>0.16795027675920882</v>
      </c>
      <c r="R73" s="32">
        <f t="shared" si="18"/>
        <v>28.197958506035064</v>
      </c>
      <c r="S73" s="32">
        <f t="shared" si="19"/>
        <v>44.314038415659176</v>
      </c>
      <c r="T73" s="32">
        <f t="shared" si="20"/>
        <v>36.277259779989109</v>
      </c>
    </row>
    <row r="74" spans="2:20" x14ac:dyDescent="0.25">
      <c r="B74" s="12" t="str">
        <f>'Média Mensal'!B74</f>
        <v>General Torres</v>
      </c>
      <c r="C74" s="12" t="str">
        <f>'Média Mensal'!C74</f>
        <v>Jardim do Morro</v>
      </c>
      <c r="D74" s="15">
        <f>'Média Mensal'!D74</f>
        <v>419.98</v>
      </c>
      <c r="E74" s="2">
        <v>5719.4852527061385</v>
      </c>
      <c r="F74" s="2">
        <v>9511.7037751569605</v>
      </c>
      <c r="G74" s="5">
        <f t="shared" si="14"/>
        <v>15231.1890278631</v>
      </c>
      <c r="H74" s="2">
        <v>189</v>
      </c>
      <c r="I74" s="2">
        <v>191</v>
      </c>
      <c r="J74" s="5">
        <f t="shared" si="15"/>
        <v>380</v>
      </c>
      <c r="K74" s="2">
        <v>0</v>
      </c>
      <c r="L74" s="2">
        <v>0</v>
      </c>
      <c r="M74" s="5">
        <f t="shared" si="16"/>
        <v>0</v>
      </c>
      <c r="N74" s="27">
        <f t="shared" si="17"/>
        <v>0.14010104969395792</v>
      </c>
      <c r="O74" s="27">
        <f t="shared" si="0"/>
        <v>0.23055322317134383</v>
      </c>
      <c r="P74" s="28">
        <f t="shared" si="1"/>
        <v>0.18556516846811769</v>
      </c>
      <c r="R74" s="32">
        <f t="shared" si="18"/>
        <v>30.261826733894914</v>
      </c>
      <c r="S74" s="32">
        <f t="shared" si="19"/>
        <v>49.799496205010264</v>
      </c>
      <c r="T74" s="32">
        <f t="shared" si="20"/>
        <v>40.082076389113418</v>
      </c>
    </row>
    <row r="75" spans="2:20" x14ac:dyDescent="0.25">
      <c r="B75" s="12" t="str">
        <f>'Média Mensal'!B75</f>
        <v>Jardim do Morro</v>
      </c>
      <c r="C75" s="12" t="str">
        <f>'Média Mensal'!C75</f>
        <v>São Bento</v>
      </c>
      <c r="D75" s="15">
        <f>'Média Mensal'!D75</f>
        <v>795.7</v>
      </c>
      <c r="E75" s="2">
        <v>8206.541044664933</v>
      </c>
      <c r="F75" s="2">
        <v>9925.7857896312162</v>
      </c>
      <c r="G75" s="5">
        <f t="shared" si="14"/>
        <v>18132.326834296149</v>
      </c>
      <c r="H75" s="2">
        <v>185</v>
      </c>
      <c r="I75" s="2">
        <v>177</v>
      </c>
      <c r="J75" s="5">
        <f t="shared" si="15"/>
        <v>362</v>
      </c>
      <c r="K75" s="2">
        <v>0</v>
      </c>
      <c r="L75" s="2">
        <v>0</v>
      </c>
      <c r="M75" s="5">
        <f t="shared" si="16"/>
        <v>0</v>
      </c>
      <c r="N75" s="27">
        <f t="shared" si="17"/>
        <v>0.20536889501163497</v>
      </c>
      <c r="O75" s="27">
        <f t="shared" si="0"/>
        <v>0.25961984174595149</v>
      </c>
      <c r="P75" s="28">
        <f t="shared" si="1"/>
        <v>0.2318949104038284</v>
      </c>
      <c r="R75" s="32">
        <f t="shared" si="18"/>
        <v>44.359681322513154</v>
      </c>
      <c r="S75" s="32">
        <f t="shared" si="19"/>
        <v>56.077885817125512</v>
      </c>
      <c r="T75" s="32">
        <f t="shared" si="20"/>
        <v>50.089300647226935</v>
      </c>
    </row>
    <row r="76" spans="2:20" x14ac:dyDescent="0.25">
      <c r="B76" s="12" t="str">
        <f>'Média Mensal'!B76</f>
        <v>São Bento</v>
      </c>
      <c r="C76" s="12" t="str">
        <f>'Média Mensal'!C76</f>
        <v>Aliados</v>
      </c>
      <c r="D76" s="15">
        <f>'Média Mensal'!D76</f>
        <v>443.38</v>
      </c>
      <c r="E76" s="2">
        <v>13735.230320846013</v>
      </c>
      <c r="F76" s="2">
        <v>11744.294820796222</v>
      </c>
      <c r="G76" s="5">
        <f t="shared" si="14"/>
        <v>25479.525141642232</v>
      </c>
      <c r="H76" s="2">
        <v>189</v>
      </c>
      <c r="I76" s="2">
        <v>189</v>
      </c>
      <c r="J76" s="5">
        <f t="shared" si="15"/>
        <v>378</v>
      </c>
      <c r="K76" s="2">
        <v>0</v>
      </c>
      <c r="L76" s="2">
        <v>0</v>
      </c>
      <c r="M76" s="5">
        <f t="shared" si="16"/>
        <v>0</v>
      </c>
      <c r="N76" s="27">
        <f t="shared" si="17"/>
        <v>0.33644989028135441</v>
      </c>
      <c r="O76" s="27">
        <f t="shared" si="0"/>
        <v>0.28768113905536502</v>
      </c>
      <c r="P76" s="28">
        <f t="shared" si="1"/>
        <v>0.31206551466835969</v>
      </c>
      <c r="R76" s="32">
        <f t="shared" si="18"/>
        <v>72.673176300772553</v>
      </c>
      <c r="S76" s="32">
        <f t="shared" si="19"/>
        <v>62.139126035958846</v>
      </c>
      <c r="T76" s="32">
        <f t="shared" si="20"/>
        <v>67.406151168365696</v>
      </c>
    </row>
    <row r="77" spans="2:20" x14ac:dyDescent="0.25">
      <c r="B77" s="12" t="str">
        <f>'Média Mensal'!B77</f>
        <v>Aliados</v>
      </c>
      <c r="C77" s="12" t="str">
        <f>'Média Mensal'!C77</f>
        <v>Trindade S</v>
      </c>
      <c r="D77" s="15">
        <f>'Média Mensal'!D77</f>
        <v>450.27</v>
      </c>
      <c r="E77" s="2">
        <v>16265.170734383924</v>
      </c>
      <c r="F77" s="2">
        <v>12489.565534557649</v>
      </c>
      <c r="G77" s="5">
        <f t="shared" si="14"/>
        <v>28754.736268941575</v>
      </c>
      <c r="H77" s="2">
        <v>189</v>
      </c>
      <c r="I77" s="2">
        <v>189</v>
      </c>
      <c r="J77" s="5">
        <f t="shared" si="15"/>
        <v>378</v>
      </c>
      <c r="K77" s="2">
        <v>0</v>
      </c>
      <c r="L77" s="2">
        <v>0</v>
      </c>
      <c r="M77" s="5">
        <f t="shared" si="16"/>
        <v>0</v>
      </c>
      <c r="N77" s="27">
        <f t="shared" si="17"/>
        <v>0.39842177969782294</v>
      </c>
      <c r="O77" s="27">
        <f t="shared" si="0"/>
        <v>0.30593683947084188</v>
      </c>
      <c r="P77" s="28">
        <f t="shared" si="1"/>
        <v>0.35217930958433241</v>
      </c>
      <c r="R77" s="32">
        <f t="shared" si="18"/>
        <v>86.059104414729759</v>
      </c>
      <c r="S77" s="32">
        <f t="shared" si="19"/>
        <v>66.08235732570185</v>
      </c>
      <c r="T77" s="32">
        <f t="shared" si="20"/>
        <v>76.070730870215812</v>
      </c>
    </row>
    <row r="78" spans="2:20" x14ac:dyDescent="0.25">
      <c r="B78" s="12" t="str">
        <f>'Média Mensal'!B78</f>
        <v>Trindade S</v>
      </c>
      <c r="C78" s="12" t="str">
        <f>'Média Mensal'!C78</f>
        <v>Faria Guimaraes</v>
      </c>
      <c r="D78" s="15">
        <f>'Média Mensal'!D78</f>
        <v>555.34</v>
      </c>
      <c r="E78" s="2">
        <v>11735.207343018252</v>
      </c>
      <c r="F78" s="2">
        <v>6951.4344827387877</v>
      </c>
      <c r="G78" s="5">
        <f t="shared" si="14"/>
        <v>18686.64182575704</v>
      </c>
      <c r="H78" s="2">
        <v>188</v>
      </c>
      <c r="I78" s="2">
        <v>189</v>
      </c>
      <c r="J78" s="5">
        <f t="shared" si="15"/>
        <v>377</v>
      </c>
      <c r="K78" s="2">
        <v>0</v>
      </c>
      <c r="L78" s="2">
        <v>0</v>
      </c>
      <c r="M78" s="5">
        <f t="shared" si="16"/>
        <v>0</v>
      </c>
      <c r="N78" s="27">
        <f t="shared" si="17"/>
        <v>0.2889875724738537</v>
      </c>
      <c r="O78" s="27">
        <f t="shared" si="0"/>
        <v>0.17027813253818311</v>
      </c>
      <c r="P78" s="28">
        <f t="shared" si="1"/>
        <v>0.22947541293050694</v>
      </c>
      <c r="R78" s="32">
        <f t="shared" si="18"/>
        <v>62.421315654352405</v>
      </c>
      <c r="S78" s="32">
        <f t="shared" si="19"/>
        <v>36.780076628247556</v>
      </c>
      <c r="T78" s="32">
        <f t="shared" si="20"/>
        <v>49.5666891929895</v>
      </c>
    </row>
    <row r="79" spans="2:20" x14ac:dyDescent="0.25">
      <c r="B79" s="12" t="str">
        <f>'Média Mensal'!B79</f>
        <v>Faria Guimaraes</v>
      </c>
      <c r="C79" s="12" t="str">
        <f>'Média Mensal'!C79</f>
        <v>Marques</v>
      </c>
      <c r="D79" s="15">
        <f>'Média Mensal'!D79</f>
        <v>621.04</v>
      </c>
      <c r="E79" s="2">
        <v>10768.120144885848</v>
      </c>
      <c r="F79" s="2">
        <v>6644.6671313591141</v>
      </c>
      <c r="G79" s="5">
        <f t="shared" si="14"/>
        <v>17412.787276244962</v>
      </c>
      <c r="H79" s="2">
        <v>186</v>
      </c>
      <c r="I79" s="2">
        <v>192</v>
      </c>
      <c r="J79" s="5">
        <f t="shared" si="15"/>
        <v>378</v>
      </c>
      <c r="K79" s="2">
        <v>0</v>
      </c>
      <c r="L79" s="2">
        <v>0</v>
      </c>
      <c r="M79" s="5">
        <f t="shared" si="16"/>
        <v>0</v>
      </c>
      <c r="N79" s="27">
        <f t="shared" si="17"/>
        <v>0.26802369934502807</v>
      </c>
      <c r="O79" s="27">
        <f t="shared" si="0"/>
        <v>0.16022056161649098</v>
      </c>
      <c r="P79" s="28">
        <f t="shared" si="1"/>
        <v>0.21326655002259653</v>
      </c>
      <c r="R79" s="32">
        <f t="shared" si="18"/>
        <v>57.893119058526068</v>
      </c>
      <c r="S79" s="32">
        <f t="shared" si="19"/>
        <v>34.607641309162055</v>
      </c>
      <c r="T79" s="32">
        <f t="shared" si="20"/>
        <v>46.065574804880853</v>
      </c>
    </row>
    <row r="80" spans="2:20" x14ac:dyDescent="0.25">
      <c r="B80" s="12" t="str">
        <f>'Média Mensal'!B80</f>
        <v>Marques</v>
      </c>
      <c r="C80" s="12" t="str">
        <f>'Média Mensal'!C80</f>
        <v>Combatentes</v>
      </c>
      <c r="D80" s="15">
        <f>'Média Mensal'!D80</f>
        <v>702.75</v>
      </c>
      <c r="E80" s="2">
        <v>7715.6663020347678</v>
      </c>
      <c r="F80" s="2">
        <v>5194.7549449163453</v>
      </c>
      <c r="G80" s="5">
        <f t="shared" si="14"/>
        <v>12910.421246951113</v>
      </c>
      <c r="H80" s="2">
        <v>188</v>
      </c>
      <c r="I80" s="2">
        <v>190</v>
      </c>
      <c r="J80" s="5">
        <f t="shared" si="15"/>
        <v>378</v>
      </c>
      <c r="K80" s="2">
        <v>0</v>
      </c>
      <c r="L80" s="2">
        <v>0</v>
      </c>
      <c r="M80" s="5">
        <f t="shared" si="16"/>
        <v>0</v>
      </c>
      <c r="N80" s="27">
        <f t="shared" si="17"/>
        <v>0.19000360278848424</v>
      </c>
      <c r="O80" s="27">
        <f t="shared" si="0"/>
        <v>0.12657784953499868</v>
      </c>
      <c r="P80" s="28">
        <f t="shared" si="1"/>
        <v>0.15812293316371637</v>
      </c>
      <c r="R80" s="32">
        <f t="shared" si="18"/>
        <v>41.040778202312595</v>
      </c>
      <c r="S80" s="32">
        <f t="shared" si="19"/>
        <v>27.340815499559714</v>
      </c>
      <c r="T80" s="32">
        <f t="shared" si="20"/>
        <v>34.154553563362732</v>
      </c>
    </row>
    <row r="81" spans="2:20" x14ac:dyDescent="0.25">
      <c r="B81" s="12" t="str">
        <f>'Média Mensal'!B81</f>
        <v>Combatentes</v>
      </c>
      <c r="C81" s="12" t="str">
        <f>'Média Mensal'!C81</f>
        <v>Salgueiros</v>
      </c>
      <c r="D81" s="15">
        <f>'Média Mensal'!D81</f>
        <v>471.25</v>
      </c>
      <c r="E81" s="2">
        <v>6348.3652943587122</v>
      </c>
      <c r="F81" s="2">
        <v>4349.3589376690597</v>
      </c>
      <c r="G81" s="5">
        <f t="shared" si="14"/>
        <v>10697.724232027773</v>
      </c>
      <c r="H81" s="2">
        <v>193</v>
      </c>
      <c r="I81" s="2">
        <v>191</v>
      </c>
      <c r="J81" s="5">
        <f t="shared" si="15"/>
        <v>384</v>
      </c>
      <c r="K81" s="2">
        <v>0</v>
      </c>
      <c r="L81" s="2">
        <v>0</v>
      </c>
      <c r="M81" s="5">
        <f t="shared" si="16"/>
        <v>0</v>
      </c>
      <c r="N81" s="27">
        <f t="shared" si="17"/>
        <v>0.15228279827189389</v>
      </c>
      <c r="O81" s="27">
        <f t="shared" si="17"/>
        <v>0.10542367019752423</v>
      </c>
      <c r="P81" s="28">
        <f t="shared" si="17"/>
        <v>0.12897526321406941</v>
      </c>
      <c r="R81" s="32">
        <f t="shared" si="18"/>
        <v>32.893084426729075</v>
      </c>
      <c r="S81" s="32">
        <f t="shared" si="19"/>
        <v>22.771512762665235</v>
      </c>
      <c r="T81" s="32">
        <f t="shared" si="20"/>
        <v>27.858656854238991</v>
      </c>
    </row>
    <row r="82" spans="2:20" x14ac:dyDescent="0.25">
      <c r="B82" s="12" t="str">
        <f>'Média Mensal'!B82</f>
        <v>Salgueiros</v>
      </c>
      <c r="C82" s="12" t="str">
        <f>'Média Mensal'!C82</f>
        <v>Polo Universitario</v>
      </c>
      <c r="D82" s="15">
        <f>'Média Mensal'!D82</f>
        <v>775.36</v>
      </c>
      <c r="E82" s="2">
        <v>5220.931916552795</v>
      </c>
      <c r="F82" s="2">
        <v>3991.8817399123395</v>
      </c>
      <c r="G82" s="5">
        <f t="shared" si="14"/>
        <v>9212.813656465134</v>
      </c>
      <c r="H82" s="2">
        <v>189</v>
      </c>
      <c r="I82" s="2">
        <v>189</v>
      </c>
      <c r="J82" s="5">
        <f t="shared" si="15"/>
        <v>378</v>
      </c>
      <c r="K82" s="2">
        <v>0</v>
      </c>
      <c r="L82" s="2">
        <v>0</v>
      </c>
      <c r="M82" s="5">
        <f t="shared" si="16"/>
        <v>0</v>
      </c>
      <c r="N82" s="27">
        <f t="shared" si="17"/>
        <v>0.12788878886323718</v>
      </c>
      <c r="O82" s="27">
        <f t="shared" si="17"/>
        <v>9.7782719476590715E-2</v>
      </c>
      <c r="P82" s="28">
        <f t="shared" si="17"/>
        <v>0.11283575416991395</v>
      </c>
      <c r="R82" s="32">
        <f t="shared" si="18"/>
        <v>27.623978394459233</v>
      </c>
      <c r="S82" s="32">
        <f t="shared" si="19"/>
        <v>21.121067406943595</v>
      </c>
      <c r="T82" s="32">
        <f t="shared" si="20"/>
        <v>24.372522900701412</v>
      </c>
    </row>
    <row r="83" spans="2:20" x14ac:dyDescent="0.25">
      <c r="B83" s="12" t="str">
        <f>'Média Mensal'!B83</f>
        <v>Polo Universitario</v>
      </c>
      <c r="C83" s="12" t="str">
        <f>'Média Mensal'!C83</f>
        <v>I.P.O.</v>
      </c>
      <c r="D83" s="15">
        <f>'Média Mensal'!D83</f>
        <v>827.64</v>
      </c>
      <c r="E83" s="2">
        <v>3835.4866332366728</v>
      </c>
      <c r="F83" s="2">
        <v>3509.4856972715847</v>
      </c>
      <c r="G83" s="5">
        <f t="shared" si="14"/>
        <v>7344.9723305082571</v>
      </c>
      <c r="H83" s="2">
        <v>189</v>
      </c>
      <c r="I83" s="2">
        <v>189</v>
      </c>
      <c r="J83" s="5">
        <f t="shared" si="15"/>
        <v>378</v>
      </c>
      <c r="K83" s="2">
        <v>0</v>
      </c>
      <c r="L83" s="2">
        <v>0</v>
      </c>
      <c r="M83" s="5">
        <f t="shared" si="16"/>
        <v>0</v>
      </c>
      <c r="N83" s="27">
        <f t="shared" si="17"/>
        <v>9.3951759583496788E-2</v>
      </c>
      <c r="O83" s="27">
        <f t="shared" si="17"/>
        <v>8.5966237930422906E-2</v>
      </c>
      <c r="P83" s="28">
        <f t="shared" si="17"/>
        <v>8.995899875695984E-2</v>
      </c>
      <c r="R83" s="32">
        <f t="shared" si="18"/>
        <v>20.293580070035304</v>
      </c>
      <c r="S83" s="32">
        <f t="shared" si="19"/>
        <v>18.568707392971348</v>
      </c>
      <c r="T83" s="32">
        <f t="shared" si="20"/>
        <v>19.431143731503326</v>
      </c>
    </row>
    <row r="84" spans="2:20" x14ac:dyDescent="0.25">
      <c r="B84" s="13" t="str">
        <f>'Média Mensal'!B84</f>
        <v>I.P.O.</v>
      </c>
      <c r="C84" s="13" t="str">
        <f>'Média Mensal'!C84</f>
        <v>Hospital São João</v>
      </c>
      <c r="D84" s="16">
        <f>'Média Mensal'!D84</f>
        <v>351.77</v>
      </c>
      <c r="E84" s="6">
        <v>2306.4379741025036</v>
      </c>
      <c r="F84" s="3">
        <v>2162.999999986298</v>
      </c>
      <c r="G84" s="7">
        <f t="shared" si="14"/>
        <v>4469.4379740888016</v>
      </c>
      <c r="H84" s="6">
        <v>189</v>
      </c>
      <c r="I84" s="3">
        <v>189</v>
      </c>
      <c r="J84" s="7">
        <f t="shared" si="15"/>
        <v>378</v>
      </c>
      <c r="K84" s="6">
        <v>0</v>
      </c>
      <c r="L84" s="3">
        <v>0</v>
      </c>
      <c r="M84" s="7">
        <f t="shared" si="16"/>
        <v>0</v>
      </c>
      <c r="N84" s="27">
        <f t="shared" si="17"/>
        <v>5.6497108909036441E-2</v>
      </c>
      <c r="O84" s="27">
        <f t="shared" si="17"/>
        <v>5.2983539094314573E-2</v>
      </c>
      <c r="P84" s="28">
        <f t="shared" si="17"/>
        <v>5.4740324001675507E-2</v>
      </c>
      <c r="R84" s="32">
        <f t="shared" si="18"/>
        <v>12.203375524351872</v>
      </c>
      <c r="S84" s="32">
        <f t="shared" si="19"/>
        <v>11.444444444371948</v>
      </c>
      <c r="T84" s="32">
        <f t="shared" si="20"/>
        <v>11.82390998436191</v>
      </c>
    </row>
    <row r="85" spans="2:20" x14ac:dyDescent="0.25">
      <c r="B85" s="12" t="str">
        <f>'Média Mensal'!B85</f>
        <v xml:space="preserve">Verdes (E) </v>
      </c>
      <c r="C85" s="12" t="str">
        <f>'Média Mensal'!C85</f>
        <v>Botica</v>
      </c>
      <c r="D85" s="15">
        <f>'Média Mensal'!D85</f>
        <v>683.54</v>
      </c>
      <c r="E85" s="2">
        <v>1445.5606620025874</v>
      </c>
      <c r="F85" s="2">
        <v>2769.0782167338484</v>
      </c>
      <c r="G85" s="5">
        <f t="shared" si="14"/>
        <v>4214.6388787364358</v>
      </c>
      <c r="H85" s="2">
        <v>61</v>
      </c>
      <c r="I85" s="2">
        <v>61</v>
      </c>
      <c r="J85" s="5">
        <f t="shared" si="15"/>
        <v>122</v>
      </c>
      <c r="K85" s="2">
        <v>0</v>
      </c>
      <c r="L85" s="2">
        <v>0</v>
      </c>
      <c r="M85" s="5">
        <f t="shared" si="16"/>
        <v>0</v>
      </c>
      <c r="N85" s="25">
        <f t="shared" si="17"/>
        <v>0.10971164708580657</v>
      </c>
      <c r="O85" s="25">
        <f t="shared" si="17"/>
        <v>0.21016076326152464</v>
      </c>
      <c r="P85" s="26">
        <f t="shared" si="17"/>
        <v>0.15993620517366561</v>
      </c>
      <c r="R85" s="32">
        <f t="shared" si="18"/>
        <v>23.69771577053422</v>
      </c>
      <c r="S85" s="32">
        <f t="shared" si="19"/>
        <v>45.394724864489319</v>
      </c>
      <c r="T85" s="32">
        <f t="shared" si="20"/>
        <v>34.546220317511768</v>
      </c>
    </row>
    <row r="86" spans="2:20" x14ac:dyDescent="0.25">
      <c r="B86" s="13" t="str">
        <f>'Média Mensal'!B86</f>
        <v>Botica</v>
      </c>
      <c r="C86" s="13" t="str">
        <f>'Média Mensal'!C86</f>
        <v>Aeroporto</v>
      </c>
      <c r="D86" s="16">
        <f>'Média Mensal'!D86</f>
        <v>649.66</v>
      </c>
      <c r="E86" s="6">
        <v>1247.6303220175923</v>
      </c>
      <c r="F86" s="3">
        <v>2601.9999999994711</v>
      </c>
      <c r="G86" s="45">
        <f t="shared" si="14"/>
        <v>3849.6303220170635</v>
      </c>
      <c r="H86" s="43">
        <v>61</v>
      </c>
      <c r="I86" s="44">
        <v>61</v>
      </c>
      <c r="J86" s="45">
        <f t="shared" si="15"/>
        <v>122</v>
      </c>
      <c r="K86" s="43">
        <v>0</v>
      </c>
      <c r="L86" s="44">
        <v>0</v>
      </c>
      <c r="M86" s="45">
        <f t="shared" si="16"/>
        <v>0</v>
      </c>
      <c r="N86" s="46">
        <f t="shared" si="17"/>
        <v>9.4689611567819701E-2</v>
      </c>
      <c r="O86" s="46">
        <f t="shared" si="17"/>
        <v>0.19748026715235817</v>
      </c>
      <c r="P86" s="47">
        <f t="shared" si="17"/>
        <v>0.14608493936008893</v>
      </c>
      <c r="R86" s="32">
        <f t="shared" si="18"/>
        <v>20.452956098649054</v>
      </c>
      <c r="S86" s="32">
        <f t="shared" si="19"/>
        <v>42.655737704909363</v>
      </c>
      <c r="T86" s="32">
        <f t="shared" si="20"/>
        <v>31.554346901779208</v>
      </c>
    </row>
    <row r="87" spans="2:20" x14ac:dyDescent="0.25">
      <c r="B87" s="23" t="s">
        <v>85</v>
      </c>
      <c r="E87" s="40"/>
      <c r="F87" s="40"/>
      <c r="G87" s="40"/>
      <c r="H87" s="40"/>
      <c r="I87" s="40"/>
      <c r="J87" s="40"/>
      <c r="K87" s="40"/>
      <c r="L87" s="40"/>
      <c r="M87" s="40"/>
      <c r="N87" s="41"/>
      <c r="O87" s="41"/>
      <c r="P87" s="41"/>
    </row>
    <row r="88" spans="2:20" x14ac:dyDescent="0.25">
      <c r="B88" s="34"/>
    </row>
    <row r="89" spans="2:20" hidden="1" x14ac:dyDescent="0.25">
      <c r="C89" s="50" t="s">
        <v>106</v>
      </c>
      <c r="D89" s="51">
        <f>+SUMPRODUCT(D5:D86,G5:G86)/1000</f>
        <v>594713.2497085986</v>
      </c>
    </row>
    <row r="90" spans="2:20" hidden="1" x14ac:dyDescent="0.25">
      <c r="C90" s="50" t="s">
        <v>108</v>
      </c>
      <c r="D90" s="51">
        <f>+(SUMPRODUCT($D$5:$D$86,$J$5:$J$86)+SUMPRODUCT($D$5:$D$86,$M$5:$M$86))/1000</f>
        <v>15751.614479999997</v>
      </c>
    </row>
    <row r="91" spans="2:20" hidden="1" x14ac:dyDescent="0.25">
      <c r="C91" s="50" t="s">
        <v>107</v>
      </c>
      <c r="D91" s="51">
        <f>+(SUMPRODUCT($D$5:$D$86,$J$5:$J$86)*216+SUMPRODUCT($D$5:$D$86,$M$5:$M$86)*248)/1000</f>
        <v>3608050.5948799993</v>
      </c>
    </row>
    <row r="92" spans="2:20" hidden="1" x14ac:dyDescent="0.25">
      <c r="C92" s="50" t="s">
        <v>109</v>
      </c>
      <c r="D92" s="35">
        <f>+D89/D91</f>
        <v>0.16482952055953037</v>
      </c>
    </row>
    <row r="93" spans="2:20" hidden="1" x14ac:dyDescent="0.25">
      <c r="D93" s="52">
        <f>+D92-P2</f>
        <v>0</v>
      </c>
    </row>
    <row r="94" spans="2:20" hidden="1" x14ac:dyDescent="0.25"/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20">
    <tabColor theme="0" tint="-4.9989318521683403E-2"/>
  </sheetPr>
  <dimension ref="A1:T94"/>
  <sheetViews>
    <sheetView workbookViewId="0">
      <selection activeCell="B110" sqref="B110"/>
    </sheetView>
  </sheetViews>
  <sheetFormatPr defaultRowHeight="15" x14ac:dyDescent="0.25"/>
  <cols>
    <col min="2" max="2" width="17.42578125" bestFit="1" customWidth="1"/>
    <col min="3" max="3" width="17.42578125" customWidth="1"/>
    <col min="4" max="4" width="13.7109375" customWidth="1"/>
    <col min="5" max="16" width="10" customWidth="1"/>
  </cols>
  <sheetData>
    <row r="1" spans="1:20" ht="14.45" x14ac:dyDescent="0.3">
      <c r="P1" s="33"/>
    </row>
    <row r="2" spans="1:20" ht="17.25" x14ac:dyDescent="0.3">
      <c r="A2" s="1"/>
      <c r="H2" s="55" t="s">
        <v>84</v>
      </c>
      <c r="I2" s="56"/>
      <c r="J2" s="56"/>
      <c r="K2" s="56"/>
      <c r="L2" s="56"/>
      <c r="M2" s="56"/>
      <c r="N2" s="56"/>
      <c r="O2" s="57"/>
      <c r="P2" s="17">
        <v>0.14490256967635118</v>
      </c>
    </row>
    <row r="3" spans="1:20" ht="17.25" x14ac:dyDescent="0.25">
      <c r="B3" s="60" t="s">
        <v>3</v>
      </c>
      <c r="C3" s="62" t="s">
        <v>4</v>
      </c>
      <c r="D3" s="18" t="s">
        <v>82</v>
      </c>
      <c r="E3" s="65" t="s">
        <v>0</v>
      </c>
      <c r="F3" s="65"/>
      <c r="G3" s="66"/>
      <c r="H3" s="64" t="s">
        <v>86</v>
      </c>
      <c r="I3" s="65"/>
      <c r="J3" s="66"/>
      <c r="K3" s="64" t="s">
        <v>87</v>
      </c>
      <c r="L3" s="65"/>
      <c r="M3" s="66"/>
      <c r="N3" s="64" t="s">
        <v>1</v>
      </c>
      <c r="O3" s="65"/>
      <c r="P3" s="66"/>
      <c r="R3" s="64" t="s">
        <v>88</v>
      </c>
      <c r="S3" s="65"/>
      <c r="T3" s="66"/>
    </row>
    <row r="4" spans="1:20" x14ac:dyDescent="0.25">
      <c r="B4" s="61"/>
      <c r="C4" s="63"/>
      <c r="D4" s="19" t="s">
        <v>83</v>
      </c>
      <c r="E4" s="53" t="s">
        <v>5</v>
      </c>
      <c r="F4" s="54" t="s">
        <v>6</v>
      </c>
      <c r="G4" s="22" t="s">
        <v>2</v>
      </c>
      <c r="H4" s="20" t="s">
        <v>5</v>
      </c>
      <c r="I4" s="21" t="s">
        <v>6</v>
      </c>
      <c r="J4" s="22" t="s">
        <v>2</v>
      </c>
      <c r="K4" s="20" t="s">
        <v>5</v>
      </c>
      <c r="L4" s="21" t="s">
        <v>6</v>
      </c>
      <c r="M4" s="24" t="s">
        <v>2</v>
      </c>
      <c r="N4" s="20" t="s">
        <v>5</v>
      </c>
      <c r="O4" s="21" t="s">
        <v>6</v>
      </c>
      <c r="P4" s="22" t="s">
        <v>2</v>
      </c>
      <c r="R4" s="20" t="s">
        <v>5</v>
      </c>
      <c r="S4" s="21" t="s">
        <v>6</v>
      </c>
      <c r="T4" s="31" t="s">
        <v>2</v>
      </c>
    </row>
    <row r="5" spans="1:20" x14ac:dyDescent="0.25">
      <c r="B5" s="11" t="str">
        <f>'Média Mensal'!B5</f>
        <v>Fânzeres</v>
      </c>
      <c r="C5" s="11" t="str">
        <f>'Média Mensal'!C5</f>
        <v>Venda Nova</v>
      </c>
      <c r="D5" s="14">
        <f>'Média Mensal'!D5</f>
        <v>440.45</v>
      </c>
      <c r="E5" s="4">
        <v>89.999999999502947</v>
      </c>
      <c r="F5" s="2">
        <v>707.12089022493637</v>
      </c>
      <c r="G5" s="10">
        <f>+E5+F5</f>
        <v>797.12089022443934</v>
      </c>
      <c r="H5" s="9">
        <v>62</v>
      </c>
      <c r="I5" s="9">
        <v>62</v>
      </c>
      <c r="J5" s="10">
        <f>+H5+I5</f>
        <v>124</v>
      </c>
      <c r="K5" s="9">
        <v>0</v>
      </c>
      <c r="L5" s="9">
        <v>0</v>
      </c>
      <c r="M5" s="10">
        <f>+K5+L5</f>
        <v>0</v>
      </c>
      <c r="N5" s="25">
        <f>+E5/(H5*216+K5*248)</f>
        <v>6.7204301074897657E-3</v>
      </c>
      <c r="O5" s="25">
        <f t="shared" ref="O5:O80" si="0">+F5/(I5*216+L5*248)</f>
        <v>5.280173911476526E-2</v>
      </c>
      <c r="P5" s="26">
        <f t="shared" ref="P5:P80" si="1">+G5/(J5*216+M5*248)</f>
        <v>2.9761084611127513E-2</v>
      </c>
      <c r="R5" s="32">
        <f>+E5/(H5+K5)</f>
        <v>1.4516129032177896</v>
      </c>
      <c r="S5" s="32">
        <f t="shared" ref="S5" si="2">+F5/(I5+L5)</f>
        <v>11.405175648789296</v>
      </c>
      <c r="T5" s="32">
        <f t="shared" ref="T5" si="3">+G5/(J5+M5)</f>
        <v>6.4283942760035426</v>
      </c>
    </row>
    <row r="6" spans="1:20" x14ac:dyDescent="0.25">
      <c r="B6" s="12" t="str">
        <f>'Média Mensal'!B6</f>
        <v>Venda Nova</v>
      </c>
      <c r="C6" s="12" t="str">
        <f>'Média Mensal'!C6</f>
        <v>Carreira</v>
      </c>
      <c r="D6" s="15">
        <f>'Média Mensal'!D6</f>
        <v>583.47</v>
      </c>
      <c r="E6" s="4">
        <v>203.86393112011277</v>
      </c>
      <c r="F6" s="2">
        <v>1256.6557880756343</v>
      </c>
      <c r="G6" s="5">
        <f t="shared" ref="G6:G69" si="4">+E6+F6</f>
        <v>1460.519719195747</v>
      </c>
      <c r="H6" s="2">
        <v>62</v>
      </c>
      <c r="I6" s="2">
        <v>63</v>
      </c>
      <c r="J6" s="5">
        <f t="shared" ref="J6:J69" si="5">+H6+I6</f>
        <v>125</v>
      </c>
      <c r="K6" s="2">
        <v>0</v>
      </c>
      <c r="L6" s="2">
        <v>0</v>
      </c>
      <c r="M6" s="5">
        <f t="shared" ref="M6:M69" si="6">+K6+L6</f>
        <v>0</v>
      </c>
      <c r="N6" s="27">
        <f t="shared" ref="N6:N16" si="7">+E6/(H6*216+K6*248)</f>
        <v>1.5222814450426581E-2</v>
      </c>
      <c r="O6" s="27">
        <f t="shared" ref="O6:O16" si="8">+F6/(I6*216+L6*248)</f>
        <v>9.2346839217786178E-2</v>
      </c>
      <c r="P6" s="28">
        <f t="shared" ref="P6:P16" si="9">+G6/(J6*216+M6*248)</f>
        <v>5.4093322933175814E-2</v>
      </c>
      <c r="R6" s="32">
        <f t="shared" ref="R6:R70" si="10">+E6/(H6+K6)</f>
        <v>3.2881279212921415</v>
      </c>
      <c r="S6" s="32">
        <f t="shared" ref="S6:S70" si="11">+F6/(I6+L6)</f>
        <v>19.946917271041816</v>
      </c>
      <c r="T6" s="32">
        <f t="shared" ref="T6:T70" si="12">+G6/(J6+M6)</f>
        <v>11.684157753565977</v>
      </c>
    </row>
    <row r="7" spans="1:20" x14ac:dyDescent="0.25">
      <c r="B7" s="12" t="str">
        <f>'Média Mensal'!B7</f>
        <v>Carreira</v>
      </c>
      <c r="C7" s="12" t="str">
        <f>'Média Mensal'!C7</f>
        <v>Baguim</v>
      </c>
      <c r="D7" s="15">
        <f>'Média Mensal'!D7</f>
        <v>786.02</v>
      </c>
      <c r="E7" s="4">
        <v>272.35413017885992</v>
      </c>
      <c r="F7" s="2">
        <v>1668.5028011638865</v>
      </c>
      <c r="G7" s="5">
        <f t="shared" si="4"/>
        <v>1940.8569313427465</v>
      </c>
      <c r="H7" s="2">
        <v>62</v>
      </c>
      <c r="I7" s="2">
        <v>62</v>
      </c>
      <c r="J7" s="5">
        <f t="shared" si="5"/>
        <v>124</v>
      </c>
      <c r="K7" s="2">
        <v>0</v>
      </c>
      <c r="L7" s="2">
        <v>0</v>
      </c>
      <c r="M7" s="5">
        <f t="shared" si="6"/>
        <v>0</v>
      </c>
      <c r="N7" s="27">
        <f t="shared" si="7"/>
        <v>2.0337076626258953E-2</v>
      </c>
      <c r="O7" s="27">
        <f t="shared" si="8"/>
        <v>0.12458951621594135</v>
      </c>
      <c r="P7" s="28">
        <f t="shared" si="9"/>
        <v>7.2463296421100151E-2</v>
      </c>
      <c r="R7" s="32">
        <f t="shared" si="10"/>
        <v>4.3928085512719344</v>
      </c>
      <c r="S7" s="32">
        <f t="shared" si="11"/>
        <v>26.911335502643329</v>
      </c>
      <c r="T7" s="32">
        <f t="shared" si="12"/>
        <v>15.652072026957633</v>
      </c>
    </row>
    <row r="8" spans="1:20" x14ac:dyDescent="0.25">
      <c r="B8" s="12" t="str">
        <f>'Média Mensal'!B8</f>
        <v>Baguim</v>
      </c>
      <c r="C8" s="12" t="str">
        <f>'Média Mensal'!C8</f>
        <v>Campainha</v>
      </c>
      <c r="D8" s="15">
        <f>'Média Mensal'!D8</f>
        <v>751.7</v>
      </c>
      <c r="E8" s="4">
        <v>337.40175669641752</v>
      </c>
      <c r="F8" s="2">
        <v>1898.7821352150775</v>
      </c>
      <c r="G8" s="5">
        <f t="shared" si="4"/>
        <v>2236.1838919114948</v>
      </c>
      <c r="H8" s="2">
        <v>62</v>
      </c>
      <c r="I8" s="2">
        <v>62</v>
      </c>
      <c r="J8" s="5">
        <f t="shared" si="5"/>
        <v>124</v>
      </c>
      <c r="K8" s="2">
        <v>0</v>
      </c>
      <c r="L8" s="2">
        <v>0</v>
      </c>
      <c r="M8" s="5">
        <f t="shared" si="6"/>
        <v>0</v>
      </c>
      <c r="N8" s="27">
        <f t="shared" si="7"/>
        <v>2.5194276933722934E-2</v>
      </c>
      <c r="O8" s="27">
        <f t="shared" si="8"/>
        <v>0.14178480699037316</v>
      </c>
      <c r="P8" s="28">
        <f t="shared" si="9"/>
        <v>8.3489541962048039E-2</v>
      </c>
      <c r="R8" s="32">
        <f t="shared" si="10"/>
        <v>5.4419638176841536</v>
      </c>
      <c r="S8" s="32">
        <f t="shared" si="11"/>
        <v>30.625518309920604</v>
      </c>
      <c r="T8" s="32">
        <f t="shared" si="12"/>
        <v>18.033741063802378</v>
      </c>
    </row>
    <row r="9" spans="1:20" x14ac:dyDescent="0.25">
      <c r="B9" s="12" t="str">
        <f>'Média Mensal'!B9</f>
        <v>Campainha</v>
      </c>
      <c r="C9" s="12" t="str">
        <f>'Média Mensal'!C9</f>
        <v>Rio Tinto</v>
      </c>
      <c r="D9" s="15">
        <f>'Média Mensal'!D9</f>
        <v>859.99</v>
      </c>
      <c r="E9" s="4">
        <v>427.85498356426109</v>
      </c>
      <c r="F9" s="2">
        <v>2240.9548653246407</v>
      </c>
      <c r="G9" s="5">
        <f t="shared" si="4"/>
        <v>2668.8098488889018</v>
      </c>
      <c r="H9" s="2">
        <v>62</v>
      </c>
      <c r="I9" s="2">
        <v>62</v>
      </c>
      <c r="J9" s="5">
        <f t="shared" si="5"/>
        <v>124</v>
      </c>
      <c r="K9" s="2">
        <v>0</v>
      </c>
      <c r="L9" s="2">
        <v>0</v>
      </c>
      <c r="M9" s="5">
        <f t="shared" si="6"/>
        <v>0</v>
      </c>
      <c r="N9" s="27">
        <f t="shared" si="7"/>
        <v>3.1948550146674214E-2</v>
      </c>
      <c r="O9" s="27">
        <f t="shared" si="8"/>
        <v>0.16733533940596182</v>
      </c>
      <c r="P9" s="28">
        <f t="shared" si="9"/>
        <v>9.964194477631802E-2</v>
      </c>
      <c r="R9" s="32">
        <f t="shared" si="10"/>
        <v>6.9008868316816301</v>
      </c>
      <c r="S9" s="32">
        <f t="shared" si="11"/>
        <v>36.144433311687756</v>
      </c>
      <c r="T9" s="32">
        <f t="shared" si="12"/>
        <v>21.52266007168469</v>
      </c>
    </row>
    <row r="10" spans="1:20" x14ac:dyDescent="0.25">
      <c r="B10" s="12" t="str">
        <f>'Média Mensal'!B10</f>
        <v>Rio Tinto</v>
      </c>
      <c r="C10" s="12" t="str">
        <f>'Média Mensal'!C10</f>
        <v>Levada</v>
      </c>
      <c r="D10" s="15">
        <f>'Média Mensal'!D10</f>
        <v>452.83</v>
      </c>
      <c r="E10" s="4">
        <v>570.89401873404745</v>
      </c>
      <c r="F10" s="2">
        <v>2385.1048149113553</v>
      </c>
      <c r="G10" s="5">
        <f t="shared" si="4"/>
        <v>2955.9988336454026</v>
      </c>
      <c r="H10" s="2">
        <v>62</v>
      </c>
      <c r="I10" s="2">
        <v>62</v>
      </c>
      <c r="J10" s="5">
        <f t="shared" si="5"/>
        <v>124</v>
      </c>
      <c r="K10" s="2">
        <v>0</v>
      </c>
      <c r="L10" s="2">
        <v>0</v>
      </c>
      <c r="M10" s="5">
        <f t="shared" si="6"/>
        <v>0</v>
      </c>
      <c r="N10" s="27">
        <f t="shared" si="7"/>
        <v>4.2629481685636759E-2</v>
      </c>
      <c r="O10" s="27">
        <f t="shared" si="8"/>
        <v>0.17809922453041782</v>
      </c>
      <c r="P10" s="28">
        <f t="shared" si="9"/>
        <v>0.11036435310802728</v>
      </c>
      <c r="R10" s="32">
        <f t="shared" si="10"/>
        <v>9.2079680440975391</v>
      </c>
      <c r="S10" s="32">
        <f t="shared" si="11"/>
        <v>38.469432498570249</v>
      </c>
      <c r="T10" s="32">
        <f t="shared" si="12"/>
        <v>23.838700271333892</v>
      </c>
    </row>
    <row r="11" spans="1:20" x14ac:dyDescent="0.25">
      <c r="B11" s="12" t="str">
        <f>'Média Mensal'!B11</f>
        <v>Levada</v>
      </c>
      <c r="C11" s="12" t="str">
        <f>'Média Mensal'!C11</f>
        <v>Nau Vitória</v>
      </c>
      <c r="D11" s="15">
        <f>'Média Mensal'!D11</f>
        <v>1111.6199999999999</v>
      </c>
      <c r="E11" s="4">
        <v>1588.7720058761056</v>
      </c>
      <c r="F11" s="2">
        <v>2505.8239973209888</v>
      </c>
      <c r="G11" s="5">
        <f t="shared" si="4"/>
        <v>4094.5960031970944</v>
      </c>
      <c r="H11" s="2">
        <v>62</v>
      </c>
      <c r="I11" s="2">
        <v>62</v>
      </c>
      <c r="J11" s="5">
        <f t="shared" si="5"/>
        <v>124</v>
      </c>
      <c r="K11" s="2">
        <v>0</v>
      </c>
      <c r="L11" s="2">
        <v>0</v>
      </c>
      <c r="M11" s="5">
        <f t="shared" si="6"/>
        <v>0</v>
      </c>
      <c r="N11" s="27">
        <f t="shared" si="7"/>
        <v>0.11863590246984063</v>
      </c>
      <c r="O11" s="27">
        <f t="shared" si="8"/>
        <v>0.18711350039732594</v>
      </c>
      <c r="P11" s="28">
        <f t="shared" si="9"/>
        <v>0.15287470143358328</v>
      </c>
      <c r="R11" s="32">
        <f t="shared" si="10"/>
        <v>25.625354933485575</v>
      </c>
      <c r="S11" s="32">
        <f t="shared" si="11"/>
        <v>40.416516085822401</v>
      </c>
      <c r="T11" s="32">
        <f t="shared" si="12"/>
        <v>33.020935509653988</v>
      </c>
    </row>
    <row r="12" spans="1:20" x14ac:dyDescent="0.25">
      <c r="B12" s="12" t="str">
        <f>'Média Mensal'!B12</f>
        <v>Nau Vitória</v>
      </c>
      <c r="C12" s="12" t="str">
        <f>'Média Mensal'!C12</f>
        <v>Nasoni</v>
      </c>
      <c r="D12" s="15">
        <f>'Média Mensal'!D12</f>
        <v>499.02</v>
      </c>
      <c r="E12" s="4">
        <v>1615.1411685755679</v>
      </c>
      <c r="F12" s="2">
        <v>2622.0784085842829</v>
      </c>
      <c r="G12" s="5">
        <f t="shared" si="4"/>
        <v>4237.2195771598508</v>
      </c>
      <c r="H12" s="2">
        <v>62</v>
      </c>
      <c r="I12" s="2">
        <v>62</v>
      </c>
      <c r="J12" s="5">
        <f t="shared" si="5"/>
        <v>124</v>
      </c>
      <c r="K12" s="2">
        <v>0</v>
      </c>
      <c r="L12" s="2">
        <v>0</v>
      </c>
      <c r="M12" s="5">
        <f t="shared" si="6"/>
        <v>0</v>
      </c>
      <c r="N12" s="27">
        <f t="shared" si="7"/>
        <v>0.12060492596890442</v>
      </c>
      <c r="O12" s="27">
        <f t="shared" si="8"/>
        <v>0.19579438534828875</v>
      </c>
      <c r="P12" s="28">
        <f t="shared" si="9"/>
        <v>0.15819965565859659</v>
      </c>
      <c r="R12" s="32">
        <f t="shared" si="10"/>
        <v>26.050664009283352</v>
      </c>
      <c r="S12" s="32">
        <f t="shared" si="11"/>
        <v>42.291587235230367</v>
      </c>
      <c r="T12" s="32">
        <f t="shared" si="12"/>
        <v>34.171125622256859</v>
      </c>
    </row>
    <row r="13" spans="1:20" x14ac:dyDescent="0.25">
      <c r="B13" s="12" t="str">
        <f>'Média Mensal'!B13</f>
        <v>Nasoni</v>
      </c>
      <c r="C13" s="12" t="str">
        <f>'Média Mensal'!C13</f>
        <v>Contumil</v>
      </c>
      <c r="D13" s="15">
        <f>'Média Mensal'!D13</f>
        <v>650</v>
      </c>
      <c r="E13" s="4">
        <v>1652.6293319088134</v>
      </c>
      <c r="F13" s="2">
        <v>2681.9822178978593</v>
      </c>
      <c r="G13" s="5">
        <f t="shared" si="4"/>
        <v>4334.6115498066729</v>
      </c>
      <c r="H13" s="2">
        <v>62</v>
      </c>
      <c r="I13" s="2">
        <v>62</v>
      </c>
      <c r="J13" s="5">
        <f t="shared" si="5"/>
        <v>124</v>
      </c>
      <c r="K13" s="2">
        <v>0</v>
      </c>
      <c r="L13" s="2">
        <v>0</v>
      </c>
      <c r="M13" s="5">
        <f t="shared" si="6"/>
        <v>0</v>
      </c>
      <c r="N13" s="27">
        <f t="shared" si="7"/>
        <v>0.12340422131935584</v>
      </c>
      <c r="O13" s="27">
        <f t="shared" si="8"/>
        <v>0.20026748938902772</v>
      </c>
      <c r="P13" s="28">
        <f t="shared" si="9"/>
        <v>0.16183585535419179</v>
      </c>
      <c r="R13" s="32">
        <f t="shared" si="10"/>
        <v>26.655311804980862</v>
      </c>
      <c r="S13" s="32">
        <f t="shared" si="11"/>
        <v>43.257777708029991</v>
      </c>
      <c r="T13" s="32">
        <f t="shared" si="12"/>
        <v>34.95654475650543</v>
      </c>
    </row>
    <row r="14" spans="1:20" x14ac:dyDescent="0.25">
      <c r="B14" s="12" t="str">
        <f>'Média Mensal'!B14</f>
        <v>Contumil</v>
      </c>
      <c r="C14" s="12" t="str">
        <f>'Média Mensal'!C14</f>
        <v>Estádio do Dragão</v>
      </c>
      <c r="D14" s="15">
        <f>'Média Mensal'!D14</f>
        <v>619.19000000000005</v>
      </c>
      <c r="E14" s="4">
        <v>1728.9135702566712</v>
      </c>
      <c r="F14" s="2">
        <v>3110.8230876683178</v>
      </c>
      <c r="G14" s="5">
        <f t="shared" si="4"/>
        <v>4839.7366579249892</v>
      </c>
      <c r="H14" s="2">
        <v>62</v>
      </c>
      <c r="I14" s="2">
        <v>62</v>
      </c>
      <c r="J14" s="5">
        <f t="shared" si="5"/>
        <v>124</v>
      </c>
      <c r="K14" s="2">
        <v>0</v>
      </c>
      <c r="L14" s="2">
        <v>0</v>
      </c>
      <c r="M14" s="5">
        <f t="shared" si="6"/>
        <v>0</v>
      </c>
      <c r="N14" s="27">
        <f t="shared" si="7"/>
        <v>0.12910047567627472</v>
      </c>
      <c r="O14" s="27">
        <f t="shared" si="8"/>
        <v>0.23228965708395444</v>
      </c>
      <c r="P14" s="28">
        <f t="shared" si="9"/>
        <v>0.18069506638011459</v>
      </c>
      <c r="R14" s="32">
        <f t="shared" si="10"/>
        <v>27.885702746075342</v>
      </c>
      <c r="S14" s="32">
        <f t="shared" si="11"/>
        <v>50.174565930134158</v>
      </c>
      <c r="T14" s="32">
        <f t="shared" si="12"/>
        <v>39.030134338104752</v>
      </c>
    </row>
    <row r="15" spans="1:20" x14ac:dyDescent="0.25">
      <c r="B15" s="12" t="str">
        <f>'Média Mensal'!B15</f>
        <v>Estádio do Dragão</v>
      </c>
      <c r="C15" s="12" t="str">
        <f>'Média Mensal'!C15</f>
        <v>Campanhã</v>
      </c>
      <c r="D15" s="15">
        <f>'Média Mensal'!D15</f>
        <v>1166.02</v>
      </c>
      <c r="E15" s="4">
        <v>3740.6436063537603</v>
      </c>
      <c r="F15" s="2">
        <v>4624.6796103054303</v>
      </c>
      <c r="G15" s="5">
        <f t="shared" si="4"/>
        <v>8365.3232166591915</v>
      </c>
      <c r="H15" s="2">
        <v>98</v>
      </c>
      <c r="I15" s="2">
        <v>98</v>
      </c>
      <c r="J15" s="5">
        <f t="shared" si="5"/>
        <v>196</v>
      </c>
      <c r="K15" s="2">
        <v>62</v>
      </c>
      <c r="L15" s="2">
        <v>62</v>
      </c>
      <c r="M15" s="5">
        <f t="shared" si="6"/>
        <v>124</v>
      </c>
      <c r="N15" s="27">
        <f t="shared" si="7"/>
        <v>0.10235999360644046</v>
      </c>
      <c r="O15" s="27">
        <f t="shared" si="8"/>
        <v>0.12655099634154526</v>
      </c>
      <c r="P15" s="28">
        <f t="shared" si="9"/>
        <v>0.11445549497399288</v>
      </c>
      <c r="R15" s="32">
        <f t="shared" si="10"/>
        <v>23.379022539711002</v>
      </c>
      <c r="S15" s="32">
        <f t="shared" si="11"/>
        <v>28.904247564408941</v>
      </c>
      <c r="T15" s="32">
        <f t="shared" si="12"/>
        <v>26.141635052059975</v>
      </c>
    </row>
    <row r="16" spans="1:20" x14ac:dyDescent="0.25">
      <c r="B16" s="12" t="str">
        <f>'Média Mensal'!B16</f>
        <v>Campanhã</v>
      </c>
      <c r="C16" s="12" t="str">
        <f>'Média Mensal'!C16</f>
        <v>Heroismo</v>
      </c>
      <c r="D16" s="15">
        <f>'Média Mensal'!D16</f>
        <v>950.92</v>
      </c>
      <c r="E16" s="4">
        <v>7564.2937257812137</v>
      </c>
      <c r="F16" s="2">
        <v>7219.497424166675</v>
      </c>
      <c r="G16" s="5">
        <f t="shared" si="4"/>
        <v>14783.791149947889</v>
      </c>
      <c r="H16" s="2">
        <v>100</v>
      </c>
      <c r="I16" s="2">
        <v>100</v>
      </c>
      <c r="J16" s="5">
        <f t="shared" si="5"/>
        <v>200</v>
      </c>
      <c r="K16" s="2">
        <v>121</v>
      </c>
      <c r="L16" s="2">
        <v>120</v>
      </c>
      <c r="M16" s="5">
        <f t="shared" si="6"/>
        <v>241</v>
      </c>
      <c r="N16" s="27">
        <f t="shared" si="7"/>
        <v>0.14657211528796338</v>
      </c>
      <c r="O16" s="27">
        <f t="shared" si="8"/>
        <v>0.14056653863252871</v>
      </c>
      <c r="P16" s="28">
        <f t="shared" si="9"/>
        <v>0.14357655922177656</v>
      </c>
      <c r="R16" s="32">
        <f t="shared" si="10"/>
        <v>34.227573419824495</v>
      </c>
      <c r="S16" s="32">
        <f t="shared" si="11"/>
        <v>32.815897382575798</v>
      </c>
      <c r="T16" s="32">
        <f t="shared" si="12"/>
        <v>33.523335940924916</v>
      </c>
    </row>
    <row r="17" spans="2:20" x14ac:dyDescent="0.25">
      <c r="B17" s="12" t="str">
        <f>'Média Mensal'!B17</f>
        <v>Heroismo</v>
      </c>
      <c r="C17" s="12" t="str">
        <f>'Média Mensal'!C17</f>
        <v>24 de Agosto</v>
      </c>
      <c r="D17" s="15">
        <f>'Média Mensal'!D17</f>
        <v>571.9</v>
      </c>
      <c r="E17" s="4">
        <v>7729.7025386550167</v>
      </c>
      <c r="F17" s="2">
        <v>7920.7969286098532</v>
      </c>
      <c r="G17" s="5">
        <f t="shared" si="4"/>
        <v>15650.49946726487</v>
      </c>
      <c r="H17" s="2">
        <v>96</v>
      </c>
      <c r="I17" s="2">
        <v>98</v>
      </c>
      <c r="J17" s="5">
        <f t="shared" si="5"/>
        <v>194</v>
      </c>
      <c r="K17" s="2">
        <v>122</v>
      </c>
      <c r="L17" s="2">
        <v>123</v>
      </c>
      <c r="M17" s="5">
        <f t="shared" si="6"/>
        <v>245</v>
      </c>
      <c r="N17" s="27">
        <f t="shared" ref="N17:N81" si="13">+E17/(H17*216+K17*248)</f>
        <v>0.1515865731615747</v>
      </c>
      <c r="O17" s="27">
        <f t="shared" si="0"/>
        <v>0.15328992352937476</v>
      </c>
      <c r="P17" s="28">
        <f t="shared" si="1"/>
        <v>0.15244388945750087</v>
      </c>
      <c r="R17" s="32">
        <f t="shared" si="10"/>
        <v>35.457351094747786</v>
      </c>
      <c r="S17" s="32">
        <f t="shared" si="11"/>
        <v>35.84071008420748</v>
      </c>
      <c r="T17" s="32">
        <f t="shared" si="12"/>
        <v>35.650340472129542</v>
      </c>
    </row>
    <row r="18" spans="2:20" x14ac:dyDescent="0.25">
      <c r="B18" s="12" t="str">
        <f>'Média Mensal'!B18</f>
        <v>24 de Agosto</v>
      </c>
      <c r="C18" s="12" t="str">
        <f>'Média Mensal'!C18</f>
        <v>Bolhão</v>
      </c>
      <c r="D18" s="15">
        <f>'Média Mensal'!D18</f>
        <v>680.44</v>
      </c>
      <c r="E18" s="4">
        <v>8826.5811640349475</v>
      </c>
      <c r="F18" s="2">
        <v>9918.3919496098042</v>
      </c>
      <c r="G18" s="5">
        <f t="shared" si="4"/>
        <v>18744.973113644752</v>
      </c>
      <c r="H18" s="2">
        <v>98</v>
      </c>
      <c r="I18" s="2">
        <v>98</v>
      </c>
      <c r="J18" s="5">
        <f t="shared" si="5"/>
        <v>196</v>
      </c>
      <c r="K18" s="2">
        <v>122</v>
      </c>
      <c r="L18" s="2">
        <v>124</v>
      </c>
      <c r="M18" s="5">
        <f t="shared" si="6"/>
        <v>246</v>
      </c>
      <c r="N18" s="27">
        <f t="shared" si="13"/>
        <v>0.17164322425394654</v>
      </c>
      <c r="O18" s="27">
        <f t="shared" si="0"/>
        <v>0.19103220241929514</v>
      </c>
      <c r="P18" s="28">
        <f t="shared" si="1"/>
        <v>0.18138424208125051</v>
      </c>
      <c r="R18" s="32">
        <f t="shared" si="10"/>
        <v>40.120823472886123</v>
      </c>
      <c r="S18" s="32">
        <f t="shared" si="11"/>
        <v>44.677441214458575</v>
      </c>
      <c r="T18" s="32">
        <f t="shared" si="12"/>
        <v>42.409441433585414</v>
      </c>
    </row>
    <row r="19" spans="2:20" x14ac:dyDescent="0.25">
      <c r="B19" s="12" t="str">
        <f>'Média Mensal'!B19</f>
        <v>Bolhão</v>
      </c>
      <c r="C19" s="12" t="str">
        <f>'Média Mensal'!C19</f>
        <v>Trindade</v>
      </c>
      <c r="D19" s="15">
        <f>'Média Mensal'!D19</f>
        <v>451.8</v>
      </c>
      <c r="E19" s="4">
        <v>10583.359576613379</v>
      </c>
      <c r="F19" s="2">
        <v>11739.430594039473</v>
      </c>
      <c r="G19" s="5">
        <f t="shared" si="4"/>
        <v>22322.79017065285</v>
      </c>
      <c r="H19" s="2">
        <v>100</v>
      </c>
      <c r="I19" s="2">
        <v>99</v>
      </c>
      <c r="J19" s="5">
        <f t="shared" si="5"/>
        <v>199</v>
      </c>
      <c r="K19" s="2">
        <v>122</v>
      </c>
      <c r="L19" s="2">
        <v>123</v>
      </c>
      <c r="M19" s="5">
        <f t="shared" si="6"/>
        <v>245</v>
      </c>
      <c r="N19" s="27">
        <f t="shared" si="13"/>
        <v>0.20409132167180999</v>
      </c>
      <c r="O19" s="27">
        <f t="shared" si="0"/>
        <v>0.22624557882438084</v>
      </c>
      <c r="P19" s="28">
        <f t="shared" si="1"/>
        <v>0.21517186700583021</v>
      </c>
      <c r="R19" s="32">
        <f t="shared" si="10"/>
        <v>47.672790885645853</v>
      </c>
      <c r="S19" s="32">
        <f t="shared" si="11"/>
        <v>52.880317991168802</v>
      </c>
      <c r="T19" s="32">
        <f t="shared" si="12"/>
        <v>50.276554438407317</v>
      </c>
    </row>
    <row r="20" spans="2:20" x14ac:dyDescent="0.25">
      <c r="B20" s="12" t="str">
        <f>'Média Mensal'!B20</f>
        <v>Trindade</v>
      </c>
      <c r="C20" s="12" t="str">
        <f>'Média Mensal'!C20</f>
        <v>Lapa</v>
      </c>
      <c r="D20" s="15">
        <f>'Média Mensal'!D20</f>
        <v>857.43000000000006</v>
      </c>
      <c r="E20" s="4">
        <v>17210.590281016932</v>
      </c>
      <c r="F20" s="2">
        <v>17461.619210046105</v>
      </c>
      <c r="G20" s="5">
        <f t="shared" si="4"/>
        <v>34672.20949106304</v>
      </c>
      <c r="H20" s="2">
        <v>192</v>
      </c>
      <c r="I20" s="2">
        <v>187</v>
      </c>
      <c r="J20" s="5">
        <f t="shared" si="5"/>
        <v>379</v>
      </c>
      <c r="K20" s="2">
        <v>122</v>
      </c>
      <c r="L20" s="2">
        <v>124</v>
      </c>
      <c r="M20" s="5">
        <f t="shared" si="6"/>
        <v>246</v>
      </c>
      <c r="N20" s="27">
        <f t="shared" si="13"/>
        <v>0.23994242528743212</v>
      </c>
      <c r="O20" s="27">
        <f t="shared" si="0"/>
        <v>0.24544050390821581</v>
      </c>
      <c r="P20" s="28">
        <f t="shared" si="1"/>
        <v>0.24268022769376113</v>
      </c>
      <c r="R20" s="32">
        <f t="shared" si="10"/>
        <v>54.810797073302332</v>
      </c>
      <c r="S20" s="32">
        <f t="shared" si="11"/>
        <v>56.146685562849214</v>
      </c>
      <c r="T20" s="32">
        <f t="shared" si="12"/>
        <v>55.475535185700863</v>
      </c>
    </row>
    <row r="21" spans="2:20" x14ac:dyDescent="0.25">
      <c r="B21" s="12" t="str">
        <f>'Média Mensal'!B21</f>
        <v>Lapa</v>
      </c>
      <c r="C21" s="12" t="str">
        <f>'Média Mensal'!C21</f>
        <v>Carolina Michaelis</v>
      </c>
      <c r="D21" s="15">
        <f>'Média Mensal'!D21</f>
        <v>460.97</v>
      </c>
      <c r="E21" s="4">
        <v>16072.56135382279</v>
      </c>
      <c r="F21" s="2">
        <v>17723.273954173783</v>
      </c>
      <c r="G21" s="5">
        <f t="shared" si="4"/>
        <v>33795.835307996575</v>
      </c>
      <c r="H21" s="2">
        <v>188</v>
      </c>
      <c r="I21" s="2">
        <v>188</v>
      </c>
      <c r="J21" s="5">
        <f t="shared" si="5"/>
        <v>376</v>
      </c>
      <c r="K21" s="2">
        <v>122</v>
      </c>
      <c r="L21" s="2">
        <v>124</v>
      </c>
      <c r="M21" s="5">
        <f t="shared" si="6"/>
        <v>246</v>
      </c>
      <c r="N21" s="27">
        <f t="shared" si="13"/>
        <v>0.22680855376245751</v>
      </c>
      <c r="O21" s="27">
        <f t="shared" si="0"/>
        <v>0.24836426505288373</v>
      </c>
      <c r="P21" s="28">
        <f t="shared" si="1"/>
        <v>0.23762399670939205</v>
      </c>
      <c r="R21" s="32">
        <f t="shared" si="10"/>
        <v>51.846972109105771</v>
      </c>
      <c r="S21" s="32">
        <f t="shared" si="11"/>
        <v>56.805365237736481</v>
      </c>
      <c r="T21" s="32">
        <f t="shared" si="12"/>
        <v>54.334140366553981</v>
      </c>
    </row>
    <row r="22" spans="2:20" x14ac:dyDescent="0.25">
      <c r="B22" s="12" t="str">
        <f>'Média Mensal'!B22</f>
        <v>Carolina Michaelis</v>
      </c>
      <c r="C22" s="12" t="str">
        <f>'Média Mensal'!C22</f>
        <v>Casa da Música</v>
      </c>
      <c r="D22" s="15">
        <f>'Média Mensal'!D22</f>
        <v>627.48</v>
      </c>
      <c r="E22" s="4">
        <v>15082.871859118326</v>
      </c>
      <c r="F22" s="2">
        <v>17567.579490270655</v>
      </c>
      <c r="G22" s="5">
        <f t="shared" si="4"/>
        <v>32650.451349388983</v>
      </c>
      <c r="H22" s="2">
        <v>188</v>
      </c>
      <c r="I22" s="2">
        <v>187</v>
      </c>
      <c r="J22" s="5">
        <f t="shared" si="5"/>
        <v>375</v>
      </c>
      <c r="K22" s="2">
        <v>119</v>
      </c>
      <c r="L22" s="2">
        <v>124</v>
      </c>
      <c r="M22" s="5">
        <f t="shared" si="6"/>
        <v>243</v>
      </c>
      <c r="N22" s="27">
        <f t="shared" si="13"/>
        <v>0.21510085366683293</v>
      </c>
      <c r="O22" s="27">
        <f t="shared" si="0"/>
        <v>0.2469298815117319</v>
      </c>
      <c r="P22" s="28">
        <f t="shared" si="1"/>
        <v>0.23113072933931492</v>
      </c>
      <c r="R22" s="32">
        <f t="shared" si="10"/>
        <v>49.129875762600413</v>
      </c>
      <c r="S22" s="32">
        <f t="shared" si="11"/>
        <v>56.487393859391176</v>
      </c>
      <c r="T22" s="32">
        <f t="shared" si="12"/>
        <v>52.832445549173109</v>
      </c>
    </row>
    <row r="23" spans="2:20" x14ac:dyDescent="0.25">
      <c r="B23" s="12" t="str">
        <f>'Média Mensal'!B23</f>
        <v>Casa da Música</v>
      </c>
      <c r="C23" s="12" t="str">
        <f>'Média Mensal'!C23</f>
        <v>Francos</v>
      </c>
      <c r="D23" s="15">
        <f>'Média Mensal'!D23</f>
        <v>871.87</v>
      </c>
      <c r="E23" s="4">
        <v>13573.437786787834</v>
      </c>
      <c r="F23" s="2">
        <v>14311.984066367544</v>
      </c>
      <c r="G23" s="5">
        <f t="shared" si="4"/>
        <v>27885.421853155378</v>
      </c>
      <c r="H23" s="2">
        <v>190</v>
      </c>
      <c r="I23" s="2">
        <v>184</v>
      </c>
      <c r="J23" s="5">
        <f t="shared" si="5"/>
        <v>374</v>
      </c>
      <c r="K23" s="2">
        <v>115</v>
      </c>
      <c r="L23" s="2">
        <v>124</v>
      </c>
      <c r="M23" s="5">
        <f t="shared" si="6"/>
        <v>239</v>
      </c>
      <c r="N23" s="27">
        <f t="shared" si="13"/>
        <v>0.19513280314531101</v>
      </c>
      <c r="O23" s="27">
        <f t="shared" si="0"/>
        <v>0.2030183849632255</v>
      </c>
      <c r="P23" s="28">
        <f t="shared" si="1"/>
        <v>0.19910194388784042</v>
      </c>
      <c r="R23" s="32">
        <f t="shared" si="10"/>
        <v>44.503074710779785</v>
      </c>
      <c r="S23" s="32">
        <f t="shared" si="11"/>
        <v>46.467480734959558</v>
      </c>
      <c r="T23" s="32">
        <f t="shared" si="12"/>
        <v>45.490084589160489</v>
      </c>
    </row>
    <row r="24" spans="2:20" x14ac:dyDescent="0.25">
      <c r="B24" s="12" t="str">
        <f>'Média Mensal'!B24</f>
        <v>Francos</v>
      </c>
      <c r="C24" s="12" t="str">
        <f>'Média Mensal'!C24</f>
        <v>Ramalde</v>
      </c>
      <c r="D24" s="15">
        <f>'Média Mensal'!D24</f>
        <v>965.03</v>
      </c>
      <c r="E24" s="4">
        <v>12516.283535673134</v>
      </c>
      <c r="F24" s="2">
        <v>13657.048449730784</v>
      </c>
      <c r="G24" s="5">
        <f t="shared" si="4"/>
        <v>26173.331985403918</v>
      </c>
      <c r="H24" s="2">
        <v>190</v>
      </c>
      <c r="I24" s="2">
        <v>188</v>
      </c>
      <c r="J24" s="5">
        <f t="shared" si="5"/>
        <v>378</v>
      </c>
      <c r="K24" s="2">
        <v>120</v>
      </c>
      <c r="L24" s="2">
        <v>124</v>
      </c>
      <c r="M24" s="5">
        <f t="shared" si="6"/>
        <v>244</v>
      </c>
      <c r="N24" s="27">
        <f t="shared" si="13"/>
        <v>0.17678366575809512</v>
      </c>
      <c r="O24" s="27">
        <f t="shared" si="0"/>
        <v>0.19138240540542018</v>
      </c>
      <c r="P24" s="28">
        <f t="shared" si="1"/>
        <v>0.18411178943024703</v>
      </c>
      <c r="R24" s="32">
        <f t="shared" si="10"/>
        <v>40.375108179590754</v>
      </c>
      <c r="S24" s="32">
        <f t="shared" si="11"/>
        <v>43.772591185034564</v>
      </c>
      <c r="T24" s="32">
        <f t="shared" si="12"/>
        <v>42.079311873639739</v>
      </c>
    </row>
    <row r="25" spans="2:20" x14ac:dyDescent="0.25">
      <c r="B25" s="12" t="str">
        <f>'Média Mensal'!B25</f>
        <v>Ramalde</v>
      </c>
      <c r="C25" s="12" t="str">
        <f>'Média Mensal'!C25</f>
        <v>Viso</v>
      </c>
      <c r="D25" s="15">
        <f>'Média Mensal'!D25</f>
        <v>621.15</v>
      </c>
      <c r="E25" s="4">
        <v>11614.297458557805</v>
      </c>
      <c r="F25" s="2">
        <v>13709.844897265966</v>
      </c>
      <c r="G25" s="5">
        <f t="shared" si="4"/>
        <v>25324.142355823773</v>
      </c>
      <c r="H25" s="2">
        <v>190</v>
      </c>
      <c r="I25" s="2">
        <v>186</v>
      </c>
      <c r="J25" s="5">
        <f t="shared" si="5"/>
        <v>376</v>
      </c>
      <c r="K25" s="2">
        <v>120</v>
      </c>
      <c r="L25" s="2">
        <v>124</v>
      </c>
      <c r="M25" s="5">
        <f t="shared" si="6"/>
        <v>244</v>
      </c>
      <c r="N25" s="27">
        <f t="shared" si="13"/>
        <v>0.16404374941465827</v>
      </c>
      <c r="O25" s="27">
        <f t="shared" si="0"/>
        <v>0.19329242185407688</v>
      </c>
      <c r="P25" s="28">
        <f t="shared" si="1"/>
        <v>0.1786812934340693</v>
      </c>
      <c r="R25" s="32">
        <f t="shared" si="10"/>
        <v>37.465475672767113</v>
      </c>
      <c r="S25" s="32">
        <f t="shared" si="11"/>
        <v>44.225306120212792</v>
      </c>
      <c r="T25" s="32">
        <f t="shared" si="12"/>
        <v>40.84539089648996</v>
      </c>
    </row>
    <row r="26" spans="2:20" x14ac:dyDescent="0.25">
      <c r="B26" s="12" t="str">
        <f>'Média Mensal'!B26</f>
        <v>Viso</v>
      </c>
      <c r="C26" s="12" t="str">
        <f>'Média Mensal'!C26</f>
        <v>Sete Bicas</v>
      </c>
      <c r="D26" s="15">
        <f>'Média Mensal'!D26</f>
        <v>743.81</v>
      </c>
      <c r="E26" s="4">
        <v>10893.59167719998</v>
      </c>
      <c r="F26" s="2">
        <v>13761.279341938673</v>
      </c>
      <c r="G26" s="5">
        <f t="shared" si="4"/>
        <v>24654.871019138653</v>
      </c>
      <c r="H26" s="2">
        <v>189</v>
      </c>
      <c r="I26" s="2">
        <v>186</v>
      </c>
      <c r="J26" s="5">
        <f t="shared" si="5"/>
        <v>375</v>
      </c>
      <c r="K26" s="2">
        <v>120</v>
      </c>
      <c r="L26" s="2">
        <v>123</v>
      </c>
      <c r="M26" s="5">
        <f t="shared" si="6"/>
        <v>243</v>
      </c>
      <c r="N26" s="27">
        <f t="shared" si="13"/>
        <v>0.15433514220219852</v>
      </c>
      <c r="O26" s="27">
        <f t="shared" si="0"/>
        <v>0.19469834948979448</v>
      </c>
      <c r="P26" s="28">
        <f t="shared" si="1"/>
        <v>0.17453046083318222</v>
      </c>
      <c r="R26" s="32">
        <f t="shared" si="10"/>
        <v>35.25434199741094</v>
      </c>
      <c r="S26" s="32">
        <f t="shared" si="11"/>
        <v>44.534884601743279</v>
      </c>
      <c r="T26" s="32">
        <f t="shared" si="12"/>
        <v>39.894613299577109</v>
      </c>
    </row>
    <row r="27" spans="2:20" x14ac:dyDescent="0.25">
      <c r="B27" s="12" t="str">
        <f>'Média Mensal'!B27</f>
        <v>Sete Bicas</v>
      </c>
      <c r="C27" s="12" t="str">
        <f>'Média Mensal'!C27</f>
        <v>ASra da Hora</v>
      </c>
      <c r="D27" s="15">
        <f>'Média Mensal'!D27</f>
        <v>674.5</v>
      </c>
      <c r="E27" s="4">
        <v>10974.70978272894</v>
      </c>
      <c r="F27" s="2">
        <v>9987.8341110426318</v>
      </c>
      <c r="G27" s="5">
        <f t="shared" si="4"/>
        <v>20962.543893771573</v>
      </c>
      <c r="H27" s="2">
        <v>190</v>
      </c>
      <c r="I27" s="2">
        <v>186</v>
      </c>
      <c r="J27" s="5">
        <f t="shared" si="5"/>
        <v>376</v>
      </c>
      <c r="K27" s="2">
        <v>120</v>
      </c>
      <c r="L27" s="2">
        <v>125</v>
      </c>
      <c r="M27" s="5">
        <f t="shared" si="6"/>
        <v>245</v>
      </c>
      <c r="N27" s="27">
        <f t="shared" si="13"/>
        <v>0.15501002517978729</v>
      </c>
      <c r="O27" s="27">
        <f t="shared" si="0"/>
        <v>0.14032586983031684</v>
      </c>
      <c r="P27" s="28">
        <f t="shared" si="1"/>
        <v>0.14764850322428844</v>
      </c>
      <c r="R27" s="32">
        <f t="shared" si="10"/>
        <v>35.402289621706259</v>
      </c>
      <c r="S27" s="32">
        <f t="shared" si="11"/>
        <v>32.115222222002032</v>
      </c>
      <c r="T27" s="32">
        <f t="shared" si="12"/>
        <v>33.756109329744888</v>
      </c>
    </row>
    <row r="28" spans="2:20" x14ac:dyDescent="0.25">
      <c r="B28" s="12" t="str">
        <f>'Média Mensal'!B28</f>
        <v>ASra da Hora</v>
      </c>
      <c r="C28" s="12" t="str">
        <f>'Média Mensal'!C28</f>
        <v>Vasco da Gama</v>
      </c>
      <c r="D28" s="15">
        <f>'Média Mensal'!D28</f>
        <v>824.48</v>
      </c>
      <c r="E28" s="4">
        <v>3545.0456685634836</v>
      </c>
      <c r="F28" s="2">
        <v>4370.8393598104094</v>
      </c>
      <c r="G28" s="5">
        <f t="shared" si="4"/>
        <v>7915.885028373893</v>
      </c>
      <c r="H28" s="2">
        <v>124</v>
      </c>
      <c r="I28" s="2">
        <v>124</v>
      </c>
      <c r="J28" s="5">
        <f t="shared" si="5"/>
        <v>248</v>
      </c>
      <c r="K28" s="2">
        <v>0</v>
      </c>
      <c r="L28" s="2">
        <v>0</v>
      </c>
      <c r="M28" s="5">
        <f t="shared" si="6"/>
        <v>0</v>
      </c>
      <c r="N28" s="27">
        <f t="shared" si="13"/>
        <v>0.13235684246428778</v>
      </c>
      <c r="O28" s="27">
        <f t="shared" si="0"/>
        <v>0.16318844682685221</v>
      </c>
      <c r="P28" s="28">
        <f t="shared" si="1"/>
        <v>0.14777264464556999</v>
      </c>
      <c r="R28" s="32">
        <f t="shared" si="10"/>
        <v>28.589077972286159</v>
      </c>
      <c r="S28" s="32">
        <f t="shared" si="11"/>
        <v>35.248704514600078</v>
      </c>
      <c r="T28" s="32">
        <f t="shared" si="12"/>
        <v>31.918891243443117</v>
      </c>
    </row>
    <row r="29" spans="2:20" x14ac:dyDescent="0.25">
      <c r="B29" s="12" t="str">
        <f>'Média Mensal'!B29</f>
        <v>Vasco da Gama</v>
      </c>
      <c r="C29" s="12" t="str">
        <f>'Média Mensal'!C29</f>
        <v>Estádio do Mar</v>
      </c>
      <c r="D29" s="15">
        <f>'Média Mensal'!D29</f>
        <v>661.6</v>
      </c>
      <c r="E29" s="4">
        <v>3012.4195495450745</v>
      </c>
      <c r="F29" s="2">
        <v>4503.4219309981572</v>
      </c>
      <c r="G29" s="5">
        <f t="shared" si="4"/>
        <v>7515.8414805432312</v>
      </c>
      <c r="H29" s="2">
        <v>124</v>
      </c>
      <c r="I29" s="2">
        <v>119</v>
      </c>
      <c r="J29" s="5">
        <f t="shared" si="5"/>
        <v>243</v>
      </c>
      <c r="K29" s="2">
        <v>0</v>
      </c>
      <c r="L29" s="2">
        <v>0</v>
      </c>
      <c r="M29" s="5">
        <f t="shared" si="6"/>
        <v>0</v>
      </c>
      <c r="N29" s="27">
        <f t="shared" si="13"/>
        <v>0.11247086131814048</v>
      </c>
      <c r="O29" s="27">
        <f t="shared" si="0"/>
        <v>0.17520315635691555</v>
      </c>
      <c r="P29" s="28">
        <f t="shared" si="1"/>
        <v>0.1431916148556476</v>
      </c>
      <c r="R29" s="32">
        <f t="shared" si="10"/>
        <v>24.293706044718341</v>
      </c>
      <c r="S29" s="32">
        <f t="shared" si="11"/>
        <v>37.843881773093756</v>
      </c>
      <c r="T29" s="32">
        <f t="shared" si="12"/>
        <v>30.92938880881988</v>
      </c>
    </row>
    <row r="30" spans="2:20" x14ac:dyDescent="0.25">
      <c r="B30" s="12" t="str">
        <f>'Média Mensal'!B30</f>
        <v>Estádio do Mar</v>
      </c>
      <c r="C30" s="12" t="str">
        <f>'Média Mensal'!C30</f>
        <v>Pedro Hispano</v>
      </c>
      <c r="D30" s="15">
        <f>'Média Mensal'!D30</f>
        <v>786.97</v>
      </c>
      <c r="E30" s="4">
        <v>2897.0173801657784</v>
      </c>
      <c r="F30" s="2">
        <v>4414.5821163787477</v>
      </c>
      <c r="G30" s="5">
        <f t="shared" si="4"/>
        <v>7311.5994965445261</v>
      </c>
      <c r="H30" s="2">
        <v>123</v>
      </c>
      <c r="I30" s="2">
        <v>123</v>
      </c>
      <c r="J30" s="5">
        <f t="shared" si="5"/>
        <v>246</v>
      </c>
      <c r="K30" s="2">
        <v>0</v>
      </c>
      <c r="L30" s="2">
        <v>0</v>
      </c>
      <c r="M30" s="5">
        <f t="shared" si="6"/>
        <v>0</v>
      </c>
      <c r="N30" s="27">
        <f t="shared" si="13"/>
        <v>0.10904160569729669</v>
      </c>
      <c r="O30" s="27">
        <f t="shared" si="0"/>
        <v>0.1661616273855295</v>
      </c>
      <c r="P30" s="28">
        <f t="shared" si="1"/>
        <v>0.13760161654141309</v>
      </c>
      <c r="R30" s="32">
        <f t="shared" si="10"/>
        <v>23.552986830616085</v>
      </c>
      <c r="S30" s="32">
        <f t="shared" si="11"/>
        <v>35.890911515274375</v>
      </c>
      <c r="T30" s="32">
        <f t="shared" si="12"/>
        <v>29.721949172945227</v>
      </c>
    </row>
    <row r="31" spans="2:20" x14ac:dyDescent="0.25">
      <c r="B31" s="12" t="str">
        <f>'Média Mensal'!B31</f>
        <v>Pedro Hispano</v>
      </c>
      <c r="C31" s="12" t="str">
        <f>'Média Mensal'!C31</f>
        <v>Parque de Real</v>
      </c>
      <c r="D31" s="15">
        <f>'Média Mensal'!D31</f>
        <v>656.68</v>
      </c>
      <c r="E31" s="4">
        <v>2700.5270877076032</v>
      </c>
      <c r="F31" s="2">
        <v>4384.4733675078605</v>
      </c>
      <c r="G31" s="5">
        <f t="shared" si="4"/>
        <v>7085.0004552154642</v>
      </c>
      <c r="H31" s="2">
        <v>126</v>
      </c>
      <c r="I31" s="2">
        <v>124</v>
      </c>
      <c r="J31" s="5">
        <f t="shared" si="5"/>
        <v>250</v>
      </c>
      <c r="K31" s="2">
        <v>0</v>
      </c>
      <c r="L31" s="2">
        <v>0</v>
      </c>
      <c r="M31" s="5">
        <f t="shared" si="6"/>
        <v>0</v>
      </c>
      <c r="N31" s="27">
        <f t="shared" si="13"/>
        <v>9.9225716038639153E-2</v>
      </c>
      <c r="O31" s="27">
        <f t="shared" si="0"/>
        <v>0.16369748235916445</v>
      </c>
      <c r="P31" s="28">
        <f t="shared" si="1"/>
        <v>0.1312037121336197</v>
      </c>
      <c r="R31" s="32">
        <f t="shared" si="10"/>
        <v>21.432754664346056</v>
      </c>
      <c r="S31" s="32">
        <f t="shared" si="11"/>
        <v>35.35865618957952</v>
      </c>
      <c r="T31" s="32">
        <f t="shared" si="12"/>
        <v>28.340001820861858</v>
      </c>
    </row>
    <row r="32" spans="2:20" x14ac:dyDescent="0.25">
      <c r="B32" s="12" t="str">
        <f>'Média Mensal'!B32</f>
        <v>Parque de Real</v>
      </c>
      <c r="C32" s="12" t="str">
        <f>'Média Mensal'!C32</f>
        <v>C. Matosinhos</v>
      </c>
      <c r="D32" s="15">
        <f>'Média Mensal'!D32</f>
        <v>723.67</v>
      </c>
      <c r="E32" s="4">
        <v>2455.3749459649043</v>
      </c>
      <c r="F32" s="2">
        <v>4385.6969325461314</v>
      </c>
      <c r="G32" s="5">
        <f t="shared" si="4"/>
        <v>6841.0718785110357</v>
      </c>
      <c r="H32" s="2">
        <v>123</v>
      </c>
      <c r="I32" s="2">
        <v>124</v>
      </c>
      <c r="J32" s="5">
        <f t="shared" si="5"/>
        <v>247</v>
      </c>
      <c r="K32" s="2">
        <v>0</v>
      </c>
      <c r="L32" s="2">
        <v>0</v>
      </c>
      <c r="M32" s="5">
        <f t="shared" si="6"/>
        <v>0</v>
      </c>
      <c r="N32" s="27">
        <f t="shared" si="13"/>
        <v>9.2418508956824158E-2</v>
      </c>
      <c r="O32" s="27">
        <f t="shared" si="0"/>
        <v>0.16374316504428507</v>
      </c>
      <c r="P32" s="28">
        <f t="shared" si="1"/>
        <v>0.12822521889546851</v>
      </c>
      <c r="R32" s="32">
        <f t="shared" si="10"/>
        <v>19.962397934674019</v>
      </c>
      <c r="S32" s="32">
        <f t="shared" si="11"/>
        <v>35.368523649565574</v>
      </c>
      <c r="T32" s="32">
        <f t="shared" si="12"/>
        <v>27.696647281421196</v>
      </c>
    </row>
    <row r="33" spans="2:20" x14ac:dyDescent="0.25">
      <c r="B33" s="12" t="str">
        <f>'Média Mensal'!B33</f>
        <v>C. Matosinhos</v>
      </c>
      <c r="C33" s="12" t="str">
        <f>'Média Mensal'!C33</f>
        <v>Matosinhos Sul</v>
      </c>
      <c r="D33" s="15">
        <f>'Média Mensal'!D33</f>
        <v>616.61</v>
      </c>
      <c r="E33" s="4">
        <v>1896.968230125414</v>
      </c>
      <c r="F33" s="2">
        <v>3895.1578337684746</v>
      </c>
      <c r="G33" s="5">
        <f t="shared" si="4"/>
        <v>5792.1260638938884</v>
      </c>
      <c r="H33" s="2">
        <v>123</v>
      </c>
      <c r="I33" s="2">
        <v>124</v>
      </c>
      <c r="J33" s="5">
        <f t="shared" si="5"/>
        <v>247</v>
      </c>
      <c r="K33" s="2">
        <v>0</v>
      </c>
      <c r="L33" s="2">
        <v>0</v>
      </c>
      <c r="M33" s="5">
        <f t="shared" si="6"/>
        <v>0</v>
      </c>
      <c r="N33" s="27">
        <f t="shared" si="13"/>
        <v>7.1400490444347112E-2</v>
      </c>
      <c r="O33" s="27">
        <f t="shared" si="0"/>
        <v>0.14542853322014915</v>
      </c>
      <c r="P33" s="28">
        <f t="shared" si="1"/>
        <v>0.10856436616985096</v>
      </c>
      <c r="R33" s="32">
        <f t="shared" si="10"/>
        <v>15.422505935978975</v>
      </c>
      <c r="S33" s="32">
        <f t="shared" si="11"/>
        <v>31.412563175552215</v>
      </c>
      <c r="T33" s="32">
        <f t="shared" si="12"/>
        <v>23.449903092687808</v>
      </c>
    </row>
    <row r="34" spans="2:20" x14ac:dyDescent="0.25">
      <c r="B34" s="12" t="str">
        <f>'Média Mensal'!B34</f>
        <v>Matosinhos Sul</v>
      </c>
      <c r="C34" s="12" t="str">
        <f>'Média Mensal'!C34</f>
        <v>Brito Capelo</v>
      </c>
      <c r="D34" s="15">
        <f>'Média Mensal'!D34</f>
        <v>535.72</v>
      </c>
      <c r="E34" s="4">
        <v>880.45338588205686</v>
      </c>
      <c r="F34" s="2">
        <v>1745.561521952407</v>
      </c>
      <c r="G34" s="5">
        <f t="shared" si="4"/>
        <v>2626.0149078344639</v>
      </c>
      <c r="H34" s="2">
        <v>121</v>
      </c>
      <c r="I34" s="2">
        <v>124</v>
      </c>
      <c r="J34" s="5">
        <f t="shared" si="5"/>
        <v>245</v>
      </c>
      <c r="K34" s="2">
        <v>0</v>
      </c>
      <c r="L34" s="2">
        <v>0</v>
      </c>
      <c r="M34" s="5">
        <f t="shared" si="6"/>
        <v>0</v>
      </c>
      <c r="N34" s="27">
        <f t="shared" si="13"/>
        <v>3.3687380849481821E-2</v>
      </c>
      <c r="O34" s="27">
        <f t="shared" si="0"/>
        <v>6.5171801148163344E-2</v>
      </c>
      <c r="P34" s="28">
        <f t="shared" si="1"/>
        <v>4.9622352755753288E-2</v>
      </c>
      <c r="R34" s="32">
        <f t="shared" si="10"/>
        <v>7.2764742634880735</v>
      </c>
      <c r="S34" s="32">
        <f t="shared" si="11"/>
        <v>14.077109048003283</v>
      </c>
      <c r="T34" s="32">
        <f t="shared" si="12"/>
        <v>10.71842819524271</v>
      </c>
    </row>
    <row r="35" spans="2:20" x14ac:dyDescent="0.25">
      <c r="B35" s="12" t="str">
        <f>'Média Mensal'!B35</f>
        <v>Brito Capelo</v>
      </c>
      <c r="C35" s="12" t="str">
        <f>'Média Mensal'!C35</f>
        <v>Mercado</v>
      </c>
      <c r="D35" s="15">
        <f>'Média Mensal'!D35</f>
        <v>487.53</v>
      </c>
      <c r="E35" s="4">
        <v>460.37402903447327</v>
      </c>
      <c r="F35" s="2">
        <v>900.23560847338479</v>
      </c>
      <c r="G35" s="5">
        <f t="shared" si="4"/>
        <v>1360.609637507858</v>
      </c>
      <c r="H35" s="2">
        <v>124</v>
      </c>
      <c r="I35" s="2">
        <v>124</v>
      </c>
      <c r="J35" s="5">
        <f t="shared" si="5"/>
        <v>248</v>
      </c>
      <c r="K35" s="2">
        <v>0</v>
      </c>
      <c r="L35" s="2">
        <v>0</v>
      </c>
      <c r="M35" s="5">
        <f t="shared" si="6"/>
        <v>0</v>
      </c>
      <c r="N35" s="27">
        <f t="shared" si="13"/>
        <v>1.7188397141370715E-2</v>
      </c>
      <c r="O35" s="27">
        <f t="shared" si="0"/>
        <v>3.361094715029065E-2</v>
      </c>
      <c r="P35" s="28">
        <f t="shared" si="1"/>
        <v>2.5399672145830682E-2</v>
      </c>
      <c r="R35" s="32">
        <f t="shared" si="10"/>
        <v>3.7126937825360748</v>
      </c>
      <c r="S35" s="32">
        <f t="shared" si="11"/>
        <v>7.2599645844627805</v>
      </c>
      <c r="T35" s="32">
        <f t="shared" si="12"/>
        <v>5.4863291834994277</v>
      </c>
    </row>
    <row r="36" spans="2:20" x14ac:dyDescent="0.25">
      <c r="B36" s="13" t="str">
        <f>'Média Mensal'!B36</f>
        <v>Mercado</v>
      </c>
      <c r="C36" s="13" t="str">
        <f>'Média Mensal'!C36</f>
        <v>Sr. de Matosinhos</v>
      </c>
      <c r="D36" s="16">
        <f>'Média Mensal'!D36</f>
        <v>708.96</v>
      </c>
      <c r="E36" s="4">
        <v>73.542021549363582</v>
      </c>
      <c r="F36" s="2">
        <v>274.00000000252021</v>
      </c>
      <c r="G36" s="7">
        <f t="shared" si="4"/>
        <v>347.54202155188381</v>
      </c>
      <c r="H36" s="3">
        <v>123</v>
      </c>
      <c r="I36" s="3">
        <v>124</v>
      </c>
      <c r="J36" s="7">
        <f t="shared" si="5"/>
        <v>247</v>
      </c>
      <c r="K36" s="3">
        <v>0</v>
      </c>
      <c r="L36" s="3">
        <v>0</v>
      </c>
      <c r="M36" s="7">
        <f t="shared" si="6"/>
        <v>0</v>
      </c>
      <c r="N36" s="29">
        <f t="shared" si="13"/>
        <v>2.7680676584373527E-3</v>
      </c>
      <c r="O36" s="29">
        <f t="shared" si="0"/>
        <v>1.0229988052662791E-2</v>
      </c>
      <c r="P36" s="30">
        <f t="shared" si="1"/>
        <v>6.5141329575626747E-3</v>
      </c>
      <c r="R36" s="32">
        <f t="shared" si="10"/>
        <v>0.59790261422246815</v>
      </c>
      <c r="S36" s="32">
        <f t="shared" si="11"/>
        <v>2.2096774193751632</v>
      </c>
      <c r="T36" s="32">
        <f t="shared" si="12"/>
        <v>1.4070527188335378</v>
      </c>
    </row>
    <row r="37" spans="2:20" x14ac:dyDescent="0.25">
      <c r="B37" s="11" t="str">
        <f>'Média Mensal'!B37</f>
        <v>BSra da Hora</v>
      </c>
      <c r="C37" s="11" t="str">
        <f>'Média Mensal'!C37</f>
        <v>BFonte do Cuco</v>
      </c>
      <c r="D37" s="14">
        <f>'Média Mensal'!D37</f>
        <v>687.03</v>
      </c>
      <c r="E37" s="8">
        <v>4054.187840640408</v>
      </c>
      <c r="F37" s="9">
        <v>5209.2423370139268</v>
      </c>
      <c r="G37" s="10">
        <f t="shared" si="4"/>
        <v>9263.4301776543343</v>
      </c>
      <c r="H37" s="9">
        <v>63</v>
      </c>
      <c r="I37" s="9">
        <v>62</v>
      </c>
      <c r="J37" s="10">
        <f t="shared" si="5"/>
        <v>125</v>
      </c>
      <c r="K37" s="9">
        <v>62</v>
      </c>
      <c r="L37" s="9">
        <v>63</v>
      </c>
      <c r="M37" s="10">
        <f t="shared" si="6"/>
        <v>125</v>
      </c>
      <c r="N37" s="25">
        <f t="shared" si="13"/>
        <v>0.13987675409330694</v>
      </c>
      <c r="O37" s="25">
        <f t="shared" si="0"/>
        <v>0.17952999507216455</v>
      </c>
      <c r="P37" s="26">
        <f t="shared" si="1"/>
        <v>0.15971431340783335</v>
      </c>
      <c r="R37" s="32">
        <f t="shared" si="10"/>
        <v>32.433502725123262</v>
      </c>
      <c r="S37" s="32">
        <f t="shared" si="11"/>
        <v>41.673938696111414</v>
      </c>
      <c r="T37" s="32">
        <f t="shared" si="12"/>
        <v>37.053720710617334</v>
      </c>
    </row>
    <row r="38" spans="2:20" x14ac:dyDescent="0.25">
      <c r="B38" s="12" t="str">
        <f>'Média Mensal'!B38</f>
        <v>BFonte do Cuco</v>
      </c>
      <c r="C38" s="12" t="str">
        <f>'Média Mensal'!C38</f>
        <v>Custoias</v>
      </c>
      <c r="D38" s="15">
        <f>'Média Mensal'!D38</f>
        <v>689.2</v>
      </c>
      <c r="E38" s="4">
        <v>3755.3658510300838</v>
      </c>
      <c r="F38" s="2">
        <v>5236.7685051287517</v>
      </c>
      <c r="G38" s="5">
        <f t="shared" si="4"/>
        <v>8992.1343561588365</v>
      </c>
      <c r="H38" s="2">
        <v>63</v>
      </c>
      <c r="I38" s="2">
        <v>62</v>
      </c>
      <c r="J38" s="5">
        <f t="shared" si="5"/>
        <v>125</v>
      </c>
      <c r="K38" s="2">
        <v>63</v>
      </c>
      <c r="L38" s="2">
        <v>61</v>
      </c>
      <c r="M38" s="5">
        <f t="shared" si="6"/>
        <v>124</v>
      </c>
      <c r="N38" s="27">
        <f t="shared" si="13"/>
        <v>0.1284676331085825</v>
      </c>
      <c r="O38" s="27">
        <f t="shared" si="0"/>
        <v>0.18361740901573465</v>
      </c>
      <c r="P38" s="28">
        <f t="shared" si="1"/>
        <v>0.15570256192268384</v>
      </c>
      <c r="R38" s="32">
        <f t="shared" si="10"/>
        <v>29.804490881191143</v>
      </c>
      <c r="S38" s="32">
        <f t="shared" si="11"/>
        <v>42.575353700233755</v>
      </c>
      <c r="T38" s="32">
        <f t="shared" si="12"/>
        <v>36.112989382164002</v>
      </c>
    </row>
    <row r="39" spans="2:20" x14ac:dyDescent="0.25">
      <c r="B39" s="12" t="str">
        <f>'Média Mensal'!B39</f>
        <v>Custoias</v>
      </c>
      <c r="C39" s="12" t="str">
        <f>'Média Mensal'!C39</f>
        <v>Esposade</v>
      </c>
      <c r="D39" s="15">
        <f>'Média Mensal'!D39</f>
        <v>1779.24</v>
      </c>
      <c r="E39" s="4">
        <v>3655.9459050617675</v>
      </c>
      <c r="F39" s="2">
        <v>5158.5904907001277</v>
      </c>
      <c r="G39" s="5">
        <f t="shared" si="4"/>
        <v>8814.5363957618956</v>
      </c>
      <c r="H39" s="2">
        <v>62</v>
      </c>
      <c r="I39" s="2">
        <v>62</v>
      </c>
      <c r="J39" s="5">
        <f t="shared" si="5"/>
        <v>124</v>
      </c>
      <c r="K39" s="2">
        <v>64</v>
      </c>
      <c r="L39" s="2">
        <v>63</v>
      </c>
      <c r="M39" s="5">
        <f t="shared" si="6"/>
        <v>127</v>
      </c>
      <c r="N39" s="27">
        <f t="shared" si="13"/>
        <v>0.12492980812813585</v>
      </c>
      <c r="O39" s="27">
        <f t="shared" si="0"/>
        <v>0.17778434280052824</v>
      </c>
      <c r="P39" s="28">
        <f t="shared" si="1"/>
        <v>0.15124461900758229</v>
      </c>
      <c r="R39" s="32">
        <f t="shared" si="10"/>
        <v>29.015443690966407</v>
      </c>
      <c r="S39" s="32">
        <f t="shared" si="11"/>
        <v>41.268723925601023</v>
      </c>
      <c r="T39" s="32">
        <f t="shared" si="12"/>
        <v>35.11767488351353</v>
      </c>
    </row>
    <row r="40" spans="2:20" x14ac:dyDescent="0.25">
      <c r="B40" s="12" t="str">
        <f>'Média Mensal'!B40</f>
        <v>Esposade</v>
      </c>
      <c r="C40" s="12" t="str">
        <f>'Média Mensal'!C40</f>
        <v>Crestins</v>
      </c>
      <c r="D40" s="15">
        <f>'Média Mensal'!D40</f>
        <v>2035.56</v>
      </c>
      <c r="E40" s="4">
        <v>3578.7324163221574</v>
      </c>
      <c r="F40" s="2">
        <v>5139.5241440729405</v>
      </c>
      <c r="G40" s="5">
        <f t="shared" si="4"/>
        <v>8718.256560395097</v>
      </c>
      <c r="H40" s="2">
        <v>62</v>
      </c>
      <c r="I40" s="2">
        <v>62</v>
      </c>
      <c r="J40" s="5">
        <f t="shared" si="5"/>
        <v>124</v>
      </c>
      <c r="K40" s="2">
        <v>61</v>
      </c>
      <c r="L40" s="2">
        <v>62</v>
      </c>
      <c r="M40" s="5">
        <f t="shared" si="6"/>
        <v>123</v>
      </c>
      <c r="N40" s="27">
        <f t="shared" si="13"/>
        <v>0.12548150127356794</v>
      </c>
      <c r="O40" s="27">
        <f t="shared" si="0"/>
        <v>0.17865420411821956</v>
      </c>
      <c r="P40" s="28">
        <f t="shared" si="1"/>
        <v>0.15218294512629341</v>
      </c>
      <c r="R40" s="32">
        <f t="shared" si="10"/>
        <v>29.095385498554126</v>
      </c>
      <c r="S40" s="32">
        <f t="shared" si="11"/>
        <v>41.447775355426941</v>
      </c>
      <c r="T40" s="32">
        <f t="shared" si="12"/>
        <v>35.296585264757475</v>
      </c>
    </row>
    <row r="41" spans="2:20" x14ac:dyDescent="0.25">
      <c r="B41" s="12" t="str">
        <f>'Média Mensal'!B41</f>
        <v>Crestins</v>
      </c>
      <c r="C41" s="12" t="str">
        <f>'Média Mensal'!C41</f>
        <v>Verdes (B)</v>
      </c>
      <c r="D41" s="15">
        <f>'Média Mensal'!D41</f>
        <v>591.81999999999994</v>
      </c>
      <c r="E41" s="4">
        <v>3495.4482097409309</v>
      </c>
      <c r="F41" s="2">
        <v>5120.8743434549106</v>
      </c>
      <c r="G41" s="5">
        <f t="shared" si="4"/>
        <v>8616.3225531958415</v>
      </c>
      <c r="H41" s="2">
        <v>62</v>
      </c>
      <c r="I41" s="2">
        <v>62</v>
      </c>
      <c r="J41" s="5">
        <f t="shared" si="5"/>
        <v>124</v>
      </c>
      <c r="K41" s="2">
        <v>62</v>
      </c>
      <c r="L41" s="2">
        <v>62</v>
      </c>
      <c r="M41" s="5">
        <f t="shared" si="6"/>
        <v>124</v>
      </c>
      <c r="N41" s="27">
        <f t="shared" si="13"/>
        <v>0.12150473476574426</v>
      </c>
      <c r="O41" s="27">
        <f t="shared" si="0"/>
        <v>0.17800592128249829</v>
      </c>
      <c r="P41" s="28">
        <f t="shared" si="1"/>
        <v>0.14975532802412128</v>
      </c>
      <c r="R41" s="32">
        <f t="shared" si="10"/>
        <v>28.18909846565267</v>
      </c>
      <c r="S41" s="32">
        <f t="shared" si="11"/>
        <v>41.297373737539601</v>
      </c>
      <c r="T41" s="32">
        <f t="shared" si="12"/>
        <v>34.743236101596132</v>
      </c>
    </row>
    <row r="42" spans="2:20" x14ac:dyDescent="0.25">
      <c r="B42" s="12" t="str">
        <f>'Média Mensal'!B42</f>
        <v>Verdes (B)</v>
      </c>
      <c r="C42" s="12" t="str">
        <f>'Média Mensal'!C42</f>
        <v>Pedras Rubras</v>
      </c>
      <c r="D42" s="15">
        <f>'Média Mensal'!D42</f>
        <v>960.78</v>
      </c>
      <c r="E42" s="4">
        <v>2716.3597036925444</v>
      </c>
      <c r="F42" s="2">
        <v>2290.0713933091661</v>
      </c>
      <c r="G42" s="5">
        <f t="shared" si="4"/>
        <v>5006.4310970017104</v>
      </c>
      <c r="H42" s="2">
        <v>0</v>
      </c>
      <c r="I42" s="2">
        <v>0</v>
      </c>
      <c r="J42" s="5">
        <f t="shared" si="5"/>
        <v>0</v>
      </c>
      <c r="K42" s="2">
        <v>62</v>
      </c>
      <c r="L42" s="2">
        <v>62</v>
      </c>
      <c r="M42" s="5">
        <f t="shared" si="6"/>
        <v>124</v>
      </c>
      <c r="N42" s="27">
        <f t="shared" si="13"/>
        <v>0.17666231163453072</v>
      </c>
      <c r="O42" s="27">
        <f t="shared" si="0"/>
        <v>0.14893804587078344</v>
      </c>
      <c r="P42" s="28">
        <f t="shared" si="1"/>
        <v>0.16280017875265707</v>
      </c>
      <c r="R42" s="32">
        <f t="shared" si="10"/>
        <v>43.812253285363617</v>
      </c>
      <c r="S42" s="32">
        <f t="shared" si="11"/>
        <v>36.936635375954289</v>
      </c>
      <c r="T42" s="32">
        <f t="shared" si="12"/>
        <v>40.374444330658953</v>
      </c>
    </row>
    <row r="43" spans="2:20" x14ac:dyDescent="0.25">
      <c r="B43" s="12" t="str">
        <f>'Média Mensal'!B43</f>
        <v>Pedras Rubras</v>
      </c>
      <c r="C43" s="12" t="str">
        <f>'Média Mensal'!C43</f>
        <v>Lidador</v>
      </c>
      <c r="D43" s="15">
        <f>'Média Mensal'!D43</f>
        <v>1147.58</v>
      </c>
      <c r="E43" s="4">
        <v>2399.2459979553755</v>
      </c>
      <c r="F43" s="2">
        <v>2244.064611656258</v>
      </c>
      <c r="G43" s="5">
        <f t="shared" si="4"/>
        <v>4643.3106096116335</v>
      </c>
      <c r="H43" s="2">
        <v>0</v>
      </c>
      <c r="I43" s="2">
        <v>0</v>
      </c>
      <c r="J43" s="5">
        <f t="shared" si="5"/>
        <v>0</v>
      </c>
      <c r="K43" s="2">
        <v>62</v>
      </c>
      <c r="L43" s="2">
        <v>62</v>
      </c>
      <c r="M43" s="5">
        <f t="shared" si="6"/>
        <v>124</v>
      </c>
      <c r="N43" s="27">
        <f t="shared" si="13"/>
        <v>0.15603837135505824</v>
      </c>
      <c r="O43" s="27">
        <f t="shared" si="0"/>
        <v>0.14594592947816454</v>
      </c>
      <c r="P43" s="28">
        <f t="shared" si="1"/>
        <v>0.1509921504166114</v>
      </c>
      <c r="R43" s="32">
        <f t="shared" si="10"/>
        <v>38.697516096054443</v>
      </c>
      <c r="S43" s="32">
        <f t="shared" si="11"/>
        <v>36.194590510584803</v>
      </c>
      <c r="T43" s="32">
        <f t="shared" si="12"/>
        <v>37.446053303319623</v>
      </c>
    </row>
    <row r="44" spans="2:20" x14ac:dyDescent="0.25">
      <c r="B44" s="12" t="str">
        <f>'Média Mensal'!B44</f>
        <v>Lidador</v>
      </c>
      <c r="C44" s="12" t="str">
        <f>'Média Mensal'!C44</f>
        <v>Vilar do Pinheiro</v>
      </c>
      <c r="D44" s="15">
        <f>'Média Mensal'!D44</f>
        <v>1987.51</v>
      </c>
      <c r="E44" s="4">
        <v>2276.0806606823448</v>
      </c>
      <c r="F44" s="2">
        <v>2226.6104099464224</v>
      </c>
      <c r="G44" s="5">
        <f t="shared" si="4"/>
        <v>4502.6910706287672</v>
      </c>
      <c r="H44" s="2">
        <v>0</v>
      </c>
      <c r="I44" s="2">
        <v>0</v>
      </c>
      <c r="J44" s="5">
        <f t="shared" si="5"/>
        <v>0</v>
      </c>
      <c r="K44" s="2">
        <v>62</v>
      </c>
      <c r="L44" s="2">
        <v>62</v>
      </c>
      <c r="M44" s="5">
        <f t="shared" si="6"/>
        <v>124</v>
      </c>
      <c r="N44" s="27">
        <f t="shared" si="13"/>
        <v>0.14802813870202555</v>
      </c>
      <c r="O44" s="27">
        <f t="shared" si="0"/>
        <v>0.14481077067809719</v>
      </c>
      <c r="P44" s="28">
        <f t="shared" si="1"/>
        <v>0.14641945469006137</v>
      </c>
      <c r="R44" s="32">
        <f t="shared" si="10"/>
        <v>36.710978398102334</v>
      </c>
      <c r="S44" s="32">
        <f t="shared" si="11"/>
        <v>35.913071128168106</v>
      </c>
      <c r="T44" s="32">
        <f t="shared" si="12"/>
        <v>36.31202476313522</v>
      </c>
    </row>
    <row r="45" spans="2:20" x14ac:dyDescent="0.25">
      <c r="B45" s="12" t="str">
        <f>'Média Mensal'!B45</f>
        <v>Vilar do Pinheiro</v>
      </c>
      <c r="C45" s="12" t="str">
        <f>'Média Mensal'!C45</f>
        <v>Modivas Sul</v>
      </c>
      <c r="D45" s="15">
        <f>'Média Mensal'!D45</f>
        <v>2037.38</v>
      </c>
      <c r="E45" s="4">
        <v>2202.9464768219291</v>
      </c>
      <c r="F45" s="2">
        <v>2205.0092757014577</v>
      </c>
      <c r="G45" s="5">
        <f t="shared" si="4"/>
        <v>4407.9557525233868</v>
      </c>
      <c r="H45" s="2">
        <v>0</v>
      </c>
      <c r="I45" s="2">
        <v>0</v>
      </c>
      <c r="J45" s="5">
        <f t="shared" si="5"/>
        <v>0</v>
      </c>
      <c r="K45" s="2">
        <v>62</v>
      </c>
      <c r="L45" s="2">
        <v>62</v>
      </c>
      <c r="M45" s="5">
        <f t="shared" si="6"/>
        <v>124</v>
      </c>
      <c r="N45" s="27">
        <f t="shared" si="13"/>
        <v>0.14327175317520349</v>
      </c>
      <c r="O45" s="27">
        <f t="shared" si="0"/>
        <v>0.14340591023032373</v>
      </c>
      <c r="P45" s="28">
        <f t="shared" si="1"/>
        <v>0.14333883170276362</v>
      </c>
      <c r="R45" s="32">
        <f t="shared" si="10"/>
        <v>35.531394787450466</v>
      </c>
      <c r="S45" s="32">
        <f t="shared" si="11"/>
        <v>35.564665737120286</v>
      </c>
      <c r="T45" s="32">
        <f t="shared" si="12"/>
        <v>35.54803026228538</v>
      </c>
    </row>
    <row r="46" spans="2:20" x14ac:dyDescent="0.25">
      <c r="B46" s="12" t="str">
        <f>'Média Mensal'!B46</f>
        <v>Modivas Sul</v>
      </c>
      <c r="C46" s="12" t="str">
        <f>'Média Mensal'!C46</f>
        <v>Modivas Centro</v>
      </c>
      <c r="D46" s="15">
        <f>'Média Mensal'!D46</f>
        <v>1051.08</v>
      </c>
      <c r="E46" s="4">
        <v>2173.0427049062564</v>
      </c>
      <c r="F46" s="2">
        <v>2178.5408923363652</v>
      </c>
      <c r="G46" s="5">
        <f t="shared" si="4"/>
        <v>4351.5835972426212</v>
      </c>
      <c r="H46" s="2">
        <v>0</v>
      </c>
      <c r="I46" s="2">
        <v>0</v>
      </c>
      <c r="J46" s="5">
        <f t="shared" si="5"/>
        <v>0</v>
      </c>
      <c r="K46" s="2">
        <v>62</v>
      </c>
      <c r="L46" s="2">
        <v>62</v>
      </c>
      <c r="M46" s="5">
        <f t="shared" si="6"/>
        <v>124</v>
      </c>
      <c r="N46" s="27">
        <f t="shared" si="13"/>
        <v>0.14132691889348703</v>
      </c>
      <c r="O46" s="27">
        <f t="shared" si="0"/>
        <v>0.14168450132260441</v>
      </c>
      <c r="P46" s="28">
        <f t="shared" si="1"/>
        <v>0.14150571010804569</v>
      </c>
      <c r="R46" s="32">
        <f t="shared" si="10"/>
        <v>35.049075885584777</v>
      </c>
      <c r="S46" s="32">
        <f t="shared" si="11"/>
        <v>35.137756328005892</v>
      </c>
      <c r="T46" s="32">
        <f t="shared" si="12"/>
        <v>35.093416106795331</v>
      </c>
    </row>
    <row r="47" spans="2:20" x14ac:dyDescent="0.25">
      <c r="B47" s="12" t="str">
        <f>'Média Mensal'!B47</f>
        <v>Modivas Centro</v>
      </c>
      <c r="C47" s="12" t="s">
        <v>102</v>
      </c>
      <c r="D47" s="15">
        <v>852.51</v>
      </c>
      <c r="E47" s="4">
        <v>2130.3192838542723</v>
      </c>
      <c r="F47" s="2">
        <v>2159.6421857737519</v>
      </c>
      <c r="G47" s="5">
        <f t="shared" si="4"/>
        <v>4289.9614696280241</v>
      </c>
      <c r="H47" s="2">
        <v>0</v>
      </c>
      <c r="I47" s="2">
        <v>0</v>
      </c>
      <c r="J47" s="5">
        <f t="shared" si="5"/>
        <v>0</v>
      </c>
      <c r="K47" s="2">
        <v>62</v>
      </c>
      <c r="L47" s="2">
        <v>62</v>
      </c>
      <c r="M47" s="5">
        <f t="shared" si="6"/>
        <v>124</v>
      </c>
      <c r="N47" s="27">
        <f t="shared" ref="N47" si="14">+E47/(H47*216+K47*248)</f>
        <v>0.13854834052121959</v>
      </c>
      <c r="O47" s="27">
        <f t="shared" ref="O47" si="15">+F47/(I47*216+L47*248)</f>
        <v>0.14045539709766858</v>
      </c>
      <c r="P47" s="28">
        <f t="shared" ref="P47" si="16">+G47/(J47*216+M47*248)</f>
        <v>0.13950186880944407</v>
      </c>
      <c r="R47" s="32">
        <f t="shared" ref="R47" si="17">+E47/(H47+K47)</f>
        <v>34.359988449262453</v>
      </c>
      <c r="S47" s="32">
        <f t="shared" ref="S47" si="18">+F47/(I47+L47)</f>
        <v>34.832938480221806</v>
      </c>
      <c r="T47" s="32">
        <f t="shared" ref="T47" si="19">+G47/(J47+M47)</f>
        <v>34.596463464742129</v>
      </c>
    </row>
    <row r="48" spans="2:20" x14ac:dyDescent="0.25">
      <c r="B48" s="12" t="s">
        <v>102</v>
      </c>
      <c r="C48" s="12" t="str">
        <f>'Média Mensal'!C48</f>
        <v>Mindelo</v>
      </c>
      <c r="D48" s="15">
        <v>1834.12</v>
      </c>
      <c r="E48" s="4">
        <v>2314.289003365509</v>
      </c>
      <c r="F48" s="2">
        <v>1294.2634600409906</v>
      </c>
      <c r="G48" s="5">
        <f t="shared" si="4"/>
        <v>3608.5524634064996</v>
      </c>
      <c r="H48" s="2">
        <v>0</v>
      </c>
      <c r="I48" s="2">
        <v>0</v>
      </c>
      <c r="J48" s="5">
        <f t="shared" si="5"/>
        <v>0</v>
      </c>
      <c r="K48" s="2">
        <v>62</v>
      </c>
      <c r="L48" s="2">
        <v>62</v>
      </c>
      <c r="M48" s="5">
        <f t="shared" si="6"/>
        <v>124</v>
      </c>
      <c r="N48" s="27">
        <f t="shared" si="13"/>
        <v>0.15051307253938012</v>
      </c>
      <c r="O48" s="27">
        <f t="shared" si="0"/>
        <v>8.4174262489658591E-2</v>
      </c>
      <c r="P48" s="28">
        <f t="shared" si="1"/>
        <v>0.11734366751451937</v>
      </c>
      <c r="R48" s="32">
        <f t="shared" si="10"/>
        <v>37.327241989766272</v>
      </c>
      <c r="S48" s="32">
        <f t="shared" si="11"/>
        <v>20.875217097435332</v>
      </c>
      <c r="T48" s="32">
        <f t="shared" si="12"/>
        <v>29.101229543600802</v>
      </c>
    </row>
    <row r="49" spans="2:20" x14ac:dyDescent="0.25">
      <c r="B49" s="12" t="str">
        <f>'Média Mensal'!B49</f>
        <v>Mindelo</v>
      </c>
      <c r="C49" s="12" t="str">
        <f>'Média Mensal'!C49</f>
        <v>Espaço Natureza</v>
      </c>
      <c r="D49" s="15">
        <f>'Média Mensal'!D49</f>
        <v>776.86</v>
      </c>
      <c r="E49" s="4">
        <v>2168.2994916322946</v>
      </c>
      <c r="F49" s="2">
        <v>1299.6732739123804</v>
      </c>
      <c r="G49" s="5">
        <f t="shared" si="4"/>
        <v>3467.972765544675</v>
      </c>
      <c r="H49" s="2">
        <v>0</v>
      </c>
      <c r="I49" s="2">
        <v>0</v>
      </c>
      <c r="J49" s="5">
        <f t="shared" si="5"/>
        <v>0</v>
      </c>
      <c r="K49" s="2">
        <v>62</v>
      </c>
      <c r="L49" s="2">
        <v>62</v>
      </c>
      <c r="M49" s="5">
        <f t="shared" si="6"/>
        <v>124</v>
      </c>
      <c r="N49" s="27">
        <f t="shared" si="13"/>
        <v>0.14101843728097649</v>
      </c>
      <c r="O49" s="27">
        <f t="shared" si="0"/>
        <v>8.4526097418859289E-2</v>
      </c>
      <c r="P49" s="28">
        <f t="shared" si="1"/>
        <v>0.1127722673499179</v>
      </c>
      <c r="R49" s="32">
        <f t="shared" si="10"/>
        <v>34.972572445682168</v>
      </c>
      <c r="S49" s="32">
        <f t="shared" si="11"/>
        <v>20.962472159877102</v>
      </c>
      <c r="T49" s="32">
        <f t="shared" si="12"/>
        <v>27.967522302779638</v>
      </c>
    </row>
    <row r="50" spans="2:20" x14ac:dyDescent="0.25">
      <c r="B50" s="12" t="str">
        <f>'Média Mensal'!B50</f>
        <v>Espaço Natureza</v>
      </c>
      <c r="C50" s="12" t="str">
        <f>'Média Mensal'!C50</f>
        <v>Varziela</v>
      </c>
      <c r="D50" s="15">
        <f>'Média Mensal'!D50</f>
        <v>1539</v>
      </c>
      <c r="E50" s="4">
        <v>2154.5863620963373</v>
      </c>
      <c r="F50" s="2">
        <v>1310.4810606526812</v>
      </c>
      <c r="G50" s="5">
        <f t="shared" si="4"/>
        <v>3465.0674227490185</v>
      </c>
      <c r="H50" s="2">
        <v>0</v>
      </c>
      <c r="I50" s="2">
        <v>0</v>
      </c>
      <c r="J50" s="5">
        <f t="shared" si="5"/>
        <v>0</v>
      </c>
      <c r="K50" s="2">
        <v>62</v>
      </c>
      <c r="L50" s="2">
        <v>62</v>
      </c>
      <c r="M50" s="5">
        <f t="shared" si="6"/>
        <v>124</v>
      </c>
      <c r="N50" s="27">
        <f t="shared" si="13"/>
        <v>0.14012658442353912</v>
      </c>
      <c r="O50" s="27">
        <f t="shared" si="0"/>
        <v>8.5228997180845548E-2</v>
      </c>
      <c r="P50" s="28">
        <f t="shared" si="1"/>
        <v>0.11267779080219233</v>
      </c>
      <c r="R50" s="32">
        <f t="shared" si="10"/>
        <v>34.7513929370377</v>
      </c>
      <c r="S50" s="32">
        <f t="shared" si="11"/>
        <v>21.136791300849698</v>
      </c>
      <c r="T50" s="32">
        <f t="shared" si="12"/>
        <v>27.944092118943697</v>
      </c>
    </row>
    <row r="51" spans="2:20" x14ac:dyDescent="0.25">
      <c r="B51" s="12" t="str">
        <f>'Média Mensal'!B51</f>
        <v>Varziela</v>
      </c>
      <c r="C51" s="12" t="str">
        <f>'Média Mensal'!C51</f>
        <v>Árvore</v>
      </c>
      <c r="D51" s="15">
        <f>'Média Mensal'!D51</f>
        <v>858.71</v>
      </c>
      <c r="E51" s="4">
        <v>1994.3863728226502</v>
      </c>
      <c r="F51" s="2">
        <v>1276.7641105754019</v>
      </c>
      <c r="G51" s="5">
        <f t="shared" si="4"/>
        <v>3271.1504833980521</v>
      </c>
      <c r="H51" s="2">
        <v>0</v>
      </c>
      <c r="I51" s="2">
        <v>0</v>
      </c>
      <c r="J51" s="5">
        <f t="shared" si="5"/>
        <v>0</v>
      </c>
      <c r="K51" s="2">
        <v>62</v>
      </c>
      <c r="L51" s="2">
        <v>52</v>
      </c>
      <c r="M51" s="5">
        <f t="shared" si="6"/>
        <v>114</v>
      </c>
      <c r="N51" s="27">
        <f t="shared" si="13"/>
        <v>0.12970775057379358</v>
      </c>
      <c r="O51" s="27">
        <f t="shared" si="0"/>
        <v>9.9004661179854361E-2</v>
      </c>
      <c r="P51" s="28">
        <f t="shared" si="1"/>
        <v>0.11570283260462833</v>
      </c>
      <c r="R51" s="32">
        <f t="shared" si="10"/>
        <v>32.167522142300811</v>
      </c>
      <c r="S51" s="32">
        <f t="shared" si="11"/>
        <v>24.553155972603882</v>
      </c>
      <c r="T51" s="32">
        <f t="shared" si="12"/>
        <v>28.694302485947826</v>
      </c>
    </row>
    <row r="52" spans="2:20" x14ac:dyDescent="0.25">
      <c r="B52" s="12" t="str">
        <f>'Média Mensal'!B52</f>
        <v>Árvore</v>
      </c>
      <c r="C52" s="12" t="str">
        <f>'Média Mensal'!C52</f>
        <v>Azurara</v>
      </c>
      <c r="D52" s="15">
        <f>'Média Mensal'!D52</f>
        <v>664.57</v>
      </c>
      <c r="E52" s="4">
        <v>1968.8049915899703</v>
      </c>
      <c r="F52" s="2">
        <v>1277.7058523446135</v>
      </c>
      <c r="G52" s="5">
        <f t="shared" si="4"/>
        <v>3246.510843934584</v>
      </c>
      <c r="H52" s="2">
        <v>0</v>
      </c>
      <c r="I52" s="2">
        <v>0</v>
      </c>
      <c r="J52" s="5">
        <f t="shared" si="5"/>
        <v>0</v>
      </c>
      <c r="K52" s="2">
        <v>62</v>
      </c>
      <c r="L52" s="2">
        <v>47</v>
      </c>
      <c r="M52" s="5">
        <f t="shared" si="6"/>
        <v>109</v>
      </c>
      <c r="N52" s="27">
        <f t="shared" si="13"/>
        <v>0.12804402910964949</v>
      </c>
      <c r="O52" s="27">
        <f t="shared" si="0"/>
        <v>0.10961786653608557</v>
      </c>
      <c r="P52" s="28">
        <f t="shared" si="1"/>
        <v>0.12009880304581919</v>
      </c>
      <c r="R52" s="32">
        <f t="shared" si="10"/>
        <v>31.75491921919307</v>
      </c>
      <c r="S52" s="32">
        <f t="shared" si="11"/>
        <v>27.185230900949225</v>
      </c>
      <c r="T52" s="32">
        <f t="shared" si="12"/>
        <v>29.784503155363158</v>
      </c>
    </row>
    <row r="53" spans="2:20" x14ac:dyDescent="0.25">
      <c r="B53" s="12" t="str">
        <f>'Média Mensal'!B53</f>
        <v>Azurara</v>
      </c>
      <c r="C53" s="12" t="str">
        <f>'Média Mensal'!C53</f>
        <v>Santa Clara</v>
      </c>
      <c r="D53" s="15">
        <f>'Média Mensal'!D53</f>
        <v>1218.0899999999999</v>
      </c>
      <c r="E53" s="4">
        <v>1928.0659474871413</v>
      </c>
      <c r="F53" s="2">
        <v>1271.4062663251602</v>
      </c>
      <c r="G53" s="5">
        <f t="shared" si="4"/>
        <v>3199.4722138123016</v>
      </c>
      <c r="H53" s="2">
        <v>0</v>
      </c>
      <c r="I53" s="2">
        <v>0</v>
      </c>
      <c r="J53" s="5">
        <f t="shared" si="5"/>
        <v>0</v>
      </c>
      <c r="K53" s="2">
        <v>62</v>
      </c>
      <c r="L53" s="2">
        <v>62</v>
      </c>
      <c r="M53" s="5">
        <f t="shared" si="6"/>
        <v>124</v>
      </c>
      <c r="N53" s="27">
        <f t="shared" si="13"/>
        <v>0.12539450751087028</v>
      </c>
      <c r="O53" s="27">
        <f t="shared" si="0"/>
        <v>8.2687712430096275E-2</v>
      </c>
      <c r="P53" s="28">
        <f t="shared" si="1"/>
        <v>0.10404110997048327</v>
      </c>
      <c r="R53" s="32">
        <f t="shared" si="10"/>
        <v>31.09783786269583</v>
      </c>
      <c r="S53" s="32">
        <f t="shared" si="11"/>
        <v>20.506552682663873</v>
      </c>
      <c r="T53" s="32">
        <f t="shared" si="12"/>
        <v>25.80219527267985</v>
      </c>
    </row>
    <row r="54" spans="2:20" x14ac:dyDescent="0.25">
      <c r="B54" s="12" t="str">
        <f>'Média Mensal'!B54</f>
        <v>Santa Clara</v>
      </c>
      <c r="C54" s="12" t="str">
        <f>'Média Mensal'!C54</f>
        <v>Vila do Conde</v>
      </c>
      <c r="D54" s="15">
        <f>'Média Mensal'!D54</f>
        <v>670.57</v>
      </c>
      <c r="E54" s="4">
        <v>1886.0684825975102</v>
      </c>
      <c r="F54" s="2">
        <v>990.73348971699795</v>
      </c>
      <c r="G54" s="5">
        <f t="shared" si="4"/>
        <v>2876.801972314508</v>
      </c>
      <c r="H54" s="2">
        <v>0</v>
      </c>
      <c r="I54" s="2">
        <v>0</v>
      </c>
      <c r="J54" s="5">
        <f t="shared" si="5"/>
        <v>0</v>
      </c>
      <c r="K54" s="2">
        <v>63</v>
      </c>
      <c r="L54" s="2">
        <v>62</v>
      </c>
      <c r="M54" s="5">
        <f t="shared" si="6"/>
        <v>125</v>
      </c>
      <c r="N54" s="27">
        <f t="shared" si="13"/>
        <v>0.12071610871719855</v>
      </c>
      <c r="O54" s="27">
        <f t="shared" si="0"/>
        <v>6.4433759737057617E-2</v>
      </c>
      <c r="P54" s="28">
        <f t="shared" si="1"/>
        <v>9.2800063623048643E-2</v>
      </c>
      <c r="R54" s="32">
        <f t="shared" si="10"/>
        <v>29.937594961865241</v>
      </c>
      <c r="S54" s="32">
        <f t="shared" si="11"/>
        <v>15.97957241479029</v>
      </c>
      <c r="T54" s="32">
        <f t="shared" si="12"/>
        <v>23.014415778516064</v>
      </c>
    </row>
    <row r="55" spans="2:20" x14ac:dyDescent="0.25">
      <c r="B55" s="12" t="str">
        <f>'Média Mensal'!B55</f>
        <v>Vila do Conde</v>
      </c>
      <c r="C55" s="12" t="str">
        <f>'Média Mensal'!C55</f>
        <v>Alto de Pega</v>
      </c>
      <c r="D55" s="15">
        <f>'Média Mensal'!D55</f>
        <v>730.41</v>
      </c>
      <c r="E55" s="4">
        <v>1559.0833796937759</v>
      </c>
      <c r="F55" s="2">
        <v>776.04525948622438</v>
      </c>
      <c r="G55" s="5">
        <f t="shared" si="4"/>
        <v>2335.1286391800004</v>
      </c>
      <c r="H55" s="2">
        <v>0</v>
      </c>
      <c r="I55" s="2">
        <v>0</v>
      </c>
      <c r="J55" s="5">
        <f t="shared" si="5"/>
        <v>0</v>
      </c>
      <c r="K55" s="2">
        <v>62</v>
      </c>
      <c r="L55" s="2">
        <v>62</v>
      </c>
      <c r="M55" s="5">
        <f t="shared" si="6"/>
        <v>124</v>
      </c>
      <c r="N55" s="27">
        <f t="shared" si="13"/>
        <v>0.10139720211327886</v>
      </c>
      <c r="O55" s="27">
        <f t="shared" si="0"/>
        <v>5.0471205741820006E-2</v>
      </c>
      <c r="P55" s="28">
        <f t="shared" si="1"/>
        <v>7.5934203927549446E-2</v>
      </c>
      <c r="R55" s="32">
        <f t="shared" si="10"/>
        <v>25.146506124093161</v>
      </c>
      <c r="S55" s="32">
        <f t="shared" si="11"/>
        <v>12.51685902397136</v>
      </c>
      <c r="T55" s="32">
        <f t="shared" si="12"/>
        <v>18.831682574032261</v>
      </c>
    </row>
    <row r="56" spans="2:20" x14ac:dyDescent="0.25">
      <c r="B56" s="12" t="str">
        <f>'Média Mensal'!B56</f>
        <v>Alto de Pega</v>
      </c>
      <c r="C56" s="12" t="str">
        <f>'Média Mensal'!C56</f>
        <v>Portas Fronhas</v>
      </c>
      <c r="D56" s="15">
        <f>'Média Mensal'!D56</f>
        <v>671.05</v>
      </c>
      <c r="E56" s="4">
        <v>1489.6428219387594</v>
      </c>
      <c r="F56" s="2">
        <v>771.19635788141125</v>
      </c>
      <c r="G56" s="5">
        <f t="shared" si="4"/>
        <v>2260.8391798201706</v>
      </c>
      <c r="H56" s="2">
        <v>0</v>
      </c>
      <c r="I56" s="2">
        <v>0</v>
      </c>
      <c r="J56" s="5">
        <f t="shared" si="5"/>
        <v>0</v>
      </c>
      <c r="K56" s="2">
        <v>58</v>
      </c>
      <c r="L56" s="2">
        <v>62</v>
      </c>
      <c r="M56" s="5">
        <f t="shared" si="6"/>
        <v>120</v>
      </c>
      <c r="N56" s="27">
        <f t="shared" si="13"/>
        <v>0.10356248762088149</v>
      </c>
      <c r="O56" s="27">
        <f t="shared" si="0"/>
        <v>5.0155850538593345E-2</v>
      </c>
      <c r="P56" s="28">
        <f t="shared" si="1"/>
        <v>7.5969058461699282E-2</v>
      </c>
      <c r="R56" s="32">
        <f t="shared" si="10"/>
        <v>25.68349692997861</v>
      </c>
      <c r="S56" s="32">
        <f t="shared" si="11"/>
        <v>12.438650933571148</v>
      </c>
      <c r="T56" s="32">
        <f t="shared" si="12"/>
        <v>18.840326498501422</v>
      </c>
    </row>
    <row r="57" spans="2:20" x14ac:dyDescent="0.25">
      <c r="B57" s="12" t="str">
        <f>'Média Mensal'!B57</f>
        <v>Portas Fronhas</v>
      </c>
      <c r="C57" s="12" t="str">
        <f>'Média Mensal'!C57</f>
        <v>São Brás</v>
      </c>
      <c r="D57" s="15">
        <f>'Média Mensal'!D57</f>
        <v>562.21</v>
      </c>
      <c r="E57" s="4">
        <v>1207.946381377084</v>
      </c>
      <c r="F57" s="2">
        <v>660.42079980066592</v>
      </c>
      <c r="G57" s="5">
        <f t="shared" si="4"/>
        <v>1868.3671811777499</v>
      </c>
      <c r="H57" s="2">
        <v>0</v>
      </c>
      <c r="I57" s="2">
        <v>0</v>
      </c>
      <c r="J57" s="5">
        <f t="shared" si="5"/>
        <v>0</v>
      </c>
      <c r="K57" s="42">
        <v>62</v>
      </c>
      <c r="L57" s="2">
        <v>62</v>
      </c>
      <c r="M57" s="5">
        <f t="shared" si="6"/>
        <v>124</v>
      </c>
      <c r="N57" s="27">
        <f t="shared" si="13"/>
        <v>7.8560508674368104E-2</v>
      </c>
      <c r="O57" s="27">
        <f t="shared" si="0"/>
        <v>4.2951404773716569E-2</v>
      </c>
      <c r="P57" s="28">
        <f t="shared" si="1"/>
        <v>6.0755956724042333E-2</v>
      </c>
      <c r="R57" s="32">
        <f t="shared" si="10"/>
        <v>19.483006151243291</v>
      </c>
      <c r="S57" s="32">
        <f t="shared" si="11"/>
        <v>10.651948383881708</v>
      </c>
      <c r="T57" s="32">
        <f t="shared" si="12"/>
        <v>15.067477267562499</v>
      </c>
    </row>
    <row r="58" spans="2:20" x14ac:dyDescent="0.25">
      <c r="B58" s="13" t="str">
        <f>'Média Mensal'!B58</f>
        <v>São Brás</v>
      </c>
      <c r="C58" s="13" t="str">
        <f>'Média Mensal'!C58</f>
        <v>Póvoa de Varzim</v>
      </c>
      <c r="D58" s="16">
        <f>'Média Mensal'!D58</f>
        <v>624.94000000000005</v>
      </c>
      <c r="E58" s="6">
        <v>1140.0746401153772</v>
      </c>
      <c r="F58" s="3">
        <v>633.99999999991985</v>
      </c>
      <c r="G58" s="7">
        <f t="shared" si="4"/>
        <v>1774.0746401152969</v>
      </c>
      <c r="H58" s="3">
        <v>0</v>
      </c>
      <c r="I58" s="3">
        <v>0</v>
      </c>
      <c r="J58" s="7">
        <f t="shared" si="5"/>
        <v>0</v>
      </c>
      <c r="K58" s="43">
        <v>61</v>
      </c>
      <c r="L58" s="3">
        <v>62</v>
      </c>
      <c r="M58" s="7">
        <f t="shared" si="6"/>
        <v>123</v>
      </c>
      <c r="N58" s="29">
        <f t="shared" si="13"/>
        <v>7.5361887897632013E-2</v>
      </c>
      <c r="O58" s="29">
        <f t="shared" si="0"/>
        <v>4.1233090530691976E-2</v>
      </c>
      <c r="P58" s="30">
        <f t="shared" si="1"/>
        <v>5.8158754265515894E-2</v>
      </c>
      <c r="R58" s="32">
        <f t="shared" si="10"/>
        <v>18.68974819861274</v>
      </c>
      <c r="S58" s="32">
        <f t="shared" si="11"/>
        <v>10.225806451611611</v>
      </c>
      <c r="T58" s="32">
        <f t="shared" si="12"/>
        <v>14.423371057847943</v>
      </c>
    </row>
    <row r="59" spans="2:20" x14ac:dyDescent="0.25">
      <c r="B59" s="11" t="str">
        <f>'Média Mensal'!B59</f>
        <v>CSra da Hora</v>
      </c>
      <c r="C59" s="11" t="str">
        <f>'Média Mensal'!C59</f>
        <v>CFonte do Cuco</v>
      </c>
      <c r="D59" s="14">
        <f>'Média Mensal'!D59</f>
        <v>685.98</v>
      </c>
      <c r="E59" s="2">
        <v>3392.013700609743</v>
      </c>
      <c r="F59" s="2">
        <v>1824.5344239159406</v>
      </c>
      <c r="G59" s="5">
        <f t="shared" si="4"/>
        <v>5216.5481245256833</v>
      </c>
      <c r="H59" s="2">
        <v>4</v>
      </c>
      <c r="I59" s="2">
        <v>0</v>
      </c>
      <c r="J59" s="10">
        <f t="shared" si="5"/>
        <v>4</v>
      </c>
      <c r="K59" s="2">
        <v>58</v>
      </c>
      <c r="L59" s="2">
        <v>61</v>
      </c>
      <c r="M59" s="10">
        <f t="shared" si="6"/>
        <v>119</v>
      </c>
      <c r="N59" s="25">
        <f t="shared" si="13"/>
        <v>0.22245630250588555</v>
      </c>
      <c r="O59" s="25">
        <f t="shared" si="0"/>
        <v>0.12060645319380887</v>
      </c>
      <c r="P59" s="26">
        <f t="shared" si="1"/>
        <v>0.1717325561142245</v>
      </c>
      <c r="R59" s="32">
        <f t="shared" si="10"/>
        <v>54.709898396931337</v>
      </c>
      <c r="S59" s="32">
        <f t="shared" si="11"/>
        <v>29.910400392064599</v>
      </c>
      <c r="T59" s="32">
        <f t="shared" si="12"/>
        <v>42.410960361997425</v>
      </c>
    </row>
    <row r="60" spans="2:20" x14ac:dyDescent="0.25">
      <c r="B60" s="12" t="str">
        <f>'Média Mensal'!B60</f>
        <v>CFonte do Cuco</v>
      </c>
      <c r="C60" s="12" t="str">
        <f>'Média Mensal'!C60</f>
        <v>Cândido dos Reis</v>
      </c>
      <c r="D60" s="15">
        <f>'Média Mensal'!D60</f>
        <v>913.51</v>
      </c>
      <c r="E60" s="2">
        <v>3159.9715900588562</v>
      </c>
      <c r="F60" s="2">
        <v>1853.6764734926026</v>
      </c>
      <c r="G60" s="5">
        <f t="shared" si="4"/>
        <v>5013.648063551459</v>
      </c>
      <c r="H60" s="2">
        <v>4</v>
      </c>
      <c r="I60" s="2">
        <v>0</v>
      </c>
      <c r="J60" s="5">
        <f t="shared" si="5"/>
        <v>4</v>
      </c>
      <c r="K60" s="2">
        <v>58</v>
      </c>
      <c r="L60" s="2">
        <v>62</v>
      </c>
      <c r="M60" s="5">
        <f t="shared" si="6"/>
        <v>120</v>
      </c>
      <c r="N60" s="27">
        <f t="shared" si="13"/>
        <v>0.20723843061771094</v>
      </c>
      <c r="O60" s="27">
        <f t="shared" si="0"/>
        <v>0.12055648240716718</v>
      </c>
      <c r="P60" s="28">
        <f t="shared" si="1"/>
        <v>0.16371630301565632</v>
      </c>
      <c r="R60" s="32">
        <f t="shared" si="10"/>
        <v>50.967283710626717</v>
      </c>
      <c r="S60" s="32">
        <f t="shared" si="11"/>
        <v>29.898007636977461</v>
      </c>
      <c r="T60" s="32">
        <f t="shared" si="12"/>
        <v>40.432645673802092</v>
      </c>
    </row>
    <row r="61" spans="2:20" x14ac:dyDescent="0.25">
      <c r="B61" s="12" t="str">
        <f>'Média Mensal'!B61</f>
        <v>Cândido dos Reis</v>
      </c>
      <c r="C61" s="12" t="str">
        <f>'Média Mensal'!C61</f>
        <v>Pias</v>
      </c>
      <c r="D61" s="15">
        <f>'Média Mensal'!D61</f>
        <v>916.73</v>
      </c>
      <c r="E61" s="2">
        <v>2944.3227337403073</v>
      </c>
      <c r="F61" s="2">
        <v>1788.1234942531714</v>
      </c>
      <c r="G61" s="5">
        <f t="shared" si="4"/>
        <v>4732.4462279934787</v>
      </c>
      <c r="H61" s="2">
        <v>4</v>
      </c>
      <c r="I61" s="2">
        <v>0</v>
      </c>
      <c r="J61" s="5">
        <f t="shared" si="5"/>
        <v>4</v>
      </c>
      <c r="K61" s="2">
        <v>58</v>
      </c>
      <c r="L61" s="2">
        <v>62</v>
      </c>
      <c r="M61" s="5">
        <f t="shared" si="6"/>
        <v>120</v>
      </c>
      <c r="N61" s="27">
        <f t="shared" si="13"/>
        <v>0.19309566721801597</v>
      </c>
      <c r="O61" s="27">
        <f t="shared" si="0"/>
        <v>0.1162931512911792</v>
      </c>
      <c r="P61" s="28">
        <f t="shared" si="1"/>
        <v>0.15453390242925413</v>
      </c>
      <c r="R61" s="32">
        <f t="shared" si="10"/>
        <v>47.489076350650116</v>
      </c>
      <c r="S61" s="32">
        <f t="shared" si="11"/>
        <v>28.840701520212441</v>
      </c>
      <c r="T61" s="32">
        <f t="shared" si="12"/>
        <v>38.164888935431279</v>
      </c>
    </row>
    <row r="62" spans="2:20" x14ac:dyDescent="0.25">
      <c r="B62" s="12" t="str">
        <f>'Média Mensal'!B62</f>
        <v>Pias</v>
      </c>
      <c r="C62" s="12" t="str">
        <f>'Média Mensal'!C62</f>
        <v>Araújo</v>
      </c>
      <c r="D62" s="15">
        <f>'Média Mensal'!D62</f>
        <v>1258.1300000000001</v>
      </c>
      <c r="E62" s="2">
        <v>2820.449165016923</v>
      </c>
      <c r="F62" s="2">
        <v>1809.5787848893262</v>
      </c>
      <c r="G62" s="5">
        <f t="shared" si="4"/>
        <v>4630.027949906249</v>
      </c>
      <c r="H62" s="2">
        <v>4</v>
      </c>
      <c r="I62" s="2">
        <v>0</v>
      </c>
      <c r="J62" s="5">
        <f t="shared" si="5"/>
        <v>4</v>
      </c>
      <c r="K62" s="2">
        <v>58</v>
      </c>
      <c r="L62" s="2">
        <v>62</v>
      </c>
      <c r="M62" s="5">
        <f t="shared" si="6"/>
        <v>120</v>
      </c>
      <c r="N62" s="27">
        <f t="shared" si="13"/>
        <v>0.18497174482010251</v>
      </c>
      <c r="O62" s="27">
        <f t="shared" si="0"/>
        <v>0.11768852659269811</v>
      </c>
      <c r="P62" s="28">
        <f t="shared" si="1"/>
        <v>0.15118952292013613</v>
      </c>
      <c r="R62" s="32">
        <f t="shared" si="10"/>
        <v>45.491115564789077</v>
      </c>
      <c r="S62" s="32">
        <f t="shared" si="11"/>
        <v>29.186754594989132</v>
      </c>
      <c r="T62" s="32">
        <f t="shared" si="12"/>
        <v>37.338935079889104</v>
      </c>
    </row>
    <row r="63" spans="2:20" x14ac:dyDescent="0.25">
      <c r="B63" s="12" t="str">
        <f>'Média Mensal'!B63</f>
        <v>Araújo</v>
      </c>
      <c r="C63" s="12" t="str">
        <f>'Média Mensal'!C63</f>
        <v>Custió</v>
      </c>
      <c r="D63" s="15">
        <f>'Média Mensal'!D63</f>
        <v>651.69000000000005</v>
      </c>
      <c r="E63" s="2">
        <v>2653.0789949611494</v>
      </c>
      <c r="F63" s="2">
        <v>1710.3337804895109</v>
      </c>
      <c r="G63" s="5">
        <f t="shared" si="4"/>
        <v>4363.4127754506608</v>
      </c>
      <c r="H63" s="2">
        <v>4</v>
      </c>
      <c r="I63" s="2">
        <v>0</v>
      </c>
      <c r="J63" s="5">
        <f t="shared" si="5"/>
        <v>4</v>
      </c>
      <c r="K63" s="2">
        <v>58</v>
      </c>
      <c r="L63" s="2">
        <v>62</v>
      </c>
      <c r="M63" s="5">
        <f t="shared" si="6"/>
        <v>120</v>
      </c>
      <c r="N63" s="27">
        <f t="shared" si="13"/>
        <v>0.17399521215642375</v>
      </c>
      <c r="O63" s="27">
        <f t="shared" si="0"/>
        <v>0.11123398676440628</v>
      </c>
      <c r="P63" s="28">
        <f t="shared" si="1"/>
        <v>0.14248343702490401</v>
      </c>
      <c r="R63" s="32">
        <f t="shared" si="10"/>
        <v>42.791596692921765</v>
      </c>
      <c r="S63" s="32">
        <f t="shared" si="11"/>
        <v>27.586028717572756</v>
      </c>
      <c r="T63" s="32">
        <f t="shared" si="12"/>
        <v>35.188812705247265</v>
      </c>
    </row>
    <row r="64" spans="2:20" x14ac:dyDescent="0.25">
      <c r="B64" s="12" t="str">
        <f>'Média Mensal'!B64</f>
        <v>Custió</v>
      </c>
      <c r="C64" s="12" t="str">
        <f>'Média Mensal'!C64</f>
        <v>Parque de Maia</v>
      </c>
      <c r="D64" s="15">
        <f>'Média Mensal'!D64</f>
        <v>1418.51</v>
      </c>
      <c r="E64" s="2">
        <v>2463.8505692927906</v>
      </c>
      <c r="F64" s="2">
        <v>1750.2787848076291</v>
      </c>
      <c r="G64" s="5">
        <f t="shared" si="4"/>
        <v>4214.1293541004197</v>
      </c>
      <c r="H64" s="2">
        <v>4</v>
      </c>
      <c r="I64" s="2">
        <v>0</v>
      </c>
      <c r="J64" s="5">
        <f t="shared" si="5"/>
        <v>4</v>
      </c>
      <c r="K64" s="2">
        <v>58</v>
      </c>
      <c r="L64" s="2">
        <v>52</v>
      </c>
      <c r="M64" s="5">
        <f t="shared" si="6"/>
        <v>110</v>
      </c>
      <c r="N64" s="27">
        <f t="shared" si="13"/>
        <v>0.16158516325372446</v>
      </c>
      <c r="O64" s="27">
        <f t="shared" si="0"/>
        <v>0.13572261048446255</v>
      </c>
      <c r="P64" s="28">
        <f t="shared" si="1"/>
        <v>0.14973455635660957</v>
      </c>
      <c r="R64" s="32">
        <f t="shared" si="10"/>
        <v>39.739525311174042</v>
      </c>
      <c r="S64" s="32">
        <f t="shared" si="11"/>
        <v>33.659207400146713</v>
      </c>
      <c r="T64" s="32">
        <f t="shared" si="12"/>
        <v>36.966046965793154</v>
      </c>
    </row>
    <row r="65" spans="2:20" x14ac:dyDescent="0.25">
      <c r="B65" s="12" t="str">
        <f>'Média Mensal'!B65</f>
        <v>Parque de Maia</v>
      </c>
      <c r="C65" s="12" t="str">
        <f>'Média Mensal'!C65</f>
        <v>Forum</v>
      </c>
      <c r="D65" s="15">
        <f>'Média Mensal'!D65</f>
        <v>824.81</v>
      </c>
      <c r="E65" s="2">
        <v>2206.0753859003394</v>
      </c>
      <c r="F65" s="2">
        <v>1476.0469713011494</v>
      </c>
      <c r="G65" s="5">
        <f t="shared" si="4"/>
        <v>3682.1223572014887</v>
      </c>
      <c r="H65" s="2">
        <v>4</v>
      </c>
      <c r="I65" s="2">
        <v>2</v>
      </c>
      <c r="J65" s="5">
        <f t="shared" si="5"/>
        <v>6</v>
      </c>
      <c r="K65" s="2">
        <v>57</v>
      </c>
      <c r="L65" s="2">
        <v>56</v>
      </c>
      <c r="M65" s="5">
        <f t="shared" si="6"/>
        <v>113</v>
      </c>
      <c r="N65" s="27">
        <f t="shared" si="13"/>
        <v>0.14707169239335596</v>
      </c>
      <c r="O65" s="27">
        <f t="shared" si="0"/>
        <v>0.10307590581711937</v>
      </c>
      <c r="P65" s="28">
        <f t="shared" si="1"/>
        <v>0.12558398216921857</v>
      </c>
      <c r="R65" s="32">
        <f t="shared" si="10"/>
        <v>36.165170260661299</v>
      </c>
      <c r="S65" s="32">
        <f t="shared" si="11"/>
        <v>25.449085712088781</v>
      </c>
      <c r="T65" s="32">
        <f t="shared" si="12"/>
        <v>30.942204682365453</v>
      </c>
    </row>
    <row r="66" spans="2:20" x14ac:dyDescent="0.25">
      <c r="B66" s="12" t="str">
        <f>'Média Mensal'!B66</f>
        <v>Forum</v>
      </c>
      <c r="C66" s="12" t="str">
        <f>'Média Mensal'!C66</f>
        <v>Zona Industrial</v>
      </c>
      <c r="D66" s="15">
        <f>'Média Mensal'!D66</f>
        <v>1119.4000000000001</v>
      </c>
      <c r="E66" s="2">
        <v>989.6516339824376</v>
      </c>
      <c r="F66" s="2">
        <v>245.40354494127982</v>
      </c>
      <c r="G66" s="5">
        <f t="shared" si="4"/>
        <v>1235.0551789237174</v>
      </c>
      <c r="H66" s="2">
        <v>4</v>
      </c>
      <c r="I66" s="2">
        <v>2</v>
      </c>
      <c r="J66" s="5">
        <f t="shared" si="5"/>
        <v>6</v>
      </c>
      <c r="K66" s="2">
        <v>58</v>
      </c>
      <c r="L66" s="2">
        <v>59</v>
      </c>
      <c r="M66" s="5">
        <f t="shared" si="6"/>
        <v>117</v>
      </c>
      <c r="N66" s="27">
        <f t="shared" si="13"/>
        <v>6.4903701074399106E-2</v>
      </c>
      <c r="O66" s="27">
        <f t="shared" si="0"/>
        <v>1.6290729218088145E-2</v>
      </c>
      <c r="P66" s="28">
        <f t="shared" si="1"/>
        <v>4.0744760455387878E-2</v>
      </c>
      <c r="R66" s="32">
        <f t="shared" si="10"/>
        <v>15.962123128748994</v>
      </c>
      <c r="S66" s="32">
        <f t="shared" si="11"/>
        <v>4.0230089334636032</v>
      </c>
      <c r="T66" s="32">
        <f t="shared" si="12"/>
        <v>10.041099015639979</v>
      </c>
    </row>
    <row r="67" spans="2:20" x14ac:dyDescent="0.25">
      <c r="B67" s="12" t="str">
        <f>'Média Mensal'!B67</f>
        <v>Zona Industrial</v>
      </c>
      <c r="C67" s="12" t="str">
        <f>'Média Mensal'!C67</f>
        <v>Mandim</v>
      </c>
      <c r="D67" s="15">
        <f>'Média Mensal'!D67</f>
        <v>1194.23</v>
      </c>
      <c r="E67" s="2">
        <v>923.91387010435028</v>
      </c>
      <c r="F67" s="2">
        <v>159.44435597725101</v>
      </c>
      <c r="G67" s="5">
        <f t="shared" si="4"/>
        <v>1083.3582260816013</v>
      </c>
      <c r="H67" s="2">
        <v>4</v>
      </c>
      <c r="I67" s="2">
        <v>2</v>
      </c>
      <c r="J67" s="5">
        <f t="shared" si="5"/>
        <v>6</v>
      </c>
      <c r="K67" s="2">
        <v>58</v>
      </c>
      <c r="L67" s="2">
        <v>59</v>
      </c>
      <c r="M67" s="5">
        <f t="shared" si="6"/>
        <v>117</v>
      </c>
      <c r="N67" s="27">
        <f t="shared" si="13"/>
        <v>6.0592462624891805E-2</v>
      </c>
      <c r="O67" s="27">
        <f t="shared" si="0"/>
        <v>1.05844633548361E-2</v>
      </c>
      <c r="P67" s="28">
        <f t="shared" si="1"/>
        <v>3.5740242348957549E-2</v>
      </c>
      <c r="R67" s="32">
        <f t="shared" si="10"/>
        <v>14.901836614586294</v>
      </c>
      <c r="S67" s="32">
        <f t="shared" si="11"/>
        <v>2.6138419012664098</v>
      </c>
      <c r="T67" s="32">
        <f t="shared" si="12"/>
        <v>8.8077904559479787</v>
      </c>
    </row>
    <row r="68" spans="2:20" x14ac:dyDescent="0.25">
      <c r="B68" s="12" t="str">
        <f>'Média Mensal'!B68</f>
        <v>Mandim</v>
      </c>
      <c r="C68" s="12" t="str">
        <f>'Média Mensal'!C68</f>
        <v>Castêlo da Maia</v>
      </c>
      <c r="D68" s="15">
        <f>'Média Mensal'!D68</f>
        <v>1468.1</v>
      </c>
      <c r="E68" s="2">
        <v>879.46272575663727</v>
      </c>
      <c r="F68" s="2">
        <v>150.66845061850299</v>
      </c>
      <c r="G68" s="5">
        <f t="shared" si="4"/>
        <v>1030.1311763751403</v>
      </c>
      <c r="H68" s="2">
        <v>3</v>
      </c>
      <c r="I68" s="2">
        <v>2</v>
      </c>
      <c r="J68" s="5">
        <f t="shared" si="5"/>
        <v>5</v>
      </c>
      <c r="K68" s="2">
        <v>58</v>
      </c>
      <c r="L68" s="2">
        <v>59</v>
      </c>
      <c r="M68" s="5">
        <f t="shared" si="6"/>
        <v>117</v>
      </c>
      <c r="N68" s="27">
        <f t="shared" si="13"/>
        <v>5.8506035508025363E-2</v>
      </c>
      <c r="O68" s="27">
        <f t="shared" si="0"/>
        <v>1.0001888649661643E-2</v>
      </c>
      <c r="P68" s="28">
        <f t="shared" si="1"/>
        <v>3.4228175716877335E-2</v>
      </c>
      <c r="R68" s="32">
        <f t="shared" si="10"/>
        <v>14.417421733715365</v>
      </c>
      <c r="S68" s="32">
        <f t="shared" si="11"/>
        <v>2.4699746003033276</v>
      </c>
      <c r="T68" s="32">
        <f t="shared" si="12"/>
        <v>8.4436981670093463</v>
      </c>
    </row>
    <row r="69" spans="2:20" x14ac:dyDescent="0.25">
      <c r="B69" s="13" t="str">
        <f>'Média Mensal'!B69</f>
        <v>Castêlo da Maia</v>
      </c>
      <c r="C69" s="13" t="str">
        <f>'Média Mensal'!C69</f>
        <v>ISMAI</v>
      </c>
      <c r="D69" s="16">
        <f>'Média Mensal'!D69</f>
        <v>702.48</v>
      </c>
      <c r="E69" s="2">
        <v>410.55548992118111</v>
      </c>
      <c r="F69" s="2">
        <v>82.000000000282185</v>
      </c>
      <c r="G69" s="7">
        <f t="shared" si="4"/>
        <v>492.55548992146328</v>
      </c>
      <c r="H69" s="3">
        <v>2</v>
      </c>
      <c r="I69" s="3">
        <v>2</v>
      </c>
      <c r="J69" s="7">
        <f t="shared" si="5"/>
        <v>4</v>
      </c>
      <c r="K69" s="6">
        <v>61</v>
      </c>
      <c r="L69" s="3">
        <v>59</v>
      </c>
      <c r="M69" s="7">
        <f t="shared" si="6"/>
        <v>120</v>
      </c>
      <c r="N69" s="29">
        <f t="shared" si="13"/>
        <v>2.6385314262286703E-2</v>
      </c>
      <c r="O69" s="29">
        <f t="shared" si="0"/>
        <v>5.4434413170659978E-3</v>
      </c>
      <c r="P69" s="30">
        <f t="shared" si="1"/>
        <v>1.6083969759713403E-2</v>
      </c>
      <c r="R69" s="32">
        <f t="shared" si="10"/>
        <v>6.5167538082727159</v>
      </c>
      <c r="S69" s="32">
        <f t="shared" si="11"/>
        <v>1.3442622950865932</v>
      </c>
      <c r="T69" s="32">
        <f t="shared" si="12"/>
        <v>3.9722216929150265</v>
      </c>
    </row>
    <row r="70" spans="2:20" x14ac:dyDescent="0.25">
      <c r="B70" s="11" t="str">
        <f>'Média Mensal'!B70</f>
        <v>Santo Ovídio</v>
      </c>
      <c r="C70" s="11" t="str">
        <f>'Média Mensal'!C70</f>
        <v>D. João II</v>
      </c>
      <c r="D70" s="14">
        <f>'Média Mensal'!D70</f>
        <v>463.71</v>
      </c>
      <c r="E70" s="2">
        <v>1302.9999999898721</v>
      </c>
      <c r="F70" s="2">
        <v>2837.4258547158179</v>
      </c>
      <c r="G70" s="5">
        <f t="shared" ref="G70:G86" si="20">+E70+F70</f>
        <v>4140.4258547056897</v>
      </c>
      <c r="H70" s="2">
        <v>192</v>
      </c>
      <c r="I70" s="2">
        <v>193</v>
      </c>
      <c r="J70" s="10">
        <f t="shared" ref="J70:J86" si="21">+H70+I70</f>
        <v>385</v>
      </c>
      <c r="K70" s="2">
        <v>0</v>
      </c>
      <c r="L70" s="2">
        <v>0</v>
      </c>
      <c r="M70" s="10">
        <f t="shared" ref="M70:M86" si="22">+K70+L70</f>
        <v>0</v>
      </c>
      <c r="N70" s="25">
        <f t="shared" si="13"/>
        <v>3.1418788580002702E-2</v>
      </c>
      <c r="O70" s="25">
        <f t="shared" si="0"/>
        <v>6.8063372066681491E-2</v>
      </c>
      <c r="P70" s="26">
        <f t="shared" si="1"/>
        <v>4.9788670691506609E-2</v>
      </c>
      <c r="R70" s="32">
        <f t="shared" si="10"/>
        <v>6.7864583332805841</v>
      </c>
      <c r="S70" s="32">
        <f t="shared" si="11"/>
        <v>14.701688366403202</v>
      </c>
      <c r="T70" s="32">
        <f t="shared" si="12"/>
        <v>10.754352869365428</v>
      </c>
    </row>
    <row r="71" spans="2:20" x14ac:dyDescent="0.25">
      <c r="B71" s="12" t="str">
        <f>'Média Mensal'!B71</f>
        <v>D. João II</v>
      </c>
      <c r="C71" s="12" t="str">
        <f>'Média Mensal'!C71</f>
        <v>João de Deus</v>
      </c>
      <c r="D71" s="15">
        <f>'Média Mensal'!D71</f>
        <v>716.25</v>
      </c>
      <c r="E71" s="2">
        <v>1792.1271945863596</v>
      </c>
      <c r="F71" s="2">
        <v>4330.6087187258945</v>
      </c>
      <c r="G71" s="5">
        <f t="shared" si="20"/>
        <v>6122.7359133122536</v>
      </c>
      <c r="H71" s="2">
        <v>192</v>
      </c>
      <c r="I71" s="2">
        <v>192</v>
      </c>
      <c r="J71" s="5">
        <f t="shared" si="21"/>
        <v>384</v>
      </c>
      <c r="K71" s="2">
        <v>0</v>
      </c>
      <c r="L71" s="2">
        <v>0</v>
      </c>
      <c r="M71" s="5">
        <f t="shared" si="22"/>
        <v>0</v>
      </c>
      <c r="N71" s="27">
        <f t="shared" si="13"/>
        <v>4.3212943542302262E-2</v>
      </c>
      <c r="O71" s="27">
        <f t="shared" si="0"/>
        <v>0.10442247103409275</v>
      </c>
      <c r="P71" s="28">
        <f t="shared" si="1"/>
        <v>7.3817707288197504E-2</v>
      </c>
      <c r="R71" s="32">
        <f t="shared" ref="R71:R86" si="23">+E71/(H71+K71)</f>
        <v>9.33399580513729</v>
      </c>
      <c r="S71" s="32">
        <f t="shared" ref="S71:S86" si="24">+F71/(I71+L71)</f>
        <v>22.555253743364034</v>
      </c>
      <c r="T71" s="32">
        <f t="shared" ref="T71:T86" si="25">+G71/(J71+M71)</f>
        <v>15.944624774250661</v>
      </c>
    </row>
    <row r="72" spans="2:20" x14ac:dyDescent="0.25">
      <c r="B72" s="12" t="str">
        <f>'Média Mensal'!B72</f>
        <v>João de Deus</v>
      </c>
      <c r="C72" s="12" t="str">
        <f>'Média Mensal'!C72</f>
        <v>C.M.Gaia</v>
      </c>
      <c r="D72" s="15">
        <f>'Média Mensal'!D72</f>
        <v>405.01</v>
      </c>
      <c r="E72" s="2">
        <v>4459.4578197462597</v>
      </c>
      <c r="F72" s="2">
        <v>6757.0102302614796</v>
      </c>
      <c r="G72" s="5">
        <f t="shared" si="20"/>
        <v>11216.468050007739</v>
      </c>
      <c r="H72" s="2">
        <v>192</v>
      </c>
      <c r="I72" s="2">
        <v>192</v>
      </c>
      <c r="J72" s="5">
        <f t="shared" si="21"/>
        <v>384</v>
      </c>
      <c r="K72" s="2">
        <v>0</v>
      </c>
      <c r="L72" s="2">
        <v>0</v>
      </c>
      <c r="M72" s="5">
        <f t="shared" si="22"/>
        <v>0</v>
      </c>
      <c r="N72" s="27">
        <f t="shared" si="13"/>
        <v>0.10752936486656683</v>
      </c>
      <c r="O72" s="27">
        <f t="shared" si="0"/>
        <v>0.16292945192567226</v>
      </c>
      <c r="P72" s="28">
        <f t="shared" si="1"/>
        <v>0.13522940839611955</v>
      </c>
      <c r="R72" s="32">
        <f t="shared" si="23"/>
        <v>23.226342811178437</v>
      </c>
      <c r="S72" s="32">
        <f t="shared" si="24"/>
        <v>35.192761615945209</v>
      </c>
      <c r="T72" s="32">
        <f t="shared" si="25"/>
        <v>29.209552213561821</v>
      </c>
    </row>
    <row r="73" spans="2:20" x14ac:dyDescent="0.25">
      <c r="B73" s="12" t="str">
        <f>'Média Mensal'!B73</f>
        <v>C.M.Gaia</v>
      </c>
      <c r="C73" s="12" t="str">
        <f>'Média Mensal'!C73</f>
        <v>General Torres</v>
      </c>
      <c r="D73" s="15">
        <f>'Média Mensal'!D73</f>
        <v>488.39</v>
      </c>
      <c r="E73" s="2">
        <v>4804.9340095870602</v>
      </c>
      <c r="F73" s="2">
        <v>7916.3407954296772</v>
      </c>
      <c r="G73" s="5">
        <f t="shared" si="20"/>
        <v>12721.274805016737</v>
      </c>
      <c r="H73" s="2">
        <v>192</v>
      </c>
      <c r="I73" s="2">
        <v>192</v>
      </c>
      <c r="J73" s="5">
        <f t="shared" si="21"/>
        <v>384</v>
      </c>
      <c r="K73" s="2">
        <v>0</v>
      </c>
      <c r="L73" s="2">
        <v>0</v>
      </c>
      <c r="M73" s="5">
        <f t="shared" si="22"/>
        <v>0</v>
      </c>
      <c r="N73" s="27">
        <f t="shared" ref="N73" si="26">+E73/(H73*216+K73*248)</f>
        <v>0.11585971280832996</v>
      </c>
      <c r="O73" s="27">
        <f t="shared" ref="O73" si="27">+F73/(I73*216+L73*248)</f>
        <v>0.19088398908732826</v>
      </c>
      <c r="P73" s="28">
        <f t="shared" ref="P73" si="28">+G73/(J73*216+M73*248)</f>
        <v>0.1533718509478291</v>
      </c>
      <c r="R73" s="32">
        <f t="shared" si="23"/>
        <v>25.025697966599271</v>
      </c>
      <c r="S73" s="32">
        <f t="shared" si="24"/>
        <v>41.230941642862902</v>
      </c>
      <c r="T73" s="32">
        <f t="shared" si="25"/>
        <v>33.128319804731085</v>
      </c>
    </row>
    <row r="74" spans="2:20" x14ac:dyDescent="0.25">
      <c r="B74" s="12" t="str">
        <f>'Média Mensal'!B74</f>
        <v>General Torres</v>
      </c>
      <c r="C74" s="12" t="str">
        <f>'Média Mensal'!C74</f>
        <v>Jardim do Morro</v>
      </c>
      <c r="D74" s="15">
        <f>'Média Mensal'!D74</f>
        <v>419.98</v>
      </c>
      <c r="E74" s="2">
        <v>5374.2150466483718</v>
      </c>
      <c r="F74" s="2">
        <v>8789.8120379024513</v>
      </c>
      <c r="G74" s="5">
        <f t="shared" si="20"/>
        <v>14164.027084550824</v>
      </c>
      <c r="H74" s="2">
        <v>192</v>
      </c>
      <c r="I74" s="2">
        <v>192</v>
      </c>
      <c r="J74" s="5">
        <f t="shared" si="21"/>
        <v>384</v>
      </c>
      <c r="K74" s="2">
        <v>0</v>
      </c>
      <c r="L74" s="2">
        <v>0</v>
      </c>
      <c r="M74" s="5">
        <f t="shared" si="22"/>
        <v>0</v>
      </c>
      <c r="N74" s="27">
        <f t="shared" si="13"/>
        <v>0.12958658966648273</v>
      </c>
      <c r="O74" s="27">
        <f t="shared" si="0"/>
        <v>0.21194569921639783</v>
      </c>
      <c r="P74" s="28">
        <f t="shared" si="1"/>
        <v>0.17076614444144031</v>
      </c>
      <c r="R74" s="32">
        <f t="shared" si="23"/>
        <v>27.990703367960268</v>
      </c>
      <c r="S74" s="32">
        <f t="shared" si="24"/>
        <v>45.780271030741936</v>
      </c>
      <c r="T74" s="32">
        <f t="shared" si="25"/>
        <v>36.885487199351104</v>
      </c>
    </row>
    <row r="75" spans="2:20" x14ac:dyDescent="0.25">
      <c r="B75" s="12" t="str">
        <f>'Média Mensal'!B75</f>
        <v>Jardim do Morro</v>
      </c>
      <c r="C75" s="12" t="str">
        <f>'Média Mensal'!C75</f>
        <v>São Bento</v>
      </c>
      <c r="D75" s="15">
        <f>'Média Mensal'!D75</f>
        <v>795.7</v>
      </c>
      <c r="E75" s="2">
        <v>7444.1726794053457</v>
      </c>
      <c r="F75" s="2">
        <v>8943.7734728094474</v>
      </c>
      <c r="G75" s="5">
        <f t="shared" si="20"/>
        <v>16387.946152214794</v>
      </c>
      <c r="H75" s="2">
        <v>176</v>
      </c>
      <c r="I75" s="2">
        <v>180</v>
      </c>
      <c r="J75" s="5">
        <f t="shared" si="21"/>
        <v>356</v>
      </c>
      <c r="K75" s="2">
        <v>0</v>
      </c>
      <c r="L75" s="2">
        <v>0</v>
      </c>
      <c r="M75" s="5">
        <f t="shared" si="22"/>
        <v>0</v>
      </c>
      <c r="N75" s="27">
        <f t="shared" si="13"/>
        <v>0.19581683184462714</v>
      </c>
      <c r="O75" s="27">
        <f t="shared" si="0"/>
        <v>0.23003532594674506</v>
      </c>
      <c r="P75" s="28">
        <f t="shared" si="1"/>
        <v>0.21311831762659689</v>
      </c>
      <c r="R75" s="32">
        <f t="shared" si="23"/>
        <v>42.296435678439465</v>
      </c>
      <c r="S75" s="32">
        <f t="shared" si="24"/>
        <v>49.687630404496929</v>
      </c>
      <c r="T75" s="32">
        <f t="shared" si="25"/>
        <v>46.033556607344927</v>
      </c>
    </row>
    <row r="76" spans="2:20" x14ac:dyDescent="0.25">
      <c r="B76" s="12" t="str">
        <f>'Média Mensal'!B76</f>
        <v>São Bento</v>
      </c>
      <c r="C76" s="12" t="str">
        <f>'Média Mensal'!C76</f>
        <v>Aliados</v>
      </c>
      <c r="D76" s="15">
        <f>'Média Mensal'!D76</f>
        <v>443.38</v>
      </c>
      <c r="E76" s="2">
        <v>13462.858728328652</v>
      </c>
      <c r="F76" s="2">
        <v>9344.3574851159501</v>
      </c>
      <c r="G76" s="5">
        <f t="shared" si="20"/>
        <v>22807.216213444604</v>
      </c>
      <c r="H76" s="2">
        <v>192</v>
      </c>
      <c r="I76" s="2">
        <v>192</v>
      </c>
      <c r="J76" s="5">
        <f t="shared" si="21"/>
        <v>384</v>
      </c>
      <c r="K76" s="2">
        <v>0</v>
      </c>
      <c r="L76" s="2">
        <v>0</v>
      </c>
      <c r="M76" s="5">
        <f t="shared" si="22"/>
        <v>0</v>
      </c>
      <c r="N76" s="27">
        <f t="shared" si="13"/>
        <v>0.32462525868848024</v>
      </c>
      <c r="O76" s="27">
        <f t="shared" si="0"/>
        <v>0.22531726189033444</v>
      </c>
      <c r="P76" s="28">
        <f t="shared" si="1"/>
        <v>0.27497126028940738</v>
      </c>
      <c r="R76" s="32">
        <f t="shared" si="23"/>
        <v>70.119055876711727</v>
      </c>
      <c r="S76" s="32">
        <f t="shared" si="24"/>
        <v>48.66852856831224</v>
      </c>
      <c r="T76" s="32">
        <f t="shared" si="25"/>
        <v>59.393792222511991</v>
      </c>
    </row>
    <row r="77" spans="2:20" x14ac:dyDescent="0.25">
      <c r="B77" s="12" t="str">
        <f>'Média Mensal'!B77</f>
        <v>Aliados</v>
      </c>
      <c r="C77" s="12" t="str">
        <f>'Média Mensal'!C77</f>
        <v>Trindade S</v>
      </c>
      <c r="D77" s="15">
        <f>'Média Mensal'!D77</f>
        <v>450.27</v>
      </c>
      <c r="E77" s="2">
        <v>16297.736889743403</v>
      </c>
      <c r="F77" s="2">
        <v>9509.6254131739261</v>
      </c>
      <c r="G77" s="5">
        <f t="shared" si="20"/>
        <v>25807.362302917329</v>
      </c>
      <c r="H77" s="2">
        <v>192</v>
      </c>
      <c r="I77" s="2">
        <v>192</v>
      </c>
      <c r="J77" s="5">
        <f t="shared" si="21"/>
        <v>384</v>
      </c>
      <c r="K77" s="2">
        <v>0</v>
      </c>
      <c r="L77" s="2">
        <v>0</v>
      </c>
      <c r="M77" s="5">
        <f t="shared" si="22"/>
        <v>0</v>
      </c>
      <c r="N77" s="27">
        <f t="shared" si="13"/>
        <v>0.39298169583679116</v>
      </c>
      <c r="O77" s="27">
        <f t="shared" si="0"/>
        <v>0.22930231030994228</v>
      </c>
      <c r="P77" s="28">
        <f t="shared" si="1"/>
        <v>0.3111420030733667</v>
      </c>
      <c r="R77" s="32">
        <f t="shared" si="23"/>
        <v>84.884046300746888</v>
      </c>
      <c r="S77" s="32">
        <f t="shared" si="24"/>
        <v>49.529299026947534</v>
      </c>
      <c r="T77" s="32">
        <f t="shared" si="25"/>
        <v>67.206672663847215</v>
      </c>
    </row>
    <row r="78" spans="2:20" x14ac:dyDescent="0.25">
      <c r="B78" s="12" t="str">
        <f>'Média Mensal'!B78</f>
        <v>Trindade S</v>
      </c>
      <c r="C78" s="12" t="str">
        <f>'Média Mensal'!C78</f>
        <v>Faria Guimaraes</v>
      </c>
      <c r="D78" s="15">
        <f>'Média Mensal'!D78</f>
        <v>555.34</v>
      </c>
      <c r="E78" s="2">
        <v>11227.056119220229</v>
      </c>
      <c r="F78" s="2">
        <v>4362.3658618219424</v>
      </c>
      <c r="G78" s="5">
        <f t="shared" si="20"/>
        <v>15589.421981042171</v>
      </c>
      <c r="H78" s="2">
        <v>193</v>
      </c>
      <c r="I78" s="2">
        <v>193</v>
      </c>
      <c r="J78" s="5">
        <f t="shared" si="21"/>
        <v>386</v>
      </c>
      <c r="K78" s="2">
        <v>0</v>
      </c>
      <c r="L78" s="2">
        <v>0</v>
      </c>
      <c r="M78" s="5">
        <f t="shared" si="22"/>
        <v>0</v>
      </c>
      <c r="N78" s="27">
        <f t="shared" si="13"/>
        <v>0.26931145939407575</v>
      </c>
      <c r="O78" s="27">
        <f t="shared" si="0"/>
        <v>0.10464320336360446</v>
      </c>
      <c r="P78" s="28">
        <f t="shared" si="1"/>
        <v>0.18697733137884009</v>
      </c>
      <c r="R78" s="32">
        <f t="shared" si="23"/>
        <v>58.171275229120361</v>
      </c>
      <c r="S78" s="32">
        <f t="shared" si="24"/>
        <v>22.602931926538563</v>
      </c>
      <c r="T78" s="32">
        <f t="shared" si="25"/>
        <v>40.387103577829457</v>
      </c>
    </row>
    <row r="79" spans="2:20" x14ac:dyDescent="0.25">
      <c r="B79" s="12" t="str">
        <f>'Média Mensal'!B79</f>
        <v>Faria Guimaraes</v>
      </c>
      <c r="C79" s="12" t="str">
        <f>'Média Mensal'!C79</f>
        <v>Marques</v>
      </c>
      <c r="D79" s="15">
        <f>'Média Mensal'!D79</f>
        <v>621.04</v>
      </c>
      <c r="E79" s="2">
        <v>10176.74586950726</v>
      </c>
      <c r="F79" s="2">
        <v>4126.3382153600987</v>
      </c>
      <c r="G79" s="5">
        <f t="shared" si="20"/>
        <v>14303.084084867358</v>
      </c>
      <c r="H79" s="2">
        <v>195</v>
      </c>
      <c r="I79" s="2">
        <v>191</v>
      </c>
      <c r="J79" s="5">
        <f t="shared" si="21"/>
        <v>386</v>
      </c>
      <c r="K79" s="2">
        <v>0</v>
      </c>
      <c r="L79" s="2">
        <v>0</v>
      </c>
      <c r="M79" s="5">
        <f t="shared" si="22"/>
        <v>0</v>
      </c>
      <c r="N79" s="27">
        <f t="shared" si="13"/>
        <v>0.24161314979836801</v>
      </c>
      <c r="O79" s="27">
        <f t="shared" si="0"/>
        <v>0.10001789352724691</v>
      </c>
      <c r="P79" s="28">
        <f t="shared" si="1"/>
        <v>0.17154917584037802</v>
      </c>
      <c r="R79" s="32">
        <f t="shared" si="23"/>
        <v>52.188440356447487</v>
      </c>
      <c r="S79" s="32">
        <f t="shared" si="24"/>
        <v>21.603865001885335</v>
      </c>
      <c r="T79" s="32">
        <f t="shared" si="25"/>
        <v>37.054621981521656</v>
      </c>
    </row>
    <row r="80" spans="2:20" x14ac:dyDescent="0.25">
      <c r="B80" s="12" t="str">
        <f>'Média Mensal'!B80</f>
        <v>Marques</v>
      </c>
      <c r="C80" s="12" t="str">
        <f>'Média Mensal'!C80</f>
        <v>Combatentes</v>
      </c>
      <c r="D80" s="15">
        <f>'Média Mensal'!D80</f>
        <v>702.75</v>
      </c>
      <c r="E80" s="2">
        <v>7061.3007989299158</v>
      </c>
      <c r="F80" s="2">
        <v>3239.2032141402319</v>
      </c>
      <c r="G80" s="5">
        <f t="shared" si="20"/>
        <v>10300.504013070147</v>
      </c>
      <c r="H80" s="2">
        <v>193</v>
      </c>
      <c r="I80" s="2">
        <v>192</v>
      </c>
      <c r="J80" s="5">
        <f t="shared" si="21"/>
        <v>385</v>
      </c>
      <c r="K80" s="2">
        <v>0</v>
      </c>
      <c r="L80" s="2">
        <v>0</v>
      </c>
      <c r="M80" s="5">
        <f t="shared" si="22"/>
        <v>0</v>
      </c>
      <c r="N80" s="27">
        <f t="shared" si="13"/>
        <v>0.16938449431322961</v>
      </c>
      <c r="O80" s="27">
        <f t="shared" si="0"/>
        <v>7.8105787377995561E-2</v>
      </c>
      <c r="P80" s="28">
        <f t="shared" si="1"/>
        <v>0.12386368462085315</v>
      </c>
      <c r="R80" s="32">
        <f t="shared" si="23"/>
        <v>36.587050771657594</v>
      </c>
      <c r="S80" s="32">
        <f t="shared" si="24"/>
        <v>16.870850073647041</v>
      </c>
      <c r="T80" s="32">
        <f t="shared" si="25"/>
        <v>26.754555878104277</v>
      </c>
    </row>
    <row r="81" spans="2:20" x14ac:dyDescent="0.25">
      <c r="B81" s="12" t="str">
        <f>'Média Mensal'!B81</f>
        <v>Combatentes</v>
      </c>
      <c r="C81" s="12" t="str">
        <f>'Média Mensal'!C81</f>
        <v>Salgueiros</v>
      </c>
      <c r="D81" s="15">
        <f>'Média Mensal'!D81</f>
        <v>471.25</v>
      </c>
      <c r="E81" s="2">
        <v>5740.3468560418096</v>
      </c>
      <c r="F81" s="2">
        <v>2586.075883086477</v>
      </c>
      <c r="G81" s="5">
        <f t="shared" si="20"/>
        <v>8326.4227391282875</v>
      </c>
      <c r="H81" s="2">
        <v>191</v>
      </c>
      <c r="I81" s="2">
        <v>190</v>
      </c>
      <c r="J81" s="5">
        <f t="shared" si="21"/>
        <v>381</v>
      </c>
      <c r="K81" s="2">
        <v>0</v>
      </c>
      <c r="L81" s="2">
        <v>0</v>
      </c>
      <c r="M81" s="5">
        <f t="shared" si="22"/>
        <v>0</v>
      </c>
      <c r="N81" s="27">
        <f t="shared" si="13"/>
        <v>0.13913968528315421</v>
      </c>
      <c r="O81" s="27">
        <f t="shared" ref="O81:O86" si="29">+F81/(I81*216+L81*248)</f>
        <v>6.3013544909514552E-2</v>
      </c>
      <c r="P81" s="28">
        <f t="shared" ref="P81:P86" si="30">+G81/(J81*216+M81*248)</f>
        <v>0.10117651816769087</v>
      </c>
      <c r="R81" s="32">
        <f t="shared" si="23"/>
        <v>30.054172021161307</v>
      </c>
      <c r="S81" s="32">
        <f t="shared" si="24"/>
        <v>13.610925700455143</v>
      </c>
      <c r="T81" s="32">
        <f t="shared" si="25"/>
        <v>21.854127924221228</v>
      </c>
    </row>
    <row r="82" spans="2:20" x14ac:dyDescent="0.25">
      <c r="B82" s="12" t="str">
        <f>'Média Mensal'!B82</f>
        <v>Salgueiros</v>
      </c>
      <c r="C82" s="12" t="str">
        <f>'Média Mensal'!C82</f>
        <v>Polo Universitario</v>
      </c>
      <c r="D82" s="15">
        <f>'Média Mensal'!D82</f>
        <v>775.36</v>
      </c>
      <c r="E82" s="2">
        <v>4655.5381782005552</v>
      </c>
      <c r="F82" s="2">
        <v>2404.3266672787618</v>
      </c>
      <c r="G82" s="5">
        <f t="shared" si="20"/>
        <v>7059.8648454793165</v>
      </c>
      <c r="H82" s="2">
        <v>192</v>
      </c>
      <c r="I82" s="2">
        <v>192</v>
      </c>
      <c r="J82" s="5">
        <f t="shared" si="21"/>
        <v>384</v>
      </c>
      <c r="K82" s="2">
        <v>0</v>
      </c>
      <c r="L82" s="2">
        <v>0</v>
      </c>
      <c r="M82" s="5">
        <f t="shared" si="22"/>
        <v>0</v>
      </c>
      <c r="N82" s="27">
        <f t="shared" ref="N82:N86" si="31">+E82/(H82*216+K82*248)</f>
        <v>0.11225738276911061</v>
      </c>
      <c r="O82" s="27">
        <f t="shared" si="29"/>
        <v>5.7974697802825083E-2</v>
      </c>
      <c r="P82" s="28">
        <f t="shared" si="30"/>
        <v>8.5116040285967837E-2</v>
      </c>
      <c r="R82" s="32">
        <f t="shared" si="23"/>
        <v>24.247594678127893</v>
      </c>
      <c r="S82" s="32">
        <f t="shared" si="24"/>
        <v>12.522534725410218</v>
      </c>
      <c r="T82" s="32">
        <f t="shared" si="25"/>
        <v>18.385064701769053</v>
      </c>
    </row>
    <row r="83" spans="2:20" x14ac:dyDescent="0.25">
      <c r="B83" s="12" t="str">
        <f>'Média Mensal'!B83</f>
        <v>Polo Universitario</v>
      </c>
      <c r="C83" s="12" t="str">
        <f>'Média Mensal'!C83</f>
        <v>I.P.O.</v>
      </c>
      <c r="D83" s="15">
        <f>'Média Mensal'!D83</f>
        <v>827.64</v>
      </c>
      <c r="E83" s="2">
        <v>3303.1982051100022</v>
      </c>
      <c r="F83" s="2">
        <v>2076.5300004208939</v>
      </c>
      <c r="G83" s="5">
        <f t="shared" si="20"/>
        <v>5379.728205530896</v>
      </c>
      <c r="H83" s="2">
        <v>192</v>
      </c>
      <c r="I83" s="2">
        <v>192</v>
      </c>
      <c r="J83" s="5">
        <f t="shared" si="21"/>
        <v>384</v>
      </c>
      <c r="K83" s="2">
        <v>0</v>
      </c>
      <c r="L83" s="2">
        <v>0</v>
      </c>
      <c r="M83" s="5">
        <f t="shared" si="22"/>
        <v>0</v>
      </c>
      <c r="N83" s="27">
        <f t="shared" si="31"/>
        <v>7.9648876473524352E-2</v>
      </c>
      <c r="O83" s="27">
        <f t="shared" si="29"/>
        <v>5.0070650087309362E-2</v>
      </c>
      <c r="P83" s="28">
        <f t="shared" si="30"/>
        <v>6.4859763280416857E-2</v>
      </c>
      <c r="R83" s="32">
        <f t="shared" si="23"/>
        <v>17.204157318281261</v>
      </c>
      <c r="S83" s="32">
        <f t="shared" si="24"/>
        <v>10.815260418858822</v>
      </c>
      <c r="T83" s="32">
        <f t="shared" si="25"/>
        <v>14.009708868570042</v>
      </c>
    </row>
    <row r="84" spans="2:20" x14ac:dyDescent="0.25">
      <c r="B84" s="13" t="str">
        <f>'Média Mensal'!B84</f>
        <v>I.P.O.</v>
      </c>
      <c r="C84" s="13" t="str">
        <f>'Média Mensal'!C84</f>
        <v>Hospital São João</v>
      </c>
      <c r="D84" s="16">
        <f>'Média Mensal'!D84</f>
        <v>351.77</v>
      </c>
      <c r="E84" s="6">
        <v>1931.9955730224128</v>
      </c>
      <c r="F84" s="3">
        <v>1584.9999999902029</v>
      </c>
      <c r="G84" s="7">
        <f t="shared" si="20"/>
        <v>3516.9955730126158</v>
      </c>
      <c r="H84" s="3">
        <v>192</v>
      </c>
      <c r="I84" s="3">
        <v>192</v>
      </c>
      <c r="J84" s="7">
        <f t="shared" si="21"/>
        <v>384</v>
      </c>
      <c r="K84" s="6">
        <v>0</v>
      </c>
      <c r="L84" s="3">
        <v>0</v>
      </c>
      <c r="M84" s="7">
        <f t="shared" si="22"/>
        <v>0</v>
      </c>
      <c r="N84" s="29">
        <f t="shared" si="31"/>
        <v>4.6585541401967905E-2</v>
      </c>
      <c r="O84" s="29">
        <f t="shared" si="29"/>
        <v>3.8218557098529199E-2</v>
      </c>
      <c r="P84" s="30">
        <f t="shared" si="30"/>
        <v>4.2402049250248548E-2</v>
      </c>
      <c r="R84" s="32">
        <f t="shared" si="23"/>
        <v>10.062476942825066</v>
      </c>
      <c r="S84" s="32">
        <f t="shared" si="24"/>
        <v>8.2552083332823063</v>
      </c>
      <c r="T84" s="32">
        <f t="shared" si="25"/>
        <v>9.1588426380536863</v>
      </c>
    </row>
    <row r="85" spans="2:20" x14ac:dyDescent="0.25">
      <c r="B85" s="12" t="str">
        <f>'Média Mensal'!B85</f>
        <v xml:space="preserve">Verdes (E) </v>
      </c>
      <c r="C85" s="12" t="str">
        <f>'Média Mensal'!C85</f>
        <v>Botica</v>
      </c>
      <c r="D85" s="15">
        <f>'Média Mensal'!D85</f>
        <v>683.54</v>
      </c>
      <c r="E85" s="2">
        <v>902.738640895392</v>
      </c>
      <c r="F85" s="2">
        <v>2956.0302583403281</v>
      </c>
      <c r="G85" s="5">
        <f t="shared" si="20"/>
        <v>3858.7688992357203</v>
      </c>
      <c r="H85" s="2">
        <v>62</v>
      </c>
      <c r="I85" s="2">
        <v>62</v>
      </c>
      <c r="J85" s="5">
        <f t="shared" si="21"/>
        <v>124</v>
      </c>
      <c r="K85" s="2">
        <v>0</v>
      </c>
      <c r="L85" s="2">
        <v>0</v>
      </c>
      <c r="M85" s="5">
        <f t="shared" si="22"/>
        <v>0</v>
      </c>
      <c r="N85" s="27">
        <f t="shared" si="31"/>
        <v>6.7408799350014342E-2</v>
      </c>
      <c r="O85" s="27">
        <f t="shared" si="29"/>
        <v>0.22073105274345342</v>
      </c>
      <c r="P85" s="28">
        <f t="shared" si="30"/>
        <v>0.14406992604673388</v>
      </c>
      <c r="R85" s="32">
        <f t="shared" si="23"/>
        <v>14.560300659603097</v>
      </c>
      <c r="S85" s="32">
        <f t="shared" si="24"/>
        <v>47.677907392585936</v>
      </c>
      <c r="T85" s="32">
        <f t="shared" si="25"/>
        <v>31.119104026094519</v>
      </c>
    </row>
    <row r="86" spans="2:20" x14ac:dyDescent="0.25">
      <c r="B86" s="13" t="str">
        <f>'Média Mensal'!B86</f>
        <v>Botica</v>
      </c>
      <c r="C86" s="13" t="str">
        <f>'Média Mensal'!C86</f>
        <v>Aeroporto</v>
      </c>
      <c r="D86" s="16">
        <f>'Média Mensal'!D86</f>
        <v>649.66</v>
      </c>
      <c r="E86" s="6">
        <v>771.00585630708451</v>
      </c>
      <c r="F86" s="3">
        <v>2794.0000000005844</v>
      </c>
      <c r="G86" s="45">
        <f t="shared" si="20"/>
        <v>3565.0058563076691</v>
      </c>
      <c r="H86" s="44">
        <v>62</v>
      </c>
      <c r="I86" s="44">
        <v>62</v>
      </c>
      <c r="J86" s="45">
        <f t="shared" si="21"/>
        <v>124</v>
      </c>
      <c r="K86" s="43">
        <v>0</v>
      </c>
      <c r="L86" s="44">
        <v>0</v>
      </c>
      <c r="M86" s="45">
        <f t="shared" si="22"/>
        <v>0</v>
      </c>
      <c r="N86" s="29">
        <f t="shared" si="31"/>
        <v>5.7572121886729728E-2</v>
      </c>
      <c r="O86" s="29">
        <f t="shared" si="29"/>
        <v>0.20863201911593371</v>
      </c>
      <c r="P86" s="30">
        <f t="shared" si="30"/>
        <v>0.13310207050133174</v>
      </c>
      <c r="R86" s="32">
        <f t="shared" si="23"/>
        <v>12.435578327533621</v>
      </c>
      <c r="S86" s="32">
        <f t="shared" si="24"/>
        <v>45.064516129041685</v>
      </c>
      <c r="T86" s="32">
        <f t="shared" si="25"/>
        <v>28.750047228287652</v>
      </c>
    </row>
    <row r="87" spans="2:20" x14ac:dyDescent="0.25">
      <c r="B87" s="23" t="s">
        <v>85</v>
      </c>
    </row>
    <row r="88" spans="2:20" x14ac:dyDescent="0.25">
      <c r="B88" s="34"/>
    </row>
    <row r="89" spans="2:20" hidden="1" x14ac:dyDescent="0.25">
      <c r="C89" s="50" t="s">
        <v>106</v>
      </c>
      <c r="D89" s="51">
        <f>+SUMPRODUCT(D5:D86,G5:G86)/1000</f>
        <v>527972.40196568426</v>
      </c>
    </row>
    <row r="90" spans="2:20" hidden="1" x14ac:dyDescent="0.25">
      <c r="C90" s="50" t="s">
        <v>108</v>
      </c>
      <c r="D90" s="51">
        <f>+(SUMPRODUCT($D$5:$D$86,$J$5:$J$86)+SUMPRODUCT($D$5:$D$86,$M$5:$M$86))/1000</f>
        <v>15909.92052</v>
      </c>
    </row>
    <row r="91" spans="2:20" hidden="1" x14ac:dyDescent="0.25">
      <c r="C91" s="50" t="s">
        <v>107</v>
      </c>
      <c r="D91" s="51">
        <f>+(SUMPRODUCT($D$5:$D$86,$J$5:$J$86)*216+SUMPRODUCT($D$5:$D$86,$M$5:$M$86)*248)/1000</f>
        <v>3643637.2601600001</v>
      </c>
    </row>
    <row r="92" spans="2:20" hidden="1" x14ac:dyDescent="0.25">
      <c r="C92" s="50" t="s">
        <v>109</v>
      </c>
      <c r="D92" s="35">
        <f>+D89/D91</f>
        <v>0.14490256967635132</v>
      </c>
    </row>
    <row r="93" spans="2:20" hidden="1" x14ac:dyDescent="0.25">
      <c r="D93" s="52">
        <f>+D92-P2</f>
        <v>0</v>
      </c>
    </row>
    <row r="94" spans="2:20" hidden="1" x14ac:dyDescent="0.25"/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2">
    <tabColor theme="0" tint="-4.9989318521683403E-2"/>
  </sheetPr>
  <dimension ref="A1:T94"/>
  <sheetViews>
    <sheetView topLeftCell="A85" workbookViewId="0">
      <selection activeCell="B110" sqref="B110"/>
    </sheetView>
  </sheetViews>
  <sheetFormatPr defaultRowHeight="15" x14ac:dyDescent="0.25"/>
  <cols>
    <col min="2" max="2" width="17.42578125" bestFit="1" customWidth="1"/>
    <col min="3" max="3" width="17.42578125" customWidth="1"/>
    <col min="4" max="4" width="13.7109375" customWidth="1"/>
    <col min="5" max="16" width="10" customWidth="1"/>
  </cols>
  <sheetData>
    <row r="1" spans="1:20" ht="14.45" x14ac:dyDescent="0.3">
      <c r="P1" s="33"/>
    </row>
    <row r="2" spans="1:20" ht="17.25" x14ac:dyDescent="0.3">
      <c r="A2" s="1"/>
      <c r="H2" s="55" t="s">
        <v>84</v>
      </c>
      <c r="I2" s="56"/>
      <c r="J2" s="56"/>
      <c r="K2" s="56"/>
      <c r="L2" s="56"/>
      <c r="M2" s="56"/>
      <c r="N2" s="56"/>
      <c r="O2" s="57"/>
      <c r="P2" s="17">
        <v>8.5058663243766333E-2</v>
      </c>
    </row>
    <row r="3" spans="1:20" ht="17.25" x14ac:dyDescent="0.25">
      <c r="B3" s="60" t="s">
        <v>3</v>
      </c>
      <c r="C3" s="62" t="s">
        <v>4</v>
      </c>
      <c r="D3" s="18" t="s">
        <v>82</v>
      </c>
      <c r="E3" s="65" t="s">
        <v>0</v>
      </c>
      <c r="F3" s="65"/>
      <c r="G3" s="66"/>
      <c r="H3" s="64" t="s">
        <v>86</v>
      </c>
      <c r="I3" s="65"/>
      <c r="J3" s="66"/>
      <c r="K3" s="64" t="s">
        <v>87</v>
      </c>
      <c r="L3" s="65"/>
      <c r="M3" s="66"/>
      <c r="N3" s="64" t="s">
        <v>1</v>
      </c>
      <c r="O3" s="65"/>
      <c r="P3" s="66"/>
      <c r="R3" s="64" t="s">
        <v>88</v>
      </c>
      <c r="S3" s="65"/>
      <c r="T3" s="66"/>
    </row>
    <row r="4" spans="1:20" x14ac:dyDescent="0.25">
      <c r="B4" s="61"/>
      <c r="C4" s="63"/>
      <c r="D4" s="19" t="s">
        <v>83</v>
      </c>
      <c r="E4" s="20" t="s">
        <v>5</v>
      </c>
      <c r="F4" s="21" t="s">
        <v>6</v>
      </c>
      <c r="G4" s="22" t="s">
        <v>2</v>
      </c>
      <c r="H4" s="20" t="s">
        <v>5</v>
      </c>
      <c r="I4" s="21" t="s">
        <v>6</v>
      </c>
      <c r="J4" s="22" t="s">
        <v>2</v>
      </c>
      <c r="K4" s="20" t="s">
        <v>5</v>
      </c>
      <c r="L4" s="21" t="s">
        <v>6</v>
      </c>
      <c r="M4" s="24" t="s">
        <v>2</v>
      </c>
      <c r="N4" s="20" t="s">
        <v>5</v>
      </c>
      <c r="O4" s="21" t="s">
        <v>6</v>
      </c>
      <c r="P4" s="22" t="s">
        <v>2</v>
      </c>
      <c r="R4" s="20" t="s">
        <v>5</v>
      </c>
      <c r="S4" s="21" t="s">
        <v>6</v>
      </c>
      <c r="T4" s="31" t="s">
        <v>2</v>
      </c>
    </row>
    <row r="5" spans="1:20" x14ac:dyDescent="0.25">
      <c r="B5" s="11" t="str">
        <f>'Média Mensal'!B5</f>
        <v>Fânzeres</v>
      </c>
      <c r="C5" s="11" t="str">
        <f>'Média Mensal'!C5</f>
        <v>Venda Nova</v>
      </c>
      <c r="D5" s="14">
        <f>'Média Mensal'!D5</f>
        <v>440.45</v>
      </c>
      <c r="E5" s="8">
        <v>340.99999999872807</v>
      </c>
      <c r="F5" s="8">
        <v>503.75662283027521</v>
      </c>
      <c r="G5" s="10">
        <f>+E5+F5</f>
        <v>844.75662282900328</v>
      </c>
      <c r="H5" s="9">
        <v>61</v>
      </c>
      <c r="I5" s="9">
        <v>64</v>
      </c>
      <c r="J5" s="10">
        <f>+H5+I5</f>
        <v>125</v>
      </c>
      <c r="K5" s="9">
        <v>0</v>
      </c>
      <c r="L5" s="9">
        <v>0</v>
      </c>
      <c r="M5" s="10">
        <f>+K5+L5</f>
        <v>0</v>
      </c>
      <c r="N5" s="27">
        <f>+E5/(H5*216+K5*248)</f>
        <v>2.5880388585210086E-2</v>
      </c>
      <c r="O5" s="27">
        <f t="shared" ref="O5:O80" si="0">+F5/(I5*216+L5*248)</f>
        <v>3.644072792464375E-2</v>
      </c>
      <c r="P5" s="28">
        <f t="shared" ref="P5:P80" si="1">+G5/(J5*216+M5*248)</f>
        <v>3.1287282327000121E-2</v>
      </c>
      <c r="R5" s="32">
        <f>+E5/(H5+K5)</f>
        <v>5.5901639344053784</v>
      </c>
      <c r="S5" s="32">
        <f t="shared" ref="S5" si="2">+F5/(I5+L5)</f>
        <v>7.8711972317230501</v>
      </c>
      <c r="T5" s="32">
        <f t="shared" ref="T5" si="3">+G5/(J5+M5)</f>
        <v>6.7580529826320266</v>
      </c>
    </row>
    <row r="6" spans="1:20" x14ac:dyDescent="0.25">
      <c r="B6" s="12" t="str">
        <f>'Média Mensal'!B6</f>
        <v>Venda Nova</v>
      </c>
      <c r="C6" s="12" t="str">
        <f>'Média Mensal'!C6</f>
        <v>Carreira</v>
      </c>
      <c r="D6" s="15">
        <f>'Média Mensal'!D6</f>
        <v>583.47</v>
      </c>
      <c r="E6" s="4">
        <v>478.42002306619753</v>
      </c>
      <c r="F6" s="2">
        <v>955.97891619700283</v>
      </c>
      <c r="G6" s="5">
        <f t="shared" ref="G6:G69" si="4">+E6+F6</f>
        <v>1434.3989392632004</v>
      </c>
      <c r="H6" s="2">
        <v>62</v>
      </c>
      <c r="I6" s="2">
        <v>62</v>
      </c>
      <c r="J6" s="5">
        <f t="shared" ref="J6:J69" si="5">+H6+I6</f>
        <v>124</v>
      </c>
      <c r="K6" s="2">
        <v>0</v>
      </c>
      <c r="L6" s="2">
        <v>0</v>
      </c>
      <c r="M6" s="5">
        <f t="shared" ref="M6:M68" si="6">+K6+L6</f>
        <v>0</v>
      </c>
      <c r="N6" s="27">
        <f t="shared" ref="N6:N69" si="7">+E6/(H6*216+K6*248)</f>
        <v>3.5724314745086437E-2</v>
      </c>
      <c r="O6" s="27">
        <f t="shared" si="0"/>
        <v>7.1384327673013948E-2</v>
      </c>
      <c r="P6" s="28">
        <f t="shared" si="1"/>
        <v>5.3554321209050196E-2</v>
      </c>
      <c r="R6" s="32">
        <f t="shared" ref="R6:R70" si="8">+E6/(H6+K6)</f>
        <v>7.7164519849386695</v>
      </c>
      <c r="S6" s="32">
        <f t="shared" ref="S6:S70" si="9">+F6/(I6+L6)</f>
        <v>15.419014777371013</v>
      </c>
      <c r="T6" s="32">
        <f t="shared" ref="T6:T70" si="10">+G6/(J6+M6)</f>
        <v>11.567733381154842</v>
      </c>
    </row>
    <row r="7" spans="1:20" x14ac:dyDescent="0.25">
      <c r="B7" s="12" t="str">
        <f>'Média Mensal'!B7</f>
        <v>Carreira</v>
      </c>
      <c r="C7" s="12" t="str">
        <f>'Média Mensal'!C7</f>
        <v>Baguim</v>
      </c>
      <c r="D7" s="15">
        <f>'Média Mensal'!D7</f>
        <v>786.02</v>
      </c>
      <c r="E7" s="4">
        <v>573.33358565505</v>
      </c>
      <c r="F7" s="2">
        <v>1203.4704838368768</v>
      </c>
      <c r="G7" s="5">
        <f t="shared" si="4"/>
        <v>1776.8040694919268</v>
      </c>
      <c r="H7" s="2">
        <v>62</v>
      </c>
      <c r="I7" s="2">
        <v>62</v>
      </c>
      <c r="J7" s="5">
        <f t="shared" si="5"/>
        <v>124</v>
      </c>
      <c r="K7" s="2">
        <v>0</v>
      </c>
      <c r="L7" s="2">
        <v>0</v>
      </c>
      <c r="M7" s="5">
        <f t="shared" si="6"/>
        <v>0</v>
      </c>
      <c r="N7" s="27">
        <f t="shared" si="7"/>
        <v>4.2811647674361561E-2</v>
      </c>
      <c r="O7" s="27">
        <f t="shared" si="0"/>
        <v>8.9864880812192113E-2</v>
      </c>
      <c r="P7" s="28">
        <f t="shared" si="1"/>
        <v>6.6338264243276837E-2</v>
      </c>
      <c r="R7" s="32">
        <f t="shared" si="8"/>
        <v>9.2473158976620962</v>
      </c>
      <c r="S7" s="32">
        <f t="shared" si="9"/>
        <v>19.410814255433497</v>
      </c>
      <c r="T7" s="32">
        <f t="shared" si="10"/>
        <v>14.329065076547797</v>
      </c>
    </row>
    <row r="8" spans="1:20" x14ac:dyDescent="0.25">
      <c r="B8" s="12" t="str">
        <f>'Média Mensal'!B8</f>
        <v>Baguim</v>
      </c>
      <c r="C8" s="12" t="str">
        <f>'Média Mensal'!C8</f>
        <v>Campainha</v>
      </c>
      <c r="D8" s="15">
        <f>'Média Mensal'!D8</f>
        <v>751.7</v>
      </c>
      <c r="E8" s="4">
        <v>641.3169158556575</v>
      </c>
      <c r="F8" s="2">
        <v>1345.3224557737146</v>
      </c>
      <c r="G8" s="5">
        <f t="shared" si="4"/>
        <v>1986.6393716293721</v>
      </c>
      <c r="H8" s="2">
        <v>62</v>
      </c>
      <c r="I8" s="2">
        <v>62</v>
      </c>
      <c r="J8" s="5">
        <f t="shared" si="5"/>
        <v>124</v>
      </c>
      <c r="K8" s="2">
        <v>0</v>
      </c>
      <c r="L8" s="2">
        <v>0</v>
      </c>
      <c r="M8" s="5">
        <f t="shared" si="6"/>
        <v>0</v>
      </c>
      <c r="N8" s="27">
        <f t="shared" si="7"/>
        <v>4.7888061219807161E-2</v>
      </c>
      <c r="O8" s="27">
        <f t="shared" si="0"/>
        <v>0.10045717262348526</v>
      </c>
      <c r="P8" s="28">
        <f t="shared" si="1"/>
        <v>7.4172616921646214E-2</v>
      </c>
      <c r="R8" s="32">
        <f t="shared" si="8"/>
        <v>10.343821223478347</v>
      </c>
      <c r="S8" s="32">
        <f t="shared" si="9"/>
        <v>21.698749286672818</v>
      </c>
      <c r="T8" s="32">
        <f t="shared" si="10"/>
        <v>16.021285255075583</v>
      </c>
    </row>
    <row r="9" spans="1:20" x14ac:dyDescent="0.25">
      <c r="B9" s="12" t="str">
        <f>'Média Mensal'!B9</f>
        <v>Campainha</v>
      </c>
      <c r="C9" s="12" t="str">
        <f>'Média Mensal'!C9</f>
        <v>Rio Tinto</v>
      </c>
      <c r="D9" s="15">
        <f>'Média Mensal'!D9</f>
        <v>859.99</v>
      </c>
      <c r="E9" s="4">
        <v>754.84659986087775</v>
      </c>
      <c r="F9" s="2">
        <v>1615.8270870491097</v>
      </c>
      <c r="G9" s="5">
        <f t="shared" si="4"/>
        <v>2370.6736869099873</v>
      </c>
      <c r="H9" s="2">
        <v>62</v>
      </c>
      <c r="I9" s="2">
        <v>62</v>
      </c>
      <c r="J9" s="5">
        <f t="shared" si="5"/>
        <v>124</v>
      </c>
      <c r="K9" s="2">
        <v>0</v>
      </c>
      <c r="L9" s="2">
        <v>0</v>
      </c>
      <c r="M9" s="5">
        <f t="shared" si="6"/>
        <v>0</v>
      </c>
      <c r="N9" s="27">
        <f t="shared" si="7"/>
        <v>5.6365486847437106E-2</v>
      </c>
      <c r="O9" s="27">
        <f t="shared" si="0"/>
        <v>0.1206561444929144</v>
      </c>
      <c r="P9" s="28">
        <f t="shared" si="1"/>
        <v>8.8510815670175755E-2</v>
      </c>
      <c r="R9" s="32">
        <f t="shared" si="8"/>
        <v>12.174945159046414</v>
      </c>
      <c r="S9" s="32">
        <f t="shared" si="9"/>
        <v>26.06172721046951</v>
      </c>
      <c r="T9" s="32">
        <f t="shared" si="10"/>
        <v>19.118336184757961</v>
      </c>
    </row>
    <row r="10" spans="1:20" x14ac:dyDescent="0.25">
      <c r="B10" s="12" t="str">
        <f>'Média Mensal'!B10</f>
        <v>Rio Tinto</v>
      </c>
      <c r="C10" s="12" t="str">
        <f>'Média Mensal'!C10</f>
        <v>Levada</v>
      </c>
      <c r="D10" s="15">
        <f>'Média Mensal'!D10</f>
        <v>452.83</v>
      </c>
      <c r="E10" s="4">
        <v>878.097312547961</v>
      </c>
      <c r="F10" s="2">
        <v>1719.7862498563929</v>
      </c>
      <c r="G10" s="5">
        <f t="shared" si="4"/>
        <v>2597.8835624043541</v>
      </c>
      <c r="H10" s="2">
        <v>62</v>
      </c>
      <c r="I10" s="2">
        <v>62</v>
      </c>
      <c r="J10" s="5">
        <f t="shared" si="5"/>
        <v>124</v>
      </c>
      <c r="K10" s="2">
        <v>0</v>
      </c>
      <c r="L10" s="2">
        <v>0</v>
      </c>
      <c r="M10" s="5">
        <f t="shared" si="6"/>
        <v>0</v>
      </c>
      <c r="N10" s="27">
        <f t="shared" si="7"/>
        <v>6.556879573984177E-2</v>
      </c>
      <c r="O10" s="27">
        <f t="shared" si="0"/>
        <v>0.1284189254671739</v>
      </c>
      <c r="P10" s="28">
        <f t="shared" si="1"/>
        <v>9.6993860603507842E-2</v>
      </c>
      <c r="R10" s="32">
        <f t="shared" si="8"/>
        <v>14.162859879805822</v>
      </c>
      <c r="S10" s="32">
        <f t="shared" si="9"/>
        <v>27.738487900909565</v>
      </c>
      <c r="T10" s="32">
        <f t="shared" si="10"/>
        <v>20.950673890357695</v>
      </c>
    </row>
    <row r="11" spans="1:20" x14ac:dyDescent="0.25">
      <c r="B11" s="12" t="str">
        <f>'Média Mensal'!B11</f>
        <v>Levada</v>
      </c>
      <c r="C11" s="12" t="str">
        <f>'Média Mensal'!C11</f>
        <v>Nau Vitória</v>
      </c>
      <c r="D11" s="15">
        <f>'Média Mensal'!D11</f>
        <v>1111.6199999999999</v>
      </c>
      <c r="E11" s="4">
        <v>1742.050352963063</v>
      </c>
      <c r="F11" s="2">
        <v>1753.5463517867645</v>
      </c>
      <c r="G11" s="5">
        <f t="shared" si="4"/>
        <v>3495.5967047498275</v>
      </c>
      <c r="H11" s="2">
        <v>62</v>
      </c>
      <c r="I11" s="2">
        <v>62</v>
      </c>
      <c r="J11" s="5">
        <f t="shared" si="5"/>
        <v>124</v>
      </c>
      <c r="K11" s="2">
        <v>0</v>
      </c>
      <c r="L11" s="2">
        <v>0</v>
      </c>
      <c r="M11" s="5">
        <f t="shared" si="6"/>
        <v>0</v>
      </c>
      <c r="N11" s="27">
        <f t="shared" si="7"/>
        <v>0.13008141823200889</v>
      </c>
      <c r="O11" s="27">
        <f t="shared" si="0"/>
        <v>0.13093984108324108</v>
      </c>
      <c r="P11" s="28">
        <f t="shared" si="1"/>
        <v>0.13051062965762497</v>
      </c>
      <c r="R11" s="32">
        <f t="shared" si="8"/>
        <v>28.097586338113921</v>
      </c>
      <c r="S11" s="32">
        <f t="shared" si="9"/>
        <v>28.283005673980071</v>
      </c>
      <c r="T11" s="32">
        <f t="shared" si="10"/>
        <v>28.190296006046996</v>
      </c>
    </row>
    <row r="12" spans="1:20" x14ac:dyDescent="0.25">
      <c r="B12" s="12" t="str">
        <f>'Média Mensal'!B12</f>
        <v>Nau Vitória</v>
      </c>
      <c r="C12" s="12" t="str">
        <f>'Média Mensal'!C12</f>
        <v>Nasoni</v>
      </c>
      <c r="D12" s="15">
        <f>'Média Mensal'!D12</f>
        <v>499.02</v>
      </c>
      <c r="E12" s="4">
        <v>1754.5247416103616</v>
      </c>
      <c r="F12" s="2">
        <v>1785.2708579991279</v>
      </c>
      <c r="G12" s="5">
        <f t="shared" si="4"/>
        <v>3539.7955996094897</v>
      </c>
      <c r="H12" s="2">
        <v>62</v>
      </c>
      <c r="I12" s="2">
        <v>62</v>
      </c>
      <c r="J12" s="5">
        <f t="shared" si="5"/>
        <v>124</v>
      </c>
      <c r="K12" s="2">
        <v>0</v>
      </c>
      <c r="L12" s="2">
        <v>0</v>
      </c>
      <c r="M12" s="5">
        <f t="shared" si="6"/>
        <v>0</v>
      </c>
      <c r="N12" s="27">
        <f t="shared" si="7"/>
        <v>0.13101289886576775</v>
      </c>
      <c r="O12" s="27">
        <f t="shared" si="0"/>
        <v>0.13330875582430765</v>
      </c>
      <c r="P12" s="28">
        <f t="shared" si="1"/>
        <v>0.1321608273450377</v>
      </c>
      <c r="R12" s="32">
        <f t="shared" si="8"/>
        <v>28.298786155005832</v>
      </c>
      <c r="S12" s="32">
        <f t="shared" si="9"/>
        <v>28.794691258050449</v>
      </c>
      <c r="T12" s="32">
        <f t="shared" si="10"/>
        <v>28.546738706528142</v>
      </c>
    </row>
    <row r="13" spans="1:20" x14ac:dyDescent="0.25">
      <c r="B13" s="12" t="str">
        <f>'Média Mensal'!B13</f>
        <v>Nasoni</v>
      </c>
      <c r="C13" s="12" t="str">
        <f>'Média Mensal'!C13</f>
        <v>Contumil</v>
      </c>
      <c r="D13" s="15">
        <f>'Média Mensal'!D13</f>
        <v>650</v>
      </c>
      <c r="E13" s="4">
        <v>1785.1576028383665</v>
      </c>
      <c r="F13" s="2">
        <v>1836.7896081173781</v>
      </c>
      <c r="G13" s="5">
        <f t="shared" si="4"/>
        <v>3621.9472109557446</v>
      </c>
      <c r="H13" s="2">
        <v>62</v>
      </c>
      <c r="I13" s="2">
        <v>62</v>
      </c>
      <c r="J13" s="5">
        <f t="shared" si="5"/>
        <v>124</v>
      </c>
      <c r="K13" s="2">
        <v>0</v>
      </c>
      <c r="L13" s="2">
        <v>0</v>
      </c>
      <c r="M13" s="5">
        <f t="shared" si="6"/>
        <v>0</v>
      </c>
      <c r="N13" s="27">
        <f t="shared" si="7"/>
        <v>0.13330029889772749</v>
      </c>
      <c r="O13" s="27">
        <f t="shared" si="0"/>
        <v>0.13715573537316145</v>
      </c>
      <c r="P13" s="28">
        <f t="shared" si="1"/>
        <v>0.13522801713544447</v>
      </c>
      <c r="R13" s="32">
        <f t="shared" si="8"/>
        <v>28.792864561909138</v>
      </c>
      <c r="S13" s="32">
        <f t="shared" si="9"/>
        <v>29.625638840602871</v>
      </c>
      <c r="T13" s="32">
        <f t="shared" si="10"/>
        <v>29.209251701256004</v>
      </c>
    </row>
    <row r="14" spans="1:20" x14ac:dyDescent="0.25">
      <c r="B14" s="12" t="str">
        <f>'Média Mensal'!B14</f>
        <v>Contumil</v>
      </c>
      <c r="C14" s="12" t="str">
        <f>'Média Mensal'!C14</f>
        <v>Estádio do Dragão</v>
      </c>
      <c r="D14" s="15">
        <f>'Média Mensal'!D14</f>
        <v>619.19000000000005</v>
      </c>
      <c r="E14" s="4">
        <v>1830.0578226388257</v>
      </c>
      <c r="F14" s="2">
        <v>2201.8629421412525</v>
      </c>
      <c r="G14" s="5">
        <f t="shared" si="4"/>
        <v>4031.9207647800781</v>
      </c>
      <c r="H14" s="2">
        <v>62</v>
      </c>
      <c r="I14" s="2">
        <v>62</v>
      </c>
      <c r="J14" s="5">
        <f t="shared" si="5"/>
        <v>124</v>
      </c>
      <c r="K14" s="2">
        <v>0</v>
      </c>
      <c r="L14" s="2">
        <v>0</v>
      </c>
      <c r="M14" s="5">
        <f t="shared" si="6"/>
        <v>0</v>
      </c>
      <c r="N14" s="27">
        <f t="shared" si="7"/>
        <v>0.13665306321974505</v>
      </c>
      <c r="O14" s="27">
        <f t="shared" si="0"/>
        <v>0.16441628898904215</v>
      </c>
      <c r="P14" s="28">
        <f t="shared" si="1"/>
        <v>0.15053467610439361</v>
      </c>
      <c r="R14" s="32">
        <f t="shared" si="8"/>
        <v>29.517061655464929</v>
      </c>
      <c r="S14" s="32">
        <f t="shared" si="9"/>
        <v>35.513918421633107</v>
      </c>
      <c r="T14" s="32">
        <f t="shared" si="10"/>
        <v>32.515490038549018</v>
      </c>
    </row>
    <row r="15" spans="1:20" x14ac:dyDescent="0.25">
      <c r="B15" s="12" t="str">
        <f>'Média Mensal'!B15</f>
        <v>Estádio do Dragão</v>
      </c>
      <c r="C15" s="12" t="str">
        <f>'Média Mensal'!C15</f>
        <v>Campanhã</v>
      </c>
      <c r="D15" s="15">
        <f>'Média Mensal'!D15</f>
        <v>1166.02</v>
      </c>
      <c r="E15" s="4">
        <v>3854.058164302267</v>
      </c>
      <c r="F15" s="2">
        <v>3699.4174233770591</v>
      </c>
      <c r="G15" s="5">
        <f t="shared" si="4"/>
        <v>7553.4755876793261</v>
      </c>
      <c r="H15" s="2">
        <v>98</v>
      </c>
      <c r="I15" s="2">
        <v>165</v>
      </c>
      <c r="J15" s="5">
        <f t="shared" si="5"/>
        <v>263</v>
      </c>
      <c r="K15" s="2">
        <v>171</v>
      </c>
      <c r="L15" s="2">
        <v>182</v>
      </c>
      <c r="M15" s="5">
        <f t="shared" si="6"/>
        <v>353</v>
      </c>
      <c r="N15" s="27">
        <f t="shared" si="7"/>
        <v>6.062127476252465E-2</v>
      </c>
      <c r="O15" s="27">
        <f t="shared" si="0"/>
        <v>4.5798472607916446E-2</v>
      </c>
      <c r="P15" s="28">
        <f t="shared" si="1"/>
        <v>5.2326781670356669E-2</v>
      </c>
      <c r="R15" s="32">
        <f t="shared" si="8"/>
        <v>14.327353770640398</v>
      </c>
      <c r="S15" s="32">
        <f t="shared" si="9"/>
        <v>10.661145312325818</v>
      </c>
      <c r="T15" s="32">
        <f t="shared" si="10"/>
        <v>12.26213569428462</v>
      </c>
    </row>
    <row r="16" spans="1:20" x14ac:dyDescent="0.25">
      <c r="B16" s="12" t="str">
        <f>'Média Mensal'!B16</f>
        <v>Campanhã</v>
      </c>
      <c r="C16" s="12" t="str">
        <f>'Média Mensal'!C16</f>
        <v>Heroismo</v>
      </c>
      <c r="D16" s="15">
        <f>'Média Mensal'!D16</f>
        <v>950.92</v>
      </c>
      <c r="E16" s="4">
        <v>6240.361731890468</v>
      </c>
      <c r="F16" s="2">
        <v>6270.4657964515045</v>
      </c>
      <c r="G16" s="5">
        <f t="shared" si="4"/>
        <v>12510.827528341972</v>
      </c>
      <c r="H16" s="2">
        <v>108</v>
      </c>
      <c r="I16" s="2">
        <v>169</v>
      </c>
      <c r="J16" s="5">
        <f t="shared" si="5"/>
        <v>277</v>
      </c>
      <c r="K16" s="2">
        <v>233</v>
      </c>
      <c r="L16" s="2">
        <v>265</v>
      </c>
      <c r="M16" s="5">
        <f t="shared" si="6"/>
        <v>498</v>
      </c>
      <c r="N16" s="27">
        <f t="shared" si="7"/>
        <v>7.6935123432913352E-2</v>
      </c>
      <c r="O16" s="27">
        <f t="shared" si="0"/>
        <v>6.1340446435783229E-2</v>
      </c>
      <c r="P16" s="28">
        <f t="shared" si="1"/>
        <v>6.8239884847176607E-2</v>
      </c>
      <c r="R16" s="32">
        <f t="shared" si="8"/>
        <v>18.300181031936855</v>
      </c>
      <c r="S16" s="32">
        <f t="shared" si="9"/>
        <v>14.448077872008074</v>
      </c>
      <c r="T16" s="32">
        <f t="shared" si="10"/>
        <v>16.143003262376737</v>
      </c>
    </row>
    <row r="17" spans="2:20" x14ac:dyDescent="0.25">
      <c r="B17" s="12" t="str">
        <f>'Média Mensal'!B17</f>
        <v>Heroismo</v>
      </c>
      <c r="C17" s="12" t="str">
        <f>'Média Mensal'!C17</f>
        <v>24 de Agosto</v>
      </c>
      <c r="D17" s="15">
        <f>'Média Mensal'!D17</f>
        <v>571.9</v>
      </c>
      <c r="E17" s="4">
        <v>6439.9122271254491</v>
      </c>
      <c r="F17" s="2">
        <v>6855.8526803248069</v>
      </c>
      <c r="G17" s="5">
        <f t="shared" si="4"/>
        <v>13295.764907450255</v>
      </c>
      <c r="H17" s="2">
        <v>114</v>
      </c>
      <c r="I17" s="2">
        <v>169</v>
      </c>
      <c r="J17" s="5">
        <f t="shared" si="5"/>
        <v>283</v>
      </c>
      <c r="K17" s="2">
        <v>237</v>
      </c>
      <c r="L17" s="2">
        <v>258</v>
      </c>
      <c r="M17" s="5">
        <f t="shared" si="6"/>
        <v>495</v>
      </c>
      <c r="N17" s="27">
        <f t="shared" si="7"/>
        <v>7.7217172987115695E-2</v>
      </c>
      <c r="O17" s="27">
        <f t="shared" si="0"/>
        <v>6.8225585943842121E-2</v>
      </c>
      <c r="P17" s="28">
        <f t="shared" si="1"/>
        <v>7.2303602776963447E-2</v>
      </c>
      <c r="R17" s="32">
        <f t="shared" si="8"/>
        <v>18.347328282408686</v>
      </c>
      <c r="S17" s="32">
        <f t="shared" si="9"/>
        <v>16.055861078044043</v>
      </c>
      <c r="T17" s="32">
        <f t="shared" si="10"/>
        <v>17.089672117545316</v>
      </c>
    </row>
    <row r="18" spans="2:20" x14ac:dyDescent="0.25">
      <c r="B18" s="12" t="str">
        <f>'Média Mensal'!B18</f>
        <v>24 de Agosto</v>
      </c>
      <c r="C18" s="12" t="str">
        <f>'Média Mensal'!C18</f>
        <v>Bolhão</v>
      </c>
      <c r="D18" s="15">
        <f>'Média Mensal'!D18</f>
        <v>680.44</v>
      </c>
      <c r="E18" s="4">
        <v>7640.4146842151004</v>
      </c>
      <c r="F18" s="2">
        <v>8693.0778818246326</v>
      </c>
      <c r="G18" s="5">
        <f t="shared" si="4"/>
        <v>16333.492566039733</v>
      </c>
      <c r="H18" s="2">
        <v>122</v>
      </c>
      <c r="I18" s="2">
        <v>169</v>
      </c>
      <c r="J18" s="5">
        <f t="shared" si="5"/>
        <v>291</v>
      </c>
      <c r="K18" s="2">
        <v>235</v>
      </c>
      <c r="L18" s="2">
        <v>258</v>
      </c>
      <c r="M18" s="5">
        <f t="shared" si="6"/>
        <v>493</v>
      </c>
      <c r="N18" s="27">
        <f t="shared" si="7"/>
        <v>9.0278082571782547E-2</v>
      </c>
      <c r="O18" s="27">
        <f t="shared" si="0"/>
        <v>8.6508616768416452E-2</v>
      </c>
      <c r="P18" s="28">
        <f t="shared" si="1"/>
        <v>8.8231917491571596E-2</v>
      </c>
      <c r="R18" s="32">
        <f t="shared" si="8"/>
        <v>21.40172180452409</v>
      </c>
      <c r="S18" s="32">
        <f t="shared" si="9"/>
        <v>20.358496210362137</v>
      </c>
      <c r="T18" s="32">
        <f t="shared" si="10"/>
        <v>20.833536436275171</v>
      </c>
    </row>
    <row r="19" spans="2:20" x14ac:dyDescent="0.25">
      <c r="B19" s="12" t="str">
        <f>'Média Mensal'!B19</f>
        <v>Bolhão</v>
      </c>
      <c r="C19" s="12" t="str">
        <f>'Média Mensal'!C19</f>
        <v>Trindade</v>
      </c>
      <c r="D19" s="15">
        <f>'Média Mensal'!D19</f>
        <v>451.8</v>
      </c>
      <c r="E19" s="4">
        <v>8905.4859641156236</v>
      </c>
      <c r="F19" s="2">
        <v>10285.809035344204</v>
      </c>
      <c r="G19" s="5">
        <f t="shared" si="4"/>
        <v>19191.294999459828</v>
      </c>
      <c r="H19" s="2">
        <v>116</v>
      </c>
      <c r="I19" s="2">
        <v>168</v>
      </c>
      <c r="J19" s="5">
        <f t="shared" si="5"/>
        <v>284</v>
      </c>
      <c r="K19" s="2">
        <v>231</v>
      </c>
      <c r="L19" s="2">
        <v>258</v>
      </c>
      <c r="M19" s="5">
        <f t="shared" si="6"/>
        <v>489</v>
      </c>
      <c r="N19" s="27">
        <f t="shared" si="7"/>
        <v>0.10814978582672233</v>
      </c>
      <c r="O19" s="27">
        <f t="shared" si="0"/>
        <v>0.10257907526871114</v>
      </c>
      <c r="P19" s="28">
        <f t="shared" si="1"/>
        <v>0.10509098326247332</v>
      </c>
      <c r="R19" s="32">
        <f t="shared" si="8"/>
        <v>25.664224680448484</v>
      </c>
      <c r="S19" s="32">
        <f t="shared" si="9"/>
        <v>24.145091632263391</v>
      </c>
      <c r="T19" s="32">
        <f t="shared" si="10"/>
        <v>24.82703104716666</v>
      </c>
    </row>
    <row r="20" spans="2:20" x14ac:dyDescent="0.25">
      <c r="B20" s="12" t="str">
        <f>'Média Mensal'!B20</f>
        <v>Trindade</v>
      </c>
      <c r="C20" s="12" t="str">
        <f>'Média Mensal'!C20</f>
        <v>Lapa</v>
      </c>
      <c r="D20" s="15">
        <f>'Média Mensal'!D20</f>
        <v>857.43000000000006</v>
      </c>
      <c r="E20" s="4">
        <v>16274.738977568191</v>
      </c>
      <c r="F20" s="2">
        <v>13923.169553332937</v>
      </c>
      <c r="G20" s="5">
        <f t="shared" si="4"/>
        <v>30197.908530901128</v>
      </c>
      <c r="H20" s="2">
        <v>222</v>
      </c>
      <c r="I20" s="2">
        <v>301</v>
      </c>
      <c r="J20" s="5">
        <f t="shared" si="5"/>
        <v>523</v>
      </c>
      <c r="K20" s="2">
        <v>215</v>
      </c>
      <c r="L20" s="2">
        <v>257</v>
      </c>
      <c r="M20" s="5">
        <f t="shared" si="6"/>
        <v>472</v>
      </c>
      <c r="N20" s="27">
        <f t="shared" si="7"/>
        <v>0.16070324450557105</v>
      </c>
      <c r="O20" s="27">
        <f t="shared" si="0"/>
        <v>0.10813944290832715</v>
      </c>
      <c r="P20" s="28">
        <f t="shared" si="1"/>
        <v>0.13128155553725318</v>
      </c>
      <c r="R20" s="32">
        <f t="shared" si="8"/>
        <v>37.241965623725839</v>
      </c>
      <c r="S20" s="32">
        <f t="shared" si="9"/>
        <v>24.951916762245407</v>
      </c>
      <c r="T20" s="32">
        <f t="shared" si="10"/>
        <v>30.349656814976008</v>
      </c>
    </row>
    <row r="21" spans="2:20" x14ac:dyDescent="0.25">
      <c r="B21" s="12" t="str">
        <f>'Média Mensal'!B21</f>
        <v>Lapa</v>
      </c>
      <c r="C21" s="12" t="str">
        <f>'Média Mensal'!C21</f>
        <v>Carolina Michaelis</v>
      </c>
      <c r="D21" s="15">
        <f>'Média Mensal'!D21</f>
        <v>460.97</v>
      </c>
      <c r="E21" s="4">
        <v>15141.274403974581</v>
      </c>
      <c r="F21" s="2">
        <v>14158.819149729003</v>
      </c>
      <c r="G21" s="5">
        <f t="shared" si="4"/>
        <v>29300.093553703584</v>
      </c>
      <c r="H21" s="2">
        <v>230</v>
      </c>
      <c r="I21" s="2">
        <v>298</v>
      </c>
      <c r="J21" s="5">
        <f t="shared" si="5"/>
        <v>528</v>
      </c>
      <c r="K21" s="2">
        <v>216</v>
      </c>
      <c r="L21" s="2">
        <v>258</v>
      </c>
      <c r="M21" s="5">
        <f t="shared" si="6"/>
        <v>474</v>
      </c>
      <c r="N21" s="27">
        <f t="shared" si="7"/>
        <v>0.14664956613178542</v>
      </c>
      <c r="O21" s="27">
        <f t="shared" si="0"/>
        <v>0.11031241546472982</v>
      </c>
      <c r="P21" s="28">
        <f t="shared" si="1"/>
        <v>0.12651163019733844</v>
      </c>
      <c r="R21" s="32">
        <f t="shared" si="8"/>
        <v>33.949045748821931</v>
      </c>
      <c r="S21" s="32">
        <f t="shared" si="9"/>
        <v>25.465502067857919</v>
      </c>
      <c r="T21" s="32">
        <f t="shared" si="10"/>
        <v>29.24161033303751</v>
      </c>
    </row>
    <row r="22" spans="2:20" x14ac:dyDescent="0.25">
      <c r="B22" s="12" t="str">
        <f>'Média Mensal'!B22</f>
        <v>Carolina Michaelis</v>
      </c>
      <c r="C22" s="12" t="str">
        <f>'Média Mensal'!C22</f>
        <v>Casa da Música</v>
      </c>
      <c r="D22" s="15">
        <f>'Média Mensal'!D22</f>
        <v>627.48</v>
      </c>
      <c r="E22" s="4">
        <v>14331.750860776043</v>
      </c>
      <c r="F22" s="2">
        <v>14014.232390518851</v>
      </c>
      <c r="G22" s="5">
        <f t="shared" si="4"/>
        <v>28345.983251294892</v>
      </c>
      <c r="H22" s="2">
        <v>230</v>
      </c>
      <c r="I22" s="2">
        <v>278</v>
      </c>
      <c r="J22" s="5">
        <f t="shared" si="5"/>
        <v>508</v>
      </c>
      <c r="K22" s="2">
        <v>218</v>
      </c>
      <c r="L22" s="2">
        <v>257</v>
      </c>
      <c r="M22" s="5">
        <f t="shared" si="6"/>
        <v>475</v>
      </c>
      <c r="N22" s="27">
        <f t="shared" si="7"/>
        <v>0.13814534682271787</v>
      </c>
      <c r="O22" s="27">
        <f t="shared" si="0"/>
        <v>0.11321521675272128</v>
      </c>
      <c r="P22" s="28">
        <f t="shared" si="1"/>
        <v>0.12458239535923003</v>
      </c>
      <c r="R22" s="32">
        <f t="shared" si="8"/>
        <v>31.990515314232237</v>
      </c>
      <c r="S22" s="32">
        <f t="shared" si="9"/>
        <v>26.194826898166077</v>
      </c>
      <c r="T22" s="32">
        <f t="shared" si="10"/>
        <v>28.83619862797039</v>
      </c>
    </row>
    <row r="23" spans="2:20" x14ac:dyDescent="0.25">
      <c r="B23" s="12" t="str">
        <f>'Média Mensal'!B23</f>
        <v>Casa da Música</v>
      </c>
      <c r="C23" s="12" t="str">
        <f>'Média Mensal'!C23</f>
        <v>Francos</v>
      </c>
      <c r="D23" s="15">
        <f>'Média Mensal'!D23</f>
        <v>871.87</v>
      </c>
      <c r="E23" s="4">
        <v>12692.784524141158</v>
      </c>
      <c r="F23" s="2">
        <v>12120.870456178074</v>
      </c>
      <c r="G23" s="5">
        <f t="shared" si="4"/>
        <v>24813.654980319232</v>
      </c>
      <c r="H23" s="2">
        <v>230</v>
      </c>
      <c r="I23" s="2">
        <v>271</v>
      </c>
      <c r="J23" s="5">
        <f t="shared" si="5"/>
        <v>501</v>
      </c>
      <c r="K23" s="2">
        <v>233</v>
      </c>
      <c r="L23" s="2">
        <v>257</v>
      </c>
      <c r="M23" s="5">
        <f t="shared" si="6"/>
        <v>490</v>
      </c>
      <c r="N23" s="27">
        <f t="shared" si="7"/>
        <v>0.11811196795337189</v>
      </c>
      <c r="O23" s="27">
        <f t="shared" si="0"/>
        <v>9.9130385175494592E-2</v>
      </c>
      <c r="P23" s="28">
        <f t="shared" si="1"/>
        <v>0.10800943248040895</v>
      </c>
      <c r="R23" s="32">
        <f t="shared" si="8"/>
        <v>27.414221434430146</v>
      </c>
      <c r="S23" s="32">
        <f t="shared" si="9"/>
        <v>22.956194045791808</v>
      </c>
      <c r="T23" s="32">
        <f t="shared" si="10"/>
        <v>25.039006034630908</v>
      </c>
    </row>
    <row r="24" spans="2:20" x14ac:dyDescent="0.25">
      <c r="B24" s="12" t="str">
        <f>'Média Mensal'!B24</f>
        <v>Francos</v>
      </c>
      <c r="C24" s="12" t="str">
        <f>'Média Mensal'!C24</f>
        <v>Ramalde</v>
      </c>
      <c r="D24" s="15">
        <f>'Média Mensal'!D24</f>
        <v>965.03</v>
      </c>
      <c r="E24" s="4">
        <v>11778.97595276016</v>
      </c>
      <c r="F24" s="2">
        <v>11469.880809708258</v>
      </c>
      <c r="G24" s="5">
        <f t="shared" si="4"/>
        <v>23248.856762468418</v>
      </c>
      <c r="H24" s="2">
        <v>243</v>
      </c>
      <c r="I24" s="2">
        <v>252</v>
      </c>
      <c r="J24" s="5">
        <f t="shared" si="5"/>
        <v>495</v>
      </c>
      <c r="K24" s="2">
        <v>232</v>
      </c>
      <c r="L24" s="2">
        <v>257</v>
      </c>
      <c r="M24" s="5">
        <f t="shared" si="6"/>
        <v>489</v>
      </c>
      <c r="N24" s="27">
        <f t="shared" si="7"/>
        <v>0.10705824140878499</v>
      </c>
      <c r="O24" s="27">
        <f t="shared" si="0"/>
        <v>9.7064186663972124E-2</v>
      </c>
      <c r="P24" s="28">
        <f t="shared" si="1"/>
        <v>0.10188287390648409</v>
      </c>
      <c r="R24" s="32">
        <f t="shared" si="8"/>
        <v>24.797844111074021</v>
      </c>
      <c r="S24" s="32">
        <f t="shared" si="9"/>
        <v>22.534146973886557</v>
      </c>
      <c r="T24" s="32">
        <f t="shared" si="10"/>
        <v>23.626886953728068</v>
      </c>
    </row>
    <row r="25" spans="2:20" x14ac:dyDescent="0.25">
      <c r="B25" s="12" t="str">
        <f>'Média Mensal'!B25</f>
        <v>Ramalde</v>
      </c>
      <c r="C25" s="12" t="str">
        <f>'Média Mensal'!C25</f>
        <v>Viso</v>
      </c>
      <c r="D25" s="15">
        <f>'Média Mensal'!D25</f>
        <v>621.15</v>
      </c>
      <c r="E25" s="4">
        <v>10887.84452366874</v>
      </c>
      <c r="F25" s="2">
        <v>11422.660021223177</v>
      </c>
      <c r="G25" s="5">
        <f t="shared" si="4"/>
        <v>22310.504544891919</v>
      </c>
      <c r="H25" s="2">
        <v>243</v>
      </c>
      <c r="I25" s="2">
        <v>252</v>
      </c>
      <c r="J25" s="5">
        <f t="shared" si="5"/>
        <v>495</v>
      </c>
      <c r="K25" s="2">
        <v>232</v>
      </c>
      <c r="L25" s="2">
        <v>257</v>
      </c>
      <c r="M25" s="5">
        <f t="shared" si="6"/>
        <v>489</v>
      </c>
      <c r="N25" s="27">
        <f t="shared" si="7"/>
        <v>9.8958813746716542E-2</v>
      </c>
      <c r="O25" s="27">
        <f t="shared" si="0"/>
        <v>9.6664579422713226E-2</v>
      </c>
      <c r="P25" s="28">
        <f t="shared" si="1"/>
        <v>9.7770756840256975E-2</v>
      </c>
      <c r="R25" s="32">
        <f t="shared" si="8"/>
        <v>22.921777944565768</v>
      </c>
      <c r="S25" s="32">
        <f t="shared" si="9"/>
        <v>22.441375287275395</v>
      </c>
      <c r="T25" s="32">
        <f t="shared" si="10"/>
        <v>22.673276976516178</v>
      </c>
    </row>
    <row r="26" spans="2:20" x14ac:dyDescent="0.25">
      <c r="B26" s="12" t="str">
        <f>'Média Mensal'!B26</f>
        <v>Viso</v>
      </c>
      <c r="C26" s="12" t="str">
        <f>'Média Mensal'!C26</f>
        <v>Sete Bicas</v>
      </c>
      <c r="D26" s="15">
        <f>'Média Mensal'!D26</f>
        <v>743.81</v>
      </c>
      <c r="E26" s="4">
        <v>10057.616129699874</v>
      </c>
      <c r="F26" s="2">
        <v>11251.443454826398</v>
      </c>
      <c r="G26" s="5">
        <f t="shared" si="4"/>
        <v>21309.059584526272</v>
      </c>
      <c r="H26" s="2">
        <v>244</v>
      </c>
      <c r="I26" s="2">
        <v>252</v>
      </c>
      <c r="J26" s="5">
        <f t="shared" si="5"/>
        <v>496</v>
      </c>
      <c r="K26" s="2">
        <v>231</v>
      </c>
      <c r="L26" s="2">
        <v>257</v>
      </c>
      <c r="M26" s="5">
        <f t="shared" si="6"/>
        <v>488</v>
      </c>
      <c r="N26" s="27">
        <f t="shared" si="7"/>
        <v>9.1439524053566396E-2</v>
      </c>
      <c r="O26" s="27">
        <f t="shared" si="0"/>
        <v>9.5215654448128073E-2</v>
      </c>
      <c r="P26" s="28">
        <f t="shared" si="1"/>
        <v>9.3395247127131278E-2</v>
      </c>
      <c r="R26" s="32">
        <f t="shared" si="8"/>
        <v>21.173928694104998</v>
      </c>
      <c r="S26" s="32">
        <f t="shared" si="9"/>
        <v>22.104996964295477</v>
      </c>
      <c r="T26" s="32">
        <f t="shared" si="10"/>
        <v>21.655548358258407</v>
      </c>
    </row>
    <row r="27" spans="2:20" x14ac:dyDescent="0.25">
      <c r="B27" s="12" t="str">
        <f>'Média Mensal'!B27</f>
        <v>Sete Bicas</v>
      </c>
      <c r="C27" s="12" t="str">
        <f>'Média Mensal'!C27</f>
        <v>ASra da Hora</v>
      </c>
      <c r="D27" s="15">
        <f>'Média Mensal'!D27</f>
        <v>674.5</v>
      </c>
      <c r="E27" s="4">
        <v>10000.228425545494</v>
      </c>
      <c r="F27" s="2">
        <v>7204.6530140609257</v>
      </c>
      <c r="G27" s="5">
        <f t="shared" si="4"/>
        <v>17204.881439606419</v>
      </c>
      <c r="H27" s="2">
        <v>252</v>
      </c>
      <c r="I27" s="2">
        <v>252</v>
      </c>
      <c r="J27" s="5">
        <f t="shared" si="5"/>
        <v>504</v>
      </c>
      <c r="K27" s="2">
        <v>230</v>
      </c>
      <c r="L27" s="2">
        <v>235</v>
      </c>
      <c r="M27" s="5">
        <f t="shared" si="6"/>
        <v>465</v>
      </c>
      <c r="N27" s="27">
        <f t="shared" si="7"/>
        <v>8.9710675555704514E-2</v>
      </c>
      <c r="O27" s="27">
        <f t="shared" si="0"/>
        <v>6.3920904731181463E-2</v>
      </c>
      <c r="P27" s="28">
        <f t="shared" si="1"/>
        <v>7.6744466329472308E-2</v>
      </c>
      <c r="R27" s="32">
        <f t="shared" si="8"/>
        <v>20.747361878725091</v>
      </c>
      <c r="S27" s="32">
        <f t="shared" si="9"/>
        <v>14.793948694170279</v>
      </c>
      <c r="T27" s="32">
        <f t="shared" si="10"/>
        <v>17.755295603308998</v>
      </c>
    </row>
    <row r="28" spans="2:20" x14ac:dyDescent="0.25">
      <c r="B28" s="12" t="str">
        <f>'Média Mensal'!B28</f>
        <v>ASra da Hora</v>
      </c>
      <c r="C28" s="12" t="str">
        <f>'Média Mensal'!C28</f>
        <v>Vasco da Gama</v>
      </c>
      <c r="D28" s="15">
        <f>'Média Mensal'!D28</f>
        <v>824.48</v>
      </c>
      <c r="E28" s="4">
        <v>3041.8659716633056</v>
      </c>
      <c r="F28" s="2">
        <v>2489.2555752547128</v>
      </c>
      <c r="G28" s="5">
        <f t="shared" si="4"/>
        <v>5531.1215469180188</v>
      </c>
      <c r="H28" s="2">
        <v>186</v>
      </c>
      <c r="I28" s="2">
        <v>186</v>
      </c>
      <c r="J28" s="5">
        <f t="shared" si="5"/>
        <v>372</v>
      </c>
      <c r="K28" s="2">
        <v>0</v>
      </c>
      <c r="L28" s="2">
        <v>0</v>
      </c>
      <c r="M28" s="5">
        <f t="shared" si="6"/>
        <v>0</v>
      </c>
      <c r="N28" s="27">
        <f t="shared" si="7"/>
        <v>7.5713509848250343E-2</v>
      </c>
      <c r="O28" s="27">
        <f t="shared" si="0"/>
        <v>6.1958770789892294E-2</v>
      </c>
      <c r="P28" s="28">
        <f t="shared" si="1"/>
        <v>6.8836140319071315E-2</v>
      </c>
      <c r="R28" s="32">
        <f t="shared" si="8"/>
        <v>16.354118127222073</v>
      </c>
      <c r="S28" s="32">
        <f t="shared" si="9"/>
        <v>13.383094490616735</v>
      </c>
      <c r="T28" s="32">
        <f t="shared" si="10"/>
        <v>14.868606308919405</v>
      </c>
    </row>
    <row r="29" spans="2:20" x14ac:dyDescent="0.25">
      <c r="B29" s="12" t="str">
        <f>'Média Mensal'!B29</f>
        <v>Vasco da Gama</v>
      </c>
      <c r="C29" s="12" t="str">
        <f>'Média Mensal'!C29</f>
        <v>Estádio do Mar</v>
      </c>
      <c r="D29" s="15">
        <f>'Média Mensal'!D29</f>
        <v>661.6</v>
      </c>
      <c r="E29" s="4">
        <v>2648.9889253778683</v>
      </c>
      <c r="F29" s="2">
        <v>2555.537062826249</v>
      </c>
      <c r="G29" s="5">
        <f t="shared" si="4"/>
        <v>5204.5259882041173</v>
      </c>
      <c r="H29" s="2">
        <v>186</v>
      </c>
      <c r="I29" s="2">
        <v>176</v>
      </c>
      <c r="J29" s="5">
        <f t="shared" si="5"/>
        <v>362</v>
      </c>
      <c r="K29" s="2">
        <v>0</v>
      </c>
      <c r="L29" s="2">
        <v>0</v>
      </c>
      <c r="M29" s="5">
        <f t="shared" si="6"/>
        <v>0</v>
      </c>
      <c r="N29" s="27">
        <f t="shared" si="7"/>
        <v>6.5934610846721128E-2</v>
      </c>
      <c r="O29" s="27">
        <f t="shared" si="0"/>
        <v>6.7222671054983404E-2</v>
      </c>
      <c r="P29" s="28">
        <f t="shared" si="1"/>
        <v>6.6560850063997812E-2</v>
      </c>
      <c r="R29" s="32">
        <f t="shared" si="8"/>
        <v>14.241875942891765</v>
      </c>
      <c r="S29" s="32">
        <f t="shared" si="9"/>
        <v>14.520096947876414</v>
      </c>
      <c r="T29" s="32">
        <f t="shared" si="10"/>
        <v>14.377143613823529</v>
      </c>
    </row>
    <row r="30" spans="2:20" x14ac:dyDescent="0.25">
      <c r="B30" s="12" t="str">
        <f>'Média Mensal'!B30</f>
        <v>Estádio do Mar</v>
      </c>
      <c r="C30" s="12" t="str">
        <f>'Média Mensal'!C30</f>
        <v>Pedro Hispano</v>
      </c>
      <c r="D30" s="15">
        <f>'Média Mensal'!D30</f>
        <v>786.97</v>
      </c>
      <c r="E30" s="4">
        <v>2515.7972333565085</v>
      </c>
      <c r="F30" s="2">
        <v>2598.4111651632747</v>
      </c>
      <c r="G30" s="5">
        <f t="shared" si="4"/>
        <v>5114.2083985197833</v>
      </c>
      <c r="H30" s="2">
        <v>187</v>
      </c>
      <c r="I30" s="2">
        <v>155</v>
      </c>
      <c r="J30" s="5">
        <f t="shared" si="5"/>
        <v>342</v>
      </c>
      <c r="K30" s="2">
        <v>0</v>
      </c>
      <c r="L30" s="2">
        <v>0</v>
      </c>
      <c r="M30" s="5">
        <f t="shared" si="6"/>
        <v>0</v>
      </c>
      <c r="N30" s="27">
        <f t="shared" si="7"/>
        <v>6.2284542319184705E-2</v>
      </c>
      <c r="O30" s="27">
        <f t="shared" si="0"/>
        <v>7.7610847227099003E-2</v>
      </c>
      <c r="P30" s="28">
        <f t="shared" si="1"/>
        <v>6.923067466049089E-2</v>
      </c>
      <c r="R30" s="32">
        <f t="shared" si="8"/>
        <v>13.453461140943896</v>
      </c>
      <c r="S30" s="32">
        <f t="shared" si="9"/>
        <v>16.763943001053384</v>
      </c>
      <c r="T30" s="32">
        <f t="shared" si="10"/>
        <v>14.953825726666032</v>
      </c>
    </row>
    <row r="31" spans="2:20" x14ac:dyDescent="0.25">
      <c r="B31" s="12" t="str">
        <f>'Média Mensal'!B31</f>
        <v>Pedro Hispano</v>
      </c>
      <c r="C31" s="12" t="str">
        <f>'Média Mensal'!C31</f>
        <v>Parque de Real</v>
      </c>
      <c r="D31" s="15">
        <f>'Média Mensal'!D31</f>
        <v>656.68</v>
      </c>
      <c r="E31" s="4">
        <v>2271.1517098844261</v>
      </c>
      <c r="F31" s="2">
        <v>2637.6050749925239</v>
      </c>
      <c r="G31" s="5">
        <f t="shared" si="4"/>
        <v>4908.7567848769504</v>
      </c>
      <c r="H31" s="2">
        <v>188</v>
      </c>
      <c r="I31" s="2">
        <v>154</v>
      </c>
      <c r="J31" s="5">
        <f t="shared" si="5"/>
        <v>342</v>
      </c>
      <c r="K31" s="2">
        <v>0</v>
      </c>
      <c r="L31" s="2">
        <v>0</v>
      </c>
      <c r="M31" s="5">
        <f t="shared" si="6"/>
        <v>0</v>
      </c>
      <c r="N31" s="27">
        <f t="shared" si="7"/>
        <v>5.5928676858856038E-2</v>
      </c>
      <c r="O31" s="27">
        <f t="shared" si="0"/>
        <v>7.9293081860044606E-2</v>
      </c>
      <c r="P31" s="28">
        <f t="shared" si="1"/>
        <v>6.6449490806759673E-2</v>
      </c>
      <c r="R31" s="32">
        <f t="shared" si="8"/>
        <v>12.080594201512904</v>
      </c>
      <c r="S31" s="32">
        <f t="shared" si="9"/>
        <v>17.127305681769634</v>
      </c>
      <c r="T31" s="32">
        <f t="shared" si="10"/>
        <v>14.353090014260088</v>
      </c>
    </row>
    <row r="32" spans="2:20" x14ac:dyDescent="0.25">
      <c r="B32" s="12" t="str">
        <f>'Média Mensal'!B32</f>
        <v>Parque de Real</v>
      </c>
      <c r="C32" s="12" t="str">
        <f>'Média Mensal'!C32</f>
        <v>C. Matosinhos</v>
      </c>
      <c r="D32" s="15">
        <f>'Média Mensal'!D32</f>
        <v>723.67</v>
      </c>
      <c r="E32" s="4">
        <v>2032.3490063136942</v>
      </c>
      <c r="F32" s="2">
        <v>2647.4133151614978</v>
      </c>
      <c r="G32" s="5">
        <f t="shared" si="4"/>
        <v>4679.762321475192</v>
      </c>
      <c r="H32" s="2">
        <v>200</v>
      </c>
      <c r="I32" s="2">
        <v>154</v>
      </c>
      <c r="J32" s="5">
        <f t="shared" si="5"/>
        <v>354</v>
      </c>
      <c r="K32" s="2">
        <v>0</v>
      </c>
      <c r="L32" s="2">
        <v>0</v>
      </c>
      <c r="M32" s="5">
        <f t="shared" si="6"/>
        <v>0</v>
      </c>
      <c r="N32" s="27">
        <f t="shared" si="7"/>
        <v>4.7045115886891066E-2</v>
      </c>
      <c r="O32" s="27">
        <f t="shared" si="0"/>
        <v>7.9587942374984899E-2</v>
      </c>
      <c r="P32" s="28">
        <f t="shared" si="1"/>
        <v>6.120216469809573E-2</v>
      </c>
      <c r="R32" s="32">
        <f t="shared" si="8"/>
        <v>10.16174503156847</v>
      </c>
      <c r="S32" s="32">
        <f t="shared" si="9"/>
        <v>17.190995552996739</v>
      </c>
      <c r="T32" s="32">
        <f t="shared" si="10"/>
        <v>13.219667574788678</v>
      </c>
    </row>
    <row r="33" spans="2:20" x14ac:dyDescent="0.25">
      <c r="B33" s="12" t="str">
        <f>'Média Mensal'!B33</f>
        <v>C. Matosinhos</v>
      </c>
      <c r="C33" s="12" t="str">
        <f>'Média Mensal'!C33</f>
        <v>Matosinhos Sul</v>
      </c>
      <c r="D33" s="15">
        <f>'Média Mensal'!D33</f>
        <v>616.61</v>
      </c>
      <c r="E33" s="4">
        <v>1489.074662956423</v>
      </c>
      <c r="F33" s="2">
        <v>2275.8962609673035</v>
      </c>
      <c r="G33" s="5">
        <f t="shared" si="4"/>
        <v>3764.9709239237263</v>
      </c>
      <c r="H33" s="2">
        <v>202</v>
      </c>
      <c r="I33" s="2">
        <v>154</v>
      </c>
      <c r="J33" s="5">
        <f t="shared" si="5"/>
        <v>356</v>
      </c>
      <c r="K33" s="2">
        <v>0</v>
      </c>
      <c r="L33" s="2">
        <v>0</v>
      </c>
      <c r="M33" s="5">
        <f t="shared" si="6"/>
        <v>0</v>
      </c>
      <c r="N33" s="27">
        <f t="shared" si="7"/>
        <v>3.4128040496801043E-2</v>
      </c>
      <c r="O33" s="27">
        <f t="shared" si="0"/>
        <v>6.8419199764529329E-2</v>
      </c>
      <c r="P33" s="28">
        <f t="shared" si="1"/>
        <v>4.8961856584526196E-2</v>
      </c>
      <c r="R33" s="32">
        <f t="shared" si="8"/>
        <v>7.3716567473090251</v>
      </c>
      <c r="S33" s="32">
        <f t="shared" si="9"/>
        <v>14.778547149138335</v>
      </c>
      <c r="T33" s="32">
        <f t="shared" si="10"/>
        <v>10.575761022257659</v>
      </c>
    </row>
    <row r="34" spans="2:20" x14ac:dyDescent="0.25">
      <c r="B34" s="12" t="str">
        <f>'Média Mensal'!B34</f>
        <v>Matosinhos Sul</v>
      </c>
      <c r="C34" s="12" t="str">
        <f>'Média Mensal'!C34</f>
        <v>Brito Capelo</v>
      </c>
      <c r="D34" s="15">
        <f>'Média Mensal'!D34</f>
        <v>535.72</v>
      </c>
      <c r="E34" s="4">
        <v>737.32600759100319</v>
      </c>
      <c r="F34" s="2">
        <v>1047.8778871489076</v>
      </c>
      <c r="G34" s="5">
        <f t="shared" si="4"/>
        <v>1785.2038947399108</v>
      </c>
      <c r="H34" s="2">
        <v>210</v>
      </c>
      <c r="I34" s="2">
        <v>154</v>
      </c>
      <c r="J34" s="5">
        <f t="shared" si="5"/>
        <v>364</v>
      </c>
      <c r="K34" s="2">
        <v>0</v>
      </c>
      <c r="L34" s="2">
        <v>0</v>
      </c>
      <c r="M34" s="5">
        <f t="shared" si="6"/>
        <v>0</v>
      </c>
      <c r="N34" s="27">
        <f t="shared" si="7"/>
        <v>1.6254982530665856E-2</v>
      </c>
      <c r="O34" s="27">
        <f t="shared" si="0"/>
        <v>3.1501860484274516E-2</v>
      </c>
      <c r="P34" s="28">
        <f t="shared" si="1"/>
        <v>2.2705584741807981E-2</v>
      </c>
      <c r="R34" s="32">
        <f t="shared" si="8"/>
        <v>3.5110762266238247</v>
      </c>
      <c r="S34" s="32">
        <f t="shared" si="9"/>
        <v>6.804401864603296</v>
      </c>
      <c r="T34" s="32">
        <f t="shared" si="10"/>
        <v>4.9044063042305241</v>
      </c>
    </row>
    <row r="35" spans="2:20" x14ac:dyDescent="0.25">
      <c r="B35" s="12" t="str">
        <f>'Média Mensal'!B35</f>
        <v>Brito Capelo</v>
      </c>
      <c r="C35" s="12" t="str">
        <f>'Média Mensal'!C35</f>
        <v>Mercado</v>
      </c>
      <c r="D35" s="15">
        <f>'Média Mensal'!D35</f>
        <v>487.53</v>
      </c>
      <c r="E35" s="4">
        <v>374.02619728736278</v>
      </c>
      <c r="F35" s="2">
        <v>626.93964594941519</v>
      </c>
      <c r="G35" s="5">
        <f t="shared" si="4"/>
        <v>1000.965843236778</v>
      </c>
      <c r="H35" s="2">
        <v>218</v>
      </c>
      <c r="I35" s="2">
        <v>157</v>
      </c>
      <c r="J35" s="5">
        <f t="shared" si="5"/>
        <v>375</v>
      </c>
      <c r="K35" s="2">
        <v>0</v>
      </c>
      <c r="L35" s="2">
        <v>0</v>
      </c>
      <c r="M35" s="5">
        <f t="shared" si="6"/>
        <v>0</v>
      </c>
      <c r="N35" s="27">
        <f t="shared" si="7"/>
        <v>7.9431319505471193E-3</v>
      </c>
      <c r="O35" s="27">
        <f t="shared" si="0"/>
        <v>1.8487250706222435E-2</v>
      </c>
      <c r="P35" s="28">
        <f t="shared" si="1"/>
        <v>1.2357603002923186E-2</v>
      </c>
      <c r="R35" s="32">
        <f t="shared" si="8"/>
        <v>1.7157165013181779</v>
      </c>
      <c r="S35" s="32">
        <f t="shared" si="9"/>
        <v>3.9932461525440459</v>
      </c>
      <c r="T35" s="32">
        <f t="shared" si="10"/>
        <v>2.669242248631408</v>
      </c>
    </row>
    <row r="36" spans="2:20" x14ac:dyDescent="0.25">
      <c r="B36" s="13" t="str">
        <f>'Média Mensal'!B36</f>
        <v>Mercado</v>
      </c>
      <c r="C36" s="13" t="str">
        <f>'Média Mensal'!C36</f>
        <v>Sr. de Matosinhos</v>
      </c>
      <c r="D36" s="16">
        <f>'Média Mensal'!D36</f>
        <v>708.96</v>
      </c>
      <c r="E36" s="4">
        <v>79.592827883488127</v>
      </c>
      <c r="F36" s="2">
        <v>90.000000000551424</v>
      </c>
      <c r="G36" s="7">
        <f t="shared" si="4"/>
        <v>169.59282788403954</v>
      </c>
      <c r="H36" s="3">
        <v>214</v>
      </c>
      <c r="I36" s="3">
        <v>185</v>
      </c>
      <c r="J36" s="7">
        <f t="shared" si="5"/>
        <v>399</v>
      </c>
      <c r="K36" s="3">
        <v>0</v>
      </c>
      <c r="L36" s="3">
        <v>0</v>
      </c>
      <c r="M36" s="7">
        <f t="shared" si="6"/>
        <v>0</v>
      </c>
      <c r="N36" s="27">
        <f t="shared" si="7"/>
        <v>1.7218939919411589E-3</v>
      </c>
      <c r="O36" s="27">
        <f t="shared" si="0"/>
        <v>2.2522522522660515E-3</v>
      </c>
      <c r="P36" s="28">
        <f t="shared" si="1"/>
        <v>1.9677994509890414E-3</v>
      </c>
      <c r="R36" s="32">
        <f t="shared" si="8"/>
        <v>0.37192910225929032</v>
      </c>
      <c r="S36" s="32">
        <f t="shared" si="9"/>
        <v>0.48648648648946713</v>
      </c>
      <c r="T36" s="32">
        <f t="shared" si="10"/>
        <v>0.42504468141363294</v>
      </c>
    </row>
    <row r="37" spans="2:20" x14ac:dyDescent="0.25">
      <c r="B37" s="11" t="str">
        <f>'Média Mensal'!B37</f>
        <v>BSra da Hora</v>
      </c>
      <c r="C37" s="11" t="str">
        <f>'Média Mensal'!C37</f>
        <v>BFonte do Cuco</v>
      </c>
      <c r="D37" s="14">
        <f>'Média Mensal'!D37</f>
        <v>687.03</v>
      </c>
      <c r="E37" s="8">
        <v>3711.5276475677256</v>
      </c>
      <c r="F37" s="9">
        <v>3664.4947639992747</v>
      </c>
      <c r="G37" s="10">
        <f t="shared" si="4"/>
        <v>7376.0224115670007</v>
      </c>
      <c r="H37" s="9">
        <v>76</v>
      </c>
      <c r="I37" s="9">
        <v>62</v>
      </c>
      <c r="J37" s="10">
        <f t="shared" si="5"/>
        <v>138</v>
      </c>
      <c r="K37" s="9">
        <v>62</v>
      </c>
      <c r="L37" s="9">
        <v>72</v>
      </c>
      <c r="M37" s="10">
        <f t="shared" si="6"/>
        <v>134</v>
      </c>
      <c r="N37" s="25">
        <f t="shared" si="7"/>
        <v>0.11674407547709252</v>
      </c>
      <c r="O37" s="25">
        <f t="shared" si="0"/>
        <v>0.11727133781359686</v>
      </c>
      <c r="P37" s="26">
        <f t="shared" si="1"/>
        <v>0.1170054316555679</v>
      </c>
      <c r="R37" s="32">
        <f t="shared" si="8"/>
        <v>26.895127880925546</v>
      </c>
      <c r="S37" s="32">
        <f t="shared" si="9"/>
        <v>27.346975850740858</v>
      </c>
      <c r="T37" s="32">
        <f t="shared" si="10"/>
        <v>27.117729454290444</v>
      </c>
    </row>
    <row r="38" spans="2:20" x14ac:dyDescent="0.25">
      <c r="B38" s="12" t="str">
        <f>'Média Mensal'!B38</f>
        <v>BFonte do Cuco</v>
      </c>
      <c r="C38" s="12" t="str">
        <f>'Média Mensal'!C38</f>
        <v>Custoias</v>
      </c>
      <c r="D38" s="15">
        <f>'Média Mensal'!D38</f>
        <v>689.2</v>
      </c>
      <c r="E38" s="4">
        <v>3531.3767577404055</v>
      </c>
      <c r="F38" s="2">
        <v>3689.2977575293608</v>
      </c>
      <c r="G38" s="5">
        <f t="shared" si="4"/>
        <v>7220.6745152697658</v>
      </c>
      <c r="H38" s="2">
        <v>92</v>
      </c>
      <c r="I38" s="2">
        <v>62</v>
      </c>
      <c r="J38" s="5">
        <f t="shared" si="5"/>
        <v>154</v>
      </c>
      <c r="K38" s="2">
        <v>64</v>
      </c>
      <c r="L38" s="2">
        <v>65</v>
      </c>
      <c r="M38" s="5">
        <f t="shared" si="6"/>
        <v>129</v>
      </c>
      <c r="N38" s="27">
        <f t="shared" si="7"/>
        <v>9.8796350652988071E-2</v>
      </c>
      <c r="O38" s="27">
        <f t="shared" si="0"/>
        <v>0.12501008937142047</v>
      </c>
      <c r="P38" s="28">
        <f t="shared" si="1"/>
        <v>0.11065150354403834</v>
      </c>
      <c r="R38" s="32">
        <f t="shared" si="8"/>
        <v>22.637030498335932</v>
      </c>
      <c r="S38" s="32">
        <f t="shared" si="9"/>
        <v>29.049588641963471</v>
      </c>
      <c r="T38" s="32">
        <f t="shared" si="10"/>
        <v>25.514750937348996</v>
      </c>
    </row>
    <row r="39" spans="2:20" x14ac:dyDescent="0.25">
      <c r="B39" s="12" t="str">
        <f>'Média Mensal'!B39</f>
        <v>Custoias</v>
      </c>
      <c r="C39" s="12" t="str">
        <f>'Média Mensal'!C39</f>
        <v>Esposade</v>
      </c>
      <c r="D39" s="15">
        <f>'Média Mensal'!D39</f>
        <v>1779.24</v>
      </c>
      <c r="E39" s="4">
        <v>3418.5433870206093</v>
      </c>
      <c r="F39" s="2">
        <v>3694.997694288912</v>
      </c>
      <c r="G39" s="5">
        <f t="shared" si="4"/>
        <v>7113.5410813095214</v>
      </c>
      <c r="H39" s="2">
        <v>93</v>
      </c>
      <c r="I39" s="2">
        <v>62</v>
      </c>
      <c r="J39" s="5">
        <f t="shared" si="5"/>
        <v>155</v>
      </c>
      <c r="K39" s="2">
        <v>73</v>
      </c>
      <c r="L39" s="2">
        <v>62</v>
      </c>
      <c r="M39" s="5">
        <f t="shared" si="6"/>
        <v>135</v>
      </c>
      <c r="N39" s="27">
        <f t="shared" si="7"/>
        <v>8.9509410007871007E-2</v>
      </c>
      <c r="O39" s="27">
        <f t="shared" si="0"/>
        <v>0.12844124354452557</v>
      </c>
      <c r="P39" s="28">
        <f t="shared" si="1"/>
        <v>0.10623567923102631</v>
      </c>
      <c r="R39" s="32">
        <f t="shared" si="8"/>
        <v>20.593634861569935</v>
      </c>
      <c r="S39" s="32">
        <f t="shared" si="9"/>
        <v>29.798368502329936</v>
      </c>
      <c r="T39" s="32">
        <f t="shared" si="10"/>
        <v>24.529452004515591</v>
      </c>
    </row>
    <row r="40" spans="2:20" x14ac:dyDescent="0.25">
      <c r="B40" s="12" t="str">
        <f>'Média Mensal'!B40</f>
        <v>Esposade</v>
      </c>
      <c r="C40" s="12" t="str">
        <f>'Média Mensal'!C40</f>
        <v>Crestins</v>
      </c>
      <c r="D40" s="15">
        <f>'Média Mensal'!D40</f>
        <v>2035.56</v>
      </c>
      <c r="E40" s="4">
        <v>3343.8364251990042</v>
      </c>
      <c r="F40" s="2">
        <v>3651.1223717881039</v>
      </c>
      <c r="G40" s="5">
        <f t="shared" si="4"/>
        <v>6994.9587969871081</v>
      </c>
      <c r="H40" s="2">
        <v>93</v>
      </c>
      <c r="I40" s="2">
        <v>62</v>
      </c>
      <c r="J40" s="5">
        <f t="shared" si="5"/>
        <v>155</v>
      </c>
      <c r="K40" s="2">
        <v>76</v>
      </c>
      <c r="L40" s="2">
        <v>62</v>
      </c>
      <c r="M40" s="5">
        <f t="shared" si="6"/>
        <v>138</v>
      </c>
      <c r="N40" s="27">
        <f t="shared" si="7"/>
        <v>8.5880327337143111E-2</v>
      </c>
      <c r="O40" s="27">
        <f t="shared" si="0"/>
        <v>0.12691610024291239</v>
      </c>
      <c r="P40" s="28">
        <f t="shared" si="1"/>
        <v>0.10331677296743336</v>
      </c>
      <c r="R40" s="32">
        <f t="shared" si="8"/>
        <v>19.786014350289967</v>
      </c>
      <c r="S40" s="32">
        <f t="shared" si="9"/>
        <v>29.444535256355678</v>
      </c>
      <c r="T40" s="32">
        <f t="shared" si="10"/>
        <v>23.873579511901394</v>
      </c>
    </row>
    <row r="41" spans="2:20" x14ac:dyDescent="0.25">
      <c r="B41" s="12" t="str">
        <f>'Média Mensal'!B41</f>
        <v>Crestins</v>
      </c>
      <c r="C41" s="12" t="str">
        <f>'Média Mensal'!C41</f>
        <v>Verdes (B)</v>
      </c>
      <c r="D41" s="15">
        <f>'Média Mensal'!D41</f>
        <v>591.81999999999994</v>
      </c>
      <c r="E41" s="4">
        <v>3268.4103424178561</v>
      </c>
      <c r="F41" s="2">
        <v>3639.7659569324696</v>
      </c>
      <c r="G41" s="5">
        <f t="shared" si="4"/>
        <v>6908.1762993503253</v>
      </c>
      <c r="H41" s="2">
        <v>93</v>
      </c>
      <c r="I41" s="2">
        <v>62</v>
      </c>
      <c r="J41" s="5">
        <f t="shared" si="5"/>
        <v>155</v>
      </c>
      <c r="K41" s="2">
        <v>93</v>
      </c>
      <c r="L41" s="2">
        <v>62</v>
      </c>
      <c r="M41" s="5">
        <f t="shared" si="6"/>
        <v>155</v>
      </c>
      <c r="N41" s="27">
        <f t="shared" si="7"/>
        <v>7.5741804375645538E-2</v>
      </c>
      <c r="O41" s="27">
        <f t="shared" si="0"/>
        <v>0.12652134166200185</v>
      </c>
      <c r="P41" s="28">
        <f t="shared" si="1"/>
        <v>9.6053619290188061E-2</v>
      </c>
      <c r="R41" s="32">
        <f t="shared" si="8"/>
        <v>17.572098615149763</v>
      </c>
      <c r="S41" s="32">
        <f t="shared" si="9"/>
        <v>29.352951265584434</v>
      </c>
      <c r="T41" s="32">
        <f t="shared" si="10"/>
        <v>22.284439675323629</v>
      </c>
    </row>
    <row r="42" spans="2:20" x14ac:dyDescent="0.25">
      <c r="B42" s="12" t="str">
        <f>'Média Mensal'!B42</f>
        <v>Verdes (B)</v>
      </c>
      <c r="C42" s="12" t="str">
        <f>'Média Mensal'!C42</f>
        <v>Pedras Rubras</v>
      </c>
      <c r="D42" s="15">
        <f>'Média Mensal'!D42</f>
        <v>960.78</v>
      </c>
      <c r="E42" s="4">
        <v>2366.4536594467254</v>
      </c>
      <c r="F42" s="2">
        <v>1839.1135583768612</v>
      </c>
      <c r="G42" s="5">
        <f t="shared" si="4"/>
        <v>4205.5672178235864</v>
      </c>
      <c r="H42" s="2">
        <v>0</v>
      </c>
      <c r="I42" s="2">
        <v>0</v>
      </c>
      <c r="J42" s="5">
        <f t="shared" si="5"/>
        <v>0</v>
      </c>
      <c r="K42" s="2">
        <v>93</v>
      </c>
      <c r="L42" s="2">
        <v>62</v>
      </c>
      <c r="M42" s="5">
        <f t="shared" si="6"/>
        <v>155</v>
      </c>
      <c r="N42" s="27">
        <f t="shared" si="7"/>
        <v>0.10260378336137381</v>
      </c>
      <c r="O42" s="27">
        <f t="shared" si="0"/>
        <v>0.11960936253751699</v>
      </c>
      <c r="P42" s="28">
        <f t="shared" si="1"/>
        <v>0.10940601503183107</v>
      </c>
      <c r="R42" s="32">
        <f t="shared" si="8"/>
        <v>25.445738273620702</v>
      </c>
      <c r="S42" s="32">
        <f t="shared" si="9"/>
        <v>29.663121909304213</v>
      </c>
      <c r="T42" s="32">
        <f t="shared" si="10"/>
        <v>27.132691727894105</v>
      </c>
    </row>
    <row r="43" spans="2:20" x14ac:dyDescent="0.25">
      <c r="B43" s="12" t="str">
        <f>'Média Mensal'!B43</f>
        <v>Pedras Rubras</v>
      </c>
      <c r="C43" s="12" t="str">
        <f>'Média Mensal'!C43</f>
        <v>Lidador</v>
      </c>
      <c r="D43" s="15">
        <f>'Média Mensal'!D43</f>
        <v>1147.58</v>
      </c>
      <c r="E43" s="4">
        <v>2073.8339281037915</v>
      </c>
      <c r="F43" s="2">
        <v>1817.1698746227621</v>
      </c>
      <c r="G43" s="5">
        <f t="shared" si="4"/>
        <v>3891.0038027265537</v>
      </c>
      <c r="H43" s="2">
        <v>0</v>
      </c>
      <c r="I43" s="2">
        <v>0</v>
      </c>
      <c r="J43" s="5">
        <f t="shared" si="5"/>
        <v>0</v>
      </c>
      <c r="K43" s="2">
        <v>93</v>
      </c>
      <c r="L43" s="2">
        <v>62</v>
      </c>
      <c r="M43" s="5">
        <f t="shared" si="6"/>
        <v>155</v>
      </c>
      <c r="N43" s="27">
        <f t="shared" si="7"/>
        <v>8.9916490118964257E-2</v>
      </c>
      <c r="O43" s="27">
        <f t="shared" si="0"/>
        <v>0.11818222389586122</v>
      </c>
      <c r="P43" s="28">
        <f t="shared" si="1"/>
        <v>0.10122278362972303</v>
      </c>
      <c r="R43" s="32">
        <f t="shared" si="8"/>
        <v>22.299289549503136</v>
      </c>
      <c r="S43" s="32">
        <f t="shared" si="9"/>
        <v>29.309191526173581</v>
      </c>
      <c r="T43" s="32">
        <f t="shared" si="10"/>
        <v>25.103250340171314</v>
      </c>
    </row>
    <row r="44" spans="2:20" x14ac:dyDescent="0.25">
      <c r="B44" s="12" t="str">
        <f>'Média Mensal'!B44</f>
        <v>Lidador</v>
      </c>
      <c r="C44" s="12" t="str">
        <f>'Média Mensal'!C44</f>
        <v>Vilar do Pinheiro</v>
      </c>
      <c r="D44" s="15">
        <f>'Média Mensal'!D44</f>
        <v>1987.51</v>
      </c>
      <c r="E44" s="4">
        <v>1971.4026278362908</v>
      </c>
      <c r="F44" s="2">
        <v>1805.2532643235809</v>
      </c>
      <c r="G44" s="5">
        <f t="shared" si="4"/>
        <v>3776.6558921598717</v>
      </c>
      <c r="H44" s="2">
        <v>0</v>
      </c>
      <c r="I44" s="2">
        <v>0</v>
      </c>
      <c r="J44" s="5">
        <f t="shared" si="5"/>
        <v>0</v>
      </c>
      <c r="K44" s="2">
        <v>93</v>
      </c>
      <c r="L44" s="2">
        <v>62</v>
      </c>
      <c r="M44" s="5">
        <f t="shared" si="6"/>
        <v>155</v>
      </c>
      <c r="N44" s="27">
        <f t="shared" si="7"/>
        <v>8.5475313381733031E-2</v>
      </c>
      <c r="O44" s="27">
        <f t="shared" si="0"/>
        <v>0.11740721021875526</v>
      </c>
      <c r="P44" s="28">
        <f t="shared" si="1"/>
        <v>9.8248072116541921E-2</v>
      </c>
      <c r="R44" s="32">
        <f t="shared" si="8"/>
        <v>21.197877718669794</v>
      </c>
      <c r="S44" s="32">
        <f t="shared" si="9"/>
        <v>29.116988134251304</v>
      </c>
      <c r="T44" s="32">
        <f t="shared" si="10"/>
        <v>24.365521884902396</v>
      </c>
    </row>
    <row r="45" spans="2:20" x14ac:dyDescent="0.25">
      <c r="B45" s="12" t="str">
        <f>'Média Mensal'!B45</f>
        <v>Vilar do Pinheiro</v>
      </c>
      <c r="C45" s="12" t="str">
        <f>'Média Mensal'!C45</f>
        <v>Modivas Sul</v>
      </c>
      <c r="D45" s="15">
        <f>'Média Mensal'!D45</f>
        <v>2037.38</v>
      </c>
      <c r="E45" s="4">
        <v>1873.0165052525654</v>
      </c>
      <c r="F45" s="2">
        <v>1831.762040782145</v>
      </c>
      <c r="G45" s="5">
        <f t="shared" si="4"/>
        <v>3704.7785460347104</v>
      </c>
      <c r="H45" s="2">
        <v>0</v>
      </c>
      <c r="I45" s="2">
        <v>0</v>
      </c>
      <c r="J45" s="5">
        <f t="shared" si="5"/>
        <v>0</v>
      </c>
      <c r="K45" s="2">
        <v>93</v>
      </c>
      <c r="L45" s="2">
        <v>62</v>
      </c>
      <c r="M45" s="5">
        <f t="shared" si="6"/>
        <v>155</v>
      </c>
      <c r="N45" s="27">
        <f t="shared" si="7"/>
        <v>8.1209525895445944E-2</v>
      </c>
      <c r="O45" s="27">
        <f t="shared" si="0"/>
        <v>0.11913124614868269</v>
      </c>
      <c r="P45" s="28">
        <f t="shared" si="1"/>
        <v>9.6378213996740639E-2</v>
      </c>
      <c r="R45" s="32">
        <f t="shared" si="8"/>
        <v>20.139962422070596</v>
      </c>
      <c r="S45" s="32">
        <f t="shared" si="9"/>
        <v>29.544549044873307</v>
      </c>
      <c r="T45" s="32">
        <f t="shared" si="10"/>
        <v>23.90179707119168</v>
      </c>
    </row>
    <row r="46" spans="2:20" x14ac:dyDescent="0.25">
      <c r="B46" s="12" t="str">
        <f>'Média Mensal'!B46</f>
        <v>Modivas Sul</v>
      </c>
      <c r="C46" s="12" t="str">
        <f>'Média Mensal'!C46</f>
        <v>Modivas Centro</v>
      </c>
      <c r="D46" s="15">
        <f>'Média Mensal'!D46</f>
        <v>1051.08</v>
      </c>
      <c r="E46" s="4">
        <v>1860.0077886987956</v>
      </c>
      <c r="F46" s="2">
        <v>1824.9456183863613</v>
      </c>
      <c r="G46" s="5">
        <f t="shared" si="4"/>
        <v>3684.9534070851569</v>
      </c>
      <c r="H46" s="2">
        <v>0</v>
      </c>
      <c r="I46" s="2">
        <v>0</v>
      </c>
      <c r="J46" s="5">
        <f t="shared" si="5"/>
        <v>0</v>
      </c>
      <c r="K46" s="2">
        <v>93</v>
      </c>
      <c r="L46" s="2">
        <v>62</v>
      </c>
      <c r="M46" s="5">
        <f t="shared" si="6"/>
        <v>155</v>
      </c>
      <c r="N46" s="27">
        <f t="shared" si="7"/>
        <v>8.0645498989715389E-2</v>
      </c>
      <c r="O46" s="27">
        <f t="shared" si="0"/>
        <v>0.11868793043615773</v>
      </c>
      <c r="P46" s="28">
        <f t="shared" si="1"/>
        <v>9.5862471568292321E-2</v>
      </c>
      <c r="R46" s="32">
        <f t="shared" si="8"/>
        <v>20.000083749449416</v>
      </c>
      <c r="S46" s="32">
        <f t="shared" si="9"/>
        <v>29.434606748167116</v>
      </c>
      <c r="T46" s="32">
        <f t="shared" si="10"/>
        <v>23.773892948936496</v>
      </c>
    </row>
    <row r="47" spans="2:20" x14ac:dyDescent="0.25">
      <c r="B47" s="12" t="str">
        <f>'Média Mensal'!B47</f>
        <v>Modivas Centro</v>
      </c>
      <c r="C47" s="12" t="s">
        <v>102</v>
      </c>
      <c r="D47" s="15">
        <v>852.51</v>
      </c>
      <c r="E47" s="4">
        <v>1821.2821150018567</v>
      </c>
      <c r="F47" s="2">
        <v>1900.6320011281737</v>
      </c>
      <c r="G47" s="5">
        <f t="shared" si="4"/>
        <v>3721.9141161300304</v>
      </c>
      <c r="H47" s="2">
        <v>0</v>
      </c>
      <c r="I47" s="2">
        <v>0</v>
      </c>
      <c r="J47" s="5">
        <f t="shared" si="5"/>
        <v>0</v>
      </c>
      <c r="K47" s="2">
        <v>93</v>
      </c>
      <c r="L47" s="2">
        <v>62</v>
      </c>
      <c r="M47" s="5">
        <f t="shared" si="6"/>
        <v>155</v>
      </c>
      <c r="N47" s="27">
        <f t="shared" si="7"/>
        <v>7.8966446193282025E-2</v>
      </c>
      <c r="O47" s="27">
        <f t="shared" si="0"/>
        <v>0.12361030184236302</v>
      </c>
      <c r="P47" s="28">
        <f t="shared" si="1"/>
        <v>9.6823988452914428E-2</v>
      </c>
      <c r="R47" s="32">
        <f t="shared" ref="R47" si="11">+E47/(H47+K47)</f>
        <v>19.583678655933944</v>
      </c>
      <c r="S47" s="32">
        <f t="shared" ref="S47" si="12">+F47/(I47+L47)</f>
        <v>30.655354856906026</v>
      </c>
      <c r="T47" s="32">
        <f t="shared" ref="T47" si="13">+G47/(J47+M47)</f>
        <v>24.012349136322776</v>
      </c>
    </row>
    <row r="48" spans="2:20" x14ac:dyDescent="0.25">
      <c r="B48" s="12" t="s">
        <v>102</v>
      </c>
      <c r="C48" s="12" t="str">
        <f>'Média Mensal'!C48</f>
        <v>Mindelo</v>
      </c>
      <c r="D48" s="15">
        <v>1834.12</v>
      </c>
      <c r="E48" s="4">
        <v>1839.9222807688393</v>
      </c>
      <c r="F48" s="2">
        <v>1797.2049673713268</v>
      </c>
      <c r="G48" s="5">
        <f t="shared" si="4"/>
        <v>3637.1272481401661</v>
      </c>
      <c r="H48" s="2">
        <v>0</v>
      </c>
      <c r="I48" s="2">
        <v>0</v>
      </c>
      <c r="J48" s="5">
        <f t="shared" si="5"/>
        <v>0</v>
      </c>
      <c r="K48" s="2">
        <v>93</v>
      </c>
      <c r="L48" s="2">
        <v>62</v>
      </c>
      <c r="M48" s="5">
        <f t="shared" si="6"/>
        <v>155</v>
      </c>
      <c r="N48" s="27">
        <f t="shared" si="7"/>
        <v>7.9774639297989905E-2</v>
      </c>
      <c r="O48" s="27">
        <f t="shared" si="0"/>
        <v>0.11688377779470127</v>
      </c>
      <c r="P48" s="28">
        <f t="shared" si="1"/>
        <v>9.461829469667446E-2</v>
      </c>
      <c r="R48" s="32">
        <f t="shared" si="8"/>
        <v>19.784110545901498</v>
      </c>
      <c r="S48" s="32">
        <f t="shared" si="9"/>
        <v>28.987176893085916</v>
      </c>
      <c r="T48" s="32">
        <f t="shared" si="10"/>
        <v>23.465337084775264</v>
      </c>
    </row>
    <row r="49" spans="2:20" x14ac:dyDescent="0.25">
      <c r="B49" s="12" t="str">
        <f>'Média Mensal'!B49</f>
        <v>Mindelo</v>
      </c>
      <c r="C49" s="12" t="str">
        <f>'Média Mensal'!C49</f>
        <v>Espaço Natureza</v>
      </c>
      <c r="D49" s="15">
        <f>'Média Mensal'!D49</f>
        <v>776.86</v>
      </c>
      <c r="E49" s="4">
        <v>1756.9875909596146</v>
      </c>
      <c r="F49" s="2">
        <v>1812.9679691456149</v>
      </c>
      <c r="G49" s="5">
        <f t="shared" si="4"/>
        <v>3569.9555601052298</v>
      </c>
      <c r="H49" s="2">
        <v>0</v>
      </c>
      <c r="I49" s="2">
        <v>0</v>
      </c>
      <c r="J49" s="5">
        <f t="shared" si="5"/>
        <v>0</v>
      </c>
      <c r="K49" s="2">
        <v>93</v>
      </c>
      <c r="L49" s="2">
        <v>62</v>
      </c>
      <c r="M49" s="5">
        <f t="shared" si="6"/>
        <v>155</v>
      </c>
      <c r="N49" s="27">
        <f t="shared" si="7"/>
        <v>7.6178789063458832E-2</v>
      </c>
      <c r="O49" s="27">
        <f t="shared" si="0"/>
        <v>0.11790894700478766</v>
      </c>
      <c r="P49" s="28">
        <f t="shared" si="1"/>
        <v>9.2870852239990365E-2</v>
      </c>
      <c r="R49" s="32">
        <f t="shared" si="8"/>
        <v>18.892339687737792</v>
      </c>
      <c r="S49" s="32">
        <f t="shared" si="9"/>
        <v>29.241418857187337</v>
      </c>
      <c r="T49" s="32">
        <f t="shared" si="10"/>
        <v>23.031971355517612</v>
      </c>
    </row>
    <row r="50" spans="2:20" x14ac:dyDescent="0.25">
      <c r="B50" s="12" t="str">
        <f>'Média Mensal'!B50</f>
        <v>Espaço Natureza</v>
      </c>
      <c r="C50" s="12" t="str">
        <f>'Média Mensal'!C50</f>
        <v>Varziela</v>
      </c>
      <c r="D50" s="15">
        <f>'Média Mensal'!D50</f>
        <v>1539</v>
      </c>
      <c r="E50" s="4">
        <v>1755.2712114216072</v>
      </c>
      <c r="F50" s="2">
        <v>1761.2765683042667</v>
      </c>
      <c r="G50" s="5">
        <f t="shared" si="4"/>
        <v>3516.5477797258736</v>
      </c>
      <c r="H50" s="2">
        <v>0</v>
      </c>
      <c r="I50" s="2">
        <v>0</v>
      </c>
      <c r="J50" s="5">
        <f t="shared" si="5"/>
        <v>0</v>
      </c>
      <c r="K50" s="2">
        <v>93</v>
      </c>
      <c r="L50" s="2">
        <v>67</v>
      </c>
      <c r="M50" s="5">
        <f t="shared" si="6"/>
        <v>160</v>
      </c>
      <c r="N50" s="27">
        <f t="shared" si="7"/>
        <v>7.6104370942664201E-2</v>
      </c>
      <c r="O50" s="27">
        <f t="shared" si="0"/>
        <v>0.10599883054310705</v>
      </c>
      <c r="P50" s="28">
        <f t="shared" si="1"/>
        <v>8.862267590034964E-2</v>
      </c>
      <c r="R50" s="32">
        <f t="shared" si="8"/>
        <v>18.873883993780723</v>
      </c>
      <c r="S50" s="32">
        <f t="shared" si="9"/>
        <v>26.287709974690546</v>
      </c>
      <c r="T50" s="32">
        <f t="shared" si="10"/>
        <v>21.978423623286709</v>
      </c>
    </row>
    <row r="51" spans="2:20" x14ac:dyDescent="0.25">
      <c r="B51" s="12" t="str">
        <f>'Média Mensal'!B51</f>
        <v>Varziela</v>
      </c>
      <c r="C51" s="12" t="str">
        <f>'Média Mensal'!C51</f>
        <v>Árvore</v>
      </c>
      <c r="D51" s="15">
        <f>'Média Mensal'!D51</f>
        <v>858.71</v>
      </c>
      <c r="E51" s="4">
        <v>1634.1052267385837</v>
      </c>
      <c r="F51" s="2">
        <v>1656.7439988919864</v>
      </c>
      <c r="G51" s="5">
        <f t="shared" si="4"/>
        <v>3290.8492256305699</v>
      </c>
      <c r="H51" s="2">
        <v>0</v>
      </c>
      <c r="I51" s="2">
        <v>0</v>
      </c>
      <c r="J51" s="5">
        <f t="shared" si="5"/>
        <v>0</v>
      </c>
      <c r="K51" s="2">
        <v>93</v>
      </c>
      <c r="L51" s="2">
        <v>79</v>
      </c>
      <c r="M51" s="5">
        <f t="shared" si="6"/>
        <v>172</v>
      </c>
      <c r="N51" s="27">
        <f t="shared" si="7"/>
        <v>7.0850902997683998E-2</v>
      </c>
      <c r="O51" s="27">
        <f t="shared" si="0"/>
        <v>8.4562270257859659E-2</v>
      </c>
      <c r="P51" s="28">
        <f t="shared" si="1"/>
        <v>7.7148565867183272E-2</v>
      </c>
      <c r="R51" s="32">
        <f t="shared" si="8"/>
        <v>17.571023943425633</v>
      </c>
      <c r="S51" s="32">
        <f t="shared" si="9"/>
        <v>20.971443023949195</v>
      </c>
      <c r="T51" s="32">
        <f t="shared" si="10"/>
        <v>19.132844335061453</v>
      </c>
    </row>
    <row r="52" spans="2:20" x14ac:dyDescent="0.25">
      <c r="B52" s="12" t="str">
        <f>'Média Mensal'!B52</f>
        <v>Árvore</v>
      </c>
      <c r="C52" s="12" t="str">
        <f>'Média Mensal'!C52</f>
        <v>Azurara</v>
      </c>
      <c r="D52" s="15">
        <f>'Média Mensal'!D52</f>
        <v>664.57</v>
      </c>
      <c r="E52" s="4">
        <v>1599.3383808139474</v>
      </c>
      <c r="F52" s="2">
        <v>1668.3955220485564</v>
      </c>
      <c r="G52" s="5">
        <f t="shared" si="4"/>
        <v>3267.7339028625038</v>
      </c>
      <c r="H52" s="2">
        <v>0</v>
      </c>
      <c r="I52" s="2">
        <v>0</v>
      </c>
      <c r="J52" s="5">
        <f t="shared" si="5"/>
        <v>0</v>
      </c>
      <c r="K52" s="2">
        <v>93</v>
      </c>
      <c r="L52" s="2">
        <v>90</v>
      </c>
      <c r="M52" s="5">
        <f t="shared" si="6"/>
        <v>183</v>
      </c>
      <c r="N52" s="27">
        <f t="shared" si="7"/>
        <v>6.9343495526099003E-2</v>
      </c>
      <c r="O52" s="27">
        <f t="shared" si="0"/>
        <v>7.4748903317587656E-2</v>
      </c>
      <c r="P52" s="28">
        <f t="shared" si="1"/>
        <v>7.2001892800601611E-2</v>
      </c>
      <c r="R52" s="32">
        <f t="shared" si="8"/>
        <v>17.197186890472555</v>
      </c>
      <c r="S52" s="32">
        <f t="shared" si="9"/>
        <v>18.537728022761737</v>
      </c>
      <c r="T52" s="32">
        <f t="shared" si="10"/>
        <v>17.856469414549203</v>
      </c>
    </row>
    <row r="53" spans="2:20" x14ac:dyDescent="0.25">
      <c r="B53" s="12" t="str">
        <f>'Média Mensal'!B53</f>
        <v>Azurara</v>
      </c>
      <c r="C53" s="12" t="str">
        <f>'Média Mensal'!C53</f>
        <v>Santa Clara</v>
      </c>
      <c r="D53" s="15">
        <f>'Média Mensal'!D53</f>
        <v>1218.0899999999999</v>
      </c>
      <c r="E53" s="4">
        <v>1544.7588694041856</v>
      </c>
      <c r="F53" s="2">
        <v>1610.5822114732509</v>
      </c>
      <c r="G53" s="5">
        <f t="shared" si="4"/>
        <v>3155.3410808774365</v>
      </c>
      <c r="H53" s="2">
        <v>0</v>
      </c>
      <c r="I53" s="2">
        <v>0</v>
      </c>
      <c r="J53" s="5">
        <f t="shared" si="5"/>
        <v>0</v>
      </c>
      <c r="K53" s="2">
        <v>94</v>
      </c>
      <c r="L53" s="2">
        <v>62</v>
      </c>
      <c r="M53" s="5">
        <f t="shared" si="6"/>
        <v>156</v>
      </c>
      <c r="N53" s="27">
        <f t="shared" si="7"/>
        <v>6.6264536264764307E-2</v>
      </c>
      <c r="O53" s="27">
        <f t="shared" si="0"/>
        <v>0.1047465017867619</v>
      </c>
      <c r="P53" s="28">
        <f t="shared" si="1"/>
        <v>8.1558650767096688E-2</v>
      </c>
      <c r="R53" s="32">
        <f t="shared" si="8"/>
        <v>16.43360499366155</v>
      </c>
      <c r="S53" s="32">
        <f t="shared" si="9"/>
        <v>25.97713244311695</v>
      </c>
      <c r="T53" s="32">
        <f t="shared" si="10"/>
        <v>20.226545390239977</v>
      </c>
    </row>
    <row r="54" spans="2:20" x14ac:dyDescent="0.25">
      <c r="B54" s="12" t="str">
        <f>'Média Mensal'!B54</f>
        <v>Santa Clara</v>
      </c>
      <c r="C54" s="12" t="str">
        <f>'Média Mensal'!C54</f>
        <v>Vila do Conde</v>
      </c>
      <c r="D54" s="15">
        <f>'Média Mensal'!D54</f>
        <v>670.57</v>
      </c>
      <c r="E54" s="4">
        <v>1514.0129007172757</v>
      </c>
      <c r="F54" s="2">
        <v>1278.8496022209731</v>
      </c>
      <c r="G54" s="5">
        <f t="shared" si="4"/>
        <v>2792.8625029382488</v>
      </c>
      <c r="H54" s="2">
        <v>0</v>
      </c>
      <c r="I54" s="2">
        <v>0</v>
      </c>
      <c r="J54" s="5">
        <f t="shared" si="5"/>
        <v>0</v>
      </c>
      <c r="K54" s="2">
        <v>105</v>
      </c>
      <c r="L54" s="2">
        <v>62</v>
      </c>
      <c r="M54" s="5">
        <f t="shared" si="6"/>
        <v>167</v>
      </c>
      <c r="N54" s="27">
        <f t="shared" si="7"/>
        <v>5.8141816463797069E-2</v>
      </c>
      <c r="O54" s="27">
        <f t="shared" si="0"/>
        <v>8.3171800352560693E-2</v>
      </c>
      <c r="P54" s="28">
        <f t="shared" si="1"/>
        <v>6.743438533267937E-2</v>
      </c>
      <c r="R54" s="32">
        <f t="shared" si="8"/>
        <v>14.419170483021674</v>
      </c>
      <c r="S54" s="32">
        <f t="shared" si="9"/>
        <v>20.626606487435051</v>
      </c>
      <c r="T54" s="32">
        <f t="shared" si="10"/>
        <v>16.723727562504482</v>
      </c>
    </row>
    <row r="55" spans="2:20" x14ac:dyDescent="0.25">
      <c r="B55" s="12" t="str">
        <f>'Média Mensal'!B55</f>
        <v>Vila do Conde</v>
      </c>
      <c r="C55" s="12" t="str">
        <f>'Média Mensal'!C55</f>
        <v>Alto de Pega</v>
      </c>
      <c r="D55" s="15">
        <f>'Média Mensal'!D55</f>
        <v>730.41</v>
      </c>
      <c r="E55" s="4">
        <v>1204.3306770542365</v>
      </c>
      <c r="F55" s="2">
        <v>1039.9643386913242</v>
      </c>
      <c r="G55" s="5">
        <f t="shared" si="4"/>
        <v>2244.2950157455607</v>
      </c>
      <c r="H55" s="2">
        <v>0</v>
      </c>
      <c r="I55" s="2">
        <v>0</v>
      </c>
      <c r="J55" s="5">
        <f t="shared" si="5"/>
        <v>0</v>
      </c>
      <c r="K55" s="2">
        <v>106</v>
      </c>
      <c r="L55" s="2">
        <v>62</v>
      </c>
      <c r="M55" s="5">
        <f t="shared" si="6"/>
        <v>168</v>
      </c>
      <c r="N55" s="27">
        <f t="shared" si="7"/>
        <v>4.5812944197133158E-2</v>
      </c>
      <c r="O55" s="27">
        <f t="shared" si="0"/>
        <v>6.7635557927375398E-2</v>
      </c>
      <c r="P55" s="28">
        <f t="shared" si="1"/>
        <v>5.3866527835674943E-2</v>
      </c>
      <c r="R55" s="32">
        <f t="shared" si="8"/>
        <v>11.361610160889024</v>
      </c>
      <c r="S55" s="32">
        <f t="shared" si="9"/>
        <v>16.773618365989101</v>
      </c>
      <c r="T55" s="32">
        <f t="shared" si="10"/>
        <v>13.358898903247384</v>
      </c>
    </row>
    <row r="56" spans="2:20" x14ac:dyDescent="0.25">
      <c r="B56" s="12" t="str">
        <f>'Média Mensal'!B56</f>
        <v>Alto de Pega</v>
      </c>
      <c r="C56" s="12" t="str">
        <f>'Média Mensal'!C56</f>
        <v>Portas Fronhas</v>
      </c>
      <c r="D56" s="15">
        <f>'Média Mensal'!D56</f>
        <v>671.05</v>
      </c>
      <c r="E56" s="4">
        <v>1149.1326481346912</v>
      </c>
      <c r="F56" s="2">
        <v>982.24390815416882</v>
      </c>
      <c r="G56" s="5">
        <f t="shared" si="4"/>
        <v>2131.3765562888602</v>
      </c>
      <c r="H56" s="2">
        <v>0</v>
      </c>
      <c r="I56" s="2">
        <v>0</v>
      </c>
      <c r="J56" s="5">
        <f t="shared" si="5"/>
        <v>0</v>
      </c>
      <c r="K56" s="2">
        <v>112</v>
      </c>
      <c r="L56" s="2">
        <v>62</v>
      </c>
      <c r="M56" s="5">
        <f t="shared" si="6"/>
        <v>174</v>
      </c>
      <c r="N56" s="27">
        <f t="shared" si="7"/>
        <v>4.1371423103927531E-2</v>
      </c>
      <c r="O56" s="27">
        <f t="shared" si="0"/>
        <v>6.3881627741556243E-2</v>
      </c>
      <c r="P56" s="28">
        <f t="shared" si="1"/>
        <v>4.9392300618484895E-2</v>
      </c>
      <c r="R56" s="32">
        <f t="shared" si="8"/>
        <v>10.260112929774028</v>
      </c>
      <c r="S56" s="32">
        <f t="shared" si="9"/>
        <v>15.842643679905949</v>
      </c>
      <c r="T56" s="32">
        <f t="shared" si="10"/>
        <v>12.249290553384254</v>
      </c>
    </row>
    <row r="57" spans="2:20" x14ac:dyDescent="0.25">
      <c r="B57" s="12" t="str">
        <f>'Média Mensal'!B57</f>
        <v>Portas Fronhas</v>
      </c>
      <c r="C57" s="12" t="str">
        <f>'Média Mensal'!C57</f>
        <v>São Brás</v>
      </c>
      <c r="D57" s="15">
        <f>'Média Mensal'!D57</f>
        <v>562.21</v>
      </c>
      <c r="E57" s="4">
        <v>914.46307679152778</v>
      </c>
      <c r="F57" s="2">
        <v>692.55733255960752</v>
      </c>
      <c r="G57" s="5">
        <f t="shared" si="4"/>
        <v>1607.0204093511352</v>
      </c>
      <c r="H57" s="2">
        <v>0</v>
      </c>
      <c r="I57" s="2">
        <v>0</v>
      </c>
      <c r="J57" s="5">
        <f t="shared" si="5"/>
        <v>0</v>
      </c>
      <c r="K57" s="42">
        <v>122</v>
      </c>
      <c r="L57" s="2">
        <v>62</v>
      </c>
      <c r="M57" s="5">
        <f t="shared" si="6"/>
        <v>184</v>
      </c>
      <c r="N57" s="27">
        <f t="shared" si="7"/>
        <v>3.022418947618746E-2</v>
      </c>
      <c r="O57" s="27">
        <f t="shared" si="0"/>
        <v>4.5041449828278325E-2</v>
      </c>
      <c r="P57" s="28">
        <f t="shared" si="1"/>
        <v>3.5216961986131119E-2</v>
      </c>
      <c r="R57" s="32">
        <f t="shared" si="8"/>
        <v>7.4955989900944902</v>
      </c>
      <c r="S57" s="32">
        <f t="shared" si="9"/>
        <v>11.170279557413025</v>
      </c>
      <c r="T57" s="32">
        <f t="shared" si="10"/>
        <v>8.7338065725605176</v>
      </c>
    </row>
    <row r="58" spans="2:20" x14ac:dyDescent="0.25">
      <c r="B58" s="13" t="str">
        <f>'Média Mensal'!B58</f>
        <v>São Brás</v>
      </c>
      <c r="C58" s="13" t="str">
        <f>'Média Mensal'!C58</f>
        <v>Póvoa de Varzim</v>
      </c>
      <c r="D58" s="16">
        <f>'Média Mensal'!D58</f>
        <v>624.94000000000005</v>
      </c>
      <c r="E58" s="6">
        <v>870.20442576867185</v>
      </c>
      <c r="F58" s="3">
        <v>635.99999999907789</v>
      </c>
      <c r="G58" s="7">
        <f t="shared" si="4"/>
        <v>1506.2044257677499</v>
      </c>
      <c r="H58" s="6">
        <v>0</v>
      </c>
      <c r="I58" s="3">
        <v>0</v>
      </c>
      <c r="J58" s="7">
        <f t="shared" si="5"/>
        <v>0</v>
      </c>
      <c r="K58" s="43">
        <v>124</v>
      </c>
      <c r="L58" s="3">
        <v>62</v>
      </c>
      <c r="M58" s="7">
        <f t="shared" ref="M58" si="14">+K58+L58</f>
        <v>186</v>
      </c>
      <c r="N58" s="27">
        <f t="shared" si="7"/>
        <v>2.8297490432123824E-2</v>
      </c>
      <c r="O58" s="27">
        <f t="shared" si="0"/>
        <v>4.1363163371428063E-2</v>
      </c>
      <c r="P58" s="28">
        <f t="shared" si="1"/>
        <v>3.2652714745225242E-2</v>
      </c>
      <c r="R58" s="32">
        <f t="shared" si="8"/>
        <v>7.0177776271667085</v>
      </c>
      <c r="S58" s="32">
        <f t="shared" si="9"/>
        <v>10.258064516114159</v>
      </c>
      <c r="T58" s="32">
        <f t="shared" si="10"/>
        <v>8.0978732568158591</v>
      </c>
    </row>
    <row r="59" spans="2:20" x14ac:dyDescent="0.25">
      <c r="B59" s="11" t="str">
        <f>'Média Mensal'!B59</f>
        <v>CSra da Hora</v>
      </c>
      <c r="C59" s="11" t="str">
        <f>'Média Mensal'!C59</f>
        <v>CFonte do Cuco</v>
      </c>
      <c r="D59" s="14">
        <f>'Média Mensal'!D59</f>
        <v>685.98</v>
      </c>
      <c r="E59" s="2">
        <v>2629.616262903904</v>
      </c>
      <c r="F59" s="2">
        <v>1588.1382130847282</v>
      </c>
      <c r="G59" s="5">
        <f t="shared" si="4"/>
        <v>4217.7544759886323</v>
      </c>
      <c r="H59" s="2">
        <v>0</v>
      </c>
      <c r="I59" s="2">
        <v>4</v>
      </c>
      <c r="J59" s="10">
        <f t="shared" si="5"/>
        <v>4</v>
      </c>
      <c r="K59" s="2">
        <v>62</v>
      </c>
      <c r="L59" s="2">
        <v>59</v>
      </c>
      <c r="M59" s="10">
        <f t="shared" si="6"/>
        <v>121</v>
      </c>
      <c r="N59" s="25">
        <f t="shared" si="7"/>
        <v>0.17102082875285537</v>
      </c>
      <c r="O59" s="25">
        <f t="shared" si="0"/>
        <v>0.10248697812885443</v>
      </c>
      <c r="P59" s="26">
        <f t="shared" si="1"/>
        <v>0.13662070730722442</v>
      </c>
      <c r="R59" s="32">
        <f t="shared" si="8"/>
        <v>42.413165530708127</v>
      </c>
      <c r="S59" s="32">
        <f t="shared" si="9"/>
        <v>25.208543064836956</v>
      </c>
      <c r="T59" s="32">
        <f t="shared" si="10"/>
        <v>33.742035807909062</v>
      </c>
    </row>
    <row r="60" spans="2:20" x14ac:dyDescent="0.25">
      <c r="B60" s="12" t="str">
        <f>'Média Mensal'!B60</f>
        <v>CFonte do Cuco</v>
      </c>
      <c r="C60" s="12" t="str">
        <f>'Média Mensal'!C60</f>
        <v>Cândido dos Reis</v>
      </c>
      <c r="D60" s="15">
        <f>'Média Mensal'!D60</f>
        <v>913.51</v>
      </c>
      <c r="E60" s="2">
        <v>2514.3460302588392</v>
      </c>
      <c r="F60" s="2">
        <v>1594.5198081613526</v>
      </c>
      <c r="G60" s="5">
        <f t="shared" si="4"/>
        <v>4108.8658384201917</v>
      </c>
      <c r="H60" s="2">
        <v>0</v>
      </c>
      <c r="I60" s="2">
        <v>4</v>
      </c>
      <c r="J60" s="5">
        <f t="shared" si="5"/>
        <v>4</v>
      </c>
      <c r="K60" s="2">
        <v>62</v>
      </c>
      <c r="L60" s="2">
        <v>57</v>
      </c>
      <c r="M60" s="5">
        <f t="shared" si="6"/>
        <v>119</v>
      </c>
      <c r="N60" s="27">
        <f t="shared" si="7"/>
        <v>0.16352406544347289</v>
      </c>
      <c r="O60" s="27">
        <f t="shared" si="0"/>
        <v>0.10630132054409017</v>
      </c>
      <c r="P60" s="28">
        <f t="shared" si="1"/>
        <v>0.13526685009284276</v>
      </c>
      <c r="R60" s="32">
        <f t="shared" si="8"/>
        <v>40.55396822998128</v>
      </c>
      <c r="S60" s="32">
        <f t="shared" si="9"/>
        <v>26.139668986251682</v>
      </c>
      <c r="T60" s="32">
        <f t="shared" si="10"/>
        <v>33.405413320489366</v>
      </c>
    </row>
    <row r="61" spans="2:20" x14ac:dyDescent="0.25">
      <c r="B61" s="12" t="str">
        <f>'Média Mensal'!B61</f>
        <v>Cândido dos Reis</v>
      </c>
      <c r="C61" s="12" t="str">
        <f>'Média Mensal'!C61</f>
        <v>Pias</v>
      </c>
      <c r="D61" s="15">
        <f>'Média Mensal'!D61</f>
        <v>916.73</v>
      </c>
      <c r="E61" s="2">
        <v>2286.5075447227541</v>
      </c>
      <c r="F61" s="2">
        <v>1553.0612666238619</v>
      </c>
      <c r="G61" s="5">
        <f t="shared" si="4"/>
        <v>3839.5688113466158</v>
      </c>
      <c r="H61" s="2">
        <v>0</v>
      </c>
      <c r="I61" s="2">
        <v>4</v>
      </c>
      <c r="J61" s="5">
        <f t="shared" si="5"/>
        <v>4</v>
      </c>
      <c r="K61" s="2">
        <v>62</v>
      </c>
      <c r="L61" s="2">
        <v>57</v>
      </c>
      <c r="M61" s="5">
        <f t="shared" si="6"/>
        <v>119</v>
      </c>
      <c r="N61" s="27">
        <f t="shared" si="7"/>
        <v>0.14870626591589192</v>
      </c>
      <c r="O61" s="27">
        <f t="shared" si="0"/>
        <v>0.10353741777492413</v>
      </c>
      <c r="P61" s="28">
        <f t="shared" si="1"/>
        <v>0.12640139621235896</v>
      </c>
      <c r="R61" s="32">
        <f t="shared" si="8"/>
        <v>36.879153947141198</v>
      </c>
      <c r="S61" s="32">
        <f t="shared" si="9"/>
        <v>25.460020764325606</v>
      </c>
      <c r="T61" s="32">
        <f t="shared" si="10"/>
        <v>31.216006596313949</v>
      </c>
    </row>
    <row r="62" spans="2:20" x14ac:dyDescent="0.25">
      <c r="B62" s="12" t="str">
        <f>'Média Mensal'!B62</f>
        <v>Pias</v>
      </c>
      <c r="C62" s="12" t="str">
        <f>'Média Mensal'!C62</f>
        <v>Araújo</v>
      </c>
      <c r="D62" s="15">
        <f>'Média Mensal'!D62</f>
        <v>1258.1300000000001</v>
      </c>
      <c r="E62" s="2">
        <v>2205.6604719882771</v>
      </c>
      <c r="F62" s="2">
        <v>1559.7794059761943</v>
      </c>
      <c r="G62" s="5">
        <f t="shared" si="4"/>
        <v>3765.4398779644716</v>
      </c>
      <c r="H62" s="2">
        <v>0</v>
      </c>
      <c r="I62" s="2">
        <v>4</v>
      </c>
      <c r="J62" s="5">
        <f t="shared" si="5"/>
        <v>4</v>
      </c>
      <c r="K62" s="2">
        <v>62</v>
      </c>
      <c r="L62" s="2">
        <v>57</v>
      </c>
      <c r="M62" s="5">
        <f t="shared" si="6"/>
        <v>119</v>
      </c>
      <c r="N62" s="27">
        <f t="shared" si="7"/>
        <v>0.14344826170579325</v>
      </c>
      <c r="O62" s="27">
        <f t="shared" si="0"/>
        <v>0.10398529373174628</v>
      </c>
      <c r="P62" s="28">
        <f t="shared" si="1"/>
        <v>0.12396101784186435</v>
      </c>
      <c r="R62" s="32">
        <f t="shared" si="8"/>
        <v>35.575168903036726</v>
      </c>
      <c r="S62" s="32">
        <f t="shared" si="9"/>
        <v>25.570154196331053</v>
      </c>
      <c r="T62" s="32">
        <f t="shared" si="10"/>
        <v>30.613332341174566</v>
      </c>
    </row>
    <row r="63" spans="2:20" x14ac:dyDescent="0.25">
      <c r="B63" s="12" t="str">
        <f>'Média Mensal'!B63</f>
        <v>Araújo</v>
      </c>
      <c r="C63" s="12" t="str">
        <f>'Média Mensal'!C63</f>
        <v>Custió</v>
      </c>
      <c r="D63" s="15">
        <f>'Média Mensal'!D63</f>
        <v>651.69000000000005</v>
      </c>
      <c r="E63" s="2">
        <v>2083.2538221671116</v>
      </c>
      <c r="F63" s="2">
        <v>1505.6261426285168</v>
      </c>
      <c r="G63" s="5">
        <f t="shared" si="4"/>
        <v>3588.8799647956284</v>
      </c>
      <c r="H63" s="2">
        <v>0</v>
      </c>
      <c r="I63" s="2">
        <v>4</v>
      </c>
      <c r="J63" s="5">
        <f t="shared" si="5"/>
        <v>4</v>
      </c>
      <c r="K63" s="2">
        <v>62</v>
      </c>
      <c r="L63" s="2">
        <v>57</v>
      </c>
      <c r="M63" s="5">
        <f t="shared" si="6"/>
        <v>119</v>
      </c>
      <c r="N63" s="27">
        <f t="shared" si="7"/>
        <v>0.1354873713688288</v>
      </c>
      <c r="O63" s="27">
        <f t="shared" si="0"/>
        <v>0.10037507617523446</v>
      </c>
      <c r="P63" s="28">
        <f t="shared" si="1"/>
        <v>0.1181485371607726</v>
      </c>
      <c r="R63" s="32">
        <f t="shared" si="8"/>
        <v>33.600868099469544</v>
      </c>
      <c r="S63" s="32">
        <f t="shared" si="9"/>
        <v>24.682395780795357</v>
      </c>
      <c r="T63" s="32">
        <f t="shared" si="10"/>
        <v>29.177885892647385</v>
      </c>
    </row>
    <row r="64" spans="2:20" x14ac:dyDescent="0.25">
      <c r="B64" s="12" t="str">
        <f>'Média Mensal'!B64</f>
        <v>Custió</v>
      </c>
      <c r="C64" s="12" t="str">
        <f>'Média Mensal'!C64</f>
        <v>Parque de Maia</v>
      </c>
      <c r="D64" s="15">
        <f>'Média Mensal'!D64</f>
        <v>1418.51</v>
      </c>
      <c r="E64" s="2">
        <v>1923.3108093639116</v>
      </c>
      <c r="F64" s="2">
        <v>1594.4143901599871</v>
      </c>
      <c r="G64" s="5">
        <f t="shared" si="4"/>
        <v>3517.7251995238985</v>
      </c>
      <c r="H64" s="2">
        <v>0</v>
      </c>
      <c r="I64" s="2">
        <v>4</v>
      </c>
      <c r="J64" s="5">
        <f t="shared" si="5"/>
        <v>4</v>
      </c>
      <c r="K64" s="2">
        <v>62</v>
      </c>
      <c r="L64" s="2">
        <v>57</v>
      </c>
      <c r="M64" s="5">
        <f t="shared" si="6"/>
        <v>119</v>
      </c>
      <c r="N64" s="27">
        <f t="shared" si="7"/>
        <v>0.12508525034884962</v>
      </c>
      <c r="O64" s="27">
        <f t="shared" si="0"/>
        <v>0.10629429267733247</v>
      </c>
      <c r="P64" s="28">
        <f t="shared" si="1"/>
        <v>0.11580607056636484</v>
      </c>
      <c r="R64" s="32">
        <f t="shared" si="8"/>
        <v>31.021142086514704</v>
      </c>
      <c r="S64" s="32">
        <f t="shared" si="9"/>
        <v>26.137940822294869</v>
      </c>
      <c r="T64" s="32">
        <f t="shared" si="10"/>
        <v>28.599391866047956</v>
      </c>
    </row>
    <row r="65" spans="2:20" x14ac:dyDescent="0.25">
      <c r="B65" s="12" t="str">
        <f>'Média Mensal'!B65</f>
        <v>Parque de Maia</v>
      </c>
      <c r="C65" s="12" t="str">
        <f>'Média Mensal'!C65</f>
        <v>Forum</v>
      </c>
      <c r="D65" s="15">
        <f>'Média Mensal'!D65</f>
        <v>824.81</v>
      </c>
      <c r="E65" s="2">
        <v>1789.9431996170811</v>
      </c>
      <c r="F65" s="2">
        <v>1433.96015573919</v>
      </c>
      <c r="G65" s="5">
        <f t="shared" si="4"/>
        <v>3223.9033553562713</v>
      </c>
      <c r="H65" s="2">
        <v>0</v>
      </c>
      <c r="I65" s="2">
        <v>2</v>
      </c>
      <c r="J65" s="5">
        <f t="shared" si="5"/>
        <v>2</v>
      </c>
      <c r="K65" s="2">
        <v>75</v>
      </c>
      <c r="L65" s="2">
        <v>45</v>
      </c>
      <c r="M65" s="5">
        <f t="shared" si="6"/>
        <v>120</v>
      </c>
      <c r="N65" s="27">
        <f t="shared" si="7"/>
        <v>9.6233505355757046E-2</v>
      </c>
      <c r="O65" s="27">
        <f t="shared" si="0"/>
        <v>0.12370256692021998</v>
      </c>
      <c r="P65" s="28">
        <f t="shared" si="1"/>
        <v>0.10678005284036404</v>
      </c>
      <c r="R65" s="32">
        <f t="shared" si="8"/>
        <v>23.865909328227747</v>
      </c>
      <c r="S65" s="32">
        <f t="shared" si="9"/>
        <v>30.509790547642339</v>
      </c>
      <c r="T65" s="32">
        <f t="shared" si="10"/>
        <v>26.42543733898583</v>
      </c>
    </row>
    <row r="66" spans="2:20" x14ac:dyDescent="0.25">
      <c r="B66" s="12" t="str">
        <f>'Média Mensal'!B66</f>
        <v>Forum</v>
      </c>
      <c r="C66" s="12" t="str">
        <f>'Média Mensal'!C66</f>
        <v>Zona Industrial</v>
      </c>
      <c r="D66" s="15">
        <f>'Média Mensal'!D66</f>
        <v>1119.4000000000001</v>
      </c>
      <c r="E66" s="2">
        <v>900.84905062860128</v>
      </c>
      <c r="F66" s="2">
        <v>607.89129882746511</v>
      </c>
      <c r="G66" s="5">
        <f t="shared" si="4"/>
        <v>1508.7403494560663</v>
      </c>
      <c r="H66" s="2">
        <v>0</v>
      </c>
      <c r="I66" s="2">
        <v>2</v>
      </c>
      <c r="J66" s="5">
        <f t="shared" si="5"/>
        <v>2</v>
      </c>
      <c r="K66" s="2">
        <v>75</v>
      </c>
      <c r="L66" s="2">
        <v>42</v>
      </c>
      <c r="M66" s="5">
        <f t="shared" si="6"/>
        <v>117</v>
      </c>
      <c r="N66" s="27">
        <f t="shared" si="7"/>
        <v>4.8432744657451683E-2</v>
      </c>
      <c r="O66" s="27">
        <f t="shared" si="0"/>
        <v>5.603717725179435E-2</v>
      </c>
      <c r="P66" s="28">
        <f t="shared" si="1"/>
        <v>5.1234051530021266E-2</v>
      </c>
      <c r="R66" s="32">
        <f t="shared" si="8"/>
        <v>12.011320675048017</v>
      </c>
      <c r="S66" s="32">
        <f t="shared" si="9"/>
        <v>13.815711336987844</v>
      </c>
      <c r="T66" s="32">
        <f t="shared" si="10"/>
        <v>12.678490331563582</v>
      </c>
    </row>
    <row r="67" spans="2:20" x14ac:dyDescent="0.25">
      <c r="B67" s="12" t="str">
        <f>'Média Mensal'!B67</f>
        <v>Zona Industrial</v>
      </c>
      <c r="C67" s="12" t="str">
        <f>'Média Mensal'!C67</f>
        <v>Mandim</v>
      </c>
      <c r="D67" s="15">
        <f>'Média Mensal'!D67</f>
        <v>1194.23</v>
      </c>
      <c r="E67" s="2">
        <v>832.14305993301923</v>
      </c>
      <c r="F67" s="2">
        <v>537.92175316398129</v>
      </c>
      <c r="G67" s="5">
        <f t="shared" si="4"/>
        <v>1370.0648130970005</v>
      </c>
      <c r="H67" s="2">
        <v>0</v>
      </c>
      <c r="I67" s="2">
        <v>2</v>
      </c>
      <c r="J67" s="5">
        <f t="shared" si="5"/>
        <v>2</v>
      </c>
      <c r="K67" s="2">
        <v>75</v>
      </c>
      <c r="L67" s="2">
        <v>42</v>
      </c>
      <c r="M67" s="5">
        <f t="shared" si="6"/>
        <v>117</v>
      </c>
      <c r="N67" s="27">
        <f t="shared" si="7"/>
        <v>4.4738874189947271E-2</v>
      </c>
      <c r="O67" s="27">
        <f t="shared" si="0"/>
        <v>4.958718226069149E-2</v>
      </c>
      <c r="P67" s="28">
        <f t="shared" si="1"/>
        <v>4.6524884986994045E-2</v>
      </c>
      <c r="R67" s="32">
        <f t="shared" si="8"/>
        <v>11.095240799106923</v>
      </c>
      <c r="S67" s="32">
        <f t="shared" si="9"/>
        <v>12.225494390090484</v>
      </c>
      <c r="T67" s="32">
        <f t="shared" si="10"/>
        <v>11.51314968989076</v>
      </c>
    </row>
    <row r="68" spans="2:20" x14ac:dyDescent="0.25">
      <c r="B68" s="12" t="str">
        <f>'Média Mensal'!B68</f>
        <v>Mandim</v>
      </c>
      <c r="C68" s="12" t="str">
        <f>'Média Mensal'!C68</f>
        <v>Castêlo da Maia</v>
      </c>
      <c r="D68" s="15">
        <f>'Média Mensal'!D68</f>
        <v>1468.1</v>
      </c>
      <c r="E68" s="2">
        <v>798.29803226802164</v>
      </c>
      <c r="F68" s="2">
        <v>460.95294117598746</v>
      </c>
      <c r="G68" s="5">
        <f t="shared" si="4"/>
        <v>1259.2509734440091</v>
      </c>
      <c r="H68" s="2">
        <v>1</v>
      </c>
      <c r="I68" s="2">
        <v>2</v>
      </c>
      <c r="J68" s="5">
        <f t="shared" si="5"/>
        <v>3</v>
      </c>
      <c r="K68" s="2">
        <v>76</v>
      </c>
      <c r="L68" s="2">
        <v>42</v>
      </c>
      <c r="M68" s="5">
        <f t="shared" si="6"/>
        <v>118</v>
      </c>
      <c r="N68" s="27">
        <f t="shared" si="7"/>
        <v>4.1874634508393918E-2</v>
      </c>
      <c r="O68" s="27">
        <f t="shared" si="0"/>
        <v>4.2491974665928051E-2</v>
      </c>
      <c r="P68" s="28">
        <f t="shared" si="1"/>
        <v>4.2098521444370457E-2</v>
      </c>
      <c r="R68" s="32">
        <f t="shared" si="8"/>
        <v>10.367506912571709</v>
      </c>
      <c r="S68" s="32">
        <f t="shared" si="9"/>
        <v>10.47620320854517</v>
      </c>
      <c r="T68" s="32">
        <f t="shared" si="10"/>
        <v>10.407032838380241</v>
      </c>
    </row>
    <row r="69" spans="2:20" x14ac:dyDescent="0.25">
      <c r="B69" s="13" t="str">
        <f>'Média Mensal'!B69</f>
        <v>Castêlo da Maia</v>
      </c>
      <c r="C69" s="13" t="str">
        <f>'Média Mensal'!C69</f>
        <v>ISMAI</v>
      </c>
      <c r="D69" s="16">
        <f>'Média Mensal'!D69</f>
        <v>702.48</v>
      </c>
      <c r="E69" s="2">
        <v>324.47805545210207</v>
      </c>
      <c r="F69" s="2">
        <v>233.99999999962256</v>
      </c>
      <c r="G69" s="7">
        <f t="shared" si="4"/>
        <v>558.47805545172469</v>
      </c>
      <c r="H69" s="6">
        <v>2</v>
      </c>
      <c r="I69" s="3">
        <v>2</v>
      </c>
      <c r="J69" s="7">
        <f t="shared" si="5"/>
        <v>4</v>
      </c>
      <c r="K69" s="6">
        <v>88</v>
      </c>
      <c r="L69" s="3">
        <v>70</v>
      </c>
      <c r="M69" s="7">
        <f t="shared" ref="M69" si="15">+K69+L69</f>
        <v>158</v>
      </c>
      <c r="N69" s="27">
        <f t="shared" si="7"/>
        <v>1.4579351880486254E-2</v>
      </c>
      <c r="O69" s="27">
        <f t="shared" si="0"/>
        <v>1.3151978417244973E-2</v>
      </c>
      <c r="P69" s="28">
        <f t="shared" si="1"/>
        <v>1.3945217125742227E-2</v>
      </c>
      <c r="R69" s="32">
        <f t="shared" si="8"/>
        <v>3.6053117272455784</v>
      </c>
      <c r="S69" s="32">
        <f t="shared" si="9"/>
        <v>3.249999999994758</v>
      </c>
      <c r="T69" s="32">
        <f t="shared" si="10"/>
        <v>3.4473954040229917</v>
      </c>
    </row>
    <row r="70" spans="2:20" x14ac:dyDescent="0.25">
      <c r="B70" s="11" t="str">
        <f>'Média Mensal'!B70</f>
        <v>Santo Ovídio</v>
      </c>
      <c r="C70" s="11" t="str">
        <f>'Média Mensal'!C70</f>
        <v>D. João II</v>
      </c>
      <c r="D70" s="14">
        <f>'Média Mensal'!D70</f>
        <v>463.71</v>
      </c>
      <c r="E70" s="2">
        <v>1406.999999990956</v>
      </c>
      <c r="F70" s="2">
        <v>2888.6944366611956</v>
      </c>
      <c r="G70" s="10">
        <f t="shared" ref="G70:G86" si="16">+E70+F70</f>
        <v>4295.6944366521511</v>
      </c>
      <c r="H70" s="2">
        <v>320</v>
      </c>
      <c r="I70" s="2">
        <v>369</v>
      </c>
      <c r="J70" s="10">
        <f t="shared" ref="J70:J85" si="17">+H70+I70</f>
        <v>689</v>
      </c>
      <c r="K70" s="2">
        <v>0</v>
      </c>
      <c r="L70" s="2">
        <v>0</v>
      </c>
      <c r="M70" s="10">
        <f t="shared" ref="M70:M85" si="18">+K70+L70</f>
        <v>0</v>
      </c>
      <c r="N70" s="25">
        <f t="shared" ref="N70:P86" si="19">+E70/(H70*216+K70*248)</f>
        <v>2.0355902777646932E-2</v>
      </c>
      <c r="O70" s="25">
        <f t="shared" si="0"/>
        <v>3.6242778739601474E-2</v>
      </c>
      <c r="P70" s="26">
        <f t="shared" si="1"/>
        <v>2.8864258699216196E-2</v>
      </c>
      <c r="R70" s="32">
        <f t="shared" si="8"/>
        <v>4.3968749999717378</v>
      </c>
      <c r="S70" s="32">
        <f t="shared" si="9"/>
        <v>7.8284402077539177</v>
      </c>
      <c r="T70" s="32">
        <f t="shared" si="10"/>
        <v>6.2346798790306979</v>
      </c>
    </row>
    <row r="71" spans="2:20" x14ac:dyDescent="0.25">
      <c r="B71" s="12" t="str">
        <f>'Média Mensal'!B71</f>
        <v>D. João II</v>
      </c>
      <c r="C71" s="12" t="str">
        <f>'Média Mensal'!C71</f>
        <v>João de Deus</v>
      </c>
      <c r="D71" s="15">
        <f>'Média Mensal'!D71</f>
        <v>716.25</v>
      </c>
      <c r="E71" s="2">
        <v>2031.9345078685237</v>
      </c>
      <c r="F71" s="2">
        <v>4497.703019456776</v>
      </c>
      <c r="G71" s="5">
        <f t="shared" si="16"/>
        <v>6529.6375273252997</v>
      </c>
      <c r="H71" s="2">
        <v>320</v>
      </c>
      <c r="I71" s="2">
        <v>379</v>
      </c>
      <c r="J71" s="5">
        <f t="shared" si="17"/>
        <v>699</v>
      </c>
      <c r="K71" s="2">
        <v>0</v>
      </c>
      <c r="L71" s="2">
        <v>0</v>
      </c>
      <c r="M71" s="5">
        <f t="shared" si="18"/>
        <v>0</v>
      </c>
      <c r="N71" s="27">
        <f t="shared" si="19"/>
        <v>2.9397200634671928E-2</v>
      </c>
      <c r="O71" s="27">
        <f t="shared" si="0"/>
        <v>5.4941158744463696E-2</v>
      </c>
      <c r="P71" s="28">
        <f t="shared" si="1"/>
        <v>4.3247215117663461E-2</v>
      </c>
      <c r="R71" s="32">
        <f t="shared" ref="R71:R85" si="20">+E71/(H71+K71)</f>
        <v>6.3497953370891365</v>
      </c>
      <c r="S71" s="32">
        <f t="shared" ref="S71:S85" si="21">+F71/(I71+L71)</f>
        <v>11.867290288804158</v>
      </c>
      <c r="T71" s="32">
        <f t="shared" ref="T71:T85" si="22">+G71/(J71+M71)</f>
        <v>9.3413984654153079</v>
      </c>
    </row>
    <row r="72" spans="2:20" x14ac:dyDescent="0.25">
      <c r="B72" s="12" t="str">
        <f>'Média Mensal'!B72</f>
        <v>João de Deus</v>
      </c>
      <c r="C72" s="12" t="str">
        <f>'Média Mensal'!C72</f>
        <v>C.M.Gaia</v>
      </c>
      <c r="D72" s="15">
        <f>'Média Mensal'!D72</f>
        <v>405.01</v>
      </c>
      <c r="E72" s="2">
        <v>3399.6788306064964</v>
      </c>
      <c r="F72" s="2">
        <v>7117.5655289404049</v>
      </c>
      <c r="G72" s="5">
        <f t="shared" si="16"/>
        <v>10517.244359546901</v>
      </c>
      <c r="H72" s="2">
        <v>319</v>
      </c>
      <c r="I72" s="2">
        <v>377</v>
      </c>
      <c r="J72" s="5">
        <f t="shared" si="17"/>
        <v>696</v>
      </c>
      <c r="K72" s="2">
        <v>0</v>
      </c>
      <c r="L72" s="2">
        <v>0</v>
      </c>
      <c r="M72" s="5">
        <f t="shared" si="18"/>
        <v>0</v>
      </c>
      <c r="N72" s="27">
        <f t="shared" si="19"/>
        <v>4.933935374733682E-2</v>
      </c>
      <c r="O72" s="27">
        <f t="shared" si="0"/>
        <v>8.7405019266877951E-2</v>
      </c>
      <c r="P72" s="28">
        <f t="shared" si="1"/>
        <v>6.9958255903754929E-2</v>
      </c>
      <c r="R72" s="32">
        <f t="shared" si="20"/>
        <v>10.657300409424753</v>
      </c>
      <c r="S72" s="32">
        <f t="shared" si="21"/>
        <v>18.879484161645635</v>
      </c>
      <c r="T72" s="32">
        <f t="shared" si="22"/>
        <v>15.110983275211066</v>
      </c>
    </row>
    <row r="73" spans="2:20" x14ac:dyDescent="0.25">
      <c r="B73" s="12" t="str">
        <f>'Média Mensal'!B73</f>
        <v>C.M.Gaia</v>
      </c>
      <c r="C73" s="12" t="str">
        <f>'Média Mensal'!C73</f>
        <v>General Torres</v>
      </c>
      <c r="D73" s="15">
        <f>'Média Mensal'!D73</f>
        <v>488.39</v>
      </c>
      <c r="E73" s="2">
        <v>3928.2408113749457</v>
      </c>
      <c r="F73" s="2">
        <v>8314.0461701529439</v>
      </c>
      <c r="G73" s="5">
        <f t="shared" si="16"/>
        <v>12242.28698152789</v>
      </c>
      <c r="H73" s="2">
        <v>319</v>
      </c>
      <c r="I73" s="2">
        <v>377</v>
      </c>
      <c r="J73" s="5">
        <f t="shared" si="17"/>
        <v>696</v>
      </c>
      <c r="K73" s="2">
        <v>0</v>
      </c>
      <c r="L73" s="2">
        <v>0</v>
      </c>
      <c r="M73" s="5">
        <f t="shared" si="18"/>
        <v>0</v>
      </c>
      <c r="N73" s="27">
        <f t="shared" si="19"/>
        <v>5.7010344992670173E-2</v>
      </c>
      <c r="O73" s="27">
        <f t="shared" si="0"/>
        <v>0.10209802252373691</v>
      </c>
      <c r="P73" s="28">
        <f t="shared" si="1"/>
        <v>8.1432836988664659E-2</v>
      </c>
      <c r="R73" s="32">
        <f t="shared" si="20"/>
        <v>12.314234518416757</v>
      </c>
      <c r="S73" s="32">
        <f t="shared" si="21"/>
        <v>22.053172865127173</v>
      </c>
      <c r="T73" s="32">
        <f t="shared" si="22"/>
        <v>17.589492789551567</v>
      </c>
    </row>
    <row r="74" spans="2:20" x14ac:dyDescent="0.25">
      <c r="B74" s="12" t="str">
        <f>'Média Mensal'!B74</f>
        <v>General Torres</v>
      </c>
      <c r="C74" s="12" t="str">
        <f>'Média Mensal'!C74</f>
        <v>Jardim do Morro</v>
      </c>
      <c r="D74" s="15">
        <f>'Média Mensal'!D74</f>
        <v>419.98</v>
      </c>
      <c r="E74" s="2">
        <v>4463.9244064439217</v>
      </c>
      <c r="F74" s="2">
        <v>9267.0855283547298</v>
      </c>
      <c r="G74" s="5">
        <f t="shared" si="16"/>
        <v>13731.009934798651</v>
      </c>
      <c r="H74" s="2">
        <v>320</v>
      </c>
      <c r="I74" s="2">
        <v>353</v>
      </c>
      <c r="J74" s="5">
        <f t="shared" si="17"/>
        <v>673</v>
      </c>
      <c r="K74" s="2">
        <v>0</v>
      </c>
      <c r="L74" s="2">
        <v>0</v>
      </c>
      <c r="M74" s="5">
        <f t="shared" si="18"/>
        <v>0</v>
      </c>
      <c r="N74" s="27">
        <f t="shared" si="19"/>
        <v>6.4582239676561362E-2</v>
      </c>
      <c r="O74" s="27">
        <f t="shared" si="0"/>
        <v>0.12153873581411617</v>
      </c>
      <c r="P74" s="28">
        <f t="shared" si="1"/>
        <v>9.4456895154357567E-2</v>
      </c>
      <c r="R74" s="32">
        <f t="shared" si="20"/>
        <v>13.949763770137256</v>
      </c>
      <c r="S74" s="32">
        <f t="shared" si="21"/>
        <v>26.252366935849093</v>
      </c>
      <c r="T74" s="32">
        <f t="shared" si="22"/>
        <v>20.402689353341234</v>
      </c>
    </row>
    <row r="75" spans="2:20" x14ac:dyDescent="0.25">
      <c r="B75" s="12" t="str">
        <f>'Média Mensal'!B75</f>
        <v>Jardim do Morro</v>
      </c>
      <c r="C75" s="12" t="str">
        <f>'Média Mensal'!C75</f>
        <v>São Bento</v>
      </c>
      <c r="D75" s="15">
        <f>'Média Mensal'!D75</f>
        <v>795.7</v>
      </c>
      <c r="E75" s="2">
        <v>5600.6944314426992</v>
      </c>
      <c r="F75" s="2">
        <v>9465.5765336394488</v>
      </c>
      <c r="G75" s="5">
        <f t="shared" si="16"/>
        <v>15066.270965082149</v>
      </c>
      <c r="H75" s="2">
        <v>315</v>
      </c>
      <c r="I75" s="2">
        <v>324</v>
      </c>
      <c r="J75" s="5">
        <f t="shared" si="17"/>
        <v>639</v>
      </c>
      <c r="K75" s="2">
        <v>0</v>
      </c>
      <c r="L75" s="2">
        <v>0</v>
      </c>
      <c r="M75" s="5">
        <f t="shared" si="18"/>
        <v>0</v>
      </c>
      <c r="N75" s="27">
        <f t="shared" si="19"/>
        <v>8.2314732972408863E-2</v>
      </c>
      <c r="O75" s="27">
        <f t="shared" si="0"/>
        <v>0.13525343698044479</v>
      </c>
      <c r="P75" s="28">
        <f t="shared" si="1"/>
        <v>0.10915689275113132</v>
      </c>
      <c r="R75" s="32">
        <f t="shared" si="20"/>
        <v>17.779982322040315</v>
      </c>
      <c r="S75" s="32">
        <f t="shared" si="21"/>
        <v>29.214742387776077</v>
      </c>
      <c r="T75" s="32">
        <f t="shared" si="22"/>
        <v>23.577888834244366</v>
      </c>
    </row>
    <row r="76" spans="2:20" x14ac:dyDescent="0.25">
      <c r="B76" s="12" t="str">
        <f>'Média Mensal'!B76</f>
        <v>São Bento</v>
      </c>
      <c r="C76" s="12" t="str">
        <f>'Média Mensal'!C76</f>
        <v>Aliados</v>
      </c>
      <c r="D76" s="15">
        <f>'Média Mensal'!D76</f>
        <v>443.38</v>
      </c>
      <c r="E76" s="2">
        <v>10065.021298139149</v>
      </c>
      <c r="F76" s="2">
        <v>8806.5576647211565</v>
      </c>
      <c r="G76" s="5">
        <f t="shared" si="16"/>
        <v>18871.578962860305</v>
      </c>
      <c r="H76" s="2">
        <v>351</v>
      </c>
      <c r="I76" s="2">
        <v>352</v>
      </c>
      <c r="J76" s="5">
        <f t="shared" si="17"/>
        <v>703</v>
      </c>
      <c r="K76" s="2">
        <v>0</v>
      </c>
      <c r="L76" s="2">
        <v>0</v>
      </c>
      <c r="M76" s="5">
        <f t="shared" si="18"/>
        <v>0</v>
      </c>
      <c r="N76" s="27">
        <f t="shared" si="19"/>
        <v>0.13275589978552216</v>
      </c>
      <c r="O76" s="27">
        <f t="shared" si="0"/>
        <v>0.11582698948759938</v>
      </c>
      <c r="P76" s="28">
        <f t="shared" si="1"/>
        <v>0.12427940415981972</v>
      </c>
      <c r="R76" s="32">
        <f t="shared" si="20"/>
        <v>28.675274353672787</v>
      </c>
      <c r="S76" s="32">
        <f t="shared" si="21"/>
        <v>25.018629729321468</v>
      </c>
      <c r="T76" s="32">
        <f t="shared" si="22"/>
        <v>26.844351298521062</v>
      </c>
    </row>
    <row r="77" spans="2:20" x14ac:dyDescent="0.25">
      <c r="B77" s="12" t="str">
        <f>'Média Mensal'!B77</f>
        <v>Aliados</v>
      </c>
      <c r="C77" s="12" t="str">
        <f>'Média Mensal'!C77</f>
        <v>Trindade S</v>
      </c>
      <c r="D77" s="15">
        <f>'Média Mensal'!D77</f>
        <v>450.27</v>
      </c>
      <c r="E77" s="2">
        <v>14205.3326818228</v>
      </c>
      <c r="F77" s="2">
        <v>8194.2021349859024</v>
      </c>
      <c r="G77" s="5">
        <f t="shared" si="16"/>
        <v>22399.5348168087</v>
      </c>
      <c r="H77" s="2">
        <v>352</v>
      </c>
      <c r="I77" s="2">
        <v>352</v>
      </c>
      <c r="J77" s="5">
        <f t="shared" si="17"/>
        <v>704</v>
      </c>
      <c r="K77" s="2">
        <v>0</v>
      </c>
      <c r="L77" s="2">
        <v>0</v>
      </c>
      <c r="M77" s="5">
        <f t="shared" si="18"/>
        <v>0</v>
      </c>
      <c r="N77" s="27">
        <f t="shared" si="19"/>
        <v>0.18683360534804819</v>
      </c>
      <c r="O77" s="27">
        <f t="shared" si="0"/>
        <v>0.1077730710093895</v>
      </c>
      <c r="P77" s="28">
        <f t="shared" si="1"/>
        <v>0.14730333817871882</v>
      </c>
      <c r="R77" s="32">
        <f t="shared" si="20"/>
        <v>40.35605875517841</v>
      </c>
      <c r="S77" s="32">
        <f t="shared" si="21"/>
        <v>23.27898333802813</v>
      </c>
      <c r="T77" s="32">
        <f t="shared" si="22"/>
        <v>31.817521046603268</v>
      </c>
    </row>
    <row r="78" spans="2:20" x14ac:dyDescent="0.25">
      <c r="B78" s="12" t="str">
        <f>'Média Mensal'!B78</f>
        <v>Trindade S</v>
      </c>
      <c r="C78" s="12" t="str">
        <f>'Média Mensal'!C78</f>
        <v>Faria Guimaraes</v>
      </c>
      <c r="D78" s="15">
        <f>'Média Mensal'!D78</f>
        <v>555.34</v>
      </c>
      <c r="E78" s="2">
        <v>11339.403859600687</v>
      </c>
      <c r="F78" s="2">
        <v>3909.2693977310964</v>
      </c>
      <c r="G78" s="5">
        <f t="shared" si="16"/>
        <v>15248.673257331782</v>
      </c>
      <c r="H78" s="2">
        <v>358</v>
      </c>
      <c r="I78" s="2">
        <v>359</v>
      </c>
      <c r="J78" s="5">
        <f t="shared" si="17"/>
        <v>717</v>
      </c>
      <c r="K78" s="2">
        <v>0</v>
      </c>
      <c r="L78" s="2">
        <v>0</v>
      </c>
      <c r="M78" s="5">
        <f t="shared" si="18"/>
        <v>0</v>
      </c>
      <c r="N78" s="27">
        <f t="shared" si="19"/>
        <v>0.14664033544900537</v>
      </c>
      <c r="O78" s="27">
        <f t="shared" si="0"/>
        <v>5.0413563882841954E-2</v>
      </c>
      <c r="P78" s="28">
        <f t="shared" si="1"/>
        <v>9.8459845920061614E-2</v>
      </c>
      <c r="R78" s="32">
        <f t="shared" si="20"/>
        <v>31.67431245698516</v>
      </c>
      <c r="S78" s="32">
        <f t="shared" si="21"/>
        <v>10.889329798693861</v>
      </c>
      <c r="T78" s="32">
        <f t="shared" si="22"/>
        <v>21.267326718733308</v>
      </c>
    </row>
    <row r="79" spans="2:20" x14ac:dyDescent="0.25">
      <c r="B79" s="12" t="str">
        <f>'Média Mensal'!B79</f>
        <v>Faria Guimaraes</v>
      </c>
      <c r="C79" s="12" t="str">
        <f>'Média Mensal'!C79</f>
        <v>Marques</v>
      </c>
      <c r="D79" s="15">
        <f>'Média Mensal'!D79</f>
        <v>621.04</v>
      </c>
      <c r="E79" s="2">
        <v>10667.289896054212</v>
      </c>
      <c r="F79" s="2">
        <v>3803.9131315844479</v>
      </c>
      <c r="G79" s="5">
        <f t="shared" si="16"/>
        <v>14471.203027638659</v>
      </c>
      <c r="H79" s="2">
        <v>351</v>
      </c>
      <c r="I79" s="2">
        <v>336</v>
      </c>
      <c r="J79" s="5">
        <f t="shared" si="17"/>
        <v>687</v>
      </c>
      <c r="K79" s="2">
        <v>0</v>
      </c>
      <c r="L79" s="2">
        <v>0</v>
      </c>
      <c r="M79" s="5">
        <f t="shared" si="18"/>
        <v>0</v>
      </c>
      <c r="N79" s="27">
        <f t="shared" si="19"/>
        <v>0.14069971900461922</v>
      </c>
      <c r="O79" s="27">
        <f t="shared" si="0"/>
        <v>5.2412824233692236E-2</v>
      </c>
      <c r="P79" s="28">
        <f t="shared" si="1"/>
        <v>9.752010234809598E-2</v>
      </c>
      <c r="R79" s="32">
        <f t="shared" si="20"/>
        <v>30.391139304997754</v>
      </c>
      <c r="S79" s="32">
        <f t="shared" si="21"/>
        <v>11.321170034477523</v>
      </c>
      <c r="T79" s="32">
        <f t="shared" si="22"/>
        <v>21.064342107188732</v>
      </c>
    </row>
    <row r="80" spans="2:20" x14ac:dyDescent="0.25">
      <c r="B80" s="12" t="str">
        <f>'Média Mensal'!B80</f>
        <v>Marques</v>
      </c>
      <c r="C80" s="12" t="str">
        <f>'Média Mensal'!C80</f>
        <v>Combatentes</v>
      </c>
      <c r="D80" s="15">
        <f>'Média Mensal'!D80</f>
        <v>702.75</v>
      </c>
      <c r="E80" s="2">
        <v>7520.6829475058576</v>
      </c>
      <c r="F80" s="2">
        <v>2990.7063760430474</v>
      </c>
      <c r="G80" s="5">
        <f t="shared" si="16"/>
        <v>10511.389323548905</v>
      </c>
      <c r="H80" s="2">
        <v>357</v>
      </c>
      <c r="I80" s="2">
        <v>329</v>
      </c>
      <c r="J80" s="5">
        <f t="shared" si="17"/>
        <v>686</v>
      </c>
      <c r="K80" s="2">
        <v>0</v>
      </c>
      <c r="L80" s="2">
        <v>0</v>
      </c>
      <c r="M80" s="5">
        <f t="shared" si="18"/>
        <v>0</v>
      </c>
      <c r="N80" s="27">
        <f t="shared" si="19"/>
        <v>9.7529346243202836E-2</v>
      </c>
      <c r="O80" s="27">
        <f t="shared" si="0"/>
        <v>4.2084689519912295E-2</v>
      </c>
      <c r="P80" s="28">
        <f t="shared" si="1"/>
        <v>7.0938541488155329E-2</v>
      </c>
      <c r="R80" s="32">
        <f t="shared" si="20"/>
        <v>21.066338788531812</v>
      </c>
      <c r="S80" s="32">
        <f t="shared" si="21"/>
        <v>9.0902929363010561</v>
      </c>
      <c r="T80" s="32">
        <f t="shared" si="22"/>
        <v>15.322724961441553</v>
      </c>
    </row>
    <row r="81" spans="2:20" x14ac:dyDescent="0.25">
      <c r="B81" s="12" t="str">
        <f>'Média Mensal'!B81</f>
        <v>Combatentes</v>
      </c>
      <c r="C81" s="12" t="str">
        <f>'Média Mensal'!C81</f>
        <v>Salgueiros</v>
      </c>
      <c r="D81" s="15">
        <f>'Média Mensal'!D81</f>
        <v>471.25</v>
      </c>
      <c r="E81" s="2">
        <v>6123.7180000544358</v>
      </c>
      <c r="F81" s="2">
        <v>2552.6686825806305</v>
      </c>
      <c r="G81" s="5">
        <f t="shared" si="16"/>
        <v>8676.3866826350659</v>
      </c>
      <c r="H81" s="2">
        <v>371</v>
      </c>
      <c r="I81" s="2">
        <v>329</v>
      </c>
      <c r="J81" s="5">
        <f t="shared" si="17"/>
        <v>700</v>
      </c>
      <c r="K81" s="2">
        <v>0</v>
      </c>
      <c r="L81" s="2">
        <v>0</v>
      </c>
      <c r="M81" s="5">
        <f t="shared" si="18"/>
        <v>0</v>
      </c>
      <c r="N81" s="27">
        <f t="shared" si="19"/>
        <v>7.6416566837057456E-2</v>
      </c>
      <c r="O81" s="27">
        <f t="shared" si="19"/>
        <v>3.5920700813078778E-2</v>
      </c>
      <c r="P81" s="28">
        <f t="shared" si="19"/>
        <v>5.7383509805787471E-2</v>
      </c>
      <c r="R81" s="32">
        <f t="shared" si="20"/>
        <v>16.505978436804408</v>
      </c>
      <c r="S81" s="32">
        <f t="shared" si="21"/>
        <v>7.7588713756250165</v>
      </c>
      <c r="T81" s="32">
        <f t="shared" si="22"/>
        <v>12.394838118050094</v>
      </c>
    </row>
    <row r="82" spans="2:20" x14ac:dyDescent="0.25">
      <c r="B82" s="12" t="str">
        <f>'Média Mensal'!B82</f>
        <v>Salgueiros</v>
      </c>
      <c r="C82" s="12" t="str">
        <f>'Média Mensal'!C82</f>
        <v>Polo Universitario</v>
      </c>
      <c r="D82" s="15">
        <f>'Média Mensal'!D82</f>
        <v>775.36</v>
      </c>
      <c r="E82" s="2">
        <v>5038.1593470627467</v>
      </c>
      <c r="F82" s="2">
        <v>2248.6275680904992</v>
      </c>
      <c r="G82" s="5">
        <f t="shared" si="16"/>
        <v>7286.7869151532459</v>
      </c>
      <c r="H82" s="2">
        <v>383</v>
      </c>
      <c r="I82" s="2">
        <v>327</v>
      </c>
      <c r="J82" s="5">
        <f t="shared" si="17"/>
        <v>710</v>
      </c>
      <c r="K82" s="2">
        <v>0</v>
      </c>
      <c r="L82" s="2">
        <v>0</v>
      </c>
      <c r="M82" s="5">
        <f t="shared" si="18"/>
        <v>0</v>
      </c>
      <c r="N82" s="27">
        <f t="shared" si="19"/>
        <v>6.090029188500564E-2</v>
      </c>
      <c r="O82" s="27">
        <f t="shared" si="19"/>
        <v>3.1835819006831169E-2</v>
      </c>
      <c r="P82" s="28">
        <f t="shared" si="19"/>
        <v>4.7514260010128102E-2</v>
      </c>
      <c r="R82" s="32">
        <f t="shared" si="20"/>
        <v>13.154463047161219</v>
      </c>
      <c r="S82" s="32">
        <f t="shared" si="21"/>
        <v>6.8765369054755325</v>
      </c>
      <c r="T82" s="32">
        <f t="shared" si="22"/>
        <v>10.26308016218767</v>
      </c>
    </row>
    <row r="83" spans="2:20" x14ac:dyDescent="0.25">
      <c r="B83" s="12" t="str">
        <f>'Média Mensal'!B83</f>
        <v>Polo Universitario</v>
      </c>
      <c r="C83" s="12" t="str">
        <f>'Média Mensal'!C83</f>
        <v>I.P.O.</v>
      </c>
      <c r="D83" s="15">
        <f>'Média Mensal'!D83</f>
        <v>827.64</v>
      </c>
      <c r="E83" s="2">
        <v>3697.682664135622</v>
      </c>
      <c r="F83" s="2">
        <v>1918.2455621301119</v>
      </c>
      <c r="G83" s="5">
        <f t="shared" si="16"/>
        <v>5615.9282262657343</v>
      </c>
      <c r="H83" s="2">
        <v>383</v>
      </c>
      <c r="I83" s="2">
        <v>327</v>
      </c>
      <c r="J83" s="5">
        <f t="shared" si="17"/>
        <v>710</v>
      </c>
      <c r="K83" s="2">
        <v>0</v>
      </c>
      <c r="L83" s="2">
        <v>0</v>
      </c>
      <c r="M83" s="5">
        <f t="shared" si="18"/>
        <v>0</v>
      </c>
      <c r="N83" s="27">
        <f t="shared" si="19"/>
        <v>4.4696870033551182E-2</v>
      </c>
      <c r="O83" s="27">
        <f t="shared" si="19"/>
        <v>2.7158307312975874E-2</v>
      </c>
      <c r="P83" s="28">
        <f t="shared" si="19"/>
        <v>3.6619250301680582E-2</v>
      </c>
      <c r="R83" s="32">
        <f t="shared" si="20"/>
        <v>9.6545239272470553</v>
      </c>
      <c r="S83" s="32">
        <f t="shared" si="21"/>
        <v>5.8661943796027884</v>
      </c>
      <c r="T83" s="32">
        <f t="shared" si="22"/>
        <v>7.9097580651630057</v>
      </c>
    </row>
    <row r="84" spans="2:20" x14ac:dyDescent="0.25">
      <c r="B84" s="13" t="str">
        <f>'Média Mensal'!B84</f>
        <v>I.P.O.</v>
      </c>
      <c r="C84" s="13" t="str">
        <f>'Média Mensal'!C84</f>
        <v>Hospital São João</v>
      </c>
      <c r="D84" s="16">
        <f>'Média Mensal'!D84</f>
        <v>351.77</v>
      </c>
      <c r="E84" s="6">
        <v>2324.1736845942851</v>
      </c>
      <c r="F84" s="3">
        <v>1570.9999999885579</v>
      </c>
      <c r="G84" s="7">
        <f t="shared" si="16"/>
        <v>3895.1736845828427</v>
      </c>
      <c r="H84" s="6">
        <v>382</v>
      </c>
      <c r="I84" s="3">
        <v>327</v>
      </c>
      <c r="J84" s="7">
        <f t="shared" ref="J84" si="23">+H84+I84</f>
        <v>709</v>
      </c>
      <c r="K84" s="6">
        <v>0</v>
      </c>
      <c r="L84" s="3">
        <v>0</v>
      </c>
      <c r="M84" s="7">
        <f t="shared" ref="M84" si="24">+K84+L84</f>
        <v>0</v>
      </c>
      <c r="N84" s="27">
        <f t="shared" si="19"/>
        <v>2.816770511676223E-2</v>
      </c>
      <c r="O84" s="27">
        <f t="shared" si="19"/>
        <v>2.2242043266346101E-2</v>
      </c>
      <c r="P84" s="28">
        <f t="shared" si="19"/>
        <v>2.5434712979828415E-2</v>
      </c>
      <c r="R84" s="32">
        <f t="shared" si="20"/>
        <v>6.0842243052206415</v>
      </c>
      <c r="S84" s="32">
        <f t="shared" si="21"/>
        <v>4.8042813455307583</v>
      </c>
      <c r="T84" s="32">
        <f t="shared" si="22"/>
        <v>5.4938980036429372</v>
      </c>
    </row>
    <row r="85" spans="2:20" x14ac:dyDescent="0.25">
      <c r="B85" s="12" t="str">
        <f>'Média Mensal'!B85</f>
        <v xml:space="preserve">Verdes (E) </v>
      </c>
      <c r="C85" s="12" t="str">
        <f>'Média Mensal'!C85</f>
        <v>Botica</v>
      </c>
      <c r="D85" s="15">
        <f>'Média Mensal'!D85</f>
        <v>683.54</v>
      </c>
      <c r="E85" s="2">
        <v>952.92543557733745</v>
      </c>
      <c r="F85" s="2">
        <v>1915.6931366619929</v>
      </c>
      <c r="G85" s="5">
        <f t="shared" si="16"/>
        <v>2868.6185722393302</v>
      </c>
      <c r="H85" s="2">
        <v>93</v>
      </c>
      <c r="I85" s="2">
        <v>81</v>
      </c>
      <c r="J85" s="5">
        <f t="shared" si="17"/>
        <v>174</v>
      </c>
      <c r="K85" s="2">
        <v>0</v>
      </c>
      <c r="L85" s="2">
        <v>0</v>
      </c>
      <c r="M85" s="5">
        <f t="shared" si="18"/>
        <v>0</v>
      </c>
      <c r="N85" s="25">
        <f t="shared" si="19"/>
        <v>4.743754657394153E-2</v>
      </c>
      <c r="O85" s="25">
        <f t="shared" si="19"/>
        <v>0.10949320625640105</v>
      </c>
      <c r="P85" s="26">
        <f t="shared" si="19"/>
        <v>7.6325526081293379E-2</v>
      </c>
      <c r="R85" s="32">
        <f t="shared" si="20"/>
        <v>10.246510059971371</v>
      </c>
      <c r="S85" s="32">
        <f t="shared" si="21"/>
        <v>23.650532551382629</v>
      </c>
      <c r="T85" s="32">
        <f t="shared" si="22"/>
        <v>16.486313633559369</v>
      </c>
    </row>
    <row r="86" spans="2:20" x14ac:dyDescent="0.25">
      <c r="B86" s="13" t="str">
        <f>'Média Mensal'!B86</f>
        <v>Botica</v>
      </c>
      <c r="C86" s="13" t="str">
        <f>'Média Mensal'!C86</f>
        <v>Aeroporto</v>
      </c>
      <c r="D86" s="16">
        <f>'Média Mensal'!D86</f>
        <v>649.66</v>
      </c>
      <c r="E86" s="6">
        <v>845.91493749032065</v>
      </c>
      <c r="F86" s="3">
        <v>1738.0000000024954</v>
      </c>
      <c r="G86" s="7">
        <f t="shared" si="16"/>
        <v>2583.9149374928161</v>
      </c>
      <c r="H86" s="6">
        <v>93</v>
      </c>
      <c r="I86" s="3">
        <v>106</v>
      </c>
      <c r="J86" s="7">
        <f t="shared" ref="J86" si="25">+H86+I86</f>
        <v>199</v>
      </c>
      <c r="K86" s="6">
        <v>0</v>
      </c>
      <c r="L86" s="3">
        <v>0</v>
      </c>
      <c r="M86" s="7">
        <f t="shared" ref="M86" si="26">+K86+L86</f>
        <v>0</v>
      </c>
      <c r="N86" s="27">
        <f t="shared" si="19"/>
        <v>4.2110460846790154E-2</v>
      </c>
      <c r="O86" s="27">
        <f t="shared" si="19"/>
        <v>7.5908455625545754E-2</v>
      </c>
      <c r="P86" s="28">
        <f t="shared" si="19"/>
        <v>6.0113412839494139E-2</v>
      </c>
      <c r="R86" s="32">
        <f t="shared" ref="R86" si="27">+E86/(H86+K86)</f>
        <v>9.0958595429066733</v>
      </c>
      <c r="S86" s="32">
        <f t="shared" ref="S86" si="28">+F86/(I86+L86)</f>
        <v>16.39622641511788</v>
      </c>
      <c r="T86" s="32">
        <f t="shared" ref="T86" si="29">+G86/(J86+M86)</f>
        <v>12.984497173330734</v>
      </c>
    </row>
    <row r="87" spans="2:20" x14ac:dyDescent="0.25">
      <c r="B87" s="23" t="s">
        <v>85</v>
      </c>
      <c r="E87" s="40"/>
      <c r="F87" s="40"/>
      <c r="G87" s="40"/>
      <c r="H87" s="40"/>
      <c r="I87" s="40"/>
      <c r="J87" s="40"/>
      <c r="K87" s="40"/>
      <c r="L87" s="40"/>
      <c r="M87" s="40"/>
      <c r="N87" s="41"/>
      <c r="O87" s="41"/>
      <c r="P87" s="41"/>
    </row>
    <row r="88" spans="2:20" x14ac:dyDescent="0.25">
      <c r="B88" s="34"/>
    </row>
    <row r="89" spans="2:20" hidden="1" x14ac:dyDescent="0.25">
      <c r="C89" s="50" t="s">
        <v>106</v>
      </c>
      <c r="D89" s="51">
        <f>+SUMPRODUCT(D5:D86,G5:G86)/1000</f>
        <v>460933.2872177026</v>
      </c>
    </row>
    <row r="90" spans="2:20" hidden="1" x14ac:dyDescent="0.25">
      <c r="C90" s="50" t="s">
        <v>108</v>
      </c>
      <c r="D90" s="51">
        <f>+(SUMPRODUCT($D$5:$D$86,$J$5:$J$86)+SUMPRODUCT($D$5:$D$86,$M$5:$M$86))/1000</f>
        <v>23666.19313</v>
      </c>
    </row>
    <row r="91" spans="2:20" hidden="1" x14ac:dyDescent="0.25">
      <c r="C91" s="50" t="s">
        <v>107</v>
      </c>
      <c r="D91" s="51">
        <f>+(SUMPRODUCT($D$5:$D$86,$J$5:$J$86)*216+SUMPRODUCT($D$5:$D$86,$M$5:$M$86)*248)/1000</f>
        <v>5419004.5980000002</v>
      </c>
    </row>
    <row r="92" spans="2:20" hidden="1" x14ac:dyDescent="0.25">
      <c r="C92" s="50" t="s">
        <v>109</v>
      </c>
      <c r="D92" s="35">
        <f>+D89/D91</f>
        <v>8.5058663243766194E-2</v>
      </c>
    </row>
    <row r="93" spans="2:20" hidden="1" x14ac:dyDescent="0.25">
      <c r="D93" s="52">
        <f>+D92-P2</f>
        <v>-1.3877787807814457E-16</v>
      </c>
    </row>
    <row r="94" spans="2:20" hidden="1" x14ac:dyDescent="0.25"/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3">
    <tabColor theme="0" tint="-4.9989318521683403E-2"/>
  </sheetPr>
  <dimension ref="A1:T94"/>
  <sheetViews>
    <sheetView topLeftCell="A63" workbookViewId="0">
      <selection activeCell="B110" sqref="B110"/>
    </sheetView>
  </sheetViews>
  <sheetFormatPr defaultRowHeight="15" x14ac:dyDescent="0.25"/>
  <cols>
    <col min="2" max="2" width="17.42578125" bestFit="1" customWidth="1"/>
    <col min="3" max="3" width="17.42578125" customWidth="1"/>
    <col min="4" max="4" width="13.7109375" customWidth="1"/>
    <col min="5" max="16" width="10" customWidth="1"/>
  </cols>
  <sheetData>
    <row r="1" spans="1:20" ht="14.45" x14ac:dyDescent="0.3">
      <c r="P1" s="33"/>
    </row>
    <row r="2" spans="1:20" ht="17.25" x14ac:dyDescent="0.3">
      <c r="A2" s="1"/>
      <c r="H2" s="55" t="s">
        <v>84</v>
      </c>
      <c r="I2" s="56"/>
      <c r="J2" s="56"/>
      <c r="K2" s="56"/>
      <c r="L2" s="56"/>
      <c r="M2" s="56"/>
      <c r="N2" s="56"/>
      <c r="O2" s="57"/>
      <c r="P2" s="17">
        <v>0.16045387888938292</v>
      </c>
    </row>
    <row r="3" spans="1:20" ht="17.25" x14ac:dyDescent="0.25">
      <c r="B3" s="60" t="s">
        <v>3</v>
      </c>
      <c r="C3" s="62" t="s">
        <v>4</v>
      </c>
      <c r="D3" s="18" t="s">
        <v>82</v>
      </c>
      <c r="E3" s="65" t="s">
        <v>0</v>
      </c>
      <c r="F3" s="65"/>
      <c r="G3" s="66"/>
      <c r="H3" s="64" t="s">
        <v>86</v>
      </c>
      <c r="I3" s="65"/>
      <c r="J3" s="66"/>
      <c r="K3" s="64" t="s">
        <v>87</v>
      </c>
      <c r="L3" s="65"/>
      <c r="M3" s="66"/>
      <c r="N3" s="64" t="s">
        <v>1</v>
      </c>
      <c r="O3" s="65"/>
      <c r="P3" s="66"/>
      <c r="R3" s="64" t="s">
        <v>88</v>
      </c>
      <c r="S3" s="65"/>
      <c r="T3" s="66"/>
    </row>
    <row r="4" spans="1:20" x14ac:dyDescent="0.25">
      <c r="B4" s="61"/>
      <c r="C4" s="63"/>
      <c r="D4" s="19" t="s">
        <v>83</v>
      </c>
      <c r="E4" s="20" t="s">
        <v>5</v>
      </c>
      <c r="F4" s="21" t="s">
        <v>6</v>
      </c>
      <c r="G4" s="22" t="s">
        <v>2</v>
      </c>
      <c r="H4" s="20" t="s">
        <v>5</v>
      </c>
      <c r="I4" s="21" t="s">
        <v>6</v>
      </c>
      <c r="J4" s="22" t="s">
        <v>2</v>
      </c>
      <c r="K4" s="20" t="s">
        <v>5</v>
      </c>
      <c r="L4" s="21" t="s">
        <v>6</v>
      </c>
      <c r="M4" s="24" t="s">
        <v>2</v>
      </c>
      <c r="N4" s="20" t="s">
        <v>5</v>
      </c>
      <c r="O4" s="21" t="s">
        <v>6</v>
      </c>
      <c r="P4" s="22" t="s">
        <v>2</v>
      </c>
      <c r="R4" s="20" t="s">
        <v>5</v>
      </c>
      <c r="S4" s="21" t="s">
        <v>6</v>
      </c>
      <c r="T4" s="31" t="s">
        <v>2</v>
      </c>
    </row>
    <row r="5" spans="1:20" x14ac:dyDescent="0.25">
      <c r="B5" s="11" t="str">
        <f>'Média Mensal'!B5</f>
        <v>Fânzeres</v>
      </c>
      <c r="C5" s="11" t="str">
        <f>'Média Mensal'!C5</f>
        <v>Venda Nova</v>
      </c>
      <c r="D5" s="14">
        <f>'Média Mensal'!D5</f>
        <v>440.45</v>
      </c>
      <c r="E5" s="4">
        <v>690.00000000001933</v>
      </c>
      <c r="F5" s="2">
        <v>227.13599340021693</v>
      </c>
      <c r="G5" s="10">
        <f>+E5+F5</f>
        <v>917.1359934002362</v>
      </c>
      <c r="H5" s="9">
        <v>88</v>
      </c>
      <c r="I5" s="9">
        <v>0</v>
      </c>
      <c r="J5" s="10">
        <f>+H5+I5</f>
        <v>88</v>
      </c>
      <c r="K5" s="9">
        <v>0</v>
      </c>
      <c r="L5" s="9">
        <v>0</v>
      </c>
      <c r="M5" s="10">
        <f>+K5+L5</f>
        <v>0</v>
      </c>
      <c r="N5" s="27">
        <f>+E5/(H5*216+K5*248)</f>
        <v>3.6300505050506068E-2</v>
      </c>
      <c r="O5" s="27" t="e">
        <f t="shared" ref="O5:O80" si="0">+F5/(I5*216+L5*248)</f>
        <v>#DIV/0!</v>
      </c>
      <c r="P5" s="28">
        <f t="shared" ref="P5:P80" si="1">+G5/(J5*216+M5*248)</f>
        <v>4.8249999652790206E-2</v>
      </c>
      <c r="R5" s="32">
        <f>+E5/(H5+K5)</f>
        <v>7.8409090909093102</v>
      </c>
      <c r="S5" s="32" t="e">
        <f t="shared" ref="S5" si="2">+F5/(I5+L5)</f>
        <v>#DIV/0!</v>
      </c>
      <c r="T5" s="32">
        <f t="shared" ref="T5" si="3">+G5/(J5+M5)</f>
        <v>10.421999925002684</v>
      </c>
    </row>
    <row r="6" spans="1:20" x14ac:dyDescent="0.25">
      <c r="B6" s="12" t="str">
        <f>'Média Mensal'!B6</f>
        <v>Venda Nova</v>
      </c>
      <c r="C6" s="12" t="str">
        <f>'Média Mensal'!C6</f>
        <v>Carreira</v>
      </c>
      <c r="D6" s="15">
        <f>'Média Mensal'!D6</f>
        <v>583.47</v>
      </c>
      <c r="E6" s="4">
        <v>1130.2593478432482</v>
      </c>
      <c r="F6" s="2">
        <v>389.3869729372388</v>
      </c>
      <c r="G6" s="5">
        <f t="shared" ref="G6:G69" si="4">+E6+F6</f>
        <v>1519.646320780487</v>
      </c>
      <c r="H6" s="2">
        <v>88</v>
      </c>
      <c r="I6" s="2">
        <v>26</v>
      </c>
      <c r="J6" s="5">
        <f t="shared" ref="J6:J69" si="5">+H6+I6</f>
        <v>114</v>
      </c>
      <c r="K6" s="2">
        <v>0</v>
      </c>
      <c r="L6" s="2">
        <v>0</v>
      </c>
      <c r="M6" s="5">
        <f t="shared" ref="M6:M69" si="6">+K6+L6</f>
        <v>0</v>
      </c>
      <c r="N6" s="27">
        <f t="shared" ref="N6:N69" si="7">+E6/(H6*216+K6*248)</f>
        <v>5.9462297340238224E-2</v>
      </c>
      <c r="O6" s="27">
        <f t="shared" si="0"/>
        <v>6.933528720392429E-2</v>
      </c>
      <c r="P6" s="28">
        <f t="shared" si="1"/>
        <v>6.1714031870552591E-2</v>
      </c>
      <c r="R6" s="32">
        <f t="shared" ref="R6:R70" si="8">+E6/(H6+K6)</f>
        <v>12.843856225491457</v>
      </c>
      <c r="S6" s="32">
        <f t="shared" ref="S6:S70" si="9">+F6/(I6+L6)</f>
        <v>14.976422036047646</v>
      </c>
      <c r="T6" s="32">
        <f t="shared" ref="T6:T70" si="10">+G6/(J6+M6)</f>
        <v>13.330230884039359</v>
      </c>
    </row>
    <row r="7" spans="1:20" x14ac:dyDescent="0.25">
      <c r="B7" s="12" t="str">
        <f>'Média Mensal'!B7</f>
        <v>Carreira</v>
      </c>
      <c r="C7" s="12" t="str">
        <f>'Média Mensal'!C7</f>
        <v>Baguim</v>
      </c>
      <c r="D7" s="15">
        <f>'Média Mensal'!D7</f>
        <v>786.02</v>
      </c>
      <c r="E7" s="4">
        <v>1640.8361339612848</v>
      </c>
      <c r="F7" s="2">
        <v>439.50331948305137</v>
      </c>
      <c r="G7" s="5">
        <f t="shared" si="4"/>
        <v>2080.339453444336</v>
      </c>
      <c r="H7" s="2">
        <v>75</v>
      </c>
      <c r="I7" s="2">
        <v>30</v>
      </c>
      <c r="J7" s="5">
        <f t="shared" si="5"/>
        <v>105</v>
      </c>
      <c r="K7" s="2">
        <v>0</v>
      </c>
      <c r="L7" s="2">
        <v>0</v>
      </c>
      <c r="M7" s="5">
        <f t="shared" si="6"/>
        <v>0</v>
      </c>
      <c r="N7" s="27">
        <f t="shared" si="7"/>
        <v>0.10128618110872128</v>
      </c>
      <c r="O7" s="27">
        <f t="shared" si="0"/>
        <v>6.7824586339977067E-2</v>
      </c>
      <c r="P7" s="28">
        <f t="shared" si="1"/>
        <v>9.1725725460508639E-2</v>
      </c>
      <c r="R7" s="32">
        <f t="shared" si="8"/>
        <v>21.877815119483795</v>
      </c>
      <c r="S7" s="32">
        <f t="shared" si="9"/>
        <v>14.650110649435046</v>
      </c>
      <c r="T7" s="32">
        <f t="shared" si="10"/>
        <v>19.812756699469865</v>
      </c>
    </row>
    <row r="8" spans="1:20" x14ac:dyDescent="0.25">
      <c r="B8" s="12" t="str">
        <f>'Média Mensal'!B8</f>
        <v>Baguim</v>
      </c>
      <c r="C8" s="12" t="str">
        <f>'Média Mensal'!C8</f>
        <v>Campainha</v>
      </c>
      <c r="D8" s="15">
        <f>'Média Mensal'!D8</f>
        <v>751.7</v>
      </c>
      <c r="E8" s="4">
        <v>2015.5395699691185</v>
      </c>
      <c r="F8" s="2">
        <v>468.9243332717889</v>
      </c>
      <c r="G8" s="5">
        <f t="shared" si="4"/>
        <v>2484.4639032409073</v>
      </c>
      <c r="H8" s="2">
        <v>75</v>
      </c>
      <c r="I8" s="2">
        <v>30</v>
      </c>
      <c r="J8" s="5">
        <f t="shared" si="5"/>
        <v>105</v>
      </c>
      <c r="K8" s="2">
        <v>0</v>
      </c>
      <c r="L8" s="2">
        <v>0</v>
      </c>
      <c r="M8" s="5">
        <f t="shared" si="6"/>
        <v>0</v>
      </c>
      <c r="N8" s="27">
        <f t="shared" si="7"/>
        <v>0.12441602283759991</v>
      </c>
      <c r="O8" s="27">
        <f t="shared" si="0"/>
        <v>7.2364866245646434E-2</v>
      </c>
      <c r="P8" s="28">
        <f t="shared" si="1"/>
        <v>0.10954426381132748</v>
      </c>
      <c r="R8" s="32">
        <f t="shared" si="8"/>
        <v>26.873860932921581</v>
      </c>
      <c r="S8" s="32">
        <f t="shared" si="9"/>
        <v>15.63081110905963</v>
      </c>
      <c r="T8" s="32">
        <f t="shared" si="10"/>
        <v>23.661560983246737</v>
      </c>
    </row>
    <row r="9" spans="1:20" x14ac:dyDescent="0.25">
      <c r="B9" s="12" t="str">
        <f>'Média Mensal'!B9</f>
        <v>Campainha</v>
      </c>
      <c r="C9" s="12" t="str">
        <f>'Média Mensal'!C9</f>
        <v>Rio Tinto</v>
      </c>
      <c r="D9" s="15">
        <f>'Média Mensal'!D9</f>
        <v>859.99</v>
      </c>
      <c r="E9" s="4">
        <v>2737.6556360523905</v>
      </c>
      <c r="F9" s="2">
        <v>600.37105468552863</v>
      </c>
      <c r="G9" s="5">
        <f t="shared" si="4"/>
        <v>3338.0266907379191</v>
      </c>
      <c r="H9" s="2">
        <v>75</v>
      </c>
      <c r="I9" s="2">
        <v>31</v>
      </c>
      <c r="J9" s="5">
        <f t="shared" si="5"/>
        <v>106</v>
      </c>
      <c r="K9" s="2">
        <v>0</v>
      </c>
      <c r="L9" s="2">
        <v>0</v>
      </c>
      <c r="M9" s="5">
        <f t="shared" si="6"/>
        <v>0</v>
      </c>
      <c r="N9" s="27">
        <f t="shared" si="7"/>
        <v>0.16899108864520929</v>
      </c>
      <c r="O9" s="27">
        <f t="shared" si="0"/>
        <v>8.9661149146584324E-2</v>
      </c>
      <c r="P9" s="28">
        <f t="shared" si="1"/>
        <v>0.14579082332013973</v>
      </c>
      <c r="R9" s="32">
        <f t="shared" si="8"/>
        <v>36.502075147365204</v>
      </c>
      <c r="S9" s="32">
        <f t="shared" si="9"/>
        <v>19.366808215662214</v>
      </c>
      <c r="T9" s="32">
        <f t="shared" si="10"/>
        <v>31.490817837150182</v>
      </c>
    </row>
    <row r="10" spans="1:20" x14ac:dyDescent="0.25">
      <c r="B10" s="12" t="str">
        <f>'Média Mensal'!B10</f>
        <v>Rio Tinto</v>
      </c>
      <c r="C10" s="12" t="str">
        <f>'Média Mensal'!C10</f>
        <v>Levada</v>
      </c>
      <c r="D10" s="15">
        <f>'Média Mensal'!D10</f>
        <v>452.83</v>
      </c>
      <c r="E10" s="4">
        <v>2985.6568252020024</v>
      </c>
      <c r="F10" s="2">
        <v>745.66833092133902</v>
      </c>
      <c r="G10" s="5">
        <f t="shared" si="4"/>
        <v>3731.3251561233415</v>
      </c>
      <c r="H10" s="2">
        <v>75</v>
      </c>
      <c r="I10" s="2">
        <v>31</v>
      </c>
      <c r="J10" s="5">
        <f t="shared" si="5"/>
        <v>106</v>
      </c>
      <c r="K10" s="2">
        <v>0</v>
      </c>
      <c r="L10" s="2">
        <v>0</v>
      </c>
      <c r="M10" s="5">
        <f t="shared" si="6"/>
        <v>0</v>
      </c>
      <c r="N10" s="27">
        <f t="shared" si="7"/>
        <v>0.18429980402481497</v>
      </c>
      <c r="O10" s="27">
        <f t="shared" si="0"/>
        <v>0.111360264474513</v>
      </c>
      <c r="P10" s="28">
        <f t="shared" si="1"/>
        <v>0.16296842925067004</v>
      </c>
      <c r="R10" s="32">
        <f t="shared" si="8"/>
        <v>39.808757669360034</v>
      </c>
      <c r="S10" s="32">
        <f t="shared" si="9"/>
        <v>24.053817126494806</v>
      </c>
      <c r="T10" s="32">
        <f t="shared" si="10"/>
        <v>35.201180718144734</v>
      </c>
    </row>
    <row r="11" spans="1:20" x14ac:dyDescent="0.25">
      <c r="B11" s="12" t="str">
        <f>'Média Mensal'!B11</f>
        <v>Levada</v>
      </c>
      <c r="C11" s="12" t="str">
        <f>'Média Mensal'!C11</f>
        <v>Nau Vitória</v>
      </c>
      <c r="D11" s="15">
        <f>'Média Mensal'!D11</f>
        <v>1111.6199999999999</v>
      </c>
      <c r="E11" s="4">
        <v>3647.477179844253</v>
      </c>
      <c r="F11" s="2">
        <v>962.5224654005907</v>
      </c>
      <c r="G11" s="5">
        <f t="shared" si="4"/>
        <v>4609.999645244844</v>
      </c>
      <c r="H11" s="2">
        <v>75</v>
      </c>
      <c r="I11" s="2">
        <v>31</v>
      </c>
      <c r="J11" s="5">
        <f t="shared" si="5"/>
        <v>106</v>
      </c>
      <c r="K11" s="2">
        <v>0</v>
      </c>
      <c r="L11" s="2">
        <v>0</v>
      </c>
      <c r="M11" s="5">
        <f t="shared" si="6"/>
        <v>0</v>
      </c>
      <c r="N11" s="27">
        <f t="shared" si="7"/>
        <v>0.22515291233606499</v>
      </c>
      <c r="O11" s="27">
        <f t="shared" si="0"/>
        <v>0.14374588790331402</v>
      </c>
      <c r="P11" s="28">
        <f t="shared" si="1"/>
        <v>0.20134519764346803</v>
      </c>
      <c r="R11" s="32">
        <f t="shared" si="8"/>
        <v>48.63302906459004</v>
      </c>
      <c r="S11" s="32">
        <f t="shared" si="9"/>
        <v>31.04911178711583</v>
      </c>
      <c r="T11" s="32">
        <f t="shared" si="10"/>
        <v>43.490562690989094</v>
      </c>
    </row>
    <row r="12" spans="1:20" x14ac:dyDescent="0.25">
      <c r="B12" s="12" t="str">
        <f>'Média Mensal'!B12</f>
        <v>Nau Vitória</v>
      </c>
      <c r="C12" s="12" t="str">
        <f>'Média Mensal'!C12</f>
        <v>Nasoni</v>
      </c>
      <c r="D12" s="15">
        <f>'Média Mensal'!D12</f>
        <v>499.02</v>
      </c>
      <c r="E12" s="4">
        <v>3856.4039538391698</v>
      </c>
      <c r="F12" s="2">
        <v>1005.4312569073832</v>
      </c>
      <c r="G12" s="5">
        <f t="shared" si="4"/>
        <v>4861.8352107465525</v>
      </c>
      <c r="H12" s="2">
        <v>75</v>
      </c>
      <c r="I12" s="2">
        <v>31</v>
      </c>
      <c r="J12" s="5">
        <f t="shared" si="5"/>
        <v>106</v>
      </c>
      <c r="K12" s="2">
        <v>0</v>
      </c>
      <c r="L12" s="2">
        <v>0</v>
      </c>
      <c r="M12" s="5">
        <f t="shared" si="6"/>
        <v>0</v>
      </c>
      <c r="N12" s="27">
        <f t="shared" si="7"/>
        <v>0.23804962678019567</v>
      </c>
      <c r="O12" s="27">
        <f t="shared" si="0"/>
        <v>0.15015401088819941</v>
      </c>
      <c r="P12" s="28">
        <f t="shared" si="1"/>
        <v>0.21234430515140429</v>
      </c>
      <c r="R12" s="32">
        <f t="shared" si="8"/>
        <v>51.418719384522262</v>
      </c>
      <c r="S12" s="32">
        <f t="shared" si="9"/>
        <v>32.433266351851067</v>
      </c>
      <c r="T12" s="32">
        <f t="shared" si="10"/>
        <v>45.866369912703327</v>
      </c>
    </row>
    <row r="13" spans="1:20" x14ac:dyDescent="0.25">
      <c r="B13" s="12" t="str">
        <f>'Média Mensal'!B13</f>
        <v>Nasoni</v>
      </c>
      <c r="C13" s="12" t="str">
        <f>'Média Mensal'!C13</f>
        <v>Contumil</v>
      </c>
      <c r="D13" s="15">
        <f>'Média Mensal'!D13</f>
        <v>650</v>
      </c>
      <c r="E13" s="4">
        <v>3886.3040148931423</v>
      </c>
      <c r="F13" s="2">
        <v>1009.2509639762903</v>
      </c>
      <c r="G13" s="5">
        <f t="shared" si="4"/>
        <v>4895.5549788694325</v>
      </c>
      <c r="H13" s="2">
        <v>75</v>
      </c>
      <c r="I13" s="2">
        <v>31</v>
      </c>
      <c r="J13" s="5">
        <f t="shared" si="5"/>
        <v>106</v>
      </c>
      <c r="K13" s="2">
        <v>0</v>
      </c>
      <c r="L13" s="2">
        <v>0</v>
      </c>
      <c r="M13" s="5">
        <f t="shared" si="6"/>
        <v>0</v>
      </c>
      <c r="N13" s="27">
        <f t="shared" si="7"/>
        <v>0.23989530956130509</v>
      </c>
      <c r="O13" s="27">
        <f t="shared" si="0"/>
        <v>0.15072445698570644</v>
      </c>
      <c r="P13" s="28">
        <f t="shared" si="1"/>
        <v>0.21381704135523377</v>
      </c>
      <c r="R13" s="32">
        <f t="shared" si="8"/>
        <v>51.8173868652419</v>
      </c>
      <c r="S13" s="32">
        <f t="shared" si="9"/>
        <v>32.55648270891259</v>
      </c>
      <c r="T13" s="32">
        <f t="shared" si="10"/>
        <v>46.184480932730494</v>
      </c>
    </row>
    <row r="14" spans="1:20" x14ac:dyDescent="0.25">
      <c r="B14" s="12" t="str">
        <f>'Média Mensal'!B14</f>
        <v>Contumil</v>
      </c>
      <c r="C14" s="12" t="str">
        <f>'Média Mensal'!C14</f>
        <v>Estádio do Dragão</v>
      </c>
      <c r="D14" s="15">
        <f>'Média Mensal'!D14</f>
        <v>619.19000000000005</v>
      </c>
      <c r="E14" s="4">
        <v>4491.7046775179488</v>
      </c>
      <c r="F14" s="2">
        <v>1215.8759116731817</v>
      </c>
      <c r="G14" s="5">
        <f t="shared" si="4"/>
        <v>5707.5805891911305</v>
      </c>
      <c r="H14" s="2">
        <v>75</v>
      </c>
      <c r="I14" s="2">
        <v>31</v>
      </c>
      <c r="J14" s="5">
        <f t="shared" si="5"/>
        <v>106</v>
      </c>
      <c r="K14" s="2">
        <v>0</v>
      </c>
      <c r="L14" s="2">
        <v>0</v>
      </c>
      <c r="M14" s="5">
        <f t="shared" si="6"/>
        <v>0</v>
      </c>
      <c r="N14" s="27">
        <f t="shared" si="7"/>
        <v>0.27726572083444129</v>
      </c>
      <c r="O14" s="27">
        <f t="shared" si="0"/>
        <v>0.18158242408500325</v>
      </c>
      <c r="P14" s="28">
        <f t="shared" si="1"/>
        <v>0.24928286989828488</v>
      </c>
      <c r="R14" s="32">
        <f t="shared" si="8"/>
        <v>59.889395700239319</v>
      </c>
      <c r="S14" s="32">
        <f t="shared" si="9"/>
        <v>39.221803602360701</v>
      </c>
      <c r="T14" s="32">
        <f t="shared" si="10"/>
        <v>53.845099898029531</v>
      </c>
    </row>
    <row r="15" spans="1:20" x14ac:dyDescent="0.25">
      <c r="B15" s="12" t="str">
        <f>'Média Mensal'!B15</f>
        <v>Estádio do Dragão</v>
      </c>
      <c r="C15" s="12" t="str">
        <f>'Média Mensal'!C15</f>
        <v>Campanhã</v>
      </c>
      <c r="D15" s="15">
        <f>'Média Mensal'!D15</f>
        <v>1166.02</v>
      </c>
      <c r="E15" s="4">
        <v>7694.3266984662023</v>
      </c>
      <c r="F15" s="2">
        <v>2776.1129673731971</v>
      </c>
      <c r="G15" s="5">
        <f t="shared" si="4"/>
        <v>10470.4396658394</v>
      </c>
      <c r="H15" s="2">
        <v>189</v>
      </c>
      <c r="I15" s="2">
        <v>96</v>
      </c>
      <c r="J15" s="5">
        <f t="shared" si="5"/>
        <v>285</v>
      </c>
      <c r="K15" s="2">
        <v>68</v>
      </c>
      <c r="L15" s="2">
        <v>85</v>
      </c>
      <c r="M15" s="5">
        <f t="shared" si="6"/>
        <v>153</v>
      </c>
      <c r="N15" s="27">
        <f t="shared" si="7"/>
        <v>0.1333782883522778</v>
      </c>
      <c r="O15" s="27">
        <f t="shared" si="0"/>
        <v>6.6388773851473057E-2</v>
      </c>
      <c r="P15" s="28">
        <f t="shared" si="1"/>
        <v>0.1052263192016341</v>
      </c>
      <c r="R15" s="32">
        <f t="shared" si="8"/>
        <v>29.939014390919073</v>
      </c>
      <c r="S15" s="32">
        <f t="shared" si="9"/>
        <v>15.337640703719321</v>
      </c>
      <c r="T15" s="32">
        <f t="shared" si="10"/>
        <v>23.905113392327397</v>
      </c>
    </row>
    <row r="16" spans="1:20" x14ac:dyDescent="0.25">
      <c r="B16" s="12" t="str">
        <f>'Média Mensal'!B16</f>
        <v>Campanhã</v>
      </c>
      <c r="C16" s="12" t="str">
        <f>'Média Mensal'!C16</f>
        <v>Heroismo</v>
      </c>
      <c r="D16" s="15">
        <f>'Média Mensal'!D16</f>
        <v>950.92</v>
      </c>
      <c r="E16" s="4">
        <v>13293.290708802288</v>
      </c>
      <c r="F16" s="2">
        <v>6081.9983064618618</v>
      </c>
      <c r="G16" s="5">
        <f t="shared" si="4"/>
        <v>19375.289015264148</v>
      </c>
      <c r="H16" s="2">
        <v>199</v>
      </c>
      <c r="I16" s="2">
        <v>96</v>
      </c>
      <c r="J16" s="5">
        <f t="shared" si="5"/>
        <v>295</v>
      </c>
      <c r="K16" s="2">
        <v>113</v>
      </c>
      <c r="L16" s="2">
        <v>125</v>
      </c>
      <c r="M16" s="5">
        <f t="shared" si="6"/>
        <v>238</v>
      </c>
      <c r="N16" s="27">
        <f t="shared" si="7"/>
        <v>0.18720835270395289</v>
      </c>
      <c r="O16" s="27">
        <f t="shared" si="0"/>
        <v>0.11755834054549756</v>
      </c>
      <c r="P16" s="28">
        <f t="shared" si="1"/>
        <v>0.15785121077416533</v>
      </c>
      <c r="R16" s="32">
        <f t="shared" si="8"/>
        <v>42.606700989750919</v>
      </c>
      <c r="S16" s="32">
        <f t="shared" si="9"/>
        <v>27.520354327881726</v>
      </c>
      <c r="T16" s="32">
        <f t="shared" si="10"/>
        <v>36.351386520195398</v>
      </c>
    </row>
    <row r="17" spans="2:20" x14ac:dyDescent="0.25">
      <c r="B17" s="12" t="str">
        <f>'Média Mensal'!B17</f>
        <v>Heroismo</v>
      </c>
      <c r="C17" s="12" t="str">
        <f>'Média Mensal'!C17</f>
        <v>24 de Agosto</v>
      </c>
      <c r="D17" s="15">
        <f>'Média Mensal'!D17</f>
        <v>571.9</v>
      </c>
      <c r="E17" s="4">
        <v>13941.938164615343</v>
      </c>
      <c r="F17" s="2">
        <v>6571.2028585101525</v>
      </c>
      <c r="G17" s="5">
        <f t="shared" si="4"/>
        <v>20513.141023125496</v>
      </c>
      <c r="H17" s="2">
        <v>199</v>
      </c>
      <c r="I17" s="2">
        <v>100</v>
      </c>
      <c r="J17" s="5">
        <f t="shared" si="5"/>
        <v>299</v>
      </c>
      <c r="K17" s="2">
        <v>95</v>
      </c>
      <c r="L17" s="2">
        <v>141</v>
      </c>
      <c r="M17" s="5">
        <f t="shared" si="6"/>
        <v>236</v>
      </c>
      <c r="N17" s="27">
        <f t="shared" si="7"/>
        <v>0.2095145792951332</v>
      </c>
      <c r="O17" s="27">
        <f t="shared" si="0"/>
        <v>0.11616466656961803</v>
      </c>
      <c r="P17" s="28">
        <f t="shared" si="1"/>
        <v>0.16662178360456736</v>
      </c>
      <c r="R17" s="32">
        <f t="shared" si="8"/>
        <v>47.421558383045387</v>
      </c>
      <c r="S17" s="32">
        <f t="shared" si="9"/>
        <v>27.266401902531754</v>
      </c>
      <c r="T17" s="32">
        <f t="shared" si="10"/>
        <v>38.342319669393447</v>
      </c>
    </row>
    <row r="18" spans="2:20" x14ac:dyDescent="0.25">
      <c r="B18" s="12" t="str">
        <f>'Média Mensal'!B18</f>
        <v>24 de Agosto</v>
      </c>
      <c r="C18" s="12" t="str">
        <f>'Média Mensal'!C18</f>
        <v>Bolhão</v>
      </c>
      <c r="D18" s="15">
        <f>'Média Mensal'!D18</f>
        <v>680.44</v>
      </c>
      <c r="E18" s="4">
        <v>17598.59762635627</v>
      </c>
      <c r="F18" s="2">
        <v>7831.6661275164779</v>
      </c>
      <c r="G18" s="5">
        <f t="shared" si="4"/>
        <v>25430.263753872747</v>
      </c>
      <c r="H18" s="2">
        <v>201</v>
      </c>
      <c r="I18" s="2">
        <v>104</v>
      </c>
      <c r="J18" s="5">
        <f t="shared" si="5"/>
        <v>305</v>
      </c>
      <c r="K18" s="2">
        <v>97</v>
      </c>
      <c r="L18" s="2">
        <v>143</v>
      </c>
      <c r="M18" s="5">
        <f t="shared" si="6"/>
        <v>240</v>
      </c>
      <c r="N18" s="27">
        <f t="shared" si="7"/>
        <v>0.26082816021988781</v>
      </c>
      <c r="O18" s="27">
        <f t="shared" si="0"/>
        <v>0.13519655654461535</v>
      </c>
      <c r="P18" s="28">
        <f t="shared" si="1"/>
        <v>0.20279317188096288</v>
      </c>
      <c r="R18" s="32">
        <f t="shared" si="8"/>
        <v>59.055696732739158</v>
      </c>
      <c r="S18" s="32">
        <f t="shared" si="9"/>
        <v>31.707150313831896</v>
      </c>
      <c r="T18" s="32">
        <f t="shared" si="10"/>
        <v>46.661034410775684</v>
      </c>
    </row>
    <row r="19" spans="2:20" x14ac:dyDescent="0.25">
      <c r="B19" s="12" t="str">
        <f>'Média Mensal'!B19</f>
        <v>Bolhão</v>
      </c>
      <c r="C19" s="12" t="str">
        <f>'Média Mensal'!C19</f>
        <v>Trindade</v>
      </c>
      <c r="D19" s="15">
        <f>'Média Mensal'!D19</f>
        <v>451.8</v>
      </c>
      <c r="E19" s="4">
        <v>18045.976940007269</v>
      </c>
      <c r="F19" s="2">
        <v>10048.558392616742</v>
      </c>
      <c r="G19" s="5">
        <f t="shared" si="4"/>
        <v>28094.535332624011</v>
      </c>
      <c r="H19" s="2">
        <v>205</v>
      </c>
      <c r="I19" s="2">
        <v>104</v>
      </c>
      <c r="J19" s="5">
        <f t="shared" si="5"/>
        <v>309</v>
      </c>
      <c r="K19" s="2">
        <v>101</v>
      </c>
      <c r="L19" s="2">
        <v>143</v>
      </c>
      <c r="M19" s="5">
        <f t="shared" si="6"/>
        <v>244</v>
      </c>
      <c r="N19" s="27">
        <f t="shared" si="7"/>
        <v>0.26029853652214502</v>
      </c>
      <c r="O19" s="27">
        <f t="shared" si="0"/>
        <v>0.17346634430010949</v>
      </c>
      <c r="P19" s="28">
        <f t="shared" si="1"/>
        <v>0.22077179333488409</v>
      </c>
      <c r="R19" s="32">
        <f t="shared" si="8"/>
        <v>58.973780849696958</v>
      </c>
      <c r="S19" s="32">
        <f t="shared" si="9"/>
        <v>40.682422642173044</v>
      </c>
      <c r="T19" s="32">
        <f t="shared" si="10"/>
        <v>50.803861360983745</v>
      </c>
    </row>
    <row r="20" spans="2:20" x14ac:dyDescent="0.25">
      <c r="B20" s="12" t="str">
        <f>'Média Mensal'!B20</f>
        <v>Trindade</v>
      </c>
      <c r="C20" s="12" t="str">
        <f>'Média Mensal'!C20</f>
        <v>Lapa</v>
      </c>
      <c r="D20" s="15">
        <f>'Média Mensal'!D20</f>
        <v>857.43000000000006</v>
      </c>
      <c r="E20" s="4">
        <v>18901.561364449153</v>
      </c>
      <c r="F20" s="2">
        <v>16752.277914428621</v>
      </c>
      <c r="G20" s="5">
        <f t="shared" si="4"/>
        <v>35653.839278877771</v>
      </c>
      <c r="H20" s="2">
        <v>234</v>
      </c>
      <c r="I20" s="2">
        <v>132</v>
      </c>
      <c r="J20" s="5">
        <f t="shared" si="5"/>
        <v>366</v>
      </c>
      <c r="K20" s="2">
        <v>118</v>
      </c>
      <c r="L20" s="2">
        <v>143</v>
      </c>
      <c r="M20" s="5">
        <f t="shared" si="6"/>
        <v>261</v>
      </c>
      <c r="N20" s="27">
        <f t="shared" si="7"/>
        <v>0.23683792808301365</v>
      </c>
      <c r="O20" s="27">
        <f t="shared" si="0"/>
        <v>0.26185253711436507</v>
      </c>
      <c r="P20" s="28">
        <f t="shared" si="1"/>
        <v>0.24796805819060375</v>
      </c>
      <c r="R20" s="32">
        <f t="shared" si="8"/>
        <v>53.697617512639638</v>
      </c>
      <c r="S20" s="32">
        <f t="shared" si="9"/>
        <v>60.917374234285894</v>
      </c>
      <c r="T20" s="32">
        <f t="shared" si="10"/>
        <v>56.864177478273959</v>
      </c>
    </row>
    <row r="21" spans="2:20" x14ac:dyDescent="0.25">
      <c r="B21" s="12" t="str">
        <f>'Média Mensal'!B21</f>
        <v>Lapa</v>
      </c>
      <c r="C21" s="12" t="str">
        <f>'Média Mensal'!C21</f>
        <v>Carolina Michaelis</v>
      </c>
      <c r="D21" s="15">
        <f>'Média Mensal'!D21</f>
        <v>460.97</v>
      </c>
      <c r="E21" s="4">
        <v>17751.206873738567</v>
      </c>
      <c r="F21" s="2">
        <v>16846.123378394546</v>
      </c>
      <c r="G21" s="5">
        <f t="shared" si="4"/>
        <v>34597.330252133113</v>
      </c>
      <c r="H21" s="2">
        <v>225</v>
      </c>
      <c r="I21" s="2">
        <v>154</v>
      </c>
      <c r="J21" s="5">
        <f t="shared" si="5"/>
        <v>379</v>
      </c>
      <c r="K21" s="2">
        <v>118</v>
      </c>
      <c r="L21" s="2">
        <v>143</v>
      </c>
      <c r="M21" s="5">
        <f t="shared" si="6"/>
        <v>261</v>
      </c>
      <c r="N21" s="27">
        <f t="shared" si="7"/>
        <v>0.2279770737919779</v>
      </c>
      <c r="O21" s="27">
        <f t="shared" si="0"/>
        <v>0.24511295801412156</v>
      </c>
      <c r="P21" s="28">
        <f t="shared" si="1"/>
        <v>0.23601103915720581</v>
      </c>
      <c r="R21" s="32">
        <f t="shared" si="8"/>
        <v>51.752789719354425</v>
      </c>
      <c r="S21" s="32">
        <f t="shared" si="9"/>
        <v>56.720954136008572</v>
      </c>
      <c r="T21" s="32">
        <f t="shared" si="10"/>
        <v>54.058328518957993</v>
      </c>
    </row>
    <row r="22" spans="2:20" x14ac:dyDescent="0.25">
      <c r="B22" s="12" t="str">
        <f>'Média Mensal'!B22</f>
        <v>Carolina Michaelis</v>
      </c>
      <c r="C22" s="12" t="str">
        <f>'Média Mensal'!C22</f>
        <v>Casa da Música</v>
      </c>
      <c r="D22" s="15">
        <f>'Média Mensal'!D22</f>
        <v>627.48</v>
      </c>
      <c r="E22" s="4">
        <v>17174.402556266774</v>
      </c>
      <c r="F22" s="2">
        <v>16755.445268008232</v>
      </c>
      <c r="G22" s="5">
        <f t="shared" si="4"/>
        <v>33929.847824275006</v>
      </c>
      <c r="H22" s="2">
        <v>214</v>
      </c>
      <c r="I22" s="2">
        <v>163</v>
      </c>
      <c r="J22" s="5">
        <f t="shared" si="5"/>
        <v>377</v>
      </c>
      <c r="K22" s="2">
        <v>118</v>
      </c>
      <c r="L22" s="2">
        <v>152</v>
      </c>
      <c r="M22" s="5">
        <f t="shared" si="6"/>
        <v>270</v>
      </c>
      <c r="N22" s="27">
        <f t="shared" si="7"/>
        <v>0.22751169134520419</v>
      </c>
      <c r="O22" s="27">
        <f t="shared" si="0"/>
        <v>0.229828888236698</v>
      </c>
      <c r="P22" s="28">
        <f t="shared" si="1"/>
        <v>0.22865011472501892</v>
      </c>
      <c r="R22" s="32">
        <f t="shared" si="8"/>
        <v>51.730128181526425</v>
      </c>
      <c r="S22" s="32">
        <f t="shared" si="9"/>
        <v>53.191889739708671</v>
      </c>
      <c r="T22" s="32">
        <f t="shared" si="10"/>
        <v>52.441804983423502</v>
      </c>
    </row>
    <row r="23" spans="2:20" x14ac:dyDescent="0.25">
      <c r="B23" s="12" t="str">
        <f>'Média Mensal'!B23</f>
        <v>Casa da Música</v>
      </c>
      <c r="C23" s="12" t="str">
        <f>'Média Mensal'!C23</f>
        <v>Francos</v>
      </c>
      <c r="D23" s="15">
        <f>'Média Mensal'!D23</f>
        <v>871.87</v>
      </c>
      <c r="E23" s="4">
        <v>14723.125139746291</v>
      </c>
      <c r="F23" s="2">
        <v>16394.076756175393</v>
      </c>
      <c r="G23" s="5">
        <f t="shared" si="4"/>
        <v>31117.201895921684</v>
      </c>
      <c r="H23" s="2">
        <v>198</v>
      </c>
      <c r="I23" s="2">
        <v>163</v>
      </c>
      <c r="J23" s="5">
        <f t="shared" si="5"/>
        <v>361</v>
      </c>
      <c r="K23" s="2">
        <v>118</v>
      </c>
      <c r="L23" s="2">
        <v>168</v>
      </c>
      <c r="M23" s="5">
        <f t="shared" si="6"/>
        <v>286</v>
      </c>
      <c r="N23" s="27">
        <f t="shared" si="7"/>
        <v>0.20439700604934322</v>
      </c>
      <c r="O23" s="27">
        <f t="shared" si="0"/>
        <v>0.21326460552835094</v>
      </c>
      <c r="P23" s="28">
        <f t="shared" si="1"/>
        <v>0.2089749227416435</v>
      </c>
      <c r="R23" s="32">
        <f t="shared" si="8"/>
        <v>46.592168163754089</v>
      </c>
      <c r="S23" s="32">
        <f t="shared" si="9"/>
        <v>49.528932798112969</v>
      </c>
      <c r="T23" s="32">
        <f t="shared" si="10"/>
        <v>48.09459334763784</v>
      </c>
    </row>
    <row r="24" spans="2:20" x14ac:dyDescent="0.25">
      <c r="B24" s="12" t="str">
        <f>'Média Mensal'!B24</f>
        <v>Francos</v>
      </c>
      <c r="C24" s="12" t="str">
        <f>'Média Mensal'!C24</f>
        <v>Ramalde</v>
      </c>
      <c r="D24" s="15">
        <f>'Média Mensal'!D24</f>
        <v>965.03</v>
      </c>
      <c r="E24" s="4">
        <v>13834.561853915944</v>
      </c>
      <c r="F24" s="2">
        <v>15677.189149399001</v>
      </c>
      <c r="G24" s="5">
        <f t="shared" si="4"/>
        <v>29511.751003314945</v>
      </c>
      <c r="H24" s="2">
        <v>188</v>
      </c>
      <c r="I24" s="2">
        <v>172</v>
      </c>
      <c r="J24" s="5">
        <f t="shared" si="5"/>
        <v>360</v>
      </c>
      <c r="K24" s="2">
        <v>119</v>
      </c>
      <c r="L24" s="2">
        <v>174</v>
      </c>
      <c r="M24" s="5">
        <f t="shared" si="6"/>
        <v>293</v>
      </c>
      <c r="N24" s="27">
        <f t="shared" si="7"/>
        <v>0.19729837213228671</v>
      </c>
      <c r="O24" s="27">
        <f t="shared" si="0"/>
        <v>0.19522301690325514</v>
      </c>
      <c r="P24" s="28">
        <f t="shared" si="1"/>
        <v>0.19619044170687486</v>
      </c>
      <c r="R24" s="32">
        <f t="shared" si="8"/>
        <v>45.063719393863011</v>
      </c>
      <c r="S24" s="32">
        <f t="shared" si="9"/>
        <v>45.309795229476883</v>
      </c>
      <c r="T24" s="32">
        <f t="shared" si="10"/>
        <v>45.194105671232684</v>
      </c>
    </row>
    <row r="25" spans="2:20" x14ac:dyDescent="0.25">
      <c r="B25" s="12" t="str">
        <f>'Média Mensal'!B25</f>
        <v>Ramalde</v>
      </c>
      <c r="C25" s="12" t="str">
        <f>'Média Mensal'!C25</f>
        <v>Viso</v>
      </c>
      <c r="D25" s="15">
        <f>'Média Mensal'!D25</f>
        <v>621.15</v>
      </c>
      <c r="E25" s="4">
        <v>13265.317355888517</v>
      </c>
      <c r="F25" s="2">
        <v>14983.455998944844</v>
      </c>
      <c r="G25" s="5">
        <f t="shared" si="4"/>
        <v>28248.773354833364</v>
      </c>
      <c r="H25" s="2">
        <v>188</v>
      </c>
      <c r="I25" s="2">
        <v>206</v>
      </c>
      <c r="J25" s="5">
        <f t="shared" si="5"/>
        <v>394</v>
      </c>
      <c r="K25" s="2">
        <v>110</v>
      </c>
      <c r="L25" s="2">
        <v>174</v>
      </c>
      <c r="M25" s="5">
        <f t="shared" si="6"/>
        <v>284</v>
      </c>
      <c r="N25" s="27">
        <f t="shared" si="7"/>
        <v>0.1954000317565478</v>
      </c>
      <c r="O25" s="27">
        <f t="shared" si="0"/>
        <v>0.17095034682987456</v>
      </c>
      <c r="P25" s="28">
        <f t="shared" si="1"/>
        <v>0.1816220897723573</v>
      </c>
      <c r="R25" s="32">
        <f t="shared" si="8"/>
        <v>44.514487771437977</v>
      </c>
      <c r="S25" s="32">
        <f t="shared" si="9"/>
        <v>39.430147365644331</v>
      </c>
      <c r="T25" s="32">
        <f t="shared" si="10"/>
        <v>41.664857455506436</v>
      </c>
    </row>
    <row r="26" spans="2:20" x14ac:dyDescent="0.25">
      <c r="B26" s="12" t="str">
        <f>'Média Mensal'!B26</f>
        <v>Viso</v>
      </c>
      <c r="C26" s="12" t="str">
        <f>'Média Mensal'!C26</f>
        <v>Sete Bicas</v>
      </c>
      <c r="D26" s="15">
        <f>'Média Mensal'!D26</f>
        <v>743.81</v>
      </c>
      <c r="E26" s="4">
        <v>12978.34461804455</v>
      </c>
      <c r="F26" s="2">
        <v>14063.135519205172</v>
      </c>
      <c r="G26" s="5">
        <f t="shared" si="4"/>
        <v>27041.480137249724</v>
      </c>
      <c r="H26" s="2">
        <v>188</v>
      </c>
      <c r="I26" s="2">
        <v>212</v>
      </c>
      <c r="J26" s="5">
        <f t="shared" si="5"/>
        <v>400</v>
      </c>
      <c r="K26" s="2">
        <v>106</v>
      </c>
      <c r="L26" s="2">
        <v>175</v>
      </c>
      <c r="M26" s="5">
        <f t="shared" si="6"/>
        <v>281</v>
      </c>
      <c r="N26" s="27">
        <f t="shared" si="7"/>
        <v>0.19400778249887213</v>
      </c>
      <c r="O26" s="27">
        <f t="shared" si="0"/>
        <v>0.1576726109875905</v>
      </c>
      <c r="P26" s="28">
        <f t="shared" si="1"/>
        <v>0.17324509339122626</v>
      </c>
      <c r="R26" s="32">
        <f t="shared" si="8"/>
        <v>44.1440293130767</v>
      </c>
      <c r="S26" s="32">
        <f t="shared" si="9"/>
        <v>36.338851470814397</v>
      </c>
      <c r="T26" s="32">
        <f t="shared" si="10"/>
        <v>39.708487719896802</v>
      </c>
    </row>
    <row r="27" spans="2:20" x14ac:dyDescent="0.25">
      <c r="B27" s="12" t="str">
        <f>'Média Mensal'!B27</f>
        <v>Sete Bicas</v>
      </c>
      <c r="C27" s="12" t="str">
        <f>'Média Mensal'!C27</f>
        <v>ASra da Hora</v>
      </c>
      <c r="D27" s="15">
        <f>'Média Mensal'!D27</f>
        <v>674.5</v>
      </c>
      <c r="E27" s="4">
        <v>12060.233580145654</v>
      </c>
      <c r="F27" s="2">
        <v>14012.030120800828</v>
      </c>
      <c r="G27" s="5">
        <f t="shared" si="4"/>
        <v>26072.263700946482</v>
      </c>
      <c r="H27" s="2">
        <v>187</v>
      </c>
      <c r="I27" s="2">
        <v>214</v>
      </c>
      <c r="J27" s="5">
        <f t="shared" si="5"/>
        <v>401</v>
      </c>
      <c r="K27" s="2">
        <v>106</v>
      </c>
      <c r="L27" s="2">
        <v>188</v>
      </c>
      <c r="M27" s="5">
        <f t="shared" si="6"/>
        <v>294</v>
      </c>
      <c r="N27" s="27">
        <f t="shared" si="7"/>
        <v>0.18086733023613757</v>
      </c>
      <c r="O27" s="27">
        <f t="shared" si="0"/>
        <v>0.15091364510598859</v>
      </c>
      <c r="P27" s="28">
        <f t="shared" si="1"/>
        <v>0.16343377777535281</v>
      </c>
      <c r="R27" s="32">
        <f t="shared" si="8"/>
        <v>41.161206758176291</v>
      </c>
      <c r="S27" s="32">
        <f t="shared" si="9"/>
        <v>34.855796320400067</v>
      </c>
      <c r="T27" s="32">
        <f t="shared" si="10"/>
        <v>37.514048490570474</v>
      </c>
    </row>
    <row r="28" spans="2:20" x14ac:dyDescent="0.25">
      <c r="B28" s="12" t="str">
        <f>'Média Mensal'!B28</f>
        <v>ASra da Hora</v>
      </c>
      <c r="C28" s="12" t="str">
        <f>'Média Mensal'!C28</f>
        <v>Vasco da Gama</v>
      </c>
      <c r="D28" s="15">
        <f>'Média Mensal'!D28</f>
        <v>824.48</v>
      </c>
      <c r="E28" s="4">
        <v>3608.5474264030154</v>
      </c>
      <c r="F28" s="2">
        <v>3729.4283013549416</v>
      </c>
      <c r="G28" s="5">
        <f t="shared" si="4"/>
        <v>7337.9757277579574</v>
      </c>
      <c r="H28" s="2">
        <v>159</v>
      </c>
      <c r="I28" s="2">
        <v>126</v>
      </c>
      <c r="J28" s="5">
        <f t="shared" si="5"/>
        <v>285</v>
      </c>
      <c r="K28" s="2">
        <v>0</v>
      </c>
      <c r="L28" s="2">
        <v>0</v>
      </c>
      <c r="M28" s="5">
        <f t="shared" si="6"/>
        <v>0</v>
      </c>
      <c r="N28" s="27">
        <f t="shared" si="7"/>
        <v>0.10507067978112671</v>
      </c>
      <c r="O28" s="27">
        <f t="shared" si="0"/>
        <v>0.1370307282978741</v>
      </c>
      <c r="P28" s="28">
        <f t="shared" si="1"/>
        <v>0.1192003854411624</v>
      </c>
      <c r="R28" s="32">
        <f t="shared" si="8"/>
        <v>22.695266832723366</v>
      </c>
      <c r="S28" s="32">
        <f t="shared" si="9"/>
        <v>29.598637312340806</v>
      </c>
      <c r="T28" s="32">
        <f t="shared" si="10"/>
        <v>25.74728325529108</v>
      </c>
    </row>
    <row r="29" spans="2:20" x14ac:dyDescent="0.25">
      <c r="B29" s="12" t="str">
        <f>'Média Mensal'!B29</f>
        <v>Vasco da Gama</v>
      </c>
      <c r="C29" s="12" t="str">
        <f>'Média Mensal'!C29</f>
        <v>Estádio do Mar</v>
      </c>
      <c r="D29" s="15">
        <f>'Média Mensal'!D29</f>
        <v>661.6</v>
      </c>
      <c r="E29" s="4">
        <v>3603.9891523746064</v>
      </c>
      <c r="F29" s="2">
        <v>3076.5689533367672</v>
      </c>
      <c r="G29" s="5">
        <f t="shared" si="4"/>
        <v>6680.5581057113741</v>
      </c>
      <c r="H29" s="2">
        <v>144</v>
      </c>
      <c r="I29" s="2">
        <v>129</v>
      </c>
      <c r="J29" s="5">
        <f t="shared" si="5"/>
        <v>273</v>
      </c>
      <c r="K29" s="2">
        <v>0</v>
      </c>
      <c r="L29" s="2">
        <v>0</v>
      </c>
      <c r="M29" s="5">
        <f t="shared" si="6"/>
        <v>0</v>
      </c>
      <c r="N29" s="27">
        <f t="shared" si="7"/>
        <v>0.11586899281039759</v>
      </c>
      <c r="O29" s="27">
        <f t="shared" si="0"/>
        <v>0.11041375801524431</v>
      </c>
      <c r="P29" s="28">
        <f t="shared" si="1"/>
        <v>0.11329124450059988</v>
      </c>
      <c r="R29" s="32">
        <f t="shared" si="8"/>
        <v>25.027702447045879</v>
      </c>
      <c r="S29" s="32">
        <f t="shared" si="9"/>
        <v>23.84937173129277</v>
      </c>
      <c r="T29" s="32">
        <f t="shared" si="10"/>
        <v>24.470908812129576</v>
      </c>
    </row>
    <row r="30" spans="2:20" x14ac:dyDescent="0.25">
      <c r="B30" s="12" t="str">
        <f>'Média Mensal'!B30</f>
        <v>Estádio do Mar</v>
      </c>
      <c r="C30" s="12" t="str">
        <f>'Média Mensal'!C30</f>
        <v>Pedro Hispano</v>
      </c>
      <c r="D30" s="15">
        <f>'Média Mensal'!D30</f>
        <v>786.97</v>
      </c>
      <c r="E30" s="4">
        <v>3545.069524338277</v>
      </c>
      <c r="F30" s="2">
        <v>2993.2933484029859</v>
      </c>
      <c r="G30" s="5">
        <f t="shared" si="4"/>
        <v>6538.3628727412633</v>
      </c>
      <c r="H30" s="2">
        <v>133</v>
      </c>
      <c r="I30" s="2">
        <v>132</v>
      </c>
      <c r="J30" s="5">
        <f t="shared" si="5"/>
        <v>265</v>
      </c>
      <c r="K30" s="2">
        <v>0</v>
      </c>
      <c r="L30" s="2">
        <v>0</v>
      </c>
      <c r="M30" s="5">
        <f t="shared" si="6"/>
        <v>0</v>
      </c>
      <c r="N30" s="27">
        <f t="shared" si="7"/>
        <v>0.12340119480431207</v>
      </c>
      <c r="O30" s="27">
        <f t="shared" si="0"/>
        <v>0.10498363315105871</v>
      </c>
      <c r="P30" s="28">
        <f t="shared" si="1"/>
        <v>0.11422716409401229</v>
      </c>
      <c r="R30" s="32">
        <f t="shared" si="8"/>
        <v>26.654658077731405</v>
      </c>
      <c r="S30" s="32">
        <f t="shared" si="9"/>
        <v>22.676464760628679</v>
      </c>
      <c r="T30" s="32">
        <f t="shared" si="10"/>
        <v>24.673067444306653</v>
      </c>
    </row>
    <row r="31" spans="2:20" x14ac:dyDescent="0.25">
      <c r="B31" s="12" t="str">
        <f>'Média Mensal'!B31</f>
        <v>Pedro Hispano</v>
      </c>
      <c r="C31" s="12" t="str">
        <f>'Média Mensal'!C31</f>
        <v>Parque de Real</v>
      </c>
      <c r="D31" s="15">
        <f>'Média Mensal'!D31</f>
        <v>656.68</v>
      </c>
      <c r="E31" s="4">
        <v>3165.1305310503471</v>
      </c>
      <c r="F31" s="2">
        <v>2614.6624979976532</v>
      </c>
      <c r="G31" s="5">
        <f t="shared" si="4"/>
        <v>5779.7930290479999</v>
      </c>
      <c r="H31" s="2">
        <v>132</v>
      </c>
      <c r="I31" s="2">
        <v>134</v>
      </c>
      <c r="J31" s="5">
        <f t="shared" si="5"/>
        <v>266</v>
      </c>
      <c r="K31" s="2">
        <v>0</v>
      </c>
      <c r="L31" s="2">
        <v>0</v>
      </c>
      <c r="M31" s="5">
        <f t="shared" si="6"/>
        <v>0</v>
      </c>
      <c r="N31" s="27">
        <f t="shared" si="7"/>
        <v>0.1110104703651216</v>
      </c>
      <c r="O31" s="27">
        <f t="shared" si="0"/>
        <v>9.0335216210532518E-2</v>
      </c>
      <c r="P31" s="28">
        <f t="shared" si="1"/>
        <v>0.1005951167684489</v>
      </c>
      <c r="R31" s="32">
        <f t="shared" si="8"/>
        <v>23.978261598866265</v>
      </c>
      <c r="S31" s="32">
        <f t="shared" si="9"/>
        <v>19.512406701475022</v>
      </c>
      <c r="T31" s="32">
        <f t="shared" si="10"/>
        <v>21.728545221984962</v>
      </c>
    </row>
    <row r="32" spans="2:20" x14ac:dyDescent="0.25">
      <c r="B32" s="12" t="str">
        <f>'Média Mensal'!B32</f>
        <v>Parque de Real</v>
      </c>
      <c r="C32" s="12" t="str">
        <f>'Média Mensal'!C32</f>
        <v>C. Matosinhos</v>
      </c>
      <c r="D32" s="15">
        <f>'Média Mensal'!D32</f>
        <v>723.67</v>
      </c>
      <c r="E32" s="4">
        <v>3010.1095340535362</v>
      </c>
      <c r="F32" s="2">
        <v>2157.6374867723771</v>
      </c>
      <c r="G32" s="5">
        <f t="shared" si="4"/>
        <v>5167.7470208259128</v>
      </c>
      <c r="H32" s="2">
        <v>132</v>
      </c>
      <c r="I32" s="2">
        <v>176</v>
      </c>
      <c r="J32" s="5">
        <f t="shared" si="5"/>
        <v>308</v>
      </c>
      <c r="K32" s="2">
        <v>0</v>
      </c>
      <c r="L32" s="2">
        <v>0</v>
      </c>
      <c r="M32" s="5">
        <f t="shared" si="6"/>
        <v>0</v>
      </c>
      <c r="N32" s="27">
        <f t="shared" si="7"/>
        <v>0.10557342641882492</v>
      </c>
      <c r="O32" s="27">
        <f t="shared" si="0"/>
        <v>5.6756036583869345E-2</v>
      </c>
      <c r="P32" s="28">
        <f t="shared" si="1"/>
        <v>7.7677775084564582E-2</v>
      </c>
      <c r="R32" s="32">
        <f t="shared" si="8"/>
        <v>22.803860106466182</v>
      </c>
      <c r="S32" s="32">
        <f t="shared" si="9"/>
        <v>12.259303902115779</v>
      </c>
      <c r="T32" s="32">
        <f t="shared" si="10"/>
        <v>16.778399418265952</v>
      </c>
    </row>
    <row r="33" spans="2:20" x14ac:dyDescent="0.25">
      <c r="B33" s="12" t="str">
        <f>'Média Mensal'!B33</f>
        <v>C. Matosinhos</v>
      </c>
      <c r="C33" s="12" t="str">
        <f>'Média Mensal'!C33</f>
        <v>Matosinhos Sul</v>
      </c>
      <c r="D33" s="15">
        <f>'Média Mensal'!D33</f>
        <v>616.61</v>
      </c>
      <c r="E33" s="4">
        <v>2150.2335388783863</v>
      </c>
      <c r="F33" s="2">
        <v>1496.2285615000069</v>
      </c>
      <c r="G33" s="5">
        <f t="shared" si="4"/>
        <v>3646.4621003783932</v>
      </c>
      <c r="H33" s="2">
        <v>132</v>
      </c>
      <c r="I33" s="2">
        <v>180</v>
      </c>
      <c r="J33" s="5">
        <f t="shared" si="5"/>
        <v>312</v>
      </c>
      <c r="K33" s="2">
        <v>0</v>
      </c>
      <c r="L33" s="2">
        <v>0</v>
      </c>
      <c r="M33" s="5">
        <f t="shared" si="6"/>
        <v>0</v>
      </c>
      <c r="N33" s="27">
        <f t="shared" si="7"/>
        <v>7.541503713799054E-2</v>
      </c>
      <c r="O33" s="27">
        <f t="shared" si="0"/>
        <v>3.8483244894547505E-2</v>
      </c>
      <c r="P33" s="28">
        <f t="shared" si="1"/>
        <v>5.4108233920619558E-2</v>
      </c>
      <c r="R33" s="32">
        <f t="shared" si="8"/>
        <v>16.289648021805956</v>
      </c>
      <c r="S33" s="32">
        <f t="shared" si="9"/>
        <v>8.3123808972222601</v>
      </c>
      <c r="T33" s="32">
        <f t="shared" si="10"/>
        <v>11.687378526853824</v>
      </c>
    </row>
    <row r="34" spans="2:20" x14ac:dyDescent="0.25">
      <c r="B34" s="12" t="str">
        <f>'Média Mensal'!B34</f>
        <v>Matosinhos Sul</v>
      </c>
      <c r="C34" s="12" t="str">
        <f>'Média Mensal'!C34</f>
        <v>Brito Capelo</v>
      </c>
      <c r="D34" s="15">
        <f>'Média Mensal'!D34</f>
        <v>535.72</v>
      </c>
      <c r="E34" s="4">
        <v>1113.4124101191655</v>
      </c>
      <c r="F34" s="2">
        <v>1008.6580918441394</v>
      </c>
      <c r="G34" s="5">
        <f t="shared" si="4"/>
        <v>2122.0705019633051</v>
      </c>
      <c r="H34" s="2">
        <v>132</v>
      </c>
      <c r="I34" s="2">
        <v>180</v>
      </c>
      <c r="J34" s="5">
        <f t="shared" si="5"/>
        <v>312</v>
      </c>
      <c r="K34" s="2">
        <v>0</v>
      </c>
      <c r="L34" s="2">
        <v>0</v>
      </c>
      <c r="M34" s="5">
        <f t="shared" si="6"/>
        <v>0</v>
      </c>
      <c r="N34" s="27">
        <f t="shared" si="7"/>
        <v>3.9050659726401711E-2</v>
      </c>
      <c r="O34" s="27">
        <f t="shared" si="0"/>
        <v>2.5942852156485067E-2</v>
      </c>
      <c r="P34" s="28">
        <f t="shared" si="1"/>
        <v>3.1488463051449804E-2</v>
      </c>
      <c r="R34" s="32">
        <f t="shared" si="8"/>
        <v>8.4349425009027694</v>
      </c>
      <c r="S34" s="32">
        <f t="shared" si="9"/>
        <v>5.6036560658007746</v>
      </c>
      <c r="T34" s="32">
        <f t="shared" si="10"/>
        <v>6.8015080191131574</v>
      </c>
    </row>
    <row r="35" spans="2:20" x14ac:dyDescent="0.25">
      <c r="B35" s="12" t="str">
        <f>'Média Mensal'!B35</f>
        <v>Brito Capelo</v>
      </c>
      <c r="C35" s="12" t="str">
        <f>'Média Mensal'!C35</f>
        <v>Mercado</v>
      </c>
      <c r="D35" s="15">
        <f>'Média Mensal'!D35</f>
        <v>487.53</v>
      </c>
      <c r="E35" s="4">
        <v>639.93295481994915</v>
      </c>
      <c r="F35" s="2">
        <v>715.19486652562512</v>
      </c>
      <c r="G35" s="5">
        <f t="shared" si="4"/>
        <v>1355.1278213455744</v>
      </c>
      <c r="H35" s="2">
        <v>127</v>
      </c>
      <c r="I35" s="2">
        <v>179</v>
      </c>
      <c r="J35" s="5">
        <f t="shared" si="5"/>
        <v>306</v>
      </c>
      <c r="K35" s="2">
        <v>0</v>
      </c>
      <c r="L35" s="2">
        <v>0</v>
      </c>
      <c r="M35" s="5">
        <f t="shared" si="6"/>
        <v>0</v>
      </c>
      <c r="N35" s="27">
        <f t="shared" si="7"/>
        <v>2.3327972981187998E-2</v>
      </c>
      <c r="O35" s="27">
        <f t="shared" si="0"/>
        <v>1.8497694664949955E-2</v>
      </c>
      <c r="P35" s="28">
        <f t="shared" si="1"/>
        <v>2.0502418018421301E-2</v>
      </c>
      <c r="R35" s="32">
        <f t="shared" si="8"/>
        <v>5.0388421639366072</v>
      </c>
      <c r="S35" s="32">
        <f t="shared" si="9"/>
        <v>3.9955020476291905</v>
      </c>
      <c r="T35" s="32">
        <f t="shared" si="10"/>
        <v>4.428522291979001</v>
      </c>
    </row>
    <row r="36" spans="2:20" x14ac:dyDescent="0.25">
      <c r="B36" s="13" t="str">
        <f>'Média Mensal'!B36</f>
        <v>Mercado</v>
      </c>
      <c r="C36" s="13" t="str">
        <f>'Média Mensal'!C36</f>
        <v>Sr. de Matosinhos</v>
      </c>
      <c r="D36" s="16">
        <f>'Média Mensal'!D36</f>
        <v>708.96</v>
      </c>
      <c r="E36" s="4">
        <v>123.33611783845676</v>
      </c>
      <c r="F36" s="2">
        <v>189.00000000005676</v>
      </c>
      <c r="G36" s="7">
        <f t="shared" si="4"/>
        <v>312.33611783851353</v>
      </c>
      <c r="H36" s="3">
        <v>89</v>
      </c>
      <c r="I36" s="3">
        <v>150</v>
      </c>
      <c r="J36" s="7">
        <f t="shared" si="5"/>
        <v>239</v>
      </c>
      <c r="K36" s="3">
        <v>0</v>
      </c>
      <c r="L36" s="3">
        <v>0</v>
      </c>
      <c r="M36" s="7">
        <f t="shared" si="6"/>
        <v>0</v>
      </c>
      <c r="N36" s="27">
        <f t="shared" si="7"/>
        <v>6.4157364668360776E-3</v>
      </c>
      <c r="O36" s="27">
        <f t="shared" si="0"/>
        <v>5.8333333333350848E-3</v>
      </c>
      <c r="P36" s="28">
        <f t="shared" si="1"/>
        <v>6.0502114876513548E-3</v>
      </c>
      <c r="R36" s="32">
        <f t="shared" si="8"/>
        <v>1.3857990768365929</v>
      </c>
      <c r="S36" s="32">
        <f t="shared" si="9"/>
        <v>1.2600000000003784</v>
      </c>
      <c r="T36" s="32">
        <f t="shared" si="10"/>
        <v>1.3068456813326925</v>
      </c>
    </row>
    <row r="37" spans="2:20" x14ac:dyDescent="0.25">
      <c r="B37" s="11" t="str">
        <f>'Média Mensal'!B37</f>
        <v>BSra da Hora</v>
      </c>
      <c r="C37" s="11" t="str">
        <f>'Média Mensal'!C37</f>
        <v>BFonte do Cuco</v>
      </c>
      <c r="D37" s="14">
        <f>'Média Mensal'!D37</f>
        <v>687.03</v>
      </c>
      <c r="E37" s="8">
        <v>5534.1391075799584</v>
      </c>
      <c r="F37" s="9">
        <v>7283.9747729867486</v>
      </c>
      <c r="G37" s="10">
        <f t="shared" si="4"/>
        <v>12818.113880566707</v>
      </c>
      <c r="H37" s="9">
        <v>53</v>
      </c>
      <c r="I37" s="9">
        <v>88</v>
      </c>
      <c r="J37" s="10">
        <f t="shared" si="5"/>
        <v>141</v>
      </c>
      <c r="K37" s="9">
        <v>62</v>
      </c>
      <c r="L37" s="9">
        <v>64</v>
      </c>
      <c r="M37" s="10">
        <f t="shared" si="6"/>
        <v>126</v>
      </c>
      <c r="N37" s="25">
        <f t="shared" si="7"/>
        <v>0.20631297001118246</v>
      </c>
      <c r="O37" s="25">
        <f t="shared" si="0"/>
        <v>0.2088295519778311</v>
      </c>
      <c r="P37" s="26">
        <f t="shared" si="1"/>
        <v>0.20773554195135982</v>
      </c>
      <c r="R37" s="32">
        <f t="shared" si="8"/>
        <v>48.122948761564857</v>
      </c>
      <c r="S37" s="32">
        <f t="shared" si="9"/>
        <v>47.920886664386501</v>
      </c>
      <c r="T37" s="32">
        <f t="shared" si="10"/>
        <v>48.007917155680552</v>
      </c>
    </row>
    <row r="38" spans="2:20" x14ac:dyDescent="0.25">
      <c r="B38" s="12" t="str">
        <f>'Média Mensal'!B38</f>
        <v>BFonte do Cuco</v>
      </c>
      <c r="C38" s="12" t="str">
        <f>'Média Mensal'!C38</f>
        <v>Custoias</v>
      </c>
      <c r="D38" s="15">
        <f>'Média Mensal'!D38</f>
        <v>689.2</v>
      </c>
      <c r="E38" s="4">
        <v>5453.9720707088773</v>
      </c>
      <c r="F38" s="2">
        <v>7000.1674860597632</v>
      </c>
      <c r="G38" s="5">
        <f t="shared" si="4"/>
        <v>12454.139556768641</v>
      </c>
      <c r="H38" s="2">
        <v>44</v>
      </c>
      <c r="I38" s="2">
        <v>88</v>
      </c>
      <c r="J38" s="5">
        <f t="shared" si="5"/>
        <v>132</v>
      </c>
      <c r="K38" s="2">
        <v>62</v>
      </c>
      <c r="L38" s="2">
        <v>64</v>
      </c>
      <c r="M38" s="5">
        <f t="shared" si="6"/>
        <v>126</v>
      </c>
      <c r="N38" s="27">
        <f t="shared" si="7"/>
        <v>0.21921109608958511</v>
      </c>
      <c r="O38" s="27">
        <f t="shared" si="0"/>
        <v>0.20069287517373174</v>
      </c>
      <c r="P38" s="28">
        <f t="shared" si="1"/>
        <v>0.20840260302491034</v>
      </c>
      <c r="R38" s="32">
        <f t="shared" si="8"/>
        <v>51.452566704800731</v>
      </c>
      <c r="S38" s="32">
        <f t="shared" si="9"/>
        <v>46.053733460919496</v>
      </c>
      <c r="T38" s="32">
        <f t="shared" si="10"/>
        <v>48.271858747165275</v>
      </c>
    </row>
    <row r="39" spans="2:20" x14ac:dyDescent="0.25">
      <c r="B39" s="12" t="str">
        <f>'Média Mensal'!B39</f>
        <v>Custoias</v>
      </c>
      <c r="C39" s="12" t="str">
        <f>'Média Mensal'!C39</f>
        <v>Esposade</v>
      </c>
      <c r="D39" s="15">
        <f>'Média Mensal'!D39</f>
        <v>1779.24</v>
      </c>
      <c r="E39" s="4">
        <v>5333.51468025136</v>
      </c>
      <c r="F39" s="2">
        <v>6639.6756184364694</v>
      </c>
      <c r="G39" s="5">
        <f t="shared" si="4"/>
        <v>11973.19029868783</v>
      </c>
      <c r="H39" s="2">
        <v>44</v>
      </c>
      <c r="I39" s="2">
        <v>88</v>
      </c>
      <c r="J39" s="5">
        <f t="shared" si="5"/>
        <v>132</v>
      </c>
      <c r="K39" s="2">
        <v>62</v>
      </c>
      <c r="L39" s="2">
        <v>64</v>
      </c>
      <c r="M39" s="5">
        <f t="shared" si="6"/>
        <v>126</v>
      </c>
      <c r="N39" s="27">
        <f t="shared" si="7"/>
        <v>0.21436956110335048</v>
      </c>
      <c r="O39" s="27">
        <f t="shared" si="0"/>
        <v>0.19035767254691713</v>
      </c>
      <c r="P39" s="28">
        <f t="shared" si="1"/>
        <v>0.20035459000481645</v>
      </c>
      <c r="R39" s="32">
        <f t="shared" si="8"/>
        <v>50.316176228786418</v>
      </c>
      <c r="S39" s="32">
        <f t="shared" si="9"/>
        <v>43.682076437082038</v>
      </c>
      <c r="T39" s="32">
        <f t="shared" si="10"/>
        <v>46.407714335999344</v>
      </c>
    </row>
    <row r="40" spans="2:20" x14ac:dyDescent="0.25">
      <c r="B40" s="12" t="str">
        <f>'Média Mensal'!B40</f>
        <v>Esposade</v>
      </c>
      <c r="C40" s="12" t="str">
        <f>'Média Mensal'!C40</f>
        <v>Crestins</v>
      </c>
      <c r="D40" s="15">
        <f>'Média Mensal'!D40</f>
        <v>2035.56</v>
      </c>
      <c r="E40" s="4">
        <v>5323.9333853360058</v>
      </c>
      <c r="F40" s="2">
        <v>6341.479297425024</v>
      </c>
      <c r="G40" s="5">
        <f t="shared" si="4"/>
        <v>11665.412682761031</v>
      </c>
      <c r="H40" s="2">
        <v>44</v>
      </c>
      <c r="I40" s="2">
        <v>88</v>
      </c>
      <c r="J40" s="5">
        <f t="shared" si="5"/>
        <v>132</v>
      </c>
      <c r="K40" s="2">
        <v>61</v>
      </c>
      <c r="L40" s="2">
        <v>64</v>
      </c>
      <c r="M40" s="5">
        <f t="shared" si="6"/>
        <v>125</v>
      </c>
      <c r="N40" s="27">
        <f t="shared" si="7"/>
        <v>0.21613890002176056</v>
      </c>
      <c r="O40" s="27">
        <f t="shared" si="0"/>
        <v>0.18180846609590093</v>
      </c>
      <c r="P40" s="28">
        <f t="shared" si="1"/>
        <v>0.1960178230064698</v>
      </c>
      <c r="R40" s="32">
        <f t="shared" si="8"/>
        <v>50.704127479390529</v>
      </c>
      <c r="S40" s="32">
        <f t="shared" si="9"/>
        <v>41.720258535690945</v>
      </c>
      <c r="T40" s="32">
        <f t="shared" si="10"/>
        <v>45.390710827863934</v>
      </c>
    </row>
    <row r="41" spans="2:20" x14ac:dyDescent="0.25">
      <c r="B41" s="12" t="str">
        <f>'Média Mensal'!B41</f>
        <v>Crestins</v>
      </c>
      <c r="C41" s="12" t="str">
        <f>'Média Mensal'!C41</f>
        <v>Verdes (B)</v>
      </c>
      <c r="D41" s="15">
        <f>'Média Mensal'!D41</f>
        <v>591.81999999999994</v>
      </c>
      <c r="E41" s="4">
        <v>5157.1018557500956</v>
      </c>
      <c r="F41" s="2">
        <v>6179.1129956658542</v>
      </c>
      <c r="G41" s="5">
        <f t="shared" si="4"/>
        <v>11336.214851415949</v>
      </c>
      <c r="H41" s="2">
        <v>44</v>
      </c>
      <c r="I41" s="2">
        <v>88</v>
      </c>
      <c r="J41" s="5">
        <f t="shared" si="5"/>
        <v>132</v>
      </c>
      <c r="K41" s="2">
        <v>31</v>
      </c>
      <c r="L41" s="2">
        <v>64</v>
      </c>
      <c r="M41" s="5">
        <f t="shared" si="6"/>
        <v>95</v>
      </c>
      <c r="N41" s="27">
        <f t="shared" si="7"/>
        <v>0.29997102464809772</v>
      </c>
      <c r="O41" s="27">
        <f t="shared" si="0"/>
        <v>0.17715346891243849</v>
      </c>
      <c r="P41" s="28">
        <f t="shared" si="1"/>
        <v>0.21770269725410871</v>
      </c>
      <c r="R41" s="32">
        <f t="shared" si="8"/>
        <v>68.761358076667946</v>
      </c>
      <c r="S41" s="32">
        <f t="shared" si="9"/>
        <v>40.652059182012202</v>
      </c>
      <c r="T41" s="32">
        <f t="shared" si="10"/>
        <v>49.93927247319801</v>
      </c>
    </row>
    <row r="42" spans="2:20" x14ac:dyDescent="0.25">
      <c r="B42" s="12" t="str">
        <f>'Média Mensal'!B42</f>
        <v>Verdes (B)</v>
      </c>
      <c r="C42" s="12" t="str">
        <f>'Média Mensal'!C42</f>
        <v>Pedras Rubras</v>
      </c>
      <c r="D42" s="15">
        <f>'Média Mensal'!D42</f>
        <v>960.78</v>
      </c>
      <c r="E42" s="4">
        <v>2955.4215472432047</v>
      </c>
      <c r="F42" s="2">
        <v>5614.4374027791036</v>
      </c>
      <c r="G42" s="5">
        <f t="shared" si="4"/>
        <v>8569.8589500223079</v>
      </c>
      <c r="H42" s="2">
        <v>0</v>
      </c>
      <c r="I42" s="2">
        <v>0</v>
      </c>
      <c r="J42" s="5">
        <f t="shared" si="5"/>
        <v>0</v>
      </c>
      <c r="K42" s="2">
        <v>31</v>
      </c>
      <c r="L42" s="2">
        <v>64</v>
      </c>
      <c r="M42" s="5">
        <f t="shared" si="6"/>
        <v>95</v>
      </c>
      <c r="N42" s="27">
        <f t="shared" si="7"/>
        <v>0.38442007638439185</v>
      </c>
      <c r="O42" s="27">
        <f t="shared" si="0"/>
        <v>0.35373219523557858</v>
      </c>
      <c r="P42" s="28">
        <f t="shared" si="1"/>
        <v>0.36374613539992817</v>
      </c>
      <c r="R42" s="32">
        <f t="shared" si="8"/>
        <v>95.336178943329188</v>
      </c>
      <c r="S42" s="32">
        <f t="shared" si="9"/>
        <v>87.725584418423495</v>
      </c>
      <c r="T42" s="32">
        <f t="shared" si="10"/>
        <v>90.209041579182184</v>
      </c>
    </row>
    <row r="43" spans="2:20" x14ac:dyDescent="0.25">
      <c r="B43" s="12" t="str">
        <f>'Média Mensal'!B43</f>
        <v>Pedras Rubras</v>
      </c>
      <c r="C43" s="12" t="str">
        <f>'Média Mensal'!C43</f>
        <v>Lidador</v>
      </c>
      <c r="D43" s="15">
        <f>'Média Mensal'!D43</f>
        <v>1147.58</v>
      </c>
      <c r="E43" s="4">
        <v>2655.9880972947758</v>
      </c>
      <c r="F43" s="2">
        <v>5124.4159693268684</v>
      </c>
      <c r="G43" s="5">
        <f t="shared" si="4"/>
        <v>7780.4040666216442</v>
      </c>
      <c r="H43" s="2">
        <v>0</v>
      </c>
      <c r="I43" s="2">
        <v>0</v>
      </c>
      <c r="J43" s="5">
        <f t="shared" si="5"/>
        <v>0</v>
      </c>
      <c r="K43" s="2">
        <v>31</v>
      </c>
      <c r="L43" s="2">
        <v>64</v>
      </c>
      <c r="M43" s="5">
        <f t="shared" si="6"/>
        <v>95</v>
      </c>
      <c r="N43" s="27">
        <f t="shared" si="7"/>
        <v>0.34547191692179707</v>
      </c>
      <c r="O43" s="27">
        <f t="shared" si="0"/>
        <v>0.32285886903521094</v>
      </c>
      <c r="P43" s="28">
        <f t="shared" si="1"/>
        <v>0.33023786360872853</v>
      </c>
      <c r="R43" s="32">
        <f t="shared" si="8"/>
        <v>85.677035396605675</v>
      </c>
      <c r="S43" s="32">
        <f t="shared" si="9"/>
        <v>80.068999520732319</v>
      </c>
      <c r="T43" s="32">
        <f t="shared" si="10"/>
        <v>81.89899017496468</v>
      </c>
    </row>
    <row r="44" spans="2:20" x14ac:dyDescent="0.25">
      <c r="B44" s="12" t="str">
        <f>'Média Mensal'!B44</f>
        <v>Lidador</v>
      </c>
      <c r="C44" s="12" t="str">
        <f>'Média Mensal'!C44</f>
        <v>Vilar do Pinheiro</v>
      </c>
      <c r="D44" s="15">
        <f>'Média Mensal'!D44</f>
        <v>1987.51</v>
      </c>
      <c r="E44" s="4">
        <v>2535.5733511329681</v>
      </c>
      <c r="F44" s="2">
        <v>4915.9375350304081</v>
      </c>
      <c r="G44" s="5">
        <f t="shared" si="4"/>
        <v>7451.5108861633762</v>
      </c>
      <c r="H44" s="2">
        <v>0</v>
      </c>
      <c r="I44" s="2">
        <v>0</v>
      </c>
      <c r="J44" s="5">
        <f t="shared" si="5"/>
        <v>0</v>
      </c>
      <c r="K44" s="2">
        <v>31</v>
      </c>
      <c r="L44" s="2">
        <v>72</v>
      </c>
      <c r="M44" s="5">
        <f t="shared" si="6"/>
        <v>103</v>
      </c>
      <c r="N44" s="27">
        <f t="shared" si="7"/>
        <v>0.32980922881542252</v>
      </c>
      <c r="O44" s="27">
        <f t="shared" si="0"/>
        <v>0.27531012180949865</v>
      </c>
      <c r="P44" s="28">
        <f t="shared" si="1"/>
        <v>0.29171276566565052</v>
      </c>
      <c r="R44" s="32">
        <f t="shared" si="8"/>
        <v>81.792688746224783</v>
      </c>
      <c r="S44" s="32">
        <f t="shared" si="9"/>
        <v>68.276910208755666</v>
      </c>
      <c r="T44" s="32">
        <f t="shared" si="10"/>
        <v>72.344765885081316</v>
      </c>
    </row>
    <row r="45" spans="2:20" x14ac:dyDescent="0.25">
      <c r="B45" s="12" t="str">
        <f>'Média Mensal'!B45</f>
        <v>Vilar do Pinheiro</v>
      </c>
      <c r="C45" s="12" t="str">
        <f>'Média Mensal'!C45</f>
        <v>Modivas Sul</v>
      </c>
      <c r="D45" s="15">
        <f>'Média Mensal'!D45</f>
        <v>2037.38</v>
      </c>
      <c r="E45" s="4">
        <v>2439.2050568487693</v>
      </c>
      <c r="F45" s="2">
        <v>4858.3562387082511</v>
      </c>
      <c r="G45" s="5">
        <f t="shared" si="4"/>
        <v>7297.5612955570205</v>
      </c>
      <c r="H45" s="2">
        <v>0</v>
      </c>
      <c r="I45" s="2">
        <v>0</v>
      </c>
      <c r="J45" s="5">
        <f t="shared" si="5"/>
        <v>0</v>
      </c>
      <c r="K45" s="2">
        <v>31</v>
      </c>
      <c r="L45" s="2">
        <v>104</v>
      </c>
      <c r="M45" s="5">
        <f t="shared" si="6"/>
        <v>135</v>
      </c>
      <c r="N45" s="27">
        <f t="shared" si="7"/>
        <v>0.31727433101570879</v>
      </c>
      <c r="O45" s="27">
        <f t="shared" si="0"/>
        <v>0.18836678965214992</v>
      </c>
      <c r="P45" s="28">
        <f t="shared" si="1"/>
        <v>0.21796778063193012</v>
      </c>
      <c r="R45" s="32">
        <f t="shared" si="8"/>
        <v>78.684034091895782</v>
      </c>
      <c r="S45" s="32">
        <f t="shared" si="9"/>
        <v>46.714963833733187</v>
      </c>
      <c r="T45" s="32">
        <f t="shared" si="10"/>
        <v>54.056009596718667</v>
      </c>
    </row>
    <row r="46" spans="2:20" x14ac:dyDescent="0.25">
      <c r="B46" s="12" t="str">
        <f>'Média Mensal'!B46</f>
        <v>Modivas Sul</v>
      </c>
      <c r="C46" s="12" t="str">
        <f>'Média Mensal'!C46</f>
        <v>Modivas Centro</v>
      </c>
      <c r="D46" s="15">
        <f>'Média Mensal'!D46</f>
        <v>1051.08</v>
      </c>
      <c r="E46" s="4">
        <v>2422.1786687792387</v>
      </c>
      <c r="F46" s="2">
        <v>4765.42576412584</v>
      </c>
      <c r="G46" s="5">
        <f t="shared" si="4"/>
        <v>7187.6044329050783</v>
      </c>
      <c r="H46" s="2">
        <v>0</v>
      </c>
      <c r="I46" s="2">
        <v>0</v>
      </c>
      <c r="J46" s="5">
        <f t="shared" si="5"/>
        <v>0</v>
      </c>
      <c r="K46" s="2">
        <v>31</v>
      </c>
      <c r="L46" s="2">
        <v>110</v>
      </c>
      <c r="M46" s="5">
        <f t="shared" si="6"/>
        <v>141</v>
      </c>
      <c r="N46" s="27">
        <f t="shared" si="7"/>
        <v>0.31505966035109767</v>
      </c>
      <c r="O46" s="27">
        <f t="shared" si="0"/>
        <v>0.17468569516590324</v>
      </c>
      <c r="P46" s="28">
        <f t="shared" si="1"/>
        <v>0.2055480563059105</v>
      </c>
      <c r="R46" s="32">
        <f t="shared" si="8"/>
        <v>78.13479576707222</v>
      </c>
      <c r="S46" s="32">
        <f t="shared" si="9"/>
        <v>43.322052401143999</v>
      </c>
      <c r="T46" s="32">
        <f t="shared" si="10"/>
        <v>50.975917963865804</v>
      </c>
    </row>
    <row r="47" spans="2:20" x14ac:dyDescent="0.25">
      <c r="B47" s="12" t="str">
        <f>'Média Mensal'!B47</f>
        <v>Modivas Centro</v>
      </c>
      <c r="C47" s="12" t="s">
        <v>102</v>
      </c>
      <c r="D47" s="15">
        <v>852.51</v>
      </c>
      <c r="E47" s="4">
        <v>2342.4934789891595</v>
      </c>
      <c r="F47" s="2">
        <v>4722.4582738595609</v>
      </c>
      <c r="G47" s="5">
        <f t="shared" si="4"/>
        <v>7064.9517528487204</v>
      </c>
      <c r="H47" s="2">
        <v>0</v>
      </c>
      <c r="I47" s="2">
        <v>0</v>
      </c>
      <c r="J47" s="5">
        <f t="shared" si="5"/>
        <v>0</v>
      </c>
      <c r="K47" s="2">
        <v>31</v>
      </c>
      <c r="L47" s="2">
        <v>110</v>
      </c>
      <c r="M47" s="5">
        <f t="shared" si="6"/>
        <v>141</v>
      </c>
      <c r="N47" s="27">
        <f t="shared" si="7"/>
        <v>0.30469478134614458</v>
      </c>
      <c r="O47" s="27">
        <f t="shared" si="0"/>
        <v>0.17311064053737393</v>
      </c>
      <c r="P47" s="28">
        <f t="shared" si="1"/>
        <v>0.20204048709816746</v>
      </c>
      <c r="R47" s="32">
        <f t="shared" ref="R47" si="11">+E47/(H47+K47)</f>
        <v>75.564305773843856</v>
      </c>
      <c r="S47" s="32">
        <f t="shared" ref="S47" si="12">+F47/(I47+L47)</f>
        <v>42.931438853268737</v>
      </c>
      <c r="T47" s="32">
        <f t="shared" ref="T47" si="13">+G47/(J47+M47)</f>
        <v>50.106040800345532</v>
      </c>
    </row>
    <row r="48" spans="2:20" x14ac:dyDescent="0.25">
      <c r="B48" s="12" t="s">
        <v>102</v>
      </c>
      <c r="C48" s="12" t="str">
        <f>'Média Mensal'!C48</f>
        <v>Mindelo</v>
      </c>
      <c r="D48" s="15">
        <v>1834.12</v>
      </c>
      <c r="E48" s="4">
        <v>2082.9651902857313</v>
      </c>
      <c r="F48" s="2">
        <v>4756.5724693172397</v>
      </c>
      <c r="G48" s="5">
        <f t="shared" si="4"/>
        <v>6839.537659602971</v>
      </c>
      <c r="H48" s="2">
        <v>0</v>
      </c>
      <c r="I48" s="2">
        <v>0</v>
      </c>
      <c r="J48" s="5">
        <f t="shared" si="5"/>
        <v>0</v>
      </c>
      <c r="K48" s="2">
        <v>31</v>
      </c>
      <c r="L48" s="2">
        <v>110</v>
      </c>
      <c r="M48" s="5">
        <f t="shared" si="6"/>
        <v>141</v>
      </c>
      <c r="N48" s="27">
        <f t="shared" si="7"/>
        <v>0.27093719956890366</v>
      </c>
      <c r="O48" s="27">
        <f t="shared" si="0"/>
        <v>0.1743611608987258</v>
      </c>
      <c r="P48" s="28">
        <f t="shared" si="1"/>
        <v>0.19559419067727554</v>
      </c>
      <c r="R48" s="32">
        <f t="shared" si="8"/>
        <v>67.192425493088109</v>
      </c>
      <c r="S48" s="32">
        <f t="shared" si="9"/>
        <v>43.241567902884</v>
      </c>
      <c r="T48" s="32">
        <f t="shared" si="10"/>
        <v>48.507359287964334</v>
      </c>
    </row>
    <row r="49" spans="2:20" x14ac:dyDescent="0.25">
      <c r="B49" s="12" t="str">
        <f>'Média Mensal'!B49</f>
        <v>Mindelo</v>
      </c>
      <c r="C49" s="12" t="str">
        <f>'Média Mensal'!C49</f>
        <v>Espaço Natureza</v>
      </c>
      <c r="D49" s="15">
        <f>'Média Mensal'!D49</f>
        <v>776.86</v>
      </c>
      <c r="E49" s="4">
        <v>1991.1394892025589</v>
      </c>
      <c r="F49" s="2">
        <v>4584.9469746499126</v>
      </c>
      <c r="G49" s="5">
        <f t="shared" si="4"/>
        <v>6576.0864638524718</v>
      </c>
      <c r="H49" s="2">
        <v>0</v>
      </c>
      <c r="I49" s="2">
        <v>0</v>
      </c>
      <c r="J49" s="5">
        <f t="shared" si="5"/>
        <v>0</v>
      </c>
      <c r="K49" s="2">
        <v>31</v>
      </c>
      <c r="L49" s="2">
        <v>110</v>
      </c>
      <c r="M49" s="5">
        <f t="shared" si="6"/>
        <v>141</v>
      </c>
      <c r="N49" s="27">
        <f t="shared" si="7"/>
        <v>0.25899316977140463</v>
      </c>
      <c r="O49" s="27">
        <f t="shared" si="0"/>
        <v>0.16806990376282671</v>
      </c>
      <c r="P49" s="28">
        <f t="shared" si="1"/>
        <v>0.18806012536754951</v>
      </c>
      <c r="R49" s="32">
        <f t="shared" si="8"/>
        <v>64.230306103308351</v>
      </c>
      <c r="S49" s="32">
        <f t="shared" si="9"/>
        <v>41.681336133181027</v>
      </c>
      <c r="T49" s="32">
        <f t="shared" si="10"/>
        <v>46.638911091152281</v>
      </c>
    </row>
    <row r="50" spans="2:20" x14ac:dyDescent="0.25">
      <c r="B50" s="12" t="str">
        <f>'Média Mensal'!B50</f>
        <v>Espaço Natureza</v>
      </c>
      <c r="C50" s="12" t="str">
        <f>'Média Mensal'!C50</f>
        <v>Varziela</v>
      </c>
      <c r="D50" s="15">
        <f>'Média Mensal'!D50</f>
        <v>1539</v>
      </c>
      <c r="E50" s="4">
        <v>1758.6934811658011</v>
      </c>
      <c r="F50" s="2">
        <v>4658.3232801954227</v>
      </c>
      <c r="G50" s="5">
        <f t="shared" si="4"/>
        <v>6417.0167613612239</v>
      </c>
      <c r="H50" s="2">
        <v>0</v>
      </c>
      <c r="I50" s="2">
        <v>0</v>
      </c>
      <c r="J50" s="5">
        <f t="shared" si="5"/>
        <v>0</v>
      </c>
      <c r="K50" s="2">
        <v>31</v>
      </c>
      <c r="L50" s="2">
        <v>105</v>
      </c>
      <c r="M50" s="5">
        <f t="shared" si="6"/>
        <v>136</v>
      </c>
      <c r="N50" s="27">
        <f t="shared" si="7"/>
        <v>0.22875825717557247</v>
      </c>
      <c r="O50" s="27">
        <f t="shared" si="0"/>
        <v>0.17889106298753543</v>
      </c>
      <c r="P50" s="28">
        <f t="shared" si="1"/>
        <v>0.19025784989804387</v>
      </c>
      <c r="R50" s="32">
        <f t="shared" si="8"/>
        <v>56.732047779541972</v>
      </c>
      <c r="S50" s="32">
        <f t="shared" si="9"/>
        <v>44.364983620908788</v>
      </c>
      <c r="T50" s="32">
        <f t="shared" si="10"/>
        <v>47.183946774714883</v>
      </c>
    </row>
    <row r="51" spans="2:20" x14ac:dyDescent="0.25">
      <c r="B51" s="12" t="str">
        <f>'Média Mensal'!B51</f>
        <v>Varziela</v>
      </c>
      <c r="C51" s="12" t="str">
        <f>'Média Mensal'!C51</f>
        <v>Árvore</v>
      </c>
      <c r="D51" s="15">
        <f>'Média Mensal'!D51</f>
        <v>858.71</v>
      </c>
      <c r="E51" s="4">
        <v>1388.9169729289574</v>
      </c>
      <c r="F51" s="2">
        <v>4371.3918854968824</v>
      </c>
      <c r="G51" s="5">
        <f t="shared" si="4"/>
        <v>5760.3088584258403</v>
      </c>
      <c r="H51" s="2">
        <v>0</v>
      </c>
      <c r="I51" s="2">
        <v>0</v>
      </c>
      <c r="J51" s="5">
        <f t="shared" si="5"/>
        <v>0</v>
      </c>
      <c r="K51" s="2">
        <v>31</v>
      </c>
      <c r="L51" s="2">
        <v>96</v>
      </c>
      <c r="M51" s="5">
        <f t="shared" si="6"/>
        <v>127</v>
      </c>
      <c r="N51" s="27">
        <f t="shared" si="7"/>
        <v>0.18066037629148771</v>
      </c>
      <c r="O51" s="27">
        <f t="shared" si="0"/>
        <v>0.1836102102443247</v>
      </c>
      <c r="P51" s="28">
        <f t="shared" si="1"/>
        <v>0.18289017203536451</v>
      </c>
      <c r="R51" s="32">
        <f t="shared" si="8"/>
        <v>44.803773320288947</v>
      </c>
      <c r="S51" s="32">
        <f t="shared" si="9"/>
        <v>45.535332140592523</v>
      </c>
      <c r="T51" s="32">
        <f t="shared" si="10"/>
        <v>45.356762664770393</v>
      </c>
    </row>
    <row r="52" spans="2:20" ht="14.45" customHeight="1" x14ac:dyDescent="0.25">
      <c r="B52" s="12" t="str">
        <f>'Média Mensal'!B52</f>
        <v>Árvore</v>
      </c>
      <c r="C52" s="12" t="str">
        <f>'Média Mensal'!C52</f>
        <v>Azurara</v>
      </c>
      <c r="D52" s="15">
        <f>'Média Mensal'!D52</f>
        <v>664.57</v>
      </c>
      <c r="E52" s="4">
        <v>1379.9037140698888</v>
      </c>
      <c r="F52" s="2">
        <v>4347.5344172965479</v>
      </c>
      <c r="G52" s="5">
        <f t="shared" si="4"/>
        <v>5727.4381313664362</v>
      </c>
      <c r="H52" s="2">
        <v>0</v>
      </c>
      <c r="I52" s="2">
        <v>0</v>
      </c>
      <c r="J52" s="5">
        <f t="shared" si="5"/>
        <v>0</v>
      </c>
      <c r="K52" s="2">
        <v>27</v>
      </c>
      <c r="L52" s="2">
        <v>83</v>
      </c>
      <c r="M52" s="5">
        <f t="shared" si="6"/>
        <v>110</v>
      </c>
      <c r="N52" s="27">
        <f t="shared" si="7"/>
        <v>0.20607881034496547</v>
      </c>
      <c r="O52" s="27">
        <f t="shared" si="0"/>
        <v>0.21120940620367995</v>
      </c>
      <c r="P52" s="28">
        <f t="shared" si="1"/>
        <v>0.20995007812926819</v>
      </c>
      <c r="R52" s="32">
        <f t="shared" si="8"/>
        <v>51.107544965551433</v>
      </c>
      <c r="S52" s="32">
        <f t="shared" si="9"/>
        <v>52.379932738512622</v>
      </c>
      <c r="T52" s="32">
        <f t="shared" si="10"/>
        <v>52.067619376058509</v>
      </c>
    </row>
    <row r="53" spans="2:20" x14ac:dyDescent="0.25">
      <c r="B53" s="12" t="str">
        <f>'Média Mensal'!B53</f>
        <v>Azurara</v>
      </c>
      <c r="C53" s="12" t="str">
        <f>'Média Mensal'!C53</f>
        <v>Santa Clara</v>
      </c>
      <c r="D53" s="15">
        <f>'Média Mensal'!D53</f>
        <v>1218.0899999999999</v>
      </c>
      <c r="E53" s="4">
        <v>1394.1922461393012</v>
      </c>
      <c r="F53" s="2">
        <v>4216.2510254429753</v>
      </c>
      <c r="G53" s="5">
        <f t="shared" si="4"/>
        <v>5610.4432715822768</v>
      </c>
      <c r="H53" s="2">
        <v>0</v>
      </c>
      <c r="I53" s="2">
        <v>0</v>
      </c>
      <c r="J53" s="5">
        <f t="shared" si="5"/>
        <v>0</v>
      </c>
      <c r="K53" s="2">
        <v>25</v>
      </c>
      <c r="L53" s="2">
        <v>128</v>
      </c>
      <c r="M53" s="5">
        <f t="shared" si="6"/>
        <v>153</v>
      </c>
      <c r="N53" s="27">
        <f t="shared" si="7"/>
        <v>0.22486971711924214</v>
      </c>
      <c r="O53" s="27">
        <f t="shared" si="0"/>
        <v>0.13282040780755341</v>
      </c>
      <c r="P53" s="28">
        <f t="shared" si="1"/>
        <v>0.14786114462318883</v>
      </c>
      <c r="R53" s="32">
        <f t="shared" si="8"/>
        <v>55.76768984557205</v>
      </c>
      <c r="S53" s="32">
        <f t="shared" si="9"/>
        <v>32.939461136273245</v>
      </c>
      <c r="T53" s="32">
        <f t="shared" si="10"/>
        <v>36.669563866550831</v>
      </c>
    </row>
    <row r="54" spans="2:20" x14ac:dyDescent="0.25">
      <c r="B54" s="12" t="str">
        <f>'Média Mensal'!B54</f>
        <v>Santa Clara</v>
      </c>
      <c r="C54" s="12" t="str">
        <f>'Média Mensal'!C54</f>
        <v>Vila do Conde</v>
      </c>
      <c r="D54" s="15">
        <f>'Média Mensal'!D54</f>
        <v>670.57</v>
      </c>
      <c r="E54" s="4">
        <v>1323.4430474779299</v>
      </c>
      <c r="F54" s="2">
        <v>4048.7980531167223</v>
      </c>
      <c r="G54" s="5">
        <f t="shared" si="4"/>
        <v>5372.2411005946524</v>
      </c>
      <c r="H54" s="2">
        <v>0</v>
      </c>
      <c r="I54" s="2">
        <v>0</v>
      </c>
      <c r="J54" s="5">
        <f t="shared" si="5"/>
        <v>0</v>
      </c>
      <c r="K54" s="2">
        <v>22</v>
      </c>
      <c r="L54" s="2">
        <v>133</v>
      </c>
      <c r="M54" s="5">
        <f t="shared" si="6"/>
        <v>155</v>
      </c>
      <c r="N54" s="27">
        <f t="shared" si="7"/>
        <v>0.24256654096003114</v>
      </c>
      <c r="O54" s="27">
        <f t="shared" si="0"/>
        <v>0.12275036542313614</v>
      </c>
      <c r="P54" s="28">
        <f t="shared" si="1"/>
        <v>0.13975653227353413</v>
      </c>
      <c r="R54" s="32">
        <f t="shared" si="8"/>
        <v>60.156502158087726</v>
      </c>
      <c r="S54" s="32">
        <f t="shared" si="9"/>
        <v>30.442090624937762</v>
      </c>
      <c r="T54" s="32">
        <f t="shared" si="10"/>
        <v>34.659620003836466</v>
      </c>
    </row>
    <row r="55" spans="2:20" x14ac:dyDescent="0.25">
      <c r="B55" s="12" t="str">
        <f>'Média Mensal'!B55</f>
        <v>Vila do Conde</v>
      </c>
      <c r="C55" s="12" t="str">
        <f>'Média Mensal'!C55</f>
        <v>Alto de Pega</v>
      </c>
      <c r="D55" s="15">
        <f>'Média Mensal'!D55</f>
        <v>730.41</v>
      </c>
      <c r="E55" s="4">
        <v>919.30739390788017</v>
      </c>
      <c r="F55" s="2">
        <v>3255.4247235174562</v>
      </c>
      <c r="G55" s="5">
        <f t="shared" si="4"/>
        <v>4174.7321174253366</v>
      </c>
      <c r="H55" s="2">
        <v>0</v>
      </c>
      <c r="I55" s="2">
        <v>0</v>
      </c>
      <c r="J55" s="5">
        <f t="shared" si="5"/>
        <v>0</v>
      </c>
      <c r="K55" s="2">
        <v>22</v>
      </c>
      <c r="L55" s="2">
        <v>133</v>
      </c>
      <c r="M55" s="5">
        <f t="shared" si="6"/>
        <v>155</v>
      </c>
      <c r="N55" s="27">
        <f>+E55/(H55*216+K55*248)</f>
        <v>0.16849475694792526</v>
      </c>
      <c r="O55" s="27">
        <f t="shared" si="0"/>
        <v>9.86970871791613E-2</v>
      </c>
      <c r="P55" s="28">
        <f t="shared" si="1"/>
        <v>0.10860385321085683</v>
      </c>
      <c r="R55" s="32">
        <f t="shared" si="8"/>
        <v>41.786699723085462</v>
      </c>
      <c r="S55" s="32">
        <f t="shared" si="9"/>
        <v>24.476877620432003</v>
      </c>
      <c r="T55" s="32">
        <f t="shared" si="10"/>
        <v>26.933755596292492</v>
      </c>
    </row>
    <row r="56" spans="2:20" x14ac:dyDescent="0.25">
      <c r="B56" s="12" t="str">
        <f>'Média Mensal'!B56</f>
        <v>Alto de Pega</v>
      </c>
      <c r="C56" s="12" t="str">
        <f>'Média Mensal'!C56</f>
        <v>Portas Fronhas</v>
      </c>
      <c r="D56" s="15">
        <f>'Média Mensal'!D56</f>
        <v>671.05</v>
      </c>
      <c r="E56" s="4">
        <v>863.61878056075238</v>
      </c>
      <c r="F56" s="2">
        <v>3063.4669743835943</v>
      </c>
      <c r="G56" s="5">
        <f t="shared" si="4"/>
        <v>3927.0857549443467</v>
      </c>
      <c r="H56" s="2">
        <v>0</v>
      </c>
      <c r="I56" s="2">
        <v>0</v>
      </c>
      <c r="J56" s="5">
        <f t="shared" si="5"/>
        <v>0</v>
      </c>
      <c r="K56" s="2">
        <v>16</v>
      </c>
      <c r="L56" s="2">
        <v>133</v>
      </c>
      <c r="M56" s="5">
        <f t="shared" si="6"/>
        <v>149</v>
      </c>
      <c r="N56" s="27">
        <f t="shared" si="7"/>
        <v>0.21764586203647993</v>
      </c>
      <c r="O56" s="27">
        <f t="shared" si="0"/>
        <v>9.2877364006293789E-2</v>
      </c>
      <c r="P56" s="28">
        <f t="shared" si="1"/>
        <v>0.10627532352631378</v>
      </c>
      <c r="R56" s="32">
        <f t="shared" si="8"/>
        <v>53.976173785047024</v>
      </c>
      <c r="S56" s="32">
        <f t="shared" si="9"/>
        <v>23.033586273560861</v>
      </c>
      <c r="T56" s="32">
        <f t="shared" si="10"/>
        <v>26.356280234525816</v>
      </c>
    </row>
    <row r="57" spans="2:20" x14ac:dyDescent="0.25">
      <c r="B57" s="12" t="str">
        <f>'Média Mensal'!B57</f>
        <v>Portas Fronhas</v>
      </c>
      <c r="C57" s="12" t="str">
        <f>'Média Mensal'!C57</f>
        <v>São Brás</v>
      </c>
      <c r="D57" s="15">
        <f>'Média Mensal'!D57</f>
        <v>562.21</v>
      </c>
      <c r="E57" s="4">
        <v>691.92831337140512</v>
      </c>
      <c r="F57" s="2">
        <v>2325.7525785835264</v>
      </c>
      <c r="G57" s="5">
        <f t="shared" si="4"/>
        <v>3017.6808919549317</v>
      </c>
      <c r="H57" s="2">
        <v>0</v>
      </c>
      <c r="I57" s="2">
        <v>0</v>
      </c>
      <c r="J57" s="5">
        <f t="shared" si="5"/>
        <v>0</v>
      </c>
      <c r="K57" s="42">
        <v>0</v>
      </c>
      <c r="L57" s="2">
        <v>133</v>
      </c>
      <c r="M57" s="5">
        <f t="shared" si="6"/>
        <v>133</v>
      </c>
      <c r="N57" s="27" t="e">
        <f>+E57/(H57*216+K57*248)</f>
        <v>#DIV/0!</v>
      </c>
      <c r="O57" s="27">
        <f t="shared" si="0"/>
        <v>7.0511538278666214E-2</v>
      </c>
      <c r="P57" s="28">
        <f t="shared" si="1"/>
        <v>9.1489233930236835E-2</v>
      </c>
      <c r="R57" s="32" t="e">
        <f t="shared" si="8"/>
        <v>#DIV/0!</v>
      </c>
      <c r="S57" s="32">
        <f t="shared" si="9"/>
        <v>17.48686149310922</v>
      </c>
      <c r="T57" s="32">
        <f t="shared" si="10"/>
        <v>22.689330014698733</v>
      </c>
    </row>
    <row r="58" spans="2:20" x14ac:dyDescent="0.25">
      <c r="B58" s="13" t="str">
        <f>'Média Mensal'!B58</f>
        <v>São Brás</v>
      </c>
      <c r="C58" s="13" t="str">
        <f>'Média Mensal'!C58</f>
        <v>Póvoa de Varzim</v>
      </c>
      <c r="D58" s="16">
        <f>'Média Mensal'!D58</f>
        <v>624.94000000000005</v>
      </c>
      <c r="E58" s="6">
        <v>680.94340169790189</v>
      </c>
      <c r="F58" s="3">
        <v>2086.000000006557</v>
      </c>
      <c r="G58" s="7">
        <f t="shared" si="4"/>
        <v>2766.9434017044587</v>
      </c>
      <c r="H58" s="6">
        <v>0</v>
      </c>
      <c r="I58" s="3">
        <v>0</v>
      </c>
      <c r="J58" s="7">
        <f t="shared" si="5"/>
        <v>0</v>
      </c>
      <c r="K58" s="43">
        <v>0</v>
      </c>
      <c r="L58" s="3">
        <v>133</v>
      </c>
      <c r="M58" s="7">
        <f t="shared" si="6"/>
        <v>133</v>
      </c>
      <c r="N58" s="27" t="e">
        <f t="shared" si="7"/>
        <v>#DIV/0!</v>
      </c>
      <c r="O58" s="27">
        <f t="shared" si="0"/>
        <v>6.3242784380504402E-2</v>
      </c>
      <c r="P58" s="28">
        <f t="shared" si="1"/>
        <v>8.388744244798868E-2</v>
      </c>
      <c r="R58" s="32" t="e">
        <f t="shared" si="8"/>
        <v>#DIV/0!</v>
      </c>
      <c r="S58" s="32">
        <f t="shared" si="9"/>
        <v>15.68421052636509</v>
      </c>
      <c r="T58" s="32">
        <f t="shared" si="10"/>
        <v>20.804085727101192</v>
      </c>
    </row>
    <row r="59" spans="2:20" x14ac:dyDescent="0.25">
      <c r="B59" s="11" t="str">
        <f>'Média Mensal'!B59</f>
        <v>CSra da Hora</v>
      </c>
      <c r="C59" s="11" t="str">
        <f>'Média Mensal'!C59</f>
        <v>CFonte do Cuco</v>
      </c>
      <c r="D59" s="14">
        <f>'Média Mensal'!D59</f>
        <v>685.98</v>
      </c>
      <c r="E59" s="2">
        <v>3823.3654467653</v>
      </c>
      <c r="F59" s="2">
        <v>3970.0557812813631</v>
      </c>
      <c r="G59" s="5">
        <f t="shared" si="4"/>
        <v>7793.4212280466636</v>
      </c>
      <c r="H59" s="2">
        <v>20</v>
      </c>
      <c r="I59" s="2">
        <v>0</v>
      </c>
      <c r="J59" s="10">
        <f t="shared" si="5"/>
        <v>20</v>
      </c>
      <c r="K59" s="2">
        <v>42</v>
      </c>
      <c r="L59" s="2">
        <v>62</v>
      </c>
      <c r="M59" s="10">
        <f t="shared" si="6"/>
        <v>104</v>
      </c>
      <c r="N59" s="25">
        <f t="shared" si="7"/>
        <v>0.25945748145801439</v>
      </c>
      <c r="O59" s="25">
        <f t="shared" si="0"/>
        <v>0.25819821678468802</v>
      </c>
      <c r="P59" s="26">
        <f t="shared" si="1"/>
        <v>0.25881446692503535</v>
      </c>
      <c r="R59" s="32">
        <f t="shared" si="8"/>
        <v>61.667184625246776</v>
      </c>
      <c r="S59" s="32">
        <f t="shared" si="9"/>
        <v>64.033157762602627</v>
      </c>
      <c r="T59" s="32">
        <f t="shared" si="10"/>
        <v>62.850171193924709</v>
      </c>
    </row>
    <row r="60" spans="2:20" x14ac:dyDescent="0.25">
      <c r="B60" s="12" t="str">
        <f>'Média Mensal'!B60</f>
        <v>CFonte do Cuco</v>
      </c>
      <c r="C60" s="12" t="str">
        <f>'Média Mensal'!C60</f>
        <v>Cândido dos Reis</v>
      </c>
      <c r="D60" s="15">
        <f>'Média Mensal'!D60</f>
        <v>913.51</v>
      </c>
      <c r="E60" s="2">
        <v>3806.9185662061323</v>
      </c>
      <c r="F60" s="2">
        <v>3973.404950566407</v>
      </c>
      <c r="G60" s="5">
        <f t="shared" si="4"/>
        <v>7780.3235167725397</v>
      </c>
      <c r="H60" s="2">
        <v>20</v>
      </c>
      <c r="I60" s="2">
        <v>0</v>
      </c>
      <c r="J60" s="5">
        <f t="shared" si="5"/>
        <v>20</v>
      </c>
      <c r="K60" s="2">
        <v>42</v>
      </c>
      <c r="L60" s="2">
        <v>62</v>
      </c>
      <c r="M60" s="5">
        <f t="shared" si="6"/>
        <v>104</v>
      </c>
      <c r="N60" s="27">
        <f t="shared" si="7"/>
        <v>0.25834137935709367</v>
      </c>
      <c r="O60" s="27">
        <f t="shared" si="0"/>
        <v>0.25841603476628555</v>
      </c>
      <c r="P60" s="28">
        <f t="shared" si="1"/>
        <v>0.25837950042416774</v>
      </c>
      <c r="R60" s="32">
        <f t="shared" si="8"/>
        <v>61.401912358163422</v>
      </c>
      <c r="S60" s="32">
        <f t="shared" si="9"/>
        <v>64.087176622038825</v>
      </c>
      <c r="T60" s="32">
        <f t="shared" si="10"/>
        <v>62.744544490101127</v>
      </c>
    </row>
    <row r="61" spans="2:20" x14ac:dyDescent="0.25">
      <c r="B61" s="12" t="str">
        <f>'Média Mensal'!B61</f>
        <v>Cândido dos Reis</v>
      </c>
      <c r="C61" s="12" t="str">
        <f>'Média Mensal'!C61</f>
        <v>Pias</v>
      </c>
      <c r="D61" s="15">
        <f>'Média Mensal'!D61</f>
        <v>916.73</v>
      </c>
      <c r="E61" s="2">
        <v>3762.4745227396352</v>
      </c>
      <c r="F61" s="2">
        <v>3740.3385575552966</v>
      </c>
      <c r="G61" s="5">
        <f t="shared" si="4"/>
        <v>7502.8130802949318</v>
      </c>
      <c r="H61" s="2">
        <v>20</v>
      </c>
      <c r="I61" s="2">
        <v>0</v>
      </c>
      <c r="J61" s="5">
        <f t="shared" si="5"/>
        <v>20</v>
      </c>
      <c r="K61" s="2">
        <v>42</v>
      </c>
      <c r="L61" s="2">
        <v>62</v>
      </c>
      <c r="M61" s="5">
        <f t="shared" si="6"/>
        <v>104</v>
      </c>
      <c r="N61" s="27">
        <f t="shared" si="7"/>
        <v>0.2553253612065442</v>
      </c>
      <c r="O61" s="27">
        <f t="shared" si="0"/>
        <v>0.24325823085037049</v>
      </c>
      <c r="P61" s="28">
        <f t="shared" si="1"/>
        <v>0.2491635587239284</v>
      </c>
      <c r="R61" s="32">
        <f t="shared" si="8"/>
        <v>60.685072947413474</v>
      </c>
      <c r="S61" s="32">
        <f t="shared" si="9"/>
        <v>60.328041250891879</v>
      </c>
      <c r="T61" s="32">
        <f t="shared" si="10"/>
        <v>60.506557099152673</v>
      </c>
    </row>
    <row r="62" spans="2:20" x14ac:dyDescent="0.25">
      <c r="B62" s="12" t="str">
        <f>'Média Mensal'!B62</f>
        <v>Pias</v>
      </c>
      <c r="C62" s="12" t="str">
        <f>'Média Mensal'!C62</f>
        <v>Araújo</v>
      </c>
      <c r="D62" s="15">
        <f>'Média Mensal'!D62</f>
        <v>1258.1300000000001</v>
      </c>
      <c r="E62" s="2">
        <v>3745.1217501529131</v>
      </c>
      <c r="F62" s="2">
        <v>3595.9735319391557</v>
      </c>
      <c r="G62" s="5">
        <f t="shared" si="4"/>
        <v>7341.0952820920684</v>
      </c>
      <c r="H62" s="2">
        <v>20</v>
      </c>
      <c r="I62" s="2">
        <v>0</v>
      </c>
      <c r="J62" s="5">
        <f t="shared" si="5"/>
        <v>20</v>
      </c>
      <c r="K62" s="2">
        <v>42</v>
      </c>
      <c r="L62" s="2">
        <v>62</v>
      </c>
      <c r="M62" s="5">
        <f t="shared" si="6"/>
        <v>104</v>
      </c>
      <c r="N62" s="27">
        <f t="shared" si="7"/>
        <v>0.2541477843480533</v>
      </c>
      <c r="O62" s="27">
        <f t="shared" si="0"/>
        <v>0.23386924635400336</v>
      </c>
      <c r="P62" s="28">
        <f t="shared" si="1"/>
        <v>0.24379301547861545</v>
      </c>
      <c r="R62" s="32">
        <f t="shared" si="8"/>
        <v>60.405189518595371</v>
      </c>
      <c r="S62" s="32">
        <f t="shared" si="9"/>
        <v>57.999573095792833</v>
      </c>
      <c r="T62" s="32">
        <f t="shared" si="10"/>
        <v>59.202381307194102</v>
      </c>
    </row>
    <row r="63" spans="2:20" x14ac:dyDescent="0.25">
      <c r="B63" s="12" t="str">
        <f>'Média Mensal'!B63</f>
        <v>Araújo</v>
      </c>
      <c r="C63" s="12" t="str">
        <f>'Média Mensal'!C63</f>
        <v>Custió</v>
      </c>
      <c r="D63" s="15">
        <f>'Média Mensal'!D63</f>
        <v>651.69000000000005</v>
      </c>
      <c r="E63" s="2">
        <v>3738.3913809147034</v>
      </c>
      <c r="F63" s="2">
        <v>3384.1795675718377</v>
      </c>
      <c r="G63" s="5">
        <f t="shared" si="4"/>
        <v>7122.5709484865411</v>
      </c>
      <c r="H63" s="2">
        <v>20</v>
      </c>
      <c r="I63" s="2">
        <v>0</v>
      </c>
      <c r="J63" s="5">
        <f t="shared" si="5"/>
        <v>20</v>
      </c>
      <c r="K63" s="2">
        <v>42</v>
      </c>
      <c r="L63" s="2">
        <v>62</v>
      </c>
      <c r="M63" s="5">
        <f t="shared" si="6"/>
        <v>104</v>
      </c>
      <c r="N63" s="27">
        <f t="shared" si="7"/>
        <v>0.25369105462233327</v>
      </c>
      <c r="O63" s="27">
        <f t="shared" si="0"/>
        <v>0.22009492505019757</v>
      </c>
      <c r="P63" s="28">
        <f t="shared" si="1"/>
        <v>0.23653596401722041</v>
      </c>
      <c r="R63" s="32">
        <f t="shared" si="8"/>
        <v>60.296635176043601</v>
      </c>
      <c r="S63" s="32">
        <f t="shared" si="9"/>
        <v>54.583541412448994</v>
      </c>
      <c r="T63" s="32">
        <f t="shared" si="10"/>
        <v>57.440088294246301</v>
      </c>
    </row>
    <row r="64" spans="2:20" x14ac:dyDescent="0.25">
      <c r="B64" s="12" t="str">
        <f>'Média Mensal'!B64</f>
        <v>Custió</v>
      </c>
      <c r="C64" s="12" t="str">
        <f>'Média Mensal'!C64</f>
        <v>Parque de Maia</v>
      </c>
      <c r="D64" s="15">
        <f>'Média Mensal'!D64</f>
        <v>1418.51</v>
      </c>
      <c r="E64" s="2">
        <v>3629.2477280743387</v>
      </c>
      <c r="F64" s="2">
        <v>3218.3273993202843</v>
      </c>
      <c r="G64" s="5">
        <f t="shared" si="4"/>
        <v>6847.5751273946225</v>
      </c>
      <c r="H64" s="2">
        <v>19</v>
      </c>
      <c r="I64" s="2">
        <v>0</v>
      </c>
      <c r="J64" s="5">
        <f t="shared" si="5"/>
        <v>19</v>
      </c>
      <c r="K64" s="2">
        <v>42</v>
      </c>
      <c r="L64" s="2">
        <v>62</v>
      </c>
      <c r="M64" s="5">
        <f t="shared" si="6"/>
        <v>104</v>
      </c>
      <c r="N64" s="27">
        <f t="shared" si="7"/>
        <v>0.24994819063872856</v>
      </c>
      <c r="O64" s="27">
        <f t="shared" si="0"/>
        <v>0.20930849371229737</v>
      </c>
      <c r="P64" s="28">
        <f t="shared" si="1"/>
        <v>0.22904653222486696</v>
      </c>
      <c r="R64" s="32">
        <f t="shared" si="8"/>
        <v>59.49586439466129</v>
      </c>
      <c r="S64" s="32">
        <f t="shared" si="9"/>
        <v>51.908506440649745</v>
      </c>
      <c r="T64" s="32">
        <f t="shared" si="10"/>
        <v>55.671342499143272</v>
      </c>
    </row>
    <row r="65" spans="2:20" x14ac:dyDescent="0.25">
      <c r="B65" s="12" t="str">
        <f>'Média Mensal'!B65</f>
        <v>Parque de Maia</v>
      </c>
      <c r="C65" s="12" t="str">
        <f>'Média Mensal'!C65</f>
        <v>Forum</v>
      </c>
      <c r="D65" s="15">
        <f>'Média Mensal'!D65</f>
        <v>824.81</v>
      </c>
      <c r="E65" s="2">
        <v>3517.8554880454076</v>
      </c>
      <c r="F65" s="2">
        <v>2900.4447801030833</v>
      </c>
      <c r="G65" s="5">
        <f t="shared" si="4"/>
        <v>6418.3002681484904</v>
      </c>
      <c r="H65" s="2">
        <v>10</v>
      </c>
      <c r="I65" s="2">
        <v>0</v>
      </c>
      <c r="J65" s="5">
        <f t="shared" si="5"/>
        <v>10</v>
      </c>
      <c r="K65" s="2">
        <v>26</v>
      </c>
      <c r="L65" s="2">
        <v>62</v>
      </c>
      <c r="M65" s="5">
        <f t="shared" si="6"/>
        <v>88</v>
      </c>
      <c r="N65" s="27">
        <f t="shared" si="7"/>
        <v>0.40867280297925274</v>
      </c>
      <c r="O65" s="27">
        <f t="shared" si="0"/>
        <v>0.1886345460524898</v>
      </c>
      <c r="P65" s="28">
        <f t="shared" si="1"/>
        <v>0.26760758289478365</v>
      </c>
      <c r="R65" s="32">
        <f t="shared" si="8"/>
        <v>97.718208001261317</v>
      </c>
      <c r="S65" s="32">
        <f t="shared" si="9"/>
        <v>46.781367421017471</v>
      </c>
      <c r="T65" s="32">
        <f t="shared" si="10"/>
        <v>65.492859879066231</v>
      </c>
    </row>
    <row r="66" spans="2:20" x14ac:dyDescent="0.25">
      <c r="B66" s="12" t="str">
        <f>'Média Mensal'!B66</f>
        <v>Forum</v>
      </c>
      <c r="C66" s="12" t="str">
        <f>'Média Mensal'!C66</f>
        <v>Zona Industrial</v>
      </c>
      <c r="D66" s="15">
        <f>'Média Mensal'!D66</f>
        <v>1119.4000000000001</v>
      </c>
      <c r="E66" s="2">
        <v>1777.5051105154207</v>
      </c>
      <c r="F66" s="2">
        <v>1701.1621681382323</v>
      </c>
      <c r="G66" s="5">
        <f t="shared" si="4"/>
        <v>3478.6672786536528</v>
      </c>
      <c r="H66" s="2">
        <v>10</v>
      </c>
      <c r="I66" s="2">
        <v>0</v>
      </c>
      <c r="J66" s="5">
        <f t="shared" si="5"/>
        <v>10</v>
      </c>
      <c r="K66" s="2">
        <v>21</v>
      </c>
      <c r="L66" s="2">
        <v>62</v>
      </c>
      <c r="M66" s="5">
        <f t="shared" si="6"/>
        <v>83</v>
      </c>
      <c r="N66" s="27">
        <f t="shared" si="7"/>
        <v>0.24124662194834701</v>
      </c>
      <c r="O66" s="27">
        <f t="shared" si="0"/>
        <v>0.11063749792782468</v>
      </c>
      <c r="P66" s="28">
        <f t="shared" si="1"/>
        <v>0.15294878995135652</v>
      </c>
      <c r="R66" s="32">
        <f t="shared" si="8"/>
        <v>57.338874532755504</v>
      </c>
      <c r="S66" s="32">
        <f t="shared" si="9"/>
        <v>27.438099486100523</v>
      </c>
      <c r="T66" s="32">
        <f t="shared" si="10"/>
        <v>37.405024501652179</v>
      </c>
    </row>
    <row r="67" spans="2:20" x14ac:dyDescent="0.25">
      <c r="B67" s="12" t="str">
        <f>'Média Mensal'!B67</f>
        <v>Zona Industrial</v>
      </c>
      <c r="C67" s="12" t="str">
        <f>'Média Mensal'!C67</f>
        <v>Mandim</v>
      </c>
      <c r="D67" s="15">
        <f>'Média Mensal'!D67</f>
        <v>1194.23</v>
      </c>
      <c r="E67" s="2">
        <v>1360.8529674924923</v>
      </c>
      <c r="F67" s="2">
        <v>1584.3329861990881</v>
      </c>
      <c r="G67" s="5">
        <f t="shared" si="4"/>
        <v>2945.1859536915804</v>
      </c>
      <c r="H67" s="2">
        <v>10</v>
      </c>
      <c r="I67" s="2">
        <v>0</v>
      </c>
      <c r="J67" s="5">
        <f t="shared" si="5"/>
        <v>10</v>
      </c>
      <c r="K67" s="2">
        <v>21</v>
      </c>
      <c r="L67" s="2">
        <v>71</v>
      </c>
      <c r="M67" s="5">
        <f t="shared" si="6"/>
        <v>92</v>
      </c>
      <c r="N67" s="27">
        <f t="shared" si="7"/>
        <v>0.18469774260212979</v>
      </c>
      <c r="O67" s="27">
        <f t="shared" si="0"/>
        <v>8.9978020570143577E-2</v>
      </c>
      <c r="P67" s="28">
        <f t="shared" si="1"/>
        <v>0.11792064196394861</v>
      </c>
      <c r="R67" s="32">
        <f t="shared" si="8"/>
        <v>43.898482822338465</v>
      </c>
      <c r="S67" s="32">
        <f t="shared" si="9"/>
        <v>22.314549101395606</v>
      </c>
      <c r="T67" s="32">
        <f t="shared" si="10"/>
        <v>28.874372095015495</v>
      </c>
    </row>
    <row r="68" spans="2:20" x14ac:dyDescent="0.25">
      <c r="B68" s="12" t="str">
        <f>'Média Mensal'!B68</f>
        <v>Mandim</v>
      </c>
      <c r="C68" s="12" t="str">
        <f>'Média Mensal'!C68</f>
        <v>Castêlo da Maia</v>
      </c>
      <c r="D68" s="15">
        <f>'Média Mensal'!D68</f>
        <v>1468.1</v>
      </c>
      <c r="E68" s="2">
        <v>817.5280859271744</v>
      </c>
      <c r="F68" s="2">
        <v>1465.5302383742785</v>
      </c>
      <c r="G68" s="5">
        <f t="shared" si="4"/>
        <v>2283.058324301453</v>
      </c>
      <c r="H68" s="2">
        <v>10</v>
      </c>
      <c r="I68" s="2">
        <v>0</v>
      </c>
      <c r="J68" s="5">
        <f t="shared" si="5"/>
        <v>10</v>
      </c>
      <c r="K68" s="2">
        <v>21</v>
      </c>
      <c r="L68" s="2">
        <v>90</v>
      </c>
      <c r="M68" s="5">
        <f t="shared" si="6"/>
        <v>111</v>
      </c>
      <c r="N68" s="27">
        <f t="shared" si="7"/>
        <v>0.11095658060900847</v>
      </c>
      <c r="O68" s="27">
        <f t="shared" si="0"/>
        <v>6.5659956916410328E-2</v>
      </c>
      <c r="P68" s="28">
        <f t="shared" si="1"/>
        <v>7.6901722052730159E-2</v>
      </c>
      <c r="R68" s="32">
        <f t="shared" si="8"/>
        <v>26.37187373958627</v>
      </c>
      <c r="S68" s="32">
        <f t="shared" si="9"/>
        <v>16.283669315269762</v>
      </c>
      <c r="T68" s="32">
        <f t="shared" si="10"/>
        <v>18.868250614061594</v>
      </c>
    </row>
    <row r="69" spans="2:20" x14ac:dyDescent="0.25">
      <c r="B69" s="13" t="str">
        <f>'Média Mensal'!B69</f>
        <v>Castêlo da Maia</v>
      </c>
      <c r="C69" s="13" t="str">
        <f>'Média Mensal'!C69</f>
        <v>ISMAI</v>
      </c>
      <c r="D69" s="16">
        <f>'Média Mensal'!D69</f>
        <v>702.48</v>
      </c>
      <c r="E69" s="2">
        <v>577.35209302260989</v>
      </c>
      <c r="F69" s="2">
        <v>523.00000000249156</v>
      </c>
      <c r="G69" s="7">
        <f t="shared" si="4"/>
        <v>1100.3520930251016</v>
      </c>
      <c r="H69" s="6">
        <v>10</v>
      </c>
      <c r="I69" s="3">
        <v>0</v>
      </c>
      <c r="J69" s="7">
        <f t="shared" si="5"/>
        <v>10</v>
      </c>
      <c r="K69" s="6">
        <v>21</v>
      </c>
      <c r="L69" s="3">
        <v>62</v>
      </c>
      <c r="M69" s="7">
        <f t="shared" si="6"/>
        <v>83</v>
      </c>
      <c r="N69" s="27">
        <f t="shared" si="7"/>
        <v>7.835940459047365E-2</v>
      </c>
      <c r="O69" s="27">
        <f t="shared" si="0"/>
        <v>3.4014047866967455E-2</v>
      </c>
      <c r="P69" s="28">
        <f t="shared" si="1"/>
        <v>4.8379884498113854E-2</v>
      </c>
      <c r="R69" s="32">
        <f t="shared" si="8"/>
        <v>18.624261065245481</v>
      </c>
      <c r="S69" s="32">
        <f t="shared" si="9"/>
        <v>8.4354838710079285</v>
      </c>
      <c r="T69" s="32">
        <f t="shared" si="10"/>
        <v>11.83174293575378</v>
      </c>
    </row>
    <row r="70" spans="2:20" x14ac:dyDescent="0.25">
      <c r="B70" s="11" t="str">
        <f>'Média Mensal'!B70</f>
        <v>Santo Ovídio</v>
      </c>
      <c r="C70" s="11" t="str">
        <f>'Média Mensal'!C70</f>
        <v>D. João II</v>
      </c>
      <c r="D70" s="14">
        <f>'Média Mensal'!D70</f>
        <v>463.71</v>
      </c>
      <c r="E70" s="2">
        <v>6414.999999951915</v>
      </c>
      <c r="F70" s="2">
        <v>1182.5831442687654</v>
      </c>
      <c r="G70" s="10">
        <f t="shared" ref="G70:G86" si="14">+E70+F70</f>
        <v>7597.58314422068</v>
      </c>
      <c r="H70" s="2">
        <v>302</v>
      </c>
      <c r="I70" s="2">
        <v>222</v>
      </c>
      <c r="J70" s="10">
        <f t="shared" ref="J70:J86" si="15">+H70+I70</f>
        <v>524</v>
      </c>
      <c r="K70" s="2">
        <v>0</v>
      </c>
      <c r="L70" s="2">
        <v>0</v>
      </c>
      <c r="M70" s="10">
        <f t="shared" ref="M70:M86" si="16">+K70+L70</f>
        <v>0</v>
      </c>
      <c r="N70" s="25">
        <f t="shared" ref="N70:P86" si="17">+E70/(H70*216+K70*248)</f>
        <v>9.8341304880302849E-2</v>
      </c>
      <c r="O70" s="25">
        <f t="shared" si="0"/>
        <v>2.4661810649582196E-2</v>
      </c>
      <c r="P70" s="26">
        <f t="shared" si="1"/>
        <v>6.7125946637516615E-2</v>
      </c>
      <c r="R70" s="32">
        <f t="shared" si="8"/>
        <v>21.241721854145414</v>
      </c>
      <c r="S70" s="32">
        <f t="shared" si="9"/>
        <v>5.3269511003097545</v>
      </c>
      <c r="T70" s="32">
        <f t="shared" si="10"/>
        <v>14.499204473703587</v>
      </c>
    </row>
    <row r="71" spans="2:20" x14ac:dyDescent="0.25">
      <c r="B71" s="12" t="str">
        <f>'Média Mensal'!B71</f>
        <v>D. João II</v>
      </c>
      <c r="C71" s="12" t="str">
        <f>'Média Mensal'!C71</f>
        <v>João de Deus</v>
      </c>
      <c r="D71" s="15">
        <f>'Média Mensal'!D71</f>
        <v>716.25</v>
      </c>
      <c r="E71" s="2">
        <v>8359.8910851563487</v>
      </c>
      <c r="F71" s="2">
        <v>1871.5037622913615</v>
      </c>
      <c r="G71" s="5">
        <f t="shared" si="14"/>
        <v>10231.394847447711</v>
      </c>
      <c r="H71" s="2">
        <v>300</v>
      </c>
      <c r="I71" s="2">
        <v>240</v>
      </c>
      <c r="J71" s="5">
        <f t="shared" si="15"/>
        <v>540</v>
      </c>
      <c r="K71" s="2">
        <v>0</v>
      </c>
      <c r="L71" s="2">
        <v>0</v>
      </c>
      <c r="M71" s="5">
        <f t="shared" si="16"/>
        <v>0</v>
      </c>
      <c r="N71" s="27">
        <f t="shared" si="17"/>
        <v>0.12901066489438809</v>
      </c>
      <c r="O71" s="27">
        <f t="shared" si="0"/>
        <v>3.6101538624447559E-2</v>
      </c>
      <c r="P71" s="28">
        <f t="shared" si="1"/>
        <v>8.7717719885525638E-2</v>
      </c>
      <c r="R71" s="32">
        <f t="shared" ref="R71:R86" si="18">+E71/(H71+K71)</f>
        <v>27.866303617187828</v>
      </c>
      <c r="S71" s="32">
        <f t="shared" ref="S71:S86" si="19">+F71/(I71+L71)</f>
        <v>7.7979323428806726</v>
      </c>
      <c r="T71" s="32">
        <f t="shared" ref="T71:T86" si="20">+G71/(J71+M71)</f>
        <v>18.947027495273538</v>
      </c>
    </row>
    <row r="72" spans="2:20" x14ac:dyDescent="0.25">
      <c r="B72" s="12" t="str">
        <f>'Média Mensal'!B72</f>
        <v>João de Deus</v>
      </c>
      <c r="C72" s="12" t="str">
        <f>'Média Mensal'!C72</f>
        <v>C.M.Gaia</v>
      </c>
      <c r="D72" s="15">
        <f>'Média Mensal'!D72</f>
        <v>405.01</v>
      </c>
      <c r="E72" s="2">
        <v>11370.254022891293</v>
      </c>
      <c r="F72" s="2">
        <v>3179.7396787451485</v>
      </c>
      <c r="G72" s="5">
        <f t="shared" si="14"/>
        <v>14549.993701636442</v>
      </c>
      <c r="H72" s="2">
        <v>300</v>
      </c>
      <c r="I72" s="2">
        <v>254</v>
      </c>
      <c r="J72" s="5">
        <f t="shared" si="15"/>
        <v>554</v>
      </c>
      <c r="K72" s="2">
        <v>0</v>
      </c>
      <c r="L72" s="2">
        <v>0</v>
      </c>
      <c r="M72" s="5">
        <f t="shared" si="16"/>
        <v>0</v>
      </c>
      <c r="N72" s="27">
        <f t="shared" si="17"/>
        <v>0.17546688306931008</v>
      </c>
      <c r="O72" s="27">
        <f t="shared" si="0"/>
        <v>5.7956759965462755E-2</v>
      </c>
      <c r="P72" s="28">
        <f t="shared" si="1"/>
        <v>0.12159040063541618</v>
      </c>
      <c r="R72" s="32">
        <f t="shared" si="18"/>
        <v>37.900846742970977</v>
      </c>
      <c r="S72" s="32">
        <f t="shared" si="19"/>
        <v>12.518660152539955</v>
      </c>
      <c r="T72" s="32">
        <f t="shared" si="20"/>
        <v>26.263526537249895</v>
      </c>
    </row>
    <row r="73" spans="2:20" x14ac:dyDescent="0.25">
      <c r="B73" s="12" t="str">
        <f>'Média Mensal'!B73</f>
        <v>C.M.Gaia</v>
      </c>
      <c r="C73" s="12" t="str">
        <f>'Média Mensal'!C73</f>
        <v>General Torres</v>
      </c>
      <c r="D73" s="15">
        <f>'Média Mensal'!D73</f>
        <v>488.39</v>
      </c>
      <c r="E73" s="2">
        <v>13028.716852030886</v>
      </c>
      <c r="F73" s="2">
        <v>3751.2441864611646</v>
      </c>
      <c r="G73" s="5">
        <f t="shared" si="14"/>
        <v>16779.961038492052</v>
      </c>
      <c r="H73" s="2">
        <v>274</v>
      </c>
      <c r="I73" s="2">
        <v>256</v>
      </c>
      <c r="J73" s="5">
        <f t="shared" si="15"/>
        <v>530</v>
      </c>
      <c r="K73" s="2">
        <v>0</v>
      </c>
      <c r="L73" s="2">
        <v>0</v>
      </c>
      <c r="M73" s="5">
        <f t="shared" si="16"/>
        <v>0</v>
      </c>
      <c r="N73" s="27">
        <f t="shared" si="17"/>
        <v>0.22013917362852944</v>
      </c>
      <c r="O73" s="27">
        <f t="shared" si="0"/>
        <v>6.7839340756314467E-2</v>
      </c>
      <c r="P73" s="28">
        <f t="shared" si="1"/>
        <v>0.14657548076949731</v>
      </c>
      <c r="R73" s="32">
        <f t="shared" si="18"/>
        <v>47.550061503762358</v>
      </c>
      <c r="S73" s="32">
        <f t="shared" si="19"/>
        <v>14.653297603363924</v>
      </c>
      <c r="T73" s="32">
        <f t="shared" si="20"/>
        <v>31.66030384621142</v>
      </c>
    </row>
    <row r="74" spans="2:20" x14ac:dyDescent="0.25">
      <c r="B74" s="12" t="str">
        <f>'Média Mensal'!B74</f>
        <v>General Torres</v>
      </c>
      <c r="C74" s="12" t="str">
        <f>'Média Mensal'!C74</f>
        <v>Jardim do Morro</v>
      </c>
      <c r="D74" s="15">
        <f>'Média Mensal'!D74</f>
        <v>419.98</v>
      </c>
      <c r="E74" s="2">
        <v>14561.086946200359</v>
      </c>
      <c r="F74" s="2">
        <v>4196.1919066328755</v>
      </c>
      <c r="G74" s="5">
        <f t="shared" si="14"/>
        <v>18757.278852833235</v>
      </c>
      <c r="H74" s="2">
        <v>254</v>
      </c>
      <c r="I74" s="2">
        <v>258</v>
      </c>
      <c r="J74" s="5">
        <f t="shared" si="15"/>
        <v>512</v>
      </c>
      <c r="K74" s="2">
        <v>0</v>
      </c>
      <c r="L74" s="2">
        <v>0</v>
      </c>
      <c r="M74" s="5">
        <f t="shared" si="16"/>
        <v>0</v>
      </c>
      <c r="N74" s="27">
        <f t="shared" si="17"/>
        <v>0.26540330537693863</v>
      </c>
      <c r="O74" s="27">
        <f t="shared" si="0"/>
        <v>7.529773016495972E-2</v>
      </c>
      <c r="P74" s="28">
        <f t="shared" si="1"/>
        <v>0.16960791786777737</v>
      </c>
      <c r="R74" s="32">
        <f t="shared" si="18"/>
        <v>57.327113961418739</v>
      </c>
      <c r="S74" s="32">
        <f t="shared" si="19"/>
        <v>16.264309715631299</v>
      </c>
      <c r="T74" s="32">
        <f t="shared" si="20"/>
        <v>36.635310259439912</v>
      </c>
    </row>
    <row r="75" spans="2:20" x14ac:dyDescent="0.25">
      <c r="B75" s="12" t="str">
        <f>'Média Mensal'!B75</f>
        <v>Jardim do Morro</v>
      </c>
      <c r="C75" s="12" t="str">
        <f>'Média Mensal'!C75</f>
        <v>São Bento</v>
      </c>
      <c r="D75" s="15">
        <f>'Média Mensal'!D75</f>
        <v>795.7</v>
      </c>
      <c r="E75" s="2">
        <v>14985.194284231657</v>
      </c>
      <c r="F75" s="2">
        <v>4534.8172260279625</v>
      </c>
      <c r="G75" s="5">
        <f t="shared" si="14"/>
        <v>19520.011510259617</v>
      </c>
      <c r="H75" s="2">
        <v>237</v>
      </c>
      <c r="I75" s="2">
        <v>242</v>
      </c>
      <c r="J75" s="5">
        <f t="shared" si="15"/>
        <v>479</v>
      </c>
      <c r="K75" s="2">
        <v>0</v>
      </c>
      <c r="L75" s="2">
        <v>0</v>
      </c>
      <c r="M75" s="5">
        <f t="shared" si="16"/>
        <v>0</v>
      </c>
      <c r="N75" s="27">
        <f t="shared" si="17"/>
        <v>0.29272531419424241</v>
      </c>
      <c r="O75" s="27">
        <f t="shared" si="0"/>
        <v>8.6754232208983054E-2</v>
      </c>
      <c r="P75" s="28">
        <f t="shared" si="1"/>
        <v>0.18866476755450801</v>
      </c>
      <c r="R75" s="32">
        <f t="shared" si="18"/>
        <v>63.228667865956361</v>
      </c>
      <c r="S75" s="32">
        <f t="shared" si="19"/>
        <v>18.738914157140343</v>
      </c>
      <c r="T75" s="32">
        <f t="shared" si="20"/>
        <v>40.751589791773732</v>
      </c>
    </row>
    <row r="76" spans="2:20" x14ac:dyDescent="0.25">
      <c r="B76" s="12" t="str">
        <f>'Média Mensal'!B76</f>
        <v>São Bento</v>
      </c>
      <c r="C76" s="12" t="str">
        <f>'Média Mensal'!C76</f>
        <v>Aliados</v>
      </c>
      <c r="D76" s="15">
        <f>'Média Mensal'!D76</f>
        <v>443.38</v>
      </c>
      <c r="E76" s="2">
        <v>15158.389957275765</v>
      </c>
      <c r="F76" s="2">
        <v>6816.7677230674526</v>
      </c>
      <c r="G76" s="5">
        <f t="shared" si="14"/>
        <v>21975.157680343218</v>
      </c>
      <c r="H76" s="2">
        <v>256</v>
      </c>
      <c r="I76" s="2">
        <v>280</v>
      </c>
      <c r="J76" s="5">
        <f t="shared" si="15"/>
        <v>536</v>
      </c>
      <c r="K76" s="2">
        <v>0</v>
      </c>
      <c r="L76" s="2">
        <v>0</v>
      </c>
      <c r="M76" s="5">
        <f t="shared" si="16"/>
        <v>0</v>
      </c>
      <c r="N76" s="27">
        <f t="shared" si="17"/>
        <v>0.274131762826891</v>
      </c>
      <c r="O76" s="27">
        <f t="shared" si="0"/>
        <v>0.11271110653219994</v>
      </c>
      <c r="P76" s="28">
        <f t="shared" si="1"/>
        <v>0.18980753938936581</v>
      </c>
      <c r="R76" s="32">
        <f t="shared" si="18"/>
        <v>59.212460770608459</v>
      </c>
      <c r="S76" s="32">
        <f t="shared" si="19"/>
        <v>24.345599010955187</v>
      </c>
      <c r="T76" s="32">
        <f t="shared" si="20"/>
        <v>40.998428508103018</v>
      </c>
    </row>
    <row r="77" spans="2:20" x14ac:dyDescent="0.25">
      <c r="B77" s="12" t="str">
        <f>'Média Mensal'!B77</f>
        <v>Aliados</v>
      </c>
      <c r="C77" s="12" t="str">
        <f>'Média Mensal'!C77</f>
        <v>Trindade S</v>
      </c>
      <c r="D77" s="15">
        <f>'Média Mensal'!D77</f>
        <v>450.27</v>
      </c>
      <c r="E77" s="2">
        <v>14784.659616878533</v>
      </c>
      <c r="F77" s="2">
        <v>7612.5723455085554</v>
      </c>
      <c r="G77" s="5">
        <f t="shared" si="14"/>
        <v>22397.231962387086</v>
      </c>
      <c r="H77" s="2">
        <v>246</v>
      </c>
      <c r="I77" s="2">
        <v>284</v>
      </c>
      <c r="J77" s="5">
        <f t="shared" si="15"/>
        <v>530</v>
      </c>
      <c r="K77" s="2">
        <v>0</v>
      </c>
      <c r="L77" s="2">
        <v>0</v>
      </c>
      <c r="M77" s="5">
        <f t="shared" si="16"/>
        <v>0</v>
      </c>
      <c r="N77" s="27">
        <f t="shared" si="17"/>
        <v>0.27824186270849394</v>
      </c>
      <c r="O77" s="27">
        <f t="shared" si="0"/>
        <v>0.1240964453819209</v>
      </c>
      <c r="P77" s="28">
        <f t="shared" si="1"/>
        <v>0.19564318625425478</v>
      </c>
      <c r="R77" s="32">
        <f t="shared" si="18"/>
        <v>60.100242345034687</v>
      </c>
      <c r="S77" s="32">
        <f t="shared" si="19"/>
        <v>26.804832202494914</v>
      </c>
      <c r="T77" s="32">
        <f t="shared" si="20"/>
        <v>42.258928230919032</v>
      </c>
    </row>
    <row r="78" spans="2:20" x14ac:dyDescent="0.25">
      <c r="B78" s="12" t="str">
        <f>'Média Mensal'!B78</f>
        <v>Trindade S</v>
      </c>
      <c r="C78" s="12" t="str">
        <f>'Média Mensal'!C78</f>
        <v>Faria Guimaraes</v>
      </c>
      <c r="D78" s="15">
        <f>'Média Mensal'!D78</f>
        <v>555.34</v>
      </c>
      <c r="E78" s="2">
        <v>7469.5617350397752</v>
      </c>
      <c r="F78" s="2">
        <v>5738.2286223005804</v>
      </c>
      <c r="G78" s="5">
        <f t="shared" si="14"/>
        <v>13207.790357340356</v>
      </c>
      <c r="H78" s="2">
        <v>278</v>
      </c>
      <c r="I78" s="2">
        <v>253</v>
      </c>
      <c r="J78" s="5">
        <f t="shared" si="15"/>
        <v>531</v>
      </c>
      <c r="K78" s="2">
        <v>0</v>
      </c>
      <c r="L78" s="2">
        <v>0</v>
      </c>
      <c r="M78" s="5">
        <f t="shared" si="16"/>
        <v>0</v>
      </c>
      <c r="N78" s="27">
        <f t="shared" si="17"/>
        <v>0.12439318103916493</v>
      </c>
      <c r="O78" s="27">
        <f t="shared" si="0"/>
        <v>0.10500345158652796</v>
      </c>
      <c r="P78" s="28">
        <f t="shared" si="1"/>
        <v>0.11515476003819101</v>
      </c>
      <c r="R78" s="32">
        <f t="shared" si="18"/>
        <v>26.868927104459623</v>
      </c>
      <c r="S78" s="32">
        <f t="shared" si="19"/>
        <v>22.68074554269004</v>
      </c>
      <c r="T78" s="32">
        <f t="shared" si="20"/>
        <v>24.873428168249259</v>
      </c>
    </row>
    <row r="79" spans="2:20" x14ac:dyDescent="0.25">
      <c r="B79" s="12" t="str">
        <f>'Média Mensal'!B79</f>
        <v>Faria Guimaraes</v>
      </c>
      <c r="C79" s="12" t="str">
        <f>'Média Mensal'!C79</f>
        <v>Marques</v>
      </c>
      <c r="D79" s="15">
        <f>'Média Mensal'!D79</f>
        <v>621.04</v>
      </c>
      <c r="E79" s="2">
        <v>7007.2342810035088</v>
      </c>
      <c r="F79" s="2">
        <v>5382.6660684643794</v>
      </c>
      <c r="G79" s="5">
        <f t="shared" si="14"/>
        <v>12389.900349467887</v>
      </c>
      <c r="H79" s="2">
        <v>260</v>
      </c>
      <c r="I79" s="2">
        <v>259</v>
      </c>
      <c r="J79" s="5">
        <f t="shared" si="15"/>
        <v>519</v>
      </c>
      <c r="K79" s="2">
        <v>0</v>
      </c>
      <c r="L79" s="2">
        <v>0</v>
      </c>
      <c r="M79" s="5">
        <f t="shared" si="16"/>
        <v>0</v>
      </c>
      <c r="N79" s="27">
        <f t="shared" si="17"/>
        <v>0.12477269018880892</v>
      </c>
      <c r="O79" s="27">
        <f t="shared" si="0"/>
        <v>9.6215252189052969E-2</v>
      </c>
      <c r="P79" s="28">
        <f t="shared" si="1"/>
        <v>0.11052148317158966</v>
      </c>
      <c r="R79" s="32">
        <f t="shared" si="18"/>
        <v>26.950901080782728</v>
      </c>
      <c r="S79" s="32">
        <f t="shared" si="19"/>
        <v>20.782494472835442</v>
      </c>
      <c r="T79" s="32">
        <f t="shared" si="20"/>
        <v>23.872640365063365</v>
      </c>
    </row>
    <row r="80" spans="2:20" x14ac:dyDescent="0.25">
      <c r="B80" s="12" t="str">
        <f>'Média Mensal'!B80</f>
        <v>Marques</v>
      </c>
      <c r="C80" s="12" t="str">
        <f>'Média Mensal'!C80</f>
        <v>Combatentes</v>
      </c>
      <c r="D80" s="15">
        <f>'Média Mensal'!D80</f>
        <v>702.75</v>
      </c>
      <c r="E80" s="2">
        <v>5612.1550726748037</v>
      </c>
      <c r="F80" s="2">
        <v>3536.2193998744424</v>
      </c>
      <c r="G80" s="5">
        <f t="shared" si="14"/>
        <v>9148.374472549247</v>
      </c>
      <c r="H80" s="2">
        <v>260</v>
      </c>
      <c r="I80" s="2">
        <v>260</v>
      </c>
      <c r="J80" s="5">
        <f t="shared" si="15"/>
        <v>520</v>
      </c>
      <c r="K80" s="2">
        <v>0</v>
      </c>
      <c r="L80" s="2">
        <v>0</v>
      </c>
      <c r="M80" s="5">
        <f t="shared" si="16"/>
        <v>0</v>
      </c>
      <c r="N80" s="27">
        <f t="shared" si="17"/>
        <v>9.9931536194351911E-2</v>
      </c>
      <c r="O80" s="27">
        <f t="shared" si="0"/>
        <v>6.2966869655883939E-2</v>
      </c>
      <c r="P80" s="28">
        <f t="shared" si="1"/>
        <v>8.1449202925117939E-2</v>
      </c>
      <c r="R80" s="32">
        <f t="shared" si="18"/>
        <v>21.585211817980014</v>
      </c>
      <c r="S80" s="32">
        <f t="shared" si="19"/>
        <v>13.600843845670932</v>
      </c>
      <c r="T80" s="32">
        <f t="shared" si="20"/>
        <v>17.593027831825474</v>
      </c>
    </row>
    <row r="81" spans="2:20" x14ac:dyDescent="0.25">
      <c r="B81" s="12" t="str">
        <f>'Média Mensal'!B81</f>
        <v>Combatentes</v>
      </c>
      <c r="C81" s="12" t="str">
        <f>'Média Mensal'!C81</f>
        <v>Salgueiros</v>
      </c>
      <c r="D81" s="15">
        <f>'Média Mensal'!D81</f>
        <v>471.25</v>
      </c>
      <c r="E81" s="2">
        <v>4818.0270914167277</v>
      </c>
      <c r="F81" s="2">
        <v>2676.0593753925518</v>
      </c>
      <c r="G81" s="5">
        <f t="shared" si="14"/>
        <v>7494.08646680928</v>
      </c>
      <c r="H81" s="2">
        <v>260</v>
      </c>
      <c r="I81" s="2">
        <v>262</v>
      </c>
      <c r="J81" s="5">
        <f t="shared" si="15"/>
        <v>522</v>
      </c>
      <c r="K81" s="2">
        <v>0</v>
      </c>
      <c r="L81" s="2">
        <v>0</v>
      </c>
      <c r="M81" s="5">
        <f t="shared" si="16"/>
        <v>0</v>
      </c>
      <c r="N81" s="27">
        <f t="shared" si="17"/>
        <v>8.57910806876198E-2</v>
      </c>
      <c r="O81" s="27">
        <f t="shared" si="17"/>
        <v>4.7286884637272972E-2</v>
      </c>
      <c r="P81" s="28">
        <f t="shared" si="17"/>
        <v>6.6465219834763722E-2</v>
      </c>
      <c r="R81" s="32">
        <f t="shared" si="18"/>
        <v>18.530873428525876</v>
      </c>
      <c r="S81" s="32">
        <f t="shared" si="19"/>
        <v>10.213967081650962</v>
      </c>
      <c r="T81" s="32">
        <f t="shared" si="20"/>
        <v>14.356487484308966</v>
      </c>
    </row>
    <row r="82" spans="2:20" x14ac:dyDescent="0.25">
      <c r="B82" s="12" t="str">
        <f>'Média Mensal'!B82</f>
        <v>Salgueiros</v>
      </c>
      <c r="C82" s="12" t="str">
        <f>'Média Mensal'!C82</f>
        <v>Polo Universitario</v>
      </c>
      <c r="D82" s="15">
        <f>'Média Mensal'!D82</f>
        <v>775.36</v>
      </c>
      <c r="E82" s="2">
        <v>4338.4783864498695</v>
      </c>
      <c r="F82" s="2">
        <v>2023.0156229372139</v>
      </c>
      <c r="G82" s="5">
        <f t="shared" si="14"/>
        <v>6361.4940093870837</v>
      </c>
      <c r="H82" s="2">
        <v>260</v>
      </c>
      <c r="I82" s="2">
        <v>264</v>
      </c>
      <c r="J82" s="5">
        <f t="shared" si="15"/>
        <v>524</v>
      </c>
      <c r="K82" s="2">
        <v>0</v>
      </c>
      <c r="L82" s="2">
        <v>0</v>
      </c>
      <c r="M82" s="5">
        <f t="shared" si="16"/>
        <v>0</v>
      </c>
      <c r="N82" s="27">
        <f t="shared" si="17"/>
        <v>7.7252108020831003E-2</v>
      </c>
      <c r="O82" s="27">
        <f t="shared" si="17"/>
        <v>3.5476564655885487E-2</v>
      </c>
      <c r="P82" s="28">
        <f t="shared" si="17"/>
        <v>5.6204887699560745E-2</v>
      </c>
      <c r="R82" s="32">
        <f t="shared" si="18"/>
        <v>16.686455332499499</v>
      </c>
      <c r="S82" s="32">
        <f t="shared" si="19"/>
        <v>7.6629379656712651</v>
      </c>
      <c r="T82" s="32">
        <f t="shared" si="20"/>
        <v>12.140255743105122</v>
      </c>
    </row>
    <row r="83" spans="2:20" x14ac:dyDescent="0.25">
      <c r="B83" s="12" t="str">
        <f>'Média Mensal'!B83</f>
        <v>Polo Universitario</v>
      </c>
      <c r="C83" s="12" t="str">
        <f>'Média Mensal'!C83</f>
        <v>I.P.O.</v>
      </c>
      <c r="D83" s="15">
        <f>'Média Mensal'!D83</f>
        <v>827.64</v>
      </c>
      <c r="E83" s="2">
        <v>3509.377447692194</v>
      </c>
      <c r="F83" s="2">
        <v>1765.3227732298062</v>
      </c>
      <c r="G83" s="5">
        <f t="shared" si="14"/>
        <v>5274.700220922</v>
      </c>
      <c r="H83" s="2">
        <v>256</v>
      </c>
      <c r="I83" s="2">
        <v>282</v>
      </c>
      <c r="J83" s="5">
        <f t="shared" si="15"/>
        <v>538</v>
      </c>
      <c r="K83" s="2">
        <v>0</v>
      </c>
      <c r="L83" s="2">
        <v>0</v>
      </c>
      <c r="M83" s="5">
        <f t="shared" si="16"/>
        <v>0</v>
      </c>
      <c r="N83" s="27">
        <f t="shared" si="17"/>
        <v>6.3465303958553862E-2</v>
      </c>
      <c r="O83" s="27">
        <f t="shared" si="17"/>
        <v>2.8981527009945596E-2</v>
      </c>
      <c r="P83" s="28">
        <f t="shared" si="17"/>
        <v>4.5390164368391162E-2</v>
      </c>
      <c r="R83" s="32">
        <f t="shared" si="18"/>
        <v>13.708505655047633</v>
      </c>
      <c r="S83" s="32">
        <f t="shared" si="19"/>
        <v>6.2600098341482493</v>
      </c>
      <c r="T83" s="32">
        <f t="shared" si="20"/>
        <v>9.8042755035724909</v>
      </c>
    </row>
    <row r="84" spans="2:20" x14ac:dyDescent="0.25">
      <c r="B84" s="13" t="str">
        <f>'Média Mensal'!B84</f>
        <v>I.P.O.</v>
      </c>
      <c r="C84" s="13" t="str">
        <f>'Média Mensal'!C84</f>
        <v>Hospital São João</v>
      </c>
      <c r="D84" s="16">
        <f>'Média Mensal'!D84</f>
        <v>351.77</v>
      </c>
      <c r="E84" s="6">
        <v>1953.5410269710553</v>
      </c>
      <c r="F84" s="3">
        <v>1627.9999999880654</v>
      </c>
      <c r="G84" s="7">
        <f t="shared" si="14"/>
        <v>3581.5410269591207</v>
      </c>
      <c r="H84" s="6">
        <v>231</v>
      </c>
      <c r="I84" s="3">
        <v>302</v>
      </c>
      <c r="J84" s="7">
        <f t="shared" si="15"/>
        <v>533</v>
      </c>
      <c r="K84" s="6">
        <v>0</v>
      </c>
      <c r="L84" s="3">
        <v>0</v>
      </c>
      <c r="M84" s="7">
        <f t="shared" si="16"/>
        <v>0</v>
      </c>
      <c r="N84" s="27">
        <f t="shared" si="17"/>
        <v>3.9152257234468801E-2</v>
      </c>
      <c r="O84" s="27">
        <f t="shared" si="17"/>
        <v>2.4957076281396637E-2</v>
      </c>
      <c r="P84" s="28">
        <f t="shared" si="17"/>
        <v>3.1109209114716842E-2</v>
      </c>
      <c r="R84" s="32">
        <f t="shared" si="18"/>
        <v>8.456887562645262</v>
      </c>
      <c r="S84" s="32">
        <f t="shared" si="19"/>
        <v>5.3907284767816739</v>
      </c>
      <c r="T84" s="32">
        <f t="shared" si="20"/>
        <v>6.7195891687788381</v>
      </c>
    </row>
    <row r="85" spans="2:20" x14ac:dyDescent="0.25">
      <c r="B85" s="12" t="str">
        <f>'Média Mensal'!B85</f>
        <v xml:space="preserve">Verdes (E) </v>
      </c>
      <c r="C85" s="12" t="str">
        <f>'Média Mensal'!C85</f>
        <v>Botica</v>
      </c>
      <c r="D85" s="15">
        <f>'Média Mensal'!D85</f>
        <v>683.54</v>
      </c>
      <c r="E85" s="2">
        <v>2186.2795537593847</v>
      </c>
      <c r="F85" s="2">
        <v>567.36207649533276</v>
      </c>
      <c r="G85" s="5">
        <f t="shared" si="14"/>
        <v>2753.6416302547177</v>
      </c>
      <c r="H85" s="2">
        <v>44</v>
      </c>
      <c r="I85" s="2">
        <v>69</v>
      </c>
      <c r="J85" s="5">
        <f t="shared" si="15"/>
        <v>113</v>
      </c>
      <c r="K85" s="2">
        <v>0</v>
      </c>
      <c r="L85" s="2">
        <v>0</v>
      </c>
      <c r="M85" s="5">
        <f t="shared" si="16"/>
        <v>0</v>
      </c>
      <c r="N85" s="25">
        <f t="shared" si="17"/>
        <v>0.23003783183495211</v>
      </c>
      <c r="O85" s="25">
        <f t="shared" si="17"/>
        <v>3.8067772174941811E-2</v>
      </c>
      <c r="P85" s="26">
        <f t="shared" si="17"/>
        <v>0.11281717593636176</v>
      </c>
      <c r="R85" s="32">
        <f t="shared" si="18"/>
        <v>49.688171676349654</v>
      </c>
      <c r="S85" s="32">
        <f t="shared" si="19"/>
        <v>8.2226387897874318</v>
      </c>
      <c r="T85" s="32">
        <f t="shared" si="20"/>
        <v>24.368510002254141</v>
      </c>
    </row>
    <row r="86" spans="2:20" x14ac:dyDescent="0.25">
      <c r="B86" s="13" t="str">
        <f>'Média Mensal'!B86</f>
        <v>Botica</v>
      </c>
      <c r="C86" s="13" t="str">
        <f>'Média Mensal'!C86</f>
        <v>Aeroporto</v>
      </c>
      <c r="D86" s="16">
        <f>'Média Mensal'!D86</f>
        <v>649.66</v>
      </c>
      <c r="E86" s="6">
        <v>1743.6657711551757</v>
      </c>
      <c r="F86" s="3">
        <v>479.99999999959482</v>
      </c>
      <c r="G86" s="7">
        <f t="shared" si="14"/>
        <v>2223.6657711547705</v>
      </c>
      <c r="H86" s="6">
        <v>44</v>
      </c>
      <c r="I86" s="3">
        <v>50</v>
      </c>
      <c r="J86" s="7">
        <f t="shared" si="15"/>
        <v>94</v>
      </c>
      <c r="K86" s="6">
        <v>0</v>
      </c>
      <c r="L86" s="3">
        <v>0</v>
      </c>
      <c r="M86" s="7">
        <f t="shared" si="16"/>
        <v>0</v>
      </c>
      <c r="N86" s="27">
        <f t="shared" si="17"/>
        <v>0.18346651632524996</v>
      </c>
      <c r="O86" s="27">
        <f t="shared" si="17"/>
        <v>4.4444444444406928E-2</v>
      </c>
      <c r="P86" s="28">
        <f t="shared" si="17"/>
        <v>0.10951860575033345</v>
      </c>
      <c r="R86" s="32">
        <f t="shared" si="18"/>
        <v>39.628767526253995</v>
      </c>
      <c r="S86" s="32">
        <f t="shared" si="19"/>
        <v>9.5999999999918959</v>
      </c>
      <c r="T86" s="32">
        <f t="shared" si="20"/>
        <v>23.656018842072026</v>
      </c>
    </row>
    <row r="87" spans="2:20" x14ac:dyDescent="0.25">
      <c r="B87" s="23" t="s">
        <v>85</v>
      </c>
      <c r="E87" s="40"/>
      <c r="F87" s="40"/>
      <c r="G87" s="40"/>
      <c r="H87" s="40"/>
      <c r="I87" s="40"/>
      <c r="J87" s="40"/>
      <c r="K87" s="40"/>
      <c r="L87" s="40"/>
      <c r="M87" s="40"/>
      <c r="N87" s="41"/>
      <c r="O87" s="41"/>
      <c r="P87" s="41"/>
    </row>
    <row r="88" spans="2:20" x14ac:dyDescent="0.25">
      <c r="B88" s="34"/>
    </row>
    <row r="89" spans="2:20" hidden="1" x14ac:dyDescent="0.25">
      <c r="C89" s="50" t="s">
        <v>106</v>
      </c>
      <c r="D89" s="51">
        <f>+SUMPRODUCT(D5:D86,G5:G86)/1000</f>
        <v>654264.09045666654</v>
      </c>
    </row>
    <row r="90" spans="2:20" hidden="1" x14ac:dyDescent="0.25">
      <c r="C90" s="50" t="s">
        <v>108</v>
      </c>
      <c r="D90" s="51">
        <f>+(SUMPRODUCT($D$5:$D$86,$J$5:$J$86)+SUMPRODUCT($D$5:$D$86,$M$5:$M$86))/1000</f>
        <v>17896.253979999998</v>
      </c>
    </row>
    <row r="91" spans="2:20" hidden="1" x14ac:dyDescent="0.25">
      <c r="C91" s="50" t="s">
        <v>107</v>
      </c>
      <c r="D91" s="51">
        <f>+(SUMPRODUCT($D$5:$D$86,$J$5:$J$86)*216+SUMPRODUCT($D$5:$D$86,$M$5:$M$86)*248)/1000</f>
        <v>4077583.5086399987</v>
      </c>
    </row>
    <row r="92" spans="2:20" hidden="1" x14ac:dyDescent="0.25">
      <c r="C92" s="50" t="s">
        <v>109</v>
      </c>
      <c r="D92" s="35">
        <f>+D89/D91</f>
        <v>0.1604538788893827</v>
      </c>
    </row>
    <row r="93" spans="2:20" hidden="1" x14ac:dyDescent="0.25">
      <c r="D93" s="52">
        <f>+D92-P2</f>
        <v>-2.2204460492503131E-16</v>
      </c>
    </row>
    <row r="94" spans="2:20" hidden="1" x14ac:dyDescent="0.25"/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4">
    <tabColor theme="0" tint="-4.9989318521683403E-2"/>
  </sheetPr>
  <dimension ref="A1:T94"/>
  <sheetViews>
    <sheetView topLeftCell="A76" workbookViewId="0">
      <selection activeCell="B110" sqref="B110"/>
    </sheetView>
  </sheetViews>
  <sheetFormatPr defaultRowHeight="15" x14ac:dyDescent="0.25"/>
  <cols>
    <col min="2" max="2" width="17.42578125" bestFit="1" customWidth="1"/>
    <col min="3" max="3" width="17.42578125" customWidth="1"/>
    <col min="4" max="4" width="13.7109375" customWidth="1"/>
    <col min="5" max="16" width="10" customWidth="1"/>
  </cols>
  <sheetData>
    <row r="1" spans="1:20" ht="14.45" x14ac:dyDescent="0.3">
      <c r="P1" s="33"/>
    </row>
    <row r="2" spans="1:20" ht="17.25" x14ac:dyDescent="0.3">
      <c r="A2" s="1"/>
      <c r="H2" s="55" t="s">
        <v>84</v>
      </c>
      <c r="I2" s="56"/>
      <c r="J2" s="56"/>
      <c r="K2" s="56"/>
      <c r="L2" s="56"/>
      <c r="M2" s="56"/>
      <c r="N2" s="56"/>
      <c r="O2" s="57"/>
      <c r="P2" s="17">
        <v>0.25148318766205707</v>
      </c>
    </row>
    <row r="3" spans="1:20" ht="17.25" x14ac:dyDescent="0.25">
      <c r="B3" s="60" t="s">
        <v>3</v>
      </c>
      <c r="C3" s="62" t="s">
        <v>4</v>
      </c>
      <c r="D3" s="18" t="s">
        <v>82</v>
      </c>
      <c r="E3" s="65" t="s">
        <v>0</v>
      </c>
      <c r="F3" s="65"/>
      <c r="G3" s="66"/>
      <c r="H3" s="64" t="s">
        <v>86</v>
      </c>
      <c r="I3" s="65"/>
      <c r="J3" s="66"/>
      <c r="K3" s="64" t="s">
        <v>87</v>
      </c>
      <c r="L3" s="65"/>
      <c r="M3" s="66"/>
      <c r="N3" s="64" t="s">
        <v>1</v>
      </c>
      <c r="O3" s="65"/>
      <c r="P3" s="66"/>
      <c r="R3" s="64" t="s">
        <v>88</v>
      </c>
      <c r="S3" s="65"/>
      <c r="T3" s="66"/>
    </row>
    <row r="4" spans="1:20" x14ac:dyDescent="0.25">
      <c r="B4" s="61"/>
      <c r="C4" s="63"/>
      <c r="D4" s="19" t="s">
        <v>83</v>
      </c>
      <c r="E4" s="20" t="s">
        <v>5</v>
      </c>
      <c r="F4" s="21" t="s">
        <v>6</v>
      </c>
      <c r="G4" s="22" t="s">
        <v>2</v>
      </c>
      <c r="H4" s="20" t="s">
        <v>5</v>
      </c>
      <c r="I4" s="21" t="s">
        <v>6</v>
      </c>
      <c r="J4" s="22" t="s">
        <v>2</v>
      </c>
      <c r="K4" s="20" t="s">
        <v>5</v>
      </c>
      <c r="L4" s="21" t="s">
        <v>6</v>
      </c>
      <c r="M4" s="24" t="s">
        <v>2</v>
      </c>
      <c r="N4" s="20" t="s">
        <v>5</v>
      </c>
      <c r="O4" s="21" t="s">
        <v>6</v>
      </c>
      <c r="P4" s="22" t="s">
        <v>2</v>
      </c>
      <c r="R4" s="20" t="s">
        <v>5</v>
      </c>
      <c r="S4" s="21" t="s">
        <v>6</v>
      </c>
      <c r="T4" s="31" t="s">
        <v>2</v>
      </c>
    </row>
    <row r="5" spans="1:20" x14ac:dyDescent="0.25">
      <c r="B5" s="11" t="str">
        <f>'Média Mensal'!B5</f>
        <v>Fânzeres</v>
      </c>
      <c r="C5" s="11" t="str">
        <f>'Média Mensal'!C5</f>
        <v>Venda Nova</v>
      </c>
      <c r="D5" s="14">
        <f>'Média Mensal'!D5</f>
        <v>440.45</v>
      </c>
      <c r="E5" s="4">
        <v>3004.9999999934766</v>
      </c>
      <c r="F5" s="2">
        <v>710.11912698966387</v>
      </c>
      <c r="G5" s="10">
        <f>+E5+F5</f>
        <v>3715.1191269831406</v>
      </c>
      <c r="H5" s="9">
        <v>181</v>
      </c>
      <c r="I5" s="9">
        <v>133</v>
      </c>
      <c r="J5" s="10">
        <f>+H5+I5</f>
        <v>314</v>
      </c>
      <c r="K5" s="9">
        <v>0</v>
      </c>
      <c r="L5" s="9">
        <v>0</v>
      </c>
      <c r="M5" s="10">
        <f>+K5+L5</f>
        <v>0</v>
      </c>
      <c r="N5" s="27">
        <f>+E5/(H5*216+K5*248)</f>
        <v>7.6862083077385832E-2</v>
      </c>
      <c r="O5" s="27">
        <f t="shared" ref="O5:O80" si="0">+F5/(I5*216+L5*248)</f>
        <v>2.4718710908857695E-2</v>
      </c>
      <c r="P5" s="28">
        <f t="shared" ref="P5:P80" si="1">+G5/(J5*216+M5*248)</f>
        <v>5.4775877668423283E-2</v>
      </c>
      <c r="R5" s="32">
        <f>+E5/(H5+K5)</f>
        <v>16.602209944715341</v>
      </c>
      <c r="S5" s="32">
        <f t="shared" ref="S5" si="2">+F5/(I5+L5)</f>
        <v>5.3392415563132625</v>
      </c>
      <c r="T5" s="32">
        <f t="shared" ref="T5" si="3">+G5/(J5+M5)</f>
        <v>11.831589576379429</v>
      </c>
    </row>
    <row r="6" spans="1:20" x14ac:dyDescent="0.25">
      <c r="B6" s="12" t="str">
        <f>'Média Mensal'!B6</f>
        <v>Venda Nova</v>
      </c>
      <c r="C6" s="12" t="str">
        <f>'Média Mensal'!C6</f>
        <v>Carreira</v>
      </c>
      <c r="D6" s="15">
        <f>'Média Mensal'!D6</f>
        <v>583.47</v>
      </c>
      <c r="E6" s="4">
        <v>5223.4593979805768</v>
      </c>
      <c r="F6" s="2">
        <v>1038.1924265081921</v>
      </c>
      <c r="G6" s="5">
        <f t="shared" ref="G6:G69" si="4">+E6+F6</f>
        <v>6261.6518244887684</v>
      </c>
      <c r="H6" s="2">
        <v>176</v>
      </c>
      <c r="I6" s="2">
        <v>109</v>
      </c>
      <c r="J6" s="5">
        <f t="shared" ref="J6:J69" si="5">+H6+I6</f>
        <v>285</v>
      </c>
      <c r="K6" s="2">
        <v>0</v>
      </c>
      <c r="L6" s="2">
        <v>0</v>
      </c>
      <c r="M6" s="5">
        <f t="shared" ref="M6:M69" si="6">+K6+L6</f>
        <v>0</v>
      </c>
      <c r="N6" s="27">
        <f t="shared" ref="N6:N69" si="7">+E6/(H6*216+K6*248)</f>
        <v>0.13740160453442174</v>
      </c>
      <c r="O6" s="27">
        <f t="shared" si="0"/>
        <v>4.4095838706600068E-2</v>
      </c>
      <c r="P6" s="28">
        <f t="shared" si="1"/>
        <v>0.10171624146343028</v>
      </c>
      <c r="R6" s="32">
        <f t="shared" ref="R6:R70" si="8">+E6/(H6+K6)</f>
        <v>29.678746579435096</v>
      </c>
      <c r="S6" s="32">
        <f t="shared" ref="S6:S70" si="9">+F6/(I6+L6)</f>
        <v>9.5247011606256144</v>
      </c>
      <c r="T6" s="32">
        <f t="shared" ref="T6:T70" si="10">+G6/(J6+M6)</f>
        <v>21.97070815610094</v>
      </c>
    </row>
    <row r="7" spans="1:20" x14ac:dyDescent="0.25">
      <c r="B7" s="12" t="str">
        <f>'Média Mensal'!B7</f>
        <v>Carreira</v>
      </c>
      <c r="C7" s="12" t="str">
        <f>'Média Mensal'!C7</f>
        <v>Baguim</v>
      </c>
      <c r="D7" s="15">
        <f>'Média Mensal'!D7</f>
        <v>786.02</v>
      </c>
      <c r="E7" s="4">
        <v>7313.3478583346741</v>
      </c>
      <c r="F7" s="2">
        <v>1192.06878516953</v>
      </c>
      <c r="G7" s="5">
        <f t="shared" si="4"/>
        <v>8505.4166435042043</v>
      </c>
      <c r="H7" s="2">
        <v>151</v>
      </c>
      <c r="I7" s="2">
        <v>109</v>
      </c>
      <c r="J7" s="5">
        <f t="shared" si="5"/>
        <v>260</v>
      </c>
      <c r="K7" s="2">
        <v>0</v>
      </c>
      <c r="L7" s="2">
        <v>0</v>
      </c>
      <c r="M7" s="5">
        <f t="shared" si="6"/>
        <v>0</v>
      </c>
      <c r="N7" s="27">
        <f t="shared" si="7"/>
        <v>0.22422577441546093</v>
      </c>
      <c r="O7" s="27">
        <f t="shared" si="0"/>
        <v>5.0631531819976636E-2</v>
      </c>
      <c r="P7" s="28">
        <f t="shared" si="1"/>
        <v>0.1514497265581233</v>
      </c>
      <c r="R7" s="32">
        <f t="shared" si="8"/>
        <v>48.432767273739564</v>
      </c>
      <c r="S7" s="32">
        <f t="shared" si="9"/>
        <v>10.936410873114953</v>
      </c>
      <c r="T7" s="32">
        <f t="shared" si="10"/>
        <v>32.71314093655463</v>
      </c>
    </row>
    <row r="8" spans="1:20" x14ac:dyDescent="0.25">
      <c r="B8" s="12" t="str">
        <f>'Média Mensal'!B8</f>
        <v>Baguim</v>
      </c>
      <c r="C8" s="12" t="str">
        <f>'Média Mensal'!C8</f>
        <v>Campainha</v>
      </c>
      <c r="D8" s="15">
        <f>'Média Mensal'!D8</f>
        <v>751.7</v>
      </c>
      <c r="E8" s="4">
        <v>8703.8264971772896</v>
      </c>
      <c r="F8" s="2">
        <v>1245.4502062389911</v>
      </c>
      <c r="G8" s="5">
        <f t="shared" si="4"/>
        <v>9949.2767034162807</v>
      </c>
      <c r="H8" s="2">
        <v>151</v>
      </c>
      <c r="I8" s="2">
        <v>121</v>
      </c>
      <c r="J8" s="5">
        <f t="shared" si="5"/>
        <v>272</v>
      </c>
      <c r="K8" s="2">
        <v>0</v>
      </c>
      <c r="L8" s="2">
        <v>0</v>
      </c>
      <c r="M8" s="5">
        <f t="shared" si="6"/>
        <v>0</v>
      </c>
      <c r="N8" s="27">
        <f t="shared" si="7"/>
        <v>0.26685756981779768</v>
      </c>
      <c r="O8" s="27">
        <f t="shared" si="0"/>
        <v>4.7652670884565013E-2</v>
      </c>
      <c r="P8" s="28">
        <f t="shared" si="1"/>
        <v>0.16934362580705817</v>
      </c>
      <c r="R8" s="32">
        <f t="shared" si="8"/>
        <v>57.6412350806443</v>
      </c>
      <c r="S8" s="32">
        <f t="shared" si="9"/>
        <v>10.292976911066042</v>
      </c>
      <c r="T8" s="32">
        <f t="shared" si="10"/>
        <v>36.578223174324563</v>
      </c>
    </row>
    <row r="9" spans="1:20" x14ac:dyDescent="0.25">
      <c r="B9" s="12" t="str">
        <f>'Média Mensal'!B9</f>
        <v>Campainha</v>
      </c>
      <c r="C9" s="12" t="str">
        <f>'Média Mensal'!C9</f>
        <v>Rio Tinto</v>
      </c>
      <c r="D9" s="15">
        <f>'Média Mensal'!D9</f>
        <v>859.99</v>
      </c>
      <c r="E9" s="4">
        <v>10650.220229460694</v>
      </c>
      <c r="F9" s="2">
        <v>1564.8598748296492</v>
      </c>
      <c r="G9" s="5">
        <f t="shared" si="4"/>
        <v>12215.080104290344</v>
      </c>
      <c r="H9" s="2">
        <v>151</v>
      </c>
      <c r="I9" s="2">
        <v>124</v>
      </c>
      <c r="J9" s="5">
        <f t="shared" si="5"/>
        <v>275</v>
      </c>
      <c r="K9" s="2">
        <v>0</v>
      </c>
      <c r="L9" s="2">
        <v>0</v>
      </c>
      <c r="M9" s="5">
        <f t="shared" si="6"/>
        <v>0</v>
      </c>
      <c r="N9" s="27">
        <f t="shared" si="7"/>
        <v>0.32653361017478211</v>
      </c>
      <c r="O9" s="27">
        <f t="shared" si="0"/>
        <v>5.8425174538144012E-2</v>
      </c>
      <c r="P9" s="28">
        <f t="shared" si="1"/>
        <v>0.20564107919680713</v>
      </c>
      <c r="R9" s="32">
        <f t="shared" si="8"/>
        <v>70.531259797752938</v>
      </c>
      <c r="S9" s="32">
        <f t="shared" si="9"/>
        <v>12.619837700239106</v>
      </c>
      <c r="T9" s="32">
        <f t="shared" si="10"/>
        <v>44.418473106510341</v>
      </c>
    </row>
    <row r="10" spans="1:20" x14ac:dyDescent="0.25">
      <c r="B10" s="12" t="str">
        <f>'Média Mensal'!B10</f>
        <v>Rio Tinto</v>
      </c>
      <c r="C10" s="12" t="str">
        <f>'Média Mensal'!C10</f>
        <v>Levada</v>
      </c>
      <c r="D10" s="15">
        <f>'Média Mensal'!D10</f>
        <v>452.83</v>
      </c>
      <c r="E10" s="4">
        <v>11730.568924438245</v>
      </c>
      <c r="F10" s="2">
        <v>1927.361891481866</v>
      </c>
      <c r="G10" s="5">
        <f t="shared" si="4"/>
        <v>13657.93081592011</v>
      </c>
      <c r="H10" s="2">
        <v>151</v>
      </c>
      <c r="I10" s="2">
        <v>126</v>
      </c>
      <c r="J10" s="5">
        <f t="shared" si="5"/>
        <v>277</v>
      </c>
      <c r="K10" s="2">
        <v>0</v>
      </c>
      <c r="L10" s="2">
        <v>0</v>
      </c>
      <c r="M10" s="5">
        <f t="shared" si="6"/>
        <v>0</v>
      </c>
      <c r="N10" s="27">
        <f t="shared" si="7"/>
        <v>0.35965688387411837</v>
      </c>
      <c r="O10" s="27">
        <f t="shared" si="0"/>
        <v>7.0817235871614717E-2</v>
      </c>
      <c r="P10" s="28">
        <f t="shared" si="1"/>
        <v>0.22827134001738383</v>
      </c>
      <c r="R10" s="32">
        <f t="shared" si="8"/>
        <v>77.685886916809565</v>
      </c>
      <c r="S10" s="32">
        <f t="shared" si="9"/>
        <v>15.296522948268779</v>
      </c>
      <c r="T10" s="32">
        <f t="shared" si="10"/>
        <v>49.306609443754908</v>
      </c>
    </row>
    <row r="11" spans="1:20" x14ac:dyDescent="0.25">
      <c r="B11" s="12" t="str">
        <f>'Média Mensal'!B11</f>
        <v>Levada</v>
      </c>
      <c r="C11" s="12" t="str">
        <f>'Média Mensal'!C11</f>
        <v>Nau Vitória</v>
      </c>
      <c r="D11" s="15">
        <f>'Média Mensal'!D11</f>
        <v>1111.6199999999999</v>
      </c>
      <c r="E11" s="4">
        <v>14097.655065459334</v>
      </c>
      <c r="F11" s="2">
        <v>2447.6375319835629</v>
      </c>
      <c r="G11" s="5">
        <f t="shared" si="4"/>
        <v>16545.292597442898</v>
      </c>
      <c r="H11" s="2">
        <v>151</v>
      </c>
      <c r="I11" s="2">
        <v>126</v>
      </c>
      <c r="J11" s="5">
        <f t="shared" si="5"/>
        <v>277</v>
      </c>
      <c r="K11" s="2">
        <v>0</v>
      </c>
      <c r="L11" s="2">
        <v>0</v>
      </c>
      <c r="M11" s="5">
        <f t="shared" si="6"/>
        <v>0</v>
      </c>
      <c r="N11" s="27">
        <f t="shared" si="7"/>
        <v>0.43223126886985941</v>
      </c>
      <c r="O11" s="27">
        <f t="shared" si="0"/>
        <v>8.9933771751306693E-2</v>
      </c>
      <c r="P11" s="28">
        <f t="shared" si="1"/>
        <v>0.27652915826719643</v>
      </c>
      <c r="R11" s="32">
        <f t="shared" si="8"/>
        <v>93.361954075889628</v>
      </c>
      <c r="S11" s="32">
        <f t="shared" si="9"/>
        <v>19.425694698282246</v>
      </c>
      <c r="T11" s="32">
        <f t="shared" si="10"/>
        <v>59.730298185714432</v>
      </c>
    </row>
    <row r="12" spans="1:20" x14ac:dyDescent="0.25">
      <c r="B12" s="12" t="str">
        <f>'Média Mensal'!B12</f>
        <v>Nau Vitória</v>
      </c>
      <c r="C12" s="12" t="str">
        <f>'Média Mensal'!C12</f>
        <v>Nasoni</v>
      </c>
      <c r="D12" s="15">
        <f>'Média Mensal'!D12</f>
        <v>499.02</v>
      </c>
      <c r="E12" s="4">
        <v>14659.160692887943</v>
      </c>
      <c r="F12" s="2">
        <v>2533.0448680744453</v>
      </c>
      <c r="G12" s="5">
        <f t="shared" si="4"/>
        <v>17192.205560962389</v>
      </c>
      <c r="H12" s="2">
        <v>148</v>
      </c>
      <c r="I12" s="2">
        <v>126</v>
      </c>
      <c r="J12" s="5">
        <f t="shared" si="5"/>
        <v>274</v>
      </c>
      <c r="K12" s="2">
        <v>0</v>
      </c>
      <c r="L12" s="2">
        <v>0</v>
      </c>
      <c r="M12" s="5">
        <f t="shared" si="6"/>
        <v>0</v>
      </c>
      <c r="N12" s="27">
        <f t="shared" si="7"/>
        <v>0.45855732898172996</v>
      </c>
      <c r="O12" s="27">
        <f t="shared" si="0"/>
        <v>9.3071901384275624E-2</v>
      </c>
      <c r="P12" s="28">
        <f t="shared" si="1"/>
        <v>0.29048738782377653</v>
      </c>
      <c r="R12" s="32">
        <f t="shared" si="8"/>
        <v>99.048383060053666</v>
      </c>
      <c r="S12" s="32">
        <f t="shared" si="9"/>
        <v>20.103530699003535</v>
      </c>
      <c r="T12" s="32">
        <f t="shared" si="10"/>
        <v>62.745275769935731</v>
      </c>
    </row>
    <row r="13" spans="1:20" x14ac:dyDescent="0.25">
      <c r="B13" s="12" t="str">
        <f>'Média Mensal'!B13</f>
        <v>Nasoni</v>
      </c>
      <c r="C13" s="12" t="str">
        <f>'Média Mensal'!C13</f>
        <v>Contumil</v>
      </c>
      <c r="D13" s="15">
        <f>'Média Mensal'!D13</f>
        <v>650</v>
      </c>
      <c r="E13" s="4">
        <v>14856.871626947286</v>
      </c>
      <c r="F13" s="2">
        <v>2605.6440314043748</v>
      </c>
      <c r="G13" s="5">
        <f t="shared" si="4"/>
        <v>17462.515658351662</v>
      </c>
      <c r="H13" s="2">
        <v>116</v>
      </c>
      <c r="I13" s="2">
        <v>147</v>
      </c>
      <c r="J13" s="5">
        <f t="shared" si="5"/>
        <v>263</v>
      </c>
      <c r="K13" s="2">
        <v>0</v>
      </c>
      <c r="L13" s="2">
        <v>0</v>
      </c>
      <c r="M13" s="5">
        <f t="shared" si="6"/>
        <v>0</v>
      </c>
      <c r="N13" s="27">
        <f t="shared" si="7"/>
        <v>0.59294666454930101</v>
      </c>
      <c r="O13" s="27">
        <f t="shared" si="0"/>
        <v>8.2062359265695856E-2</v>
      </c>
      <c r="P13" s="28">
        <f t="shared" si="1"/>
        <v>0.307395360835651</v>
      </c>
      <c r="R13" s="32">
        <f t="shared" si="8"/>
        <v>128.07647954264903</v>
      </c>
      <c r="S13" s="32">
        <f t="shared" si="9"/>
        <v>17.725469601390305</v>
      </c>
      <c r="T13" s="32">
        <f t="shared" si="10"/>
        <v>66.397397940500611</v>
      </c>
    </row>
    <row r="14" spans="1:20" x14ac:dyDescent="0.25">
      <c r="B14" s="12" t="str">
        <f>'Média Mensal'!B14</f>
        <v>Contumil</v>
      </c>
      <c r="C14" s="12" t="str">
        <f>'Média Mensal'!C14</f>
        <v>Estádio do Dragão</v>
      </c>
      <c r="D14" s="15">
        <f>'Média Mensal'!D14</f>
        <v>619.19000000000005</v>
      </c>
      <c r="E14" s="4">
        <v>16474.907321920866</v>
      </c>
      <c r="F14" s="2">
        <v>3137.533214465624</v>
      </c>
      <c r="G14" s="5">
        <f t="shared" si="4"/>
        <v>19612.44053638649</v>
      </c>
      <c r="H14" s="2">
        <v>102</v>
      </c>
      <c r="I14" s="2">
        <v>161</v>
      </c>
      <c r="J14" s="5">
        <f t="shared" si="5"/>
        <v>263</v>
      </c>
      <c r="K14" s="2">
        <v>0</v>
      </c>
      <c r="L14" s="2">
        <v>0</v>
      </c>
      <c r="M14" s="5">
        <f t="shared" si="6"/>
        <v>0</v>
      </c>
      <c r="N14" s="27">
        <f t="shared" si="7"/>
        <v>0.74777175571536247</v>
      </c>
      <c r="O14" s="27">
        <f t="shared" si="0"/>
        <v>9.0221221948056818E-2</v>
      </c>
      <c r="P14" s="28">
        <f t="shared" si="1"/>
        <v>0.34524082059545291</v>
      </c>
      <c r="R14" s="32">
        <f t="shared" si="8"/>
        <v>161.51869923451829</v>
      </c>
      <c r="S14" s="32">
        <f t="shared" si="9"/>
        <v>19.487783940780275</v>
      </c>
      <c r="T14" s="32">
        <f t="shared" si="10"/>
        <v>74.572017248617826</v>
      </c>
    </row>
    <row r="15" spans="1:20" x14ac:dyDescent="0.25">
      <c r="B15" s="12" t="str">
        <f>'Média Mensal'!B15</f>
        <v>Estádio do Dragão</v>
      </c>
      <c r="C15" s="12" t="str">
        <f>'Média Mensal'!C15</f>
        <v>Campanhã</v>
      </c>
      <c r="D15" s="15">
        <f>'Média Mensal'!D15</f>
        <v>1166.02</v>
      </c>
      <c r="E15" s="4">
        <v>23183.190262356187</v>
      </c>
      <c r="F15" s="2">
        <v>6832.8374433808012</v>
      </c>
      <c r="G15" s="5">
        <f t="shared" si="4"/>
        <v>30016.027705736989</v>
      </c>
      <c r="H15" s="2">
        <v>234</v>
      </c>
      <c r="I15" s="2">
        <v>251</v>
      </c>
      <c r="J15" s="5">
        <f t="shared" si="5"/>
        <v>485</v>
      </c>
      <c r="K15" s="2">
        <v>190</v>
      </c>
      <c r="L15" s="2">
        <v>157</v>
      </c>
      <c r="M15" s="5">
        <f t="shared" si="6"/>
        <v>347</v>
      </c>
      <c r="N15" s="27">
        <f t="shared" si="7"/>
        <v>0.23737703004542296</v>
      </c>
      <c r="O15" s="27">
        <f t="shared" si="0"/>
        <v>7.3351484062401245E-2</v>
      </c>
      <c r="P15" s="28">
        <f t="shared" si="1"/>
        <v>0.15730351598260622</v>
      </c>
      <c r="R15" s="32">
        <f t="shared" si="8"/>
        <v>54.677335524424969</v>
      </c>
      <c r="S15" s="32">
        <f t="shared" si="9"/>
        <v>16.747150596521571</v>
      </c>
      <c r="T15" s="32">
        <f t="shared" si="10"/>
        <v>36.076956377087726</v>
      </c>
    </row>
    <row r="16" spans="1:20" x14ac:dyDescent="0.25">
      <c r="B16" s="12" t="str">
        <f>'Média Mensal'!B16</f>
        <v>Campanhã</v>
      </c>
      <c r="C16" s="12" t="str">
        <f>'Média Mensal'!C16</f>
        <v>Heroismo</v>
      </c>
      <c r="D16" s="15">
        <f>'Média Mensal'!D16</f>
        <v>950.92</v>
      </c>
      <c r="E16" s="4">
        <v>45648.687762354682</v>
      </c>
      <c r="F16" s="2">
        <v>15321.700219446902</v>
      </c>
      <c r="G16" s="5">
        <f t="shared" si="4"/>
        <v>60970.387981801585</v>
      </c>
      <c r="H16" s="2">
        <v>294</v>
      </c>
      <c r="I16" s="2">
        <v>270</v>
      </c>
      <c r="J16" s="5">
        <f t="shared" si="5"/>
        <v>564</v>
      </c>
      <c r="K16" s="2">
        <v>306</v>
      </c>
      <c r="L16" s="2">
        <v>269</v>
      </c>
      <c r="M16" s="5">
        <f t="shared" si="6"/>
        <v>575</v>
      </c>
      <c r="N16" s="27">
        <f t="shared" si="7"/>
        <v>0.32748427285894943</v>
      </c>
      <c r="O16" s="27">
        <f t="shared" si="0"/>
        <v>0.12254223094445343</v>
      </c>
      <c r="P16" s="28">
        <f t="shared" si="1"/>
        <v>0.23057811689484156</v>
      </c>
      <c r="R16" s="32">
        <f t="shared" si="8"/>
        <v>76.081146270591134</v>
      </c>
      <c r="S16" s="32">
        <f t="shared" si="9"/>
        <v>28.426159961868095</v>
      </c>
      <c r="T16" s="32">
        <f t="shared" si="10"/>
        <v>53.52975239842106</v>
      </c>
    </row>
    <row r="17" spans="2:20" x14ac:dyDescent="0.25">
      <c r="B17" s="12" t="str">
        <f>'Média Mensal'!B17</f>
        <v>Heroismo</v>
      </c>
      <c r="C17" s="12" t="str">
        <f>'Média Mensal'!C17</f>
        <v>24 de Agosto</v>
      </c>
      <c r="D17" s="15">
        <f>'Média Mensal'!D17</f>
        <v>571.9</v>
      </c>
      <c r="E17" s="4">
        <v>47638.200304846323</v>
      </c>
      <c r="F17" s="2">
        <v>16760.313098066697</v>
      </c>
      <c r="G17" s="5">
        <f t="shared" si="4"/>
        <v>64398.51340291302</v>
      </c>
      <c r="H17" s="2">
        <v>291</v>
      </c>
      <c r="I17" s="2">
        <v>272</v>
      </c>
      <c r="J17" s="5">
        <f t="shared" si="5"/>
        <v>563</v>
      </c>
      <c r="K17" s="2">
        <v>330</v>
      </c>
      <c r="L17" s="2">
        <v>258</v>
      </c>
      <c r="M17" s="5">
        <f t="shared" si="6"/>
        <v>588</v>
      </c>
      <c r="N17" s="27">
        <f t="shared" si="7"/>
        <v>0.32922955924729308</v>
      </c>
      <c r="O17" s="27">
        <f t="shared" si="0"/>
        <v>0.13655580349747995</v>
      </c>
      <c r="P17" s="28">
        <f t="shared" si="1"/>
        <v>0.24080331973328928</v>
      </c>
      <c r="R17" s="32">
        <f t="shared" si="8"/>
        <v>76.71207778558184</v>
      </c>
      <c r="S17" s="32">
        <f t="shared" si="9"/>
        <v>31.623232260503201</v>
      </c>
      <c r="T17" s="32">
        <f t="shared" si="10"/>
        <v>55.950055085067788</v>
      </c>
    </row>
    <row r="18" spans="2:20" x14ac:dyDescent="0.25">
      <c r="B18" s="12" t="str">
        <f>'Média Mensal'!B18</f>
        <v>24 de Agosto</v>
      </c>
      <c r="C18" s="12" t="str">
        <f>'Média Mensal'!C18</f>
        <v>Bolhão</v>
      </c>
      <c r="D18" s="15">
        <f>'Média Mensal'!D18</f>
        <v>680.44</v>
      </c>
      <c r="E18" s="4">
        <v>56041.843688040637</v>
      </c>
      <c r="F18" s="2">
        <v>21283.053820861802</v>
      </c>
      <c r="G18" s="5">
        <f t="shared" si="4"/>
        <v>77324.897508902446</v>
      </c>
      <c r="H18" s="2">
        <v>274</v>
      </c>
      <c r="I18" s="2">
        <v>268</v>
      </c>
      <c r="J18" s="5">
        <f t="shared" si="5"/>
        <v>542</v>
      </c>
      <c r="K18" s="2">
        <v>330</v>
      </c>
      <c r="L18" s="2">
        <v>281</v>
      </c>
      <c r="M18" s="5">
        <f t="shared" si="6"/>
        <v>611</v>
      </c>
      <c r="N18" s="27">
        <f t="shared" si="7"/>
        <v>0.39739224307948035</v>
      </c>
      <c r="O18" s="27">
        <f t="shared" si="0"/>
        <v>0.16682647065954256</v>
      </c>
      <c r="P18" s="28">
        <f t="shared" si="1"/>
        <v>0.28788122676434269</v>
      </c>
      <c r="R18" s="32">
        <f t="shared" si="8"/>
        <v>92.784509417285818</v>
      </c>
      <c r="S18" s="32">
        <f t="shared" si="9"/>
        <v>38.766946850385793</v>
      </c>
      <c r="T18" s="32">
        <f t="shared" si="10"/>
        <v>67.06409150815476</v>
      </c>
    </row>
    <row r="19" spans="2:20" x14ac:dyDescent="0.25">
      <c r="B19" s="12" t="str">
        <f>'Média Mensal'!B19</f>
        <v>Bolhão</v>
      </c>
      <c r="C19" s="12" t="str">
        <f>'Média Mensal'!C19</f>
        <v>Trindade</v>
      </c>
      <c r="D19" s="15">
        <f>'Média Mensal'!D19</f>
        <v>451.8</v>
      </c>
      <c r="E19" s="4">
        <v>56002.055213587213</v>
      </c>
      <c r="F19" s="2">
        <v>28944.209668865653</v>
      </c>
      <c r="G19" s="5">
        <f t="shared" si="4"/>
        <v>84946.264882452873</v>
      </c>
      <c r="H19" s="2">
        <v>271</v>
      </c>
      <c r="I19" s="2">
        <v>271</v>
      </c>
      <c r="J19" s="5">
        <f t="shared" si="5"/>
        <v>542</v>
      </c>
      <c r="K19" s="2">
        <v>330</v>
      </c>
      <c r="L19" s="2">
        <v>299</v>
      </c>
      <c r="M19" s="5">
        <f t="shared" si="6"/>
        <v>629</v>
      </c>
      <c r="N19" s="27">
        <f t="shared" si="7"/>
        <v>0.39894323255818098</v>
      </c>
      <c r="O19" s="27">
        <f t="shared" si="0"/>
        <v>0.21813735732594999</v>
      </c>
      <c r="P19" s="28">
        <f t="shared" si="1"/>
        <v>0.31108555094209733</v>
      </c>
      <c r="R19" s="32">
        <f t="shared" si="8"/>
        <v>93.181456262208343</v>
      </c>
      <c r="S19" s="32">
        <f t="shared" si="9"/>
        <v>50.779315208536232</v>
      </c>
      <c r="T19" s="32">
        <f t="shared" si="10"/>
        <v>72.541643793725768</v>
      </c>
    </row>
    <row r="20" spans="2:20" x14ac:dyDescent="0.25">
      <c r="B20" s="12" t="str">
        <f>'Média Mensal'!B20</f>
        <v>Trindade</v>
      </c>
      <c r="C20" s="12" t="str">
        <f>'Média Mensal'!C20</f>
        <v>Lapa</v>
      </c>
      <c r="D20" s="15">
        <f>'Média Mensal'!D20</f>
        <v>857.43000000000006</v>
      </c>
      <c r="E20" s="4">
        <v>55311.381750547633</v>
      </c>
      <c r="F20" s="2">
        <v>48107.874912345498</v>
      </c>
      <c r="G20" s="5">
        <f t="shared" si="4"/>
        <v>103419.25666289314</v>
      </c>
      <c r="H20" s="2">
        <v>291</v>
      </c>
      <c r="I20" s="2">
        <v>318</v>
      </c>
      <c r="J20" s="5">
        <f t="shared" si="5"/>
        <v>609</v>
      </c>
      <c r="K20" s="2">
        <v>330</v>
      </c>
      <c r="L20" s="2">
        <v>301</v>
      </c>
      <c r="M20" s="5">
        <f t="shared" si="6"/>
        <v>631</v>
      </c>
      <c r="N20" s="27">
        <f t="shared" si="7"/>
        <v>0.38225923142690627</v>
      </c>
      <c r="O20" s="27">
        <f t="shared" si="0"/>
        <v>0.335630092316972</v>
      </c>
      <c r="P20" s="28">
        <f t="shared" si="1"/>
        <v>0.35905474621879907</v>
      </c>
      <c r="R20" s="32">
        <f t="shared" si="8"/>
        <v>89.068247585422924</v>
      </c>
      <c r="S20" s="32">
        <f t="shared" si="9"/>
        <v>77.718699373740705</v>
      </c>
      <c r="T20" s="32">
        <f t="shared" si="10"/>
        <v>83.402626341042847</v>
      </c>
    </row>
    <row r="21" spans="2:20" x14ac:dyDescent="0.25">
      <c r="B21" s="12" t="str">
        <f>'Média Mensal'!B21</f>
        <v>Lapa</v>
      </c>
      <c r="C21" s="12" t="str">
        <f>'Média Mensal'!C21</f>
        <v>Carolina Michaelis</v>
      </c>
      <c r="D21" s="15">
        <f>'Média Mensal'!D21</f>
        <v>460.97</v>
      </c>
      <c r="E21" s="4">
        <v>52006.41336433791</v>
      </c>
      <c r="F21" s="2">
        <v>49050.5629232477</v>
      </c>
      <c r="G21" s="5">
        <f t="shared" si="4"/>
        <v>101056.97628758561</v>
      </c>
      <c r="H21" s="2">
        <v>300</v>
      </c>
      <c r="I21" s="2">
        <v>298</v>
      </c>
      <c r="J21" s="5">
        <f t="shared" si="5"/>
        <v>598</v>
      </c>
      <c r="K21" s="2">
        <v>328</v>
      </c>
      <c r="L21" s="2">
        <v>311</v>
      </c>
      <c r="M21" s="5">
        <f t="shared" si="6"/>
        <v>639</v>
      </c>
      <c r="N21" s="27">
        <f t="shared" si="7"/>
        <v>0.35585732814441856</v>
      </c>
      <c r="O21" s="27">
        <f t="shared" si="0"/>
        <v>0.34665688728478333</v>
      </c>
      <c r="P21" s="28">
        <f t="shared" si="1"/>
        <v>0.35133144308018915</v>
      </c>
      <c r="R21" s="32">
        <f t="shared" si="8"/>
        <v>82.812760134296042</v>
      </c>
      <c r="S21" s="32">
        <f t="shared" si="9"/>
        <v>80.54279626149048</v>
      </c>
      <c r="T21" s="32">
        <f t="shared" si="10"/>
        <v>81.695211226827496</v>
      </c>
    </row>
    <row r="22" spans="2:20" x14ac:dyDescent="0.25">
      <c r="B22" s="12" t="str">
        <f>'Média Mensal'!B22</f>
        <v>Carolina Michaelis</v>
      </c>
      <c r="C22" s="12" t="str">
        <f>'Média Mensal'!C22</f>
        <v>Casa da Música</v>
      </c>
      <c r="D22" s="15">
        <f>'Média Mensal'!D22</f>
        <v>627.48</v>
      </c>
      <c r="E22" s="4">
        <v>48008.383154557239</v>
      </c>
      <c r="F22" s="2">
        <v>49228.309436995696</v>
      </c>
      <c r="G22" s="5">
        <f t="shared" si="4"/>
        <v>97236.692591552943</v>
      </c>
      <c r="H22" s="2">
        <v>311</v>
      </c>
      <c r="I22" s="2">
        <v>311</v>
      </c>
      <c r="J22" s="5">
        <f t="shared" si="5"/>
        <v>622</v>
      </c>
      <c r="K22" s="2">
        <v>303</v>
      </c>
      <c r="L22" s="2">
        <v>308</v>
      </c>
      <c r="M22" s="5">
        <f t="shared" si="6"/>
        <v>611</v>
      </c>
      <c r="N22" s="27">
        <f t="shared" si="7"/>
        <v>0.33732703172117229</v>
      </c>
      <c r="O22" s="27">
        <f t="shared" si="0"/>
        <v>0.34291104372384856</v>
      </c>
      <c r="P22" s="28">
        <f t="shared" si="1"/>
        <v>0.34013114800459265</v>
      </c>
      <c r="R22" s="32">
        <f t="shared" si="8"/>
        <v>78.189549111656746</v>
      </c>
      <c r="S22" s="32">
        <f t="shared" si="9"/>
        <v>79.528771303708723</v>
      </c>
      <c r="T22" s="32">
        <f t="shared" si="10"/>
        <v>78.861875581145938</v>
      </c>
    </row>
    <row r="23" spans="2:20" x14ac:dyDescent="0.25">
      <c r="B23" s="12" t="str">
        <f>'Média Mensal'!B23</f>
        <v>Casa da Música</v>
      </c>
      <c r="C23" s="12" t="str">
        <f>'Média Mensal'!C23</f>
        <v>Francos</v>
      </c>
      <c r="D23" s="15">
        <f>'Média Mensal'!D23</f>
        <v>871.87</v>
      </c>
      <c r="E23" s="4">
        <v>40779.203613921149</v>
      </c>
      <c r="F23" s="2">
        <v>50495.285357310124</v>
      </c>
      <c r="G23" s="5">
        <f t="shared" si="4"/>
        <v>91274.488971231272</v>
      </c>
      <c r="H23" s="2">
        <v>315</v>
      </c>
      <c r="I23" s="2">
        <v>331</v>
      </c>
      <c r="J23" s="5">
        <f t="shared" si="5"/>
        <v>646</v>
      </c>
      <c r="K23" s="2">
        <v>303</v>
      </c>
      <c r="L23" s="2">
        <v>293</v>
      </c>
      <c r="M23" s="5">
        <f t="shared" si="6"/>
        <v>596</v>
      </c>
      <c r="N23" s="27">
        <f t="shared" si="7"/>
        <v>0.28480279649905821</v>
      </c>
      <c r="O23" s="27">
        <f t="shared" si="0"/>
        <v>0.35027251218999811</v>
      </c>
      <c r="P23" s="28">
        <f t="shared" si="1"/>
        <v>0.31764884240224706</v>
      </c>
      <c r="R23" s="32">
        <f t="shared" si="8"/>
        <v>65.985766365568196</v>
      </c>
      <c r="S23" s="32">
        <f t="shared" si="9"/>
        <v>80.921931662355973</v>
      </c>
      <c r="T23" s="32">
        <f t="shared" si="10"/>
        <v>73.489926707915671</v>
      </c>
    </row>
    <row r="24" spans="2:20" x14ac:dyDescent="0.25">
      <c r="B24" s="12" t="str">
        <f>'Média Mensal'!B24</f>
        <v>Francos</v>
      </c>
      <c r="C24" s="12" t="str">
        <f>'Média Mensal'!C24</f>
        <v>Ramalde</v>
      </c>
      <c r="D24" s="15">
        <f>'Média Mensal'!D24</f>
        <v>965.03</v>
      </c>
      <c r="E24" s="4">
        <v>37241.022842869264</v>
      </c>
      <c r="F24" s="2">
        <v>50662.913648223352</v>
      </c>
      <c r="G24" s="5">
        <f t="shared" si="4"/>
        <v>87903.936491092609</v>
      </c>
      <c r="H24" s="2">
        <v>308</v>
      </c>
      <c r="I24" s="2">
        <v>343</v>
      </c>
      <c r="J24" s="5">
        <f t="shared" si="5"/>
        <v>651</v>
      </c>
      <c r="K24" s="2">
        <v>303</v>
      </c>
      <c r="L24" s="2">
        <v>288</v>
      </c>
      <c r="M24" s="5">
        <f t="shared" si="6"/>
        <v>591</v>
      </c>
      <c r="N24" s="27">
        <f t="shared" si="7"/>
        <v>0.26286791209885696</v>
      </c>
      <c r="O24" s="27">
        <f t="shared" si="0"/>
        <v>0.34817000417988447</v>
      </c>
      <c r="P24" s="28">
        <f t="shared" si="1"/>
        <v>0.30608925459319675</v>
      </c>
      <c r="R24" s="32">
        <f t="shared" si="8"/>
        <v>60.9509375497042</v>
      </c>
      <c r="S24" s="32">
        <f t="shared" si="9"/>
        <v>80.289878998769183</v>
      </c>
      <c r="T24" s="32">
        <f t="shared" si="10"/>
        <v>70.776116337433663</v>
      </c>
    </row>
    <row r="25" spans="2:20" x14ac:dyDescent="0.25">
      <c r="B25" s="12" t="str">
        <f>'Média Mensal'!B25</f>
        <v>Ramalde</v>
      </c>
      <c r="C25" s="12" t="str">
        <f>'Média Mensal'!C25</f>
        <v>Viso</v>
      </c>
      <c r="D25" s="15">
        <f>'Média Mensal'!D25</f>
        <v>621.15</v>
      </c>
      <c r="E25" s="4">
        <v>35831.564292850497</v>
      </c>
      <c r="F25" s="2">
        <v>49317.246180877679</v>
      </c>
      <c r="G25" s="5">
        <f t="shared" si="4"/>
        <v>85148.810473728168</v>
      </c>
      <c r="H25" s="2">
        <v>308</v>
      </c>
      <c r="I25" s="2">
        <v>323</v>
      </c>
      <c r="J25" s="5">
        <f t="shared" si="5"/>
        <v>631</v>
      </c>
      <c r="K25" s="2">
        <v>278</v>
      </c>
      <c r="L25" s="2">
        <v>288</v>
      </c>
      <c r="M25" s="5">
        <f t="shared" si="6"/>
        <v>566</v>
      </c>
      <c r="N25" s="27">
        <f t="shared" si="7"/>
        <v>0.26449424451436826</v>
      </c>
      <c r="O25" s="27">
        <f t="shared" si="0"/>
        <v>0.34929207165333503</v>
      </c>
      <c r="P25" s="28">
        <f t="shared" si="1"/>
        <v>0.30776975130023482</v>
      </c>
      <c r="R25" s="32">
        <f t="shared" si="8"/>
        <v>61.146014151622005</v>
      </c>
      <c r="S25" s="32">
        <f t="shared" si="9"/>
        <v>80.715623863956921</v>
      </c>
      <c r="T25" s="32">
        <f t="shared" si="10"/>
        <v>71.135180011468819</v>
      </c>
    </row>
    <row r="26" spans="2:20" x14ac:dyDescent="0.25">
      <c r="B26" s="12" t="str">
        <f>'Média Mensal'!B26</f>
        <v>Viso</v>
      </c>
      <c r="C26" s="12" t="str">
        <f>'Média Mensal'!C26</f>
        <v>Sete Bicas</v>
      </c>
      <c r="D26" s="15">
        <f>'Média Mensal'!D26</f>
        <v>743.81</v>
      </c>
      <c r="E26" s="4">
        <v>33180.727905947839</v>
      </c>
      <c r="F26" s="2">
        <v>47795.857899174422</v>
      </c>
      <c r="G26" s="5">
        <f t="shared" si="4"/>
        <v>80976.58580512226</v>
      </c>
      <c r="H26" s="2">
        <v>304</v>
      </c>
      <c r="I26" s="2">
        <v>334</v>
      </c>
      <c r="J26" s="5">
        <f t="shared" si="5"/>
        <v>638</v>
      </c>
      <c r="K26" s="2">
        <v>270</v>
      </c>
      <c r="L26" s="2">
        <v>287</v>
      </c>
      <c r="M26" s="5">
        <f t="shared" si="6"/>
        <v>557</v>
      </c>
      <c r="N26" s="27">
        <f t="shared" si="7"/>
        <v>0.25018645121507299</v>
      </c>
      <c r="O26" s="27">
        <f t="shared" si="0"/>
        <v>0.3334904960868994</v>
      </c>
      <c r="P26" s="28">
        <f t="shared" si="1"/>
        <v>0.2934529680120686</v>
      </c>
      <c r="R26" s="32">
        <f t="shared" si="8"/>
        <v>57.806146177609477</v>
      </c>
      <c r="S26" s="32">
        <f t="shared" si="9"/>
        <v>76.965954749073148</v>
      </c>
      <c r="T26" s="32">
        <f t="shared" si="10"/>
        <v>67.762833309725735</v>
      </c>
    </row>
    <row r="27" spans="2:20" x14ac:dyDescent="0.25">
      <c r="B27" s="12" t="str">
        <f>'Média Mensal'!B27</f>
        <v>Sete Bicas</v>
      </c>
      <c r="C27" s="12" t="str">
        <f>'Média Mensal'!C27</f>
        <v>ASra da Hora</v>
      </c>
      <c r="D27" s="15">
        <f>'Média Mensal'!D27</f>
        <v>674.5</v>
      </c>
      <c r="E27" s="4">
        <v>29970.208993770342</v>
      </c>
      <c r="F27" s="2">
        <v>47468.539926067911</v>
      </c>
      <c r="G27" s="5">
        <f t="shared" si="4"/>
        <v>77438.748919838254</v>
      </c>
      <c r="H27" s="2">
        <v>302</v>
      </c>
      <c r="I27" s="2">
        <v>344</v>
      </c>
      <c r="J27" s="5">
        <f t="shared" si="5"/>
        <v>646</v>
      </c>
      <c r="K27" s="2">
        <v>258</v>
      </c>
      <c r="L27" s="2">
        <v>284</v>
      </c>
      <c r="M27" s="5">
        <f t="shared" si="6"/>
        <v>542</v>
      </c>
      <c r="N27" s="27">
        <f t="shared" si="7"/>
        <v>0.23193883879527569</v>
      </c>
      <c r="O27" s="27">
        <f t="shared" si="0"/>
        <v>0.32796636583896138</v>
      </c>
      <c r="P27" s="28">
        <f t="shared" si="1"/>
        <v>0.2826726905437385</v>
      </c>
      <c r="R27" s="32">
        <f t="shared" si="8"/>
        <v>53.51823034601847</v>
      </c>
      <c r="S27" s="32">
        <f t="shared" si="9"/>
        <v>75.586847016031712</v>
      </c>
      <c r="T27" s="32">
        <f t="shared" si="10"/>
        <v>65.184132087405942</v>
      </c>
    </row>
    <row r="28" spans="2:20" x14ac:dyDescent="0.25">
      <c r="B28" s="12" t="str">
        <f>'Média Mensal'!B28</f>
        <v>ASra da Hora</v>
      </c>
      <c r="C28" s="12" t="str">
        <f>'Média Mensal'!C28</f>
        <v>Vasco da Gama</v>
      </c>
      <c r="D28" s="15">
        <f>'Média Mensal'!D28</f>
        <v>824.48</v>
      </c>
      <c r="E28" s="4">
        <v>11366.284257590152</v>
      </c>
      <c r="F28" s="2">
        <v>10088.94352104312</v>
      </c>
      <c r="G28" s="5">
        <f t="shared" si="4"/>
        <v>21455.227778633271</v>
      </c>
      <c r="H28" s="2">
        <v>157</v>
      </c>
      <c r="I28" s="2">
        <v>208</v>
      </c>
      <c r="J28" s="5">
        <f t="shared" si="5"/>
        <v>365</v>
      </c>
      <c r="K28" s="2">
        <v>0</v>
      </c>
      <c r="L28" s="2">
        <v>0</v>
      </c>
      <c r="M28" s="5">
        <f t="shared" si="6"/>
        <v>0</v>
      </c>
      <c r="N28" s="27">
        <f t="shared" si="7"/>
        <v>0.33516997692823047</v>
      </c>
      <c r="O28" s="27">
        <f t="shared" si="0"/>
        <v>0.22455803777250535</v>
      </c>
      <c r="P28" s="28">
        <f t="shared" si="1"/>
        <v>0.27213632392989945</v>
      </c>
      <c r="R28" s="32">
        <f t="shared" si="8"/>
        <v>72.39671501649778</v>
      </c>
      <c r="S28" s="32">
        <f t="shared" si="9"/>
        <v>48.504536158861157</v>
      </c>
      <c r="T28" s="32">
        <f t="shared" si="10"/>
        <v>58.781445968858279</v>
      </c>
    </row>
    <row r="29" spans="2:20" x14ac:dyDescent="0.25">
      <c r="B29" s="12" t="str">
        <f>'Média Mensal'!B29</f>
        <v>Vasco da Gama</v>
      </c>
      <c r="C29" s="12" t="str">
        <f>'Média Mensal'!C29</f>
        <v>Estádio do Mar</v>
      </c>
      <c r="D29" s="15">
        <f>'Média Mensal'!D29</f>
        <v>661.6</v>
      </c>
      <c r="E29" s="4">
        <v>11642.743606838203</v>
      </c>
      <c r="F29" s="2">
        <v>8321.4920127764017</v>
      </c>
      <c r="G29" s="5">
        <f t="shared" si="4"/>
        <v>19964.235619614607</v>
      </c>
      <c r="H29" s="2">
        <v>160</v>
      </c>
      <c r="I29" s="2">
        <v>224</v>
      </c>
      <c r="J29" s="5">
        <f t="shared" si="5"/>
        <v>384</v>
      </c>
      <c r="K29" s="2">
        <v>0</v>
      </c>
      <c r="L29" s="2">
        <v>0</v>
      </c>
      <c r="M29" s="5">
        <f t="shared" si="6"/>
        <v>0</v>
      </c>
      <c r="N29" s="27">
        <f t="shared" si="7"/>
        <v>0.33688494232749427</v>
      </c>
      <c r="O29" s="27">
        <f t="shared" si="0"/>
        <v>0.17198850886194614</v>
      </c>
      <c r="P29" s="28">
        <f t="shared" si="1"/>
        <v>0.24069535613925788</v>
      </c>
      <c r="R29" s="32">
        <f t="shared" si="8"/>
        <v>72.767147542738769</v>
      </c>
      <c r="S29" s="32">
        <f t="shared" si="9"/>
        <v>37.149517914180365</v>
      </c>
      <c r="T29" s="32">
        <f t="shared" si="10"/>
        <v>51.990196926079705</v>
      </c>
    </row>
    <row r="30" spans="2:20" x14ac:dyDescent="0.25">
      <c r="B30" s="12" t="str">
        <f>'Média Mensal'!B30</f>
        <v>Estádio do Mar</v>
      </c>
      <c r="C30" s="12" t="str">
        <f>'Média Mensal'!C30</f>
        <v>Pedro Hispano</v>
      </c>
      <c r="D30" s="15">
        <f>'Média Mensal'!D30</f>
        <v>786.97</v>
      </c>
      <c r="E30" s="4">
        <v>11443.172451486293</v>
      </c>
      <c r="F30" s="2">
        <v>7896.2890719560401</v>
      </c>
      <c r="G30" s="5">
        <f t="shared" si="4"/>
        <v>19339.461523442333</v>
      </c>
      <c r="H30" s="2">
        <v>158</v>
      </c>
      <c r="I30" s="2">
        <v>231</v>
      </c>
      <c r="J30" s="5">
        <f t="shared" si="5"/>
        <v>389</v>
      </c>
      <c r="K30" s="2">
        <v>0</v>
      </c>
      <c r="L30" s="2">
        <v>0</v>
      </c>
      <c r="M30" s="5">
        <f t="shared" si="6"/>
        <v>0</v>
      </c>
      <c r="N30" s="27">
        <f t="shared" si="7"/>
        <v>0.33530158378710423</v>
      </c>
      <c r="O30" s="27">
        <f t="shared" si="0"/>
        <v>0.15825495173873738</v>
      </c>
      <c r="P30" s="28">
        <f t="shared" si="1"/>
        <v>0.23016592311056761</v>
      </c>
      <c r="R30" s="32">
        <f t="shared" si="8"/>
        <v>72.425142098014504</v>
      </c>
      <c r="S30" s="32">
        <f t="shared" si="9"/>
        <v>34.183069575567274</v>
      </c>
      <c r="T30" s="32">
        <f t="shared" si="10"/>
        <v>49.715839391882604</v>
      </c>
    </row>
    <row r="31" spans="2:20" x14ac:dyDescent="0.25">
      <c r="B31" s="12" t="str">
        <f>'Média Mensal'!B31</f>
        <v>Pedro Hispano</v>
      </c>
      <c r="C31" s="12" t="str">
        <f>'Média Mensal'!C31</f>
        <v>Parque de Real</v>
      </c>
      <c r="D31" s="15">
        <f>'Média Mensal'!D31</f>
        <v>656.68</v>
      </c>
      <c r="E31" s="4">
        <v>10384.042236117133</v>
      </c>
      <c r="F31" s="2">
        <v>6983.2612158196616</v>
      </c>
      <c r="G31" s="5">
        <f t="shared" si="4"/>
        <v>17367.303451936794</v>
      </c>
      <c r="H31" s="2">
        <v>158</v>
      </c>
      <c r="I31" s="2">
        <v>230</v>
      </c>
      <c r="J31" s="5">
        <f t="shared" si="5"/>
        <v>388</v>
      </c>
      <c r="K31" s="2">
        <v>0</v>
      </c>
      <c r="L31" s="2">
        <v>0</v>
      </c>
      <c r="M31" s="5">
        <f t="shared" si="6"/>
        <v>0</v>
      </c>
      <c r="N31" s="27">
        <f t="shared" si="7"/>
        <v>0.30426752918767969</v>
      </c>
      <c r="O31" s="27">
        <f t="shared" si="0"/>
        <v>0.14056483928783539</v>
      </c>
      <c r="P31" s="28">
        <f t="shared" si="1"/>
        <v>0.20722727486560702</v>
      </c>
      <c r="R31" s="32">
        <f t="shared" si="8"/>
        <v>65.721786304538824</v>
      </c>
      <c r="S31" s="32">
        <f t="shared" si="9"/>
        <v>30.36200528617244</v>
      </c>
      <c r="T31" s="32">
        <f t="shared" si="10"/>
        <v>44.761091370971116</v>
      </c>
    </row>
    <row r="32" spans="2:20" x14ac:dyDescent="0.25">
      <c r="B32" s="12" t="str">
        <f>'Média Mensal'!B32</f>
        <v>Parque de Real</v>
      </c>
      <c r="C32" s="12" t="str">
        <f>'Média Mensal'!C32</f>
        <v>C. Matosinhos</v>
      </c>
      <c r="D32" s="15">
        <f>'Média Mensal'!D32</f>
        <v>723.67</v>
      </c>
      <c r="E32" s="4">
        <v>10010.515728116952</v>
      </c>
      <c r="F32" s="2">
        <v>5911.9687675283531</v>
      </c>
      <c r="G32" s="5">
        <f t="shared" si="4"/>
        <v>15922.484495645305</v>
      </c>
      <c r="H32" s="2">
        <v>154</v>
      </c>
      <c r="I32" s="2">
        <v>189</v>
      </c>
      <c r="J32" s="5">
        <f t="shared" si="5"/>
        <v>343</v>
      </c>
      <c r="K32" s="2">
        <v>0</v>
      </c>
      <c r="L32" s="2">
        <v>0</v>
      </c>
      <c r="M32" s="5">
        <f t="shared" si="6"/>
        <v>0</v>
      </c>
      <c r="N32" s="27">
        <f t="shared" si="7"/>
        <v>0.30094143001794588</v>
      </c>
      <c r="O32" s="27">
        <f t="shared" si="0"/>
        <v>0.14481600939467845</v>
      </c>
      <c r="P32" s="28">
        <f t="shared" si="1"/>
        <v>0.21491313702145159</v>
      </c>
      <c r="R32" s="32">
        <f t="shared" si="8"/>
        <v>65.003348883876313</v>
      </c>
      <c r="S32" s="32">
        <f t="shared" si="9"/>
        <v>31.280258029250547</v>
      </c>
      <c r="T32" s="32">
        <f t="shared" si="10"/>
        <v>46.421237596633546</v>
      </c>
    </row>
    <row r="33" spans="2:20" x14ac:dyDescent="0.25">
      <c r="B33" s="12" t="str">
        <f>'Média Mensal'!B33</f>
        <v>C. Matosinhos</v>
      </c>
      <c r="C33" s="12" t="str">
        <f>'Média Mensal'!C33</f>
        <v>Matosinhos Sul</v>
      </c>
      <c r="D33" s="15">
        <f>'Média Mensal'!D33</f>
        <v>616.61</v>
      </c>
      <c r="E33" s="4">
        <v>7027.2625137489686</v>
      </c>
      <c r="F33" s="2">
        <v>4059.9815896917553</v>
      </c>
      <c r="G33" s="5">
        <f t="shared" si="4"/>
        <v>11087.244103440724</v>
      </c>
      <c r="H33" s="2">
        <v>147</v>
      </c>
      <c r="I33" s="2">
        <v>189</v>
      </c>
      <c r="J33" s="5">
        <f t="shared" si="5"/>
        <v>336</v>
      </c>
      <c r="K33" s="2">
        <v>0</v>
      </c>
      <c r="L33" s="2">
        <v>0</v>
      </c>
      <c r="M33" s="5">
        <f t="shared" si="6"/>
        <v>0</v>
      </c>
      <c r="N33" s="27">
        <f t="shared" si="7"/>
        <v>0.22131716155671985</v>
      </c>
      <c r="O33" s="27">
        <f t="shared" si="0"/>
        <v>9.9450852187236802E-2</v>
      </c>
      <c r="P33" s="28">
        <f t="shared" si="1"/>
        <v>0.15276736253638565</v>
      </c>
      <c r="R33" s="32">
        <f t="shared" si="8"/>
        <v>47.804506896251489</v>
      </c>
      <c r="S33" s="32">
        <f t="shared" si="9"/>
        <v>21.481384072443149</v>
      </c>
      <c r="T33" s="32">
        <f t="shared" si="10"/>
        <v>32.997750307859299</v>
      </c>
    </row>
    <row r="34" spans="2:20" x14ac:dyDescent="0.25">
      <c r="B34" s="12" t="str">
        <f>'Média Mensal'!B34</f>
        <v>Matosinhos Sul</v>
      </c>
      <c r="C34" s="12" t="str">
        <f>'Média Mensal'!C34</f>
        <v>Brito Capelo</v>
      </c>
      <c r="D34" s="15">
        <f>'Média Mensal'!D34</f>
        <v>535.72</v>
      </c>
      <c r="E34" s="4">
        <v>3128.7321368997273</v>
      </c>
      <c r="F34" s="2">
        <v>2747.6680219627378</v>
      </c>
      <c r="G34" s="5">
        <f t="shared" si="4"/>
        <v>5876.4001588624651</v>
      </c>
      <c r="H34" s="2">
        <v>130</v>
      </c>
      <c r="I34" s="2">
        <v>204</v>
      </c>
      <c r="J34" s="5">
        <f t="shared" si="5"/>
        <v>334</v>
      </c>
      <c r="K34" s="2">
        <v>0</v>
      </c>
      <c r="L34" s="2">
        <v>0</v>
      </c>
      <c r="M34" s="5">
        <f t="shared" si="6"/>
        <v>0</v>
      </c>
      <c r="N34" s="27">
        <f t="shared" si="7"/>
        <v>0.11142208464742619</v>
      </c>
      <c r="O34" s="27">
        <f t="shared" si="0"/>
        <v>6.2356300425806505E-2</v>
      </c>
      <c r="P34" s="28">
        <f t="shared" si="1"/>
        <v>8.1453761350389009E-2</v>
      </c>
      <c r="R34" s="32">
        <f t="shared" si="8"/>
        <v>24.067170283844057</v>
      </c>
      <c r="S34" s="32">
        <f t="shared" si="9"/>
        <v>13.468960891974206</v>
      </c>
      <c r="T34" s="32">
        <f t="shared" si="10"/>
        <v>17.594012451684026</v>
      </c>
    </row>
    <row r="35" spans="2:20" x14ac:dyDescent="0.25">
      <c r="B35" s="12" t="str">
        <f>'Média Mensal'!B35</f>
        <v>Brito Capelo</v>
      </c>
      <c r="C35" s="12" t="str">
        <f>'Média Mensal'!C35</f>
        <v>Mercado</v>
      </c>
      <c r="D35" s="15">
        <f>'Média Mensal'!D35</f>
        <v>487.53</v>
      </c>
      <c r="E35" s="4">
        <v>1516.4927146997807</v>
      </c>
      <c r="F35" s="2">
        <v>1825.9907398551941</v>
      </c>
      <c r="G35" s="5">
        <f t="shared" si="4"/>
        <v>3342.4834545549747</v>
      </c>
      <c r="H35" s="2">
        <v>126</v>
      </c>
      <c r="I35" s="2">
        <v>217</v>
      </c>
      <c r="J35" s="5">
        <f t="shared" si="5"/>
        <v>343</v>
      </c>
      <c r="K35" s="2">
        <v>0</v>
      </c>
      <c r="L35" s="2">
        <v>0</v>
      </c>
      <c r="M35" s="5">
        <f t="shared" si="6"/>
        <v>0</v>
      </c>
      <c r="N35" s="27">
        <f t="shared" si="7"/>
        <v>5.5720631786441085E-2</v>
      </c>
      <c r="O35" s="27">
        <f t="shared" si="0"/>
        <v>3.8956962362502005E-2</v>
      </c>
      <c r="P35" s="28">
        <f t="shared" si="1"/>
        <v>4.5115045008030652E-2</v>
      </c>
      <c r="R35" s="32">
        <f t="shared" si="8"/>
        <v>12.035656465871275</v>
      </c>
      <c r="S35" s="32">
        <f t="shared" si="9"/>
        <v>8.4147038703004338</v>
      </c>
      <c r="T35" s="32">
        <f t="shared" si="10"/>
        <v>9.7448497217346208</v>
      </c>
    </row>
    <row r="36" spans="2:20" x14ac:dyDescent="0.25">
      <c r="B36" s="13" t="str">
        <f>'Média Mensal'!B36</f>
        <v>Mercado</v>
      </c>
      <c r="C36" s="13" t="str">
        <f>'Média Mensal'!C36</f>
        <v>Sr. de Matosinhos</v>
      </c>
      <c r="D36" s="16">
        <f>'Média Mensal'!D36</f>
        <v>708.96</v>
      </c>
      <c r="E36" s="4">
        <v>306.59305695694394</v>
      </c>
      <c r="F36" s="2">
        <v>450.00000000022732</v>
      </c>
      <c r="G36" s="7">
        <f t="shared" si="4"/>
        <v>756.59305695717126</v>
      </c>
      <c r="H36" s="3">
        <v>163</v>
      </c>
      <c r="I36" s="3">
        <v>218</v>
      </c>
      <c r="J36" s="7">
        <f t="shared" si="5"/>
        <v>381</v>
      </c>
      <c r="K36" s="3">
        <v>0</v>
      </c>
      <c r="L36" s="3">
        <v>0</v>
      </c>
      <c r="M36" s="7">
        <f t="shared" si="6"/>
        <v>0</v>
      </c>
      <c r="N36" s="27">
        <f t="shared" si="7"/>
        <v>8.7080509247030209E-3</v>
      </c>
      <c r="O36" s="27">
        <f t="shared" si="0"/>
        <v>9.5565749235522277E-3</v>
      </c>
      <c r="P36" s="28">
        <f t="shared" si="1"/>
        <v>9.1935580946482364E-3</v>
      </c>
      <c r="R36" s="32">
        <f t="shared" si="8"/>
        <v>1.8809389997358523</v>
      </c>
      <c r="S36" s="32">
        <f t="shared" si="9"/>
        <v>2.0642201834872811</v>
      </c>
      <c r="T36" s="32">
        <f t="shared" si="10"/>
        <v>1.9858085484440191</v>
      </c>
    </row>
    <row r="37" spans="2:20" x14ac:dyDescent="0.25">
      <c r="B37" s="11" t="str">
        <f>'Média Mensal'!B37</f>
        <v>BSra da Hora</v>
      </c>
      <c r="C37" s="11" t="str">
        <f>'Média Mensal'!C37</f>
        <v>BFonte do Cuco</v>
      </c>
      <c r="D37" s="14">
        <f>'Média Mensal'!D37</f>
        <v>687.03</v>
      </c>
      <c r="E37" s="8">
        <v>11072.254336960685</v>
      </c>
      <c r="F37" s="9">
        <v>23748.665417061628</v>
      </c>
      <c r="G37" s="10">
        <f t="shared" si="4"/>
        <v>34820.91975402231</v>
      </c>
      <c r="H37" s="9">
        <v>90</v>
      </c>
      <c r="I37" s="9">
        <v>87</v>
      </c>
      <c r="J37" s="10">
        <f t="shared" si="5"/>
        <v>177</v>
      </c>
      <c r="K37" s="9">
        <v>157</v>
      </c>
      <c r="L37" s="9">
        <v>162</v>
      </c>
      <c r="M37" s="10">
        <f t="shared" si="6"/>
        <v>319</v>
      </c>
      <c r="N37" s="25">
        <f t="shared" si="7"/>
        <v>0.18967134330822058</v>
      </c>
      <c r="O37" s="25">
        <f t="shared" si="0"/>
        <v>0.40273818710252385</v>
      </c>
      <c r="P37" s="26">
        <f t="shared" si="1"/>
        <v>0.29674222588306443</v>
      </c>
      <c r="R37" s="32">
        <f t="shared" si="8"/>
        <v>44.826940635468361</v>
      </c>
      <c r="S37" s="32">
        <f t="shared" si="9"/>
        <v>95.376166333580827</v>
      </c>
      <c r="T37" s="32">
        <f t="shared" si="10"/>
        <v>70.203467246012721</v>
      </c>
    </row>
    <row r="38" spans="2:20" x14ac:dyDescent="0.25">
      <c r="B38" s="12" t="str">
        <f>'Média Mensal'!B38</f>
        <v>BFonte do Cuco</v>
      </c>
      <c r="C38" s="12" t="str">
        <f>'Média Mensal'!C38</f>
        <v>Custoias</v>
      </c>
      <c r="D38" s="15">
        <f>'Média Mensal'!D38</f>
        <v>689.2</v>
      </c>
      <c r="E38" s="4">
        <v>10921.57285871143</v>
      </c>
      <c r="F38" s="2">
        <v>23423.351918559052</v>
      </c>
      <c r="G38" s="5">
        <f t="shared" si="4"/>
        <v>34344.924777270484</v>
      </c>
      <c r="H38" s="2">
        <v>86</v>
      </c>
      <c r="I38" s="2">
        <v>87</v>
      </c>
      <c r="J38" s="5">
        <f t="shared" si="5"/>
        <v>173</v>
      </c>
      <c r="K38" s="2">
        <v>157</v>
      </c>
      <c r="L38" s="2">
        <v>195</v>
      </c>
      <c r="M38" s="5">
        <f t="shared" si="6"/>
        <v>352</v>
      </c>
      <c r="N38" s="27">
        <f t="shared" si="7"/>
        <v>0.18990076607858239</v>
      </c>
      <c r="O38" s="27">
        <f t="shared" si="0"/>
        <v>0.34881093517034567</v>
      </c>
      <c r="P38" s="28">
        <f t="shared" si="1"/>
        <v>0.27549994206242767</v>
      </c>
      <c r="R38" s="32">
        <f t="shared" si="8"/>
        <v>44.944744274532631</v>
      </c>
      <c r="S38" s="32">
        <f t="shared" si="9"/>
        <v>83.061531626095928</v>
      </c>
      <c r="T38" s="32">
        <f t="shared" si="10"/>
        <v>65.418904337658063</v>
      </c>
    </row>
    <row r="39" spans="2:20" x14ac:dyDescent="0.25">
      <c r="B39" s="12" t="str">
        <f>'Média Mensal'!B39</f>
        <v>Custoias</v>
      </c>
      <c r="C39" s="12" t="str">
        <f>'Média Mensal'!C39</f>
        <v>Esposade</v>
      </c>
      <c r="D39" s="15">
        <f>'Média Mensal'!D39</f>
        <v>1779.24</v>
      </c>
      <c r="E39" s="4">
        <v>10722.86731353669</v>
      </c>
      <c r="F39" s="2">
        <v>22968.902933078425</v>
      </c>
      <c r="G39" s="5">
        <f t="shared" si="4"/>
        <v>33691.770246615117</v>
      </c>
      <c r="H39" s="2">
        <v>86</v>
      </c>
      <c r="I39" s="2">
        <v>87</v>
      </c>
      <c r="J39" s="5">
        <f t="shared" si="5"/>
        <v>173</v>
      </c>
      <c r="K39" s="2">
        <v>155</v>
      </c>
      <c r="L39" s="2">
        <v>204</v>
      </c>
      <c r="M39" s="5">
        <f t="shared" si="6"/>
        <v>359</v>
      </c>
      <c r="N39" s="27">
        <f t="shared" si="7"/>
        <v>0.18806768825481776</v>
      </c>
      <c r="O39" s="27">
        <f t="shared" si="0"/>
        <v>0.33104033974804603</v>
      </c>
      <c r="P39" s="28">
        <f t="shared" si="1"/>
        <v>0.26654881524220819</v>
      </c>
      <c r="R39" s="32">
        <f t="shared" si="8"/>
        <v>44.493225367372155</v>
      </c>
      <c r="S39" s="32">
        <f t="shared" si="9"/>
        <v>78.93093791435885</v>
      </c>
      <c r="T39" s="32">
        <f t="shared" si="10"/>
        <v>63.330395200404354</v>
      </c>
    </row>
    <row r="40" spans="2:20" x14ac:dyDescent="0.25">
      <c r="B40" s="12" t="str">
        <f>'Média Mensal'!B40</f>
        <v>Esposade</v>
      </c>
      <c r="C40" s="12" t="str">
        <f>'Média Mensal'!C40</f>
        <v>Crestins</v>
      </c>
      <c r="D40" s="15">
        <f>'Média Mensal'!D40</f>
        <v>2035.56</v>
      </c>
      <c r="E40" s="4">
        <v>10597.269574244661</v>
      </c>
      <c r="F40" s="2">
        <v>22640.115815246601</v>
      </c>
      <c r="G40" s="5">
        <f t="shared" si="4"/>
        <v>33237.385389491261</v>
      </c>
      <c r="H40" s="2">
        <v>86</v>
      </c>
      <c r="I40" s="2">
        <v>87</v>
      </c>
      <c r="J40" s="5">
        <f t="shared" si="5"/>
        <v>173</v>
      </c>
      <c r="K40" s="2">
        <v>151</v>
      </c>
      <c r="L40" s="2">
        <v>204</v>
      </c>
      <c r="M40" s="5">
        <f t="shared" si="6"/>
        <v>355</v>
      </c>
      <c r="N40" s="27">
        <f t="shared" si="7"/>
        <v>0.18915588987299481</v>
      </c>
      <c r="O40" s="27">
        <f t="shared" si="0"/>
        <v>0.32630168072245186</v>
      </c>
      <c r="P40" s="28">
        <f t="shared" si="1"/>
        <v>0.26503401210043426</v>
      </c>
      <c r="R40" s="32">
        <f t="shared" si="8"/>
        <v>44.714217612846674</v>
      </c>
      <c r="S40" s="32">
        <f t="shared" si="9"/>
        <v>77.801085275761523</v>
      </c>
      <c r="T40" s="32">
        <f t="shared" si="10"/>
        <v>62.949593540703148</v>
      </c>
    </row>
    <row r="41" spans="2:20" x14ac:dyDescent="0.25">
      <c r="B41" s="12" t="str">
        <f>'Média Mensal'!B41</f>
        <v>Crestins</v>
      </c>
      <c r="C41" s="12" t="str">
        <f>'Média Mensal'!C41</f>
        <v>Verdes (B)</v>
      </c>
      <c r="D41" s="15">
        <f>'Média Mensal'!D41</f>
        <v>591.81999999999994</v>
      </c>
      <c r="E41" s="4">
        <v>10011.540920315954</v>
      </c>
      <c r="F41" s="2">
        <v>22201.860497862472</v>
      </c>
      <c r="G41" s="5">
        <f t="shared" si="4"/>
        <v>32213.401418178426</v>
      </c>
      <c r="H41" s="2">
        <v>86</v>
      </c>
      <c r="I41" s="2">
        <v>87</v>
      </c>
      <c r="J41" s="5">
        <f t="shared" si="5"/>
        <v>173</v>
      </c>
      <c r="K41" s="2">
        <v>136</v>
      </c>
      <c r="L41" s="2">
        <v>204</v>
      </c>
      <c r="M41" s="5">
        <f t="shared" si="6"/>
        <v>340</v>
      </c>
      <c r="N41" s="27">
        <f t="shared" si="7"/>
        <v>0.19141061716725211</v>
      </c>
      <c r="O41" s="27">
        <f t="shared" si="0"/>
        <v>0.31998530637989264</v>
      </c>
      <c r="P41" s="28">
        <f t="shared" si="1"/>
        <v>0.26472126600961826</v>
      </c>
      <c r="R41" s="32">
        <f t="shared" si="8"/>
        <v>45.097031172594392</v>
      </c>
      <c r="S41" s="32">
        <f t="shared" si="9"/>
        <v>76.295053257259354</v>
      </c>
      <c r="T41" s="32">
        <f t="shared" si="10"/>
        <v>62.794154811263986</v>
      </c>
    </row>
    <row r="42" spans="2:20" x14ac:dyDescent="0.25">
      <c r="B42" s="12" t="str">
        <f>'Média Mensal'!B42</f>
        <v>Verdes (B)</v>
      </c>
      <c r="C42" s="12" t="str">
        <f>'Média Mensal'!C42</f>
        <v>Pedras Rubras</v>
      </c>
      <c r="D42" s="15">
        <f>'Média Mensal'!D42</f>
        <v>960.78</v>
      </c>
      <c r="E42" s="4">
        <v>6682.725564493664</v>
      </c>
      <c r="F42" s="2">
        <v>19159.370133263194</v>
      </c>
      <c r="G42" s="5">
        <f t="shared" si="4"/>
        <v>25842.095697756857</v>
      </c>
      <c r="H42" s="2">
        <v>0</v>
      </c>
      <c r="I42" s="2">
        <v>0</v>
      </c>
      <c r="J42" s="5">
        <f t="shared" si="5"/>
        <v>0</v>
      </c>
      <c r="K42" s="2">
        <v>136</v>
      </c>
      <c r="L42" s="2">
        <v>220</v>
      </c>
      <c r="M42" s="5">
        <f t="shared" si="6"/>
        <v>356</v>
      </c>
      <c r="N42" s="27">
        <f t="shared" si="7"/>
        <v>0.19813583860571821</v>
      </c>
      <c r="O42" s="27">
        <f t="shared" si="0"/>
        <v>0.35116147604954534</v>
      </c>
      <c r="P42" s="28">
        <f t="shared" si="1"/>
        <v>0.29270224376763382</v>
      </c>
      <c r="R42" s="32">
        <f t="shared" si="8"/>
        <v>49.137687974218117</v>
      </c>
      <c r="S42" s="32">
        <f t="shared" si="9"/>
        <v>87.08804606028724</v>
      </c>
      <c r="T42" s="32">
        <f t="shared" si="10"/>
        <v>72.590156454373187</v>
      </c>
    </row>
    <row r="43" spans="2:20" x14ac:dyDescent="0.25">
      <c r="B43" s="12" t="str">
        <f>'Média Mensal'!B43</f>
        <v>Pedras Rubras</v>
      </c>
      <c r="C43" s="12" t="str">
        <f>'Média Mensal'!C43</f>
        <v>Lidador</v>
      </c>
      <c r="D43" s="15">
        <f>'Média Mensal'!D43</f>
        <v>1147.58</v>
      </c>
      <c r="E43" s="4">
        <v>5683.2114252811671</v>
      </c>
      <c r="F43" s="2">
        <v>17330.097000813439</v>
      </c>
      <c r="G43" s="5">
        <f t="shared" si="4"/>
        <v>23013.308426094605</v>
      </c>
      <c r="H43" s="2">
        <v>0</v>
      </c>
      <c r="I43" s="2">
        <v>0</v>
      </c>
      <c r="J43" s="5">
        <f t="shared" si="5"/>
        <v>0</v>
      </c>
      <c r="K43" s="2">
        <v>136</v>
      </c>
      <c r="L43" s="2">
        <v>224</v>
      </c>
      <c r="M43" s="5">
        <f t="shared" si="6"/>
        <v>360</v>
      </c>
      <c r="N43" s="27">
        <f t="shared" si="7"/>
        <v>0.1685012875142661</v>
      </c>
      <c r="O43" s="27">
        <f t="shared" si="0"/>
        <v>0.31196171156418201</v>
      </c>
      <c r="P43" s="28">
        <f t="shared" si="1"/>
        <v>0.25776555136754709</v>
      </c>
      <c r="R43" s="32">
        <f t="shared" si="8"/>
        <v>41.788319303537996</v>
      </c>
      <c r="S43" s="32">
        <f t="shared" si="9"/>
        <v>77.366504467917139</v>
      </c>
      <c r="T43" s="32">
        <f t="shared" si="10"/>
        <v>63.925856739151683</v>
      </c>
    </row>
    <row r="44" spans="2:20" x14ac:dyDescent="0.25">
      <c r="B44" s="12" t="str">
        <f>'Média Mensal'!B44</f>
        <v>Lidador</v>
      </c>
      <c r="C44" s="12" t="str">
        <f>'Média Mensal'!C44</f>
        <v>Vilar do Pinheiro</v>
      </c>
      <c r="D44" s="15">
        <f>'Média Mensal'!D44</f>
        <v>1987.51</v>
      </c>
      <c r="E44" s="4">
        <v>5520.8381249511231</v>
      </c>
      <c r="F44" s="2">
        <v>16720.940458045967</v>
      </c>
      <c r="G44" s="5">
        <f t="shared" si="4"/>
        <v>22241.778582997089</v>
      </c>
      <c r="H44" s="2">
        <v>0</v>
      </c>
      <c r="I44" s="2">
        <v>0</v>
      </c>
      <c r="J44" s="5">
        <f t="shared" si="5"/>
        <v>0</v>
      </c>
      <c r="K44" s="2">
        <v>136</v>
      </c>
      <c r="L44" s="2">
        <v>216</v>
      </c>
      <c r="M44" s="5">
        <f t="shared" si="6"/>
        <v>352</v>
      </c>
      <c r="N44" s="27">
        <f t="shared" si="7"/>
        <v>0.16368708861928141</v>
      </c>
      <c r="O44" s="27">
        <f t="shared" si="0"/>
        <v>0.31214419911226787</v>
      </c>
      <c r="P44" s="28">
        <f t="shared" si="1"/>
        <v>0.25478577005815944</v>
      </c>
      <c r="R44" s="32">
        <f t="shared" si="8"/>
        <v>40.594397977581785</v>
      </c>
      <c r="S44" s="32">
        <f t="shared" si="9"/>
        <v>77.411761379842446</v>
      </c>
      <c r="T44" s="32">
        <f t="shared" si="10"/>
        <v>63.186870974423549</v>
      </c>
    </row>
    <row r="45" spans="2:20" x14ac:dyDescent="0.25">
      <c r="B45" s="12" t="str">
        <f>'Média Mensal'!B45</f>
        <v>Vilar do Pinheiro</v>
      </c>
      <c r="C45" s="12" t="str">
        <f>'Média Mensal'!C45</f>
        <v>Modivas Sul</v>
      </c>
      <c r="D45" s="15">
        <f>'Média Mensal'!D45</f>
        <v>2037.38</v>
      </c>
      <c r="E45" s="4">
        <v>5367.5781462654959</v>
      </c>
      <c r="F45" s="2">
        <v>16236.210436391393</v>
      </c>
      <c r="G45" s="5">
        <f t="shared" si="4"/>
        <v>21603.788582656889</v>
      </c>
      <c r="H45" s="2">
        <v>0</v>
      </c>
      <c r="I45" s="2">
        <v>0</v>
      </c>
      <c r="J45" s="5">
        <f t="shared" si="5"/>
        <v>0</v>
      </c>
      <c r="K45" s="2">
        <v>136</v>
      </c>
      <c r="L45" s="2">
        <v>205</v>
      </c>
      <c r="M45" s="5">
        <f t="shared" si="6"/>
        <v>341</v>
      </c>
      <c r="N45" s="27">
        <f t="shared" si="7"/>
        <v>0.15914309019999692</v>
      </c>
      <c r="O45" s="27">
        <f t="shared" si="0"/>
        <v>0.3193589778991226</v>
      </c>
      <c r="P45" s="28">
        <f t="shared" si="1"/>
        <v>0.25546055934463258</v>
      </c>
      <c r="R45" s="32">
        <f t="shared" si="8"/>
        <v>39.467486369599236</v>
      </c>
      <c r="S45" s="32">
        <f t="shared" si="9"/>
        <v>79.201026518982403</v>
      </c>
      <c r="T45" s="32">
        <f t="shared" si="10"/>
        <v>63.354218717468882</v>
      </c>
    </row>
    <row r="46" spans="2:20" x14ac:dyDescent="0.25">
      <c r="B46" s="12" t="str">
        <f>'Média Mensal'!B46</f>
        <v>Modivas Sul</v>
      </c>
      <c r="C46" s="12" t="str">
        <f>'Média Mensal'!C46</f>
        <v>Modivas Centro</v>
      </c>
      <c r="D46" s="15">
        <f>'Média Mensal'!D46</f>
        <v>1051.08</v>
      </c>
      <c r="E46" s="4">
        <v>5396.7327052372239</v>
      </c>
      <c r="F46" s="2">
        <v>16094.586143297176</v>
      </c>
      <c r="G46" s="5">
        <f t="shared" si="4"/>
        <v>21491.3188485344</v>
      </c>
      <c r="H46" s="2">
        <v>0</v>
      </c>
      <c r="I46" s="2">
        <v>0</v>
      </c>
      <c r="J46" s="5">
        <f t="shared" si="5"/>
        <v>0</v>
      </c>
      <c r="K46" s="2">
        <v>136</v>
      </c>
      <c r="L46" s="2">
        <v>205</v>
      </c>
      <c r="M46" s="5">
        <f t="shared" si="6"/>
        <v>341</v>
      </c>
      <c r="N46" s="27">
        <f t="shared" si="7"/>
        <v>0.16000749244654958</v>
      </c>
      <c r="O46" s="27">
        <f t="shared" si="0"/>
        <v>0.31657329156760772</v>
      </c>
      <c r="P46" s="28">
        <f t="shared" si="1"/>
        <v>0.25413062681551413</v>
      </c>
      <c r="R46" s="32">
        <f t="shared" si="8"/>
        <v>39.681858126744295</v>
      </c>
      <c r="S46" s="32">
        <f t="shared" si="9"/>
        <v>78.510176308766717</v>
      </c>
      <c r="T46" s="32">
        <f t="shared" si="10"/>
        <v>63.024395450247503</v>
      </c>
    </row>
    <row r="47" spans="2:20" x14ac:dyDescent="0.25">
      <c r="B47" s="12" t="str">
        <f>'Média Mensal'!B47</f>
        <v>Modivas Centro</v>
      </c>
      <c r="C47" s="12" t="s">
        <v>102</v>
      </c>
      <c r="D47" s="15">
        <v>852.51</v>
      </c>
      <c r="E47" s="4">
        <v>5398.5657934012306</v>
      </c>
      <c r="F47" s="2">
        <v>15893.749527592681</v>
      </c>
      <c r="G47" s="5">
        <f t="shared" si="4"/>
        <v>21292.315320993912</v>
      </c>
      <c r="H47" s="2">
        <v>0</v>
      </c>
      <c r="I47" s="2">
        <v>0</v>
      </c>
      <c r="J47" s="5">
        <f t="shared" si="5"/>
        <v>0</v>
      </c>
      <c r="K47" s="2">
        <v>136</v>
      </c>
      <c r="L47" s="2">
        <v>217</v>
      </c>
      <c r="M47" s="5">
        <f t="shared" si="6"/>
        <v>353</v>
      </c>
      <c r="N47" s="27">
        <f t="shared" si="7"/>
        <v>0.16006184159752226</v>
      </c>
      <c r="O47" s="27">
        <f t="shared" si="0"/>
        <v>0.29533502169601383</v>
      </c>
      <c r="P47" s="28">
        <f t="shared" si="1"/>
        <v>0.24321844239461199</v>
      </c>
      <c r="R47" s="32">
        <f t="shared" ref="R47" si="11">+E47/(H47+K47)</f>
        <v>39.695336716185523</v>
      </c>
      <c r="S47" s="32">
        <f t="shared" ref="S47" si="12">+F47/(I47+L47)</f>
        <v>73.243085380611433</v>
      </c>
      <c r="T47" s="32">
        <f t="shared" ref="T47" si="13">+G47/(J47+M47)</f>
        <v>60.318173713863771</v>
      </c>
    </row>
    <row r="48" spans="2:20" x14ac:dyDescent="0.25">
      <c r="B48" s="12" t="s">
        <v>102</v>
      </c>
      <c r="C48" s="12" t="str">
        <f>'Média Mensal'!C48</f>
        <v>Mindelo</v>
      </c>
      <c r="D48" s="15">
        <v>1834.12</v>
      </c>
      <c r="E48" s="4">
        <v>4990.4689969843148</v>
      </c>
      <c r="F48" s="2">
        <v>15081.883551624613</v>
      </c>
      <c r="G48" s="5">
        <f t="shared" si="4"/>
        <v>20072.352548608927</v>
      </c>
      <c r="H48" s="2">
        <v>0</v>
      </c>
      <c r="I48" s="2">
        <v>0</v>
      </c>
      <c r="J48" s="5">
        <f t="shared" si="5"/>
        <v>0</v>
      </c>
      <c r="K48" s="2">
        <v>136</v>
      </c>
      <c r="L48" s="2">
        <v>223</v>
      </c>
      <c r="M48" s="5">
        <f t="shared" si="6"/>
        <v>359</v>
      </c>
      <c r="N48" s="27">
        <f t="shared" si="7"/>
        <v>0.14796219749123324</v>
      </c>
      <c r="O48" s="27">
        <f t="shared" si="0"/>
        <v>0.27270872905440136</v>
      </c>
      <c r="P48" s="28">
        <f t="shared" si="1"/>
        <v>0.22545099007782513</v>
      </c>
      <c r="R48" s="32">
        <f t="shared" si="8"/>
        <v>36.694624977825846</v>
      </c>
      <c r="S48" s="32">
        <f t="shared" si="9"/>
        <v>67.631764805491542</v>
      </c>
      <c r="T48" s="32">
        <f t="shared" si="10"/>
        <v>55.911845539300636</v>
      </c>
    </row>
    <row r="49" spans="2:20" x14ac:dyDescent="0.25">
      <c r="B49" s="12" t="str">
        <f>'Média Mensal'!B49</f>
        <v>Mindelo</v>
      </c>
      <c r="C49" s="12" t="str">
        <f>'Média Mensal'!C49</f>
        <v>Espaço Natureza</v>
      </c>
      <c r="D49" s="15">
        <f>'Média Mensal'!D49</f>
        <v>776.86</v>
      </c>
      <c r="E49" s="4">
        <v>4555.4801175221828</v>
      </c>
      <c r="F49" s="2">
        <v>14115.992015222651</v>
      </c>
      <c r="G49" s="5">
        <f t="shared" si="4"/>
        <v>18671.472132744835</v>
      </c>
      <c r="H49" s="2">
        <v>0</v>
      </c>
      <c r="I49" s="2">
        <v>0</v>
      </c>
      <c r="J49" s="5">
        <f t="shared" si="5"/>
        <v>0</v>
      </c>
      <c r="K49" s="2">
        <v>136</v>
      </c>
      <c r="L49" s="2">
        <v>223</v>
      </c>
      <c r="M49" s="5">
        <f t="shared" si="6"/>
        <v>359</v>
      </c>
      <c r="N49" s="27">
        <f t="shared" si="7"/>
        <v>0.13506523118839489</v>
      </c>
      <c r="O49" s="27">
        <f t="shared" si="0"/>
        <v>0.25524359929160007</v>
      </c>
      <c r="P49" s="28">
        <f t="shared" si="1"/>
        <v>0.20971641806030231</v>
      </c>
      <c r="R49" s="32">
        <f t="shared" si="8"/>
        <v>33.496177334721935</v>
      </c>
      <c r="S49" s="32">
        <f t="shared" si="9"/>
        <v>63.30041262431682</v>
      </c>
      <c r="T49" s="32">
        <f t="shared" si="10"/>
        <v>52.009671678954973</v>
      </c>
    </row>
    <row r="50" spans="2:20" x14ac:dyDescent="0.25">
      <c r="B50" s="12" t="str">
        <f>'Média Mensal'!B50</f>
        <v>Espaço Natureza</v>
      </c>
      <c r="C50" s="12" t="str">
        <f>'Média Mensal'!C50</f>
        <v>Varziela</v>
      </c>
      <c r="D50" s="15">
        <f>'Média Mensal'!D50</f>
        <v>1539</v>
      </c>
      <c r="E50" s="4">
        <v>4325.4381093426955</v>
      </c>
      <c r="F50" s="2">
        <v>14183.045123394322</v>
      </c>
      <c r="G50" s="5">
        <f t="shared" si="4"/>
        <v>18508.483232737017</v>
      </c>
      <c r="H50" s="2">
        <v>0</v>
      </c>
      <c r="I50" s="2">
        <v>0</v>
      </c>
      <c r="J50" s="5">
        <f t="shared" si="5"/>
        <v>0</v>
      </c>
      <c r="K50" s="2">
        <v>136</v>
      </c>
      <c r="L50" s="2">
        <v>224</v>
      </c>
      <c r="M50" s="5">
        <f t="shared" si="6"/>
        <v>360</v>
      </c>
      <c r="N50" s="27">
        <f t="shared" si="7"/>
        <v>0.12824472572766532</v>
      </c>
      <c r="O50" s="27">
        <f t="shared" si="0"/>
        <v>0.25531115213483441</v>
      </c>
      <c r="P50" s="28">
        <f t="shared" si="1"/>
        <v>0.20730827993657053</v>
      </c>
      <c r="R50" s="32">
        <f t="shared" si="8"/>
        <v>31.804691980460998</v>
      </c>
      <c r="S50" s="32">
        <f t="shared" si="9"/>
        <v>63.317165729438941</v>
      </c>
      <c r="T50" s="32">
        <f t="shared" si="10"/>
        <v>51.412453424269493</v>
      </c>
    </row>
    <row r="51" spans="2:20" x14ac:dyDescent="0.25">
      <c r="B51" s="12" t="str">
        <f>'Média Mensal'!B51</f>
        <v>Varziela</v>
      </c>
      <c r="C51" s="12" t="str">
        <f>'Média Mensal'!C51</f>
        <v>Árvore</v>
      </c>
      <c r="D51" s="15">
        <f>'Média Mensal'!D51</f>
        <v>858.71</v>
      </c>
      <c r="E51" s="4">
        <v>3601.4122170703959</v>
      </c>
      <c r="F51" s="2">
        <v>13171.851728551186</v>
      </c>
      <c r="G51" s="5">
        <f t="shared" si="4"/>
        <v>16773.263945621584</v>
      </c>
      <c r="H51" s="2">
        <v>0</v>
      </c>
      <c r="I51" s="2">
        <v>0</v>
      </c>
      <c r="J51" s="5">
        <f t="shared" si="5"/>
        <v>0</v>
      </c>
      <c r="K51" s="2">
        <v>136</v>
      </c>
      <c r="L51" s="2">
        <v>221</v>
      </c>
      <c r="M51" s="5">
        <f t="shared" si="6"/>
        <v>357</v>
      </c>
      <c r="N51" s="27">
        <f t="shared" si="7"/>
        <v>0.10677811364653687</v>
      </c>
      <c r="O51" s="27">
        <f t="shared" si="0"/>
        <v>0.24032717356136304</v>
      </c>
      <c r="P51" s="28">
        <f t="shared" si="1"/>
        <v>0.18945134121285787</v>
      </c>
      <c r="R51" s="32">
        <f t="shared" si="8"/>
        <v>26.480972184341145</v>
      </c>
      <c r="S51" s="32">
        <f t="shared" si="9"/>
        <v>59.601139043218033</v>
      </c>
      <c r="T51" s="32">
        <f t="shared" si="10"/>
        <v>46.98393262078875</v>
      </c>
    </row>
    <row r="52" spans="2:20" x14ac:dyDescent="0.25">
      <c r="B52" s="12" t="str">
        <f>'Média Mensal'!B52</f>
        <v>Árvore</v>
      </c>
      <c r="C52" s="12" t="str">
        <f>'Média Mensal'!C52</f>
        <v>Azurara</v>
      </c>
      <c r="D52" s="15">
        <f>'Média Mensal'!D52</f>
        <v>664.57</v>
      </c>
      <c r="E52" s="4">
        <v>3604.8839315195773</v>
      </c>
      <c r="F52" s="2">
        <v>13030.168161481435</v>
      </c>
      <c r="G52" s="5">
        <f t="shared" si="4"/>
        <v>16635.052093001013</v>
      </c>
      <c r="H52" s="2">
        <v>0</v>
      </c>
      <c r="I52" s="2">
        <v>0</v>
      </c>
      <c r="J52" s="5">
        <f t="shared" si="5"/>
        <v>0</v>
      </c>
      <c r="K52" s="2">
        <v>137</v>
      </c>
      <c r="L52" s="2">
        <v>222</v>
      </c>
      <c r="M52" s="5">
        <f t="shared" si="6"/>
        <v>359</v>
      </c>
      <c r="N52" s="27">
        <f t="shared" si="7"/>
        <v>0.10610089273368194</v>
      </c>
      <c r="O52" s="27">
        <f t="shared" si="0"/>
        <v>0.2366711741042109</v>
      </c>
      <c r="P52" s="28">
        <f t="shared" si="1"/>
        <v>0.18684351798230989</v>
      </c>
      <c r="R52" s="32">
        <f t="shared" si="8"/>
        <v>26.313021397953118</v>
      </c>
      <c r="S52" s="32">
        <f t="shared" si="9"/>
        <v>58.6944511778443</v>
      </c>
      <c r="T52" s="32">
        <f t="shared" si="10"/>
        <v>46.337192459612851</v>
      </c>
    </row>
    <row r="53" spans="2:20" x14ac:dyDescent="0.25">
      <c r="B53" s="12" t="str">
        <f>'Média Mensal'!B53</f>
        <v>Azurara</v>
      </c>
      <c r="C53" s="12" t="str">
        <f>'Média Mensal'!C53</f>
        <v>Santa Clara</v>
      </c>
      <c r="D53" s="15">
        <f>'Média Mensal'!D53</f>
        <v>1218.0899999999999</v>
      </c>
      <c r="E53" s="4">
        <v>3572.777858737627</v>
      </c>
      <c r="F53" s="2">
        <v>12838.010958861614</v>
      </c>
      <c r="G53" s="5">
        <f t="shared" si="4"/>
        <v>16410.788817599241</v>
      </c>
      <c r="H53" s="2">
        <v>0</v>
      </c>
      <c r="I53" s="2">
        <v>0</v>
      </c>
      <c r="J53" s="5">
        <f t="shared" si="5"/>
        <v>0</v>
      </c>
      <c r="K53" s="2">
        <v>134</v>
      </c>
      <c r="L53" s="2">
        <v>222</v>
      </c>
      <c r="M53" s="5">
        <f t="shared" si="6"/>
        <v>356</v>
      </c>
      <c r="N53" s="27">
        <f t="shared" si="7"/>
        <v>0.10751016666880196</v>
      </c>
      <c r="O53" s="27">
        <f t="shared" si="0"/>
        <v>0.23318096045592876</v>
      </c>
      <c r="P53" s="28">
        <f t="shared" si="1"/>
        <v>0.18587790886189789</v>
      </c>
      <c r="R53" s="32">
        <f t="shared" si="8"/>
        <v>26.662521333862887</v>
      </c>
      <c r="S53" s="32">
        <f t="shared" si="9"/>
        <v>57.828878193070331</v>
      </c>
      <c r="T53" s="32">
        <f t="shared" si="10"/>
        <v>46.097721397750675</v>
      </c>
    </row>
    <row r="54" spans="2:20" x14ac:dyDescent="0.25">
      <c r="B54" s="12" t="str">
        <f>'Média Mensal'!B54</f>
        <v>Santa Clara</v>
      </c>
      <c r="C54" s="12" t="str">
        <f>'Média Mensal'!C54</f>
        <v>Vila do Conde</v>
      </c>
      <c r="D54" s="15">
        <f>'Média Mensal'!D54</f>
        <v>670.57</v>
      </c>
      <c r="E54" s="4">
        <v>3416.275023014643</v>
      </c>
      <c r="F54" s="2">
        <v>12343.717882748122</v>
      </c>
      <c r="G54" s="5">
        <f t="shared" si="4"/>
        <v>15759.992905762765</v>
      </c>
      <c r="H54" s="2">
        <v>0</v>
      </c>
      <c r="I54" s="2">
        <v>0</v>
      </c>
      <c r="J54" s="5">
        <f t="shared" si="5"/>
        <v>0</v>
      </c>
      <c r="K54" s="2">
        <v>102</v>
      </c>
      <c r="L54" s="2">
        <v>223</v>
      </c>
      <c r="M54" s="5">
        <f t="shared" si="6"/>
        <v>325</v>
      </c>
      <c r="N54" s="27">
        <f t="shared" si="7"/>
        <v>0.13505198541329233</v>
      </c>
      <c r="O54" s="27">
        <f t="shared" si="0"/>
        <v>0.22319756044315278</v>
      </c>
      <c r="P54" s="28">
        <f t="shared" si="1"/>
        <v>0.19553341074147351</v>
      </c>
      <c r="R54" s="32">
        <f t="shared" si="8"/>
        <v>33.4928923824965</v>
      </c>
      <c r="S54" s="32">
        <f t="shared" si="9"/>
        <v>55.352994989901894</v>
      </c>
      <c r="T54" s="32">
        <f t="shared" si="10"/>
        <v>48.492285863885428</v>
      </c>
    </row>
    <row r="55" spans="2:20" x14ac:dyDescent="0.25">
      <c r="B55" s="12" t="str">
        <f>'Média Mensal'!B55</f>
        <v>Vila do Conde</v>
      </c>
      <c r="C55" s="12" t="str">
        <f>'Média Mensal'!C55</f>
        <v>Alto de Pega</v>
      </c>
      <c r="D55" s="15">
        <f>'Média Mensal'!D55</f>
        <v>730.41</v>
      </c>
      <c r="E55" s="4">
        <v>2401.839192573555</v>
      </c>
      <c r="F55" s="2">
        <v>9486.0202860619374</v>
      </c>
      <c r="G55" s="5">
        <f t="shared" si="4"/>
        <v>11887.859478635492</v>
      </c>
      <c r="H55" s="2">
        <v>0</v>
      </c>
      <c r="I55" s="2">
        <v>0</v>
      </c>
      <c r="J55" s="5">
        <f t="shared" si="5"/>
        <v>0</v>
      </c>
      <c r="K55" s="2">
        <v>93</v>
      </c>
      <c r="L55" s="2">
        <v>223</v>
      </c>
      <c r="M55" s="5">
        <f t="shared" si="6"/>
        <v>316</v>
      </c>
      <c r="N55" s="27">
        <f t="shared" si="7"/>
        <v>0.10413801563360887</v>
      </c>
      <c r="O55" s="27">
        <f t="shared" si="0"/>
        <v>0.17152503048716075</v>
      </c>
      <c r="P55" s="28">
        <f t="shared" si="1"/>
        <v>0.151692776115704</v>
      </c>
      <c r="R55" s="32">
        <f t="shared" si="8"/>
        <v>25.826227877135</v>
      </c>
      <c r="S55" s="32">
        <f t="shared" si="9"/>
        <v>42.538207560815863</v>
      </c>
      <c r="T55" s="32">
        <f t="shared" si="10"/>
        <v>37.619808476694594</v>
      </c>
    </row>
    <row r="56" spans="2:20" x14ac:dyDescent="0.25">
      <c r="B56" s="12" t="str">
        <f>'Média Mensal'!B56</f>
        <v>Alto de Pega</v>
      </c>
      <c r="C56" s="12" t="str">
        <f>'Média Mensal'!C56</f>
        <v>Portas Fronhas</v>
      </c>
      <c r="D56" s="15">
        <f>'Média Mensal'!D56</f>
        <v>671.05</v>
      </c>
      <c r="E56" s="4">
        <v>2284.8803380628401</v>
      </c>
      <c r="F56" s="2">
        <v>9135.6770100078338</v>
      </c>
      <c r="G56" s="5">
        <f t="shared" si="4"/>
        <v>11420.557348070673</v>
      </c>
      <c r="H56" s="2">
        <v>0</v>
      </c>
      <c r="I56" s="2">
        <v>0</v>
      </c>
      <c r="J56" s="5">
        <f t="shared" si="5"/>
        <v>0</v>
      </c>
      <c r="K56" s="2">
        <v>91</v>
      </c>
      <c r="L56" s="2">
        <v>223</v>
      </c>
      <c r="M56" s="5">
        <f t="shared" si="6"/>
        <v>314</v>
      </c>
      <c r="N56" s="27">
        <f>+E56/(H56*216+K56*248)</f>
        <v>0.10124425461107942</v>
      </c>
      <c r="O56" s="27">
        <f t="shared" si="0"/>
        <v>0.16519016725748289</v>
      </c>
      <c r="P56" s="28">
        <f t="shared" si="1"/>
        <v>0.14665807155422583</v>
      </c>
      <c r="R56" s="32">
        <f t="shared" si="8"/>
        <v>25.108575143547693</v>
      </c>
      <c r="S56" s="32">
        <f t="shared" si="9"/>
        <v>40.967161479855754</v>
      </c>
      <c r="T56" s="32">
        <f t="shared" si="10"/>
        <v>36.371201745448005</v>
      </c>
    </row>
    <row r="57" spans="2:20" x14ac:dyDescent="0.25">
      <c r="B57" s="12" t="str">
        <f>'Média Mensal'!B57</f>
        <v>Portas Fronhas</v>
      </c>
      <c r="C57" s="12" t="str">
        <f>'Média Mensal'!C57</f>
        <v>São Brás</v>
      </c>
      <c r="D57" s="15">
        <f>'Média Mensal'!D57</f>
        <v>562.21</v>
      </c>
      <c r="E57" s="4">
        <v>1938.1675964335154</v>
      </c>
      <c r="F57" s="2">
        <v>6717.3464460200075</v>
      </c>
      <c r="G57" s="5">
        <f t="shared" si="4"/>
        <v>8655.5140424535239</v>
      </c>
      <c r="H57" s="2">
        <v>0</v>
      </c>
      <c r="I57" s="2">
        <v>0</v>
      </c>
      <c r="J57" s="5">
        <f t="shared" si="5"/>
        <v>0</v>
      </c>
      <c r="K57" s="42">
        <v>77</v>
      </c>
      <c r="L57" s="2">
        <v>223</v>
      </c>
      <c r="M57" s="5">
        <f t="shared" si="6"/>
        <v>300</v>
      </c>
      <c r="N57" s="27">
        <f>+E57/(H57*216+K57*248)</f>
        <v>0.10149599897536214</v>
      </c>
      <c r="O57" s="27">
        <f t="shared" si="0"/>
        <v>0.12146221694669478</v>
      </c>
      <c r="P57" s="28">
        <f t="shared" si="1"/>
        <v>0.11633755433405274</v>
      </c>
      <c r="R57" s="32">
        <f t="shared" si="8"/>
        <v>25.17100774588981</v>
      </c>
      <c r="S57" s="32">
        <f t="shared" si="9"/>
        <v>30.122629802780303</v>
      </c>
      <c r="T57" s="32">
        <f t="shared" si="10"/>
        <v>28.851713474845081</v>
      </c>
    </row>
    <row r="58" spans="2:20" x14ac:dyDescent="0.25">
      <c r="B58" s="13" t="str">
        <f>'Média Mensal'!B58</f>
        <v>São Brás</v>
      </c>
      <c r="C58" s="13" t="str">
        <f>'Média Mensal'!C58</f>
        <v>Póvoa de Varzim</v>
      </c>
      <c r="D58" s="16">
        <f>'Média Mensal'!D58</f>
        <v>624.94000000000005</v>
      </c>
      <c r="E58" s="6">
        <v>1888.8967600790049</v>
      </c>
      <c r="F58" s="3">
        <v>6338.0000000100745</v>
      </c>
      <c r="G58" s="7">
        <f t="shared" si="4"/>
        <v>8226.8967600890792</v>
      </c>
      <c r="H58" s="6">
        <v>0</v>
      </c>
      <c r="I58" s="3">
        <v>0</v>
      </c>
      <c r="J58" s="7">
        <f t="shared" si="5"/>
        <v>0</v>
      </c>
      <c r="K58" s="43">
        <v>72</v>
      </c>
      <c r="L58" s="3">
        <v>223</v>
      </c>
      <c r="M58" s="7">
        <f t="shared" si="6"/>
        <v>295</v>
      </c>
      <c r="N58" s="27">
        <f>+E58/(H58*216+K58*248)</f>
        <v>0.10578498880370771</v>
      </c>
      <c r="O58" s="27">
        <f t="shared" si="0"/>
        <v>0.11460292203113834</v>
      </c>
      <c r="P58" s="28">
        <f t="shared" si="1"/>
        <v>0.11245074849766373</v>
      </c>
      <c r="R58" s="32">
        <f t="shared" si="8"/>
        <v>26.234677223319512</v>
      </c>
      <c r="S58" s="32">
        <f t="shared" si="9"/>
        <v>28.421524663722305</v>
      </c>
      <c r="T58" s="32">
        <f t="shared" si="10"/>
        <v>27.887785627420609</v>
      </c>
    </row>
    <row r="59" spans="2:20" x14ac:dyDescent="0.25">
      <c r="B59" s="11" t="str">
        <f>'Média Mensal'!B59</f>
        <v>CSra da Hora</v>
      </c>
      <c r="C59" s="11" t="str">
        <f>'Média Mensal'!C59</f>
        <v>CFonte do Cuco</v>
      </c>
      <c r="D59" s="14">
        <f>'Média Mensal'!D59</f>
        <v>685.98</v>
      </c>
      <c r="E59" s="2">
        <v>11300.688944366026</v>
      </c>
      <c r="F59" s="2">
        <v>16435.950508147023</v>
      </c>
      <c r="G59" s="5">
        <f t="shared" si="4"/>
        <v>27736.639452513049</v>
      </c>
      <c r="H59" s="2">
        <v>61</v>
      </c>
      <c r="I59" s="2">
        <v>60</v>
      </c>
      <c r="J59" s="10">
        <f t="shared" si="5"/>
        <v>121</v>
      </c>
      <c r="K59" s="2">
        <v>86</v>
      </c>
      <c r="L59" s="2">
        <v>108</v>
      </c>
      <c r="M59" s="10">
        <f t="shared" si="6"/>
        <v>194</v>
      </c>
      <c r="N59" s="25">
        <f t="shared" si="7"/>
        <v>0.32751822815806936</v>
      </c>
      <c r="O59" s="25">
        <f t="shared" si="0"/>
        <v>0.41354545360675882</v>
      </c>
      <c r="P59" s="26">
        <f t="shared" si="1"/>
        <v>0.3735674961280176</v>
      </c>
      <c r="R59" s="32">
        <f t="shared" si="8"/>
        <v>76.875434995687243</v>
      </c>
      <c r="S59" s="32">
        <f t="shared" si="9"/>
        <v>97.833038738970373</v>
      </c>
      <c r="T59" s="32">
        <f t="shared" si="10"/>
        <v>88.052823658771587</v>
      </c>
    </row>
    <row r="60" spans="2:20" x14ac:dyDescent="0.25">
      <c r="B60" s="12" t="str">
        <f>'Média Mensal'!B60</f>
        <v>CFonte do Cuco</v>
      </c>
      <c r="C60" s="12" t="str">
        <f>'Média Mensal'!C60</f>
        <v>Cândido dos Reis</v>
      </c>
      <c r="D60" s="15">
        <f>'Média Mensal'!D60</f>
        <v>913.51</v>
      </c>
      <c r="E60" s="2">
        <v>10942.644204797241</v>
      </c>
      <c r="F60" s="2">
        <v>16168.439323645358</v>
      </c>
      <c r="G60" s="5">
        <f t="shared" si="4"/>
        <v>27111.083528442599</v>
      </c>
      <c r="H60" s="2">
        <v>61</v>
      </c>
      <c r="I60" s="2">
        <v>60</v>
      </c>
      <c r="J60" s="5">
        <f t="shared" si="5"/>
        <v>121</v>
      </c>
      <c r="K60" s="2">
        <v>82</v>
      </c>
      <c r="L60" s="2">
        <v>108</v>
      </c>
      <c r="M60" s="5">
        <f t="shared" si="6"/>
        <v>190</v>
      </c>
      <c r="N60" s="27">
        <f t="shared" si="7"/>
        <v>0.32652913000707928</v>
      </c>
      <c r="O60" s="27">
        <f t="shared" si="0"/>
        <v>0.4068145965087902</v>
      </c>
      <c r="P60" s="28">
        <f t="shared" si="1"/>
        <v>0.37008686699304627</v>
      </c>
      <c r="R60" s="32">
        <f t="shared" si="8"/>
        <v>76.52198744613456</v>
      </c>
      <c r="S60" s="32">
        <f t="shared" si="9"/>
        <v>96.240710259793801</v>
      </c>
      <c r="T60" s="32">
        <f t="shared" si="10"/>
        <v>87.173902020715758</v>
      </c>
    </row>
    <row r="61" spans="2:20" x14ac:dyDescent="0.25">
      <c r="B61" s="12" t="str">
        <f>'Média Mensal'!B61</f>
        <v>Cândido dos Reis</v>
      </c>
      <c r="C61" s="12" t="str">
        <f>'Média Mensal'!C61</f>
        <v>Pias</v>
      </c>
      <c r="D61" s="15">
        <f>'Média Mensal'!D61</f>
        <v>916.73</v>
      </c>
      <c r="E61" s="2">
        <v>10914.542839443209</v>
      </c>
      <c r="F61" s="2">
        <v>15622.769059030195</v>
      </c>
      <c r="G61" s="5">
        <f t="shared" si="4"/>
        <v>26537.311898473403</v>
      </c>
      <c r="H61" s="2">
        <v>61</v>
      </c>
      <c r="I61" s="2">
        <v>60</v>
      </c>
      <c r="J61" s="5">
        <f t="shared" si="5"/>
        <v>121</v>
      </c>
      <c r="K61" s="2">
        <v>82</v>
      </c>
      <c r="L61" s="2">
        <v>108</v>
      </c>
      <c r="M61" s="5">
        <f t="shared" si="6"/>
        <v>190</v>
      </c>
      <c r="N61" s="27">
        <f t="shared" si="7"/>
        <v>0.325690583654906</v>
      </c>
      <c r="O61" s="27">
        <f t="shared" si="0"/>
        <v>0.39308497028558259</v>
      </c>
      <c r="P61" s="28">
        <f t="shared" si="1"/>
        <v>0.36225444876151308</v>
      </c>
      <c r="R61" s="32">
        <f t="shared" si="8"/>
        <v>76.32547440170076</v>
      </c>
      <c r="S61" s="32">
        <f t="shared" si="9"/>
        <v>92.992672970417829</v>
      </c>
      <c r="T61" s="32">
        <f t="shared" si="10"/>
        <v>85.328977165509329</v>
      </c>
    </row>
    <row r="62" spans="2:20" x14ac:dyDescent="0.25">
      <c r="B62" s="12" t="str">
        <f>'Média Mensal'!B62</f>
        <v>Pias</v>
      </c>
      <c r="C62" s="12" t="str">
        <f>'Média Mensal'!C62</f>
        <v>Araújo</v>
      </c>
      <c r="D62" s="15">
        <f>'Média Mensal'!D62</f>
        <v>1258.1300000000001</v>
      </c>
      <c r="E62" s="2">
        <v>10956.401955196905</v>
      </c>
      <c r="F62" s="2">
        <v>14892.4046685146</v>
      </c>
      <c r="G62" s="5">
        <f t="shared" si="4"/>
        <v>25848.806623711505</v>
      </c>
      <c r="H62" s="2">
        <v>58</v>
      </c>
      <c r="I62" s="2">
        <v>60</v>
      </c>
      <c r="J62" s="5">
        <f t="shared" si="5"/>
        <v>118</v>
      </c>
      <c r="K62" s="2">
        <v>82</v>
      </c>
      <c r="L62" s="2">
        <v>108</v>
      </c>
      <c r="M62" s="5">
        <f t="shared" si="6"/>
        <v>190</v>
      </c>
      <c r="N62" s="27">
        <f t="shared" si="7"/>
        <v>0.33338613544294382</v>
      </c>
      <c r="O62" s="27">
        <f t="shared" si="0"/>
        <v>0.37470824950972725</v>
      </c>
      <c r="P62" s="28">
        <f t="shared" si="1"/>
        <v>0.35600493917628229</v>
      </c>
      <c r="R62" s="32">
        <f t="shared" si="8"/>
        <v>78.260013965692181</v>
      </c>
      <c r="S62" s="32">
        <f t="shared" si="9"/>
        <v>88.645265884015473</v>
      </c>
      <c r="T62" s="32">
        <f t="shared" si="10"/>
        <v>83.924696830232165</v>
      </c>
    </row>
    <row r="63" spans="2:20" x14ac:dyDescent="0.25">
      <c r="B63" s="12" t="str">
        <f>'Média Mensal'!B63</f>
        <v>Araújo</v>
      </c>
      <c r="C63" s="12" t="str">
        <f>'Média Mensal'!C63</f>
        <v>Custió</v>
      </c>
      <c r="D63" s="15">
        <f>'Média Mensal'!D63</f>
        <v>651.69000000000005</v>
      </c>
      <c r="E63" s="2">
        <v>10831.050288279508</v>
      </c>
      <c r="F63" s="2">
        <v>14071.573019610427</v>
      </c>
      <c r="G63" s="5">
        <f t="shared" si="4"/>
        <v>24902.623307889935</v>
      </c>
      <c r="H63" s="2">
        <v>58</v>
      </c>
      <c r="I63" s="2">
        <v>60</v>
      </c>
      <c r="J63" s="5">
        <f t="shared" si="5"/>
        <v>118</v>
      </c>
      <c r="K63" s="2">
        <v>82</v>
      </c>
      <c r="L63" s="2">
        <v>108</v>
      </c>
      <c r="M63" s="5">
        <f t="shared" si="6"/>
        <v>190</v>
      </c>
      <c r="N63" s="27">
        <f t="shared" si="7"/>
        <v>0.32957188072905025</v>
      </c>
      <c r="O63" s="27">
        <f t="shared" si="0"/>
        <v>0.35405527927763752</v>
      </c>
      <c r="P63" s="28">
        <f t="shared" si="1"/>
        <v>0.3429735471007318</v>
      </c>
      <c r="R63" s="32">
        <f t="shared" si="8"/>
        <v>77.364644916282202</v>
      </c>
      <c r="S63" s="32">
        <f t="shared" si="9"/>
        <v>83.759363211966829</v>
      </c>
      <c r="T63" s="32">
        <f t="shared" si="10"/>
        <v>80.852673077564731</v>
      </c>
    </row>
    <row r="64" spans="2:20" x14ac:dyDescent="0.25">
      <c r="B64" s="12" t="str">
        <f>'Média Mensal'!B64</f>
        <v>Custió</v>
      </c>
      <c r="C64" s="12" t="str">
        <f>'Média Mensal'!C64</f>
        <v>Parque de Maia</v>
      </c>
      <c r="D64" s="15">
        <f>'Média Mensal'!D64</f>
        <v>1418.51</v>
      </c>
      <c r="E64" s="2">
        <v>10746.392802435937</v>
      </c>
      <c r="F64" s="2">
        <v>13124.827644962548</v>
      </c>
      <c r="G64" s="5">
        <f t="shared" si="4"/>
        <v>23871.220447398486</v>
      </c>
      <c r="H64" s="2">
        <v>51</v>
      </c>
      <c r="I64" s="2">
        <v>80</v>
      </c>
      <c r="J64" s="5">
        <f t="shared" si="5"/>
        <v>131</v>
      </c>
      <c r="K64" s="2">
        <v>81</v>
      </c>
      <c r="L64" s="2">
        <v>122</v>
      </c>
      <c r="M64" s="5">
        <f t="shared" si="6"/>
        <v>203</v>
      </c>
      <c r="N64" s="27">
        <f t="shared" si="7"/>
        <v>0.34549873979025003</v>
      </c>
      <c r="O64" s="27">
        <f t="shared" si="0"/>
        <v>0.27610290400880488</v>
      </c>
      <c r="P64" s="28">
        <f t="shared" si="1"/>
        <v>0.30355061606559619</v>
      </c>
      <c r="R64" s="32">
        <f t="shared" si="8"/>
        <v>81.412066685120735</v>
      </c>
      <c r="S64" s="32">
        <f t="shared" si="9"/>
        <v>64.974394281992815</v>
      </c>
      <c r="T64" s="32">
        <f t="shared" si="10"/>
        <v>71.47071990239067</v>
      </c>
    </row>
    <row r="65" spans="2:20" x14ac:dyDescent="0.25">
      <c r="B65" s="12" t="str">
        <f>'Média Mensal'!B65</f>
        <v>Parque de Maia</v>
      </c>
      <c r="C65" s="12" t="str">
        <f>'Média Mensal'!C65</f>
        <v>Forum</v>
      </c>
      <c r="D65" s="15">
        <f>'Média Mensal'!D65</f>
        <v>824.81</v>
      </c>
      <c r="E65" s="2">
        <v>10084.996776097107</v>
      </c>
      <c r="F65" s="2">
        <v>10671.139856368645</v>
      </c>
      <c r="G65" s="5">
        <f t="shared" si="4"/>
        <v>20756.13663246575</v>
      </c>
      <c r="H65" s="2">
        <v>49</v>
      </c>
      <c r="I65" s="2">
        <v>80</v>
      </c>
      <c r="J65" s="5">
        <f t="shared" si="5"/>
        <v>129</v>
      </c>
      <c r="K65" s="2">
        <v>85</v>
      </c>
      <c r="L65" s="2">
        <v>125</v>
      </c>
      <c r="M65" s="5">
        <f t="shared" si="6"/>
        <v>210</v>
      </c>
      <c r="N65" s="27">
        <f t="shared" si="7"/>
        <v>0.31850040348967618</v>
      </c>
      <c r="O65" s="27">
        <f t="shared" si="0"/>
        <v>0.22102609478808297</v>
      </c>
      <c r="P65" s="28">
        <f t="shared" si="1"/>
        <v>0.25963345132174709</v>
      </c>
      <c r="R65" s="32">
        <f t="shared" si="8"/>
        <v>75.261169970873937</v>
      </c>
      <c r="S65" s="32">
        <f t="shared" si="9"/>
        <v>52.054340762773876</v>
      </c>
      <c r="T65" s="32">
        <f t="shared" si="10"/>
        <v>61.227541688689527</v>
      </c>
    </row>
    <row r="66" spans="2:20" x14ac:dyDescent="0.25">
      <c r="B66" s="12" t="str">
        <f>'Média Mensal'!B66</f>
        <v>Forum</v>
      </c>
      <c r="C66" s="12" t="str">
        <f>'Média Mensal'!C66</f>
        <v>Zona Industrial</v>
      </c>
      <c r="D66" s="15">
        <f>'Média Mensal'!D66</f>
        <v>1119.4000000000001</v>
      </c>
      <c r="E66" s="2">
        <v>5243.2417930849924</v>
      </c>
      <c r="F66" s="2">
        <v>5554.0800196199189</v>
      </c>
      <c r="G66" s="5">
        <f t="shared" si="4"/>
        <v>10797.321812704911</v>
      </c>
      <c r="H66" s="2">
        <v>27</v>
      </c>
      <c r="I66" s="2">
        <v>40</v>
      </c>
      <c r="J66" s="5">
        <f t="shared" si="5"/>
        <v>67</v>
      </c>
      <c r="K66" s="2">
        <v>77</v>
      </c>
      <c r="L66" s="2">
        <v>69</v>
      </c>
      <c r="M66" s="5">
        <f t="shared" si="6"/>
        <v>146</v>
      </c>
      <c r="N66" s="27">
        <f t="shared" si="7"/>
        <v>0.21033543778421823</v>
      </c>
      <c r="O66" s="27">
        <f t="shared" si="0"/>
        <v>0.21567567643755509</v>
      </c>
      <c r="P66" s="28">
        <f t="shared" si="1"/>
        <v>0.21304897025858152</v>
      </c>
      <c r="R66" s="32">
        <f t="shared" si="8"/>
        <v>50.415786471971082</v>
      </c>
      <c r="S66" s="32">
        <f t="shared" si="9"/>
        <v>50.954862565320354</v>
      </c>
      <c r="T66" s="32">
        <f t="shared" si="10"/>
        <v>50.691651702839962</v>
      </c>
    </row>
    <row r="67" spans="2:20" x14ac:dyDescent="0.25">
      <c r="B67" s="12" t="str">
        <f>'Média Mensal'!B67</f>
        <v>Zona Industrial</v>
      </c>
      <c r="C67" s="12" t="str">
        <f>'Média Mensal'!C67</f>
        <v>Mandim</v>
      </c>
      <c r="D67" s="15">
        <f>'Média Mensal'!D67</f>
        <v>1194.23</v>
      </c>
      <c r="E67" s="2">
        <v>3418.1320758065808</v>
      </c>
      <c r="F67" s="2">
        <v>5460.960518630689</v>
      </c>
      <c r="G67" s="5">
        <f t="shared" si="4"/>
        <v>8879.0925944372702</v>
      </c>
      <c r="H67" s="2">
        <v>27</v>
      </c>
      <c r="I67" s="2">
        <v>40</v>
      </c>
      <c r="J67" s="5">
        <f t="shared" si="5"/>
        <v>67</v>
      </c>
      <c r="K67" s="2">
        <v>77</v>
      </c>
      <c r="L67" s="2">
        <v>61</v>
      </c>
      <c r="M67" s="5">
        <f t="shared" si="6"/>
        <v>138</v>
      </c>
      <c r="N67" s="27">
        <f t="shared" si="7"/>
        <v>0.13712018917709326</v>
      </c>
      <c r="O67" s="27">
        <f t="shared" si="0"/>
        <v>0.22976104504504749</v>
      </c>
      <c r="P67" s="28">
        <f t="shared" si="1"/>
        <v>0.18233720622714947</v>
      </c>
      <c r="R67" s="32">
        <f t="shared" si="8"/>
        <v>32.866654575063279</v>
      </c>
      <c r="S67" s="32">
        <f t="shared" si="9"/>
        <v>54.068916026046423</v>
      </c>
      <c r="T67" s="32">
        <f t="shared" si="10"/>
        <v>43.312646802133024</v>
      </c>
    </row>
    <row r="68" spans="2:20" x14ac:dyDescent="0.25">
      <c r="B68" s="12" t="str">
        <f>'Média Mensal'!B68</f>
        <v>Mandim</v>
      </c>
      <c r="C68" s="12" t="str">
        <f>'Média Mensal'!C68</f>
        <v>Castêlo da Maia</v>
      </c>
      <c r="D68" s="15">
        <f>'Média Mensal'!D68</f>
        <v>1468.1</v>
      </c>
      <c r="E68" s="2">
        <v>1880.5597341516775</v>
      </c>
      <c r="F68" s="2">
        <v>5357.2835269488287</v>
      </c>
      <c r="G68" s="5">
        <f t="shared" si="4"/>
        <v>7237.8432611005064</v>
      </c>
      <c r="H68" s="2">
        <v>13</v>
      </c>
      <c r="I68" s="2">
        <v>40</v>
      </c>
      <c r="J68" s="5">
        <f t="shared" si="5"/>
        <v>53</v>
      </c>
      <c r="K68" s="2">
        <v>68</v>
      </c>
      <c r="L68" s="2">
        <v>74</v>
      </c>
      <c r="M68" s="5">
        <f t="shared" si="6"/>
        <v>142</v>
      </c>
      <c r="N68" s="27">
        <f t="shared" si="7"/>
        <v>9.5595757124424433E-2</v>
      </c>
      <c r="O68" s="27">
        <f t="shared" si="0"/>
        <v>0.19847671632145927</v>
      </c>
      <c r="P68" s="28">
        <f t="shared" si="1"/>
        <v>0.1551055044809812</v>
      </c>
      <c r="R68" s="32">
        <f t="shared" si="8"/>
        <v>23.216786841378735</v>
      </c>
      <c r="S68" s="32">
        <f t="shared" si="9"/>
        <v>46.993715148673935</v>
      </c>
      <c r="T68" s="32">
        <f t="shared" si="10"/>
        <v>37.117144928720549</v>
      </c>
    </row>
    <row r="69" spans="2:20" x14ac:dyDescent="0.25">
      <c r="B69" s="13" t="str">
        <f>'Média Mensal'!B69</f>
        <v>Castêlo da Maia</v>
      </c>
      <c r="C69" s="13" t="str">
        <f>'Média Mensal'!C69</f>
        <v>ISMAI</v>
      </c>
      <c r="D69" s="16">
        <f>'Média Mensal'!D69</f>
        <v>702.48</v>
      </c>
      <c r="E69" s="2">
        <v>1217.21558729807</v>
      </c>
      <c r="F69" s="2">
        <v>2659.0000000112268</v>
      </c>
      <c r="G69" s="7">
        <f t="shared" si="4"/>
        <v>3876.215587309297</v>
      </c>
      <c r="H69" s="6">
        <v>10</v>
      </c>
      <c r="I69" s="3">
        <v>40</v>
      </c>
      <c r="J69" s="7">
        <f t="shared" si="5"/>
        <v>50</v>
      </c>
      <c r="K69" s="6">
        <v>60</v>
      </c>
      <c r="L69" s="3">
        <v>74</v>
      </c>
      <c r="M69" s="7">
        <f t="shared" si="6"/>
        <v>134</v>
      </c>
      <c r="N69" s="27">
        <f t="shared" si="7"/>
        <v>7.1432839630168429E-2</v>
      </c>
      <c r="O69" s="27">
        <f t="shared" si="0"/>
        <v>9.8510669828513142E-2</v>
      </c>
      <c r="P69" s="28">
        <f t="shared" si="1"/>
        <v>8.8031785685621755E-2</v>
      </c>
      <c r="R69" s="32">
        <f t="shared" si="8"/>
        <v>17.388794104258142</v>
      </c>
      <c r="S69" s="32">
        <f t="shared" si="9"/>
        <v>23.324561403607252</v>
      </c>
      <c r="T69" s="32">
        <f t="shared" si="10"/>
        <v>21.066389061463571</v>
      </c>
    </row>
    <row r="70" spans="2:20" x14ac:dyDescent="0.25">
      <c r="B70" s="11" t="str">
        <f>'Média Mensal'!B70</f>
        <v>Santo Ovídio</v>
      </c>
      <c r="C70" s="11" t="str">
        <f>'Média Mensal'!C70</f>
        <v>D. João II</v>
      </c>
      <c r="D70" s="14">
        <f>'Média Mensal'!D70</f>
        <v>463.71</v>
      </c>
      <c r="E70" s="2">
        <v>19648.99999988632</v>
      </c>
      <c r="F70" s="2">
        <v>3103.8473450883903</v>
      </c>
      <c r="G70" s="10">
        <f t="shared" ref="G70:G86" si="14">+E70+F70</f>
        <v>22752.847344974711</v>
      </c>
      <c r="H70" s="2">
        <v>430</v>
      </c>
      <c r="I70" s="2">
        <v>333</v>
      </c>
      <c r="J70" s="10">
        <f t="shared" ref="J70:J86" si="15">+H70+I70</f>
        <v>763</v>
      </c>
      <c r="K70" s="2">
        <v>0</v>
      </c>
      <c r="L70" s="2">
        <v>0</v>
      </c>
      <c r="M70" s="10">
        <f t="shared" ref="M70:M86" si="16">+K70+L70</f>
        <v>0</v>
      </c>
      <c r="N70" s="25">
        <f t="shared" ref="N70:P86" si="17">+E70/(H70*216+K70*248)</f>
        <v>0.21155254091178208</v>
      </c>
      <c r="O70" s="25">
        <f t="shared" si="0"/>
        <v>4.315214304705247E-2</v>
      </c>
      <c r="P70" s="26">
        <f t="shared" si="1"/>
        <v>0.13805669230240469</v>
      </c>
      <c r="R70" s="32">
        <f t="shared" si="8"/>
        <v>45.69534883694493</v>
      </c>
      <c r="S70" s="32">
        <f t="shared" si="9"/>
        <v>9.3208628981633339</v>
      </c>
      <c r="T70" s="32">
        <f t="shared" si="10"/>
        <v>29.820245537319412</v>
      </c>
    </row>
    <row r="71" spans="2:20" x14ac:dyDescent="0.25">
      <c r="B71" s="12" t="str">
        <f>'Média Mensal'!B71</f>
        <v>D. João II</v>
      </c>
      <c r="C71" s="12" t="str">
        <f>'Média Mensal'!C71</f>
        <v>João de Deus</v>
      </c>
      <c r="D71" s="15">
        <f>'Média Mensal'!D71</f>
        <v>716.25</v>
      </c>
      <c r="E71" s="2">
        <v>26646.08082651515</v>
      </c>
      <c r="F71" s="2">
        <v>4827.6650295197369</v>
      </c>
      <c r="G71" s="5">
        <f t="shared" si="14"/>
        <v>31473.745856034886</v>
      </c>
      <c r="H71" s="2">
        <v>422</v>
      </c>
      <c r="I71" s="2">
        <v>324</v>
      </c>
      <c r="J71" s="5">
        <f t="shared" si="15"/>
        <v>746</v>
      </c>
      <c r="K71" s="2">
        <v>0</v>
      </c>
      <c r="L71" s="2">
        <v>0</v>
      </c>
      <c r="M71" s="5">
        <f t="shared" si="16"/>
        <v>0</v>
      </c>
      <c r="N71" s="27">
        <f t="shared" si="17"/>
        <v>0.29232579456857938</v>
      </c>
      <c r="O71" s="27">
        <f t="shared" si="0"/>
        <v>6.8982410687010415E-2</v>
      </c>
      <c r="P71" s="28">
        <f t="shared" si="1"/>
        <v>0.19532411041626258</v>
      </c>
      <c r="R71" s="32">
        <f t="shared" ref="R71:R86" si="18">+E71/(H71+K71)</f>
        <v>63.142371626813151</v>
      </c>
      <c r="S71" s="32">
        <f t="shared" ref="S71:S86" si="19">+F71/(I71+L71)</f>
        <v>14.90020070839425</v>
      </c>
      <c r="T71" s="32">
        <f t="shared" ref="T71:T86" si="20">+G71/(J71+M71)</f>
        <v>42.190007849912718</v>
      </c>
    </row>
    <row r="72" spans="2:20" x14ac:dyDescent="0.25">
      <c r="B72" s="12" t="str">
        <f>'Média Mensal'!B72</f>
        <v>João de Deus</v>
      </c>
      <c r="C72" s="12" t="str">
        <f>'Média Mensal'!C72</f>
        <v>C.M.Gaia</v>
      </c>
      <c r="D72" s="15">
        <f>'Média Mensal'!D72</f>
        <v>405.01</v>
      </c>
      <c r="E72" s="2">
        <v>34854.126869193235</v>
      </c>
      <c r="F72" s="2">
        <v>8275.2029992372918</v>
      </c>
      <c r="G72" s="5">
        <f t="shared" si="14"/>
        <v>43129.329868430526</v>
      </c>
      <c r="H72" s="2">
        <v>416</v>
      </c>
      <c r="I72" s="2">
        <v>322</v>
      </c>
      <c r="J72" s="5">
        <f t="shared" si="15"/>
        <v>738</v>
      </c>
      <c r="K72" s="2">
        <v>0</v>
      </c>
      <c r="L72" s="2">
        <v>0</v>
      </c>
      <c r="M72" s="5">
        <f t="shared" si="16"/>
        <v>0</v>
      </c>
      <c r="N72" s="27">
        <f t="shared" si="17"/>
        <v>0.38788869824155575</v>
      </c>
      <c r="O72" s="27">
        <f t="shared" si="0"/>
        <v>0.11897864905735697</v>
      </c>
      <c r="P72" s="28">
        <f t="shared" si="1"/>
        <v>0.27055938138882946</v>
      </c>
      <c r="R72" s="32">
        <f t="shared" si="18"/>
        <v>83.783958820176039</v>
      </c>
      <c r="S72" s="32">
        <f t="shared" si="19"/>
        <v>25.699388196389105</v>
      </c>
      <c r="T72" s="32">
        <f t="shared" si="20"/>
        <v>58.440826379987165</v>
      </c>
    </row>
    <row r="73" spans="2:20" x14ac:dyDescent="0.25">
      <c r="B73" s="12" t="str">
        <f>'Média Mensal'!B73</f>
        <v>C.M.Gaia</v>
      </c>
      <c r="C73" s="12" t="str">
        <f>'Média Mensal'!C73</f>
        <v>General Torres</v>
      </c>
      <c r="D73" s="15">
        <f>'Média Mensal'!D73</f>
        <v>488.39</v>
      </c>
      <c r="E73" s="2">
        <v>38995.983442174591</v>
      </c>
      <c r="F73" s="2">
        <v>9911.9432054422614</v>
      </c>
      <c r="G73" s="5">
        <f t="shared" si="14"/>
        <v>48907.926647616856</v>
      </c>
      <c r="H73" s="2">
        <v>412</v>
      </c>
      <c r="I73" s="2">
        <v>320</v>
      </c>
      <c r="J73" s="5">
        <f t="shared" si="15"/>
        <v>732</v>
      </c>
      <c r="K73" s="2">
        <v>0</v>
      </c>
      <c r="L73" s="2">
        <v>0</v>
      </c>
      <c r="M73" s="5">
        <f t="shared" si="16"/>
        <v>0</v>
      </c>
      <c r="N73" s="27">
        <f t="shared" si="17"/>
        <v>0.43819650577776192</v>
      </c>
      <c r="O73" s="27">
        <f t="shared" si="0"/>
        <v>0.14340195609725495</v>
      </c>
      <c r="P73" s="28">
        <f t="shared" si="1"/>
        <v>0.30932457149120152</v>
      </c>
      <c r="R73" s="32">
        <f t="shared" si="18"/>
        <v>94.650445247996586</v>
      </c>
      <c r="S73" s="32">
        <f t="shared" si="19"/>
        <v>30.974822517007066</v>
      </c>
      <c r="T73" s="32">
        <f t="shared" si="20"/>
        <v>66.814107442099527</v>
      </c>
    </row>
    <row r="74" spans="2:20" x14ac:dyDescent="0.25">
      <c r="B74" s="12" t="str">
        <f>'Média Mensal'!B74</f>
        <v>General Torres</v>
      </c>
      <c r="C74" s="12" t="str">
        <f>'Média Mensal'!C74</f>
        <v>Jardim do Morro</v>
      </c>
      <c r="D74" s="15">
        <f>'Média Mensal'!D74</f>
        <v>419.98</v>
      </c>
      <c r="E74" s="2">
        <v>43681.389825364953</v>
      </c>
      <c r="F74" s="2">
        <v>10976.892410222723</v>
      </c>
      <c r="G74" s="5">
        <f t="shared" si="14"/>
        <v>54658.282235587678</v>
      </c>
      <c r="H74" s="2">
        <v>420</v>
      </c>
      <c r="I74" s="2">
        <v>338</v>
      </c>
      <c r="J74" s="5">
        <f t="shared" si="15"/>
        <v>758</v>
      </c>
      <c r="K74" s="2">
        <v>0</v>
      </c>
      <c r="L74" s="2">
        <v>0</v>
      </c>
      <c r="M74" s="5">
        <f t="shared" si="16"/>
        <v>0</v>
      </c>
      <c r="N74" s="27">
        <f t="shared" si="17"/>
        <v>0.4814968014259805</v>
      </c>
      <c r="O74" s="27">
        <f t="shared" si="0"/>
        <v>0.15035191225924177</v>
      </c>
      <c r="P74" s="28">
        <f t="shared" si="1"/>
        <v>0.3338358877869862</v>
      </c>
      <c r="R74" s="32">
        <f t="shared" si="18"/>
        <v>104.00330910801179</v>
      </c>
      <c r="S74" s="32">
        <f t="shared" si="19"/>
        <v>32.476013047996219</v>
      </c>
      <c r="T74" s="32">
        <f t="shared" si="20"/>
        <v>72.10855176198902</v>
      </c>
    </row>
    <row r="75" spans="2:20" x14ac:dyDescent="0.25">
      <c r="B75" s="12" t="str">
        <f>'Média Mensal'!B75</f>
        <v>Jardim do Morro</v>
      </c>
      <c r="C75" s="12" t="str">
        <f>'Média Mensal'!C75</f>
        <v>São Bento</v>
      </c>
      <c r="D75" s="15">
        <f>'Média Mensal'!D75</f>
        <v>795.7</v>
      </c>
      <c r="E75" s="2">
        <v>44374.015066483145</v>
      </c>
      <c r="F75" s="2">
        <v>11799.972056368679</v>
      </c>
      <c r="G75" s="5">
        <f t="shared" si="14"/>
        <v>56173.987122851824</v>
      </c>
      <c r="H75" s="2">
        <v>394</v>
      </c>
      <c r="I75" s="2">
        <v>336</v>
      </c>
      <c r="J75" s="5">
        <f t="shared" si="15"/>
        <v>730</v>
      </c>
      <c r="K75" s="2">
        <v>0</v>
      </c>
      <c r="L75" s="2">
        <v>0</v>
      </c>
      <c r="M75" s="5">
        <f t="shared" si="16"/>
        <v>0</v>
      </c>
      <c r="N75" s="27">
        <f t="shared" si="17"/>
        <v>0.52140927649091873</v>
      </c>
      <c r="O75" s="27">
        <f t="shared" si="0"/>
        <v>0.16258779839573245</v>
      </c>
      <c r="P75" s="28">
        <f t="shared" si="1"/>
        <v>0.35625308931286037</v>
      </c>
      <c r="R75" s="32">
        <f t="shared" si="18"/>
        <v>112.62440372203844</v>
      </c>
      <c r="S75" s="32">
        <f t="shared" si="19"/>
        <v>35.118964453478213</v>
      </c>
      <c r="T75" s="32">
        <f t="shared" si="20"/>
        <v>76.950667291577844</v>
      </c>
    </row>
    <row r="76" spans="2:20" x14ac:dyDescent="0.25">
      <c r="B76" s="12" t="str">
        <f>'Média Mensal'!B76</f>
        <v>São Bento</v>
      </c>
      <c r="C76" s="12" t="str">
        <f>'Média Mensal'!C76</f>
        <v>Aliados</v>
      </c>
      <c r="D76" s="15">
        <f>'Média Mensal'!D76</f>
        <v>443.38</v>
      </c>
      <c r="E76" s="2">
        <v>44928.375166001788</v>
      </c>
      <c r="F76" s="2">
        <v>18835.937247390506</v>
      </c>
      <c r="G76" s="5">
        <f t="shared" si="14"/>
        <v>63764.312413392297</v>
      </c>
      <c r="H76" s="2">
        <v>418</v>
      </c>
      <c r="I76" s="2">
        <v>352</v>
      </c>
      <c r="J76" s="5">
        <f t="shared" si="15"/>
        <v>770</v>
      </c>
      <c r="K76" s="2">
        <v>0</v>
      </c>
      <c r="L76" s="2">
        <v>0</v>
      </c>
      <c r="M76" s="5">
        <f t="shared" si="16"/>
        <v>0</v>
      </c>
      <c r="N76" s="27">
        <f t="shared" si="17"/>
        <v>0.49761181071683708</v>
      </c>
      <c r="O76" s="27">
        <f t="shared" si="0"/>
        <v>0.24773696926807801</v>
      </c>
      <c r="P76" s="28">
        <f t="shared" si="1"/>
        <v>0.38338331176883295</v>
      </c>
      <c r="R76" s="32">
        <f t="shared" si="18"/>
        <v>107.48415111483682</v>
      </c>
      <c r="S76" s="32">
        <f t="shared" si="19"/>
        <v>53.511185361904843</v>
      </c>
      <c r="T76" s="32">
        <f t="shared" si="20"/>
        <v>82.810795342067919</v>
      </c>
    </row>
    <row r="77" spans="2:20" x14ac:dyDescent="0.25">
      <c r="B77" s="12" t="str">
        <f>'Média Mensal'!B77</f>
        <v>Aliados</v>
      </c>
      <c r="C77" s="12" t="str">
        <f>'Média Mensal'!C77</f>
        <v>Trindade S</v>
      </c>
      <c r="D77" s="15">
        <f>'Média Mensal'!D77</f>
        <v>450.27</v>
      </c>
      <c r="E77" s="2">
        <v>43580.602538858264</v>
      </c>
      <c r="F77" s="2">
        <v>22165.964994544905</v>
      </c>
      <c r="G77" s="5">
        <f t="shared" si="14"/>
        <v>65746.567533403169</v>
      </c>
      <c r="H77" s="2">
        <v>410</v>
      </c>
      <c r="I77" s="2">
        <v>352</v>
      </c>
      <c r="J77" s="5">
        <f t="shared" si="15"/>
        <v>762</v>
      </c>
      <c r="K77" s="2">
        <v>0</v>
      </c>
      <c r="L77" s="2">
        <v>0</v>
      </c>
      <c r="M77" s="5">
        <f t="shared" si="16"/>
        <v>0</v>
      </c>
      <c r="N77" s="27">
        <f t="shared" si="17"/>
        <v>0.49210255802685482</v>
      </c>
      <c r="O77" s="27">
        <f t="shared" si="0"/>
        <v>0.29153468269340416</v>
      </c>
      <c r="P77" s="28">
        <f t="shared" si="1"/>
        <v>0.39945178096993272</v>
      </c>
      <c r="R77" s="32">
        <f t="shared" si="18"/>
        <v>106.29415253380064</v>
      </c>
      <c r="S77" s="32">
        <f t="shared" si="19"/>
        <v>62.971491461775301</v>
      </c>
      <c r="T77" s="32">
        <f t="shared" si="20"/>
        <v>86.281584689505465</v>
      </c>
    </row>
    <row r="78" spans="2:20" x14ac:dyDescent="0.25">
      <c r="B78" s="12" t="str">
        <f>'Média Mensal'!B78</f>
        <v>Trindade S</v>
      </c>
      <c r="C78" s="12" t="str">
        <f>'Média Mensal'!C78</f>
        <v>Faria Guimaraes</v>
      </c>
      <c r="D78" s="15">
        <f>'Média Mensal'!D78</f>
        <v>555.34</v>
      </c>
      <c r="E78" s="2">
        <v>25963.352447682264</v>
      </c>
      <c r="F78" s="2">
        <v>17053.088837864638</v>
      </c>
      <c r="G78" s="5">
        <f t="shared" si="14"/>
        <v>43016.441285546898</v>
      </c>
      <c r="H78" s="2">
        <v>416</v>
      </c>
      <c r="I78" s="2">
        <v>366</v>
      </c>
      <c r="J78" s="5">
        <f t="shared" si="15"/>
        <v>782</v>
      </c>
      <c r="K78" s="2">
        <v>0</v>
      </c>
      <c r="L78" s="2">
        <v>0</v>
      </c>
      <c r="M78" s="5">
        <f t="shared" si="16"/>
        <v>0</v>
      </c>
      <c r="N78" s="27">
        <f t="shared" si="17"/>
        <v>0.28894400426996819</v>
      </c>
      <c r="O78" s="27">
        <f t="shared" si="0"/>
        <v>0.21570897639476622</v>
      </c>
      <c r="P78" s="28">
        <f t="shared" si="1"/>
        <v>0.2546677636020348</v>
      </c>
      <c r="R78" s="32">
        <f t="shared" si="18"/>
        <v>62.411904922313134</v>
      </c>
      <c r="S78" s="32">
        <f t="shared" si="19"/>
        <v>46.593138901269505</v>
      </c>
      <c r="T78" s="32">
        <f t="shared" si="20"/>
        <v>55.008236938039509</v>
      </c>
    </row>
    <row r="79" spans="2:20" x14ac:dyDescent="0.25">
      <c r="B79" s="12" t="str">
        <f>'Média Mensal'!B79</f>
        <v>Faria Guimaraes</v>
      </c>
      <c r="C79" s="12" t="str">
        <f>'Média Mensal'!C79</f>
        <v>Marques</v>
      </c>
      <c r="D79" s="15">
        <f>'Média Mensal'!D79</f>
        <v>621.04</v>
      </c>
      <c r="E79" s="2">
        <v>24656.42891231758</v>
      </c>
      <c r="F79" s="2">
        <v>16340.265871978603</v>
      </c>
      <c r="G79" s="5">
        <f t="shared" si="14"/>
        <v>40996.694784296182</v>
      </c>
      <c r="H79" s="2">
        <v>430</v>
      </c>
      <c r="I79" s="2">
        <v>367</v>
      </c>
      <c r="J79" s="5">
        <f t="shared" si="15"/>
        <v>797</v>
      </c>
      <c r="K79" s="2">
        <v>0</v>
      </c>
      <c r="L79" s="2">
        <v>0</v>
      </c>
      <c r="M79" s="5">
        <f t="shared" si="16"/>
        <v>0</v>
      </c>
      <c r="N79" s="27">
        <f t="shared" si="17"/>
        <v>0.26546542756586544</v>
      </c>
      <c r="O79" s="27">
        <f t="shared" si="0"/>
        <v>0.2061290981932915</v>
      </c>
      <c r="P79" s="28">
        <f t="shared" si="1"/>
        <v>0.23814242520735271</v>
      </c>
      <c r="R79" s="32">
        <f t="shared" si="18"/>
        <v>57.34053235422693</v>
      </c>
      <c r="S79" s="32">
        <f t="shared" si="19"/>
        <v>44.523885209750965</v>
      </c>
      <c r="T79" s="32">
        <f t="shared" si="20"/>
        <v>51.438763844788184</v>
      </c>
    </row>
    <row r="80" spans="2:20" x14ac:dyDescent="0.25">
      <c r="B80" s="12" t="str">
        <f>'Média Mensal'!B80</f>
        <v>Marques</v>
      </c>
      <c r="C80" s="12" t="str">
        <f>'Média Mensal'!C80</f>
        <v>Combatentes</v>
      </c>
      <c r="D80" s="15">
        <f>'Média Mensal'!D80</f>
        <v>702.75</v>
      </c>
      <c r="E80" s="2">
        <v>19720.578777849787</v>
      </c>
      <c r="F80" s="2">
        <v>12778.294521827494</v>
      </c>
      <c r="G80" s="5">
        <f t="shared" si="14"/>
        <v>32498.873299677281</v>
      </c>
      <c r="H80" s="2">
        <v>418</v>
      </c>
      <c r="I80" s="2">
        <v>372</v>
      </c>
      <c r="J80" s="5">
        <f t="shared" si="15"/>
        <v>790</v>
      </c>
      <c r="K80" s="2">
        <v>0</v>
      </c>
      <c r="L80" s="2">
        <v>0</v>
      </c>
      <c r="M80" s="5">
        <f t="shared" si="16"/>
        <v>0</v>
      </c>
      <c r="N80" s="27">
        <f t="shared" si="17"/>
        <v>0.21841860244827427</v>
      </c>
      <c r="O80" s="27">
        <f t="shared" si="0"/>
        <v>0.15902895412469503</v>
      </c>
      <c r="P80" s="28">
        <f t="shared" si="1"/>
        <v>0.19045284399717113</v>
      </c>
      <c r="R80" s="32">
        <f t="shared" si="18"/>
        <v>47.178418128827239</v>
      </c>
      <c r="S80" s="32">
        <f t="shared" si="19"/>
        <v>34.350254090934122</v>
      </c>
      <c r="T80" s="32">
        <f t="shared" si="20"/>
        <v>41.137814303388964</v>
      </c>
    </row>
    <row r="81" spans="2:20" x14ac:dyDescent="0.25">
      <c r="B81" s="12" t="str">
        <f>'Média Mensal'!B81</f>
        <v>Combatentes</v>
      </c>
      <c r="C81" s="12" t="str">
        <f>'Média Mensal'!C81</f>
        <v>Salgueiros</v>
      </c>
      <c r="D81" s="15">
        <f>'Média Mensal'!D81</f>
        <v>471.25</v>
      </c>
      <c r="E81" s="2">
        <v>17099.811897312786</v>
      </c>
      <c r="F81" s="2">
        <v>10491.799720221681</v>
      </c>
      <c r="G81" s="5">
        <f t="shared" si="14"/>
        <v>27591.611617534465</v>
      </c>
      <c r="H81" s="2">
        <v>400</v>
      </c>
      <c r="I81" s="2">
        <v>372</v>
      </c>
      <c r="J81" s="5">
        <f t="shared" si="15"/>
        <v>772</v>
      </c>
      <c r="K81" s="2">
        <v>0</v>
      </c>
      <c r="L81" s="2">
        <v>0</v>
      </c>
      <c r="M81" s="5">
        <f t="shared" si="16"/>
        <v>0</v>
      </c>
      <c r="N81" s="27">
        <f t="shared" si="17"/>
        <v>0.19791448955223132</v>
      </c>
      <c r="O81" s="27">
        <f t="shared" si="17"/>
        <v>0.13057297541096277</v>
      </c>
      <c r="P81" s="28">
        <f t="shared" si="17"/>
        <v>0.165464951649962</v>
      </c>
      <c r="R81" s="32">
        <f t="shared" si="18"/>
        <v>42.749529743281961</v>
      </c>
      <c r="S81" s="32">
        <f t="shared" si="19"/>
        <v>28.203762688767959</v>
      </c>
      <c r="T81" s="32">
        <f t="shared" si="20"/>
        <v>35.740429556391796</v>
      </c>
    </row>
    <row r="82" spans="2:20" x14ac:dyDescent="0.25">
      <c r="B82" s="12" t="str">
        <f>'Média Mensal'!B82</f>
        <v>Salgueiros</v>
      </c>
      <c r="C82" s="12" t="str">
        <f>'Média Mensal'!C82</f>
        <v>Polo Universitario</v>
      </c>
      <c r="D82" s="15">
        <f>'Média Mensal'!D82</f>
        <v>775.36</v>
      </c>
      <c r="E82" s="2">
        <v>15833.088796091299</v>
      </c>
      <c r="F82" s="2">
        <v>8224.3990843959928</v>
      </c>
      <c r="G82" s="5">
        <f t="shared" si="14"/>
        <v>24057.487880487293</v>
      </c>
      <c r="H82" s="2">
        <v>384</v>
      </c>
      <c r="I82" s="2">
        <v>398</v>
      </c>
      <c r="J82" s="5">
        <f t="shared" si="15"/>
        <v>782</v>
      </c>
      <c r="K82" s="2">
        <v>0</v>
      </c>
      <c r="L82" s="2">
        <v>0</v>
      </c>
      <c r="M82" s="5">
        <f t="shared" si="16"/>
        <v>0</v>
      </c>
      <c r="N82" s="27">
        <f t="shared" si="17"/>
        <v>0.19088889848682603</v>
      </c>
      <c r="O82" s="27">
        <f t="shared" si="17"/>
        <v>9.5668144942257505E-2</v>
      </c>
      <c r="P82" s="28">
        <f t="shared" si="17"/>
        <v>0.14242616202808145</v>
      </c>
      <c r="R82" s="32">
        <f t="shared" si="18"/>
        <v>41.232002073154426</v>
      </c>
      <c r="S82" s="32">
        <f t="shared" si="19"/>
        <v>20.66431930752762</v>
      </c>
      <c r="T82" s="32">
        <f t="shared" si="20"/>
        <v>30.764050998065592</v>
      </c>
    </row>
    <row r="83" spans="2:20" x14ac:dyDescent="0.25">
      <c r="B83" s="12" t="str">
        <f>'Média Mensal'!B83</f>
        <v>Polo Universitario</v>
      </c>
      <c r="C83" s="12" t="str">
        <f>'Média Mensal'!C83</f>
        <v>I.P.O.</v>
      </c>
      <c r="D83" s="15">
        <f>'Média Mensal'!D83</f>
        <v>827.64</v>
      </c>
      <c r="E83" s="2">
        <v>13043.809509879158</v>
      </c>
      <c r="F83" s="2">
        <v>7101.4180513412466</v>
      </c>
      <c r="G83" s="5">
        <f t="shared" si="14"/>
        <v>20145.227561220403</v>
      </c>
      <c r="H83" s="2">
        <v>382</v>
      </c>
      <c r="I83" s="2">
        <v>398</v>
      </c>
      <c r="J83" s="5">
        <f t="shared" si="15"/>
        <v>780</v>
      </c>
      <c r="K83" s="2">
        <v>0</v>
      </c>
      <c r="L83" s="2">
        <v>0</v>
      </c>
      <c r="M83" s="5">
        <f t="shared" si="16"/>
        <v>0</v>
      </c>
      <c r="N83" s="27">
        <f t="shared" si="17"/>
        <v>0.15808378793241176</v>
      </c>
      <c r="O83" s="27">
        <f t="shared" si="17"/>
        <v>8.260536538411091E-2</v>
      </c>
      <c r="P83" s="28">
        <f t="shared" si="17"/>
        <v>0.11957043899109926</v>
      </c>
      <c r="R83" s="32">
        <f t="shared" si="18"/>
        <v>34.146098193400938</v>
      </c>
      <c r="S83" s="32">
        <f t="shared" si="19"/>
        <v>17.842758922967956</v>
      </c>
      <c r="T83" s="32">
        <f t="shared" si="20"/>
        <v>25.82721482207744</v>
      </c>
    </row>
    <row r="84" spans="2:20" x14ac:dyDescent="0.25">
      <c r="B84" s="13" t="str">
        <f>'Média Mensal'!B84</f>
        <v>I.P.O.</v>
      </c>
      <c r="C84" s="13" t="str">
        <f>'Média Mensal'!C84</f>
        <v>Hospital São João</v>
      </c>
      <c r="D84" s="16">
        <f>'Média Mensal'!D84</f>
        <v>351.77</v>
      </c>
      <c r="E84" s="6">
        <v>5797.8742745709405</v>
      </c>
      <c r="F84" s="3">
        <v>6326.9999999654283</v>
      </c>
      <c r="G84" s="7">
        <f t="shared" si="14"/>
        <v>12124.874274536369</v>
      </c>
      <c r="H84" s="6">
        <v>389</v>
      </c>
      <c r="I84" s="3">
        <v>382</v>
      </c>
      <c r="J84" s="7">
        <f t="shared" si="15"/>
        <v>771</v>
      </c>
      <c r="K84" s="6">
        <v>0</v>
      </c>
      <c r="L84" s="3">
        <v>0</v>
      </c>
      <c r="M84" s="7">
        <f t="shared" si="16"/>
        <v>0</v>
      </c>
      <c r="N84" s="27">
        <f t="shared" si="17"/>
        <v>6.9002597764578455E-2</v>
      </c>
      <c r="O84" s="27">
        <f t="shared" si="17"/>
        <v>7.6679755671483274E-2</v>
      </c>
      <c r="P84" s="28">
        <f t="shared" si="17"/>
        <v>7.2806325806650626E-2</v>
      </c>
      <c r="R84" s="32">
        <f t="shared" si="18"/>
        <v>14.904561117148948</v>
      </c>
      <c r="S84" s="32">
        <f t="shared" si="19"/>
        <v>16.562827225040387</v>
      </c>
      <c r="T84" s="32">
        <f t="shared" si="20"/>
        <v>15.726166374236536</v>
      </c>
    </row>
    <row r="85" spans="2:20" x14ac:dyDescent="0.25">
      <c r="B85" s="12" t="str">
        <f>'Média Mensal'!B85</f>
        <v xml:space="preserve">Verdes (E) </v>
      </c>
      <c r="C85" s="12" t="str">
        <f>'Média Mensal'!C85</f>
        <v>Botica</v>
      </c>
      <c r="D85" s="15">
        <f>'Média Mensal'!D85</f>
        <v>683.54</v>
      </c>
      <c r="E85" s="2">
        <v>2991.0110134623578</v>
      </c>
      <c r="F85" s="2">
        <v>3124.0737272402675</v>
      </c>
      <c r="G85" s="5">
        <f t="shared" si="14"/>
        <v>6115.0847407026249</v>
      </c>
      <c r="H85" s="2">
        <v>86</v>
      </c>
      <c r="I85" s="2">
        <v>87</v>
      </c>
      <c r="J85" s="5">
        <f t="shared" si="15"/>
        <v>173</v>
      </c>
      <c r="K85" s="2">
        <v>0</v>
      </c>
      <c r="L85" s="2">
        <v>0</v>
      </c>
      <c r="M85" s="5">
        <f t="shared" si="16"/>
        <v>0</v>
      </c>
      <c r="N85" s="25">
        <f t="shared" si="17"/>
        <v>0.16101480477295207</v>
      </c>
      <c r="O85" s="25">
        <f t="shared" si="17"/>
        <v>0.16624487692849443</v>
      </c>
      <c r="P85" s="26">
        <f t="shared" si="17"/>
        <v>0.16364495666620169</v>
      </c>
      <c r="R85" s="32">
        <f t="shared" si="18"/>
        <v>34.779197830957649</v>
      </c>
      <c r="S85" s="32">
        <f t="shared" si="19"/>
        <v>35.908893416554797</v>
      </c>
      <c r="T85" s="32">
        <f t="shared" si="20"/>
        <v>35.347310639899568</v>
      </c>
    </row>
    <row r="86" spans="2:20" x14ac:dyDescent="0.25">
      <c r="B86" s="13" t="str">
        <f>'Média Mensal'!B86</f>
        <v>Botica</v>
      </c>
      <c r="C86" s="13" t="str">
        <f>'Média Mensal'!C86</f>
        <v>Aeroporto</v>
      </c>
      <c r="D86" s="16">
        <f>'Média Mensal'!D86</f>
        <v>649.66</v>
      </c>
      <c r="E86" s="6">
        <v>2081.8300888344361</v>
      </c>
      <c r="F86" s="3">
        <v>2652.0000000054247</v>
      </c>
      <c r="G86" s="7">
        <f t="shared" si="14"/>
        <v>4733.8300888398608</v>
      </c>
      <c r="H86" s="6">
        <v>84</v>
      </c>
      <c r="I86" s="3">
        <v>83</v>
      </c>
      <c r="J86" s="7">
        <f t="shared" si="15"/>
        <v>167</v>
      </c>
      <c r="K86" s="6">
        <v>0</v>
      </c>
      <c r="L86" s="3">
        <v>0</v>
      </c>
      <c r="M86" s="7">
        <f t="shared" si="16"/>
        <v>0</v>
      </c>
      <c r="N86" s="27">
        <f t="shared" si="17"/>
        <v>0.11473931265621892</v>
      </c>
      <c r="O86" s="27">
        <f t="shared" si="17"/>
        <v>0.14792503346750471</v>
      </c>
      <c r="P86" s="28">
        <f t="shared" si="17"/>
        <v>0.13123281461631905</v>
      </c>
      <c r="R86" s="32">
        <f t="shared" si="18"/>
        <v>24.783691533743287</v>
      </c>
      <c r="S86" s="32">
        <f t="shared" si="19"/>
        <v>31.951807228981021</v>
      </c>
      <c r="T86" s="32">
        <f t="shared" si="20"/>
        <v>28.346287957124915</v>
      </c>
    </row>
    <row r="87" spans="2:20" x14ac:dyDescent="0.25">
      <c r="B87" s="23" t="s">
        <v>85</v>
      </c>
      <c r="E87" s="40"/>
      <c r="F87" s="40"/>
      <c r="G87" s="40"/>
      <c r="H87" s="40"/>
      <c r="I87" s="40"/>
      <c r="J87" s="40"/>
      <c r="K87" s="40"/>
      <c r="L87" s="40"/>
      <c r="M87" s="40"/>
      <c r="N87" s="41"/>
      <c r="O87" s="41"/>
      <c r="P87" s="41"/>
    </row>
    <row r="88" spans="2:20" x14ac:dyDescent="0.25">
      <c r="B88" s="34"/>
    </row>
    <row r="89" spans="2:20" hidden="1" x14ac:dyDescent="0.25">
      <c r="C89" s="50" t="s">
        <v>106</v>
      </c>
      <c r="D89" s="51">
        <f>+SUMPRODUCT(D5:D86,G5:G86)/1000</f>
        <v>1987182.1314477073</v>
      </c>
    </row>
    <row r="90" spans="2:20" hidden="1" x14ac:dyDescent="0.25">
      <c r="C90" s="50" t="s">
        <v>108</v>
      </c>
      <c r="D90" s="51">
        <f>+(SUMPRODUCT($D$5:$D$86,$J$5:$J$86)+SUMPRODUCT($D$5:$D$86,$M$5:$M$86))/1000</f>
        <v>34259.735660000006</v>
      </c>
    </row>
    <row r="91" spans="2:20" hidden="1" x14ac:dyDescent="0.25">
      <c r="C91" s="50" t="s">
        <v>107</v>
      </c>
      <c r="D91" s="51">
        <f>+(SUMPRODUCT($D$5:$D$86,$J$5:$J$86)*216+SUMPRODUCT($D$5:$D$86,$M$5:$M$86)*248)/1000</f>
        <v>7901848.8270400008</v>
      </c>
    </row>
    <row r="92" spans="2:20" hidden="1" x14ac:dyDescent="0.25">
      <c r="C92" s="50" t="s">
        <v>109</v>
      </c>
      <c r="D92" s="35">
        <f>+D89/D91</f>
        <v>0.25148318766205724</v>
      </c>
    </row>
    <row r="93" spans="2:20" hidden="1" x14ac:dyDescent="0.25">
      <c r="D93" s="52">
        <f>+D92-P2</f>
        <v>0</v>
      </c>
    </row>
    <row r="94" spans="2:20" hidden="1" x14ac:dyDescent="0.25"/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5">
    <tabColor theme="0" tint="-4.9989318521683403E-2"/>
  </sheetPr>
  <dimension ref="A1:T94"/>
  <sheetViews>
    <sheetView topLeftCell="A76" workbookViewId="0">
      <selection activeCell="B110" sqref="B110"/>
    </sheetView>
  </sheetViews>
  <sheetFormatPr defaultRowHeight="15" x14ac:dyDescent="0.25"/>
  <cols>
    <col min="2" max="2" width="17.42578125" bestFit="1" customWidth="1"/>
    <col min="3" max="3" width="17.42578125" customWidth="1"/>
    <col min="4" max="4" width="13.7109375" customWidth="1"/>
    <col min="5" max="16" width="10" customWidth="1"/>
  </cols>
  <sheetData>
    <row r="1" spans="1:20" ht="14.45" x14ac:dyDescent="0.3">
      <c r="P1" s="33"/>
    </row>
    <row r="2" spans="1:20" ht="17.25" x14ac:dyDescent="0.3">
      <c r="A2" s="1"/>
      <c r="H2" s="55" t="s">
        <v>84</v>
      </c>
      <c r="I2" s="56"/>
      <c r="J2" s="56"/>
      <c r="K2" s="56"/>
      <c r="L2" s="56"/>
      <c r="M2" s="56"/>
      <c r="N2" s="56"/>
      <c r="O2" s="57"/>
      <c r="P2" s="17">
        <v>0.29314287043275267</v>
      </c>
    </row>
    <row r="3" spans="1:20" ht="17.25" x14ac:dyDescent="0.25">
      <c r="B3" s="60" t="s">
        <v>3</v>
      </c>
      <c r="C3" s="62" t="s">
        <v>4</v>
      </c>
      <c r="D3" s="18" t="s">
        <v>82</v>
      </c>
      <c r="E3" s="65" t="s">
        <v>0</v>
      </c>
      <c r="F3" s="65"/>
      <c r="G3" s="66"/>
      <c r="H3" s="64" t="s">
        <v>86</v>
      </c>
      <c r="I3" s="65"/>
      <c r="J3" s="66"/>
      <c r="K3" s="64" t="s">
        <v>87</v>
      </c>
      <c r="L3" s="65"/>
      <c r="M3" s="66"/>
      <c r="N3" s="64" t="s">
        <v>1</v>
      </c>
      <c r="O3" s="65"/>
      <c r="P3" s="66"/>
      <c r="R3" s="64" t="s">
        <v>88</v>
      </c>
      <c r="S3" s="65"/>
      <c r="T3" s="66"/>
    </row>
    <row r="4" spans="1:20" x14ac:dyDescent="0.25">
      <c r="B4" s="61"/>
      <c r="C4" s="63"/>
      <c r="D4" s="19" t="s">
        <v>83</v>
      </c>
      <c r="E4" s="20" t="s">
        <v>5</v>
      </c>
      <c r="F4" s="21" t="s">
        <v>6</v>
      </c>
      <c r="G4" s="22" t="s">
        <v>2</v>
      </c>
      <c r="H4" s="20" t="s">
        <v>5</v>
      </c>
      <c r="I4" s="21" t="s">
        <v>6</v>
      </c>
      <c r="J4" s="22" t="s">
        <v>2</v>
      </c>
      <c r="K4" s="20" t="s">
        <v>5</v>
      </c>
      <c r="L4" s="21" t="s">
        <v>6</v>
      </c>
      <c r="M4" s="24" t="s">
        <v>2</v>
      </c>
      <c r="N4" s="20" t="s">
        <v>5</v>
      </c>
      <c r="O4" s="21" t="s">
        <v>6</v>
      </c>
      <c r="P4" s="22" t="s">
        <v>2</v>
      </c>
      <c r="R4" s="20" t="s">
        <v>5</v>
      </c>
      <c r="S4" s="21" t="s">
        <v>6</v>
      </c>
      <c r="T4" s="31" t="s">
        <v>2</v>
      </c>
    </row>
    <row r="5" spans="1:20" x14ac:dyDescent="0.25">
      <c r="B5" s="11" t="str">
        <f>'Média Mensal'!B5</f>
        <v>Fânzeres</v>
      </c>
      <c r="C5" s="11" t="str">
        <f>'Média Mensal'!C5</f>
        <v>Venda Nova</v>
      </c>
      <c r="D5" s="14">
        <f>'Média Mensal'!D5</f>
        <v>440.45</v>
      </c>
      <c r="E5" s="4">
        <v>3402.9999999922193</v>
      </c>
      <c r="F5" s="2">
        <v>966.85960871712848</v>
      </c>
      <c r="G5" s="10">
        <f>+E5+F5</f>
        <v>4369.8596087093474</v>
      </c>
      <c r="H5" s="9">
        <v>190</v>
      </c>
      <c r="I5" s="9">
        <v>178</v>
      </c>
      <c r="J5" s="10">
        <f>+H5+I5</f>
        <v>368</v>
      </c>
      <c r="K5" s="9">
        <v>0</v>
      </c>
      <c r="L5" s="9">
        <v>0</v>
      </c>
      <c r="M5" s="10">
        <f>+K5+L5</f>
        <v>0</v>
      </c>
      <c r="N5" s="27">
        <f>+E5/(H5*216+K5*248)</f>
        <v>8.2919103313650572E-2</v>
      </c>
      <c r="O5" s="27">
        <f t="shared" ref="O5:O80" si="0">+F5/(I5*216+L5*248)</f>
        <v>2.5147201641623193E-2</v>
      </c>
      <c r="P5" s="28">
        <f t="shared" ref="P5:P80" si="1">+G5/(J5*216+M5*248)</f>
        <v>5.4975085657072105E-2</v>
      </c>
      <c r="R5" s="32">
        <f>+E5/(H5+K5)</f>
        <v>17.910526315748523</v>
      </c>
      <c r="S5" s="32">
        <f t="shared" ref="S5" si="2">+F5/(I5+L5)</f>
        <v>5.4317955545906091</v>
      </c>
      <c r="T5" s="32">
        <f t="shared" ref="T5" si="3">+G5/(J5+M5)</f>
        <v>11.874618501927575</v>
      </c>
    </row>
    <row r="6" spans="1:20" x14ac:dyDescent="0.25">
      <c r="B6" s="12" t="str">
        <f>'Média Mensal'!B6</f>
        <v>Venda Nova</v>
      </c>
      <c r="C6" s="12" t="str">
        <f>'Média Mensal'!C6</f>
        <v>Carreira</v>
      </c>
      <c r="D6" s="15">
        <f>'Média Mensal'!D6</f>
        <v>583.47</v>
      </c>
      <c r="E6" s="4">
        <v>5791.0916324921791</v>
      </c>
      <c r="F6" s="2">
        <v>1481.3345596612792</v>
      </c>
      <c r="G6" s="5">
        <f t="shared" ref="G6:G69" si="4">+E6+F6</f>
        <v>7272.426192153458</v>
      </c>
      <c r="H6" s="2">
        <v>194</v>
      </c>
      <c r="I6" s="2">
        <v>180</v>
      </c>
      <c r="J6" s="5">
        <f t="shared" ref="J6:J69" si="5">+H6+I6</f>
        <v>374</v>
      </c>
      <c r="K6" s="2">
        <v>0</v>
      </c>
      <c r="L6" s="2">
        <v>0</v>
      </c>
      <c r="M6" s="5">
        <f t="shared" ref="M6:M69" si="6">+K6+L6</f>
        <v>0</v>
      </c>
      <c r="N6" s="27">
        <f t="shared" ref="N6:N69" si="7">+E6/(H6*216+K6*248)</f>
        <v>0.13819901757570111</v>
      </c>
      <c r="O6" s="27">
        <f t="shared" si="0"/>
        <v>3.8100168715567879E-2</v>
      </c>
      <c r="P6" s="28">
        <f t="shared" si="1"/>
        <v>9.0023101012000617E-2</v>
      </c>
      <c r="R6" s="32">
        <f t="shared" ref="R6:R70" si="8">+E6/(H6+K6)</f>
        <v>29.85098779635144</v>
      </c>
      <c r="S6" s="32">
        <f t="shared" ref="S6:S70" si="9">+F6/(I6+L6)</f>
        <v>8.2296364425626614</v>
      </c>
      <c r="T6" s="32">
        <f t="shared" ref="T6:T70" si="10">+G6/(J6+M6)</f>
        <v>19.444989818592134</v>
      </c>
    </row>
    <row r="7" spans="1:20" x14ac:dyDescent="0.25">
      <c r="B7" s="12" t="str">
        <f>'Média Mensal'!B7</f>
        <v>Carreira</v>
      </c>
      <c r="C7" s="12" t="str">
        <f>'Média Mensal'!C7</f>
        <v>Baguim</v>
      </c>
      <c r="D7" s="15">
        <f>'Média Mensal'!D7</f>
        <v>786.02</v>
      </c>
      <c r="E7" s="4">
        <v>8414.4427047948102</v>
      </c>
      <c r="F7" s="2">
        <v>1720.8380369849433</v>
      </c>
      <c r="G7" s="5">
        <f t="shared" si="4"/>
        <v>10135.280741779754</v>
      </c>
      <c r="H7" s="2">
        <v>220</v>
      </c>
      <c r="I7" s="2">
        <v>181</v>
      </c>
      <c r="J7" s="5">
        <f t="shared" si="5"/>
        <v>401</v>
      </c>
      <c r="K7" s="2">
        <v>0</v>
      </c>
      <c r="L7" s="2">
        <v>0</v>
      </c>
      <c r="M7" s="5">
        <f t="shared" si="6"/>
        <v>0</v>
      </c>
      <c r="N7" s="27">
        <f t="shared" si="7"/>
        <v>0.17707160574063152</v>
      </c>
      <c r="O7" s="27">
        <f t="shared" si="0"/>
        <v>4.4015705877454042E-2</v>
      </c>
      <c r="P7" s="28">
        <f t="shared" si="1"/>
        <v>0.11701395517894793</v>
      </c>
      <c r="R7" s="32">
        <f t="shared" si="8"/>
        <v>38.247466839976411</v>
      </c>
      <c r="S7" s="32">
        <f t="shared" si="9"/>
        <v>9.5073924695300729</v>
      </c>
      <c r="T7" s="32">
        <f t="shared" si="10"/>
        <v>25.275014318652754</v>
      </c>
    </row>
    <row r="8" spans="1:20" x14ac:dyDescent="0.25">
      <c r="B8" s="12" t="str">
        <f>'Média Mensal'!B8</f>
        <v>Baguim</v>
      </c>
      <c r="C8" s="12" t="str">
        <f>'Média Mensal'!C8</f>
        <v>Campainha</v>
      </c>
      <c r="D8" s="15">
        <f>'Média Mensal'!D8</f>
        <v>751.7</v>
      </c>
      <c r="E8" s="4">
        <v>10872.510330304331</v>
      </c>
      <c r="F8" s="2">
        <v>1850.9309821938782</v>
      </c>
      <c r="G8" s="5">
        <f t="shared" si="4"/>
        <v>12723.441312498209</v>
      </c>
      <c r="H8" s="2">
        <v>222</v>
      </c>
      <c r="I8" s="2">
        <v>169</v>
      </c>
      <c r="J8" s="5">
        <f t="shared" si="5"/>
        <v>391</v>
      </c>
      <c r="K8" s="2">
        <v>0</v>
      </c>
      <c r="L8" s="2">
        <v>0</v>
      </c>
      <c r="M8" s="5">
        <f t="shared" si="6"/>
        <v>0</v>
      </c>
      <c r="N8" s="27">
        <f t="shared" si="7"/>
        <v>0.22673736925059082</v>
      </c>
      <c r="O8" s="27">
        <f t="shared" si="0"/>
        <v>5.0704881169019236E-2</v>
      </c>
      <c r="P8" s="28">
        <f t="shared" si="1"/>
        <v>0.15065171583425938</v>
      </c>
      <c r="R8" s="32">
        <f t="shared" si="8"/>
        <v>48.975271758127619</v>
      </c>
      <c r="S8" s="32">
        <f t="shared" si="9"/>
        <v>10.952254332508154</v>
      </c>
      <c r="T8" s="32">
        <f t="shared" si="10"/>
        <v>32.540770620200021</v>
      </c>
    </row>
    <row r="9" spans="1:20" x14ac:dyDescent="0.25">
      <c r="B9" s="12" t="str">
        <f>'Média Mensal'!B9</f>
        <v>Campainha</v>
      </c>
      <c r="C9" s="12" t="str">
        <f>'Média Mensal'!C9</f>
        <v>Rio Tinto</v>
      </c>
      <c r="D9" s="15">
        <f>'Média Mensal'!D9</f>
        <v>859.99</v>
      </c>
      <c r="E9" s="4">
        <v>14740.784350611719</v>
      </c>
      <c r="F9" s="2">
        <v>2171.4535736274142</v>
      </c>
      <c r="G9" s="5">
        <f t="shared" si="4"/>
        <v>16912.237924239133</v>
      </c>
      <c r="H9" s="2">
        <v>212</v>
      </c>
      <c r="I9" s="2">
        <v>168</v>
      </c>
      <c r="J9" s="5">
        <f t="shared" si="5"/>
        <v>380</v>
      </c>
      <c r="K9" s="2">
        <v>0</v>
      </c>
      <c r="L9" s="2">
        <v>0</v>
      </c>
      <c r="M9" s="5">
        <f t="shared" si="6"/>
        <v>0</v>
      </c>
      <c r="N9" s="27">
        <f t="shared" si="7"/>
        <v>0.32190741506402248</v>
      </c>
      <c r="O9" s="27">
        <f t="shared" si="0"/>
        <v>5.9839439308515603E-2</v>
      </c>
      <c r="P9" s="28">
        <f t="shared" si="1"/>
        <v>0.20604578367737736</v>
      </c>
      <c r="R9" s="32">
        <f t="shared" si="8"/>
        <v>69.532001653828857</v>
      </c>
      <c r="S9" s="32">
        <f t="shared" si="9"/>
        <v>12.925318890639371</v>
      </c>
      <c r="T9" s="32">
        <f t="shared" si="10"/>
        <v>44.505889274313503</v>
      </c>
    </row>
    <row r="10" spans="1:20" x14ac:dyDescent="0.25">
      <c r="B10" s="12" t="str">
        <f>'Média Mensal'!B10</f>
        <v>Rio Tinto</v>
      </c>
      <c r="C10" s="12" t="str">
        <f>'Média Mensal'!C10</f>
        <v>Levada</v>
      </c>
      <c r="D10" s="15">
        <f>'Média Mensal'!D10</f>
        <v>452.83</v>
      </c>
      <c r="E10" s="4">
        <v>16567.856373283877</v>
      </c>
      <c r="F10" s="2">
        <v>2692.6682310338274</v>
      </c>
      <c r="G10" s="5">
        <f t="shared" si="4"/>
        <v>19260.524604317703</v>
      </c>
      <c r="H10" s="2">
        <v>212</v>
      </c>
      <c r="I10" s="2">
        <v>166</v>
      </c>
      <c r="J10" s="5">
        <f t="shared" si="5"/>
        <v>378</v>
      </c>
      <c r="K10" s="2">
        <v>0</v>
      </c>
      <c r="L10" s="2">
        <v>0</v>
      </c>
      <c r="M10" s="5">
        <f t="shared" si="6"/>
        <v>0</v>
      </c>
      <c r="N10" s="27">
        <f t="shared" si="7"/>
        <v>0.36180678662831667</v>
      </c>
      <c r="O10" s="27">
        <f t="shared" si="0"/>
        <v>7.5096726657569932E-2</v>
      </c>
      <c r="P10" s="28">
        <f t="shared" si="1"/>
        <v>0.23589707775227445</v>
      </c>
      <c r="R10" s="32">
        <f t="shared" si="8"/>
        <v>78.150265911716403</v>
      </c>
      <c r="S10" s="32">
        <f t="shared" si="9"/>
        <v>16.220892958035105</v>
      </c>
      <c r="T10" s="32">
        <f t="shared" si="10"/>
        <v>50.953768794491275</v>
      </c>
    </row>
    <row r="11" spans="1:20" x14ac:dyDescent="0.25">
      <c r="B11" s="12" t="str">
        <f>'Média Mensal'!B11</f>
        <v>Levada</v>
      </c>
      <c r="C11" s="12" t="str">
        <f>'Média Mensal'!C11</f>
        <v>Nau Vitória</v>
      </c>
      <c r="D11" s="15">
        <f>'Média Mensal'!D11</f>
        <v>1111.6199999999999</v>
      </c>
      <c r="E11" s="4">
        <v>20291.97030999665</v>
      </c>
      <c r="F11" s="2">
        <v>3543.2922216722959</v>
      </c>
      <c r="G11" s="5">
        <f t="shared" si="4"/>
        <v>23835.262531668945</v>
      </c>
      <c r="H11" s="2">
        <v>212</v>
      </c>
      <c r="I11" s="2">
        <v>166</v>
      </c>
      <c r="J11" s="5">
        <f t="shared" si="5"/>
        <v>378</v>
      </c>
      <c r="K11" s="2">
        <v>0</v>
      </c>
      <c r="L11" s="2">
        <v>0</v>
      </c>
      <c r="M11" s="5">
        <f t="shared" si="6"/>
        <v>0</v>
      </c>
      <c r="N11" s="27">
        <f t="shared" si="7"/>
        <v>0.44313352354115676</v>
      </c>
      <c r="O11" s="27">
        <f t="shared" si="0"/>
        <v>9.8820064192109994E-2</v>
      </c>
      <c r="P11" s="28">
        <f t="shared" si="1"/>
        <v>0.29192708372120496</v>
      </c>
      <c r="R11" s="32">
        <f t="shared" si="8"/>
        <v>95.716841084889865</v>
      </c>
      <c r="S11" s="32">
        <f t="shared" si="9"/>
        <v>21.345133865495757</v>
      </c>
      <c r="T11" s="32">
        <f t="shared" si="10"/>
        <v>63.056250083780277</v>
      </c>
    </row>
    <row r="12" spans="1:20" x14ac:dyDescent="0.25">
      <c r="B12" s="12" t="str">
        <f>'Média Mensal'!B12</f>
        <v>Nau Vitória</v>
      </c>
      <c r="C12" s="12" t="str">
        <f>'Média Mensal'!C12</f>
        <v>Nasoni</v>
      </c>
      <c r="D12" s="15">
        <f>'Média Mensal'!D12</f>
        <v>499.02</v>
      </c>
      <c r="E12" s="4">
        <v>20957.171836230475</v>
      </c>
      <c r="F12" s="2">
        <v>3636.3994977288048</v>
      </c>
      <c r="G12" s="5">
        <f t="shared" si="4"/>
        <v>24593.57133395928</v>
      </c>
      <c r="H12" s="2">
        <v>211</v>
      </c>
      <c r="I12" s="2">
        <v>166</v>
      </c>
      <c r="J12" s="5">
        <f t="shared" si="5"/>
        <v>377</v>
      </c>
      <c r="K12" s="2">
        <v>0</v>
      </c>
      <c r="L12" s="2">
        <v>0</v>
      </c>
      <c r="M12" s="5">
        <f t="shared" si="6"/>
        <v>0</v>
      </c>
      <c r="N12" s="27">
        <f t="shared" si="7"/>
        <v>0.4598291169964559</v>
      </c>
      <c r="O12" s="27">
        <f t="shared" si="0"/>
        <v>0.10141676421599746</v>
      </c>
      <c r="P12" s="28">
        <f t="shared" si="1"/>
        <v>0.30201359826553786</v>
      </c>
      <c r="R12" s="32">
        <f t="shared" si="8"/>
        <v>99.32308927123448</v>
      </c>
      <c r="S12" s="32">
        <f t="shared" si="9"/>
        <v>21.906021070655452</v>
      </c>
      <c r="T12" s="32">
        <f t="shared" si="10"/>
        <v>65.234937225356177</v>
      </c>
    </row>
    <row r="13" spans="1:20" x14ac:dyDescent="0.25">
      <c r="B13" s="12" t="str">
        <f>'Média Mensal'!B13</f>
        <v>Nasoni</v>
      </c>
      <c r="C13" s="12" t="str">
        <f>'Média Mensal'!C13</f>
        <v>Contumil</v>
      </c>
      <c r="D13" s="15">
        <f>'Média Mensal'!D13</f>
        <v>650</v>
      </c>
      <c r="E13" s="4">
        <v>21375.279211644633</v>
      </c>
      <c r="F13" s="2">
        <v>3712.8111967879395</v>
      </c>
      <c r="G13" s="5">
        <f t="shared" si="4"/>
        <v>25088.090408432574</v>
      </c>
      <c r="H13" s="2">
        <v>224</v>
      </c>
      <c r="I13" s="2">
        <v>158</v>
      </c>
      <c r="J13" s="5">
        <f t="shared" si="5"/>
        <v>382</v>
      </c>
      <c r="K13" s="2">
        <v>0</v>
      </c>
      <c r="L13" s="2">
        <v>0</v>
      </c>
      <c r="M13" s="5">
        <f t="shared" si="6"/>
        <v>0</v>
      </c>
      <c r="N13" s="27">
        <f t="shared" si="7"/>
        <v>0.44178404455284048</v>
      </c>
      <c r="O13" s="27">
        <f t="shared" si="0"/>
        <v>0.10879076408778537</v>
      </c>
      <c r="P13" s="28">
        <f t="shared" si="1"/>
        <v>0.30405383954373394</v>
      </c>
      <c r="R13" s="32">
        <f t="shared" si="8"/>
        <v>95.425353623413542</v>
      </c>
      <c r="S13" s="32">
        <f t="shared" si="9"/>
        <v>23.498805042961642</v>
      </c>
      <c r="T13" s="32">
        <f t="shared" si="10"/>
        <v>65.675629341446523</v>
      </c>
    </row>
    <row r="14" spans="1:20" x14ac:dyDescent="0.25">
      <c r="B14" s="12" t="str">
        <f>'Média Mensal'!B14</f>
        <v>Contumil</v>
      </c>
      <c r="C14" s="12" t="str">
        <f>'Média Mensal'!C14</f>
        <v>Estádio do Dragão</v>
      </c>
      <c r="D14" s="15">
        <f>'Média Mensal'!D14</f>
        <v>619.19000000000005</v>
      </c>
      <c r="E14" s="4">
        <v>24424.470459911241</v>
      </c>
      <c r="F14" s="2">
        <v>4542.1026078770428</v>
      </c>
      <c r="G14" s="5">
        <f t="shared" si="4"/>
        <v>28966.573067788282</v>
      </c>
      <c r="H14" s="2">
        <v>225</v>
      </c>
      <c r="I14" s="2">
        <v>162</v>
      </c>
      <c r="J14" s="5">
        <f t="shared" si="5"/>
        <v>387</v>
      </c>
      <c r="K14" s="2">
        <v>0</v>
      </c>
      <c r="L14" s="2">
        <v>0</v>
      </c>
      <c r="M14" s="5">
        <f t="shared" si="6"/>
        <v>0</v>
      </c>
      <c r="N14" s="27">
        <f t="shared" si="7"/>
        <v>0.50256112057430535</v>
      </c>
      <c r="O14" s="27">
        <f t="shared" si="0"/>
        <v>0.12980402971756524</v>
      </c>
      <c r="P14" s="28">
        <f t="shared" si="1"/>
        <v>0.34652326858776294</v>
      </c>
      <c r="R14" s="32">
        <f t="shared" si="8"/>
        <v>108.55320204404995</v>
      </c>
      <c r="S14" s="32">
        <f t="shared" si="9"/>
        <v>28.037670418994093</v>
      </c>
      <c r="T14" s="32">
        <f t="shared" si="10"/>
        <v>74.849026014956806</v>
      </c>
    </row>
    <row r="15" spans="1:20" x14ac:dyDescent="0.25">
      <c r="B15" s="12" t="str">
        <f>'Média Mensal'!B15</f>
        <v>Estádio do Dragão</v>
      </c>
      <c r="C15" s="12" t="str">
        <f>'Média Mensal'!C15</f>
        <v>Campanhã</v>
      </c>
      <c r="D15" s="15">
        <f>'Média Mensal'!D15</f>
        <v>1166.02</v>
      </c>
      <c r="E15" s="4">
        <v>36272.143420818982</v>
      </c>
      <c r="F15" s="2">
        <v>10499.824591235481</v>
      </c>
      <c r="G15" s="5">
        <f t="shared" si="4"/>
        <v>46771.968012054465</v>
      </c>
      <c r="H15" s="2">
        <v>339</v>
      </c>
      <c r="I15" s="2">
        <v>237</v>
      </c>
      <c r="J15" s="5">
        <f t="shared" si="5"/>
        <v>576</v>
      </c>
      <c r="K15" s="2">
        <v>197</v>
      </c>
      <c r="L15" s="2">
        <v>235</v>
      </c>
      <c r="M15" s="5">
        <f t="shared" si="6"/>
        <v>432</v>
      </c>
      <c r="N15" s="27">
        <f t="shared" si="7"/>
        <v>0.29711781963318301</v>
      </c>
      <c r="O15" s="27">
        <f t="shared" si="0"/>
        <v>9.5913334836629283E-2</v>
      </c>
      <c r="P15" s="28">
        <f t="shared" si="1"/>
        <v>0.20199336655288863</v>
      </c>
      <c r="R15" s="32">
        <f t="shared" si="8"/>
        <v>67.671909367199589</v>
      </c>
      <c r="S15" s="32">
        <f t="shared" si="9"/>
        <v>22.24539108312602</v>
      </c>
      <c r="T15" s="32">
        <f t="shared" si="10"/>
        <v>46.400761916720697</v>
      </c>
    </row>
    <row r="16" spans="1:20" x14ac:dyDescent="0.25">
      <c r="B16" s="12" t="str">
        <f>'Média Mensal'!B16</f>
        <v>Campanhã</v>
      </c>
      <c r="C16" s="12" t="str">
        <f>'Média Mensal'!C16</f>
        <v>Heroismo</v>
      </c>
      <c r="D16" s="15">
        <f>'Média Mensal'!D16</f>
        <v>950.92</v>
      </c>
      <c r="E16" s="4">
        <v>79370.131758991818</v>
      </c>
      <c r="F16" s="2">
        <v>22516.842942997759</v>
      </c>
      <c r="G16" s="5">
        <f t="shared" si="4"/>
        <v>101886.97470198957</v>
      </c>
      <c r="H16" s="2">
        <v>401</v>
      </c>
      <c r="I16" s="2">
        <v>331</v>
      </c>
      <c r="J16" s="5">
        <f t="shared" si="5"/>
        <v>732</v>
      </c>
      <c r="K16" s="2">
        <v>350</v>
      </c>
      <c r="L16" s="2">
        <v>338</v>
      </c>
      <c r="M16" s="5">
        <f t="shared" si="6"/>
        <v>688</v>
      </c>
      <c r="N16" s="27">
        <f t="shared" si="7"/>
        <v>0.4576863251314286</v>
      </c>
      <c r="O16" s="27">
        <f t="shared" si="0"/>
        <v>0.14497066020472418</v>
      </c>
      <c r="P16" s="28">
        <f t="shared" si="1"/>
        <v>0.30993555528445188</v>
      </c>
      <c r="R16" s="32">
        <f t="shared" si="8"/>
        <v>105.68592777495581</v>
      </c>
      <c r="S16" s="32">
        <f t="shared" si="9"/>
        <v>33.657463292971237</v>
      </c>
      <c r="T16" s="32">
        <f t="shared" si="10"/>
        <v>71.751390635203919</v>
      </c>
    </row>
    <row r="17" spans="2:20" x14ac:dyDescent="0.25">
      <c r="B17" s="12" t="str">
        <f>'Média Mensal'!B17</f>
        <v>Heroismo</v>
      </c>
      <c r="C17" s="12" t="str">
        <f>'Média Mensal'!C17</f>
        <v>24 de Agosto</v>
      </c>
      <c r="D17" s="15">
        <f>'Média Mensal'!D17</f>
        <v>571.9</v>
      </c>
      <c r="E17" s="4">
        <v>81583.70228044696</v>
      </c>
      <c r="F17" s="2">
        <v>25511.323451665998</v>
      </c>
      <c r="G17" s="5">
        <f t="shared" si="4"/>
        <v>107095.02573211296</v>
      </c>
      <c r="H17" s="2">
        <v>393</v>
      </c>
      <c r="I17" s="2">
        <v>337</v>
      </c>
      <c r="J17" s="5">
        <f t="shared" si="5"/>
        <v>730</v>
      </c>
      <c r="K17" s="2">
        <v>349</v>
      </c>
      <c r="L17" s="2">
        <v>337</v>
      </c>
      <c r="M17" s="5">
        <f t="shared" si="6"/>
        <v>686</v>
      </c>
      <c r="N17" s="27">
        <f t="shared" si="7"/>
        <v>0.47587320508893466</v>
      </c>
      <c r="O17" s="27">
        <f t="shared" si="0"/>
        <v>0.16314925976968431</v>
      </c>
      <c r="P17" s="28">
        <f t="shared" si="1"/>
        <v>0.32670046408907949</v>
      </c>
      <c r="R17" s="32">
        <f t="shared" si="8"/>
        <v>109.95108124049456</v>
      </c>
      <c r="S17" s="32">
        <f t="shared" si="9"/>
        <v>37.850628266566765</v>
      </c>
      <c r="T17" s="32">
        <f t="shared" si="10"/>
        <v>75.632080319288818</v>
      </c>
    </row>
    <row r="18" spans="2:20" x14ac:dyDescent="0.25">
      <c r="B18" s="12" t="str">
        <f>'Média Mensal'!B18</f>
        <v>24 de Agosto</v>
      </c>
      <c r="C18" s="12" t="str">
        <f>'Média Mensal'!C18</f>
        <v>Bolhão</v>
      </c>
      <c r="D18" s="15">
        <f>'Média Mensal'!D18</f>
        <v>680.44</v>
      </c>
      <c r="E18" s="4">
        <v>91717.494066953062</v>
      </c>
      <c r="F18" s="2">
        <v>34930.400984083528</v>
      </c>
      <c r="G18" s="5">
        <f t="shared" si="4"/>
        <v>126647.89505103658</v>
      </c>
      <c r="H18" s="2">
        <v>385</v>
      </c>
      <c r="I18" s="2">
        <v>343</v>
      </c>
      <c r="J18" s="5">
        <f t="shared" si="5"/>
        <v>728</v>
      </c>
      <c r="K18" s="2">
        <v>348</v>
      </c>
      <c r="L18" s="2">
        <v>331</v>
      </c>
      <c r="M18" s="5">
        <f t="shared" si="6"/>
        <v>679</v>
      </c>
      <c r="N18" s="27">
        <f t="shared" si="7"/>
        <v>0.54122110930317391</v>
      </c>
      <c r="O18" s="27">
        <f t="shared" si="0"/>
        <v>0.22366049190710177</v>
      </c>
      <c r="P18" s="28">
        <f t="shared" si="1"/>
        <v>0.3889199577786408</v>
      </c>
      <c r="R18" s="32">
        <f t="shared" si="8"/>
        <v>125.12618563022247</v>
      </c>
      <c r="S18" s="32">
        <f t="shared" si="9"/>
        <v>51.825520747898409</v>
      </c>
      <c r="T18" s="32">
        <f t="shared" si="10"/>
        <v>90.012718586379947</v>
      </c>
    </row>
    <row r="19" spans="2:20" x14ac:dyDescent="0.25">
      <c r="B19" s="12" t="str">
        <f>'Média Mensal'!B19</f>
        <v>Bolhão</v>
      </c>
      <c r="C19" s="12" t="str">
        <f>'Média Mensal'!C19</f>
        <v>Trindade</v>
      </c>
      <c r="D19" s="15">
        <f>'Média Mensal'!D19</f>
        <v>451.8</v>
      </c>
      <c r="E19" s="4">
        <v>90040.804395858548</v>
      </c>
      <c r="F19" s="2">
        <v>49415.959101887849</v>
      </c>
      <c r="G19" s="5">
        <f t="shared" si="4"/>
        <v>139456.7634977464</v>
      </c>
      <c r="H19" s="2">
        <v>386</v>
      </c>
      <c r="I19" s="2">
        <v>348</v>
      </c>
      <c r="J19" s="5">
        <f t="shared" si="5"/>
        <v>734</v>
      </c>
      <c r="K19" s="2">
        <v>348</v>
      </c>
      <c r="L19" s="2">
        <v>328</v>
      </c>
      <c r="M19" s="5">
        <f t="shared" si="6"/>
        <v>676</v>
      </c>
      <c r="N19" s="27">
        <f t="shared" si="7"/>
        <v>0.53065066239897773</v>
      </c>
      <c r="O19" s="27">
        <f t="shared" si="0"/>
        <v>0.31573271763115829</v>
      </c>
      <c r="P19" s="28">
        <f t="shared" si="1"/>
        <v>0.4275296864967455</v>
      </c>
      <c r="R19" s="32">
        <f t="shared" si="8"/>
        <v>122.67139563468467</v>
      </c>
      <c r="S19" s="32">
        <f t="shared" si="9"/>
        <v>73.100531215810435</v>
      </c>
      <c r="T19" s="32">
        <f t="shared" si="10"/>
        <v>98.905506026770496</v>
      </c>
    </row>
    <row r="20" spans="2:20" x14ac:dyDescent="0.25">
      <c r="B20" s="12" t="str">
        <f>'Média Mensal'!B20</f>
        <v>Trindade</v>
      </c>
      <c r="C20" s="12" t="str">
        <f>'Média Mensal'!C20</f>
        <v>Lapa</v>
      </c>
      <c r="D20" s="15">
        <f>'Média Mensal'!D20</f>
        <v>857.43000000000006</v>
      </c>
      <c r="E20" s="4">
        <v>91737.541099611641</v>
      </c>
      <c r="F20" s="2">
        <v>79213.529879818598</v>
      </c>
      <c r="G20" s="5">
        <f t="shared" si="4"/>
        <v>170951.07097943022</v>
      </c>
      <c r="H20" s="2">
        <v>501</v>
      </c>
      <c r="I20" s="2">
        <v>392</v>
      </c>
      <c r="J20" s="5">
        <f t="shared" si="5"/>
        <v>893</v>
      </c>
      <c r="K20" s="2">
        <v>345</v>
      </c>
      <c r="L20" s="2">
        <v>340</v>
      </c>
      <c r="M20" s="5">
        <f t="shared" si="6"/>
        <v>685</v>
      </c>
      <c r="N20" s="27">
        <f t="shared" si="7"/>
        <v>0.47342055311086845</v>
      </c>
      <c r="O20" s="27">
        <f t="shared" si="0"/>
        <v>0.46874130065221192</v>
      </c>
      <c r="P20" s="28">
        <f t="shared" si="1"/>
        <v>0.47124076814777</v>
      </c>
      <c r="R20" s="32">
        <f t="shared" si="8"/>
        <v>108.43680981041565</v>
      </c>
      <c r="S20" s="32">
        <f t="shared" si="9"/>
        <v>108.21520475385054</v>
      </c>
      <c r="T20" s="32">
        <f t="shared" si="10"/>
        <v>108.33401202752232</v>
      </c>
    </row>
    <row r="21" spans="2:20" x14ac:dyDescent="0.25">
      <c r="B21" s="12" t="str">
        <f>'Média Mensal'!B21</f>
        <v>Lapa</v>
      </c>
      <c r="C21" s="12" t="str">
        <f>'Média Mensal'!C21</f>
        <v>Carolina Michaelis</v>
      </c>
      <c r="D21" s="15">
        <f>'Média Mensal'!D21</f>
        <v>460.97</v>
      </c>
      <c r="E21" s="4">
        <v>86858.111715699619</v>
      </c>
      <c r="F21" s="2">
        <v>79987.412213693606</v>
      </c>
      <c r="G21" s="5">
        <f t="shared" si="4"/>
        <v>166845.52392939321</v>
      </c>
      <c r="H21" s="2">
        <v>498</v>
      </c>
      <c r="I21" s="2">
        <v>393</v>
      </c>
      <c r="J21" s="5">
        <f t="shared" si="5"/>
        <v>891</v>
      </c>
      <c r="K21" s="2">
        <v>338</v>
      </c>
      <c r="L21" s="2">
        <v>337</v>
      </c>
      <c r="M21" s="5">
        <f t="shared" si="6"/>
        <v>675</v>
      </c>
      <c r="N21" s="27">
        <f t="shared" si="7"/>
        <v>0.4538231050184941</v>
      </c>
      <c r="O21" s="27">
        <f t="shared" si="0"/>
        <v>0.47480418495164312</v>
      </c>
      <c r="P21" s="28">
        <f t="shared" si="1"/>
        <v>0.46364524679147551</v>
      </c>
      <c r="R21" s="32">
        <f t="shared" si="8"/>
        <v>103.89726281782251</v>
      </c>
      <c r="S21" s="32">
        <f t="shared" si="9"/>
        <v>109.57179755300494</v>
      </c>
      <c r="T21" s="32">
        <f t="shared" si="10"/>
        <v>106.54248015925492</v>
      </c>
    </row>
    <row r="22" spans="2:20" x14ac:dyDescent="0.25">
      <c r="B22" s="12" t="str">
        <f>'Média Mensal'!B22</f>
        <v>Carolina Michaelis</v>
      </c>
      <c r="C22" s="12" t="str">
        <f>'Média Mensal'!C22</f>
        <v>Casa da Música</v>
      </c>
      <c r="D22" s="15">
        <f>'Média Mensal'!D22</f>
        <v>627.48</v>
      </c>
      <c r="E22" s="4">
        <v>78169.132557508943</v>
      </c>
      <c r="F22" s="2">
        <v>79935.472959862775</v>
      </c>
      <c r="G22" s="5">
        <f t="shared" si="4"/>
        <v>158104.60551737173</v>
      </c>
      <c r="H22" s="2">
        <v>496</v>
      </c>
      <c r="I22" s="2">
        <v>373</v>
      </c>
      <c r="J22" s="5">
        <f t="shared" si="5"/>
        <v>869</v>
      </c>
      <c r="K22" s="2">
        <v>336</v>
      </c>
      <c r="L22" s="2">
        <v>348</v>
      </c>
      <c r="M22" s="5">
        <f t="shared" si="6"/>
        <v>684</v>
      </c>
      <c r="N22" s="27">
        <f t="shared" si="7"/>
        <v>0.41041421243651788</v>
      </c>
      <c r="O22" s="27">
        <f t="shared" si="0"/>
        <v>0.47902268181518032</v>
      </c>
      <c r="P22" s="28">
        <f t="shared" si="1"/>
        <v>0.44245361653281989</v>
      </c>
      <c r="R22" s="32">
        <f t="shared" si="8"/>
        <v>93.953284323929012</v>
      </c>
      <c r="S22" s="32">
        <f t="shared" si="9"/>
        <v>110.8675075726252</v>
      </c>
      <c r="T22" s="32">
        <f t="shared" si="10"/>
        <v>101.80592757074805</v>
      </c>
    </row>
    <row r="23" spans="2:20" x14ac:dyDescent="0.25">
      <c r="B23" s="12" t="str">
        <f>'Média Mensal'!B23</f>
        <v>Casa da Música</v>
      </c>
      <c r="C23" s="12" t="str">
        <f>'Média Mensal'!C23</f>
        <v>Francos</v>
      </c>
      <c r="D23" s="15">
        <f>'Média Mensal'!D23</f>
        <v>871.87</v>
      </c>
      <c r="E23" s="4">
        <v>59430.644251569669</v>
      </c>
      <c r="F23" s="2">
        <v>82077.260100302272</v>
      </c>
      <c r="G23" s="5">
        <f t="shared" si="4"/>
        <v>141507.90435187193</v>
      </c>
      <c r="H23" s="2">
        <v>489</v>
      </c>
      <c r="I23" s="2">
        <v>379</v>
      </c>
      <c r="J23" s="5">
        <f t="shared" si="5"/>
        <v>868</v>
      </c>
      <c r="K23" s="2">
        <v>324</v>
      </c>
      <c r="L23" s="2">
        <v>349</v>
      </c>
      <c r="M23" s="5">
        <f t="shared" si="6"/>
        <v>673</v>
      </c>
      <c r="N23" s="27">
        <f t="shared" si="7"/>
        <v>0.31956082640539463</v>
      </c>
      <c r="O23" s="27">
        <f t="shared" si="0"/>
        <v>0.48734835229611362</v>
      </c>
      <c r="P23" s="28">
        <f t="shared" si="1"/>
        <v>0.39929768265613197</v>
      </c>
      <c r="R23" s="32">
        <f t="shared" si="8"/>
        <v>73.100423433665028</v>
      </c>
      <c r="S23" s="32">
        <f t="shared" si="9"/>
        <v>112.74348914876686</v>
      </c>
      <c r="T23" s="32">
        <f t="shared" si="10"/>
        <v>91.828620604718964</v>
      </c>
    </row>
    <row r="24" spans="2:20" x14ac:dyDescent="0.25">
      <c r="B24" s="12" t="str">
        <f>'Média Mensal'!B24</f>
        <v>Francos</v>
      </c>
      <c r="C24" s="12" t="str">
        <f>'Média Mensal'!C24</f>
        <v>Ramalde</v>
      </c>
      <c r="D24" s="15">
        <f>'Média Mensal'!D24</f>
        <v>965.03</v>
      </c>
      <c r="E24" s="4">
        <v>51926.372030590639</v>
      </c>
      <c r="F24" s="2">
        <v>80652.392481347022</v>
      </c>
      <c r="G24" s="5">
        <f t="shared" si="4"/>
        <v>132578.76451193765</v>
      </c>
      <c r="H24" s="2">
        <v>486</v>
      </c>
      <c r="I24" s="2">
        <v>387</v>
      </c>
      <c r="J24" s="5">
        <f t="shared" si="5"/>
        <v>873</v>
      </c>
      <c r="K24" s="2">
        <v>317</v>
      </c>
      <c r="L24" s="2">
        <v>348</v>
      </c>
      <c r="M24" s="5">
        <f t="shared" si="6"/>
        <v>665</v>
      </c>
      <c r="N24" s="27">
        <f t="shared" si="7"/>
        <v>0.28283570106862305</v>
      </c>
      <c r="O24" s="27">
        <f t="shared" si="0"/>
        <v>0.47471625277432677</v>
      </c>
      <c r="P24" s="28">
        <f t="shared" si="1"/>
        <v>0.375058741773236</v>
      </c>
      <c r="R24" s="32">
        <f t="shared" si="8"/>
        <v>64.66546952751014</v>
      </c>
      <c r="S24" s="32">
        <f t="shared" si="9"/>
        <v>109.7311462331252</v>
      </c>
      <c r="T24" s="32">
        <f t="shared" si="10"/>
        <v>86.202057550024477</v>
      </c>
    </row>
    <row r="25" spans="2:20" x14ac:dyDescent="0.25">
      <c r="B25" s="12" t="str">
        <f>'Média Mensal'!B25</f>
        <v>Ramalde</v>
      </c>
      <c r="C25" s="12" t="str">
        <f>'Média Mensal'!C25</f>
        <v>Viso</v>
      </c>
      <c r="D25" s="15">
        <f>'Média Mensal'!D25</f>
        <v>621.15</v>
      </c>
      <c r="E25" s="4">
        <v>49202.898669529983</v>
      </c>
      <c r="F25" s="2">
        <v>76236.930166625127</v>
      </c>
      <c r="G25" s="5">
        <f t="shared" si="4"/>
        <v>125439.82883615511</v>
      </c>
      <c r="H25" s="2">
        <v>474</v>
      </c>
      <c r="I25" s="2">
        <v>397</v>
      </c>
      <c r="J25" s="5">
        <f t="shared" si="5"/>
        <v>871</v>
      </c>
      <c r="K25" s="2">
        <v>328</v>
      </c>
      <c r="L25" s="2">
        <v>348</v>
      </c>
      <c r="M25" s="5">
        <f t="shared" si="6"/>
        <v>676</v>
      </c>
      <c r="N25" s="27">
        <f t="shared" si="7"/>
        <v>0.26780294059441123</v>
      </c>
      <c r="O25" s="27">
        <f t="shared" si="0"/>
        <v>0.44309370301893064</v>
      </c>
      <c r="P25" s="28">
        <f t="shared" si="1"/>
        <v>0.3525729904553187</v>
      </c>
      <c r="R25" s="32">
        <f t="shared" si="8"/>
        <v>61.35024771761843</v>
      </c>
      <c r="S25" s="32">
        <f t="shared" si="9"/>
        <v>102.33144988808742</v>
      </c>
      <c r="T25" s="32">
        <f t="shared" si="10"/>
        <v>81.085862208245061</v>
      </c>
    </row>
    <row r="26" spans="2:20" x14ac:dyDescent="0.25">
      <c r="B26" s="12" t="str">
        <f>'Média Mensal'!B26</f>
        <v>Viso</v>
      </c>
      <c r="C26" s="12" t="str">
        <f>'Média Mensal'!C26</f>
        <v>Sete Bicas</v>
      </c>
      <c r="D26" s="15">
        <f>'Média Mensal'!D26</f>
        <v>743.81</v>
      </c>
      <c r="E26" s="4">
        <v>43842.195385481769</v>
      </c>
      <c r="F26" s="2">
        <v>74199.013455228967</v>
      </c>
      <c r="G26" s="5">
        <f t="shared" si="4"/>
        <v>118041.20884071074</v>
      </c>
      <c r="H26" s="2">
        <v>467</v>
      </c>
      <c r="I26" s="2">
        <v>387</v>
      </c>
      <c r="J26" s="5">
        <f t="shared" si="5"/>
        <v>854</v>
      </c>
      <c r="K26" s="2">
        <v>335</v>
      </c>
      <c r="L26" s="2">
        <v>349</v>
      </c>
      <c r="M26" s="5">
        <f t="shared" si="6"/>
        <v>684</v>
      </c>
      <c r="N26" s="27">
        <f t="shared" si="7"/>
        <v>0.23833497534944861</v>
      </c>
      <c r="O26" s="27">
        <f t="shared" si="0"/>
        <v>0.43609538658565078</v>
      </c>
      <c r="P26" s="28">
        <f t="shared" si="1"/>
        <v>0.33335933995501427</v>
      </c>
      <c r="R26" s="32">
        <f t="shared" si="8"/>
        <v>54.666079034266545</v>
      </c>
      <c r="S26" s="32">
        <f t="shared" si="9"/>
        <v>100.81387697721327</v>
      </c>
      <c r="T26" s="32">
        <f t="shared" si="10"/>
        <v>76.749810689668877</v>
      </c>
    </row>
    <row r="27" spans="2:20" x14ac:dyDescent="0.25">
      <c r="B27" s="12" t="str">
        <f>'Média Mensal'!B27</f>
        <v>Sete Bicas</v>
      </c>
      <c r="C27" s="12" t="str">
        <f>'Média Mensal'!C27</f>
        <v>ASra da Hora</v>
      </c>
      <c r="D27" s="15">
        <f>'Média Mensal'!D27</f>
        <v>674.5</v>
      </c>
      <c r="E27" s="4">
        <v>38638.469783638517</v>
      </c>
      <c r="F27" s="2">
        <v>71273.091389731038</v>
      </c>
      <c r="G27" s="5">
        <f t="shared" si="4"/>
        <v>109911.56117336956</v>
      </c>
      <c r="H27" s="2">
        <v>460</v>
      </c>
      <c r="I27" s="2">
        <v>375</v>
      </c>
      <c r="J27" s="5">
        <f t="shared" si="5"/>
        <v>835</v>
      </c>
      <c r="K27" s="2">
        <v>333</v>
      </c>
      <c r="L27" s="2">
        <v>363</v>
      </c>
      <c r="M27" s="5">
        <f t="shared" si="6"/>
        <v>696</v>
      </c>
      <c r="N27" s="27">
        <f t="shared" si="7"/>
        <v>0.21236462748779028</v>
      </c>
      <c r="O27" s="27">
        <f t="shared" si="0"/>
        <v>0.41674321375789969</v>
      </c>
      <c r="P27" s="28">
        <f t="shared" si="1"/>
        <v>0.31139242416697704</v>
      </c>
      <c r="R27" s="32">
        <f t="shared" si="8"/>
        <v>48.724425956669002</v>
      </c>
      <c r="S27" s="32">
        <f t="shared" si="9"/>
        <v>96.576004593131486</v>
      </c>
      <c r="T27" s="32">
        <f t="shared" si="10"/>
        <v>71.790699656021914</v>
      </c>
    </row>
    <row r="28" spans="2:20" x14ac:dyDescent="0.25">
      <c r="B28" s="12" t="str">
        <f>'Média Mensal'!B28</f>
        <v>ASra da Hora</v>
      </c>
      <c r="C28" s="12" t="str">
        <f>'Média Mensal'!C28</f>
        <v>Vasco da Gama</v>
      </c>
      <c r="D28" s="15">
        <f>'Média Mensal'!D28</f>
        <v>824.48</v>
      </c>
      <c r="E28" s="4">
        <v>21584.621361402696</v>
      </c>
      <c r="F28" s="2">
        <v>16032.781320836259</v>
      </c>
      <c r="G28" s="5">
        <f t="shared" si="4"/>
        <v>37617.402682238957</v>
      </c>
      <c r="H28" s="2">
        <v>242</v>
      </c>
      <c r="I28" s="2">
        <v>185</v>
      </c>
      <c r="J28" s="5">
        <f t="shared" si="5"/>
        <v>427</v>
      </c>
      <c r="K28" s="2">
        <v>0</v>
      </c>
      <c r="L28" s="2">
        <v>0</v>
      </c>
      <c r="M28" s="5">
        <f t="shared" si="6"/>
        <v>0</v>
      </c>
      <c r="N28" s="27">
        <f t="shared" si="7"/>
        <v>0.41292893635986183</v>
      </c>
      <c r="O28" s="27">
        <f t="shared" si="0"/>
        <v>0.40122075377468114</v>
      </c>
      <c r="P28" s="28">
        <f t="shared" si="1"/>
        <v>0.4078563045606618</v>
      </c>
      <c r="R28" s="32">
        <f t="shared" si="8"/>
        <v>89.19265025373015</v>
      </c>
      <c r="S28" s="32">
        <f t="shared" si="9"/>
        <v>86.663682815331128</v>
      </c>
      <c r="T28" s="32">
        <f t="shared" si="10"/>
        <v>88.096961785102948</v>
      </c>
    </row>
    <row r="29" spans="2:20" x14ac:dyDescent="0.25">
      <c r="B29" s="12" t="str">
        <f>'Média Mensal'!B29</f>
        <v>Vasco da Gama</v>
      </c>
      <c r="C29" s="12" t="str">
        <f>'Média Mensal'!C29</f>
        <v>Estádio do Mar</v>
      </c>
      <c r="D29" s="15">
        <f>'Média Mensal'!D29</f>
        <v>661.6</v>
      </c>
      <c r="E29" s="4">
        <v>22536.380756119506</v>
      </c>
      <c r="F29" s="2">
        <v>12996.319501259408</v>
      </c>
      <c r="G29" s="5">
        <f t="shared" si="4"/>
        <v>35532.700257378914</v>
      </c>
      <c r="H29" s="2">
        <v>224</v>
      </c>
      <c r="I29" s="2">
        <v>188</v>
      </c>
      <c r="J29" s="5">
        <f t="shared" si="5"/>
        <v>412</v>
      </c>
      <c r="K29" s="2">
        <v>0</v>
      </c>
      <c r="L29" s="2">
        <v>0</v>
      </c>
      <c r="M29" s="5">
        <f t="shared" si="6"/>
        <v>0</v>
      </c>
      <c r="N29" s="27">
        <f t="shared" si="7"/>
        <v>0.46578167898725831</v>
      </c>
      <c r="O29" s="27">
        <f t="shared" si="0"/>
        <v>0.32004332893172299</v>
      </c>
      <c r="P29" s="28">
        <f t="shared" si="1"/>
        <v>0.39927971342793639</v>
      </c>
      <c r="R29" s="32">
        <f t="shared" si="8"/>
        <v>100.60884266124779</v>
      </c>
      <c r="S29" s="32">
        <f t="shared" si="9"/>
        <v>69.129359049252173</v>
      </c>
      <c r="T29" s="32">
        <f t="shared" si="10"/>
        <v>86.24441810043426</v>
      </c>
    </row>
    <row r="30" spans="2:20" x14ac:dyDescent="0.25">
      <c r="B30" s="12" t="str">
        <f>'Média Mensal'!B30</f>
        <v>Estádio do Mar</v>
      </c>
      <c r="C30" s="12" t="str">
        <f>'Média Mensal'!C30</f>
        <v>Pedro Hispano</v>
      </c>
      <c r="D30" s="15">
        <f>'Média Mensal'!D30</f>
        <v>786.97</v>
      </c>
      <c r="E30" s="4">
        <v>22225.919622726218</v>
      </c>
      <c r="F30" s="2">
        <v>12184.394058378532</v>
      </c>
      <c r="G30" s="5">
        <f t="shared" si="4"/>
        <v>34410.313681104752</v>
      </c>
      <c r="H30" s="2">
        <v>223</v>
      </c>
      <c r="I30" s="2">
        <v>186</v>
      </c>
      <c r="J30" s="5">
        <f t="shared" si="5"/>
        <v>409</v>
      </c>
      <c r="K30" s="2">
        <v>0</v>
      </c>
      <c r="L30" s="2">
        <v>0</v>
      </c>
      <c r="M30" s="5">
        <f t="shared" si="6"/>
        <v>0</v>
      </c>
      <c r="N30" s="27">
        <f t="shared" si="7"/>
        <v>0.46142500462394576</v>
      </c>
      <c r="O30" s="27">
        <f t="shared" si="0"/>
        <v>0.30327543952555086</v>
      </c>
      <c r="P30" s="28">
        <f t="shared" si="1"/>
        <v>0.3895036865107393</v>
      </c>
      <c r="R30" s="32">
        <f t="shared" si="8"/>
        <v>99.667800998772279</v>
      </c>
      <c r="S30" s="32">
        <f t="shared" si="9"/>
        <v>65.507494937518985</v>
      </c>
      <c r="T30" s="32">
        <f t="shared" si="10"/>
        <v>84.132796286319689</v>
      </c>
    </row>
    <row r="31" spans="2:20" x14ac:dyDescent="0.25">
      <c r="B31" s="12" t="str">
        <f>'Média Mensal'!B31</f>
        <v>Pedro Hispano</v>
      </c>
      <c r="C31" s="12" t="str">
        <f>'Média Mensal'!C31</f>
        <v>Parque de Real</v>
      </c>
      <c r="D31" s="15">
        <f>'Média Mensal'!D31</f>
        <v>656.68</v>
      </c>
      <c r="E31" s="4">
        <v>20863.411711851502</v>
      </c>
      <c r="F31" s="2">
        <v>10655.100120858233</v>
      </c>
      <c r="G31" s="5">
        <f t="shared" si="4"/>
        <v>31518.511832709737</v>
      </c>
      <c r="H31" s="2">
        <v>224</v>
      </c>
      <c r="I31" s="2">
        <v>187</v>
      </c>
      <c r="J31" s="5">
        <f t="shared" si="5"/>
        <v>411</v>
      </c>
      <c r="K31" s="2">
        <v>0</v>
      </c>
      <c r="L31" s="2">
        <v>0</v>
      </c>
      <c r="M31" s="5">
        <f t="shared" si="6"/>
        <v>0</v>
      </c>
      <c r="N31" s="27">
        <f t="shared" si="7"/>
        <v>0.43120477248370331</v>
      </c>
      <c r="O31" s="27">
        <f t="shared" si="0"/>
        <v>0.26379233810799746</v>
      </c>
      <c r="P31" s="28">
        <f t="shared" si="1"/>
        <v>0.35503415149037731</v>
      </c>
      <c r="R31" s="32">
        <f t="shared" si="8"/>
        <v>93.140230856479917</v>
      </c>
      <c r="S31" s="32">
        <f t="shared" si="9"/>
        <v>56.979145031327448</v>
      </c>
      <c r="T31" s="32">
        <f t="shared" si="10"/>
        <v>76.687376721921495</v>
      </c>
    </row>
    <row r="32" spans="2:20" x14ac:dyDescent="0.25">
      <c r="B32" s="12" t="str">
        <f>'Média Mensal'!B32</f>
        <v>Parque de Real</v>
      </c>
      <c r="C32" s="12" t="str">
        <f>'Média Mensal'!C32</f>
        <v>C. Matosinhos</v>
      </c>
      <c r="D32" s="15">
        <f>'Média Mensal'!D32</f>
        <v>723.67</v>
      </c>
      <c r="E32" s="4">
        <v>20262.222387864262</v>
      </c>
      <c r="F32" s="2">
        <v>9368.1088576131624</v>
      </c>
      <c r="G32" s="5">
        <f t="shared" si="4"/>
        <v>29630.331245477424</v>
      </c>
      <c r="H32" s="2">
        <v>224</v>
      </c>
      <c r="I32" s="2">
        <v>186</v>
      </c>
      <c r="J32" s="5">
        <f t="shared" si="5"/>
        <v>410</v>
      </c>
      <c r="K32" s="2">
        <v>0</v>
      </c>
      <c r="L32" s="2">
        <v>0</v>
      </c>
      <c r="M32" s="5">
        <f t="shared" si="6"/>
        <v>0</v>
      </c>
      <c r="N32" s="27">
        <f t="shared" si="7"/>
        <v>0.41877939789732682</v>
      </c>
      <c r="O32" s="27">
        <f t="shared" si="0"/>
        <v>0.23317674376775097</v>
      </c>
      <c r="P32" s="28">
        <f t="shared" si="1"/>
        <v>0.33457916943854366</v>
      </c>
      <c r="R32" s="32">
        <f t="shared" si="8"/>
        <v>90.456349945822595</v>
      </c>
      <c r="S32" s="32">
        <f t="shared" si="9"/>
        <v>50.366176653834209</v>
      </c>
      <c r="T32" s="32">
        <f t="shared" si="10"/>
        <v>72.26910059872543</v>
      </c>
    </row>
    <row r="33" spans="2:20" x14ac:dyDescent="0.25">
      <c r="B33" s="12" t="str">
        <f>'Média Mensal'!B33</f>
        <v>C. Matosinhos</v>
      </c>
      <c r="C33" s="12" t="str">
        <f>'Média Mensal'!C33</f>
        <v>Matosinhos Sul</v>
      </c>
      <c r="D33" s="15">
        <f>'Média Mensal'!D33</f>
        <v>616.61</v>
      </c>
      <c r="E33" s="4">
        <v>14334.205570175985</v>
      </c>
      <c r="F33" s="2">
        <v>6514.0023144789075</v>
      </c>
      <c r="G33" s="5">
        <f t="shared" si="4"/>
        <v>20848.207884654894</v>
      </c>
      <c r="H33" s="2">
        <v>212</v>
      </c>
      <c r="I33" s="2">
        <v>182</v>
      </c>
      <c r="J33" s="5">
        <f t="shared" si="5"/>
        <v>394</v>
      </c>
      <c r="K33" s="2">
        <v>0</v>
      </c>
      <c r="L33" s="2">
        <v>0</v>
      </c>
      <c r="M33" s="5">
        <f t="shared" si="6"/>
        <v>0</v>
      </c>
      <c r="N33" s="27">
        <f t="shared" si="7"/>
        <v>0.31302859823060764</v>
      </c>
      <c r="O33" s="27">
        <f t="shared" si="0"/>
        <v>0.16570009957465678</v>
      </c>
      <c r="P33" s="28">
        <f t="shared" si="1"/>
        <v>0.24497330189714811</v>
      </c>
      <c r="R33" s="32">
        <f t="shared" si="8"/>
        <v>67.614177217811246</v>
      </c>
      <c r="S33" s="32">
        <f t="shared" si="9"/>
        <v>35.791221508125865</v>
      </c>
      <c r="T33" s="32">
        <f t="shared" si="10"/>
        <v>52.914233209783994</v>
      </c>
    </row>
    <row r="34" spans="2:20" x14ac:dyDescent="0.25">
      <c r="B34" s="12" t="str">
        <f>'Média Mensal'!B34</f>
        <v>Matosinhos Sul</v>
      </c>
      <c r="C34" s="12" t="str">
        <f>'Média Mensal'!C34</f>
        <v>Brito Capelo</v>
      </c>
      <c r="D34" s="15">
        <f>'Média Mensal'!D34</f>
        <v>535.72</v>
      </c>
      <c r="E34" s="4">
        <v>5570.3080462027165</v>
      </c>
      <c r="F34" s="2">
        <v>4000.9651881167506</v>
      </c>
      <c r="G34" s="5">
        <f t="shared" si="4"/>
        <v>9571.2732343194675</v>
      </c>
      <c r="H34" s="2">
        <v>222</v>
      </c>
      <c r="I34" s="2">
        <v>194</v>
      </c>
      <c r="J34" s="5">
        <f t="shared" si="5"/>
        <v>416</v>
      </c>
      <c r="K34" s="2">
        <v>0</v>
      </c>
      <c r="L34" s="2">
        <v>0</v>
      </c>
      <c r="M34" s="5">
        <f t="shared" si="6"/>
        <v>0</v>
      </c>
      <c r="N34" s="27">
        <f t="shared" si="7"/>
        <v>0.11616424854443436</v>
      </c>
      <c r="O34" s="27">
        <f t="shared" si="0"/>
        <v>9.547931434031956E-2</v>
      </c>
      <c r="P34" s="28">
        <f t="shared" si="1"/>
        <v>0.10651790903578467</v>
      </c>
      <c r="R34" s="32">
        <f t="shared" si="8"/>
        <v>25.091477685597823</v>
      </c>
      <c r="S34" s="32">
        <f t="shared" si="9"/>
        <v>20.623531897509025</v>
      </c>
      <c r="T34" s="32">
        <f t="shared" si="10"/>
        <v>23.007868351729488</v>
      </c>
    </row>
    <row r="35" spans="2:20" x14ac:dyDescent="0.25">
      <c r="B35" s="12" t="str">
        <f>'Média Mensal'!B35</f>
        <v>Brito Capelo</v>
      </c>
      <c r="C35" s="12" t="str">
        <f>'Média Mensal'!C35</f>
        <v>Mercado</v>
      </c>
      <c r="D35" s="15">
        <f>'Média Mensal'!D35</f>
        <v>487.53</v>
      </c>
      <c r="E35" s="4">
        <v>2391.4552286882149</v>
      </c>
      <c r="F35" s="2">
        <v>2462.867247087087</v>
      </c>
      <c r="G35" s="5">
        <f t="shared" si="4"/>
        <v>4854.3224757753014</v>
      </c>
      <c r="H35" s="2">
        <v>227</v>
      </c>
      <c r="I35" s="2">
        <v>208</v>
      </c>
      <c r="J35" s="5">
        <f t="shared" si="5"/>
        <v>435</v>
      </c>
      <c r="K35" s="2">
        <v>0</v>
      </c>
      <c r="L35" s="2">
        <v>0</v>
      </c>
      <c r="M35" s="5">
        <f t="shared" si="6"/>
        <v>0</v>
      </c>
      <c r="N35" s="27">
        <f t="shared" si="7"/>
        <v>4.8773356760650491E-2</v>
      </c>
      <c r="O35" s="27">
        <f t="shared" si="0"/>
        <v>5.4818092216147772E-2</v>
      </c>
      <c r="P35" s="28">
        <f t="shared" si="1"/>
        <v>5.1663713024428494E-2</v>
      </c>
      <c r="R35" s="32">
        <f t="shared" si="8"/>
        <v>10.535045060300506</v>
      </c>
      <c r="S35" s="32">
        <f t="shared" si="9"/>
        <v>11.840707918687919</v>
      </c>
      <c r="T35" s="32">
        <f t="shared" si="10"/>
        <v>11.159362013276555</v>
      </c>
    </row>
    <row r="36" spans="2:20" x14ac:dyDescent="0.25">
      <c r="B36" s="13" t="str">
        <f>'Média Mensal'!B36</f>
        <v>Mercado</v>
      </c>
      <c r="C36" s="13" t="str">
        <f>'Média Mensal'!C36</f>
        <v>Sr. de Matosinhos</v>
      </c>
      <c r="D36" s="16">
        <f>'Média Mensal'!D36</f>
        <v>708.96</v>
      </c>
      <c r="E36" s="4">
        <v>506.71725508359327</v>
      </c>
      <c r="F36" s="2">
        <v>754.99999999712941</v>
      </c>
      <c r="G36" s="7">
        <f t="shared" si="4"/>
        <v>1261.7172550807227</v>
      </c>
      <c r="H36" s="3">
        <v>218</v>
      </c>
      <c r="I36" s="3">
        <v>202</v>
      </c>
      <c r="J36" s="7">
        <f t="shared" si="5"/>
        <v>420</v>
      </c>
      <c r="K36" s="3">
        <v>0</v>
      </c>
      <c r="L36" s="3">
        <v>0</v>
      </c>
      <c r="M36" s="7">
        <f t="shared" si="6"/>
        <v>0</v>
      </c>
      <c r="N36" s="27">
        <f t="shared" si="7"/>
        <v>1.0761069807245864E-2</v>
      </c>
      <c r="O36" s="27">
        <f t="shared" si="0"/>
        <v>1.7303813714639012E-2</v>
      </c>
      <c r="P36" s="28">
        <f t="shared" si="1"/>
        <v>1.3907818067468283E-2</v>
      </c>
      <c r="R36" s="32">
        <f t="shared" si="8"/>
        <v>2.3243910783651067</v>
      </c>
      <c r="S36" s="32">
        <f t="shared" si="9"/>
        <v>3.737623762362027</v>
      </c>
      <c r="T36" s="32">
        <f t="shared" si="10"/>
        <v>3.0040887025731493</v>
      </c>
    </row>
    <row r="37" spans="2:20" x14ac:dyDescent="0.25">
      <c r="B37" s="11" t="str">
        <f>'Média Mensal'!B37</f>
        <v>BSra da Hora</v>
      </c>
      <c r="C37" s="11" t="str">
        <f>'Média Mensal'!C37</f>
        <v>BFonte do Cuco</v>
      </c>
      <c r="D37" s="14">
        <f>'Média Mensal'!D37</f>
        <v>687.03</v>
      </c>
      <c r="E37" s="8">
        <v>12564.409535473766</v>
      </c>
      <c r="F37" s="9">
        <v>28978.972329802651</v>
      </c>
      <c r="G37" s="10">
        <f t="shared" si="4"/>
        <v>41543.381865276417</v>
      </c>
      <c r="H37" s="9">
        <v>151</v>
      </c>
      <c r="I37" s="9">
        <v>117</v>
      </c>
      <c r="J37" s="10">
        <f t="shared" si="5"/>
        <v>268</v>
      </c>
      <c r="K37" s="9">
        <v>197</v>
      </c>
      <c r="L37" s="9">
        <v>224</v>
      </c>
      <c r="M37" s="10">
        <f t="shared" si="6"/>
        <v>421</v>
      </c>
      <c r="N37" s="25">
        <f t="shared" si="7"/>
        <v>0.15421751688277893</v>
      </c>
      <c r="O37" s="25">
        <f t="shared" si="0"/>
        <v>0.35854414938387918</v>
      </c>
      <c r="P37" s="26">
        <f t="shared" si="1"/>
        <v>0.25597292518162135</v>
      </c>
      <c r="R37" s="32">
        <f t="shared" si="8"/>
        <v>36.104625101936108</v>
      </c>
      <c r="S37" s="32">
        <f t="shared" si="9"/>
        <v>84.982323547808363</v>
      </c>
      <c r="T37" s="32">
        <f t="shared" si="10"/>
        <v>60.295184129573897</v>
      </c>
    </row>
    <row r="38" spans="2:20" x14ac:dyDescent="0.25">
      <c r="B38" s="12" t="str">
        <f>'Média Mensal'!B38</f>
        <v>BFonte do Cuco</v>
      </c>
      <c r="C38" s="12" t="str">
        <f>'Média Mensal'!C38</f>
        <v>Custoias</v>
      </c>
      <c r="D38" s="15">
        <f>'Média Mensal'!D38</f>
        <v>689.2</v>
      </c>
      <c r="E38" s="4">
        <v>12344.959729563361</v>
      </c>
      <c r="F38" s="2">
        <v>28368.741365192305</v>
      </c>
      <c r="G38" s="5">
        <f t="shared" si="4"/>
        <v>40713.70109475567</v>
      </c>
      <c r="H38" s="2">
        <v>154</v>
      </c>
      <c r="I38" s="2">
        <v>117</v>
      </c>
      <c r="J38" s="5">
        <f t="shared" si="5"/>
        <v>271</v>
      </c>
      <c r="K38" s="2">
        <v>197</v>
      </c>
      <c r="L38" s="2">
        <v>229</v>
      </c>
      <c r="M38" s="5">
        <f t="shared" si="6"/>
        <v>426</v>
      </c>
      <c r="N38" s="27">
        <f t="shared" si="7"/>
        <v>0.15032829675552073</v>
      </c>
      <c r="O38" s="27">
        <f t="shared" si="0"/>
        <v>0.34569045336800919</v>
      </c>
      <c r="P38" s="28">
        <f t="shared" si="1"/>
        <v>0.24797605792742089</v>
      </c>
      <c r="R38" s="32">
        <f t="shared" si="8"/>
        <v>35.170825440351457</v>
      </c>
      <c r="S38" s="32">
        <f t="shared" si="9"/>
        <v>81.990581980324578</v>
      </c>
      <c r="T38" s="32">
        <f t="shared" si="10"/>
        <v>58.412770580711147</v>
      </c>
    </row>
    <row r="39" spans="2:20" x14ac:dyDescent="0.25">
      <c r="B39" s="12" t="str">
        <f>'Média Mensal'!B39</f>
        <v>Custoias</v>
      </c>
      <c r="C39" s="12" t="str">
        <f>'Média Mensal'!C39</f>
        <v>Esposade</v>
      </c>
      <c r="D39" s="15">
        <f>'Média Mensal'!D39</f>
        <v>1779.24</v>
      </c>
      <c r="E39" s="4">
        <v>12260.376362692794</v>
      </c>
      <c r="F39" s="2">
        <v>27649.928289298154</v>
      </c>
      <c r="G39" s="5">
        <f t="shared" si="4"/>
        <v>39910.304651990948</v>
      </c>
      <c r="H39" s="2">
        <v>154</v>
      </c>
      <c r="I39" s="2">
        <v>117</v>
      </c>
      <c r="J39" s="5">
        <f t="shared" si="5"/>
        <v>271</v>
      </c>
      <c r="K39" s="2">
        <v>199</v>
      </c>
      <c r="L39" s="2">
        <v>224</v>
      </c>
      <c r="M39" s="5">
        <f t="shared" si="6"/>
        <v>423</v>
      </c>
      <c r="N39" s="27">
        <f t="shared" si="7"/>
        <v>0.14840196042767495</v>
      </c>
      <c r="O39" s="27">
        <f t="shared" si="0"/>
        <v>0.3421004687877135</v>
      </c>
      <c r="P39" s="28">
        <f t="shared" si="1"/>
        <v>0.24418933340669938</v>
      </c>
      <c r="R39" s="32">
        <f t="shared" si="8"/>
        <v>34.731944370234544</v>
      </c>
      <c r="S39" s="32">
        <f t="shared" si="9"/>
        <v>81.084833692956465</v>
      </c>
      <c r="T39" s="32">
        <f t="shared" si="10"/>
        <v>57.507643590765056</v>
      </c>
    </row>
    <row r="40" spans="2:20" x14ac:dyDescent="0.25">
      <c r="B40" s="12" t="str">
        <f>'Média Mensal'!B40</f>
        <v>Esposade</v>
      </c>
      <c r="C40" s="12" t="str">
        <f>'Média Mensal'!C40</f>
        <v>Crestins</v>
      </c>
      <c r="D40" s="15">
        <f>'Média Mensal'!D40</f>
        <v>2035.56</v>
      </c>
      <c r="E40" s="4">
        <v>12098.798439006321</v>
      </c>
      <c r="F40" s="2">
        <v>27221.840296665614</v>
      </c>
      <c r="G40" s="5">
        <f t="shared" si="4"/>
        <v>39320.638735671935</v>
      </c>
      <c r="H40" s="2">
        <v>154</v>
      </c>
      <c r="I40" s="2">
        <v>146</v>
      </c>
      <c r="J40" s="5">
        <f t="shared" si="5"/>
        <v>300</v>
      </c>
      <c r="K40" s="2">
        <v>187</v>
      </c>
      <c r="L40" s="2">
        <v>224</v>
      </c>
      <c r="M40" s="5">
        <f t="shared" si="6"/>
        <v>411</v>
      </c>
      <c r="N40" s="27">
        <f t="shared" si="7"/>
        <v>0.15191861425171171</v>
      </c>
      <c r="O40" s="27">
        <f t="shared" si="0"/>
        <v>0.31257854465214052</v>
      </c>
      <c r="P40" s="28">
        <f t="shared" si="1"/>
        <v>0.23583704438169914</v>
      </c>
      <c r="R40" s="32">
        <f t="shared" si="8"/>
        <v>35.480347328464283</v>
      </c>
      <c r="S40" s="32">
        <f t="shared" si="9"/>
        <v>73.572541342339491</v>
      </c>
      <c r="T40" s="32">
        <f t="shared" si="10"/>
        <v>55.303289361001312</v>
      </c>
    </row>
    <row r="41" spans="2:20" x14ac:dyDescent="0.25">
      <c r="B41" s="12" t="str">
        <f>'Média Mensal'!B41</f>
        <v>Crestins</v>
      </c>
      <c r="C41" s="12" t="str">
        <f>'Média Mensal'!C41</f>
        <v>Verdes (B)</v>
      </c>
      <c r="D41" s="15">
        <f>'Média Mensal'!D41</f>
        <v>591.81999999999994</v>
      </c>
      <c r="E41" s="4">
        <v>11775.795928696114</v>
      </c>
      <c r="F41" s="2">
        <v>26483.556479907838</v>
      </c>
      <c r="G41" s="5">
        <f t="shared" si="4"/>
        <v>38259.352408603954</v>
      </c>
      <c r="H41" s="2">
        <v>154</v>
      </c>
      <c r="I41" s="2">
        <v>148</v>
      </c>
      <c r="J41" s="5">
        <f t="shared" si="5"/>
        <v>302</v>
      </c>
      <c r="K41" s="2">
        <v>198</v>
      </c>
      <c r="L41" s="2">
        <v>224</v>
      </c>
      <c r="M41" s="5">
        <f t="shared" si="6"/>
        <v>422</v>
      </c>
      <c r="N41" s="27">
        <f t="shared" si="7"/>
        <v>0.14296566541249167</v>
      </c>
      <c r="O41" s="27">
        <f t="shared" si="0"/>
        <v>0.30260005118724675</v>
      </c>
      <c r="P41" s="28">
        <f t="shared" si="1"/>
        <v>0.22520338345618263</v>
      </c>
      <c r="R41" s="32">
        <f t="shared" si="8"/>
        <v>33.45396570652305</v>
      </c>
      <c r="S41" s="32">
        <f t="shared" si="9"/>
        <v>71.19235612878451</v>
      </c>
      <c r="T41" s="32">
        <f t="shared" si="10"/>
        <v>52.844409404149111</v>
      </c>
    </row>
    <row r="42" spans="2:20" x14ac:dyDescent="0.25">
      <c r="B42" s="12" t="str">
        <f>'Média Mensal'!B42</f>
        <v>Verdes (B)</v>
      </c>
      <c r="C42" s="12" t="str">
        <f>'Média Mensal'!C42</f>
        <v>Pedras Rubras</v>
      </c>
      <c r="D42" s="15">
        <f>'Média Mensal'!D42</f>
        <v>960.78</v>
      </c>
      <c r="E42" s="4">
        <v>8111.3310695108112</v>
      </c>
      <c r="F42" s="2">
        <v>20917.215678451001</v>
      </c>
      <c r="G42" s="5">
        <f t="shared" si="4"/>
        <v>29028.546747961813</v>
      </c>
      <c r="H42" s="2">
        <v>0</v>
      </c>
      <c r="I42" s="2">
        <v>0</v>
      </c>
      <c r="J42" s="5">
        <f t="shared" si="5"/>
        <v>0</v>
      </c>
      <c r="K42" s="2">
        <v>198</v>
      </c>
      <c r="L42" s="2">
        <v>209</v>
      </c>
      <c r="M42" s="5">
        <f t="shared" si="6"/>
        <v>407</v>
      </c>
      <c r="N42" s="27">
        <f t="shared" si="7"/>
        <v>0.16518676827775355</v>
      </c>
      <c r="O42" s="27">
        <f t="shared" si="0"/>
        <v>0.40355795027108737</v>
      </c>
      <c r="P42" s="28">
        <f t="shared" si="1"/>
        <v>0.28759359146351959</v>
      </c>
      <c r="R42" s="32">
        <f t="shared" si="8"/>
        <v>40.966318532882887</v>
      </c>
      <c r="S42" s="32">
        <f t="shared" si="9"/>
        <v>100.08237166722967</v>
      </c>
      <c r="T42" s="32">
        <f t="shared" si="10"/>
        <v>71.323210682952862</v>
      </c>
    </row>
    <row r="43" spans="2:20" x14ac:dyDescent="0.25">
      <c r="B43" s="12" t="str">
        <f>'Média Mensal'!B43</f>
        <v>Pedras Rubras</v>
      </c>
      <c r="C43" s="12" t="str">
        <f>'Média Mensal'!C43</f>
        <v>Lidador</v>
      </c>
      <c r="D43" s="15">
        <f>'Média Mensal'!D43</f>
        <v>1147.58</v>
      </c>
      <c r="E43" s="4">
        <v>7450.5949890615966</v>
      </c>
      <c r="F43" s="2">
        <v>18228.215419051176</v>
      </c>
      <c r="G43" s="5">
        <f t="shared" si="4"/>
        <v>25678.810408112771</v>
      </c>
      <c r="H43" s="2">
        <v>0</v>
      </c>
      <c r="I43" s="2">
        <v>0</v>
      </c>
      <c r="J43" s="5">
        <f t="shared" si="5"/>
        <v>0</v>
      </c>
      <c r="K43" s="2">
        <v>198</v>
      </c>
      <c r="L43" s="2">
        <v>205</v>
      </c>
      <c r="M43" s="5">
        <f t="shared" si="6"/>
        <v>403</v>
      </c>
      <c r="N43" s="27">
        <f t="shared" si="7"/>
        <v>0.15173091782872264</v>
      </c>
      <c r="O43" s="27">
        <f t="shared" si="0"/>
        <v>0.35854082256198222</v>
      </c>
      <c r="P43" s="28">
        <f t="shared" si="1"/>
        <v>0.25693198599328393</v>
      </c>
      <c r="R43" s="32">
        <f t="shared" si="8"/>
        <v>37.629267621523212</v>
      </c>
      <c r="S43" s="32">
        <f t="shared" si="9"/>
        <v>88.918123995371587</v>
      </c>
      <c r="T43" s="32">
        <f t="shared" si="10"/>
        <v>63.71913252633442</v>
      </c>
    </row>
    <row r="44" spans="2:20" x14ac:dyDescent="0.25">
      <c r="B44" s="12" t="str">
        <f>'Média Mensal'!B44</f>
        <v>Lidador</v>
      </c>
      <c r="C44" s="12" t="str">
        <f>'Média Mensal'!C44</f>
        <v>Vilar do Pinheiro</v>
      </c>
      <c r="D44" s="15">
        <f>'Média Mensal'!D44</f>
        <v>1987.51</v>
      </c>
      <c r="E44" s="4">
        <v>7203.3035934376448</v>
      </c>
      <c r="F44" s="2">
        <v>17451.897912121789</v>
      </c>
      <c r="G44" s="5">
        <f t="shared" si="4"/>
        <v>24655.201505559435</v>
      </c>
      <c r="H44" s="2">
        <v>0</v>
      </c>
      <c r="I44" s="2">
        <v>0</v>
      </c>
      <c r="J44" s="5">
        <f t="shared" si="5"/>
        <v>0</v>
      </c>
      <c r="K44" s="2">
        <v>198</v>
      </c>
      <c r="L44" s="2">
        <v>205</v>
      </c>
      <c r="M44" s="5">
        <f t="shared" si="6"/>
        <v>403</v>
      </c>
      <c r="N44" s="27">
        <f t="shared" si="7"/>
        <v>0.14669484346362099</v>
      </c>
      <c r="O44" s="27">
        <f t="shared" si="0"/>
        <v>0.34327100535251354</v>
      </c>
      <c r="P44" s="28">
        <f t="shared" si="1"/>
        <v>0.24669016154606013</v>
      </c>
      <c r="R44" s="32">
        <f t="shared" si="8"/>
        <v>36.380321178978001</v>
      </c>
      <c r="S44" s="32">
        <f t="shared" si="9"/>
        <v>85.131209327423363</v>
      </c>
      <c r="T44" s="32">
        <f t="shared" si="10"/>
        <v>61.179160063422913</v>
      </c>
    </row>
    <row r="45" spans="2:20" x14ac:dyDescent="0.25">
      <c r="B45" s="12" t="str">
        <f>'Média Mensal'!B45</f>
        <v>Vilar do Pinheiro</v>
      </c>
      <c r="C45" s="12" t="str">
        <f>'Média Mensal'!C45</f>
        <v>Modivas Sul</v>
      </c>
      <c r="D45" s="15">
        <f>'Média Mensal'!D45</f>
        <v>2037.38</v>
      </c>
      <c r="E45" s="4">
        <v>7176.1294885672432</v>
      </c>
      <c r="F45" s="2">
        <v>16585.186195701513</v>
      </c>
      <c r="G45" s="5">
        <f t="shared" si="4"/>
        <v>23761.315684268757</v>
      </c>
      <c r="H45" s="2">
        <v>0</v>
      </c>
      <c r="I45" s="2">
        <v>0</v>
      </c>
      <c r="J45" s="5">
        <f t="shared" si="5"/>
        <v>0</v>
      </c>
      <c r="K45" s="2">
        <v>198</v>
      </c>
      <c r="L45" s="2">
        <v>212</v>
      </c>
      <c r="M45" s="5">
        <f t="shared" si="6"/>
        <v>410</v>
      </c>
      <c r="N45" s="27">
        <f t="shared" si="7"/>
        <v>0.14614144445599631</v>
      </c>
      <c r="O45" s="27">
        <f t="shared" si="0"/>
        <v>0.31545165466565567</v>
      </c>
      <c r="P45" s="28">
        <f t="shared" si="1"/>
        <v>0.23368721168635678</v>
      </c>
      <c r="R45" s="32">
        <f t="shared" si="8"/>
        <v>36.243078225087089</v>
      </c>
      <c r="S45" s="32">
        <f t="shared" si="9"/>
        <v>78.232010357082615</v>
      </c>
      <c r="T45" s="32">
        <f t="shared" si="10"/>
        <v>57.95442849821648</v>
      </c>
    </row>
    <row r="46" spans="2:20" x14ac:dyDescent="0.25">
      <c r="B46" s="12" t="str">
        <f>'Média Mensal'!B46</f>
        <v>Modivas Sul</v>
      </c>
      <c r="C46" s="12" t="str">
        <f>'Média Mensal'!C46</f>
        <v>Modivas Centro</v>
      </c>
      <c r="D46" s="15">
        <f>'Média Mensal'!D46</f>
        <v>1051.08</v>
      </c>
      <c r="E46" s="4">
        <v>7257.628794468842</v>
      </c>
      <c r="F46" s="2">
        <v>16390.636995928759</v>
      </c>
      <c r="G46" s="5">
        <f t="shared" si="4"/>
        <v>23648.2657903976</v>
      </c>
      <c r="H46" s="2">
        <v>0</v>
      </c>
      <c r="I46" s="2">
        <v>0</v>
      </c>
      <c r="J46" s="5">
        <f t="shared" si="5"/>
        <v>0</v>
      </c>
      <c r="K46" s="2">
        <v>198</v>
      </c>
      <c r="L46" s="2">
        <v>208</v>
      </c>
      <c r="M46" s="5">
        <f t="shared" si="6"/>
        <v>406</v>
      </c>
      <c r="N46" s="27">
        <f t="shared" si="7"/>
        <v>0.14780117290788616</v>
      </c>
      <c r="O46" s="27">
        <f t="shared" si="0"/>
        <v>0.3177465298528373</v>
      </c>
      <c r="P46" s="28">
        <f t="shared" si="1"/>
        <v>0.23486677449544732</v>
      </c>
      <c r="R46" s="32">
        <f t="shared" si="8"/>
        <v>36.654690881155766</v>
      </c>
      <c r="S46" s="32">
        <f t="shared" si="9"/>
        <v>78.80113940350364</v>
      </c>
      <c r="T46" s="32">
        <f t="shared" si="10"/>
        <v>58.246960074870934</v>
      </c>
    </row>
    <row r="47" spans="2:20" x14ac:dyDescent="0.25">
      <c r="B47" s="12" t="str">
        <f>'Média Mensal'!B47</f>
        <v>Modivas Centro</v>
      </c>
      <c r="C47" s="12" t="s">
        <v>102</v>
      </c>
      <c r="D47" s="15">
        <v>852.51</v>
      </c>
      <c r="E47" s="4">
        <v>7261.7288769133156</v>
      </c>
      <c r="F47" s="2">
        <v>16014.05605943557</v>
      </c>
      <c r="G47" s="5">
        <f t="shared" si="4"/>
        <v>23275.784936348886</v>
      </c>
      <c r="H47" s="2">
        <v>0</v>
      </c>
      <c r="I47" s="2">
        <v>0</v>
      </c>
      <c r="J47" s="5">
        <f t="shared" si="5"/>
        <v>0</v>
      </c>
      <c r="K47" s="2">
        <v>198</v>
      </c>
      <c r="L47" s="2">
        <v>203</v>
      </c>
      <c r="M47" s="5">
        <f t="shared" si="6"/>
        <v>401</v>
      </c>
      <c r="N47" s="27">
        <f t="shared" si="7"/>
        <v>0.14788467083971399</v>
      </c>
      <c r="O47" s="27">
        <f t="shared" si="0"/>
        <v>0.31809264379937174</v>
      </c>
      <c r="P47" s="28">
        <f t="shared" si="1"/>
        <v>0.23404980428313174</v>
      </c>
      <c r="R47" s="32">
        <f t="shared" ref="R47" si="11">+E47/(H47+K47)</f>
        <v>36.67539836824907</v>
      </c>
      <c r="S47" s="32">
        <f t="shared" ref="S47" si="12">+F47/(I47+L47)</f>
        <v>78.886975662244183</v>
      </c>
      <c r="T47" s="32">
        <f t="shared" ref="T47" si="13">+G47/(J47+M47)</f>
        <v>58.044351462216675</v>
      </c>
    </row>
    <row r="48" spans="2:20" x14ac:dyDescent="0.25">
      <c r="B48" s="12" t="s">
        <v>102</v>
      </c>
      <c r="C48" s="12" t="str">
        <f>'Média Mensal'!C48</f>
        <v>Mindelo</v>
      </c>
      <c r="D48" s="15">
        <v>1834.12</v>
      </c>
      <c r="E48" s="4">
        <v>6719.8793716826603</v>
      </c>
      <c r="F48" s="2">
        <v>15145.100313068957</v>
      </c>
      <c r="G48" s="5">
        <f t="shared" si="4"/>
        <v>21864.979684751619</v>
      </c>
      <c r="H48" s="2">
        <v>0</v>
      </c>
      <c r="I48" s="2">
        <v>0</v>
      </c>
      <c r="J48" s="5">
        <f t="shared" si="5"/>
        <v>0</v>
      </c>
      <c r="K48" s="2">
        <v>198</v>
      </c>
      <c r="L48" s="2">
        <v>205</v>
      </c>
      <c r="M48" s="5">
        <f t="shared" si="6"/>
        <v>403</v>
      </c>
      <c r="N48" s="27">
        <f t="shared" si="7"/>
        <v>0.13684993832849993</v>
      </c>
      <c r="O48" s="27">
        <f t="shared" si="0"/>
        <v>0.29789733109891731</v>
      </c>
      <c r="P48" s="28">
        <f t="shared" si="1"/>
        <v>0.21877230934074701</v>
      </c>
      <c r="R48" s="32">
        <f t="shared" si="8"/>
        <v>33.938784705467981</v>
      </c>
      <c r="S48" s="32">
        <f t="shared" si="9"/>
        <v>73.878538112531501</v>
      </c>
      <c r="T48" s="32">
        <f t="shared" si="10"/>
        <v>54.255532716505257</v>
      </c>
    </row>
    <row r="49" spans="2:20" x14ac:dyDescent="0.25">
      <c r="B49" s="12" t="str">
        <f>'Média Mensal'!B49</f>
        <v>Mindelo</v>
      </c>
      <c r="C49" s="12" t="str">
        <f>'Média Mensal'!C49</f>
        <v>Espaço Natureza</v>
      </c>
      <c r="D49" s="15">
        <f>'Média Mensal'!D49</f>
        <v>776.86</v>
      </c>
      <c r="E49" s="4">
        <v>6536.1787075301518</v>
      </c>
      <c r="F49" s="2">
        <v>13945.375985811916</v>
      </c>
      <c r="G49" s="5">
        <f t="shared" si="4"/>
        <v>20481.554693342066</v>
      </c>
      <c r="H49" s="2">
        <v>0</v>
      </c>
      <c r="I49" s="2">
        <v>0</v>
      </c>
      <c r="J49" s="5">
        <f t="shared" si="5"/>
        <v>0</v>
      </c>
      <c r="K49" s="2">
        <v>196</v>
      </c>
      <c r="L49" s="2">
        <v>205</v>
      </c>
      <c r="M49" s="5">
        <f t="shared" si="6"/>
        <v>401</v>
      </c>
      <c r="N49" s="27">
        <f t="shared" si="7"/>
        <v>0.13446713930896462</v>
      </c>
      <c r="O49" s="27">
        <f t="shared" si="0"/>
        <v>0.27429929161707151</v>
      </c>
      <c r="P49" s="28">
        <f t="shared" si="1"/>
        <v>0.20595240420463024</v>
      </c>
      <c r="R49" s="32">
        <f t="shared" si="8"/>
        <v>33.347850548623221</v>
      </c>
      <c r="S49" s="32">
        <f t="shared" si="9"/>
        <v>68.026224321033737</v>
      </c>
      <c r="T49" s="32">
        <f t="shared" si="10"/>
        <v>51.076196242748296</v>
      </c>
    </row>
    <row r="50" spans="2:20" x14ac:dyDescent="0.25">
      <c r="B50" s="12" t="str">
        <f>'Média Mensal'!B50</f>
        <v>Espaço Natureza</v>
      </c>
      <c r="C50" s="12" t="str">
        <f>'Média Mensal'!C50</f>
        <v>Varziela</v>
      </c>
      <c r="D50" s="15">
        <f>'Média Mensal'!D50</f>
        <v>1539</v>
      </c>
      <c r="E50" s="4">
        <v>6071.5135631681915</v>
      </c>
      <c r="F50" s="2">
        <v>14182.226107970275</v>
      </c>
      <c r="G50" s="5">
        <f t="shared" si="4"/>
        <v>20253.739671138464</v>
      </c>
      <c r="H50" s="2">
        <v>0</v>
      </c>
      <c r="I50" s="2">
        <v>0</v>
      </c>
      <c r="J50" s="5">
        <f t="shared" si="5"/>
        <v>0</v>
      </c>
      <c r="K50" s="2">
        <v>196</v>
      </c>
      <c r="L50" s="2">
        <v>204</v>
      </c>
      <c r="M50" s="5">
        <f t="shared" si="6"/>
        <v>400</v>
      </c>
      <c r="N50" s="27">
        <f t="shared" si="7"/>
        <v>0.12490770167808163</v>
      </c>
      <c r="O50" s="27">
        <f t="shared" si="0"/>
        <v>0.28032546861105068</v>
      </c>
      <c r="P50" s="28">
        <f t="shared" si="1"/>
        <v>0.20417076281389582</v>
      </c>
      <c r="R50" s="32">
        <f t="shared" si="8"/>
        <v>30.977110016164243</v>
      </c>
      <c r="S50" s="32">
        <f t="shared" si="9"/>
        <v>69.52071621554056</v>
      </c>
      <c r="T50" s="32">
        <f t="shared" si="10"/>
        <v>50.634349177846161</v>
      </c>
    </row>
    <row r="51" spans="2:20" x14ac:dyDescent="0.25">
      <c r="B51" s="12" t="str">
        <f>'Média Mensal'!B51</f>
        <v>Varziela</v>
      </c>
      <c r="C51" s="12" t="str">
        <f>'Média Mensal'!C51</f>
        <v>Árvore</v>
      </c>
      <c r="D51" s="15">
        <f>'Média Mensal'!D51</f>
        <v>858.71</v>
      </c>
      <c r="E51" s="4">
        <v>5546.1244082115818</v>
      </c>
      <c r="F51" s="2">
        <v>13226.292933131395</v>
      </c>
      <c r="G51" s="5">
        <f t="shared" si="4"/>
        <v>18772.417341342978</v>
      </c>
      <c r="H51" s="2">
        <v>0</v>
      </c>
      <c r="I51" s="2">
        <v>0</v>
      </c>
      <c r="J51" s="5">
        <f t="shared" si="5"/>
        <v>0</v>
      </c>
      <c r="K51" s="2">
        <v>196</v>
      </c>
      <c r="L51" s="2">
        <v>205</v>
      </c>
      <c r="M51" s="5">
        <f t="shared" si="6"/>
        <v>401</v>
      </c>
      <c r="N51" s="27">
        <f t="shared" si="7"/>
        <v>0.11409900444806578</v>
      </c>
      <c r="O51" s="27">
        <f t="shared" si="0"/>
        <v>0.26015525045498417</v>
      </c>
      <c r="P51" s="28">
        <f t="shared" si="1"/>
        <v>0.18876616263115376</v>
      </c>
      <c r="R51" s="32">
        <f t="shared" si="8"/>
        <v>28.296553103120317</v>
      </c>
      <c r="S51" s="32">
        <f t="shared" si="9"/>
        <v>64.518502112836075</v>
      </c>
      <c r="T51" s="32">
        <f t="shared" si="10"/>
        <v>46.814008332526129</v>
      </c>
    </row>
    <row r="52" spans="2:20" x14ac:dyDescent="0.25">
      <c r="B52" s="12" t="str">
        <f>'Média Mensal'!B52</f>
        <v>Árvore</v>
      </c>
      <c r="C52" s="12" t="str">
        <f>'Média Mensal'!C52</f>
        <v>Azurara</v>
      </c>
      <c r="D52" s="15">
        <f>'Média Mensal'!D52</f>
        <v>664.57</v>
      </c>
      <c r="E52" s="4">
        <v>5603.3511175364083</v>
      </c>
      <c r="F52" s="2">
        <v>13009.781708724726</v>
      </c>
      <c r="G52" s="5">
        <f t="shared" si="4"/>
        <v>18613.132826261135</v>
      </c>
      <c r="H52" s="2">
        <v>0</v>
      </c>
      <c r="I52" s="2">
        <v>0</v>
      </c>
      <c r="J52" s="5">
        <f t="shared" si="5"/>
        <v>0</v>
      </c>
      <c r="K52" s="2">
        <v>188</v>
      </c>
      <c r="L52" s="2">
        <v>205</v>
      </c>
      <c r="M52" s="5">
        <f t="shared" si="6"/>
        <v>393</v>
      </c>
      <c r="N52" s="27">
        <f t="shared" si="7"/>
        <v>0.12018169006383854</v>
      </c>
      <c r="O52" s="27">
        <f t="shared" si="0"/>
        <v>0.255896571768779</v>
      </c>
      <c r="P52" s="28">
        <f t="shared" si="1"/>
        <v>0.19097444006259887</v>
      </c>
      <c r="R52" s="32">
        <f t="shared" si="8"/>
        <v>29.805059135831961</v>
      </c>
      <c r="S52" s="32">
        <f t="shared" si="9"/>
        <v>63.4623497986572</v>
      </c>
      <c r="T52" s="32">
        <f t="shared" si="10"/>
        <v>47.361661135524514</v>
      </c>
    </row>
    <row r="53" spans="2:20" x14ac:dyDescent="0.25">
      <c r="B53" s="12" t="str">
        <f>'Média Mensal'!B53</f>
        <v>Azurara</v>
      </c>
      <c r="C53" s="12" t="str">
        <f>'Média Mensal'!C53</f>
        <v>Santa Clara</v>
      </c>
      <c r="D53" s="15">
        <f>'Média Mensal'!D53</f>
        <v>1218.0899999999999</v>
      </c>
      <c r="E53" s="4">
        <v>5337.8324455251995</v>
      </c>
      <c r="F53" s="2">
        <v>12874.17180708751</v>
      </c>
      <c r="G53" s="5">
        <f t="shared" si="4"/>
        <v>18212.004252612711</v>
      </c>
      <c r="H53" s="2">
        <v>0</v>
      </c>
      <c r="I53" s="2">
        <v>0</v>
      </c>
      <c r="J53" s="5">
        <f t="shared" si="5"/>
        <v>0</v>
      </c>
      <c r="K53" s="2">
        <v>184</v>
      </c>
      <c r="L53" s="2">
        <v>210</v>
      </c>
      <c r="M53" s="5">
        <f t="shared" si="6"/>
        <v>394</v>
      </c>
      <c r="N53" s="27">
        <f t="shared" si="7"/>
        <v>0.11697564089948281</v>
      </c>
      <c r="O53" s="27">
        <f t="shared" si="0"/>
        <v>0.24719991949092762</v>
      </c>
      <c r="P53" s="28">
        <f t="shared" si="1"/>
        <v>0.18638452035177575</v>
      </c>
      <c r="R53" s="32">
        <f t="shared" si="8"/>
        <v>29.009958943071737</v>
      </c>
      <c r="S53" s="32">
        <f t="shared" si="9"/>
        <v>61.305580033750047</v>
      </c>
      <c r="T53" s="32">
        <f t="shared" si="10"/>
        <v>46.223361047240381</v>
      </c>
    </row>
    <row r="54" spans="2:20" x14ac:dyDescent="0.25">
      <c r="B54" s="12" t="str">
        <f>'Média Mensal'!B54</f>
        <v>Santa Clara</v>
      </c>
      <c r="C54" s="12" t="str">
        <f>'Média Mensal'!C54</f>
        <v>Vila do Conde</v>
      </c>
      <c r="D54" s="15">
        <f>'Média Mensal'!D54</f>
        <v>670.57</v>
      </c>
      <c r="E54" s="4">
        <v>5029.5947494069251</v>
      </c>
      <c r="F54" s="2">
        <v>12421.508085801797</v>
      </c>
      <c r="G54" s="5">
        <f t="shared" si="4"/>
        <v>17451.102835208723</v>
      </c>
      <c r="H54" s="2">
        <v>0</v>
      </c>
      <c r="I54" s="2">
        <v>0</v>
      </c>
      <c r="J54" s="5">
        <f t="shared" si="5"/>
        <v>0</v>
      </c>
      <c r="K54" s="2">
        <v>188</v>
      </c>
      <c r="L54" s="2">
        <v>205</v>
      </c>
      <c r="M54" s="5">
        <f t="shared" si="6"/>
        <v>393</v>
      </c>
      <c r="N54" s="27">
        <f t="shared" si="7"/>
        <v>0.10787565951885135</v>
      </c>
      <c r="O54" s="27">
        <f t="shared" si="0"/>
        <v>0.24432549342647122</v>
      </c>
      <c r="P54" s="28">
        <f t="shared" si="1"/>
        <v>0.17905178153173196</v>
      </c>
      <c r="R54" s="32">
        <f t="shared" si="8"/>
        <v>26.753163560675134</v>
      </c>
      <c r="S54" s="32">
        <f t="shared" si="9"/>
        <v>60.592722369764864</v>
      </c>
      <c r="T54" s="32">
        <f t="shared" si="10"/>
        <v>44.404841819869524</v>
      </c>
    </row>
    <row r="55" spans="2:20" x14ac:dyDescent="0.25">
      <c r="B55" s="12" t="str">
        <f>'Média Mensal'!B55</f>
        <v>Vila do Conde</v>
      </c>
      <c r="C55" s="12" t="str">
        <f>'Média Mensal'!C55</f>
        <v>Alto de Pega</v>
      </c>
      <c r="D55" s="15">
        <f>'Média Mensal'!D55</f>
        <v>730.41</v>
      </c>
      <c r="E55" s="4">
        <v>3512.7790585637135</v>
      </c>
      <c r="F55" s="2">
        <v>9314.6000489718645</v>
      </c>
      <c r="G55" s="5">
        <f t="shared" si="4"/>
        <v>12827.379107535578</v>
      </c>
      <c r="H55" s="2">
        <v>0</v>
      </c>
      <c r="I55" s="2">
        <v>0</v>
      </c>
      <c r="J55" s="5">
        <f t="shared" si="5"/>
        <v>0</v>
      </c>
      <c r="K55" s="2">
        <v>195</v>
      </c>
      <c r="L55" s="2">
        <v>205</v>
      </c>
      <c r="M55" s="5">
        <f t="shared" si="6"/>
        <v>400</v>
      </c>
      <c r="N55" s="27">
        <f t="shared" si="7"/>
        <v>7.2638111219266208E-2</v>
      </c>
      <c r="O55" s="27">
        <f t="shared" si="0"/>
        <v>0.18321400568394697</v>
      </c>
      <c r="P55" s="28">
        <f t="shared" si="1"/>
        <v>0.12930825713241512</v>
      </c>
      <c r="R55" s="32">
        <f t="shared" si="8"/>
        <v>18.014251582378019</v>
      </c>
      <c r="S55" s="32">
        <f t="shared" si="9"/>
        <v>45.437073409618854</v>
      </c>
      <c r="T55" s="32">
        <f t="shared" si="10"/>
        <v>32.068447768838944</v>
      </c>
    </row>
    <row r="56" spans="2:20" x14ac:dyDescent="0.25">
      <c r="B56" s="12" t="str">
        <f>'Média Mensal'!B56</f>
        <v>Alto de Pega</v>
      </c>
      <c r="C56" s="12" t="str">
        <f>'Média Mensal'!C56</f>
        <v>Portas Fronhas</v>
      </c>
      <c r="D56" s="15">
        <f>'Média Mensal'!D56</f>
        <v>671.05</v>
      </c>
      <c r="E56" s="4">
        <v>3424.9305645336854</v>
      </c>
      <c r="F56" s="2">
        <v>9005.7671996863173</v>
      </c>
      <c r="G56" s="5">
        <f t="shared" si="4"/>
        <v>12430.697764220004</v>
      </c>
      <c r="H56" s="2">
        <v>0</v>
      </c>
      <c r="I56" s="2">
        <v>0</v>
      </c>
      <c r="J56" s="5">
        <f t="shared" si="5"/>
        <v>0</v>
      </c>
      <c r="K56" s="2">
        <v>193</v>
      </c>
      <c r="L56" s="2">
        <v>205</v>
      </c>
      <c r="M56" s="5">
        <f t="shared" si="6"/>
        <v>398</v>
      </c>
      <c r="N56" s="27">
        <f t="shared" si="7"/>
        <v>7.1555460566055606E-2</v>
      </c>
      <c r="O56" s="27">
        <f t="shared" si="0"/>
        <v>0.17713940203946335</v>
      </c>
      <c r="P56" s="28">
        <f t="shared" si="1"/>
        <v>0.12593914901341388</v>
      </c>
      <c r="R56" s="32">
        <f t="shared" si="8"/>
        <v>17.745754220381791</v>
      </c>
      <c r="S56" s="32">
        <f t="shared" si="9"/>
        <v>43.93057170578691</v>
      </c>
      <c r="T56" s="32">
        <f t="shared" si="10"/>
        <v>31.232908955326643</v>
      </c>
    </row>
    <row r="57" spans="2:20" x14ac:dyDescent="0.25">
      <c r="B57" s="12" t="str">
        <f>'Média Mensal'!B57</f>
        <v>Portas Fronhas</v>
      </c>
      <c r="C57" s="12" t="str">
        <f>'Média Mensal'!C57</f>
        <v>São Brás</v>
      </c>
      <c r="D57" s="15">
        <f>'Média Mensal'!D57</f>
        <v>562.21</v>
      </c>
      <c r="E57" s="4">
        <v>2947.9222998513396</v>
      </c>
      <c r="F57" s="2">
        <v>6397.9307273313498</v>
      </c>
      <c r="G57" s="5">
        <f t="shared" si="4"/>
        <v>9345.8530271826894</v>
      </c>
      <c r="H57" s="2">
        <v>0</v>
      </c>
      <c r="I57" s="2">
        <v>0</v>
      </c>
      <c r="J57" s="5">
        <f t="shared" si="5"/>
        <v>0</v>
      </c>
      <c r="K57" s="42">
        <v>199</v>
      </c>
      <c r="L57" s="2">
        <v>205</v>
      </c>
      <c r="M57" s="5">
        <f t="shared" si="6"/>
        <v>404</v>
      </c>
      <c r="N57" s="27">
        <f t="shared" si="7"/>
        <v>5.9732580236896975E-2</v>
      </c>
      <c r="O57" s="27">
        <f t="shared" si="0"/>
        <v>0.12584442815364574</v>
      </c>
      <c r="P57" s="28">
        <f t="shared" si="1"/>
        <v>9.32794337590096E-2</v>
      </c>
      <c r="R57" s="32">
        <f t="shared" si="8"/>
        <v>14.813679898750451</v>
      </c>
      <c r="S57" s="32">
        <f t="shared" si="9"/>
        <v>31.209418182104145</v>
      </c>
      <c r="T57" s="32">
        <f t="shared" si="10"/>
        <v>23.133299572234378</v>
      </c>
    </row>
    <row r="58" spans="2:20" x14ac:dyDescent="0.25">
      <c r="B58" s="13" t="str">
        <f>'Média Mensal'!B58</f>
        <v>São Brás</v>
      </c>
      <c r="C58" s="13" t="str">
        <f>'Média Mensal'!C58</f>
        <v>Póvoa de Varzim</v>
      </c>
      <c r="D58" s="16">
        <f>'Média Mensal'!D58</f>
        <v>624.94000000000005</v>
      </c>
      <c r="E58" s="6">
        <v>2868.3951553865782</v>
      </c>
      <c r="F58" s="3">
        <v>6039.0000000056571</v>
      </c>
      <c r="G58" s="7">
        <f t="shared" si="4"/>
        <v>8907.3951553922343</v>
      </c>
      <c r="H58" s="6">
        <v>0</v>
      </c>
      <c r="I58" s="3">
        <v>0</v>
      </c>
      <c r="J58" s="7">
        <f t="shared" si="5"/>
        <v>0</v>
      </c>
      <c r="K58" s="43">
        <v>186</v>
      </c>
      <c r="L58" s="3">
        <v>205</v>
      </c>
      <c r="M58" s="7">
        <f t="shared" si="6"/>
        <v>391</v>
      </c>
      <c r="N58" s="27">
        <f t="shared" si="7"/>
        <v>6.2183384395303895E-2</v>
      </c>
      <c r="O58" s="27">
        <f t="shared" si="0"/>
        <v>0.11878442171529617</v>
      </c>
      <c r="P58" s="28">
        <f t="shared" si="1"/>
        <v>9.1859120074583717E-2</v>
      </c>
      <c r="R58" s="32">
        <f t="shared" si="8"/>
        <v>15.421479330035366</v>
      </c>
      <c r="S58" s="32">
        <f t="shared" si="9"/>
        <v>29.45853658539345</v>
      </c>
      <c r="T58" s="32">
        <f t="shared" si="10"/>
        <v>22.781061778496763</v>
      </c>
    </row>
    <row r="59" spans="2:20" x14ac:dyDescent="0.25">
      <c r="B59" s="11" t="str">
        <f>'Média Mensal'!B59</f>
        <v>CSra da Hora</v>
      </c>
      <c r="C59" s="11" t="str">
        <f>'Média Mensal'!C59</f>
        <v>CFonte do Cuco</v>
      </c>
      <c r="D59" s="14">
        <f>'Média Mensal'!D59</f>
        <v>685.98</v>
      </c>
      <c r="E59" s="2">
        <v>10616.712560439797</v>
      </c>
      <c r="F59" s="2">
        <v>22644.565074289821</v>
      </c>
      <c r="G59" s="5">
        <f t="shared" si="4"/>
        <v>33261.277634729617</v>
      </c>
      <c r="H59" s="2">
        <v>61</v>
      </c>
      <c r="I59" s="2">
        <v>62</v>
      </c>
      <c r="J59" s="10">
        <f t="shared" si="5"/>
        <v>123</v>
      </c>
      <c r="K59" s="2">
        <v>144</v>
      </c>
      <c r="L59" s="2">
        <v>139</v>
      </c>
      <c r="M59" s="10">
        <f t="shared" si="6"/>
        <v>283</v>
      </c>
      <c r="N59" s="25">
        <f t="shared" si="7"/>
        <v>0.21716397808132459</v>
      </c>
      <c r="O59" s="25">
        <f t="shared" si="0"/>
        <v>0.4731022286956757</v>
      </c>
      <c r="P59" s="26">
        <f t="shared" si="1"/>
        <v>0.34377870880942635</v>
      </c>
      <c r="R59" s="32">
        <f t="shared" si="8"/>
        <v>51.78884175824291</v>
      </c>
      <c r="S59" s="32">
        <f t="shared" si="9"/>
        <v>112.65952773278518</v>
      </c>
      <c r="T59" s="32">
        <f t="shared" si="10"/>
        <v>81.924329149580331</v>
      </c>
    </row>
    <row r="60" spans="2:20" x14ac:dyDescent="0.25">
      <c r="B60" s="12" t="str">
        <f>'Média Mensal'!B60</f>
        <v>CFonte do Cuco</v>
      </c>
      <c r="C60" s="12" t="str">
        <f>'Média Mensal'!C60</f>
        <v>Cândido dos Reis</v>
      </c>
      <c r="D60" s="15">
        <f>'Média Mensal'!D60</f>
        <v>913.51</v>
      </c>
      <c r="E60" s="2">
        <v>10816.160496605939</v>
      </c>
      <c r="F60" s="2">
        <v>22095.018496967761</v>
      </c>
      <c r="G60" s="5">
        <f t="shared" si="4"/>
        <v>32911.178993573703</v>
      </c>
      <c r="H60" s="2">
        <v>62</v>
      </c>
      <c r="I60" s="2">
        <v>62</v>
      </c>
      <c r="J60" s="5">
        <f t="shared" si="5"/>
        <v>124</v>
      </c>
      <c r="K60" s="2">
        <v>140</v>
      </c>
      <c r="L60" s="2">
        <v>139</v>
      </c>
      <c r="M60" s="5">
        <f t="shared" si="6"/>
        <v>279</v>
      </c>
      <c r="N60" s="27">
        <f t="shared" si="7"/>
        <v>0.22481211541000037</v>
      </c>
      <c r="O60" s="27">
        <f t="shared" si="0"/>
        <v>0.4616208109846181</v>
      </c>
      <c r="P60" s="28">
        <f t="shared" si="1"/>
        <v>0.34291050881026197</v>
      </c>
      <c r="R60" s="32">
        <f t="shared" si="8"/>
        <v>53.545348993098706</v>
      </c>
      <c r="S60" s="32">
        <f t="shared" si="9"/>
        <v>109.92546515904358</v>
      </c>
      <c r="T60" s="32">
        <f t="shared" si="10"/>
        <v>81.665456559736242</v>
      </c>
    </row>
    <row r="61" spans="2:20" x14ac:dyDescent="0.25">
      <c r="B61" s="12" t="str">
        <f>'Média Mensal'!B61</f>
        <v>Cândido dos Reis</v>
      </c>
      <c r="C61" s="12" t="str">
        <f>'Média Mensal'!C61</f>
        <v>Pias</v>
      </c>
      <c r="D61" s="15">
        <f>'Média Mensal'!D61</f>
        <v>916.73</v>
      </c>
      <c r="E61" s="2">
        <v>10488.642181320252</v>
      </c>
      <c r="F61" s="2">
        <v>21080.760729757818</v>
      </c>
      <c r="G61" s="5">
        <f t="shared" si="4"/>
        <v>31569.402911078068</v>
      </c>
      <c r="H61" s="2">
        <v>62</v>
      </c>
      <c r="I61" s="2">
        <v>62</v>
      </c>
      <c r="J61" s="5">
        <f t="shared" si="5"/>
        <v>124</v>
      </c>
      <c r="K61" s="2">
        <v>140</v>
      </c>
      <c r="L61" s="2">
        <v>141</v>
      </c>
      <c r="M61" s="5">
        <f t="shared" si="6"/>
        <v>281</v>
      </c>
      <c r="N61" s="27">
        <f t="shared" si="7"/>
        <v>0.21800470114150841</v>
      </c>
      <c r="O61" s="27">
        <f t="shared" si="0"/>
        <v>0.43591316645487632</v>
      </c>
      <c r="P61" s="28">
        <f t="shared" si="1"/>
        <v>0.32723902179988046</v>
      </c>
      <c r="R61" s="32">
        <f t="shared" si="8"/>
        <v>51.923971194654712</v>
      </c>
      <c r="S61" s="32">
        <f t="shared" si="9"/>
        <v>103.84611196925033</v>
      </c>
      <c r="T61" s="32">
        <f t="shared" si="10"/>
        <v>77.949142990316219</v>
      </c>
    </row>
    <row r="62" spans="2:20" x14ac:dyDescent="0.25">
      <c r="B62" s="12" t="str">
        <f>'Média Mensal'!B62</f>
        <v>Pias</v>
      </c>
      <c r="C62" s="12" t="str">
        <f>'Média Mensal'!C62</f>
        <v>Araújo</v>
      </c>
      <c r="D62" s="15">
        <f>'Média Mensal'!D62</f>
        <v>1258.1300000000001</v>
      </c>
      <c r="E62" s="2">
        <v>10589.49157775278</v>
      </c>
      <c r="F62" s="2">
        <v>19976.705485949213</v>
      </c>
      <c r="G62" s="5">
        <f t="shared" si="4"/>
        <v>30566.197063701991</v>
      </c>
      <c r="H62" s="2">
        <v>65</v>
      </c>
      <c r="I62" s="2">
        <v>62</v>
      </c>
      <c r="J62" s="5">
        <f t="shared" si="5"/>
        <v>127</v>
      </c>
      <c r="K62" s="2">
        <v>138</v>
      </c>
      <c r="L62" s="2">
        <v>141</v>
      </c>
      <c r="M62" s="5">
        <f t="shared" si="6"/>
        <v>279</v>
      </c>
      <c r="N62" s="27">
        <f t="shared" si="7"/>
        <v>0.2194076657084531</v>
      </c>
      <c r="O62" s="27">
        <f t="shared" si="0"/>
        <v>0.41308323999067853</v>
      </c>
      <c r="P62" s="28">
        <f t="shared" si="1"/>
        <v>0.31634166525606466</v>
      </c>
      <c r="R62" s="32">
        <f t="shared" si="8"/>
        <v>52.164983141639311</v>
      </c>
      <c r="S62" s="32">
        <f t="shared" si="9"/>
        <v>98.40741618694193</v>
      </c>
      <c r="T62" s="32">
        <f t="shared" si="10"/>
        <v>75.286199664290621</v>
      </c>
    </row>
    <row r="63" spans="2:20" x14ac:dyDescent="0.25">
      <c r="B63" s="12" t="str">
        <f>'Média Mensal'!B63</f>
        <v>Araújo</v>
      </c>
      <c r="C63" s="12" t="str">
        <f>'Média Mensal'!C63</f>
        <v>Custió</v>
      </c>
      <c r="D63" s="15">
        <f>'Média Mensal'!D63</f>
        <v>651.69000000000005</v>
      </c>
      <c r="E63" s="2">
        <v>10526.42949811888</v>
      </c>
      <c r="F63" s="2">
        <v>19000.433409043144</v>
      </c>
      <c r="G63" s="5">
        <f t="shared" si="4"/>
        <v>29526.862907162023</v>
      </c>
      <c r="H63" s="2">
        <v>63</v>
      </c>
      <c r="I63" s="2">
        <v>62</v>
      </c>
      <c r="J63" s="5">
        <f t="shared" si="5"/>
        <v>125</v>
      </c>
      <c r="K63" s="2">
        <v>137</v>
      </c>
      <c r="L63" s="2">
        <v>141</v>
      </c>
      <c r="M63" s="5">
        <f t="shared" si="6"/>
        <v>278</v>
      </c>
      <c r="N63" s="27">
        <f t="shared" si="7"/>
        <v>0.22121783578763618</v>
      </c>
      <c r="O63" s="27">
        <f t="shared" si="0"/>
        <v>0.39289564534828669</v>
      </c>
      <c r="P63" s="28">
        <f t="shared" si="1"/>
        <v>0.30775101003879368</v>
      </c>
      <c r="R63" s="32">
        <f t="shared" si="8"/>
        <v>52.632147490594399</v>
      </c>
      <c r="S63" s="32">
        <f t="shared" si="9"/>
        <v>93.598194133217461</v>
      </c>
      <c r="T63" s="32">
        <f t="shared" si="10"/>
        <v>73.267649893702298</v>
      </c>
    </row>
    <row r="64" spans="2:20" x14ac:dyDescent="0.25">
      <c r="B64" s="12" t="str">
        <f>'Média Mensal'!B64</f>
        <v>Custió</v>
      </c>
      <c r="C64" s="12" t="str">
        <f>'Média Mensal'!C64</f>
        <v>Parque de Maia</v>
      </c>
      <c r="D64" s="15">
        <f>'Média Mensal'!D64</f>
        <v>1418.51</v>
      </c>
      <c r="E64" s="2">
        <v>10622.922656873619</v>
      </c>
      <c r="F64" s="2">
        <v>17202.759650685653</v>
      </c>
      <c r="G64" s="5">
        <f t="shared" si="4"/>
        <v>27825.682307559273</v>
      </c>
      <c r="H64" s="2">
        <v>69</v>
      </c>
      <c r="I64" s="2">
        <v>63</v>
      </c>
      <c r="J64" s="5">
        <f t="shared" si="5"/>
        <v>132</v>
      </c>
      <c r="K64" s="2">
        <v>134</v>
      </c>
      <c r="L64" s="2">
        <v>140</v>
      </c>
      <c r="M64" s="5">
        <f t="shared" si="6"/>
        <v>274</v>
      </c>
      <c r="N64" s="27">
        <f t="shared" si="7"/>
        <v>0.22068561278198479</v>
      </c>
      <c r="O64" s="27">
        <f t="shared" si="0"/>
        <v>0.35595844335966009</v>
      </c>
      <c r="P64" s="28">
        <f t="shared" si="1"/>
        <v>0.28845665022764216</v>
      </c>
      <c r="R64" s="32">
        <f t="shared" si="8"/>
        <v>52.329668260461176</v>
      </c>
      <c r="S64" s="32">
        <f t="shared" si="9"/>
        <v>84.742658377761842</v>
      </c>
      <c r="T64" s="32">
        <f t="shared" si="10"/>
        <v>68.536163319111509</v>
      </c>
    </row>
    <row r="65" spans="2:20" x14ac:dyDescent="0.25">
      <c r="B65" s="12" t="str">
        <f>'Média Mensal'!B65</f>
        <v>Parque de Maia</v>
      </c>
      <c r="C65" s="12" t="str">
        <f>'Média Mensal'!C65</f>
        <v>Forum</v>
      </c>
      <c r="D65" s="15">
        <f>'Média Mensal'!D65</f>
        <v>824.81</v>
      </c>
      <c r="E65" s="2">
        <v>9553.4177847405463</v>
      </c>
      <c r="F65" s="2">
        <v>12732.274417275768</v>
      </c>
      <c r="G65" s="5">
        <f t="shared" si="4"/>
        <v>22285.692202016315</v>
      </c>
      <c r="H65" s="2">
        <v>64</v>
      </c>
      <c r="I65" s="2">
        <v>63</v>
      </c>
      <c r="J65" s="5">
        <f t="shared" si="5"/>
        <v>127</v>
      </c>
      <c r="K65" s="2">
        <v>137</v>
      </c>
      <c r="L65" s="2">
        <v>140</v>
      </c>
      <c r="M65" s="5">
        <f t="shared" si="6"/>
        <v>277</v>
      </c>
      <c r="N65" s="27">
        <f t="shared" si="7"/>
        <v>0.19986229675189426</v>
      </c>
      <c r="O65" s="27">
        <f t="shared" si="0"/>
        <v>0.26345543819888612</v>
      </c>
      <c r="P65" s="28">
        <f t="shared" si="1"/>
        <v>0.23183351575000327</v>
      </c>
      <c r="R65" s="32">
        <f t="shared" si="8"/>
        <v>47.529441715127099</v>
      </c>
      <c r="S65" s="32">
        <f t="shared" si="9"/>
        <v>62.72056363190034</v>
      </c>
      <c r="T65" s="32">
        <f t="shared" si="10"/>
        <v>55.16260446043642</v>
      </c>
    </row>
    <row r="66" spans="2:20" x14ac:dyDescent="0.25">
      <c r="B66" s="12" t="str">
        <f>'Média Mensal'!B66</f>
        <v>Forum</v>
      </c>
      <c r="C66" s="12" t="str">
        <f>'Média Mensal'!C66</f>
        <v>Zona Industrial</v>
      </c>
      <c r="D66" s="15">
        <f>'Média Mensal'!D66</f>
        <v>1119.4000000000001</v>
      </c>
      <c r="E66" s="2">
        <v>4113.0089040191942</v>
      </c>
      <c r="F66" s="2">
        <v>6007.4293515776408</v>
      </c>
      <c r="G66" s="5">
        <f t="shared" si="4"/>
        <v>10120.438255596835</v>
      </c>
      <c r="H66" s="2">
        <v>23</v>
      </c>
      <c r="I66" s="2">
        <v>20</v>
      </c>
      <c r="J66" s="5">
        <f t="shared" si="5"/>
        <v>43</v>
      </c>
      <c r="K66" s="2">
        <v>91</v>
      </c>
      <c r="L66" s="2">
        <v>89</v>
      </c>
      <c r="M66" s="5">
        <f t="shared" si="6"/>
        <v>180</v>
      </c>
      <c r="N66" s="27">
        <f t="shared" si="7"/>
        <v>0.14936842330110381</v>
      </c>
      <c r="O66" s="27">
        <f t="shared" si="0"/>
        <v>0.22762311880788272</v>
      </c>
      <c r="P66" s="28">
        <f t="shared" si="1"/>
        <v>0.18766574424411872</v>
      </c>
      <c r="R66" s="32">
        <f t="shared" si="8"/>
        <v>36.079025473852582</v>
      </c>
      <c r="S66" s="32">
        <f t="shared" si="9"/>
        <v>55.11403074841872</v>
      </c>
      <c r="T66" s="32">
        <f t="shared" si="10"/>
        <v>45.383131191017199</v>
      </c>
    </row>
    <row r="67" spans="2:20" x14ac:dyDescent="0.25">
      <c r="B67" s="12" t="str">
        <f>'Média Mensal'!B67</f>
        <v>Zona Industrial</v>
      </c>
      <c r="C67" s="12" t="str">
        <f>'Média Mensal'!C67</f>
        <v>Mandim</v>
      </c>
      <c r="D67" s="15">
        <f>'Média Mensal'!D67</f>
        <v>1194.23</v>
      </c>
      <c r="E67" s="2">
        <v>2899.6631398115901</v>
      </c>
      <c r="F67" s="2">
        <v>5867.6340346630914</v>
      </c>
      <c r="G67" s="5">
        <f t="shared" si="4"/>
        <v>8767.297174474681</v>
      </c>
      <c r="H67" s="2">
        <v>21</v>
      </c>
      <c r="I67" s="2">
        <v>20</v>
      </c>
      <c r="J67" s="5">
        <f t="shared" si="5"/>
        <v>41</v>
      </c>
      <c r="K67" s="2">
        <v>91</v>
      </c>
      <c r="L67" s="2">
        <v>88</v>
      </c>
      <c r="M67" s="5">
        <f t="shared" si="6"/>
        <v>179</v>
      </c>
      <c r="N67" s="27">
        <f t="shared" si="7"/>
        <v>0.10698284901902266</v>
      </c>
      <c r="O67" s="27">
        <f t="shared" si="0"/>
        <v>0.22443520634421249</v>
      </c>
      <c r="P67" s="28">
        <f t="shared" si="1"/>
        <v>0.16465026244130637</v>
      </c>
      <c r="R67" s="32">
        <f t="shared" si="8"/>
        <v>25.889849462603483</v>
      </c>
      <c r="S67" s="32">
        <f t="shared" si="9"/>
        <v>54.329944765398992</v>
      </c>
      <c r="T67" s="32">
        <f t="shared" si="10"/>
        <v>39.851350793066729</v>
      </c>
    </row>
    <row r="68" spans="2:20" x14ac:dyDescent="0.25">
      <c r="B68" s="12" t="str">
        <f>'Média Mensal'!B68</f>
        <v>Mandim</v>
      </c>
      <c r="C68" s="12" t="str">
        <f>'Média Mensal'!C68</f>
        <v>Castêlo da Maia</v>
      </c>
      <c r="D68" s="15">
        <f>'Média Mensal'!D68</f>
        <v>1468.1</v>
      </c>
      <c r="E68" s="2">
        <v>1908.1364466759173</v>
      </c>
      <c r="F68" s="2">
        <v>5836.6845334458303</v>
      </c>
      <c r="G68" s="5">
        <f t="shared" si="4"/>
        <v>7744.8209801217472</v>
      </c>
      <c r="H68" s="2">
        <v>21</v>
      </c>
      <c r="I68" s="2">
        <v>20</v>
      </c>
      <c r="J68" s="5">
        <f t="shared" si="5"/>
        <v>41</v>
      </c>
      <c r="K68" s="2">
        <v>95</v>
      </c>
      <c r="L68" s="2">
        <v>90</v>
      </c>
      <c r="M68" s="5">
        <f t="shared" si="6"/>
        <v>185</v>
      </c>
      <c r="N68" s="27">
        <f t="shared" si="7"/>
        <v>6.7914879223943528E-2</v>
      </c>
      <c r="O68" s="27">
        <f t="shared" si="0"/>
        <v>0.21909476476898762</v>
      </c>
      <c r="P68" s="28">
        <f t="shared" si="1"/>
        <v>0.14149409858451015</v>
      </c>
      <c r="R68" s="32">
        <f t="shared" si="8"/>
        <v>16.44945212651653</v>
      </c>
      <c r="S68" s="32">
        <f t="shared" si="9"/>
        <v>53.060768485871186</v>
      </c>
      <c r="T68" s="32">
        <f t="shared" si="10"/>
        <v>34.269119381069679</v>
      </c>
    </row>
    <row r="69" spans="2:20" x14ac:dyDescent="0.25">
      <c r="B69" s="13" t="str">
        <f>'Média Mensal'!B69</f>
        <v>Castêlo da Maia</v>
      </c>
      <c r="C69" s="13" t="str">
        <f>'Média Mensal'!C69</f>
        <v>ISMAI</v>
      </c>
      <c r="D69" s="16">
        <f>'Média Mensal'!D69</f>
        <v>702.48</v>
      </c>
      <c r="E69" s="2">
        <v>1271.4499351783629</v>
      </c>
      <c r="F69" s="2">
        <v>2919.0000000066425</v>
      </c>
      <c r="G69" s="7">
        <f t="shared" si="4"/>
        <v>4190.4499351850054</v>
      </c>
      <c r="H69" s="6">
        <v>20</v>
      </c>
      <c r="I69" s="3">
        <v>20</v>
      </c>
      <c r="J69" s="7">
        <f t="shared" si="5"/>
        <v>40</v>
      </c>
      <c r="K69" s="6">
        <v>92</v>
      </c>
      <c r="L69" s="3">
        <v>90</v>
      </c>
      <c r="M69" s="7">
        <f t="shared" si="6"/>
        <v>182</v>
      </c>
      <c r="N69" s="27">
        <f t="shared" si="7"/>
        <v>4.6854729332929057E-2</v>
      </c>
      <c r="O69" s="27">
        <f t="shared" si="0"/>
        <v>0.10957207207232142</v>
      </c>
      <c r="P69" s="28">
        <f t="shared" si="1"/>
        <v>7.7924165709331403E-2</v>
      </c>
      <c r="R69" s="32">
        <f t="shared" si="8"/>
        <v>11.352231564092525</v>
      </c>
      <c r="S69" s="32">
        <f t="shared" si="9"/>
        <v>26.536363636424024</v>
      </c>
      <c r="T69" s="32">
        <f t="shared" si="10"/>
        <v>18.875900608941468</v>
      </c>
    </row>
    <row r="70" spans="2:20" x14ac:dyDescent="0.25">
      <c r="B70" s="11" t="str">
        <f>'Média Mensal'!B70</f>
        <v>Santo Ovídio</v>
      </c>
      <c r="C70" s="11" t="str">
        <f>'Média Mensal'!C70</f>
        <v>D. João II</v>
      </c>
      <c r="D70" s="14">
        <f>'Média Mensal'!D70</f>
        <v>463.71</v>
      </c>
      <c r="E70" s="2">
        <v>25943.999999860796</v>
      </c>
      <c r="F70" s="2">
        <v>5905.8637851202257</v>
      </c>
      <c r="G70" s="10">
        <f t="shared" ref="G70:G86" si="14">+E70+F70</f>
        <v>31849.863784981022</v>
      </c>
      <c r="H70" s="2">
        <v>430</v>
      </c>
      <c r="I70" s="2">
        <v>427</v>
      </c>
      <c r="J70" s="10">
        <f t="shared" ref="J70:J86" si="15">+H70+I70</f>
        <v>857</v>
      </c>
      <c r="K70" s="2">
        <v>0</v>
      </c>
      <c r="L70" s="2">
        <v>0</v>
      </c>
      <c r="M70" s="10">
        <f t="shared" ref="M70:M86" si="16">+K70+L70</f>
        <v>0</v>
      </c>
      <c r="N70" s="25">
        <f t="shared" ref="N70:P86" si="17">+E70/(H70*216+K70*248)</f>
        <v>0.27932816537317828</v>
      </c>
      <c r="O70" s="25">
        <f t="shared" si="0"/>
        <v>6.4032697817679604E-2</v>
      </c>
      <c r="P70" s="26">
        <f t="shared" si="1"/>
        <v>0.17205726146862993</v>
      </c>
      <c r="R70" s="32">
        <f t="shared" si="8"/>
        <v>60.334883720606506</v>
      </c>
      <c r="S70" s="32">
        <f t="shared" si="9"/>
        <v>13.831062728618795</v>
      </c>
      <c r="T70" s="32">
        <f t="shared" si="10"/>
        <v>37.164368477224066</v>
      </c>
    </row>
    <row r="71" spans="2:20" x14ac:dyDescent="0.25">
      <c r="B71" s="12" t="str">
        <f>'Média Mensal'!B71</f>
        <v>D. João II</v>
      </c>
      <c r="C71" s="12" t="str">
        <f>'Média Mensal'!C71</f>
        <v>João de Deus</v>
      </c>
      <c r="D71" s="15">
        <f>'Média Mensal'!D71</f>
        <v>716.25</v>
      </c>
      <c r="E71" s="2">
        <v>37900.705743307983</v>
      </c>
      <c r="F71" s="2">
        <v>9341.7879545507749</v>
      </c>
      <c r="G71" s="5">
        <f t="shared" si="14"/>
        <v>47242.493697858758</v>
      </c>
      <c r="H71" s="2">
        <v>436</v>
      </c>
      <c r="I71" s="2">
        <v>424</v>
      </c>
      <c r="J71" s="5">
        <f t="shared" si="15"/>
        <v>860</v>
      </c>
      <c r="K71" s="2">
        <v>0</v>
      </c>
      <c r="L71" s="2">
        <v>0</v>
      </c>
      <c r="M71" s="5">
        <f t="shared" si="16"/>
        <v>0</v>
      </c>
      <c r="N71" s="27">
        <f t="shared" si="17"/>
        <v>0.40244548232360666</v>
      </c>
      <c r="O71" s="27">
        <f t="shared" si="0"/>
        <v>0.10200240167006</v>
      </c>
      <c r="P71" s="28">
        <f t="shared" si="1"/>
        <v>0.25432005651302086</v>
      </c>
      <c r="R71" s="32">
        <f t="shared" ref="R71:R86" si="18">+E71/(H71+K71)</f>
        <v>86.92822418189904</v>
      </c>
      <c r="S71" s="32">
        <f t="shared" ref="S71:S86" si="19">+F71/(I71+L71)</f>
        <v>22.032518760732959</v>
      </c>
      <c r="T71" s="32">
        <f t="shared" ref="T71:T86" si="20">+G71/(J71+M71)</f>
        <v>54.933132206812509</v>
      </c>
    </row>
    <row r="72" spans="2:20" x14ac:dyDescent="0.25">
      <c r="B72" s="12" t="str">
        <f>'Média Mensal'!B72</f>
        <v>João de Deus</v>
      </c>
      <c r="C72" s="12" t="str">
        <f>'Média Mensal'!C72</f>
        <v>C.M.Gaia</v>
      </c>
      <c r="D72" s="15">
        <f>'Média Mensal'!D72</f>
        <v>405.01</v>
      </c>
      <c r="E72" s="2">
        <v>50735.031864887555</v>
      </c>
      <c r="F72" s="2">
        <v>15421.914766322116</v>
      </c>
      <c r="G72" s="5">
        <f t="shared" si="14"/>
        <v>66156.946631209663</v>
      </c>
      <c r="H72" s="2">
        <v>436</v>
      </c>
      <c r="I72" s="2">
        <v>418</v>
      </c>
      <c r="J72" s="5">
        <f t="shared" si="15"/>
        <v>854</v>
      </c>
      <c r="K72" s="2">
        <v>0</v>
      </c>
      <c r="L72" s="2">
        <v>0</v>
      </c>
      <c r="M72" s="5">
        <f t="shared" si="16"/>
        <v>0</v>
      </c>
      <c r="N72" s="27">
        <f t="shared" si="17"/>
        <v>0.53872570362818084</v>
      </c>
      <c r="O72" s="27">
        <f t="shared" si="0"/>
        <v>0.17080802284159707</v>
      </c>
      <c r="P72" s="28">
        <f t="shared" si="1"/>
        <v>0.35864421584271006</v>
      </c>
      <c r="R72" s="32">
        <f t="shared" si="18"/>
        <v>116.36475198368706</v>
      </c>
      <c r="S72" s="32">
        <f t="shared" si="19"/>
        <v>36.894532933784966</v>
      </c>
      <c r="T72" s="32">
        <f t="shared" si="20"/>
        <v>77.467150622025372</v>
      </c>
    </row>
    <row r="73" spans="2:20" x14ac:dyDescent="0.25">
      <c r="B73" s="12" t="str">
        <f>'Média Mensal'!B73</f>
        <v>C.M.Gaia</v>
      </c>
      <c r="C73" s="12" t="str">
        <f>'Média Mensal'!C73</f>
        <v>General Torres</v>
      </c>
      <c r="D73" s="15">
        <f>'Média Mensal'!D73</f>
        <v>488.39</v>
      </c>
      <c r="E73" s="2">
        <v>56733.312035232055</v>
      </c>
      <c r="F73" s="2">
        <v>18995.376077695924</v>
      </c>
      <c r="G73" s="5">
        <f t="shared" si="14"/>
        <v>75728.688112927979</v>
      </c>
      <c r="H73" s="2">
        <v>428</v>
      </c>
      <c r="I73" s="2">
        <v>424</v>
      </c>
      <c r="J73" s="5">
        <f t="shared" si="15"/>
        <v>852</v>
      </c>
      <c r="K73" s="2">
        <v>0</v>
      </c>
      <c r="L73" s="2">
        <v>0</v>
      </c>
      <c r="M73" s="5">
        <f t="shared" si="16"/>
        <v>0</v>
      </c>
      <c r="N73" s="27">
        <f t="shared" si="17"/>
        <v>0.61367808968535886</v>
      </c>
      <c r="O73" s="27">
        <f t="shared" si="0"/>
        <v>0.20740932998881817</v>
      </c>
      <c r="P73" s="28">
        <f t="shared" si="1"/>
        <v>0.41149739237158744</v>
      </c>
      <c r="R73" s="32">
        <f t="shared" si="18"/>
        <v>132.55446737203752</v>
      </c>
      <c r="S73" s="32">
        <f t="shared" si="19"/>
        <v>44.800415277584726</v>
      </c>
      <c r="T73" s="32">
        <f t="shared" si="20"/>
        <v>88.883436752262881</v>
      </c>
    </row>
    <row r="74" spans="2:20" x14ac:dyDescent="0.25">
      <c r="B74" s="12" t="str">
        <f>'Média Mensal'!B74</f>
        <v>General Torres</v>
      </c>
      <c r="C74" s="12" t="str">
        <f>'Média Mensal'!C74</f>
        <v>Jardim do Morro</v>
      </c>
      <c r="D74" s="15">
        <f>'Média Mensal'!D74</f>
        <v>419.98</v>
      </c>
      <c r="E74" s="2">
        <v>64805.979384661485</v>
      </c>
      <c r="F74" s="2">
        <v>20549.187925518134</v>
      </c>
      <c r="G74" s="5">
        <f t="shared" si="14"/>
        <v>85355.167310179619</v>
      </c>
      <c r="H74" s="2">
        <v>436</v>
      </c>
      <c r="I74" s="2">
        <v>425</v>
      </c>
      <c r="J74" s="5">
        <f t="shared" si="15"/>
        <v>861</v>
      </c>
      <c r="K74" s="2">
        <v>0</v>
      </c>
      <c r="L74" s="2">
        <v>0</v>
      </c>
      <c r="M74" s="5">
        <f t="shared" si="16"/>
        <v>0</v>
      </c>
      <c r="N74" s="27">
        <f t="shared" si="17"/>
        <v>0.68813688609265078</v>
      </c>
      <c r="O74" s="27">
        <f t="shared" si="0"/>
        <v>0.22384736302307334</v>
      </c>
      <c r="P74" s="28">
        <f t="shared" si="1"/>
        <v>0.45895796936260386</v>
      </c>
      <c r="R74" s="32">
        <f t="shared" si="18"/>
        <v>148.63756739601257</v>
      </c>
      <c r="S74" s="32">
        <f t="shared" si="19"/>
        <v>48.351030412983846</v>
      </c>
      <c r="T74" s="32">
        <f t="shared" si="20"/>
        <v>99.134921382322432</v>
      </c>
    </row>
    <row r="75" spans="2:20" x14ac:dyDescent="0.25">
      <c r="B75" s="12" t="str">
        <f>'Média Mensal'!B75</f>
        <v>Jardim do Morro</v>
      </c>
      <c r="C75" s="12" t="str">
        <f>'Média Mensal'!C75</f>
        <v>São Bento</v>
      </c>
      <c r="D75" s="15">
        <f>'Média Mensal'!D75</f>
        <v>795.7</v>
      </c>
      <c r="E75" s="2">
        <v>65699.785597859271</v>
      </c>
      <c r="F75" s="2">
        <v>22383.383811350297</v>
      </c>
      <c r="G75" s="5">
        <f t="shared" si="14"/>
        <v>88083.169409209571</v>
      </c>
      <c r="H75" s="2">
        <v>414</v>
      </c>
      <c r="I75" s="2">
        <v>394</v>
      </c>
      <c r="J75" s="5">
        <f t="shared" si="15"/>
        <v>808</v>
      </c>
      <c r="K75" s="2">
        <v>0</v>
      </c>
      <c r="L75" s="2">
        <v>0</v>
      </c>
      <c r="M75" s="5">
        <f t="shared" si="16"/>
        <v>0</v>
      </c>
      <c r="N75" s="27">
        <f t="shared" si="17"/>
        <v>0.73469969580715766</v>
      </c>
      <c r="O75" s="27">
        <f t="shared" si="0"/>
        <v>0.26301212412284142</v>
      </c>
      <c r="P75" s="28">
        <f t="shared" si="1"/>
        <v>0.50469362743634016</v>
      </c>
      <c r="R75" s="32">
        <f t="shared" si="18"/>
        <v>158.69513429434608</v>
      </c>
      <c r="S75" s="32">
        <f t="shared" si="19"/>
        <v>56.810618810533747</v>
      </c>
      <c r="T75" s="32">
        <f t="shared" si="20"/>
        <v>109.01382352624947</v>
      </c>
    </row>
    <row r="76" spans="2:20" x14ac:dyDescent="0.25">
      <c r="B76" s="12" t="str">
        <f>'Média Mensal'!B76</f>
        <v>São Bento</v>
      </c>
      <c r="C76" s="12" t="str">
        <f>'Média Mensal'!C76</f>
        <v>Aliados</v>
      </c>
      <c r="D76" s="15">
        <f>'Média Mensal'!D76</f>
        <v>443.38</v>
      </c>
      <c r="E76" s="2">
        <v>69346.183387338155</v>
      </c>
      <c r="F76" s="2">
        <v>33685.843953692762</v>
      </c>
      <c r="G76" s="5">
        <f t="shared" si="14"/>
        <v>103032.02734103092</v>
      </c>
      <c r="H76" s="2">
        <v>438</v>
      </c>
      <c r="I76" s="2">
        <v>442</v>
      </c>
      <c r="J76" s="5">
        <f t="shared" si="15"/>
        <v>880</v>
      </c>
      <c r="K76" s="2">
        <v>0</v>
      </c>
      <c r="L76" s="2">
        <v>0</v>
      </c>
      <c r="M76" s="5">
        <f t="shared" si="16"/>
        <v>0</v>
      </c>
      <c r="N76" s="27">
        <f t="shared" si="17"/>
        <v>0.73298435002682816</v>
      </c>
      <c r="O76" s="27">
        <f t="shared" si="0"/>
        <v>0.35283479924682382</v>
      </c>
      <c r="P76" s="28">
        <f t="shared" si="1"/>
        <v>0.54204559838505317</v>
      </c>
      <c r="R76" s="32">
        <f t="shared" si="18"/>
        <v>158.32461960579488</v>
      </c>
      <c r="S76" s="32">
        <f t="shared" si="19"/>
        <v>76.212316637313947</v>
      </c>
      <c r="T76" s="32">
        <f t="shared" si="20"/>
        <v>117.08184925117149</v>
      </c>
    </row>
    <row r="77" spans="2:20" x14ac:dyDescent="0.25">
      <c r="B77" s="12" t="str">
        <f>'Média Mensal'!B77</f>
        <v>Aliados</v>
      </c>
      <c r="C77" s="12" t="str">
        <f>'Média Mensal'!C77</f>
        <v>Trindade S</v>
      </c>
      <c r="D77" s="15">
        <f>'Média Mensal'!D77</f>
        <v>450.27</v>
      </c>
      <c r="E77" s="2">
        <v>65937.10047196901</v>
      </c>
      <c r="F77" s="2">
        <v>40435.410989456381</v>
      </c>
      <c r="G77" s="5">
        <f t="shared" si="14"/>
        <v>106372.5114614254</v>
      </c>
      <c r="H77" s="2">
        <v>446</v>
      </c>
      <c r="I77" s="2">
        <v>453</v>
      </c>
      <c r="J77" s="5">
        <f t="shared" si="15"/>
        <v>899</v>
      </c>
      <c r="K77" s="2">
        <v>0</v>
      </c>
      <c r="L77" s="2">
        <v>0</v>
      </c>
      <c r="M77" s="5">
        <f t="shared" si="16"/>
        <v>0</v>
      </c>
      <c r="N77" s="27">
        <f t="shared" si="17"/>
        <v>0.68444922429796762</v>
      </c>
      <c r="O77" s="27">
        <f t="shared" si="0"/>
        <v>0.41324718941068167</v>
      </c>
      <c r="P77" s="28">
        <f t="shared" si="1"/>
        <v>0.5477923591100472</v>
      </c>
      <c r="R77" s="32">
        <f t="shared" si="18"/>
        <v>147.84103244836101</v>
      </c>
      <c r="S77" s="32">
        <f t="shared" si="19"/>
        <v>89.261392912707237</v>
      </c>
      <c r="T77" s="32">
        <f t="shared" si="20"/>
        <v>118.32314956777019</v>
      </c>
    </row>
    <row r="78" spans="2:20" x14ac:dyDescent="0.25">
      <c r="B78" s="12" t="str">
        <f>'Média Mensal'!B78</f>
        <v>Trindade S</v>
      </c>
      <c r="C78" s="12" t="str">
        <f>'Média Mensal'!C78</f>
        <v>Faria Guimaraes</v>
      </c>
      <c r="D78" s="15">
        <f>'Média Mensal'!D78</f>
        <v>555.34</v>
      </c>
      <c r="E78" s="2">
        <v>44746.980654418527</v>
      </c>
      <c r="F78" s="2">
        <v>34149.226608054298</v>
      </c>
      <c r="G78" s="5">
        <f t="shared" si="14"/>
        <v>78896.207262472832</v>
      </c>
      <c r="H78" s="2">
        <v>446</v>
      </c>
      <c r="I78" s="2">
        <v>449</v>
      </c>
      <c r="J78" s="5">
        <f t="shared" si="15"/>
        <v>895</v>
      </c>
      <c r="K78" s="2">
        <v>0</v>
      </c>
      <c r="L78" s="2">
        <v>0</v>
      </c>
      <c r="M78" s="5">
        <f t="shared" si="16"/>
        <v>0</v>
      </c>
      <c r="N78" s="27">
        <f t="shared" si="17"/>
        <v>0.46448867146672612</v>
      </c>
      <c r="O78" s="27">
        <f t="shared" si="0"/>
        <v>0.35211196288103497</v>
      </c>
      <c r="P78" s="28">
        <f t="shared" si="1"/>
        <v>0.40811197632150231</v>
      </c>
      <c r="R78" s="32">
        <f t="shared" si="18"/>
        <v>100.32955303681284</v>
      </c>
      <c r="S78" s="32">
        <f t="shared" si="19"/>
        <v>76.056183982303551</v>
      </c>
      <c r="T78" s="32">
        <f t="shared" si="20"/>
        <v>88.152186885444507</v>
      </c>
    </row>
    <row r="79" spans="2:20" x14ac:dyDescent="0.25">
      <c r="B79" s="12" t="str">
        <f>'Média Mensal'!B79</f>
        <v>Faria Guimaraes</v>
      </c>
      <c r="C79" s="12" t="str">
        <f>'Média Mensal'!C79</f>
        <v>Marques</v>
      </c>
      <c r="D79" s="15">
        <f>'Média Mensal'!D79</f>
        <v>621.04</v>
      </c>
      <c r="E79" s="2">
        <v>42073.701372829106</v>
      </c>
      <c r="F79" s="2">
        <v>32857.93222190177</v>
      </c>
      <c r="G79" s="5">
        <f t="shared" si="14"/>
        <v>74931.633594730869</v>
      </c>
      <c r="H79" s="2">
        <v>440</v>
      </c>
      <c r="I79" s="2">
        <v>448</v>
      </c>
      <c r="J79" s="5">
        <f t="shared" si="15"/>
        <v>888</v>
      </c>
      <c r="K79" s="2">
        <v>0</v>
      </c>
      <c r="L79" s="2">
        <v>0</v>
      </c>
      <c r="M79" s="5">
        <f t="shared" si="16"/>
        <v>0</v>
      </c>
      <c r="N79" s="27">
        <f t="shared" si="17"/>
        <v>0.4426946693269056</v>
      </c>
      <c r="O79" s="27">
        <f t="shared" si="0"/>
        <v>0.33955369772963967</v>
      </c>
      <c r="P79" s="28">
        <f t="shared" si="1"/>
        <v>0.39065958455711375</v>
      </c>
      <c r="R79" s="32">
        <f t="shared" si="18"/>
        <v>95.622048574611611</v>
      </c>
      <c r="S79" s="32">
        <f t="shared" si="19"/>
        <v>73.343598709602162</v>
      </c>
      <c r="T79" s="32">
        <f t="shared" si="20"/>
        <v>84.382470264336561</v>
      </c>
    </row>
    <row r="80" spans="2:20" x14ac:dyDescent="0.25">
      <c r="B80" s="12" t="str">
        <f>'Média Mensal'!B80</f>
        <v>Marques</v>
      </c>
      <c r="C80" s="12" t="str">
        <f>'Média Mensal'!C80</f>
        <v>Combatentes</v>
      </c>
      <c r="D80" s="15">
        <f>'Média Mensal'!D80</f>
        <v>702.75</v>
      </c>
      <c r="E80" s="2">
        <v>33097.986814629883</v>
      </c>
      <c r="F80" s="2">
        <v>26669.059668595346</v>
      </c>
      <c r="G80" s="5">
        <f t="shared" si="14"/>
        <v>59767.046483225233</v>
      </c>
      <c r="H80" s="2">
        <v>449</v>
      </c>
      <c r="I80" s="2">
        <v>456</v>
      </c>
      <c r="J80" s="5">
        <f t="shared" si="15"/>
        <v>905</v>
      </c>
      <c r="K80" s="2">
        <v>0</v>
      </c>
      <c r="L80" s="2">
        <v>0</v>
      </c>
      <c r="M80" s="5">
        <f t="shared" si="16"/>
        <v>0</v>
      </c>
      <c r="N80" s="27">
        <f t="shared" si="17"/>
        <v>0.3412726513098025</v>
      </c>
      <c r="O80" s="27">
        <f t="shared" si="0"/>
        <v>0.2707628702545824</v>
      </c>
      <c r="P80" s="28">
        <f t="shared" si="1"/>
        <v>0.30574507102120541</v>
      </c>
      <c r="R80" s="32">
        <f t="shared" si="18"/>
        <v>73.714892682917338</v>
      </c>
      <c r="S80" s="32">
        <f t="shared" si="19"/>
        <v>58.484779974989792</v>
      </c>
      <c r="T80" s="32">
        <f t="shared" si="20"/>
        <v>66.040935340580361</v>
      </c>
    </row>
    <row r="81" spans="2:20" x14ac:dyDescent="0.25">
      <c r="B81" s="12" t="str">
        <f>'Média Mensal'!B81</f>
        <v>Combatentes</v>
      </c>
      <c r="C81" s="12" t="str">
        <f>'Média Mensal'!C81</f>
        <v>Salgueiros</v>
      </c>
      <c r="D81" s="15">
        <f>'Média Mensal'!D81</f>
        <v>471.25</v>
      </c>
      <c r="E81" s="2">
        <v>28513.981398032673</v>
      </c>
      <c r="F81" s="2">
        <v>21155.740017474669</v>
      </c>
      <c r="G81" s="5">
        <f t="shared" si="14"/>
        <v>49669.721415507345</v>
      </c>
      <c r="H81" s="2">
        <v>445</v>
      </c>
      <c r="I81" s="2">
        <v>454</v>
      </c>
      <c r="J81" s="5">
        <f t="shared" si="15"/>
        <v>899</v>
      </c>
      <c r="K81" s="2">
        <v>0</v>
      </c>
      <c r="L81" s="2">
        <v>0</v>
      </c>
      <c r="M81" s="5">
        <f t="shared" si="16"/>
        <v>0</v>
      </c>
      <c r="N81" s="27">
        <f t="shared" si="17"/>
        <v>0.2966498272787419</v>
      </c>
      <c r="O81" s="27">
        <f t="shared" si="17"/>
        <v>0.2157340106203568</v>
      </c>
      <c r="P81" s="28">
        <f t="shared" si="17"/>
        <v>0.25578688983390674</v>
      </c>
      <c r="R81" s="32">
        <f t="shared" si="18"/>
        <v>64.076362692208249</v>
      </c>
      <c r="S81" s="32">
        <f t="shared" si="19"/>
        <v>46.598546293997067</v>
      </c>
      <c r="T81" s="32">
        <f t="shared" si="20"/>
        <v>55.249968204123853</v>
      </c>
    </row>
    <row r="82" spans="2:20" x14ac:dyDescent="0.25">
      <c r="B82" s="12" t="str">
        <f>'Média Mensal'!B82</f>
        <v>Salgueiros</v>
      </c>
      <c r="C82" s="12" t="str">
        <f>'Média Mensal'!C82</f>
        <v>Polo Universitario</v>
      </c>
      <c r="D82" s="15">
        <f>'Média Mensal'!D82</f>
        <v>775.36</v>
      </c>
      <c r="E82" s="2">
        <v>26239.154757520158</v>
      </c>
      <c r="F82" s="2">
        <v>17031.641466894278</v>
      </c>
      <c r="G82" s="5">
        <f t="shared" si="14"/>
        <v>43270.796224414436</v>
      </c>
      <c r="H82" s="2">
        <v>444</v>
      </c>
      <c r="I82" s="2">
        <v>446</v>
      </c>
      <c r="J82" s="5">
        <f t="shared" si="15"/>
        <v>890</v>
      </c>
      <c r="K82" s="2">
        <v>0</v>
      </c>
      <c r="L82" s="2">
        <v>0</v>
      </c>
      <c r="M82" s="5">
        <f t="shared" si="16"/>
        <v>0</v>
      </c>
      <c r="N82" s="27">
        <f t="shared" si="17"/>
        <v>0.27359812685101936</v>
      </c>
      <c r="O82" s="27">
        <f t="shared" si="17"/>
        <v>0.1767941524133686</v>
      </c>
      <c r="P82" s="28">
        <f t="shared" si="17"/>
        <v>0.22508737112158986</v>
      </c>
      <c r="R82" s="32">
        <f t="shared" si="18"/>
        <v>59.09719539982018</v>
      </c>
      <c r="S82" s="32">
        <f t="shared" si="19"/>
        <v>38.187536921287617</v>
      </c>
      <c r="T82" s="32">
        <f t="shared" si="20"/>
        <v>48.618872162263415</v>
      </c>
    </row>
    <row r="83" spans="2:20" x14ac:dyDescent="0.25">
      <c r="B83" s="12" t="str">
        <f>'Média Mensal'!B83</f>
        <v>Polo Universitario</v>
      </c>
      <c r="C83" s="12" t="str">
        <f>'Média Mensal'!C83</f>
        <v>I.P.O.</v>
      </c>
      <c r="D83" s="15">
        <f>'Média Mensal'!D83</f>
        <v>827.64</v>
      </c>
      <c r="E83" s="2">
        <v>19683.17321226907</v>
      </c>
      <c r="F83" s="2">
        <v>14339.383961609252</v>
      </c>
      <c r="G83" s="5">
        <f t="shared" si="14"/>
        <v>34022.557173878318</v>
      </c>
      <c r="H83" s="2">
        <v>436</v>
      </c>
      <c r="I83" s="2">
        <v>456</v>
      </c>
      <c r="J83" s="5">
        <f t="shared" si="15"/>
        <v>892</v>
      </c>
      <c r="K83" s="2">
        <v>0</v>
      </c>
      <c r="L83" s="2">
        <v>0</v>
      </c>
      <c r="M83" s="5">
        <f t="shared" si="16"/>
        <v>0</v>
      </c>
      <c r="N83" s="27">
        <f t="shared" si="17"/>
        <v>0.2090041328180117</v>
      </c>
      <c r="O83" s="27">
        <f t="shared" si="17"/>
        <v>0.14558341416513618</v>
      </c>
      <c r="P83" s="28">
        <f t="shared" si="17"/>
        <v>0.17658277888784213</v>
      </c>
      <c r="R83" s="32">
        <f t="shared" si="18"/>
        <v>45.144892688690526</v>
      </c>
      <c r="S83" s="32">
        <f t="shared" si="19"/>
        <v>31.446017459669413</v>
      </c>
      <c r="T83" s="32">
        <f t="shared" si="20"/>
        <v>38.141880239773897</v>
      </c>
    </row>
    <row r="84" spans="2:20" x14ac:dyDescent="0.25">
      <c r="B84" s="13" t="str">
        <f>'Média Mensal'!B84</f>
        <v>I.P.O.</v>
      </c>
      <c r="C84" s="13" t="str">
        <f>'Média Mensal'!C84</f>
        <v>Hospital São João</v>
      </c>
      <c r="D84" s="16">
        <f>'Média Mensal'!D84</f>
        <v>351.77</v>
      </c>
      <c r="E84" s="6">
        <v>6600.1841892601233</v>
      </c>
      <c r="F84" s="3">
        <v>11808.999999946805</v>
      </c>
      <c r="G84" s="7">
        <f t="shared" si="14"/>
        <v>18409.184189206928</v>
      </c>
      <c r="H84" s="6">
        <v>447</v>
      </c>
      <c r="I84" s="3">
        <v>452</v>
      </c>
      <c r="J84" s="7">
        <f t="shared" si="15"/>
        <v>899</v>
      </c>
      <c r="K84" s="6">
        <v>0</v>
      </c>
      <c r="L84" s="3">
        <v>0</v>
      </c>
      <c r="M84" s="7">
        <f t="shared" si="16"/>
        <v>0</v>
      </c>
      <c r="N84" s="27">
        <f t="shared" si="17"/>
        <v>6.8358855220607792E-2</v>
      </c>
      <c r="O84" s="27">
        <f t="shared" si="17"/>
        <v>0.12095419534524342</v>
      </c>
      <c r="P84" s="28">
        <f t="shared" si="17"/>
        <v>9.4802785961803901E-2</v>
      </c>
      <c r="R84" s="32">
        <f t="shared" si="18"/>
        <v>14.765512727651283</v>
      </c>
      <c r="S84" s="32">
        <f t="shared" si="19"/>
        <v>26.126106194572579</v>
      </c>
      <c r="T84" s="32">
        <f t="shared" si="20"/>
        <v>20.47740176774964</v>
      </c>
    </row>
    <row r="85" spans="2:20" x14ac:dyDescent="0.25">
      <c r="B85" s="12" t="str">
        <f>'Média Mensal'!B85</f>
        <v xml:space="preserve">Verdes (E) </v>
      </c>
      <c r="C85" s="12" t="str">
        <f>'Média Mensal'!C85</f>
        <v>Botica</v>
      </c>
      <c r="D85" s="15">
        <f>'Média Mensal'!D85</f>
        <v>683.54</v>
      </c>
      <c r="E85" s="2">
        <v>3794.4595013834769</v>
      </c>
      <c r="F85" s="2">
        <v>5703.7010953544295</v>
      </c>
      <c r="G85" s="5">
        <f t="shared" si="14"/>
        <v>9498.1605967379073</v>
      </c>
      <c r="H85" s="2">
        <v>154</v>
      </c>
      <c r="I85" s="2">
        <v>150</v>
      </c>
      <c r="J85" s="5">
        <f t="shared" si="15"/>
        <v>304</v>
      </c>
      <c r="K85" s="2">
        <v>0</v>
      </c>
      <c r="L85" s="2">
        <v>0</v>
      </c>
      <c r="M85" s="5">
        <f t="shared" si="16"/>
        <v>0</v>
      </c>
      <c r="N85" s="25">
        <f t="shared" si="17"/>
        <v>0.1140710528313936</v>
      </c>
      <c r="O85" s="25">
        <f t="shared" si="17"/>
        <v>0.17604015726402561</v>
      </c>
      <c r="P85" s="26">
        <f t="shared" si="17"/>
        <v>0.14464791357117915</v>
      </c>
      <c r="R85" s="32">
        <f t="shared" si="18"/>
        <v>24.639347411581017</v>
      </c>
      <c r="S85" s="32">
        <f t="shared" si="19"/>
        <v>38.024673969029529</v>
      </c>
      <c r="T85" s="32">
        <f t="shared" si="20"/>
        <v>31.243949331374694</v>
      </c>
    </row>
    <row r="86" spans="2:20" x14ac:dyDescent="0.25">
      <c r="B86" s="13" t="str">
        <f>'Média Mensal'!B86</f>
        <v>Botica</v>
      </c>
      <c r="C86" s="13" t="str">
        <f>'Média Mensal'!C86</f>
        <v>Aeroporto</v>
      </c>
      <c r="D86" s="16">
        <f>'Média Mensal'!D86</f>
        <v>649.66</v>
      </c>
      <c r="E86" s="6">
        <v>2859.4080551836028</v>
      </c>
      <c r="F86" s="3">
        <v>5010.9999999920592</v>
      </c>
      <c r="G86" s="7">
        <f t="shared" si="14"/>
        <v>7870.4080551756615</v>
      </c>
      <c r="H86" s="6">
        <v>156</v>
      </c>
      <c r="I86" s="3">
        <v>150</v>
      </c>
      <c r="J86" s="7">
        <f t="shared" si="15"/>
        <v>306</v>
      </c>
      <c r="K86" s="6">
        <v>0</v>
      </c>
      <c r="L86" s="3">
        <v>0</v>
      </c>
      <c r="M86" s="7">
        <f t="shared" si="16"/>
        <v>0</v>
      </c>
      <c r="N86" s="27">
        <f t="shared" si="17"/>
        <v>8.4858975996664379E-2</v>
      </c>
      <c r="O86" s="27">
        <f t="shared" si="17"/>
        <v>0.15466049382691541</v>
      </c>
      <c r="P86" s="28">
        <f t="shared" si="17"/>
        <v>0.11907540630561095</v>
      </c>
      <c r="R86" s="32">
        <f t="shared" si="18"/>
        <v>18.329538815279506</v>
      </c>
      <c r="S86" s="32">
        <f t="shared" si="19"/>
        <v>33.406666666613731</v>
      </c>
      <c r="T86" s="32">
        <f t="shared" si="20"/>
        <v>25.720287762011967</v>
      </c>
    </row>
    <row r="87" spans="2:20" x14ac:dyDescent="0.25">
      <c r="B87" s="23" t="s">
        <v>85</v>
      </c>
      <c r="E87" s="40"/>
      <c r="F87" s="40"/>
      <c r="G87" s="40"/>
      <c r="H87" s="40"/>
      <c r="I87" s="40"/>
      <c r="J87" s="40"/>
      <c r="K87" s="40"/>
      <c r="L87" s="40"/>
      <c r="M87" s="40"/>
      <c r="N87" s="41"/>
      <c r="O87" s="41"/>
      <c r="P87" s="41"/>
    </row>
    <row r="88" spans="2:20" x14ac:dyDescent="0.25">
      <c r="B88" s="34"/>
    </row>
    <row r="89" spans="2:20" hidden="1" x14ac:dyDescent="0.25">
      <c r="C89" s="50" t="s">
        <v>106</v>
      </c>
      <c r="D89" s="51">
        <f>+SUMPRODUCT(D5:D86,G5:G86)/1000</f>
        <v>2829476.3306749822</v>
      </c>
    </row>
    <row r="90" spans="2:20" hidden="1" x14ac:dyDescent="0.25">
      <c r="C90" s="50" t="s">
        <v>108</v>
      </c>
      <c r="D90" s="51">
        <f>+(SUMPRODUCT($D$5:$D$86,$J$5:$J$86)+SUMPRODUCT($D$5:$D$86,$M$5:$M$86))/1000</f>
        <v>41920.394930000002</v>
      </c>
    </row>
    <row r="91" spans="2:20" hidden="1" x14ac:dyDescent="0.25">
      <c r="C91" s="50" t="s">
        <v>107</v>
      </c>
      <c r="D91" s="51">
        <f>+(SUMPRODUCT($D$5:$D$86,$J$5:$J$86)*216+SUMPRODUCT($D$5:$D$86,$M$5:$M$86)*248)/1000</f>
        <v>9652209.2674399987</v>
      </c>
    </row>
    <row r="92" spans="2:20" hidden="1" x14ac:dyDescent="0.25">
      <c r="C92" s="50" t="s">
        <v>109</v>
      </c>
      <c r="D92" s="35">
        <f>+D89/D91</f>
        <v>0.29314287043275311</v>
      </c>
    </row>
    <row r="93" spans="2:20" hidden="1" x14ac:dyDescent="0.25">
      <c r="D93" s="52">
        <f>+D92-P2</f>
        <v>4.4408920985006262E-16</v>
      </c>
    </row>
    <row r="94" spans="2:20" hidden="1" x14ac:dyDescent="0.25"/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6">
    <tabColor theme="0" tint="-4.9989318521683403E-2"/>
  </sheetPr>
  <dimension ref="A1:T94"/>
  <sheetViews>
    <sheetView topLeftCell="A79" workbookViewId="0">
      <selection activeCell="B110" sqref="B110"/>
    </sheetView>
  </sheetViews>
  <sheetFormatPr defaultRowHeight="15" x14ac:dyDescent="0.25"/>
  <cols>
    <col min="2" max="2" width="17.42578125" bestFit="1" customWidth="1"/>
    <col min="3" max="3" width="17.42578125" customWidth="1"/>
    <col min="4" max="4" width="13.7109375" customWidth="1"/>
    <col min="5" max="16" width="10" customWidth="1"/>
  </cols>
  <sheetData>
    <row r="1" spans="1:20" ht="14.45" x14ac:dyDescent="0.3">
      <c r="P1" s="33"/>
    </row>
    <row r="2" spans="1:20" ht="17.25" x14ac:dyDescent="0.3">
      <c r="A2" s="1"/>
      <c r="H2" s="55" t="s">
        <v>84</v>
      </c>
      <c r="I2" s="56"/>
      <c r="J2" s="56"/>
      <c r="K2" s="56"/>
      <c r="L2" s="56"/>
      <c r="M2" s="56"/>
      <c r="N2" s="56"/>
      <c r="O2" s="57"/>
      <c r="P2" s="17">
        <v>0.20819849088534523</v>
      </c>
    </row>
    <row r="3" spans="1:20" ht="17.25" x14ac:dyDescent="0.25">
      <c r="B3" s="60" t="s">
        <v>3</v>
      </c>
      <c r="C3" s="62" t="s">
        <v>4</v>
      </c>
      <c r="D3" s="18" t="s">
        <v>82</v>
      </c>
      <c r="E3" s="65" t="s">
        <v>0</v>
      </c>
      <c r="F3" s="65"/>
      <c r="G3" s="66"/>
      <c r="H3" s="64" t="s">
        <v>86</v>
      </c>
      <c r="I3" s="65"/>
      <c r="J3" s="66"/>
      <c r="K3" s="64" t="s">
        <v>87</v>
      </c>
      <c r="L3" s="65"/>
      <c r="M3" s="66"/>
      <c r="N3" s="64" t="s">
        <v>1</v>
      </c>
      <c r="O3" s="65"/>
      <c r="P3" s="66"/>
      <c r="R3" s="64" t="s">
        <v>88</v>
      </c>
      <c r="S3" s="65"/>
      <c r="T3" s="66"/>
    </row>
    <row r="4" spans="1:20" x14ac:dyDescent="0.25">
      <c r="B4" s="61"/>
      <c r="C4" s="63"/>
      <c r="D4" s="19" t="s">
        <v>83</v>
      </c>
      <c r="E4" s="20" t="s">
        <v>5</v>
      </c>
      <c r="F4" s="21" t="s">
        <v>6</v>
      </c>
      <c r="G4" s="22" t="s">
        <v>2</v>
      </c>
      <c r="H4" s="20" t="s">
        <v>5</v>
      </c>
      <c r="I4" s="21" t="s">
        <v>6</v>
      </c>
      <c r="J4" s="22" t="s">
        <v>2</v>
      </c>
      <c r="K4" s="20" t="s">
        <v>5</v>
      </c>
      <c r="L4" s="21" t="s">
        <v>6</v>
      </c>
      <c r="M4" s="24" t="s">
        <v>2</v>
      </c>
      <c r="N4" s="20" t="s">
        <v>5</v>
      </c>
      <c r="O4" s="21" t="s">
        <v>6</v>
      </c>
      <c r="P4" s="22" t="s">
        <v>2</v>
      </c>
      <c r="R4" s="20" t="s">
        <v>5</v>
      </c>
      <c r="S4" s="21" t="s">
        <v>6</v>
      </c>
      <c r="T4" s="31" t="s">
        <v>2</v>
      </c>
    </row>
    <row r="5" spans="1:20" x14ac:dyDescent="0.25">
      <c r="B5" s="11" t="str">
        <f>'Média Mensal'!B5</f>
        <v>Fânzeres</v>
      </c>
      <c r="C5" s="11" t="str">
        <f>'Média Mensal'!C5</f>
        <v>Venda Nova</v>
      </c>
      <c r="D5" s="14">
        <f>'Média Mensal'!D5</f>
        <v>440.45</v>
      </c>
      <c r="E5" s="4">
        <v>2123.9999999980355</v>
      </c>
      <c r="F5" s="2">
        <v>915.70265350213515</v>
      </c>
      <c r="G5" s="10">
        <f>+E5+F5</f>
        <v>3039.7026535001705</v>
      </c>
      <c r="H5" s="9">
        <v>149</v>
      </c>
      <c r="I5" s="9">
        <v>162</v>
      </c>
      <c r="J5" s="10">
        <f>+H5+I5</f>
        <v>311</v>
      </c>
      <c r="K5" s="9">
        <v>0</v>
      </c>
      <c r="L5" s="9">
        <v>0</v>
      </c>
      <c r="M5" s="10">
        <f>+K5+L5</f>
        <v>0</v>
      </c>
      <c r="N5" s="27">
        <f>+E5/(H5*216+K5*248)</f>
        <v>6.5995525727008314E-2</v>
      </c>
      <c r="O5" s="27">
        <f t="shared" ref="O5:O80" si="0">+F5/(I5*216+L5*248)</f>
        <v>2.616891442335777E-2</v>
      </c>
      <c r="P5" s="28">
        <f t="shared" ref="P5:P80" si="1">+G5/(J5*216+M5*248)</f>
        <v>4.52498310929524E-2</v>
      </c>
      <c r="R5" s="32">
        <f>+E5/(H5+K5)</f>
        <v>14.255033557033796</v>
      </c>
      <c r="S5" s="32">
        <f t="shared" ref="S5" si="2">+F5/(I5+L5)</f>
        <v>5.6524855154452789</v>
      </c>
      <c r="T5" s="32">
        <f t="shared" ref="T5" si="3">+G5/(J5+M5)</f>
        <v>9.7739635160777194</v>
      </c>
    </row>
    <row r="6" spans="1:20" x14ac:dyDescent="0.25">
      <c r="B6" s="12" t="str">
        <f>'Média Mensal'!B6</f>
        <v>Venda Nova</v>
      </c>
      <c r="C6" s="12" t="str">
        <f>'Média Mensal'!C6</f>
        <v>Carreira</v>
      </c>
      <c r="D6" s="15">
        <f>'Média Mensal'!D6</f>
        <v>583.47</v>
      </c>
      <c r="E6" s="4">
        <v>3492.9763485034987</v>
      </c>
      <c r="F6" s="2">
        <v>1480.5241393512961</v>
      </c>
      <c r="G6" s="5">
        <f t="shared" ref="G6:G69" si="4">+E6+F6</f>
        <v>4973.5004878547952</v>
      </c>
      <c r="H6" s="2">
        <v>143</v>
      </c>
      <c r="I6" s="2">
        <v>162</v>
      </c>
      <c r="J6" s="5">
        <f t="shared" ref="J6:J69" si="5">+H6+I6</f>
        <v>305</v>
      </c>
      <c r="K6" s="2">
        <v>0</v>
      </c>
      <c r="L6" s="2">
        <v>0</v>
      </c>
      <c r="M6" s="5">
        <f t="shared" ref="M6:M69" si="6">+K6+L6</f>
        <v>0</v>
      </c>
      <c r="N6" s="27">
        <f t="shared" ref="N6:N69" si="7">+E6/(H6*216+K6*248)</f>
        <v>0.11308522236802314</v>
      </c>
      <c r="O6" s="27">
        <f t="shared" si="0"/>
        <v>4.2310360635325103E-2</v>
      </c>
      <c r="P6" s="28">
        <f t="shared" si="1"/>
        <v>7.5493328595245823E-2</v>
      </c>
      <c r="R6" s="32">
        <f t="shared" ref="R6:R70" si="8">+E6/(H6+K6)</f>
        <v>24.426408031492997</v>
      </c>
      <c r="S6" s="32">
        <f t="shared" ref="S6:S70" si="9">+F6/(I6+L6)</f>
        <v>9.1390378972302226</v>
      </c>
      <c r="T6" s="32">
        <f t="shared" ref="T6:T70" si="10">+G6/(J6+M6)</f>
        <v>16.3065589765731</v>
      </c>
    </row>
    <row r="7" spans="1:20" x14ac:dyDescent="0.25">
      <c r="B7" s="12" t="str">
        <f>'Média Mensal'!B7</f>
        <v>Carreira</v>
      </c>
      <c r="C7" s="12" t="str">
        <f>'Média Mensal'!C7</f>
        <v>Baguim</v>
      </c>
      <c r="D7" s="15">
        <f>'Média Mensal'!D7</f>
        <v>786.02</v>
      </c>
      <c r="E7" s="4">
        <v>4801.3335656970439</v>
      </c>
      <c r="F7" s="2">
        <v>1754.9321410352916</v>
      </c>
      <c r="G7" s="5">
        <f t="shared" si="4"/>
        <v>6556.2657067323353</v>
      </c>
      <c r="H7" s="2">
        <v>148</v>
      </c>
      <c r="I7" s="2">
        <v>165</v>
      </c>
      <c r="J7" s="5">
        <f t="shared" si="5"/>
        <v>313</v>
      </c>
      <c r="K7" s="2">
        <v>0</v>
      </c>
      <c r="L7" s="2">
        <v>0</v>
      </c>
      <c r="M7" s="5">
        <f t="shared" si="6"/>
        <v>0</v>
      </c>
      <c r="N7" s="27">
        <f t="shared" si="7"/>
        <v>0.15019186579382646</v>
      </c>
      <c r="O7" s="27">
        <f t="shared" si="0"/>
        <v>4.9240520231068785E-2</v>
      </c>
      <c r="P7" s="28">
        <f t="shared" si="1"/>
        <v>9.6974702797484547E-2</v>
      </c>
      <c r="R7" s="32">
        <f t="shared" si="8"/>
        <v>32.441443011466511</v>
      </c>
      <c r="S7" s="32">
        <f t="shared" si="9"/>
        <v>10.635952369910859</v>
      </c>
      <c r="T7" s="32">
        <f t="shared" si="10"/>
        <v>20.946535804256662</v>
      </c>
    </row>
    <row r="8" spans="1:20" x14ac:dyDescent="0.25">
      <c r="B8" s="12" t="str">
        <f>'Média Mensal'!B8</f>
        <v>Baguim</v>
      </c>
      <c r="C8" s="12" t="str">
        <f>'Média Mensal'!C8</f>
        <v>Campainha</v>
      </c>
      <c r="D8" s="15">
        <f>'Média Mensal'!D8</f>
        <v>751.7</v>
      </c>
      <c r="E8" s="4">
        <v>6213.8370231212175</v>
      </c>
      <c r="F8" s="2">
        <v>1950.8225028288755</v>
      </c>
      <c r="G8" s="5">
        <f t="shared" si="4"/>
        <v>8164.6595259500928</v>
      </c>
      <c r="H8" s="2">
        <v>138</v>
      </c>
      <c r="I8" s="2">
        <v>175</v>
      </c>
      <c r="J8" s="5">
        <f t="shared" si="5"/>
        <v>313</v>
      </c>
      <c r="K8" s="2">
        <v>0</v>
      </c>
      <c r="L8" s="2">
        <v>0</v>
      </c>
      <c r="M8" s="5">
        <f t="shared" si="6"/>
        <v>0</v>
      </c>
      <c r="N8" s="27">
        <f t="shared" si="7"/>
        <v>0.20846205794153305</v>
      </c>
      <c r="O8" s="27">
        <f t="shared" si="0"/>
        <v>5.1609060921398824E-2</v>
      </c>
      <c r="P8" s="28">
        <f t="shared" si="1"/>
        <v>0.12076469539033979</v>
      </c>
      <c r="R8" s="32">
        <f t="shared" si="8"/>
        <v>45.027804515371145</v>
      </c>
      <c r="S8" s="32">
        <f t="shared" si="9"/>
        <v>11.147557159022146</v>
      </c>
      <c r="T8" s="32">
        <f t="shared" si="10"/>
        <v>26.085174204313397</v>
      </c>
    </row>
    <row r="9" spans="1:20" x14ac:dyDescent="0.25">
      <c r="B9" s="12" t="str">
        <f>'Média Mensal'!B9</f>
        <v>Campainha</v>
      </c>
      <c r="C9" s="12" t="str">
        <f>'Média Mensal'!C9</f>
        <v>Rio Tinto</v>
      </c>
      <c r="D9" s="15">
        <f>'Média Mensal'!D9</f>
        <v>859.99</v>
      </c>
      <c r="E9" s="4">
        <v>8265.3275522339518</v>
      </c>
      <c r="F9" s="2">
        <v>2327.4984219883981</v>
      </c>
      <c r="G9" s="5">
        <f t="shared" si="4"/>
        <v>10592.825974222349</v>
      </c>
      <c r="H9" s="2">
        <v>148</v>
      </c>
      <c r="I9" s="2">
        <v>173</v>
      </c>
      <c r="J9" s="5">
        <f t="shared" si="5"/>
        <v>321</v>
      </c>
      <c r="K9" s="2">
        <v>0</v>
      </c>
      <c r="L9" s="2">
        <v>0</v>
      </c>
      <c r="M9" s="5">
        <f t="shared" si="6"/>
        <v>0</v>
      </c>
      <c r="N9" s="27">
        <f t="shared" si="7"/>
        <v>0.25855003604335436</v>
      </c>
      <c r="O9" s="27">
        <f t="shared" si="0"/>
        <v>6.2285870851755465E-2</v>
      </c>
      <c r="P9" s="28">
        <f t="shared" si="1"/>
        <v>0.15277526788713439</v>
      </c>
      <c r="R9" s="32">
        <f t="shared" si="8"/>
        <v>55.84680778536454</v>
      </c>
      <c r="S9" s="32">
        <f t="shared" si="9"/>
        <v>13.45374810397918</v>
      </c>
      <c r="T9" s="32">
        <f t="shared" si="10"/>
        <v>32.999457863621025</v>
      </c>
    </row>
    <row r="10" spans="1:20" x14ac:dyDescent="0.25">
      <c r="B10" s="12" t="str">
        <f>'Média Mensal'!B10</f>
        <v>Rio Tinto</v>
      </c>
      <c r="C10" s="12" t="str">
        <f>'Média Mensal'!C10</f>
        <v>Levada</v>
      </c>
      <c r="D10" s="15">
        <f>'Média Mensal'!D10</f>
        <v>452.83</v>
      </c>
      <c r="E10" s="4">
        <v>9300.0799416474547</v>
      </c>
      <c r="F10" s="2">
        <v>2769.3211565042589</v>
      </c>
      <c r="G10" s="5">
        <f t="shared" si="4"/>
        <v>12069.401098151713</v>
      </c>
      <c r="H10" s="2">
        <v>148</v>
      </c>
      <c r="I10" s="2">
        <v>173</v>
      </c>
      <c r="J10" s="5">
        <f t="shared" si="5"/>
        <v>321</v>
      </c>
      <c r="K10" s="2">
        <v>0</v>
      </c>
      <c r="L10" s="2">
        <v>0</v>
      </c>
      <c r="M10" s="5">
        <f t="shared" si="6"/>
        <v>0</v>
      </c>
      <c r="N10" s="27">
        <f t="shared" si="7"/>
        <v>0.29091841659307605</v>
      </c>
      <c r="O10" s="27">
        <f t="shared" si="0"/>
        <v>7.4109429364811033E-2</v>
      </c>
      <c r="P10" s="28">
        <f t="shared" si="1"/>
        <v>0.1740712054077494</v>
      </c>
      <c r="R10" s="32">
        <f t="shared" si="8"/>
        <v>62.838377984104426</v>
      </c>
      <c r="S10" s="32">
        <f t="shared" si="9"/>
        <v>16.007636742799185</v>
      </c>
      <c r="T10" s="32">
        <f t="shared" si="10"/>
        <v>37.599380368073874</v>
      </c>
    </row>
    <row r="11" spans="1:20" x14ac:dyDescent="0.25">
      <c r="B11" s="12" t="str">
        <f>'Média Mensal'!B11</f>
        <v>Levada</v>
      </c>
      <c r="C11" s="12" t="str">
        <f>'Média Mensal'!C11</f>
        <v>Nau Vitória</v>
      </c>
      <c r="D11" s="15">
        <f>'Média Mensal'!D11</f>
        <v>1111.6199999999999</v>
      </c>
      <c r="E11" s="4">
        <v>11170.010394331563</v>
      </c>
      <c r="F11" s="2">
        <v>3855.3035921783207</v>
      </c>
      <c r="G11" s="5">
        <f t="shared" si="4"/>
        <v>15025.313986509884</v>
      </c>
      <c r="H11" s="2">
        <v>148</v>
      </c>
      <c r="I11" s="2">
        <v>173</v>
      </c>
      <c r="J11" s="5">
        <f t="shared" si="5"/>
        <v>321</v>
      </c>
      <c r="K11" s="2">
        <v>0</v>
      </c>
      <c r="L11" s="2">
        <v>0</v>
      </c>
      <c r="M11" s="5">
        <f t="shared" si="6"/>
        <v>0</v>
      </c>
      <c r="N11" s="27">
        <f t="shared" si="7"/>
        <v>0.34941223705992125</v>
      </c>
      <c r="O11" s="27">
        <f t="shared" si="0"/>
        <v>0.10317125862177051</v>
      </c>
      <c r="P11" s="28">
        <f t="shared" si="1"/>
        <v>0.21670292469294283</v>
      </c>
      <c r="R11" s="32">
        <f t="shared" si="8"/>
        <v>75.473043204942996</v>
      </c>
      <c r="S11" s="32">
        <f t="shared" si="9"/>
        <v>22.284991862302434</v>
      </c>
      <c r="T11" s="32">
        <f t="shared" si="10"/>
        <v>46.807831733675648</v>
      </c>
    </row>
    <row r="12" spans="1:20" x14ac:dyDescent="0.25">
      <c r="B12" s="12" t="str">
        <f>'Média Mensal'!B12</f>
        <v>Nau Vitória</v>
      </c>
      <c r="C12" s="12" t="str">
        <f>'Média Mensal'!C12</f>
        <v>Nasoni</v>
      </c>
      <c r="D12" s="15">
        <f>'Média Mensal'!D12</f>
        <v>499.02</v>
      </c>
      <c r="E12" s="4">
        <v>11496.629275881824</v>
      </c>
      <c r="F12" s="2">
        <v>3960.6971508601068</v>
      </c>
      <c r="G12" s="5">
        <f t="shared" si="4"/>
        <v>15457.326426741931</v>
      </c>
      <c r="H12" s="2">
        <v>149</v>
      </c>
      <c r="I12" s="2">
        <v>173</v>
      </c>
      <c r="J12" s="5">
        <f t="shared" si="5"/>
        <v>322</v>
      </c>
      <c r="K12" s="2">
        <v>0</v>
      </c>
      <c r="L12" s="2">
        <v>0</v>
      </c>
      <c r="M12" s="5">
        <f t="shared" si="6"/>
        <v>0</v>
      </c>
      <c r="N12" s="27">
        <f t="shared" si="7"/>
        <v>0.35721567474154309</v>
      </c>
      <c r="O12" s="27">
        <f t="shared" si="0"/>
        <v>0.10599168140815957</v>
      </c>
      <c r="P12" s="28">
        <f t="shared" si="1"/>
        <v>0.22224129323012898</v>
      </c>
      <c r="R12" s="32">
        <f t="shared" si="8"/>
        <v>77.158585744173308</v>
      </c>
      <c r="S12" s="32">
        <f t="shared" si="9"/>
        <v>22.894203184162468</v>
      </c>
      <c r="T12" s="32">
        <f t="shared" si="10"/>
        <v>48.004119337707863</v>
      </c>
    </row>
    <row r="13" spans="1:20" x14ac:dyDescent="0.25">
      <c r="B13" s="12" t="str">
        <f>'Média Mensal'!B13</f>
        <v>Nasoni</v>
      </c>
      <c r="C13" s="12" t="str">
        <f>'Média Mensal'!C13</f>
        <v>Contumil</v>
      </c>
      <c r="D13" s="15">
        <f>'Média Mensal'!D13</f>
        <v>650</v>
      </c>
      <c r="E13" s="4">
        <v>11743.500506926184</v>
      </c>
      <c r="F13" s="2">
        <v>4001.805585135507</v>
      </c>
      <c r="G13" s="5">
        <f t="shared" si="4"/>
        <v>15745.306092061692</v>
      </c>
      <c r="H13" s="2">
        <v>161</v>
      </c>
      <c r="I13" s="2">
        <v>168</v>
      </c>
      <c r="J13" s="5">
        <f t="shared" si="5"/>
        <v>329</v>
      </c>
      <c r="K13" s="2">
        <v>0</v>
      </c>
      <c r="L13" s="2">
        <v>0</v>
      </c>
      <c r="M13" s="5">
        <f t="shared" si="6"/>
        <v>0</v>
      </c>
      <c r="N13" s="27">
        <f t="shared" si="7"/>
        <v>0.3376898006362487</v>
      </c>
      <c r="O13" s="27">
        <f t="shared" si="0"/>
        <v>0.11027903398190882</v>
      </c>
      <c r="P13" s="28">
        <f t="shared" si="1"/>
        <v>0.22156515383403258</v>
      </c>
      <c r="R13" s="32">
        <f t="shared" si="8"/>
        <v>72.940996937429716</v>
      </c>
      <c r="S13" s="32">
        <f t="shared" si="9"/>
        <v>23.820271340092305</v>
      </c>
      <c r="T13" s="32">
        <f t="shared" si="10"/>
        <v>47.858073228151042</v>
      </c>
    </row>
    <row r="14" spans="1:20" x14ac:dyDescent="0.25">
      <c r="B14" s="12" t="str">
        <f>'Média Mensal'!B14</f>
        <v>Contumil</v>
      </c>
      <c r="C14" s="12" t="str">
        <f>'Média Mensal'!C14</f>
        <v>Estádio do Dragão</v>
      </c>
      <c r="D14" s="15">
        <f>'Média Mensal'!D14</f>
        <v>619.19000000000005</v>
      </c>
      <c r="E14" s="4">
        <v>13835.322910092542</v>
      </c>
      <c r="F14" s="2">
        <v>4760.7569727066639</v>
      </c>
      <c r="G14" s="5">
        <f t="shared" si="4"/>
        <v>18596.079882799204</v>
      </c>
      <c r="H14" s="2">
        <v>167</v>
      </c>
      <c r="I14" s="2">
        <v>164</v>
      </c>
      <c r="J14" s="5">
        <f t="shared" si="5"/>
        <v>331</v>
      </c>
      <c r="K14" s="2">
        <v>0</v>
      </c>
      <c r="L14" s="2">
        <v>0</v>
      </c>
      <c r="M14" s="5">
        <f t="shared" si="6"/>
        <v>0</v>
      </c>
      <c r="N14" s="27">
        <f t="shared" si="7"/>
        <v>0.38354743041950934</v>
      </c>
      <c r="O14" s="27">
        <f t="shared" si="0"/>
        <v>0.13439354597749165</v>
      </c>
      <c r="P14" s="28">
        <f t="shared" si="1"/>
        <v>0.260099584351561</v>
      </c>
      <c r="R14" s="32">
        <f t="shared" si="8"/>
        <v>82.846244970614023</v>
      </c>
      <c r="S14" s="32">
        <f t="shared" si="9"/>
        <v>29.029005931138194</v>
      </c>
      <c r="T14" s="32">
        <f t="shared" si="10"/>
        <v>56.181510219937174</v>
      </c>
    </row>
    <row r="15" spans="1:20" x14ac:dyDescent="0.25">
      <c r="B15" s="12" t="str">
        <f>'Média Mensal'!B15</f>
        <v>Estádio do Dragão</v>
      </c>
      <c r="C15" s="12" t="str">
        <f>'Média Mensal'!C15</f>
        <v>Campanhã</v>
      </c>
      <c r="D15" s="15">
        <f>'Média Mensal'!D15</f>
        <v>1166.02</v>
      </c>
      <c r="E15" s="4">
        <v>21845.154900375641</v>
      </c>
      <c r="F15" s="2">
        <v>10677.66857603184</v>
      </c>
      <c r="G15" s="5">
        <f t="shared" si="4"/>
        <v>32522.82347640748</v>
      </c>
      <c r="H15" s="2">
        <v>288</v>
      </c>
      <c r="I15" s="2">
        <v>292</v>
      </c>
      <c r="J15" s="5">
        <f t="shared" si="5"/>
        <v>580</v>
      </c>
      <c r="K15" s="2">
        <v>194</v>
      </c>
      <c r="L15" s="2">
        <v>186</v>
      </c>
      <c r="M15" s="5">
        <f t="shared" si="6"/>
        <v>380</v>
      </c>
      <c r="N15" s="27">
        <f t="shared" si="7"/>
        <v>0.19801626994539195</v>
      </c>
      <c r="O15" s="27">
        <f t="shared" si="0"/>
        <v>9.7780847765859338E-2</v>
      </c>
      <c r="P15" s="28">
        <f t="shared" si="1"/>
        <v>0.14815426146322649</v>
      </c>
      <c r="R15" s="32">
        <f t="shared" si="8"/>
        <v>45.321898133559422</v>
      </c>
      <c r="S15" s="32">
        <f t="shared" si="9"/>
        <v>22.338218778309287</v>
      </c>
      <c r="T15" s="32">
        <f t="shared" si="10"/>
        <v>33.877941121257791</v>
      </c>
    </row>
    <row r="16" spans="1:20" x14ac:dyDescent="0.25">
      <c r="B16" s="12" t="str">
        <f>'Média Mensal'!B16</f>
        <v>Campanhã</v>
      </c>
      <c r="C16" s="12" t="str">
        <f>'Média Mensal'!C16</f>
        <v>Heroismo</v>
      </c>
      <c r="D16" s="15">
        <f>'Média Mensal'!D16</f>
        <v>950.92</v>
      </c>
      <c r="E16" s="4">
        <v>46291.885914252147</v>
      </c>
      <c r="F16" s="2">
        <v>20535.652444897722</v>
      </c>
      <c r="G16" s="5">
        <f t="shared" si="4"/>
        <v>66827.538359149868</v>
      </c>
      <c r="H16" s="2">
        <v>327</v>
      </c>
      <c r="I16" s="2">
        <v>369</v>
      </c>
      <c r="J16" s="5">
        <f t="shared" si="5"/>
        <v>696</v>
      </c>
      <c r="K16" s="2">
        <v>340</v>
      </c>
      <c r="L16" s="2">
        <v>335</v>
      </c>
      <c r="M16" s="5">
        <f t="shared" si="6"/>
        <v>675</v>
      </c>
      <c r="N16" s="27">
        <f t="shared" si="7"/>
        <v>0.29874984455994208</v>
      </c>
      <c r="O16" s="27">
        <f t="shared" si="0"/>
        <v>0.12615276958974914</v>
      </c>
      <c r="P16" s="28">
        <f t="shared" si="1"/>
        <v>0.21032410038254987</v>
      </c>
      <c r="R16" s="32">
        <f t="shared" si="8"/>
        <v>69.403127307724361</v>
      </c>
      <c r="S16" s="32">
        <f t="shared" si="9"/>
        <v>29.169960859229718</v>
      </c>
      <c r="T16" s="32">
        <f t="shared" si="10"/>
        <v>48.743645776185168</v>
      </c>
    </row>
    <row r="17" spans="2:20" x14ac:dyDescent="0.25">
      <c r="B17" s="12" t="str">
        <f>'Média Mensal'!B17</f>
        <v>Heroismo</v>
      </c>
      <c r="C17" s="12" t="str">
        <f>'Média Mensal'!C17</f>
        <v>24 de Agosto</v>
      </c>
      <c r="D17" s="15">
        <f>'Média Mensal'!D17</f>
        <v>571.9</v>
      </c>
      <c r="E17" s="4">
        <v>48191.155882939114</v>
      </c>
      <c r="F17" s="2">
        <v>22586.143369123816</v>
      </c>
      <c r="G17" s="5">
        <f t="shared" si="4"/>
        <v>70777.299252062934</v>
      </c>
      <c r="H17" s="2">
        <v>325</v>
      </c>
      <c r="I17" s="2">
        <v>365</v>
      </c>
      <c r="J17" s="5">
        <f t="shared" si="5"/>
        <v>690</v>
      </c>
      <c r="K17" s="2">
        <v>339</v>
      </c>
      <c r="L17" s="2">
        <v>337</v>
      </c>
      <c r="M17" s="5">
        <f t="shared" si="6"/>
        <v>676</v>
      </c>
      <c r="N17" s="27">
        <f t="shared" si="7"/>
        <v>0.31237785134657692</v>
      </c>
      <c r="O17" s="27">
        <f t="shared" si="0"/>
        <v>0.13906353665355517</v>
      </c>
      <c r="P17" s="28">
        <f t="shared" si="1"/>
        <v>0.22349220447905488</v>
      </c>
      <c r="R17" s="32">
        <f t="shared" si="8"/>
        <v>72.577041992378184</v>
      </c>
      <c r="S17" s="32">
        <f t="shared" si="9"/>
        <v>32.173993403310277</v>
      </c>
      <c r="T17" s="32">
        <f t="shared" si="10"/>
        <v>51.81354264426276</v>
      </c>
    </row>
    <row r="18" spans="2:20" x14ac:dyDescent="0.25">
      <c r="B18" s="12" t="str">
        <f>'Média Mensal'!B18</f>
        <v>24 de Agosto</v>
      </c>
      <c r="C18" s="12" t="str">
        <f>'Média Mensal'!C18</f>
        <v>Bolhão</v>
      </c>
      <c r="D18" s="15">
        <f>'Média Mensal'!D18</f>
        <v>680.44</v>
      </c>
      <c r="E18" s="4">
        <v>58314.304258315053</v>
      </c>
      <c r="F18" s="2">
        <v>29594.642914047632</v>
      </c>
      <c r="G18" s="5">
        <f t="shared" si="4"/>
        <v>87908.947172362678</v>
      </c>
      <c r="H18" s="2">
        <v>313</v>
      </c>
      <c r="I18" s="2">
        <v>368</v>
      </c>
      <c r="J18" s="5">
        <f t="shared" si="5"/>
        <v>681</v>
      </c>
      <c r="K18" s="2">
        <v>339</v>
      </c>
      <c r="L18" s="2">
        <v>345</v>
      </c>
      <c r="M18" s="5">
        <f t="shared" si="6"/>
        <v>684</v>
      </c>
      <c r="N18" s="27">
        <f t="shared" si="7"/>
        <v>0.38445611984648637</v>
      </c>
      <c r="O18" s="27">
        <f t="shared" si="0"/>
        <v>0.17930930949813165</v>
      </c>
      <c r="P18" s="28">
        <f t="shared" si="1"/>
        <v>0.27755344387727854</v>
      </c>
      <c r="R18" s="32">
        <f t="shared" si="8"/>
        <v>89.439116960605915</v>
      </c>
      <c r="S18" s="32">
        <f t="shared" si="9"/>
        <v>41.507213063180409</v>
      </c>
      <c r="T18" s="32">
        <f t="shared" si="10"/>
        <v>64.402159100632005</v>
      </c>
    </row>
    <row r="19" spans="2:20" x14ac:dyDescent="0.25">
      <c r="B19" s="12" t="str">
        <f>'Média Mensal'!B19</f>
        <v>Bolhão</v>
      </c>
      <c r="C19" s="12" t="str">
        <f>'Média Mensal'!C19</f>
        <v>Trindade</v>
      </c>
      <c r="D19" s="15">
        <f>'Média Mensal'!D19</f>
        <v>451.8</v>
      </c>
      <c r="E19" s="4">
        <v>58697.725801861074</v>
      </c>
      <c r="F19" s="2">
        <v>43517.318884275192</v>
      </c>
      <c r="G19" s="5">
        <f t="shared" si="4"/>
        <v>102215.04468613627</v>
      </c>
      <c r="H19" s="2">
        <v>312</v>
      </c>
      <c r="I19" s="2">
        <v>370</v>
      </c>
      <c r="J19" s="5">
        <f t="shared" si="5"/>
        <v>682</v>
      </c>
      <c r="K19" s="2">
        <v>339</v>
      </c>
      <c r="L19" s="2">
        <v>335</v>
      </c>
      <c r="M19" s="5">
        <f t="shared" si="6"/>
        <v>674</v>
      </c>
      <c r="N19" s="27">
        <f t="shared" si="7"/>
        <v>0.38753582238592055</v>
      </c>
      <c r="O19" s="27">
        <f t="shared" si="0"/>
        <v>0.26697741646794598</v>
      </c>
      <c r="P19" s="28">
        <f t="shared" si="1"/>
        <v>0.32504529830484974</v>
      </c>
      <c r="R19" s="32">
        <f t="shared" si="8"/>
        <v>90.165477422213627</v>
      </c>
      <c r="S19" s="32">
        <f t="shared" si="9"/>
        <v>61.72669345287261</v>
      </c>
      <c r="T19" s="32">
        <f t="shared" si="10"/>
        <v>75.379826464702262</v>
      </c>
    </row>
    <row r="20" spans="2:20" x14ac:dyDescent="0.25">
      <c r="B20" s="12" t="str">
        <f>'Média Mensal'!B20</f>
        <v>Trindade</v>
      </c>
      <c r="C20" s="12" t="str">
        <f>'Média Mensal'!C20</f>
        <v>Lapa</v>
      </c>
      <c r="D20" s="15">
        <f>'Média Mensal'!D20</f>
        <v>857.43000000000006</v>
      </c>
      <c r="E20" s="4">
        <v>62139.069671862664</v>
      </c>
      <c r="F20" s="2">
        <v>65014.684473494257</v>
      </c>
      <c r="G20" s="5">
        <f t="shared" si="4"/>
        <v>127153.75414535691</v>
      </c>
      <c r="H20" s="2">
        <v>419</v>
      </c>
      <c r="I20" s="2">
        <v>495</v>
      </c>
      <c r="J20" s="5">
        <f t="shared" si="5"/>
        <v>914</v>
      </c>
      <c r="K20" s="2">
        <v>344</v>
      </c>
      <c r="L20" s="2">
        <v>339</v>
      </c>
      <c r="M20" s="5">
        <f t="shared" si="6"/>
        <v>683</v>
      </c>
      <c r="N20" s="27">
        <f t="shared" si="7"/>
        <v>0.35343239336501037</v>
      </c>
      <c r="O20" s="27">
        <f t="shared" si="0"/>
        <v>0.34040527599844106</v>
      </c>
      <c r="P20" s="28">
        <f t="shared" si="1"/>
        <v>0.34664934828399846</v>
      </c>
      <c r="R20" s="32">
        <f t="shared" si="8"/>
        <v>81.440458285534291</v>
      </c>
      <c r="S20" s="32">
        <f t="shared" si="9"/>
        <v>77.955257162463141</v>
      </c>
      <c r="T20" s="32">
        <f t="shared" si="10"/>
        <v>79.620384561901631</v>
      </c>
    </row>
    <row r="21" spans="2:20" x14ac:dyDescent="0.25">
      <c r="B21" s="12" t="str">
        <f>'Média Mensal'!B21</f>
        <v>Lapa</v>
      </c>
      <c r="C21" s="12" t="str">
        <f>'Média Mensal'!C21</f>
        <v>Carolina Michaelis</v>
      </c>
      <c r="D21" s="15">
        <f>'Média Mensal'!D21</f>
        <v>460.97</v>
      </c>
      <c r="E21" s="4">
        <v>59226.664288194632</v>
      </c>
      <c r="F21" s="2">
        <v>65056.170258616999</v>
      </c>
      <c r="G21" s="5">
        <f t="shared" si="4"/>
        <v>124282.83454681163</v>
      </c>
      <c r="H21" s="2">
        <v>420</v>
      </c>
      <c r="I21" s="2">
        <v>497</v>
      </c>
      <c r="J21" s="5">
        <f t="shared" si="5"/>
        <v>917</v>
      </c>
      <c r="K21" s="2">
        <v>352</v>
      </c>
      <c r="L21" s="2">
        <v>337</v>
      </c>
      <c r="M21" s="5">
        <f t="shared" si="6"/>
        <v>689</v>
      </c>
      <c r="N21" s="27">
        <f t="shared" si="7"/>
        <v>0.33270416304261768</v>
      </c>
      <c r="O21" s="27">
        <f t="shared" si="0"/>
        <v>0.34073666648483719</v>
      </c>
      <c r="P21" s="28">
        <f t="shared" si="1"/>
        <v>0.33686097225273115</v>
      </c>
      <c r="R21" s="32">
        <f t="shared" si="8"/>
        <v>76.718477057246929</v>
      </c>
      <c r="S21" s="32">
        <f t="shared" si="9"/>
        <v>78.005000310092328</v>
      </c>
      <c r="T21" s="32">
        <f t="shared" si="10"/>
        <v>77.386571946956181</v>
      </c>
    </row>
    <row r="22" spans="2:20" x14ac:dyDescent="0.25">
      <c r="B22" s="12" t="str">
        <f>'Média Mensal'!B22</f>
        <v>Carolina Michaelis</v>
      </c>
      <c r="C22" s="12" t="str">
        <f>'Média Mensal'!C22</f>
        <v>Casa da Música</v>
      </c>
      <c r="D22" s="15">
        <f>'Média Mensal'!D22</f>
        <v>627.48</v>
      </c>
      <c r="E22" s="4">
        <v>55076.33615513159</v>
      </c>
      <c r="F22" s="2">
        <v>62080.916235855613</v>
      </c>
      <c r="G22" s="5">
        <f t="shared" si="4"/>
        <v>117157.25239098721</v>
      </c>
      <c r="H22" s="2">
        <v>420</v>
      </c>
      <c r="I22" s="2">
        <v>498</v>
      </c>
      <c r="J22" s="5">
        <f t="shared" si="5"/>
        <v>918</v>
      </c>
      <c r="K22" s="2">
        <v>358</v>
      </c>
      <c r="L22" s="2">
        <v>352</v>
      </c>
      <c r="M22" s="5">
        <f t="shared" si="6"/>
        <v>710</v>
      </c>
      <c r="N22" s="27">
        <f t="shared" si="7"/>
        <v>0.30682511896744136</v>
      </c>
      <c r="O22" s="27">
        <f t="shared" si="0"/>
        <v>0.318585866223908</v>
      </c>
      <c r="P22" s="28">
        <f t="shared" si="1"/>
        <v>0.3129467593143303</v>
      </c>
      <c r="R22" s="32">
        <f t="shared" si="8"/>
        <v>70.79220585492493</v>
      </c>
      <c r="S22" s="32">
        <f t="shared" si="9"/>
        <v>73.036372042183075</v>
      </c>
      <c r="T22" s="32">
        <f t="shared" si="10"/>
        <v>71.963914245078143</v>
      </c>
    </row>
    <row r="23" spans="2:20" x14ac:dyDescent="0.25">
      <c r="B23" s="12" t="str">
        <f>'Média Mensal'!B23</f>
        <v>Casa da Música</v>
      </c>
      <c r="C23" s="12" t="str">
        <f>'Média Mensal'!C23</f>
        <v>Francos</v>
      </c>
      <c r="D23" s="15">
        <f>'Média Mensal'!D23</f>
        <v>871.87</v>
      </c>
      <c r="E23" s="4">
        <v>44498.385751534799</v>
      </c>
      <c r="F23" s="2">
        <v>57492.139625574731</v>
      </c>
      <c r="G23" s="5">
        <f t="shared" si="4"/>
        <v>101990.52537710953</v>
      </c>
      <c r="H23" s="2">
        <v>430</v>
      </c>
      <c r="I23" s="2">
        <v>489</v>
      </c>
      <c r="J23" s="5">
        <f t="shared" si="5"/>
        <v>919</v>
      </c>
      <c r="K23" s="2">
        <v>367</v>
      </c>
      <c r="L23" s="2">
        <v>351</v>
      </c>
      <c r="M23" s="5">
        <f t="shared" si="6"/>
        <v>718</v>
      </c>
      <c r="N23" s="27">
        <f t="shared" si="7"/>
        <v>0.24197582194030756</v>
      </c>
      <c r="O23" s="27">
        <f t="shared" si="0"/>
        <v>0.29839384874592434</v>
      </c>
      <c r="P23" s="28">
        <f t="shared" si="1"/>
        <v>0.27084225260008693</v>
      </c>
      <c r="R23" s="32">
        <f t="shared" si="8"/>
        <v>55.832353515100124</v>
      </c>
      <c r="S23" s="32">
        <f t="shared" si="9"/>
        <v>68.443023363779446</v>
      </c>
      <c r="T23" s="32">
        <f t="shared" si="10"/>
        <v>62.303314219370513</v>
      </c>
    </row>
    <row r="24" spans="2:20" x14ac:dyDescent="0.25">
      <c r="B24" s="12" t="str">
        <f>'Média Mensal'!B24</f>
        <v>Francos</v>
      </c>
      <c r="C24" s="12" t="str">
        <f>'Média Mensal'!C24</f>
        <v>Ramalde</v>
      </c>
      <c r="D24" s="15">
        <f>'Média Mensal'!D24</f>
        <v>965.03</v>
      </c>
      <c r="E24" s="4">
        <v>40408.578030029683</v>
      </c>
      <c r="F24" s="2">
        <v>54075.531848459308</v>
      </c>
      <c r="G24" s="5">
        <f t="shared" si="4"/>
        <v>94484.109878488991</v>
      </c>
      <c r="H24" s="2">
        <v>440</v>
      </c>
      <c r="I24" s="2">
        <v>476</v>
      </c>
      <c r="J24" s="5">
        <f t="shared" si="5"/>
        <v>916</v>
      </c>
      <c r="K24" s="2">
        <v>362</v>
      </c>
      <c r="L24" s="2">
        <v>351</v>
      </c>
      <c r="M24" s="5">
        <f t="shared" si="6"/>
        <v>713</v>
      </c>
      <c r="N24" s="27">
        <f t="shared" si="7"/>
        <v>0.21864220646496885</v>
      </c>
      <c r="O24" s="27">
        <f t="shared" si="0"/>
        <v>0.28481192774016828</v>
      </c>
      <c r="P24" s="28">
        <f t="shared" si="1"/>
        <v>0.25217281381042222</v>
      </c>
      <c r="R24" s="32">
        <f t="shared" si="8"/>
        <v>50.384760635947238</v>
      </c>
      <c r="S24" s="32">
        <f t="shared" si="9"/>
        <v>65.387583855452604</v>
      </c>
      <c r="T24" s="32">
        <f t="shared" si="10"/>
        <v>58.001295198581332</v>
      </c>
    </row>
    <row r="25" spans="2:20" x14ac:dyDescent="0.25">
      <c r="B25" s="12" t="str">
        <f>'Média Mensal'!B25</f>
        <v>Ramalde</v>
      </c>
      <c r="C25" s="12" t="str">
        <f>'Média Mensal'!C25</f>
        <v>Viso</v>
      </c>
      <c r="D25" s="15">
        <f>'Média Mensal'!D25</f>
        <v>621.15</v>
      </c>
      <c r="E25" s="4">
        <v>39734.207352253361</v>
      </c>
      <c r="F25" s="2">
        <v>50343.616070150012</v>
      </c>
      <c r="G25" s="5">
        <f t="shared" si="4"/>
        <v>90077.823422403366</v>
      </c>
      <c r="H25" s="2">
        <v>436</v>
      </c>
      <c r="I25" s="2">
        <v>468</v>
      </c>
      <c r="J25" s="5">
        <f t="shared" si="5"/>
        <v>904</v>
      </c>
      <c r="K25" s="2">
        <v>367</v>
      </c>
      <c r="L25" s="2">
        <v>350</v>
      </c>
      <c r="M25" s="5">
        <f t="shared" si="6"/>
        <v>717</v>
      </c>
      <c r="N25" s="27">
        <f t="shared" si="7"/>
        <v>0.21455682401104453</v>
      </c>
      <c r="O25" s="27">
        <f t="shared" si="0"/>
        <v>0.26794481856292052</v>
      </c>
      <c r="P25" s="28">
        <f t="shared" si="1"/>
        <v>0.24144372097781538</v>
      </c>
      <c r="R25" s="32">
        <f t="shared" si="8"/>
        <v>49.482200936803686</v>
      </c>
      <c r="S25" s="32">
        <f t="shared" si="9"/>
        <v>61.544762921943779</v>
      </c>
      <c r="T25" s="32">
        <f t="shared" si="10"/>
        <v>55.569292672673264</v>
      </c>
    </row>
    <row r="26" spans="2:20" x14ac:dyDescent="0.25">
      <c r="B26" s="12" t="str">
        <f>'Média Mensal'!B26</f>
        <v>Viso</v>
      </c>
      <c r="C26" s="12" t="str">
        <f>'Média Mensal'!C26</f>
        <v>Sete Bicas</v>
      </c>
      <c r="D26" s="15">
        <f>'Média Mensal'!D26</f>
        <v>743.81</v>
      </c>
      <c r="E26" s="4">
        <v>37344.590002555095</v>
      </c>
      <c r="F26" s="2">
        <v>47464.935981853589</v>
      </c>
      <c r="G26" s="5">
        <f t="shared" si="4"/>
        <v>84809.525984408683</v>
      </c>
      <c r="H26" s="2">
        <v>437</v>
      </c>
      <c r="I26" s="2">
        <v>476</v>
      </c>
      <c r="J26" s="5">
        <f t="shared" si="5"/>
        <v>913</v>
      </c>
      <c r="K26" s="2">
        <v>363</v>
      </c>
      <c r="L26" s="2">
        <v>351</v>
      </c>
      <c r="M26" s="5">
        <f t="shared" si="6"/>
        <v>714</v>
      </c>
      <c r="N26" s="27">
        <f t="shared" si="7"/>
        <v>0.20250189789690209</v>
      </c>
      <c r="O26" s="27">
        <f t="shared" si="0"/>
        <v>0.24999439589313185</v>
      </c>
      <c r="P26" s="28">
        <f t="shared" si="1"/>
        <v>0.22659379604683308</v>
      </c>
      <c r="R26" s="32">
        <f t="shared" si="8"/>
        <v>46.680737503193868</v>
      </c>
      <c r="S26" s="32">
        <f t="shared" si="9"/>
        <v>57.394118478662136</v>
      </c>
      <c r="T26" s="32">
        <f t="shared" si="10"/>
        <v>52.126322055567719</v>
      </c>
    </row>
    <row r="27" spans="2:20" x14ac:dyDescent="0.25">
      <c r="B27" s="12" t="str">
        <f>'Média Mensal'!B27</f>
        <v>Sete Bicas</v>
      </c>
      <c r="C27" s="12" t="str">
        <f>'Média Mensal'!C27</f>
        <v>ASra da Hora</v>
      </c>
      <c r="D27" s="15">
        <f>'Média Mensal'!D27</f>
        <v>674.5</v>
      </c>
      <c r="E27" s="4">
        <v>31636.735194665489</v>
      </c>
      <c r="F27" s="2">
        <v>45965.68594095204</v>
      </c>
      <c r="G27" s="5">
        <f t="shared" si="4"/>
        <v>77602.421135617536</v>
      </c>
      <c r="H27" s="2">
        <v>434</v>
      </c>
      <c r="I27" s="2">
        <v>476</v>
      </c>
      <c r="J27" s="5">
        <f t="shared" si="5"/>
        <v>910</v>
      </c>
      <c r="K27" s="2">
        <v>365</v>
      </c>
      <c r="L27" s="2">
        <v>345</v>
      </c>
      <c r="M27" s="5">
        <f t="shared" si="6"/>
        <v>710</v>
      </c>
      <c r="N27" s="27">
        <f t="shared" si="7"/>
        <v>0.17169243690935554</v>
      </c>
      <c r="O27" s="27">
        <f t="shared" si="0"/>
        <v>0.24401030885543828</v>
      </c>
      <c r="P27" s="28">
        <f t="shared" si="1"/>
        <v>0.20825037874521665</v>
      </c>
      <c r="R27" s="32">
        <f t="shared" si="8"/>
        <v>39.595413259906742</v>
      </c>
      <c r="S27" s="32">
        <f t="shared" si="9"/>
        <v>55.987437199697979</v>
      </c>
      <c r="T27" s="32">
        <f t="shared" si="10"/>
        <v>47.902729096060206</v>
      </c>
    </row>
    <row r="28" spans="2:20" x14ac:dyDescent="0.25">
      <c r="B28" s="12" t="str">
        <f>'Média Mensal'!B28</f>
        <v>ASra da Hora</v>
      </c>
      <c r="C28" s="12" t="str">
        <f>'Média Mensal'!C28</f>
        <v>Vasco da Gama</v>
      </c>
      <c r="D28" s="15">
        <f>'Média Mensal'!D28</f>
        <v>824.48</v>
      </c>
      <c r="E28" s="4">
        <v>19751.910060338541</v>
      </c>
      <c r="F28" s="2">
        <v>13004.868249819901</v>
      </c>
      <c r="G28" s="5">
        <f t="shared" si="4"/>
        <v>32756.778310158443</v>
      </c>
      <c r="H28" s="2">
        <v>220</v>
      </c>
      <c r="I28" s="2">
        <v>264</v>
      </c>
      <c r="J28" s="5">
        <f t="shared" si="5"/>
        <v>484</v>
      </c>
      <c r="K28" s="2">
        <v>0</v>
      </c>
      <c r="L28" s="2">
        <v>0</v>
      </c>
      <c r="M28" s="5">
        <f t="shared" si="6"/>
        <v>0</v>
      </c>
      <c r="N28" s="27">
        <f t="shared" si="7"/>
        <v>0.41565467298692216</v>
      </c>
      <c r="O28" s="27">
        <f t="shared" si="0"/>
        <v>0.22805955825301455</v>
      </c>
      <c r="P28" s="28">
        <f t="shared" si="1"/>
        <v>0.31333006495024529</v>
      </c>
      <c r="R28" s="32">
        <f t="shared" si="8"/>
        <v>89.781409365175193</v>
      </c>
      <c r="S28" s="32">
        <f t="shared" si="9"/>
        <v>49.260864582651145</v>
      </c>
      <c r="T28" s="32">
        <f t="shared" si="10"/>
        <v>67.679294029252986</v>
      </c>
    </row>
    <row r="29" spans="2:20" x14ac:dyDescent="0.25">
      <c r="B29" s="12" t="str">
        <f>'Média Mensal'!B29</f>
        <v>Vasco da Gama</v>
      </c>
      <c r="C29" s="12" t="str">
        <f>'Média Mensal'!C29</f>
        <v>Estádio do Mar</v>
      </c>
      <c r="D29" s="15">
        <f>'Média Mensal'!D29</f>
        <v>661.6</v>
      </c>
      <c r="E29" s="4">
        <v>20974.184523394139</v>
      </c>
      <c r="F29" s="2">
        <v>11313.339381991855</v>
      </c>
      <c r="G29" s="5">
        <f t="shared" si="4"/>
        <v>32287.523905385991</v>
      </c>
      <c r="H29" s="2">
        <v>243</v>
      </c>
      <c r="I29" s="2">
        <v>257</v>
      </c>
      <c r="J29" s="5">
        <f t="shared" si="5"/>
        <v>500</v>
      </c>
      <c r="K29" s="2">
        <v>0</v>
      </c>
      <c r="L29" s="2">
        <v>0</v>
      </c>
      <c r="M29" s="5">
        <f t="shared" si="6"/>
        <v>0</v>
      </c>
      <c r="N29" s="27">
        <f t="shared" si="7"/>
        <v>0.39959961369063668</v>
      </c>
      <c r="O29" s="27">
        <f t="shared" si="0"/>
        <v>0.203799887988036</v>
      </c>
      <c r="P29" s="28">
        <f t="shared" si="1"/>
        <v>0.29895855467949994</v>
      </c>
      <c r="R29" s="32">
        <f t="shared" si="8"/>
        <v>86.313516557177522</v>
      </c>
      <c r="S29" s="32">
        <f t="shared" si="9"/>
        <v>44.020775805415774</v>
      </c>
      <c r="T29" s="32">
        <f t="shared" si="10"/>
        <v>64.575047810771977</v>
      </c>
    </row>
    <row r="30" spans="2:20" x14ac:dyDescent="0.25">
      <c r="B30" s="12" t="str">
        <f>'Média Mensal'!B30</f>
        <v>Estádio do Mar</v>
      </c>
      <c r="C30" s="12" t="str">
        <f>'Média Mensal'!C30</f>
        <v>Pedro Hispano</v>
      </c>
      <c r="D30" s="15">
        <f>'Média Mensal'!D30</f>
        <v>786.97</v>
      </c>
      <c r="E30" s="4">
        <v>20792.133038403339</v>
      </c>
      <c r="F30" s="2">
        <v>10974.623498819743</v>
      </c>
      <c r="G30" s="5">
        <f t="shared" si="4"/>
        <v>31766.756537223082</v>
      </c>
      <c r="H30" s="2">
        <v>242</v>
      </c>
      <c r="I30" s="2">
        <v>257</v>
      </c>
      <c r="J30" s="5">
        <f t="shared" si="5"/>
        <v>499</v>
      </c>
      <c r="K30" s="2">
        <v>0</v>
      </c>
      <c r="L30" s="2">
        <v>0</v>
      </c>
      <c r="M30" s="5">
        <f t="shared" si="6"/>
        <v>0</v>
      </c>
      <c r="N30" s="27">
        <f t="shared" si="7"/>
        <v>0.39776807924707946</v>
      </c>
      <c r="O30" s="27">
        <f t="shared" si="0"/>
        <v>0.19769821838196683</v>
      </c>
      <c r="P30" s="28">
        <f t="shared" si="1"/>
        <v>0.29472608677747236</v>
      </c>
      <c r="R30" s="32">
        <f t="shared" si="8"/>
        <v>85.917905117369173</v>
      </c>
      <c r="S30" s="32">
        <f t="shared" si="9"/>
        <v>42.702815170504834</v>
      </c>
      <c r="T30" s="32">
        <f t="shared" si="10"/>
        <v>63.660834743934032</v>
      </c>
    </row>
    <row r="31" spans="2:20" x14ac:dyDescent="0.25">
      <c r="B31" s="12" t="str">
        <f>'Média Mensal'!B31</f>
        <v>Pedro Hispano</v>
      </c>
      <c r="C31" s="12" t="str">
        <f>'Média Mensal'!C31</f>
        <v>Parque de Real</v>
      </c>
      <c r="D31" s="15">
        <f>'Média Mensal'!D31</f>
        <v>656.68</v>
      </c>
      <c r="E31" s="4">
        <v>19741.206963342145</v>
      </c>
      <c r="F31" s="2">
        <v>9835.5733626104175</v>
      </c>
      <c r="G31" s="5">
        <f t="shared" si="4"/>
        <v>29576.780325952561</v>
      </c>
      <c r="H31" s="2">
        <v>237</v>
      </c>
      <c r="I31" s="2">
        <v>257</v>
      </c>
      <c r="J31" s="5">
        <f t="shared" si="5"/>
        <v>494</v>
      </c>
      <c r="K31" s="2">
        <v>0</v>
      </c>
      <c r="L31" s="2">
        <v>0</v>
      </c>
      <c r="M31" s="5">
        <f t="shared" si="6"/>
        <v>0</v>
      </c>
      <c r="N31" s="27">
        <f t="shared" si="7"/>
        <v>0.38563070330016691</v>
      </c>
      <c r="O31" s="27">
        <f t="shared" si="0"/>
        <v>0.17717922904255687</v>
      </c>
      <c r="P31" s="28">
        <f t="shared" si="1"/>
        <v>0.27718530070056008</v>
      </c>
      <c r="R31" s="32">
        <f t="shared" si="8"/>
        <v>83.296231912836049</v>
      </c>
      <c r="S31" s="32">
        <f t="shared" si="9"/>
        <v>38.270713473192288</v>
      </c>
      <c r="T31" s="32">
        <f t="shared" si="10"/>
        <v>59.872024951320974</v>
      </c>
    </row>
    <row r="32" spans="2:20" x14ac:dyDescent="0.25">
      <c r="B32" s="12" t="str">
        <f>'Média Mensal'!B32</f>
        <v>Parque de Real</v>
      </c>
      <c r="C32" s="12" t="str">
        <f>'Média Mensal'!C32</f>
        <v>C. Matosinhos</v>
      </c>
      <c r="D32" s="15">
        <f>'Média Mensal'!D32</f>
        <v>723.67</v>
      </c>
      <c r="E32" s="4">
        <v>19664.66303169023</v>
      </c>
      <c r="F32" s="2">
        <v>9001.3537515128428</v>
      </c>
      <c r="G32" s="5">
        <f t="shared" si="4"/>
        <v>28666.016783203071</v>
      </c>
      <c r="H32" s="2">
        <v>238</v>
      </c>
      <c r="I32" s="2">
        <v>255</v>
      </c>
      <c r="J32" s="5">
        <f t="shared" si="5"/>
        <v>493</v>
      </c>
      <c r="K32" s="2">
        <v>0</v>
      </c>
      <c r="L32" s="2">
        <v>0</v>
      </c>
      <c r="M32" s="5">
        <f t="shared" si="6"/>
        <v>0</v>
      </c>
      <c r="N32" s="27">
        <f t="shared" si="7"/>
        <v>0.38252145642098956</v>
      </c>
      <c r="O32" s="27">
        <f t="shared" si="0"/>
        <v>0.16342327072463403</v>
      </c>
      <c r="P32" s="28">
        <f t="shared" si="1"/>
        <v>0.26919480864701256</v>
      </c>
      <c r="R32" s="32">
        <f t="shared" si="8"/>
        <v>82.624634586933738</v>
      </c>
      <c r="S32" s="32">
        <f t="shared" si="9"/>
        <v>35.299426476520949</v>
      </c>
      <c r="T32" s="32">
        <f t="shared" si="10"/>
        <v>58.146078667754708</v>
      </c>
    </row>
    <row r="33" spans="2:20" x14ac:dyDescent="0.25">
      <c r="B33" s="12" t="str">
        <f>'Média Mensal'!B33</f>
        <v>C. Matosinhos</v>
      </c>
      <c r="C33" s="12" t="str">
        <f>'Média Mensal'!C33</f>
        <v>Matosinhos Sul</v>
      </c>
      <c r="D33" s="15">
        <f>'Média Mensal'!D33</f>
        <v>616.61</v>
      </c>
      <c r="E33" s="4">
        <v>15984.19931532895</v>
      </c>
      <c r="F33" s="2">
        <v>6551.7711181524537</v>
      </c>
      <c r="G33" s="5">
        <f t="shared" si="4"/>
        <v>22535.970433481401</v>
      </c>
      <c r="H33" s="2">
        <v>246</v>
      </c>
      <c r="I33" s="2">
        <v>255</v>
      </c>
      <c r="J33" s="5">
        <f t="shared" si="5"/>
        <v>501</v>
      </c>
      <c r="K33" s="2">
        <v>0</v>
      </c>
      <c r="L33" s="2">
        <v>0</v>
      </c>
      <c r="M33" s="5">
        <f t="shared" si="6"/>
        <v>0</v>
      </c>
      <c r="N33" s="27">
        <f t="shared" si="7"/>
        <v>0.30081675917135181</v>
      </c>
      <c r="O33" s="27">
        <f t="shared" si="0"/>
        <v>0.11895009292215784</v>
      </c>
      <c r="P33" s="28">
        <f t="shared" si="1"/>
        <v>0.20824989311637282</v>
      </c>
      <c r="R33" s="32">
        <f t="shared" si="8"/>
        <v>64.976419981011986</v>
      </c>
      <c r="S33" s="32">
        <f t="shared" si="9"/>
        <v>25.693220071186094</v>
      </c>
      <c r="T33" s="32">
        <f t="shared" si="10"/>
        <v>44.981976913136528</v>
      </c>
    </row>
    <row r="34" spans="2:20" x14ac:dyDescent="0.25">
      <c r="B34" s="12" t="str">
        <f>'Média Mensal'!B34</f>
        <v>Matosinhos Sul</v>
      </c>
      <c r="C34" s="12" t="str">
        <f>'Média Mensal'!C34</f>
        <v>Brito Capelo</v>
      </c>
      <c r="D34" s="15">
        <f>'Média Mensal'!D34</f>
        <v>535.72</v>
      </c>
      <c r="E34" s="4">
        <v>5582.0164893134433</v>
      </c>
      <c r="F34" s="2">
        <v>4219.3718260983715</v>
      </c>
      <c r="G34" s="5">
        <f t="shared" si="4"/>
        <v>9801.3883154118157</v>
      </c>
      <c r="H34" s="2">
        <v>239</v>
      </c>
      <c r="I34" s="2">
        <v>241</v>
      </c>
      <c r="J34" s="5">
        <f t="shared" si="5"/>
        <v>480</v>
      </c>
      <c r="K34" s="2">
        <v>0</v>
      </c>
      <c r="L34" s="2">
        <v>0</v>
      </c>
      <c r="M34" s="5">
        <f t="shared" si="6"/>
        <v>0</v>
      </c>
      <c r="N34" s="27">
        <f t="shared" si="7"/>
        <v>0.10812832189124134</v>
      </c>
      <c r="O34" s="27">
        <f t="shared" si="0"/>
        <v>8.1054476450329871E-2</v>
      </c>
      <c r="P34" s="28">
        <f t="shared" si="1"/>
        <v>9.4534995326117047E-2</v>
      </c>
      <c r="R34" s="32">
        <f t="shared" si="8"/>
        <v>23.35571752850813</v>
      </c>
      <c r="S34" s="32">
        <f t="shared" si="9"/>
        <v>17.507766913271251</v>
      </c>
      <c r="T34" s="32">
        <f t="shared" si="10"/>
        <v>20.419558990441281</v>
      </c>
    </row>
    <row r="35" spans="2:20" x14ac:dyDescent="0.25">
      <c r="B35" s="12" t="str">
        <f>'Média Mensal'!B35</f>
        <v>Brito Capelo</v>
      </c>
      <c r="C35" s="12" t="str">
        <f>'Média Mensal'!C35</f>
        <v>Mercado</v>
      </c>
      <c r="D35" s="15">
        <f>'Média Mensal'!D35</f>
        <v>487.53</v>
      </c>
      <c r="E35" s="4">
        <v>2319.9016163997576</v>
      </c>
      <c r="F35" s="2">
        <v>2364.3267186620651</v>
      </c>
      <c r="G35" s="5">
        <f t="shared" si="4"/>
        <v>4684.2283350618227</v>
      </c>
      <c r="H35" s="2">
        <v>240</v>
      </c>
      <c r="I35" s="2">
        <v>233</v>
      </c>
      <c r="J35" s="5">
        <f t="shared" si="5"/>
        <v>473</v>
      </c>
      <c r="K35" s="2">
        <v>0</v>
      </c>
      <c r="L35" s="2">
        <v>0</v>
      </c>
      <c r="M35" s="5">
        <f t="shared" si="6"/>
        <v>0</v>
      </c>
      <c r="N35" s="27">
        <f t="shared" si="7"/>
        <v>4.4751188587958284E-2</v>
      </c>
      <c r="O35" s="27">
        <f t="shared" si="0"/>
        <v>4.6978356355548902E-2</v>
      </c>
      <c r="P35" s="28">
        <f t="shared" si="1"/>
        <v>4.5848292371993407E-2</v>
      </c>
      <c r="R35" s="32">
        <f t="shared" si="8"/>
        <v>9.6662567349989903</v>
      </c>
      <c r="S35" s="32">
        <f t="shared" si="9"/>
        <v>10.147324972798563</v>
      </c>
      <c r="T35" s="32">
        <f t="shared" si="10"/>
        <v>9.9032311523505765</v>
      </c>
    </row>
    <row r="36" spans="2:20" x14ac:dyDescent="0.25">
      <c r="B36" s="13" t="str">
        <f>'Média Mensal'!B36</f>
        <v>Mercado</v>
      </c>
      <c r="C36" s="13" t="str">
        <f>'Média Mensal'!C36</f>
        <v>Sr. de Matosinhos</v>
      </c>
      <c r="D36" s="16">
        <f>'Média Mensal'!D36</f>
        <v>708.96</v>
      </c>
      <c r="E36" s="4">
        <v>391.91144362176618</v>
      </c>
      <c r="F36" s="2">
        <v>677.99999999786621</v>
      </c>
      <c r="G36" s="7">
        <f t="shared" si="4"/>
        <v>1069.9114436196323</v>
      </c>
      <c r="H36" s="3">
        <v>242</v>
      </c>
      <c r="I36" s="3">
        <v>233</v>
      </c>
      <c r="J36" s="7">
        <f t="shared" si="5"/>
        <v>475</v>
      </c>
      <c r="K36" s="3">
        <v>0</v>
      </c>
      <c r="L36" s="3">
        <v>0</v>
      </c>
      <c r="M36" s="7">
        <f t="shared" si="6"/>
        <v>0</v>
      </c>
      <c r="N36" s="27">
        <f t="shared" si="7"/>
        <v>7.4975406263729375E-3</v>
      </c>
      <c r="O36" s="27">
        <f t="shared" si="0"/>
        <v>1.347162613252794E-2</v>
      </c>
      <c r="P36" s="28">
        <f t="shared" si="1"/>
        <v>1.0427986779918444E-2</v>
      </c>
      <c r="R36" s="32">
        <f t="shared" si="8"/>
        <v>1.6194687752965544</v>
      </c>
      <c r="S36" s="32">
        <f t="shared" si="9"/>
        <v>2.9098712446260353</v>
      </c>
      <c r="T36" s="32">
        <f t="shared" si="10"/>
        <v>2.2524451444623841</v>
      </c>
    </row>
    <row r="37" spans="2:20" x14ac:dyDescent="0.25">
      <c r="B37" s="11" t="str">
        <f>'Média Mensal'!B37</f>
        <v>BSra da Hora</v>
      </c>
      <c r="C37" s="11" t="str">
        <f>'Média Mensal'!C37</f>
        <v>BFonte do Cuco</v>
      </c>
      <c r="D37" s="14">
        <f>'Média Mensal'!D37</f>
        <v>687.03</v>
      </c>
      <c r="E37" s="8">
        <v>11039.464439127465</v>
      </c>
      <c r="F37" s="9">
        <v>20310.20697967145</v>
      </c>
      <c r="G37" s="10">
        <f t="shared" si="4"/>
        <v>31349.671418798913</v>
      </c>
      <c r="H37" s="9">
        <v>176</v>
      </c>
      <c r="I37" s="9">
        <v>156</v>
      </c>
      <c r="J37" s="10">
        <f t="shared" si="5"/>
        <v>332</v>
      </c>
      <c r="K37" s="9">
        <v>197</v>
      </c>
      <c r="L37" s="9">
        <v>208</v>
      </c>
      <c r="M37" s="10">
        <f t="shared" si="6"/>
        <v>405</v>
      </c>
      <c r="N37" s="25">
        <f t="shared" si="7"/>
        <v>0.12707736024412314</v>
      </c>
      <c r="O37" s="25">
        <f t="shared" si="0"/>
        <v>0.23815908747269524</v>
      </c>
      <c r="P37" s="26">
        <f t="shared" si="1"/>
        <v>0.1821046018564926</v>
      </c>
      <c r="R37" s="32">
        <f t="shared" si="8"/>
        <v>29.596419407848433</v>
      </c>
      <c r="S37" s="32">
        <f t="shared" si="9"/>
        <v>55.797271922174311</v>
      </c>
      <c r="T37" s="32">
        <f t="shared" si="10"/>
        <v>42.536867596742077</v>
      </c>
    </row>
    <row r="38" spans="2:20" x14ac:dyDescent="0.25">
      <c r="B38" s="12" t="str">
        <f>'Média Mensal'!B38</f>
        <v>BFonte do Cuco</v>
      </c>
      <c r="C38" s="12" t="str">
        <f>'Média Mensal'!C38</f>
        <v>Custoias</v>
      </c>
      <c r="D38" s="15">
        <f>'Média Mensal'!D38</f>
        <v>689.2</v>
      </c>
      <c r="E38" s="4">
        <v>10709.299889504911</v>
      </c>
      <c r="F38" s="2">
        <v>19782.832970644482</v>
      </c>
      <c r="G38" s="5">
        <f t="shared" si="4"/>
        <v>30492.132860149395</v>
      </c>
      <c r="H38" s="2">
        <v>160</v>
      </c>
      <c r="I38" s="2">
        <v>156</v>
      </c>
      <c r="J38" s="5">
        <f t="shared" si="5"/>
        <v>316</v>
      </c>
      <c r="K38" s="2">
        <v>197</v>
      </c>
      <c r="L38" s="2">
        <v>184</v>
      </c>
      <c r="M38" s="5">
        <f t="shared" si="6"/>
        <v>381</v>
      </c>
      <c r="N38" s="27">
        <f t="shared" si="7"/>
        <v>0.1283842415064845</v>
      </c>
      <c r="O38" s="27">
        <f t="shared" si="0"/>
        <v>0.24938020586229934</v>
      </c>
      <c r="P38" s="28">
        <f t="shared" si="1"/>
        <v>0.18736256243025484</v>
      </c>
      <c r="R38" s="32">
        <f t="shared" si="8"/>
        <v>29.998038906176223</v>
      </c>
      <c r="S38" s="32">
        <f t="shared" si="9"/>
        <v>58.184802854836711</v>
      </c>
      <c r="T38" s="32">
        <f t="shared" si="10"/>
        <v>43.747679856742316</v>
      </c>
    </row>
    <row r="39" spans="2:20" x14ac:dyDescent="0.25">
      <c r="B39" s="12" t="str">
        <f>'Média Mensal'!B39</f>
        <v>Custoias</v>
      </c>
      <c r="C39" s="12" t="str">
        <f>'Média Mensal'!C39</f>
        <v>Esposade</v>
      </c>
      <c r="D39" s="15">
        <f>'Média Mensal'!D39</f>
        <v>1779.24</v>
      </c>
      <c r="E39" s="4">
        <v>10502.022416453965</v>
      </c>
      <c r="F39" s="2">
        <v>19260.245942713053</v>
      </c>
      <c r="G39" s="5">
        <f t="shared" si="4"/>
        <v>29762.268359167017</v>
      </c>
      <c r="H39" s="2">
        <v>160</v>
      </c>
      <c r="I39" s="2">
        <v>156</v>
      </c>
      <c r="J39" s="5">
        <f t="shared" si="5"/>
        <v>316</v>
      </c>
      <c r="K39" s="2">
        <v>197</v>
      </c>
      <c r="L39" s="2">
        <v>204</v>
      </c>
      <c r="M39" s="5">
        <f t="shared" si="6"/>
        <v>401</v>
      </c>
      <c r="N39" s="27">
        <f t="shared" si="7"/>
        <v>0.12589937681564645</v>
      </c>
      <c r="O39" s="27">
        <f t="shared" si="0"/>
        <v>0.22850519578959108</v>
      </c>
      <c r="P39" s="28">
        <f t="shared" si="1"/>
        <v>0.17746904283241316</v>
      </c>
      <c r="R39" s="32">
        <f t="shared" si="8"/>
        <v>29.417429737966287</v>
      </c>
      <c r="S39" s="32">
        <f t="shared" si="9"/>
        <v>53.500683174202926</v>
      </c>
      <c r="T39" s="32">
        <f t="shared" si="10"/>
        <v>41.509439831474225</v>
      </c>
    </row>
    <row r="40" spans="2:20" x14ac:dyDescent="0.25">
      <c r="B40" s="12" t="str">
        <f>'Média Mensal'!B40</f>
        <v>Esposade</v>
      </c>
      <c r="C40" s="12" t="str">
        <f>'Média Mensal'!C40</f>
        <v>Crestins</v>
      </c>
      <c r="D40" s="15">
        <f>'Média Mensal'!D40</f>
        <v>2035.56</v>
      </c>
      <c r="E40" s="4">
        <v>10406.456836457004</v>
      </c>
      <c r="F40" s="2">
        <v>19041.776012981667</v>
      </c>
      <c r="G40" s="5">
        <f t="shared" si="4"/>
        <v>29448.232849438671</v>
      </c>
      <c r="H40" s="2">
        <v>160</v>
      </c>
      <c r="I40" s="2">
        <v>180</v>
      </c>
      <c r="J40" s="5">
        <f t="shared" si="5"/>
        <v>340</v>
      </c>
      <c r="K40" s="2">
        <v>202</v>
      </c>
      <c r="L40" s="2">
        <v>204</v>
      </c>
      <c r="M40" s="5">
        <f t="shared" si="6"/>
        <v>406</v>
      </c>
      <c r="N40" s="27">
        <f t="shared" si="7"/>
        <v>0.12292639430704266</v>
      </c>
      <c r="O40" s="27">
        <f t="shared" si="0"/>
        <v>0.21282385565296033</v>
      </c>
      <c r="P40" s="28">
        <f t="shared" si="1"/>
        <v>0.16911830865477506</v>
      </c>
      <c r="R40" s="32">
        <f t="shared" si="8"/>
        <v>28.747118332754155</v>
      </c>
      <c r="S40" s="32">
        <f t="shared" si="9"/>
        <v>49.587958367139755</v>
      </c>
      <c r="T40" s="32">
        <f t="shared" si="10"/>
        <v>39.474842961714039</v>
      </c>
    </row>
    <row r="41" spans="2:20" x14ac:dyDescent="0.25">
      <c r="B41" s="12" t="str">
        <f>'Média Mensal'!B41</f>
        <v>Crestins</v>
      </c>
      <c r="C41" s="12" t="str">
        <f>'Média Mensal'!C41</f>
        <v>Verdes (B)</v>
      </c>
      <c r="D41" s="15">
        <f>'Média Mensal'!D41</f>
        <v>591.81999999999994</v>
      </c>
      <c r="E41" s="4">
        <v>10367.067226235555</v>
      </c>
      <c r="F41" s="2">
        <v>18732.153151422637</v>
      </c>
      <c r="G41" s="5">
        <f t="shared" si="4"/>
        <v>29099.220377658192</v>
      </c>
      <c r="H41" s="2">
        <v>160</v>
      </c>
      <c r="I41" s="2">
        <v>180</v>
      </c>
      <c r="J41" s="5">
        <f t="shared" si="5"/>
        <v>340</v>
      </c>
      <c r="K41" s="2">
        <v>194</v>
      </c>
      <c r="L41" s="2">
        <v>204</v>
      </c>
      <c r="M41" s="5">
        <f t="shared" si="6"/>
        <v>398</v>
      </c>
      <c r="N41" s="27">
        <f t="shared" si="7"/>
        <v>0.12539998096375501</v>
      </c>
      <c r="O41" s="27">
        <f t="shared" si="0"/>
        <v>0.20936329970742396</v>
      </c>
      <c r="P41" s="28">
        <f t="shared" si="1"/>
        <v>0.16903999196985195</v>
      </c>
      <c r="R41" s="32">
        <f t="shared" si="8"/>
        <v>29.285500639083487</v>
      </c>
      <c r="S41" s="32">
        <f t="shared" si="9"/>
        <v>48.781648831829784</v>
      </c>
      <c r="T41" s="32">
        <f t="shared" si="10"/>
        <v>39.429837910105952</v>
      </c>
    </row>
    <row r="42" spans="2:20" x14ac:dyDescent="0.25">
      <c r="B42" s="12" t="str">
        <f>'Média Mensal'!B42</f>
        <v>Verdes (B)</v>
      </c>
      <c r="C42" s="12" t="str">
        <f>'Média Mensal'!C42</f>
        <v>Pedras Rubras</v>
      </c>
      <c r="D42" s="15">
        <f>'Média Mensal'!D42</f>
        <v>960.78</v>
      </c>
      <c r="E42" s="4">
        <v>6890.4568603367434</v>
      </c>
      <c r="F42" s="2">
        <v>12002.250727175458</v>
      </c>
      <c r="G42" s="5">
        <f t="shared" si="4"/>
        <v>18892.707587512203</v>
      </c>
      <c r="H42" s="2">
        <v>0</v>
      </c>
      <c r="I42" s="2">
        <v>0</v>
      </c>
      <c r="J42" s="5">
        <f t="shared" si="5"/>
        <v>0</v>
      </c>
      <c r="K42" s="2">
        <v>194</v>
      </c>
      <c r="L42" s="2">
        <v>204</v>
      </c>
      <c r="M42" s="5">
        <f t="shared" si="6"/>
        <v>398</v>
      </c>
      <c r="N42" s="27">
        <f t="shared" si="7"/>
        <v>0.14321701156336764</v>
      </c>
      <c r="O42" s="27">
        <f t="shared" si="0"/>
        <v>0.237236138661754</v>
      </c>
      <c r="P42" s="28">
        <f t="shared" si="1"/>
        <v>0.19140771992535463</v>
      </c>
      <c r="R42" s="32">
        <f t="shared" si="8"/>
        <v>35.517818867715171</v>
      </c>
      <c r="S42" s="32">
        <f t="shared" si="9"/>
        <v>58.834562388114989</v>
      </c>
      <c r="T42" s="32">
        <f t="shared" si="10"/>
        <v>47.469114541487947</v>
      </c>
    </row>
    <row r="43" spans="2:20" x14ac:dyDescent="0.25">
      <c r="B43" s="12" t="str">
        <f>'Média Mensal'!B43</f>
        <v>Pedras Rubras</v>
      </c>
      <c r="C43" s="12" t="str">
        <f>'Média Mensal'!C43</f>
        <v>Lidador</v>
      </c>
      <c r="D43" s="15">
        <f>'Média Mensal'!D43</f>
        <v>1147.58</v>
      </c>
      <c r="E43" s="4">
        <v>6376.0083826948703</v>
      </c>
      <c r="F43" s="2">
        <v>10313.297160257545</v>
      </c>
      <c r="G43" s="5">
        <f t="shared" si="4"/>
        <v>16689.305542952417</v>
      </c>
      <c r="H43" s="2">
        <v>0</v>
      </c>
      <c r="I43" s="2">
        <v>0</v>
      </c>
      <c r="J43" s="5">
        <f t="shared" si="5"/>
        <v>0</v>
      </c>
      <c r="K43" s="2">
        <v>194</v>
      </c>
      <c r="L43" s="2">
        <v>204</v>
      </c>
      <c r="M43" s="5">
        <f t="shared" si="6"/>
        <v>398</v>
      </c>
      <c r="N43" s="27">
        <f t="shared" si="7"/>
        <v>0.13252428464197852</v>
      </c>
      <c r="O43" s="27">
        <f t="shared" si="0"/>
        <v>0.20385233159901853</v>
      </c>
      <c r="P43" s="28">
        <f t="shared" si="1"/>
        <v>0.16908438911242116</v>
      </c>
      <c r="R43" s="32">
        <f t="shared" si="8"/>
        <v>32.866022591210672</v>
      </c>
      <c r="S43" s="32">
        <f t="shared" si="9"/>
        <v>50.555378236556592</v>
      </c>
      <c r="T43" s="32">
        <f t="shared" si="10"/>
        <v>41.932928499880447</v>
      </c>
    </row>
    <row r="44" spans="2:20" x14ac:dyDescent="0.25">
      <c r="B44" s="12" t="str">
        <f>'Média Mensal'!B44</f>
        <v>Lidador</v>
      </c>
      <c r="C44" s="12" t="str">
        <f>'Média Mensal'!C44</f>
        <v>Vilar do Pinheiro</v>
      </c>
      <c r="D44" s="15">
        <f>'Média Mensal'!D44</f>
        <v>1987.51</v>
      </c>
      <c r="E44" s="4">
        <v>6304.1919408113381</v>
      </c>
      <c r="F44" s="2">
        <v>9819.6186948108807</v>
      </c>
      <c r="G44" s="5">
        <f t="shared" si="4"/>
        <v>16123.81063562222</v>
      </c>
      <c r="H44" s="2">
        <v>0</v>
      </c>
      <c r="I44" s="2">
        <v>0</v>
      </c>
      <c r="J44" s="5">
        <f t="shared" si="5"/>
        <v>0</v>
      </c>
      <c r="K44" s="2">
        <v>194</v>
      </c>
      <c r="L44" s="2">
        <v>204</v>
      </c>
      <c r="M44" s="5">
        <f t="shared" si="6"/>
        <v>398</v>
      </c>
      <c r="N44" s="27">
        <f t="shared" si="7"/>
        <v>0.13103159171955725</v>
      </c>
      <c r="O44" s="27">
        <f t="shared" si="0"/>
        <v>0.19409429741482606</v>
      </c>
      <c r="P44" s="28">
        <f t="shared" si="1"/>
        <v>0.16335518961361464</v>
      </c>
      <c r="R44" s="32">
        <f t="shared" si="8"/>
        <v>32.4958347464502</v>
      </c>
      <c r="S44" s="32">
        <f t="shared" si="9"/>
        <v>48.135385758876865</v>
      </c>
      <c r="T44" s="32">
        <f t="shared" si="10"/>
        <v>40.512087024176431</v>
      </c>
    </row>
    <row r="45" spans="2:20" x14ac:dyDescent="0.25">
      <c r="B45" s="12" t="str">
        <f>'Média Mensal'!B45</f>
        <v>Vilar do Pinheiro</v>
      </c>
      <c r="C45" s="12" t="str">
        <f>'Média Mensal'!C45</f>
        <v>Modivas Sul</v>
      </c>
      <c r="D45" s="15">
        <f>'Média Mensal'!D45</f>
        <v>2037.38</v>
      </c>
      <c r="E45" s="4">
        <v>6401.7157364947061</v>
      </c>
      <c r="F45" s="2">
        <v>9296.8730272194625</v>
      </c>
      <c r="G45" s="5">
        <f t="shared" si="4"/>
        <v>15698.588763714168</v>
      </c>
      <c r="H45" s="2">
        <v>0</v>
      </c>
      <c r="I45" s="2">
        <v>0</v>
      </c>
      <c r="J45" s="5">
        <f t="shared" si="5"/>
        <v>0</v>
      </c>
      <c r="K45" s="2">
        <v>194</v>
      </c>
      <c r="L45" s="2">
        <v>196</v>
      </c>
      <c r="M45" s="5">
        <f t="shared" si="6"/>
        <v>390</v>
      </c>
      <c r="N45" s="27">
        <f t="shared" si="7"/>
        <v>0.13305860775886902</v>
      </c>
      <c r="O45" s="27">
        <f t="shared" si="0"/>
        <v>0.19126220019789875</v>
      </c>
      <c r="P45" s="28">
        <f t="shared" si="1"/>
        <v>0.16230964395899677</v>
      </c>
      <c r="R45" s="32">
        <f t="shared" si="8"/>
        <v>32.998534724199516</v>
      </c>
      <c r="S45" s="32">
        <f t="shared" si="9"/>
        <v>47.433025649078893</v>
      </c>
      <c r="T45" s="32">
        <f t="shared" si="10"/>
        <v>40.2527917018312</v>
      </c>
    </row>
    <row r="46" spans="2:20" x14ac:dyDescent="0.25">
      <c r="B46" s="12" t="str">
        <f>'Média Mensal'!B46</f>
        <v>Modivas Sul</v>
      </c>
      <c r="C46" s="12" t="str">
        <f>'Média Mensal'!C46</f>
        <v>Modivas Centro</v>
      </c>
      <c r="D46" s="15">
        <f>'Média Mensal'!D46</f>
        <v>1051.08</v>
      </c>
      <c r="E46" s="4">
        <v>6406.293618094046</v>
      </c>
      <c r="F46" s="2">
        <v>9210.0465374754822</v>
      </c>
      <c r="G46" s="5">
        <f t="shared" si="4"/>
        <v>15616.340155569527</v>
      </c>
      <c r="H46" s="2">
        <v>0</v>
      </c>
      <c r="I46" s="2">
        <v>0</v>
      </c>
      <c r="J46" s="5">
        <f t="shared" si="5"/>
        <v>0</v>
      </c>
      <c r="K46" s="2">
        <v>194</v>
      </c>
      <c r="L46" s="2">
        <v>196</v>
      </c>
      <c r="M46" s="5">
        <f t="shared" si="6"/>
        <v>390</v>
      </c>
      <c r="N46" s="27">
        <f t="shared" si="7"/>
        <v>0.13315375827431922</v>
      </c>
      <c r="O46" s="27">
        <f t="shared" si="0"/>
        <v>0.18947594094543044</v>
      </c>
      <c r="P46" s="28">
        <f t="shared" si="1"/>
        <v>0.16145926546287767</v>
      </c>
      <c r="R46" s="32">
        <f t="shared" si="8"/>
        <v>33.022132052031168</v>
      </c>
      <c r="S46" s="32">
        <f t="shared" si="9"/>
        <v>46.990033354466746</v>
      </c>
      <c r="T46" s="32">
        <f t="shared" si="10"/>
        <v>40.041897834793659</v>
      </c>
    </row>
    <row r="47" spans="2:20" x14ac:dyDescent="0.25">
      <c r="B47" s="12" t="str">
        <f>'Média Mensal'!B47</f>
        <v>Modivas Centro</v>
      </c>
      <c r="C47" s="12" t="s">
        <v>102</v>
      </c>
      <c r="D47" s="15">
        <v>852.51</v>
      </c>
      <c r="E47" s="4">
        <v>6500.8689636699182</v>
      </c>
      <c r="F47" s="2">
        <v>9066.4208764764917</v>
      </c>
      <c r="G47" s="5">
        <f t="shared" si="4"/>
        <v>15567.28984014641</v>
      </c>
      <c r="H47" s="2">
        <v>0</v>
      </c>
      <c r="I47" s="2">
        <v>0</v>
      </c>
      <c r="J47" s="5">
        <f t="shared" si="5"/>
        <v>0</v>
      </c>
      <c r="K47" s="2">
        <v>191</v>
      </c>
      <c r="L47" s="2">
        <v>195</v>
      </c>
      <c r="M47" s="5">
        <f t="shared" si="6"/>
        <v>386</v>
      </c>
      <c r="N47" s="27">
        <f t="shared" si="7"/>
        <v>0.13724178693780439</v>
      </c>
      <c r="O47" s="27">
        <f t="shared" si="0"/>
        <v>0.18747768561779346</v>
      </c>
      <c r="P47" s="28">
        <f t="shared" si="1"/>
        <v>0.16262002590826519</v>
      </c>
      <c r="R47" s="32">
        <f t="shared" ref="R47" si="11">+E47/(H47+K47)</f>
        <v>34.035963160575491</v>
      </c>
      <c r="S47" s="32">
        <f t="shared" ref="S47" si="12">+F47/(I47+L47)</f>
        <v>46.494466033212781</v>
      </c>
      <c r="T47" s="32">
        <f t="shared" ref="T47" si="13">+G47/(J47+M47)</f>
        <v>40.329766425249765</v>
      </c>
    </row>
    <row r="48" spans="2:20" x14ac:dyDescent="0.25">
      <c r="B48" s="12" t="s">
        <v>102</v>
      </c>
      <c r="C48" s="12" t="str">
        <f>'Média Mensal'!C48</f>
        <v>Mindelo</v>
      </c>
      <c r="D48" s="15">
        <v>1834.12</v>
      </c>
      <c r="E48" s="4">
        <v>5323.1951322016421</v>
      </c>
      <c r="F48" s="2">
        <v>9011.3576774881767</v>
      </c>
      <c r="G48" s="5">
        <f t="shared" si="4"/>
        <v>14334.55280968982</v>
      </c>
      <c r="H48" s="2">
        <v>0</v>
      </c>
      <c r="I48" s="2">
        <v>0</v>
      </c>
      <c r="J48" s="5">
        <f t="shared" si="5"/>
        <v>0</v>
      </c>
      <c r="K48" s="2">
        <v>193</v>
      </c>
      <c r="L48" s="2">
        <v>191</v>
      </c>
      <c r="M48" s="5">
        <f t="shared" si="6"/>
        <v>384</v>
      </c>
      <c r="N48" s="27">
        <f t="shared" si="7"/>
        <v>0.11121500777623354</v>
      </c>
      <c r="O48" s="27">
        <f t="shared" si="0"/>
        <v>0.19024146422665464</v>
      </c>
      <c r="P48" s="28">
        <f t="shared" si="1"/>
        <v>0.15052243793777112</v>
      </c>
      <c r="R48" s="32">
        <f t="shared" si="8"/>
        <v>27.581321928505918</v>
      </c>
      <c r="S48" s="32">
        <f t="shared" si="9"/>
        <v>47.179883128210349</v>
      </c>
      <c r="T48" s="32">
        <f t="shared" si="10"/>
        <v>37.329564608567239</v>
      </c>
    </row>
    <row r="49" spans="2:20" x14ac:dyDescent="0.25">
      <c r="B49" s="12" t="str">
        <f>'Média Mensal'!B49</f>
        <v>Mindelo</v>
      </c>
      <c r="C49" s="12" t="str">
        <f>'Média Mensal'!C49</f>
        <v>Espaço Natureza</v>
      </c>
      <c r="D49" s="15">
        <f>'Média Mensal'!D49</f>
        <v>776.86</v>
      </c>
      <c r="E49" s="4">
        <v>5270.224209563803</v>
      </c>
      <c r="F49" s="2">
        <v>8392.791447036343</v>
      </c>
      <c r="G49" s="5">
        <f t="shared" si="4"/>
        <v>13663.015656600146</v>
      </c>
      <c r="H49" s="2">
        <v>0</v>
      </c>
      <c r="I49" s="2">
        <v>0</v>
      </c>
      <c r="J49" s="5">
        <f t="shared" si="5"/>
        <v>0</v>
      </c>
      <c r="K49" s="2">
        <v>194</v>
      </c>
      <c r="L49" s="2">
        <v>191</v>
      </c>
      <c r="M49" s="5">
        <f t="shared" si="6"/>
        <v>385</v>
      </c>
      <c r="N49" s="27">
        <f t="shared" si="7"/>
        <v>0.109540742633102</v>
      </c>
      <c r="O49" s="27">
        <f t="shared" si="0"/>
        <v>0.17718272772834706</v>
      </c>
      <c r="P49" s="28">
        <f t="shared" si="1"/>
        <v>0.14309819497905474</v>
      </c>
      <c r="R49" s="32">
        <f t="shared" si="8"/>
        <v>27.166104173009295</v>
      </c>
      <c r="S49" s="32">
        <f t="shared" si="9"/>
        <v>43.941316476630071</v>
      </c>
      <c r="T49" s="32">
        <f t="shared" si="10"/>
        <v>35.488352354805571</v>
      </c>
    </row>
    <row r="50" spans="2:20" x14ac:dyDescent="0.25">
      <c r="B50" s="12" t="str">
        <f>'Média Mensal'!B50</f>
        <v>Espaço Natureza</v>
      </c>
      <c r="C50" s="12" t="str">
        <f>'Média Mensal'!C50</f>
        <v>Varziela</v>
      </c>
      <c r="D50" s="15">
        <f>'Média Mensal'!D50</f>
        <v>1539</v>
      </c>
      <c r="E50" s="4">
        <v>5073.6265960526716</v>
      </c>
      <c r="F50" s="2">
        <v>8508.0848862692656</v>
      </c>
      <c r="G50" s="5">
        <f t="shared" si="4"/>
        <v>13581.711482321938</v>
      </c>
      <c r="H50" s="2">
        <v>0</v>
      </c>
      <c r="I50" s="2">
        <v>0</v>
      </c>
      <c r="J50" s="5">
        <f t="shared" si="5"/>
        <v>0</v>
      </c>
      <c r="K50" s="2">
        <v>194</v>
      </c>
      <c r="L50" s="2">
        <v>193</v>
      </c>
      <c r="M50" s="5">
        <f t="shared" si="6"/>
        <v>387</v>
      </c>
      <c r="N50" s="27">
        <f t="shared" si="7"/>
        <v>0.10545449359936547</v>
      </c>
      <c r="O50" s="27">
        <f t="shared" si="0"/>
        <v>0.17775540878884477</v>
      </c>
      <c r="P50" s="28">
        <f t="shared" si="1"/>
        <v>0.1415115391589766</v>
      </c>
      <c r="R50" s="32">
        <f t="shared" si="8"/>
        <v>26.152714412642638</v>
      </c>
      <c r="S50" s="32">
        <f t="shared" si="9"/>
        <v>44.083341379633502</v>
      </c>
      <c r="T50" s="32">
        <f t="shared" si="10"/>
        <v>35.094861711426198</v>
      </c>
    </row>
    <row r="51" spans="2:20" x14ac:dyDescent="0.25">
      <c r="B51" s="12" t="str">
        <f>'Média Mensal'!B51</f>
        <v>Varziela</v>
      </c>
      <c r="C51" s="12" t="str">
        <f>'Média Mensal'!C51</f>
        <v>Árvore</v>
      </c>
      <c r="D51" s="15">
        <f>'Média Mensal'!D51</f>
        <v>858.71</v>
      </c>
      <c r="E51" s="4">
        <v>4999.4263236190482</v>
      </c>
      <c r="F51" s="2">
        <v>8255.6654131181003</v>
      </c>
      <c r="G51" s="5">
        <f t="shared" si="4"/>
        <v>13255.091736737148</v>
      </c>
      <c r="H51" s="2">
        <v>0</v>
      </c>
      <c r="I51" s="2">
        <v>0</v>
      </c>
      <c r="J51" s="5">
        <f t="shared" si="5"/>
        <v>0</v>
      </c>
      <c r="K51" s="2">
        <v>189</v>
      </c>
      <c r="L51" s="2">
        <v>195</v>
      </c>
      <c r="M51" s="5">
        <f t="shared" si="6"/>
        <v>384</v>
      </c>
      <c r="N51" s="27">
        <f t="shared" si="7"/>
        <v>0.10666125455749804</v>
      </c>
      <c r="O51" s="27">
        <f t="shared" si="0"/>
        <v>0.17071268430765302</v>
      </c>
      <c r="P51" s="28">
        <f t="shared" si="1"/>
        <v>0.13918737122749861</v>
      </c>
      <c r="R51" s="32">
        <f t="shared" si="8"/>
        <v>26.451991130259515</v>
      </c>
      <c r="S51" s="32">
        <f t="shared" si="9"/>
        <v>42.336745708297947</v>
      </c>
      <c r="T51" s="32">
        <f t="shared" si="10"/>
        <v>34.518468064419658</v>
      </c>
    </row>
    <row r="52" spans="2:20" x14ac:dyDescent="0.25">
      <c r="B52" s="12" t="str">
        <f>'Média Mensal'!B52</f>
        <v>Árvore</v>
      </c>
      <c r="C52" s="12" t="str">
        <f>'Média Mensal'!C52</f>
        <v>Azurara</v>
      </c>
      <c r="D52" s="15">
        <f>'Média Mensal'!D52</f>
        <v>664.57</v>
      </c>
      <c r="E52" s="4">
        <v>5037.597837116291</v>
      </c>
      <c r="F52" s="2">
        <v>8139.5333622740472</v>
      </c>
      <c r="G52" s="5">
        <f t="shared" si="4"/>
        <v>13177.131199390338</v>
      </c>
      <c r="H52" s="2">
        <v>0</v>
      </c>
      <c r="I52" s="2">
        <v>0</v>
      </c>
      <c r="J52" s="5">
        <f t="shared" si="5"/>
        <v>0</v>
      </c>
      <c r="K52" s="2">
        <v>193</v>
      </c>
      <c r="L52" s="2">
        <v>195</v>
      </c>
      <c r="M52" s="5">
        <f t="shared" si="6"/>
        <v>388</v>
      </c>
      <c r="N52" s="27">
        <f t="shared" si="7"/>
        <v>0.10524815805441022</v>
      </c>
      <c r="O52" s="27">
        <f t="shared" si="0"/>
        <v>0.16831127713552621</v>
      </c>
      <c r="P52" s="28">
        <f t="shared" si="1"/>
        <v>0.13694225140703295</v>
      </c>
      <c r="R52" s="32">
        <f t="shared" si="8"/>
        <v>26.101543197493736</v>
      </c>
      <c r="S52" s="32">
        <f t="shared" si="9"/>
        <v>41.7411967296105</v>
      </c>
      <c r="T52" s="32">
        <f t="shared" si="10"/>
        <v>33.961678348944169</v>
      </c>
    </row>
    <row r="53" spans="2:20" x14ac:dyDescent="0.25">
      <c r="B53" s="12" t="str">
        <f>'Média Mensal'!B53</f>
        <v>Azurara</v>
      </c>
      <c r="C53" s="12" t="str">
        <f>'Média Mensal'!C53</f>
        <v>Santa Clara</v>
      </c>
      <c r="D53" s="15">
        <f>'Média Mensal'!D53</f>
        <v>1218.0899999999999</v>
      </c>
      <c r="E53" s="4">
        <v>4895.750103385516</v>
      </c>
      <c r="F53" s="2">
        <v>8052.8327952921636</v>
      </c>
      <c r="G53" s="5">
        <f t="shared" si="4"/>
        <v>12948.58289867768</v>
      </c>
      <c r="H53" s="2">
        <v>0</v>
      </c>
      <c r="I53" s="2">
        <v>0</v>
      </c>
      <c r="J53" s="5">
        <f t="shared" si="5"/>
        <v>0</v>
      </c>
      <c r="K53" s="2">
        <v>194</v>
      </c>
      <c r="L53" s="2">
        <v>162</v>
      </c>
      <c r="M53" s="5">
        <f t="shared" si="6"/>
        <v>356</v>
      </c>
      <c r="N53" s="27">
        <f t="shared" si="7"/>
        <v>0.1017573599805769</v>
      </c>
      <c r="O53" s="27">
        <f t="shared" si="0"/>
        <v>0.20043888877170857</v>
      </c>
      <c r="P53" s="28">
        <f t="shared" si="1"/>
        <v>0.14666299948665368</v>
      </c>
      <c r="R53" s="32">
        <f t="shared" si="8"/>
        <v>25.235825275183071</v>
      </c>
      <c r="S53" s="32">
        <f t="shared" si="9"/>
        <v>49.708844415383723</v>
      </c>
      <c r="T53" s="32">
        <f t="shared" si="10"/>
        <v>36.372423872690113</v>
      </c>
    </row>
    <row r="54" spans="2:20" x14ac:dyDescent="0.25">
      <c r="B54" s="12" t="str">
        <f>'Média Mensal'!B54</f>
        <v>Santa Clara</v>
      </c>
      <c r="C54" s="12" t="str">
        <f>'Média Mensal'!C54</f>
        <v>Vila do Conde</v>
      </c>
      <c r="D54" s="15">
        <f>'Média Mensal'!D54</f>
        <v>670.57</v>
      </c>
      <c r="E54" s="4">
        <v>4510.7078905459966</v>
      </c>
      <c r="F54" s="2">
        <v>7866.3145512446745</v>
      </c>
      <c r="G54" s="5">
        <f t="shared" si="4"/>
        <v>12377.022441790672</v>
      </c>
      <c r="H54" s="2">
        <v>0</v>
      </c>
      <c r="I54" s="2">
        <v>0</v>
      </c>
      <c r="J54" s="5">
        <f t="shared" si="5"/>
        <v>0</v>
      </c>
      <c r="K54" s="2">
        <v>206</v>
      </c>
      <c r="L54" s="2">
        <v>163</v>
      </c>
      <c r="M54" s="5">
        <f t="shared" si="6"/>
        <v>369</v>
      </c>
      <c r="N54" s="27">
        <f t="shared" si="7"/>
        <v>8.829290421519724E-2</v>
      </c>
      <c r="O54" s="27">
        <f t="shared" si="0"/>
        <v>0.19459515513666817</v>
      </c>
      <c r="P54" s="28">
        <f t="shared" si="1"/>
        <v>0.13525026708836735</v>
      </c>
      <c r="R54" s="32">
        <f t="shared" si="8"/>
        <v>21.896640245368914</v>
      </c>
      <c r="S54" s="32">
        <f t="shared" si="9"/>
        <v>48.25959847389371</v>
      </c>
      <c r="T54" s="32">
        <f t="shared" si="10"/>
        <v>33.542066237915101</v>
      </c>
    </row>
    <row r="55" spans="2:20" x14ac:dyDescent="0.25">
      <c r="B55" s="12" t="str">
        <f>'Média Mensal'!B55</f>
        <v>Vila do Conde</v>
      </c>
      <c r="C55" s="12" t="str">
        <f>'Média Mensal'!C55</f>
        <v>Alto de Pega</v>
      </c>
      <c r="D55" s="15">
        <f>'Média Mensal'!D55</f>
        <v>730.41</v>
      </c>
      <c r="E55" s="4">
        <v>3638.4610762743014</v>
      </c>
      <c r="F55" s="2">
        <v>6191.1388498067245</v>
      </c>
      <c r="G55" s="5">
        <f t="shared" si="4"/>
        <v>9829.5999260810258</v>
      </c>
      <c r="H55" s="2">
        <v>0</v>
      </c>
      <c r="I55" s="2">
        <v>0</v>
      </c>
      <c r="J55" s="5">
        <f t="shared" si="5"/>
        <v>0</v>
      </c>
      <c r="K55" s="2">
        <v>202</v>
      </c>
      <c r="L55" s="2">
        <v>171</v>
      </c>
      <c r="M55" s="5">
        <f t="shared" si="6"/>
        <v>373</v>
      </c>
      <c r="N55" s="27">
        <f t="shared" si="7"/>
        <v>7.262977236254993E-2</v>
      </c>
      <c r="O55" s="27">
        <f t="shared" si="0"/>
        <v>0.14598988044252792</v>
      </c>
      <c r="P55" s="28">
        <f t="shared" si="1"/>
        <v>0.10626135006141384</v>
      </c>
      <c r="R55" s="32">
        <f t="shared" si="8"/>
        <v>18.012183545912382</v>
      </c>
      <c r="S55" s="32">
        <f t="shared" si="9"/>
        <v>36.205490349746924</v>
      </c>
      <c r="T55" s="32">
        <f t="shared" si="10"/>
        <v>26.352814815230634</v>
      </c>
    </row>
    <row r="56" spans="2:20" x14ac:dyDescent="0.25">
      <c r="B56" s="12" t="str">
        <f>'Média Mensal'!B56</f>
        <v>Alto de Pega</v>
      </c>
      <c r="C56" s="12" t="str">
        <f>'Média Mensal'!C56</f>
        <v>Portas Fronhas</v>
      </c>
      <c r="D56" s="15">
        <f>'Média Mensal'!D56</f>
        <v>671.05</v>
      </c>
      <c r="E56" s="4">
        <v>3499.9881303145826</v>
      </c>
      <c r="F56" s="2">
        <v>5890.0573227294399</v>
      </c>
      <c r="G56" s="5">
        <f t="shared" si="4"/>
        <v>9390.045453044022</v>
      </c>
      <c r="H56" s="2">
        <v>0</v>
      </c>
      <c r="I56" s="2">
        <v>0</v>
      </c>
      <c r="J56" s="5">
        <f t="shared" si="5"/>
        <v>0</v>
      </c>
      <c r="K56" s="2">
        <v>204</v>
      </c>
      <c r="L56" s="2">
        <v>171</v>
      </c>
      <c r="M56" s="5">
        <f t="shared" si="6"/>
        <v>375</v>
      </c>
      <c r="N56" s="27">
        <f t="shared" si="7"/>
        <v>6.9180663549861299E-2</v>
      </c>
      <c r="O56" s="27">
        <f t="shared" si="0"/>
        <v>0.13889024058501792</v>
      </c>
      <c r="P56" s="28">
        <f t="shared" si="1"/>
        <v>0.10096823067789271</v>
      </c>
      <c r="R56" s="32">
        <f t="shared" si="8"/>
        <v>17.1568045603656</v>
      </c>
      <c r="S56" s="32">
        <f t="shared" si="9"/>
        <v>34.444779665084447</v>
      </c>
      <c r="T56" s="32">
        <f t="shared" si="10"/>
        <v>25.040121208117391</v>
      </c>
    </row>
    <row r="57" spans="2:20" x14ac:dyDescent="0.25">
      <c r="B57" s="12" t="str">
        <f>'Média Mensal'!B57</f>
        <v>Portas Fronhas</v>
      </c>
      <c r="C57" s="12" t="str">
        <f>'Média Mensal'!C57</f>
        <v>São Brás</v>
      </c>
      <c r="D57" s="15">
        <f>'Média Mensal'!D57</f>
        <v>562.21</v>
      </c>
      <c r="E57" s="4">
        <v>3087.3355556798915</v>
      </c>
      <c r="F57" s="2">
        <v>4915.2966536619042</v>
      </c>
      <c r="G57" s="5">
        <f t="shared" si="4"/>
        <v>8002.6322093417957</v>
      </c>
      <c r="H57" s="2">
        <v>0</v>
      </c>
      <c r="I57" s="2">
        <v>0</v>
      </c>
      <c r="J57" s="5">
        <f t="shared" si="5"/>
        <v>0</v>
      </c>
      <c r="K57" s="42">
        <v>192</v>
      </c>
      <c r="L57" s="2">
        <v>171</v>
      </c>
      <c r="M57" s="5">
        <f t="shared" si="6"/>
        <v>363</v>
      </c>
      <c r="N57" s="27">
        <f t="shared" si="7"/>
        <v>6.4838196313841814E-2</v>
      </c>
      <c r="O57" s="27">
        <f t="shared" si="0"/>
        <v>0.11590493901296699</v>
      </c>
      <c r="P57" s="28">
        <f t="shared" si="1"/>
        <v>8.8894430477892514E-2</v>
      </c>
      <c r="R57" s="32">
        <f t="shared" si="8"/>
        <v>16.079872685832768</v>
      </c>
      <c r="S57" s="32">
        <f t="shared" si="9"/>
        <v>28.744424875215813</v>
      </c>
      <c r="T57" s="32">
        <f t="shared" si="10"/>
        <v>22.045818758517342</v>
      </c>
    </row>
    <row r="58" spans="2:20" x14ac:dyDescent="0.25">
      <c r="B58" s="13" t="str">
        <f>'Média Mensal'!B58</f>
        <v>São Brás</v>
      </c>
      <c r="C58" s="13" t="str">
        <f>'Média Mensal'!C58</f>
        <v>Póvoa de Varzim</v>
      </c>
      <c r="D58" s="16">
        <f>'Média Mensal'!D58</f>
        <v>624.94000000000005</v>
      </c>
      <c r="E58" s="6">
        <v>2977.7578350842573</v>
      </c>
      <c r="F58" s="3">
        <v>4735.9999999989459</v>
      </c>
      <c r="G58" s="7">
        <f t="shared" si="4"/>
        <v>7713.7578350832027</v>
      </c>
      <c r="H58" s="6">
        <v>0</v>
      </c>
      <c r="I58" s="3">
        <v>0</v>
      </c>
      <c r="J58" s="7">
        <f t="shared" si="5"/>
        <v>0</v>
      </c>
      <c r="K58" s="43">
        <v>202</v>
      </c>
      <c r="L58" s="3">
        <v>171</v>
      </c>
      <c r="M58" s="7">
        <f t="shared" si="6"/>
        <v>373</v>
      </c>
      <c r="N58" s="27">
        <f t="shared" si="7"/>
        <v>5.9441029924230622E-2</v>
      </c>
      <c r="O58" s="27">
        <f t="shared" si="0"/>
        <v>0.11167704206750957</v>
      </c>
      <c r="P58" s="28">
        <f t="shared" si="1"/>
        <v>8.3388370611900062E-2</v>
      </c>
      <c r="R58" s="32">
        <f t="shared" si="8"/>
        <v>14.741375421209195</v>
      </c>
      <c r="S58" s="32">
        <f t="shared" si="9"/>
        <v>27.695906432742373</v>
      </c>
      <c r="T58" s="32">
        <f t="shared" si="10"/>
        <v>20.680315911751215</v>
      </c>
    </row>
    <row r="59" spans="2:20" x14ac:dyDescent="0.25">
      <c r="B59" s="11" t="str">
        <f>'Média Mensal'!B59</f>
        <v>CSra da Hora</v>
      </c>
      <c r="C59" s="11" t="str">
        <f>'Média Mensal'!C59</f>
        <v>CFonte do Cuco</v>
      </c>
      <c r="D59" s="14">
        <f>'Média Mensal'!D59</f>
        <v>685.98</v>
      </c>
      <c r="E59" s="2">
        <v>5871.734936481861</v>
      </c>
      <c r="F59" s="2">
        <v>12777.397176715265</v>
      </c>
      <c r="G59" s="5">
        <f t="shared" si="4"/>
        <v>18649.132113197127</v>
      </c>
      <c r="H59" s="2">
        <v>30</v>
      </c>
      <c r="I59" s="2">
        <v>63</v>
      </c>
      <c r="J59" s="10">
        <f t="shared" si="5"/>
        <v>93</v>
      </c>
      <c r="K59" s="2">
        <v>176</v>
      </c>
      <c r="L59" s="2">
        <v>144</v>
      </c>
      <c r="M59" s="10">
        <f t="shared" si="6"/>
        <v>320</v>
      </c>
      <c r="N59" s="25">
        <f t="shared" si="7"/>
        <v>0.11713483355573454</v>
      </c>
      <c r="O59" s="25">
        <f t="shared" si="0"/>
        <v>0.25907131339649769</v>
      </c>
      <c r="P59" s="26">
        <f t="shared" si="1"/>
        <v>0.18752646723108687</v>
      </c>
      <c r="R59" s="32">
        <f t="shared" si="8"/>
        <v>28.503567652824568</v>
      </c>
      <c r="S59" s="32">
        <f t="shared" si="9"/>
        <v>61.726556409252488</v>
      </c>
      <c r="T59" s="32">
        <f t="shared" si="10"/>
        <v>45.155283567063265</v>
      </c>
    </row>
    <row r="60" spans="2:20" x14ac:dyDescent="0.25">
      <c r="B60" s="12" t="str">
        <f>'Média Mensal'!B60</f>
        <v>CFonte do Cuco</v>
      </c>
      <c r="C60" s="12" t="str">
        <f>'Média Mensal'!C60</f>
        <v>Cândido dos Reis</v>
      </c>
      <c r="D60" s="15">
        <f>'Média Mensal'!D60</f>
        <v>913.51</v>
      </c>
      <c r="E60" s="2">
        <v>5703.8224726377002</v>
      </c>
      <c r="F60" s="2">
        <v>12479.821192573516</v>
      </c>
      <c r="G60" s="5">
        <f t="shared" si="4"/>
        <v>18183.643665211217</v>
      </c>
      <c r="H60" s="2">
        <v>20</v>
      </c>
      <c r="I60" s="2">
        <v>62</v>
      </c>
      <c r="J60" s="5">
        <f t="shared" si="5"/>
        <v>82</v>
      </c>
      <c r="K60" s="2">
        <v>184</v>
      </c>
      <c r="L60" s="2">
        <v>144</v>
      </c>
      <c r="M60" s="5">
        <f t="shared" si="6"/>
        <v>328</v>
      </c>
      <c r="N60" s="27">
        <f t="shared" si="7"/>
        <v>0.11418606807810899</v>
      </c>
      <c r="O60" s="27">
        <f t="shared" si="0"/>
        <v>0.25415080630037301</v>
      </c>
      <c r="P60" s="28">
        <f t="shared" si="1"/>
        <v>0.1835693311380554</v>
      </c>
      <c r="R60" s="32">
        <f t="shared" si="8"/>
        <v>27.959914081557354</v>
      </c>
      <c r="S60" s="32">
        <f t="shared" si="9"/>
        <v>60.58165627462872</v>
      </c>
      <c r="T60" s="32">
        <f t="shared" si="10"/>
        <v>44.350350402954184</v>
      </c>
    </row>
    <row r="61" spans="2:20" x14ac:dyDescent="0.25">
      <c r="B61" s="12" t="str">
        <f>'Média Mensal'!B61</f>
        <v>Cândido dos Reis</v>
      </c>
      <c r="C61" s="12" t="str">
        <f>'Média Mensal'!C61</f>
        <v>Pias</v>
      </c>
      <c r="D61" s="15">
        <f>'Média Mensal'!D61</f>
        <v>916.73</v>
      </c>
      <c r="E61" s="2">
        <v>5488.3449433538399</v>
      </c>
      <c r="F61" s="2">
        <v>11672.010125156663</v>
      </c>
      <c r="G61" s="5">
        <f t="shared" si="4"/>
        <v>17160.355068510504</v>
      </c>
      <c r="H61" s="2">
        <v>20</v>
      </c>
      <c r="I61" s="2">
        <v>62</v>
      </c>
      <c r="J61" s="5">
        <f t="shared" si="5"/>
        <v>82</v>
      </c>
      <c r="K61" s="2">
        <v>184</v>
      </c>
      <c r="L61" s="2">
        <v>143</v>
      </c>
      <c r="M61" s="5">
        <f t="shared" si="6"/>
        <v>327</v>
      </c>
      <c r="N61" s="27">
        <f t="shared" si="7"/>
        <v>0.10987237634837123</v>
      </c>
      <c r="O61" s="27">
        <f t="shared" si="0"/>
        <v>0.23890638048871507</v>
      </c>
      <c r="P61" s="28">
        <f t="shared" si="1"/>
        <v>0.17367374168600219</v>
      </c>
      <c r="R61" s="32">
        <f t="shared" si="8"/>
        <v>26.903651683107057</v>
      </c>
      <c r="S61" s="32">
        <f t="shared" si="9"/>
        <v>56.936634756861771</v>
      </c>
      <c r="T61" s="32">
        <f t="shared" si="10"/>
        <v>41.956858358216394</v>
      </c>
    </row>
    <row r="62" spans="2:20" x14ac:dyDescent="0.25">
      <c r="B62" s="12" t="str">
        <f>'Média Mensal'!B62</f>
        <v>Pias</v>
      </c>
      <c r="C62" s="12" t="str">
        <f>'Média Mensal'!C62</f>
        <v>Araújo</v>
      </c>
      <c r="D62" s="15">
        <f>'Média Mensal'!D62</f>
        <v>1258.1300000000001</v>
      </c>
      <c r="E62" s="2">
        <v>5392.616807049355</v>
      </c>
      <c r="F62" s="2">
        <v>11112.892345665832</v>
      </c>
      <c r="G62" s="5">
        <f t="shared" si="4"/>
        <v>16505.509152715189</v>
      </c>
      <c r="H62" s="2">
        <v>20</v>
      </c>
      <c r="I62" s="2">
        <v>62</v>
      </c>
      <c r="J62" s="5">
        <f t="shared" si="5"/>
        <v>82</v>
      </c>
      <c r="K62" s="2">
        <v>184</v>
      </c>
      <c r="L62" s="2">
        <v>143</v>
      </c>
      <c r="M62" s="5">
        <f t="shared" si="6"/>
        <v>327</v>
      </c>
      <c r="N62" s="27">
        <f t="shared" si="7"/>
        <v>0.10795597387590797</v>
      </c>
      <c r="O62" s="27">
        <f t="shared" si="0"/>
        <v>0.22746218162898788</v>
      </c>
      <c r="P62" s="28">
        <f t="shared" si="1"/>
        <v>0.16704628322317211</v>
      </c>
      <c r="R62" s="32">
        <f t="shared" si="8"/>
        <v>26.434396112987034</v>
      </c>
      <c r="S62" s="32">
        <f t="shared" si="9"/>
        <v>54.209230954467472</v>
      </c>
      <c r="T62" s="32">
        <f t="shared" si="10"/>
        <v>40.355768099548136</v>
      </c>
    </row>
    <row r="63" spans="2:20" x14ac:dyDescent="0.25">
      <c r="B63" s="12" t="str">
        <f>'Média Mensal'!B63</f>
        <v>Araújo</v>
      </c>
      <c r="C63" s="12" t="str">
        <f>'Média Mensal'!C63</f>
        <v>Custió</v>
      </c>
      <c r="D63" s="15">
        <f>'Média Mensal'!D63</f>
        <v>651.69000000000005</v>
      </c>
      <c r="E63" s="2">
        <v>5343.279932440767</v>
      </c>
      <c r="F63" s="2">
        <v>10508.434028407095</v>
      </c>
      <c r="G63" s="5">
        <f t="shared" si="4"/>
        <v>15851.713960847861</v>
      </c>
      <c r="H63" s="2">
        <v>22</v>
      </c>
      <c r="I63" s="2">
        <v>62</v>
      </c>
      <c r="J63" s="5">
        <f t="shared" si="5"/>
        <v>84</v>
      </c>
      <c r="K63" s="2">
        <v>184</v>
      </c>
      <c r="L63" s="2">
        <v>143</v>
      </c>
      <c r="M63" s="5">
        <f t="shared" si="6"/>
        <v>327</v>
      </c>
      <c r="N63" s="27">
        <f t="shared" si="7"/>
        <v>0.10605112600112669</v>
      </c>
      <c r="O63" s="27">
        <f t="shared" si="0"/>
        <v>0.21508993835776763</v>
      </c>
      <c r="P63" s="28">
        <f t="shared" si="1"/>
        <v>0.1597310959376044</v>
      </c>
      <c r="R63" s="32">
        <f t="shared" si="8"/>
        <v>25.938252099227025</v>
      </c>
      <c r="S63" s="32">
        <f t="shared" si="9"/>
        <v>51.260653797107778</v>
      </c>
      <c r="T63" s="32">
        <f t="shared" si="10"/>
        <v>38.568647106685795</v>
      </c>
    </row>
    <row r="64" spans="2:20" x14ac:dyDescent="0.25">
      <c r="B64" s="12" t="str">
        <f>'Média Mensal'!B64</f>
        <v>Custió</v>
      </c>
      <c r="C64" s="12" t="str">
        <f>'Média Mensal'!C64</f>
        <v>Parque de Maia</v>
      </c>
      <c r="D64" s="15">
        <f>'Média Mensal'!D64</f>
        <v>1418.51</v>
      </c>
      <c r="E64" s="2">
        <v>5404.5668024511979</v>
      </c>
      <c r="F64" s="2">
        <v>9575.5224525879275</v>
      </c>
      <c r="G64" s="5">
        <f t="shared" si="4"/>
        <v>14980.089255039125</v>
      </c>
      <c r="H64" s="2">
        <v>24</v>
      </c>
      <c r="I64" s="2">
        <v>41</v>
      </c>
      <c r="J64" s="5">
        <f t="shared" si="5"/>
        <v>65</v>
      </c>
      <c r="K64" s="2">
        <v>182</v>
      </c>
      <c r="L64" s="2">
        <v>164</v>
      </c>
      <c r="M64" s="5">
        <f t="shared" si="6"/>
        <v>346</v>
      </c>
      <c r="N64" s="27">
        <f t="shared" si="7"/>
        <v>0.1074039507641335</v>
      </c>
      <c r="O64" s="27">
        <f t="shared" si="0"/>
        <v>0.19333553651647406</v>
      </c>
      <c r="P64" s="28">
        <f t="shared" si="1"/>
        <v>0.15002893653392282</v>
      </c>
      <c r="R64" s="32">
        <f t="shared" si="8"/>
        <v>26.235761176947562</v>
      </c>
      <c r="S64" s="32">
        <f t="shared" si="9"/>
        <v>46.709865622380136</v>
      </c>
      <c r="T64" s="32">
        <f t="shared" si="10"/>
        <v>36.4479057300222</v>
      </c>
    </row>
    <row r="65" spans="2:20" x14ac:dyDescent="0.25">
      <c r="B65" s="12" t="str">
        <f>'Média Mensal'!B65</f>
        <v>Parque de Maia</v>
      </c>
      <c r="C65" s="12" t="str">
        <f>'Média Mensal'!C65</f>
        <v>Forum</v>
      </c>
      <c r="D65" s="15">
        <f>'Média Mensal'!D65</f>
        <v>824.81</v>
      </c>
      <c r="E65" s="2">
        <v>4936.2168502000586</v>
      </c>
      <c r="F65" s="2">
        <v>7783.86672927574</v>
      </c>
      <c r="G65" s="5">
        <f t="shared" si="4"/>
        <v>12720.083579475799</v>
      </c>
      <c r="H65" s="2">
        <v>39</v>
      </c>
      <c r="I65" s="2">
        <v>41</v>
      </c>
      <c r="J65" s="5">
        <f t="shared" si="5"/>
        <v>80</v>
      </c>
      <c r="K65" s="2">
        <v>163</v>
      </c>
      <c r="L65" s="2">
        <v>165</v>
      </c>
      <c r="M65" s="5">
        <f t="shared" si="6"/>
        <v>328</v>
      </c>
      <c r="N65" s="27">
        <f t="shared" si="7"/>
        <v>0.10105258864641456</v>
      </c>
      <c r="O65" s="27">
        <f t="shared" si="0"/>
        <v>0.15637790761161482</v>
      </c>
      <c r="P65" s="28">
        <f t="shared" si="1"/>
        <v>0.1289755392143474</v>
      </c>
      <c r="R65" s="32">
        <f t="shared" si="8"/>
        <v>24.43671708019831</v>
      </c>
      <c r="S65" s="32">
        <f t="shared" si="9"/>
        <v>37.785760821726896</v>
      </c>
      <c r="T65" s="32">
        <f t="shared" si="10"/>
        <v>31.176675439891664</v>
      </c>
    </row>
    <row r="66" spans="2:20" x14ac:dyDescent="0.25">
      <c r="B66" s="12" t="str">
        <f>'Média Mensal'!B66</f>
        <v>Forum</v>
      </c>
      <c r="C66" s="12" t="str">
        <f>'Média Mensal'!C66</f>
        <v>Zona Industrial</v>
      </c>
      <c r="D66" s="15">
        <f>'Média Mensal'!D66</f>
        <v>1119.4000000000001</v>
      </c>
      <c r="E66" s="2">
        <v>1786.9144708472757</v>
      </c>
      <c r="F66" s="2">
        <v>3202.1377447045961</v>
      </c>
      <c r="G66" s="5">
        <f t="shared" si="4"/>
        <v>4989.052215551872</v>
      </c>
      <c r="H66" s="2">
        <v>19</v>
      </c>
      <c r="I66" s="2">
        <v>21</v>
      </c>
      <c r="J66" s="5">
        <f t="shared" si="5"/>
        <v>40</v>
      </c>
      <c r="K66" s="2">
        <v>83</v>
      </c>
      <c r="L66" s="2">
        <v>83</v>
      </c>
      <c r="M66" s="5">
        <f t="shared" si="6"/>
        <v>166</v>
      </c>
      <c r="N66" s="27">
        <f t="shared" si="7"/>
        <v>7.2379879732958341E-2</v>
      </c>
      <c r="O66" s="27">
        <f t="shared" si="0"/>
        <v>0.1274736363337817</v>
      </c>
      <c r="P66" s="28">
        <f t="shared" si="1"/>
        <v>0.10016568052425057</v>
      </c>
      <c r="R66" s="32">
        <f t="shared" si="8"/>
        <v>17.518769322032114</v>
      </c>
      <c r="S66" s="32">
        <f t="shared" si="9"/>
        <v>30.789786006774964</v>
      </c>
      <c r="T66" s="32">
        <f t="shared" si="10"/>
        <v>24.218700075494525</v>
      </c>
    </row>
    <row r="67" spans="2:20" x14ac:dyDescent="0.25">
      <c r="B67" s="12" t="str">
        <f>'Média Mensal'!B67</f>
        <v>Zona Industrial</v>
      </c>
      <c r="C67" s="12" t="str">
        <f>'Média Mensal'!C67</f>
        <v>Mandim</v>
      </c>
      <c r="D67" s="15">
        <f>'Média Mensal'!D67</f>
        <v>1194.23</v>
      </c>
      <c r="E67" s="2">
        <v>1501.8912215356379</v>
      </c>
      <c r="F67" s="2">
        <v>3036.971175258328</v>
      </c>
      <c r="G67" s="5">
        <f t="shared" si="4"/>
        <v>4538.8623967939657</v>
      </c>
      <c r="H67" s="2">
        <v>21</v>
      </c>
      <c r="I67" s="2">
        <v>21</v>
      </c>
      <c r="J67" s="5">
        <f t="shared" si="5"/>
        <v>42</v>
      </c>
      <c r="K67" s="2">
        <v>83</v>
      </c>
      <c r="L67" s="2">
        <v>83</v>
      </c>
      <c r="M67" s="5">
        <f t="shared" si="6"/>
        <v>166</v>
      </c>
      <c r="N67" s="27">
        <f t="shared" si="7"/>
        <v>5.978866327769259E-2</v>
      </c>
      <c r="O67" s="27">
        <f t="shared" si="0"/>
        <v>0.12089853404690797</v>
      </c>
      <c r="P67" s="28">
        <f t="shared" si="1"/>
        <v>9.0343598662300267E-2</v>
      </c>
      <c r="R67" s="32">
        <f t="shared" si="8"/>
        <v>14.44126174553498</v>
      </c>
      <c r="S67" s="32">
        <f t="shared" si="9"/>
        <v>29.201645915945463</v>
      </c>
      <c r="T67" s="32">
        <f t="shared" si="10"/>
        <v>21.821453830740218</v>
      </c>
    </row>
    <row r="68" spans="2:20" x14ac:dyDescent="0.25">
      <c r="B68" s="12" t="str">
        <f>'Média Mensal'!B68</f>
        <v>Mandim</v>
      </c>
      <c r="C68" s="12" t="str">
        <f>'Média Mensal'!C68</f>
        <v>Castêlo da Maia</v>
      </c>
      <c r="D68" s="15">
        <f>'Média Mensal'!D68</f>
        <v>1468.1</v>
      </c>
      <c r="E68" s="2">
        <v>1365.8469506752801</v>
      </c>
      <c r="F68" s="2">
        <v>2944.8345822226179</v>
      </c>
      <c r="G68" s="5">
        <f t="shared" si="4"/>
        <v>4310.6815328978983</v>
      </c>
      <c r="H68" s="2">
        <v>35</v>
      </c>
      <c r="I68" s="2">
        <v>23</v>
      </c>
      <c r="J68" s="5">
        <f t="shared" si="5"/>
        <v>58</v>
      </c>
      <c r="K68" s="2">
        <v>81</v>
      </c>
      <c r="L68" s="2">
        <v>62</v>
      </c>
      <c r="M68" s="5">
        <f t="shared" si="6"/>
        <v>143</v>
      </c>
      <c r="N68" s="27">
        <f t="shared" si="7"/>
        <v>4.9401293065512157E-2</v>
      </c>
      <c r="O68" s="27">
        <f t="shared" si="0"/>
        <v>0.14475199480056125</v>
      </c>
      <c r="P68" s="28">
        <f t="shared" si="1"/>
        <v>8.9820835407940877E-2</v>
      </c>
      <c r="R68" s="32">
        <f t="shared" si="8"/>
        <v>11.774542678235173</v>
      </c>
      <c r="S68" s="32">
        <f t="shared" si="9"/>
        <v>34.645112732030796</v>
      </c>
      <c r="T68" s="32">
        <f t="shared" si="10"/>
        <v>21.446176780586558</v>
      </c>
    </row>
    <row r="69" spans="2:20" x14ac:dyDescent="0.25">
      <c r="B69" s="13" t="str">
        <f>'Média Mensal'!B69</f>
        <v>Castêlo da Maia</v>
      </c>
      <c r="C69" s="13" t="str">
        <f>'Média Mensal'!C69</f>
        <v>ISMAI</v>
      </c>
      <c r="D69" s="16">
        <f>'Média Mensal'!D69</f>
        <v>702.48</v>
      </c>
      <c r="E69" s="2">
        <v>784.23336178768602</v>
      </c>
      <c r="F69" s="2">
        <v>1466.0000000035998</v>
      </c>
      <c r="G69" s="7">
        <f t="shared" si="4"/>
        <v>2250.2333617912859</v>
      </c>
      <c r="H69" s="6">
        <v>39</v>
      </c>
      <c r="I69" s="3">
        <v>23</v>
      </c>
      <c r="J69" s="7">
        <f t="shared" si="5"/>
        <v>62</v>
      </c>
      <c r="K69" s="6">
        <v>72</v>
      </c>
      <c r="L69" s="3">
        <v>63</v>
      </c>
      <c r="M69" s="7">
        <f t="shared" si="6"/>
        <v>135</v>
      </c>
      <c r="N69" s="27">
        <f t="shared" si="7"/>
        <v>2.9841452122819103E-2</v>
      </c>
      <c r="O69" s="27">
        <f t="shared" si="0"/>
        <v>7.1192696192871011E-2</v>
      </c>
      <c r="P69" s="28">
        <f t="shared" si="1"/>
        <v>4.8008050900138377E-2</v>
      </c>
      <c r="R69" s="32">
        <f t="shared" si="8"/>
        <v>7.0651654215106845</v>
      </c>
      <c r="S69" s="32">
        <f t="shared" si="9"/>
        <v>17.046511627948835</v>
      </c>
      <c r="T69" s="32">
        <f t="shared" si="10"/>
        <v>11.422504374575055</v>
      </c>
    </row>
    <row r="70" spans="2:20" x14ac:dyDescent="0.25">
      <c r="B70" s="11" t="str">
        <f>'Média Mensal'!B70</f>
        <v>Santo Ovídio</v>
      </c>
      <c r="C70" s="11" t="str">
        <f>'Média Mensal'!C70</f>
        <v>D. João II</v>
      </c>
      <c r="D70" s="14">
        <f>'Média Mensal'!D70</f>
        <v>463.71</v>
      </c>
      <c r="E70" s="2">
        <v>16311.99999990877</v>
      </c>
      <c r="F70" s="2">
        <v>5567.5692301790759</v>
      </c>
      <c r="G70" s="10">
        <f t="shared" ref="G70:G86" si="14">+E70+F70</f>
        <v>21879.569230087847</v>
      </c>
      <c r="H70" s="2">
        <v>450</v>
      </c>
      <c r="I70" s="2">
        <v>440</v>
      </c>
      <c r="J70" s="10">
        <f t="shared" ref="J70:J86" si="15">+H70+I70</f>
        <v>890</v>
      </c>
      <c r="K70" s="2">
        <v>0</v>
      </c>
      <c r="L70" s="2">
        <v>0</v>
      </c>
      <c r="M70" s="10">
        <f t="shared" ref="M70:M86" si="16">+K70+L70</f>
        <v>0</v>
      </c>
      <c r="N70" s="25">
        <f t="shared" ref="N70:P86" si="17">+E70/(H70*216+K70*248)</f>
        <v>0.1678189300402137</v>
      </c>
      <c r="O70" s="25">
        <f t="shared" si="0"/>
        <v>5.8581326075116541E-2</v>
      </c>
      <c r="P70" s="26">
        <f t="shared" si="1"/>
        <v>0.11381382246196342</v>
      </c>
      <c r="R70" s="32">
        <f t="shared" si="8"/>
        <v>36.248888888686153</v>
      </c>
      <c r="S70" s="32">
        <f t="shared" si="9"/>
        <v>12.653566432225173</v>
      </c>
      <c r="T70" s="32">
        <f t="shared" si="10"/>
        <v>24.583785651784098</v>
      </c>
    </row>
    <row r="71" spans="2:20" x14ac:dyDescent="0.25">
      <c r="B71" s="12" t="str">
        <f>'Média Mensal'!B71</f>
        <v>D. João II</v>
      </c>
      <c r="C71" s="12" t="str">
        <f>'Média Mensal'!C71</f>
        <v>João de Deus</v>
      </c>
      <c r="D71" s="15">
        <f>'Média Mensal'!D71</f>
        <v>716.25</v>
      </c>
      <c r="E71" s="2">
        <v>22494.782649142482</v>
      </c>
      <c r="F71" s="2">
        <v>8574.9279071865712</v>
      </c>
      <c r="G71" s="5">
        <f t="shared" si="14"/>
        <v>31069.710556329053</v>
      </c>
      <c r="H71" s="2">
        <v>449</v>
      </c>
      <c r="I71" s="2">
        <v>446</v>
      </c>
      <c r="J71" s="5">
        <f t="shared" si="15"/>
        <v>895</v>
      </c>
      <c r="K71" s="2">
        <v>0</v>
      </c>
      <c r="L71" s="2">
        <v>0</v>
      </c>
      <c r="M71" s="5">
        <f t="shared" si="16"/>
        <v>0</v>
      </c>
      <c r="N71" s="27">
        <f t="shared" si="17"/>
        <v>0.23194323444220163</v>
      </c>
      <c r="O71" s="27">
        <f t="shared" si="0"/>
        <v>8.901062850010974E-2</v>
      </c>
      <c r="P71" s="28">
        <f t="shared" si="1"/>
        <v>0.16071648332468991</v>
      </c>
      <c r="R71" s="32">
        <f t="shared" ref="R71:R86" si="18">+E71/(H71+K71)</f>
        <v>50.09973863951555</v>
      </c>
      <c r="S71" s="32">
        <f t="shared" ref="S71:S86" si="19">+F71/(I71+L71)</f>
        <v>19.226295756023703</v>
      </c>
      <c r="T71" s="32">
        <f t="shared" ref="T71:T86" si="20">+G71/(J71+M71)</f>
        <v>34.714760398133024</v>
      </c>
    </row>
    <row r="72" spans="2:20" x14ac:dyDescent="0.25">
      <c r="B72" s="12" t="str">
        <f>'Média Mensal'!B72</f>
        <v>João de Deus</v>
      </c>
      <c r="C72" s="12" t="str">
        <f>'Média Mensal'!C72</f>
        <v>C.M.Gaia</v>
      </c>
      <c r="D72" s="15">
        <f>'Média Mensal'!D72</f>
        <v>405.01</v>
      </c>
      <c r="E72" s="2">
        <v>31830.786706804429</v>
      </c>
      <c r="F72" s="2">
        <v>15234.621660500492</v>
      </c>
      <c r="G72" s="5">
        <f t="shared" si="14"/>
        <v>47065.408367304917</v>
      </c>
      <c r="H72" s="2">
        <v>435</v>
      </c>
      <c r="I72" s="2">
        <v>446</v>
      </c>
      <c r="J72" s="5">
        <f t="shared" si="15"/>
        <v>881</v>
      </c>
      <c r="K72" s="2">
        <v>0</v>
      </c>
      <c r="L72" s="2">
        <v>0</v>
      </c>
      <c r="M72" s="5">
        <f t="shared" si="16"/>
        <v>0</v>
      </c>
      <c r="N72" s="27">
        <f t="shared" si="17"/>
        <v>0.33876954775228213</v>
      </c>
      <c r="O72" s="27">
        <f t="shared" si="0"/>
        <v>0.15814048393643593</v>
      </c>
      <c r="P72" s="28">
        <f t="shared" si="1"/>
        <v>0.24732736561622376</v>
      </c>
      <c r="R72" s="32">
        <f t="shared" si="18"/>
        <v>73.174222314492937</v>
      </c>
      <c r="S72" s="32">
        <f t="shared" si="19"/>
        <v>34.158344530270163</v>
      </c>
      <c r="T72" s="32">
        <f t="shared" si="20"/>
        <v>53.42271097310433</v>
      </c>
    </row>
    <row r="73" spans="2:20" x14ac:dyDescent="0.25">
      <c r="B73" s="12" t="str">
        <f>'Média Mensal'!B73</f>
        <v>C.M.Gaia</v>
      </c>
      <c r="C73" s="12" t="str">
        <f>'Média Mensal'!C73</f>
        <v>General Torres</v>
      </c>
      <c r="D73" s="15">
        <f>'Média Mensal'!D73</f>
        <v>488.39</v>
      </c>
      <c r="E73" s="2">
        <v>37227.673116924314</v>
      </c>
      <c r="F73" s="2">
        <v>17485.872773079594</v>
      </c>
      <c r="G73" s="5">
        <f t="shared" si="14"/>
        <v>54713.545890003908</v>
      </c>
      <c r="H73" s="2">
        <v>452</v>
      </c>
      <c r="I73" s="2">
        <v>440</v>
      </c>
      <c r="J73" s="5">
        <f t="shared" si="15"/>
        <v>892</v>
      </c>
      <c r="K73" s="2">
        <v>0</v>
      </c>
      <c r="L73" s="2">
        <v>0</v>
      </c>
      <c r="M73" s="5">
        <f t="shared" si="16"/>
        <v>0</v>
      </c>
      <c r="N73" s="27">
        <f t="shared" si="17"/>
        <v>0.38130605863778588</v>
      </c>
      <c r="O73" s="27">
        <f t="shared" si="0"/>
        <v>0.18398435156859844</v>
      </c>
      <c r="P73" s="28">
        <f t="shared" si="1"/>
        <v>0.28397248115971135</v>
      </c>
      <c r="R73" s="32">
        <f t="shared" si="18"/>
        <v>82.362108665761752</v>
      </c>
      <c r="S73" s="32">
        <f t="shared" si="19"/>
        <v>39.740619938817261</v>
      </c>
      <c r="T73" s="32">
        <f t="shared" si="20"/>
        <v>61.338055930497653</v>
      </c>
    </row>
    <row r="74" spans="2:20" x14ac:dyDescent="0.25">
      <c r="B74" s="12" t="str">
        <f>'Média Mensal'!B74</f>
        <v>General Torres</v>
      </c>
      <c r="C74" s="12" t="str">
        <f>'Média Mensal'!C74</f>
        <v>Jardim do Morro</v>
      </c>
      <c r="D74" s="15">
        <f>'Média Mensal'!D74</f>
        <v>419.98</v>
      </c>
      <c r="E74" s="2">
        <v>43330.839938757505</v>
      </c>
      <c r="F74" s="2">
        <v>18319.958424167955</v>
      </c>
      <c r="G74" s="5">
        <f t="shared" si="14"/>
        <v>61650.79836292546</v>
      </c>
      <c r="H74" s="2">
        <v>452</v>
      </c>
      <c r="I74" s="2">
        <v>455</v>
      </c>
      <c r="J74" s="5">
        <f t="shared" si="15"/>
        <v>907</v>
      </c>
      <c r="K74" s="2">
        <v>0</v>
      </c>
      <c r="L74" s="2">
        <v>0</v>
      </c>
      <c r="M74" s="5">
        <f t="shared" si="16"/>
        <v>0</v>
      </c>
      <c r="N74" s="27">
        <f t="shared" si="17"/>
        <v>0.44381800986108555</v>
      </c>
      <c r="O74" s="27">
        <f t="shared" si="0"/>
        <v>0.18640576337167231</v>
      </c>
      <c r="P74" s="28">
        <f t="shared" si="1"/>
        <v>0.31468617727819359</v>
      </c>
      <c r="R74" s="32">
        <f t="shared" si="18"/>
        <v>95.864690129994486</v>
      </c>
      <c r="S74" s="32">
        <f t="shared" si="19"/>
        <v>40.26364488828122</v>
      </c>
      <c r="T74" s="32">
        <f t="shared" si="20"/>
        <v>67.972214292089816</v>
      </c>
    </row>
    <row r="75" spans="2:20" x14ac:dyDescent="0.25">
      <c r="B75" s="12" t="str">
        <f>'Média Mensal'!B75</f>
        <v>Jardim do Morro</v>
      </c>
      <c r="C75" s="12" t="str">
        <f>'Média Mensal'!C75</f>
        <v>São Bento</v>
      </c>
      <c r="D75" s="15">
        <f>'Média Mensal'!D75</f>
        <v>795.7</v>
      </c>
      <c r="E75" s="2">
        <v>43980.983925187706</v>
      </c>
      <c r="F75" s="2">
        <v>20243.327246993475</v>
      </c>
      <c r="G75" s="5">
        <f t="shared" si="14"/>
        <v>64224.31117218118</v>
      </c>
      <c r="H75" s="2">
        <v>421</v>
      </c>
      <c r="I75" s="2">
        <v>430</v>
      </c>
      <c r="J75" s="5">
        <f t="shared" si="15"/>
        <v>851</v>
      </c>
      <c r="K75" s="2">
        <v>0</v>
      </c>
      <c r="L75" s="2">
        <v>0</v>
      </c>
      <c r="M75" s="5">
        <f t="shared" si="16"/>
        <v>0</v>
      </c>
      <c r="N75" s="27">
        <f t="shared" si="17"/>
        <v>0.48364766346867805</v>
      </c>
      <c r="O75" s="27">
        <f t="shared" si="0"/>
        <v>0.2179514130813251</v>
      </c>
      <c r="P75" s="28">
        <f t="shared" si="1"/>
        <v>0.34939456397800617</v>
      </c>
      <c r="R75" s="32">
        <f t="shared" si="18"/>
        <v>104.46789530923445</v>
      </c>
      <c r="S75" s="32">
        <f t="shared" si="19"/>
        <v>47.07750522556622</v>
      </c>
      <c r="T75" s="32">
        <f t="shared" si="20"/>
        <v>75.469225819249331</v>
      </c>
    </row>
    <row r="76" spans="2:20" x14ac:dyDescent="0.25">
      <c r="B76" s="12" t="str">
        <f>'Média Mensal'!B76</f>
        <v>São Bento</v>
      </c>
      <c r="C76" s="12" t="str">
        <f>'Média Mensal'!C76</f>
        <v>Aliados</v>
      </c>
      <c r="D76" s="15">
        <f>'Média Mensal'!D76</f>
        <v>443.38</v>
      </c>
      <c r="E76" s="2">
        <v>46031.577534981181</v>
      </c>
      <c r="F76" s="2">
        <v>32217.932759654512</v>
      </c>
      <c r="G76" s="5">
        <f t="shared" si="14"/>
        <v>78249.510294635693</v>
      </c>
      <c r="H76" s="2">
        <v>469</v>
      </c>
      <c r="I76" s="2">
        <v>470</v>
      </c>
      <c r="J76" s="5">
        <f t="shared" si="15"/>
        <v>939</v>
      </c>
      <c r="K76" s="2">
        <v>0</v>
      </c>
      <c r="L76" s="2">
        <v>0</v>
      </c>
      <c r="M76" s="5">
        <f t="shared" si="16"/>
        <v>0</v>
      </c>
      <c r="N76" s="27">
        <f t="shared" si="17"/>
        <v>0.45439052293079424</v>
      </c>
      <c r="O76" s="27">
        <f t="shared" si="0"/>
        <v>0.31735552363725877</v>
      </c>
      <c r="P76" s="28">
        <f t="shared" si="1"/>
        <v>0.38580005470080314</v>
      </c>
      <c r="R76" s="32">
        <f t="shared" si="18"/>
        <v>98.148352953051557</v>
      </c>
      <c r="S76" s="32">
        <f t="shared" si="19"/>
        <v>68.548793105647903</v>
      </c>
      <c r="T76" s="32">
        <f t="shared" si="20"/>
        <v>83.332811815373475</v>
      </c>
    </row>
    <row r="77" spans="2:20" x14ac:dyDescent="0.25">
      <c r="B77" s="12" t="str">
        <f>'Média Mensal'!B77</f>
        <v>Aliados</v>
      </c>
      <c r="C77" s="12" t="str">
        <f>'Média Mensal'!C77</f>
        <v>Trindade S</v>
      </c>
      <c r="D77" s="15">
        <f>'Média Mensal'!D77</f>
        <v>450.27</v>
      </c>
      <c r="E77" s="2">
        <v>44575.017783793846</v>
      </c>
      <c r="F77" s="2">
        <v>38059.110016443563</v>
      </c>
      <c r="G77" s="5">
        <f t="shared" si="14"/>
        <v>82634.127800237417</v>
      </c>
      <c r="H77" s="2">
        <v>466</v>
      </c>
      <c r="I77" s="2">
        <v>465</v>
      </c>
      <c r="J77" s="5">
        <f t="shared" si="15"/>
        <v>931</v>
      </c>
      <c r="K77" s="2">
        <v>0</v>
      </c>
      <c r="L77" s="2">
        <v>0</v>
      </c>
      <c r="M77" s="5">
        <f t="shared" si="16"/>
        <v>0</v>
      </c>
      <c r="N77" s="27">
        <f t="shared" si="17"/>
        <v>0.44284511389081471</v>
      </c>
      <c r="O77" s="27">
        <f t="shared" si="0"/>
        <v>0.37892383528916329</v>
      </c>
      <c r="P77" s="28">
        <f t="shared" si="1"/>
        <v>0.41091880395551089</v>
      </c>
      <c r="R77" s="32">
        <f t="shared" si="18"/>
        <v>95.654544600415974</v>
      </c>
      <c r="S77" s="32">
        <f t="shared" si="19"/>
        <v>81.847548422459269</v>
      </c>
      <c r="T77" s="32">
        <f t="shared" si="20"/>
        <v>88.758461654390345</v>
      </c>
    </row>
    <row r="78" spans="2:20" x14ac:dyDescent="0.25">
      <c r="B78" s="12" t="str">
        <f>'Média Mensal'!B78</f>
        <v>Trindade S</v>
      </c>
      <c r="C78" s="12" t="str">
        <f>'Média Mensal'!C78</f>
        <v>Faria Guimaraes</v>
      </c>
      <c r="D78" s="15">
        <f>'Média Mensal'!D78</f>
        <v>555.34</v>
      </c>
      <c r="E78" s="2">
        <v>32108.587356627668</v>
      </c>
      <c r="F78" s="2">
        <v>32054.514722825643</v>
      </c>
      <c r="G78" s="5">
        <f t="shared" si="14"/>
        <v>64163.102079453311</v>
      </c>
      <c r="H78" s="2">
        <v>466</v>
      </c>
      <c r="I78" s="2">
        <v>462</v>
      </c>
      <c r="J78" s="5">
        <f t="shared" si="15"/>
        <v>928</v>
      </c>
      <c r="K78" s="2">
        <v>0</v>
      </c>
      <c r="L78" s="2">
        <v>0</v>
      </c>
      <c r="M78" s="5">
        <f t="shared" si="16"/>
        <v>0</v>
      </c>
      <c r="N78" s="27">
        <f t="shared" si="17"/>
        <v>0.31899327766479563</v>
      </c>
      <c r="O78" s="27">
        <f t="shared" si="0"/>
        <v>0.32121327083158613</v>
      </c>
      <c r="P78" s="28">
        <f t="shared" si="1"/>
        <v>0.32009848978015898</v>
      </c>
      <c r="R78" s="32">
        <f t="shared" si="18"/>
        <v>68.902547975595851</v>
      </c>
      <c r="S78" s="32">
        <f t="shared" si="19"/>
        <v>69.38206649962261</v>
      </c>
      <c r="T78" s="32">
        <f t="shared" si="20"/>
        <v>69.14127379251434</v>
      </c>
    </row>
    <row r="79" spans="2:20" x14ac:dyDescent="0.25">
      <c r="B79" s="12" t="str">
        <f>'Média Mensal'!B79</f>
        <v>Faria Guimaraes</v>
      </c>
      <c r="C79" s="12" t="str">
        <f>'Média Mensal'!C79</f>
        <v>Marques</v>
      </c>
      <c r="D79" s="15">
        <f>'Média Mensal'!D79</f>
        <v>621.04</v>
      </c>
      <c r="E79" s="2">
        <v>30038.370306360175</v>
      </c>
      <c r="F79" s="2">
        <v>30474.02979470581</v>
      </c>
      <c r="G79" s="5">
        <f t="shared" si="14"/>
        <v>60512.400101065985</v>
      </c>
      <c r="H79" s="2">
        <v>471</v>
      </c>
      <c r="I79" s="2">
        <v>466</v>
      </c>
      <c r="J79" s="5">
        <f t="shared" si="15"/>
        <v>937</v>
      </c>
      <c r="K79" s="2">
        <v>0</v>
      </c>
      <c r="L79" s="2">
        <v>0</v>
      </c>
      <c r="M79" s="5">
        <f t="shared" si="16"/>
        <v>0</v>
      </c>
      <c r="N79" s="27">
        <f t="shared" si="17"/>
        <v>0.29525802377093824</v>
      </c>
      <c r="O79" s="27">
        <f t="shared" si="0"/>
        <v>0.30275423019696601</v>
      </c>
      <c r="P79" s="28">
        <f t="shared" si="1"/>
        <v>0.298986126433189</v>
      </c>
      <c r="R79" s="32">
        <f t="shared" si="18"/>
        <v>63.775733134522667</v>
      </c>
      <c r="S79" s="32">
        <f t="shared" si="19"/>
        <v>65.394913722544658</v>
      </c>
      <c r="T79" s="32">
        <f t="shared" si="20"/>
        <v>64.581003309568814</v>
      </c>
    </row>
    <row r="80" spans="2:20" x14ac:dyDescent="0.25">
      <c r="B80" s="12" t="str">
        <f>'Média Mensal'!B80</f>
        <v>Marques</v>
      </c>
      <c r="C80" s="12" t="str">
        <f>'Média Mensal'!C80</f>
        <v>Combatentes</v>
      </c>
      <c r="D80" s="15">
        <f>'Média Mensal'!D80</f>
        <v>702.75</v>
      </c>
      <c r="E80" s="2">
        <v>24057.646068606904</v>
      </c>
      <c r="F80" s="2">
        <v>23255.40472635466</v>
      </c>
      <c r="G80" s="5">
        <f t="shared" si="14"/>
        <v>47313.050794961564</v>
      </c>
      <c r="H80" s="2">
        <v>464</v>
      </c>
      <c r="I80" s="2">
        <v>462</v>
      </c>
      <c r="J80" s="5">
        <f t="shared" si="15"/>
        <v>926</v>
      </c>
      <c r="K80" s="2">
        <v>0</v>
      </c>
      <c r="L80" s="2">
        <v>0</v>
      </c>
      <c r="M80" s="5">
        <f t="shared" si="16"/>
        <v>0</v>
      </c>
      <c r="N80" s="27">
        <f t="shared" si="17"/>
        <v>0.24003877383268382</v>
      </c>
      <c r="O80" s="27">
        <f t="shared" si="0"/>
        <v>0.23303876790078024</v>
      </c>
      <c r="P80" s="28">
        <f t="shared" si="1"/>
        <v>0.23654633026838634</v>
      </c>
      <c r="R80" s="32">
        <f t="shared" si="18"/>
        <v>51.848375147859706</v>
      </c>
      <c r="S80" s="32">
        <f t="shared" si="19"/>
        <v>50.336373866568529</v>
      </c>
      <c r="T80" s="32">
        <f t="shared" si="20"/>
        <v>51.094007337971455</v>
      </c>
    </row>
    <row r="81" spans="2:20" x14ac:dyDescent="0.25">
      <c r="B81" s="12" t="str">
        <f>'Média Mensal'!B81</f>
        <v>Combatentes</v>
      </c>
      <c r="C81" s="12" t="str">
        <f>'Média Mensal'!C81</f>
        <v>Salgueiros</v>
      </c>
      <c r="D81" s="15">
        <f>'Média Mensal'!D81</f>
        <v>471.25</v>
      </c>
      <c r="E81" s="2">
        <v>21425.53060772199</v>
      </c>
      <c r="F81" s="2">
        <v>18452.019825645151</v>
      </c>
      <c r="G81" s="5">
        <f t="shared" si="14"/>
        <v>39877.550433367142</v>
      </c>
      <c r="H81" s="2">
        <v>470</v>
      </c>
      <c r="I81" s="2">
        <v>468</v>
      </c>
      <c r="J81" s="5">
        <f t="shared" si="15"/>
        <v>938</v>
      </c>
      <c r="K81" s="2">
        <v>0</v>
      </c>
      <c r="L81" s="2">
        <v>0</v>
      </c>
      <c r="M81" s="5">
        <f t="shared" si="16"/>
        <v>0</v>
      </c>
      <c r="N81" s="27">
        <f t="shared" si="17"/>
        <v>0.21104738581286436</v>
      </c>
      <c r="O81" s="27">
        <f t="shared" si="17"/>
        <v>0.18253422587888921</v>
      </c>
      <c r="P81" s="28">
        <f t="shared" si="17"/>
        <v>0.19682120367096631</v>
      </c>
      <c r="R81" s="32">
        <f t="shared" si="18"/>
        <v>45.586235335578699</v>
      </c>
      <c r="S81" s="32">
        <f t="shared" si="19"/>
        <v>39.42739278984007</v>
      </c>
      <c r="T81" s="32">
        <f t="shared" si="20"/>
        <v>42.513379992928719</v>
      </c>
    </row>
    <row r="82" spans="2:20" x14ac:dyDescent="0.25">
      <c r="B82" s="12" t="str">
        <f>'Média Mensal'!B82</f>
        <v>Salgueiros</v>
      </c>
      <c r="C82" s="12" t="str">
        <f>'Média Mensal'!C82</f>
        <v>Polo Universitario</v>
      </c>
      <c r="D82" s="15">
        <f>'Média Mensal'!D82</f>
        <v>775.36</v>
      </c>
      <c r="E82" s="2">
        <v>19833.865018293018</v>
      </c>
      <c r="F82" s="2">
        <v>15037.114047034036</v>
      </c>
      <c r="G82" s="5">
        <f t="shared" si="14"/>
        <v>34870.979065327054</v>
      </c>
      <c r="H82" s="2">
        <v>466</v>
      </c>
      <c r="I82" s="2">
        <v>467</v>
      </c>
      <c r="J82" s="5">
        <f t="shared" si="15"/>
        <v>933</v>
      </c>
      <c r="K82" s="2">
        <v>0</v>
      </c>
      <c r="L82" s="2">
        <v>0</v>
      </c>
      <c r="M82" s="5">
        <f t="shared" si="16"/>
        <v>0</v>
      </c>
      <c r="N82" s="27">
        <f t="shared" si="17"/>
        <v>0.19704602823769093</v>
      </c>
      <c r="O82" s="27">
        <f t="shared" si="17"/>
        <v>0.14907123926395865</v>
      </c>
      <c r="P82" s="28">
        <f t="shared" si="17"/>
        <v>0.17303292378888815</v>
      </c>
      <c r="R82" s="32">
        <f t="shared" si="18"/>
        <v>42.561942099341238</v>
      </c>
      <c r="S82" s="32">
        <f t="shared" si="19"/>
        <v>32.199387681015068</v>
      </c>
      <c r="T82" s="32">
        <f t="shared" si="20"/>
        <v>37.375111538399842</v>
      </c>
    </row>
    <row r="83" spans="2:20" x14ac:dyDescent="0.25">
      <c r="B83" s="12" t="str">
        <f>'Média Mensal'!B83</f>
        <v>Polo Universitario</v>
      </c>
      <c r="C83" s="12" t="str">
        <f>'Média Mensal'!C83</f>
        <v>I.P.O.</v>
      </c>
      <c r="D83" s="15">
        <f>'Média Mensal'!D83</f>
        <v>827.64</v>
      </c>
      <c r="E83" s="2">
        <v>14080.744710828507</v>
      </c>
      <c r="F83" s="2">
        <v>12790.728060994998</v>
      </c>
      <c r="G83" s="5">
        <f t="shared" si="14"/>
        <v>26871.472771823504</v>
      </c>
      <c r="H83" s="2">
        <v>468</v>
      </c>
      <c r="I83" s="2">
        <v>460</v>
      </c>
      <c r="J83" s="5">
        <f t="shared" si="15"/>
        <v>928</v>
      </c>
      <c r="K83" s="2">
        <v>0</v>
      </c>
      <c r="L83" s="2">
        <v>0</v>
      </c>
      <c r="M83" s="5">
        <f t="shared" si="16"/>
        <v>0</v>
      </c>
      <c r="N83" s="27">
        <f t="shared" si="17"/>
        <v>0.13929195068483408</v>
      </c>
      <c r="O83" s="27">
        <f t="shared" si="17"/>
        <v>0.12873116003416865</v>
      </c>
      <c r="P83" s="28">
        <f t="shared" si="17"/>
        <v>0.13405707600885769</v>
      </c>
      <c r="R83" s="32">
        <f t="shared" si="18"/>
        <v>30.087061347924159</v>
      </c>
      <c r="S83" s="32">
        <f t="shared" si="19"/>
        <v>27.805930567380429</v>
      </c>
      <c r="T83" s="32">
        <f t="shared" si="20"/>
        <v>28.956328417913259</v>
      </c>
    </row>
    <row r="84" spans="2:20" x14ac:dyDescent="0.25">
      <c r="B84" s="13" t="str">
        <f>'Média Mensal'!B84</f>
        <v>I.P.O.</v>
      </c>
      <c r="C84" s="13" t="str">
        <f>'Média Mensal'!C84</f>
        <v>Hospital São João</v>
      </c>
      <c r="D84" s="16">
        <f>'Média Mensal'!D84</f>
        <v>351.77</v>
      </c>
      <c r="E84" s="6">
        <v>5101.0448774951292</v>
      </c>
      <c r="F84" s="3">
        <v>9280.9999999604152</v>
      </c>
      <c r="G84" s="7">
        <f t="shared" si="14"/>
        <v>14382.044877455544</v>
      </c>
      <c r="H84" s="6">
        <v>463</v>
      </c>
      <c r="I84" s="3">
        <v>466</v>
      </c>
      <c r="J84" s="7">
        <f t="shared" si="15"/>
        <v>929</v>
      </c>
      <c r="K84" s="6">
        <v>0</v>
      </c>
      <c r="L84" s="3">
        <v>0</v>
      </c>
      <c r="M84" s="7">
        <f t="shared" si="16"/>
        <v>0</v>
      </c>
      <c r="N84" s="27">
        <f t="shared" si="17"/>
        <v>5.100636826549005E-2</v>
      </c>
      <c r="O84" s="27">
        <f t="shared" si="17"/>
        <v>9.2205134318474949E-2</v>
      </c>
      <c r="P84" s="28">
        <f t="shared" si="17"/>
        <v>7.1672272442767734E-2</v>
      </c>
      <c r="R84" s="32">
        <f t="shared" si="18"/>
        <v>11.017375545345852</v>
      </c>
      <c r="S84" s="32">
        <f t="shared" si="19"/>
        <v>19.916309012790592</v>
      </c>
      <c r="T84" s="32">
        <f t="shared" si="20"/>
        <v>15.481210847637831</v>
      </c>
    </row>
    <row r="85" spans="2:20" x14ac:dyDescent="0.25">
      <c r="B85" s="12" t="str">
        <f>'Média Mensal'!B85</f>
        <v xml:space="preserve">Verdes (E) </v>
      </c>
      <c r="C85" s="12" t="str">
        <f>'Média Mensal'!C85</f>
        <v>Botica</v>
      </c>
      <c r="D85" s="15">
        <f>'Média Mensal'!D85</f>
        <v>683.54</v>
      </c>
      <c r="E85" s="2">
        <v>3741.7074706016606</v>
      </c>
      <c r="F85" s="2">
        <v>7064.3999853683035</v>
      </c>
      <c r="G85" s="5">
        <f t="shared" si="14"/>
        <v>10806.107455969965</v>
      </c>
      <c r="H85" s="2">
        <v>160</v>
      </c>
      <c r="I85" s="2">
        <v>176</v>
      </c>
      <c r="J85" s="5">
        <f t="shared" si="15"/>
        <v>336</v>
      </c>
      <c r="K85" s="2">
        <v>0</v>
      </c>
      <c r="L85" s="2">
        <v>0</v>
      </c>
      <c r="M85" s="5">
        <f t="shared" si="16"/>
        <v>0</v>
      </c>
      <c r="N85" s="25">
        <f t="shared" si="17"/>
        <v>0.10826699857064991</v>
      </c>
      <c r="O85" s="25">
        <f t="shared" si="17"/>
        <v>0.18582701981713762</v>
      </c>
      <c r="P85" s="26">
        <f t="shared" si="17"/>
        <v>0.1488936763664292</v>
      </c>
      <c r="R85" s="32">
        <f t="shared" si="18"/>
        <v>23.385671691260377</v>
      </c>
      <c r="S85" s="32">
        <f t="shared" si="19"/>
        <v>40.138636280501721</v>
      </c>
      <c r="T85" s="32">
        <f t="shared" si="20"/>
        <v>32.161034095148707</v>
      </c>
    </row>
    <row r="86" spans="2:20" x14ac:dyDescent="0.25">
      <c r="B86" s="13" t="str">
        <f>'Média Mensal'!B86</f>
        <v>Botica</v>
      </c>
      <c r="C86" s="13" t="str">
        <f>'Média Mensal'!C86</f>
        <v>Aeroporto</v>
      </c>
      <c r="D86" s="16">
        <f>'Média Mensal'!D86</f>
        <v>649.66</v>
      </c>
      <c r="E86" s="6">
        <v>3396.1009440525086</v>
      </c>
      <c r="F86" s="3">
        <v>6598.9999999934907</v>
      </c>
      <c r="G86" s="7">
        <f t="shared" si="14"/>
        <v>9995.1009440460002</v>
      </c>
      <c r="H86" s="6">
        <v>158</v>
      </c>
      <c r="I86" s="3">
        <v>174</v>
      </c>
      <c r="J86" s="7">
        <f t="shared" si="15"/>
        <v>332</v>
      </c>
      <c r="K86" s="6">
        <v>0</v>
      </c>
      <c r="L86" s="3">
        <v>0</v>
      </c>
      <c r="M86" s="7">
        <f t="shared" si="16"/>
        <v>0</v>
      </c>
      <c r="N86" s="27">
        <f t="shared" si="17"/>
        <v>9.9510693391130695E-2</v>
      </c>
      <c r="O86" s="27">
        <f t="shared" si="17"/>
        <v>0.17558003405687236</v>
      </c>
      <c r="P86" s="28">
        <f t="shared" si="17"/>
        <v>0.13937835988462183</v>
      </c>
      <c r="R86" s="32">
        <f t="shared" si="18"/>
        <v>21.494309772484232</v>
      </c>
      <c r="S86" s="32">
        <f t="shared" si="19"/>
        <v>37.925287356284429</v>
      </c>
      <c r="T86" s="32">
        <f t="shared" si="20"/>
        <v>30.105725735078313</v>
      </c>
    </row>
    <row r="87" spans="2:20" x14ac:dyDescent="0.25">
      <c r="B87" s="23" t="s">
        <v>85</v>
      </c>
      <c r="E87" s="40"/>
      <c r="F87" s="40"/>
      <c r="G87" s="40"/>
      <c r="H87" s="40"/>
      <c r="I87" s="40"/>
      <c r="J87" s="40"/>
      <c r="K87" s="40"/>
      <c r="L87" s="40"/>
      <c r="M87" s="40"/>
      <c r="N87" s="41"/>
      <c r="O87" s="41"/>
      <c r="P87" s="41"/>
    </row>
    <row r="88" spans="2:20" x14ac:dyDescent="0.25">
      <c r="B88" s="34"/>
    </row>
    <row r="89" spans="2:20" hidden="1" x14ac:dyDescent="0.25">
      <c r="C89" s="50" t="s">
        <v>106</v>
      </c>
      <c r="D89" s="51">
        <f>+SUMPRODUCT(D5:D86,G5:G86)/1000</f>
        <v>2027200.8868179093</v>
      </c>
    </row>
    <row r="90" spans="2:20" hidden="1" x14ac:dyDescent="0.25">
      <c r="C90" s="50" t="s">
        <v>108</v>
      </c>
      <c r="D90" s="51">
        <f>+(SUMPRODUCT($D$5:$D$86,$J$5:$J$86)+SUMPRODUCT($D$5:$D$86,$M$5:$M$86))/1000</f>
        <v>42328.128929999999</v>
      </c>
    </row>
    <row r="91" spans="2:20" hidden="1" x14ac:dyDescent="0.25">
      <c r="C91" s="50" t="s">
        <v>107</v>
      </c>
      <c r="D91" s="51">
        <f>+(SUMPRODUCT($D$5:$D$86,$J$5:$J$86)*216+SUMPRODUCT($D$5:$D$86,$M$5:$M$86)*248)/1000</f>
        <v>9736866.3826399986</v>
      </c>
    </row>
    <row r="92" spans="2:20" hidden="1" x14ac:dyDescent="0.25">
      <c r="C92" s="50" t="s">
        <v>109</v>
      </c>
      <c r="D92" s="35">
        <f>+D89/D91</f>
        <v>0.20819849088534637</v>
      </c>
    </row>
    <row r="93" spans="2:20" hidden="1" x14ac:dyDescent="0.25">
      <c r="D93" s="52">
        <f>+D92-P2</f>
        <v>1.1379786002407855E-15</v>
      </c>
    </row>
    <row r="94" spans="2:20" hidden="1" x14ac:dyDescent="0.25"/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7">
    <tabColor theme="0" tint="-4.9989318521683403E-2"/>
  </sheetPr>
  <dimension ref="A1:T94"/>
  <sheetViews>
    <sheetView topLeftCell="A82" workbookViewId="0">
      <selection activeCell="B110" sqref="B110"/>
    </sheetView>
  </sheetViews>
  <sheetFormatPr defaultRowHeight="15" x14ac:dyDescent="0.25"/>
  <cols>
    <col min="2" max="2" width="17.42578125" bestFit="1" customWidth="1"/>
    <col min="3" max="3" width="17.42578125" customWidth="1"/>
    <col min="4" max="4" width="13.7109375" customWidth="1"/>
    <col min="5" max="16" width="10" customWidth="1"/>
  </cols>
  <sheetData>
    <row r="1" spans="1:20" ht="14.45" x14ac:dyDescent="0.3">
      <c r="P1" s="33"/>
    </row>
    <row r="2" spans="1:20" ht="17.25" x14ac:dyDescent="0.3">
      <c r="A2" s="1"/>
      <c r="H2" s="55" t="s">
        <v>84</v>
      </c>
      <c r="I2" s="56"/>
      <c r="J2" s="56"/>
      <c r="K2" s="56"/>
      <c r="L2" s="56"/>
      <c r="M2" s="56"/>
      <c r="N2" s="56"/>
      <c r="O2" s="57"/>
      <c r="P2" s="17">
        <v>0.2050251184585718</v>
      </c>
    </row>
    <row r="3" spans="1:20" ht="17.25" x14ac:dyDescent="0.25">
      <c r="B3" s="60" t="s">
        <v>3</v>
      </c>
      <c r="C3" s="62" t="s">
        <v>4</v>
      </c>
      <c r="D3" s="18" t="s">
        <v>82</v>
      </c>
      <c r="E3" s="65" t="s">
        <v>0</v>
      </c>
      <c r="F3" s="65"/>
      <c r="G3" s="66"/>
      <c r="H3" s="64" t="s">
        <v>86</v>
      </c>
      <c r="I3" s="65"/>
      <c r="J3" s="66"/>
      <c r="K3" s="64" t="s">
        <v>87</v>
      </c>
      <c r="L3" s="65"/>
      <c r="M3" s="66"/>
      <c r="N3" s="64" t="s">
        <v>1</v>
      </c>
      <c r="O3" s="65"/>
      <c r="P3" s="66"/>
      <c r="R3" s="64" t="s">
        <v>88</v>
      </c>
      <c r="S3" s="65"/>
      <c r="T3" s="66"/>
    </row>
    <row r="4" spans="1:20" x14ac:dyDescent="0.25">
      <c r="B4" s="61"/>
      <c r="C4" s="63"/>
      <c r="D4" s="19" t="s">
        <v>83</v>
      </c>
      <c r="E4" s="20" t="s">
        <v>5</v>
      </c>
      <c r="F4" s="21" t="s">
        <v>6</v>
      </c>
      <c r="G4" s="22" t="s">
        <v>2</v>
      </c>
      <c r="H4" s="20" t="s">
        <v>5</v>
      </c>
      <c r="I4" s="21" t="s">
        <v>6</v>
      </c>
      <c r="J4" s="22" t="s">
        <v>2</v>
      </c>
      <c r="K4" s="20" t="s">
        <v>5</v>
      </c>
      <c r="L4" s="21" t="s">
        <v>6</v>
      </c>
      <c r="M4" s="24" t="s">
        <v>2</v>
      </c>
      <c r="N4" s="20" t="s">
        <v>5</v>
      </c>
      <c r="O4" s="21" t="s">
        <v>6</v>
      </c>
      <c r="P4" s="22" t="s">
        <v>2</v>
      </c>
      <c r="R4" s="20" t="s">
        <v>5</v>
      </c>
      <c r="S4" s="21" t="s">
        <v>6</v>
      </c>
      <c r="T4" s="31" t="s">
        <v>2</v>
      </c>
    </row>
    <row r="5" spans="1:20" x14ac:dyDescent="0.25">
      <c r="B5" s="11" t="str">
        <f>'Média Mensal'!B5</f>
        <v>Fânzeres</v>
      </c>
      <c r="C5" s="11" t="str">
        <f>'Média Mensal'!C5</f>
        <v>Venda Nova</v>
      </c>
      <c r="D5" s="14">
        <f>'Média Mensal'!D5</f>
        <v>440.45</v>
      </c>
      <c r="E5" s="4">
        <v>1351.9999999963647</v>
      </c>
      <c r="F5" s="2">
        <v>1045.3203659784494</v>
      </c>
      <c r="G5" s="10">
        <f>+E5+F5</f>
        <v>2397.3203659748142</v>
      </c>
      <c r="H5" s="9">
        <v>150</v>
      </c>
      <c r="I5" s="9">
        <v>163</v>
      </c>
      <c r="J5" s="10">
        <f>+H5+I5</f>
        <v>313</v>
      </c>
      <c r="K5" s="9">
        <v>0</v>
      </c>
      <c r="L5" s="9">
        <v>0</v>
      </c>
      <c r="M5" s="10">
        <f>+K5+L5</f>
        <v>0</v>
      </c>
      <c r="N5" s="27">
        <f>+E5/(H5*216+K5*248)</f>
        <v>4.1728395061616193E-2</v>
      </c>
      <c r="O5" s="27">
        <f t="shared" ref="O5:O80" si="0">+F5/(I5*216+L5*248)</f>
        <v>2.9689853612203176E-2</v>
      </c>
      <c r="P5" s="28">
        <f t="shared" ref="P5:P80" si="1">+G5/(J5*216+M5*248)</f>
        <v>3.5459122677417083E-2</v>
      </c>
      <c r="R5" s="32">
        <f>+E5/(H5+K5)</f>
        <v>9.0133333333090988</v>
      </c>
      <c r="S5" s="32">
        <f t="shared" ref="S5" si="2">+F5/(I5+L5)</f>
        <v>6.4130083802358859</v>
      </c>
      <c r="T5" s="32">
        <f t="shared" ref="T5" si="3">+G5/(J5+M5)</f>
        <v>7.6591704983220898</v>
      </c>
    </row>
    <row r="6" spans="1:20" x14ac:dyDescent="0.25">
      <c r="B6" s="12" t="str">
        <f>'Média Mensal'!B6</f>
        <v>Venda Nova</v>
      </c>
      <c r="C6" s="12" t="str">
        <f>'Média Mensal'!C6</f>
        <v>Carreira</v>
      </c>
      <c r="D6" s="15">
        <f>'Média Mensal'!D6</f>
        <v>583.47</v>
      </c>
      <c r="E6" s="4">
        <v>2441.832142653192</v>
      </c>
      <c r="F6" s="2">
        <v>1666.8906257281142</v>
      </c>
      <c r="G6" s="5">
        <f t="shared" ref="G6:G69" si="4">+E6+F6</f>
        <v>4108.7227683813062</v>
      </c>
      <c r="H6" s="2">
        <v>147</v>
      </c>
      <c r="I6" s="2">
        <v>162</v>
      </c>
      <c r="J6" s="5">
        <f t="shared" ref="J6:J69" si="5">+H6+I6</f>
        <v>309</v>
      </c>
      <c r="K6" s="2">
        <v>0</v>
      </c>
      <c r="L6" s="2">
        <v>0</v>
      </c>
      <c r="M6" s="5">
        <f t="shared" ref="M6:M69" si="6">+K6+L6</f>
        <v>0</v>
      </c>
      <c r="N6" s="27">
        <f t="shared" ref="N6:N69" si="7">+E6/(H6*216+K6*248)</f>
        <v>7.6903254681695385E-2</v>
      </c>
      <c r="O6" s="27">
        <f t="shared" si="0"/>
        <v>4.7636334754461426E-2</v>
      </c>
      <c r="P6" s="28">
        <f t="shared" si="1"/>
        <v>6.1559432583922241E-2</v>
      </c>
      <c r="R6" s="32">
        <f t="shared" ref="R6:R70" si="8">+E6/(H6+K6)</f>
        <v>16.611103011246204</v>
      </c>
      <c r="S6" s="32">
        <f t="shared" ref="S6:S70" si="9">+F6/(I6+L6)</f>
        <v>10.289448306963667</v>
      </c>
      <c r="T6" s="32">
        <f t="shared" ref="T6:T70" si="10">+G6/(J6+M6)</f>
        <v>13.296837438127204</v>
      </c>
    </row>
    <row r="7" spans="1:20" x14ac:dyDescent="0.25">
      <c r="B7" s="12" t="str">
        <f>'Média Mensal'!B7</f>
        <v>Carreira</v>
      </c>
      <c r="C7" s="12" t="str">
        <f>'Média Mensal'!C7</f>
        <v>Baguim</v>
      </c>
      <c r="D7" s="15">
        <f>'Média Mensal'!D7</f>
        <v>786.02</v>
      </c>
      <c r="E7" s="4">
        <v>3154.2197979938082</v>
      </c>
      <c r="F7" s="2">
        <v>2016.8976780024132</v>
      </c>
      <c r="G7" s="5">
        <f t="shared" si="4"/>
        <v>5171.1174759962214</v>
      </c>
      <c r="H7" s="2">
        <v>140</v>
      </c>
      <c r="I7" s="2">
        <v>154</v>
      </c>
      <c r="J7" s="5">
        <f t="shared" si="5"/>
        <v>294</v>
      </c>
      <c r="K7" s="2">
        <v>0</v>
      </c>
      <c r="L7" s="2">
        <v>0</v>
      </c>
      <c r="M7" s="5">
        <f t="shared" si="6"/>
        <v>0</v>
      </c>
      <c r="N7" s="27">
        <f t="shared" si="7"/>
        <v>0.104306210251118</v>
      </c>
      <c r="O7" s="27">
        <f t="shared" si="0"/>
        <v>6.063304707799462E-2</v>
      </c>
      <c r="P7" s="28">
        <f t="shared" si="1"/>
        <v>8.1429791446148606E-2</v>
      </c>
      <c r="R7" s="32">
        <f t="shared" si="8"/>
        <v>22.530141414241488</v>
      </c>
      <c r="S7" s="32">
        <f t="shared" si="9"/>
        <v>13.096738168846839</v>
      </c>
      <c r="T7" s="32">
        <f t="shared" si="10"/>
        <v>17.588834952368099</v>
      </c>
    </row>
    <row r="8" spans="1:20" x14ac:dyDescent="0.25">
      <c r="B8" s="12" t="str">
        <f>'Média Mensal'!B8</f>
        <v>Baguim</v>
      </c>
      <c r="C8" s="12" t="str">
        <f>'Média Mensal'!C8</f>
        <v>Campainha</v>
      </c>
      <c r="D8" s="15">
        <f>'Média Mensal'!D8</f>
        <v>751.7</v>
      </c>
      <c r="E8" s="4">
        <v>3877.9006356050099</v>
      </c>
      <c r="F8" s="2">
        <v>2203.4127803764891</v>
      </c>
      <c r="G8" s="5">
        <f t="shared" si="4"/>
        <v>6081.313415981499</v>
      </c>
      <c r="H8" s="2">
        <v>150</v>
      </c>
      <c r="I8" s="2">
        <v>144</v>
      </c>
      <c r="J8" s="5">
        <f t="shared" si="5"/>
        <v>294</v>
      </c>
      <c r="K8" s="2">
        <v>0</v>
      </c>
      <c r="L8" s="2">
        <v>0</v>
      </c>
      <c r="M8" s="5">
        <f t="shared" si="6"/>
        <v>0</v>
      </c>
      <c r="N8" s="27">
        <f t="shared" si="7"/>
        <v>0.11968829122237686</v>
      </c>
      <c r="O8" s="27">
        <f t="shared" si="0"/>
        <v>7.0840174266219427E-2</v>
      </c>
      <c r="P8" s="28">
        <f t="shared" si="1"/>
        <v>9.5762682917320152E-2</v>
      </c>
      <c r="R8" s="32">
        <f t="shared" si="8"/>
        <v>25.852670904033399</v>
      </c>
      <c r="S8" s="32">
        <f t="shared" si="9"/>
        <v>15.301477641503396</v>
      </c>
      <c r="T8" s="32">
        <f t="shared" si="10"/>
        <v>20.684739510141153</v>
      </c>
    </row>
    <row r="9" spans="1:20" x14ac:dyDescent="0.25">
      <c r="B9" s="12" t="str">
        <f>'Média Mensal'!B9</f>
        <v>Campainha</v>
      </c>
      <c r="C9" s="12" t="str">
        <f>'Média Mensal'!C9</f>
        <v>Rio Tinto</v>
      </c>
      <c r="D9" s="15">
        <f>'Média Mensal'!D9</f>
        <v>859.99</v>
      </c>
      <c r="E9" s="4">
        <v>5256.9615631185015</v>
      </c>
      <c r="F9" s="2">
        <v>2668.499235577473</v>
      </c>
      <c r="G9" s="5">
        <f t="shared" si="4"/>
        <v>7925.4607986959745</v>
      </c>
      <c r="H9" s="2">
        <v>148</v>
      </c>
      <c r="I9" s="2">
        <v>144</v>
      </c>
      <c r="J9" s="5">
        <f t="shared" si="5"/>
        <v>292</v>
      </c>
      <c r="K9" s="2">
        <v>0</v>
      </c>
      <c r="L9" s="2">
        <v>0</v>
      </c>
      <c r="M9" s="5">
        <f t="shared" si="6"/>
        <v>0</v>
      </c>
      <c r="N9" s="27">
        <f t="shared" si="7"/>
        <v>0.16444449334079397</v>
      </c>
      <c r="O9" s="27">
        <f t="shared" si="0"/>
        <v>8.5792799497732539E-2</v>
      </c>
      <c r="P9" s="28">
        <f t="shared" si="1"/>
        <v>0.12565735665106503</v>
      </c>
      <c r="R9" s="32">
        <f t="shared" si="8"/>
        <v>35.5200105616115</v>
      </c>
      <c r="S9" s="32">
        <f t="shared" si="9"/>
        <v>18.531244691510228</v>
      </c>
      <c r="T9" s="32">
        <f t="shared" si="10"/>
        <v>27.141989036630051</v>
      </c>
    </row>
    <row r="10" spans="1:20" x14ac:dyDescent="0.25">
      <c r="B10" s="12" t="str">
        <f>'Média Mensal'!B10</f>
        <v>Rio Tinto</v>
      </c>
      <c r="C10" s="12" t="str">
        <f>'Média Mensal'!C10</f>
        <v>Levada</v>
      </c>
      <c r="D10" s="15">
        <f>'Média Mensal'!D10</f>
        <v>452.83</v>
      </c>
      <c r="E10" s="4">
        <v>5905.9650843670779</v>
      </c>
      <c r="F10" s="2">
        <v>3077.9709024449958</v>
      </c>
      <c r="G10" s="5">
        <f t="shared" si="4"/>
        <v>8983.9359868120737</v>
      </c>
      <c r="H10" s="2">
        <v>148</v>
      </c>
      <c r="I10" s="2">
        <v>150</v>
      </c>
      <c r="J10" s="5">
        <f t="shared" si="5"/>
        <v>298</v>
      </c>
      <c r="K10" s="2">
        <v>0</v>
      </c>
      <c r="L10" s="2">
        <v>0</v>
      </c>
      <c r="M10" s="5">
        <f t="shared" si="6"/>
        <v>0</v>
      </c>
      <c r="N10" s="27">
        <f t="shared" si="7"/>
        <v>0.18474615504151271</v>
      </c>
      <c r="O10" s="27">
        <f t="shared" si="0"/>
        <v>9.4999101927314686E-2</v>
      </c>
      <c r="P10" s="28">
        <f t="shared" si="1"/>
        <v>0.13957146387664793</v>
      </c>
      <c r="R10" s="32">
        <f t="shared" si="8"/>
        <v>39.905169488966742</v>
      </c>
      <c r="S10" s="32">
        <f t="shared" si="9"/>
        <v>20.51980601629997</v>
      </c>
      <c r="T10" s="32">
        <f t="shared" si="10"/>
        <v>30.147436197355951</v>
      </c>
    </row>
    <row r="11" spans="1:20" x14ac:dyDescent="0.25">
      <c r="B11" s="12" t="str">
        <f>'Média Mensal'!B11</f>
        <v>Levada</v>
      </c>
      <c r="C11" s="12" t="str">
        <f>'Média Mensal'!C11</f>
        <v>Nau Vitória</v>
      </c>
      <c r="D11" s="15">
        <f>'Média Mensal'!D11</f>
        <v>1111.6199999999999</v>
      </c>
      <c r="E11" s="4">
        <v>7364.68367735832</v>
      </c>
      <c r="F11" s="2">
        <v>4135.134183750507</v>
      </c>
      <c r="G11" s="5">
        <f t="shared" si="4"/>
        <v>11499.817861108826</v>
      </c>
      <c r="H11" s="2">
        <v>148</v>
      </c>
      <c r="I11" s="2">
        <v>154</v>
      </c>
      <c r="J11" s="5">
        <f t="shared" si="5"/>
        <v>302</v>
      </c>
      <c r="K11" s="2">
        <v>0</v>
      </c>
      <c r="L11" s="2">
        <v>0</v>
      </c>
      <c r="M11" s="5">
        <f t="shared" si="6"/>
        <v>0</v>
      </c>
      <c r="N11" s="27">
        <f t="shared" si="7"/>
        <v>0.2303767416591066</v>
      </c>
      <c r="O11" s="27">
        <f t="shared" si="0"/>
        <v>0.12431259571159532</v>
      </c>
      <c r="P11" s="28">
        <f t="shared" si="1"/>
        <v>0.1762910513415015</v>
      </c>
      <c r="R11" s="32">
        <f t="shared" si="8"/>
        <v>49.761376198367024</v>
      </c>
      <c r="S11" s="32">
        <f t="shared" si="9"/>
        <v>26.851520673704592</v>
      </c>
      <c r="T11" s="32">
        <f t="shared" si="10"/>
        <v>38.078867089764323</v>
      </c>
    </row>
    <row r="12" spans="1:20" x14ac:dyDescent="0.25">
      <c r="B12" s="12" t="str">
        <f>'Média Mensal'!B12</f>
        <v>Nau Vitória</v>
      </c>
      <c r="C12" s="12" t="str">
        <f>'Média Mensal'!C12</f>
        <v>Nasoni</v>
      </c>
      <c r="D12" s="15">
        <f>'Média Mensal'!D12</f>
        <v>499.02</v>
      </c>
      <c r="E12" s="4">
        <v>7577.5858007498364</v>
      </c>
      <c r="F12" s="2">
        <v>4230.9508131263983</v>
      </c>
      <c r="G12" s="5">
        <f t="shared" si="4"/>
        <v>11808.536613876235</v>
      </c>
      <c r="H12" s="2">
        <v>148</v>
      </c>
      <c r="I12" s="2">
        <v>154</v>
      </c>
      <c r="J12" s="5">
        <f t="shared" si="5"/>
        <v>302</v>
      </c>
      <c r="K12" s="2">
        <v>0</v>
      </c>
      <c r="L12" s="2">
        <v>0</v>
      </c>
      <c r="M12" s="5">
        <f t="shared" si="6"/>
        <v>0</v>
      </c>
      <c r="N12" s="27">
        <f t="shared" si="7"/>
        <v>0.23703659286629869</v>
      </c>
      <c r="O12" s="27">
        <f t="shared" si="0"/>
        <v>0.12719308601269835</v>
      </c>
      <c r="P12" s="28">
        <f t="shared" si="1"/>
        <v>0.18102367877538991</v>
      </c>
      <c r="R12" s="32">
        <f t="shared" si="8"/>
        <v>51.199904059120513</v>
      </c>
      <c r="S12" s="32">
        <f t="shared" si="9"/>
        <v>27.473706578742846</v>
      </c>
      <c r="T12" s="32">
        <f t="shared" si="10"/>
        <v>39.101114615484221</v>
      </c>
    </row>
    <row r="13" spans="1:20" x14ac:dyDescent="0.25">
      <c r="B13" s="12" t="str">
        <f>'Média Mensal'!B13</f>
        <v>Nasoni</v>
      </c>
      <c r="C13" s="12" t="str">
        <f>'Média Mensal'!C13</f>
        <v>Contumil</v>
      </c>
      <c r="D13" s="15">
        <f>'Média Mensal'!D13</f>
        <v>650</v>
      </c>
      <c r="E13" s="4">
        <v>7752.3241653859768</v>
      </c>
      <c r="F13" s="2">
        <v>4283.9901032847238</v>
      </c>
      <c r="G13" s="5">
        <f t="shared" si="4"/>
        <v>12036.3142686707</v>
      </c>
      <c r="H13" s="2">
        <v>129</v>
      </c>
      <c r="I13" s="2">
        <v>155</v>
      </c>
      <c r="J13" s="5">
        <f t="shared" si="5"/>
        <v>284</v>
      </c>
      <c r="K13" s="2">
        <v>0</v>
      </c>
      <c r="L13" s="2">
        <v>0</v>
      </c>
      <c r="M13" s="5">
        <f t="shared" si="6"/>
        <v>0</v>
      </c>
      <c r="N13" s="27">
        <f t="shared" si="7"/>
        <v>0.2782200748415869</v>
      </c>
      <c r="O13" s="27">
        <f t="shared" si="0"/>
        <v>0.12795669364649712</v>
      </c>
      <c r="P13" s="28">
        <f t="shared" si="1"/>
        <v>0.19621013087947803</v>
      </c>
      <c r="R13" s="32">
        <f t="shared" si="8"/>
        <v>60.095536165782768</v>
      </c>
      <c r="S13" s="32">
        <f t="shared" si="9"/>
        <v>27.63864582764338</v>
      </c>
      <c r="T13" s="32">
        <f t="shared" si="10"/>
        <v>42.381388269967253</v>
      </c>
    </row>
    <row r="14" spans="1:20" x14ac:dyDescent="0.25">
      <c r="B14" s="12" t="str">
        <f>'Média Mensal'!B14</f>
        <v>Contumil</v>
      </c>
      <c r="C14" s="12" t="str">
        <f>'Média Mensal'!C14</f>
        <v>Estádio do Dragão</v>
      </c>
      <c r="D14" s="15">
        <f>'Média Mensal'!D14</f>
        <v>619.19000000000005</v>
      </c>
      <c r="E14" s="4">
        <v>9107.8622252612677</v>
      </c>
      <c r="F14" s="2">
        <v>5183.7414228289053</v>
      </c>
      <c r="G14" s="5">
        <f t="shared" si="4"/>
        <v>14291.603648090173</v>
      </c>
      <c r="H14" s="2">
        <v>125</v>
      </c>
      <c r="I14" s="2">
        <v>147</v>
      </c>
      <c r="J14" s="5">
        <f t="shared" si="5"/>
        <v>272</v>
      </c>
      <c r="K14" s="2">
        <v>0</v>
      </c>
      <c r="L14" s="2">
        <v>0</v>
      </c>
      <c r="M14" s="5">
        <f t="shared" si="6"/>
        <v>0</v>
      </c>
      <c r="N14" s="27">
        <f t="shared" si="7"/>
        <v>0.33732823056523215</v>
      </c>
      <c r="O14" s="27">
        <f t="shared" si="0"/>
        <v>0.16325716247256566</v>
      </c>
      <c r="P14" s="28">
        <f t="shared" si="1"/>
        <v>0.2432530577357396</v>
      </c>
      <c r="R14" s="32">
        <f t="shared" si="8"/>
        <v>72.862897802090146</v>
      </c>
      <c r="S14" s="32">
        <f t="shared" si="9"/>
        <v>35.263547094074184</v>
      </c>
      <c r="T14" s="32">
        <f t="shared" si="10"/>
        <v>52.542660470919756</v>
      </c>
    </row>
    <row r="15" spans="1:20" x14ac:dyDescent="0.25">
      <c r="B15" s="12" t="str">
        <f>'Média Mensal'!B15</f>
        <v>Estádio do Dragão</v>
      </c>
      <c r="C15" s="12" t="str">
        <f>'Média Mensal'!C15</f>
        <v>Campanhã</v>
      </c>
      <c r="D15" s="15">
        <f>'Média Mensal'!D15</f>
        <v>1166.02</v>
      </c>
      <c r="E15" s="4">
        <v>15927.616940616164</v>
      </c>
      <c r="F15" s="2">
        <v>10758.639584016621</v>
      </c>
      <c r="G15" s="5">
        <f t="shared" si="4"/>
        <v>26686.256524632787</v>
      </c>
      <c r="H15" s="2">
        <v>254</v>
      </c>
      <c r="I15" s="2">
        <v>284</v>
      </c>
      <c r="J15" s="5">
        <f t="shared" si="5"/>
        <v>538</v>
      </c>
      <c r="K15" s="2">
        <v>124</v>
      </c>
      <c r="L15" s="2">
        <v>175</v>
      </c>
      <c r="M15" s="5">
        <f t="shared" si="6"/>
        <v>299</v>
      </c>
      <c r="N15" s="27">
        <f t="shared" si="7"/>
        <v>0.18603551836825086</v>
      </c>
      <c r="O15" s="27">
        <f t="shared" si="0"/>
        <v>0.10271365981838215</v>
      </c>
      <c r="P15" s="28">
        <f t="shared" si="1"/>
        <v>0.14018836165493165</v>
      </c>
      <c r="R15" s="32">
        <f t="shared" si="8"/>
        <v>42.136552752952817</v>
      </c>
      <c r="S15" s="32">
        <f t="shared" si="9"/>
        <v>23.439301925962138</v>
      </c>
      <c r="T15" s="32">
        <f t="shared" si="10"/>
        <v>31.883221654280511</v>
      </c>
    </row>
    <row r="16" spans="1:20" x14ac:dyDescent="0.25">
      <c r="B16" s="12" t="str">
        <f>'Média Mensal'!B16</f>
        <v>Campanhã</v>
      </c>
      <c r="C16" s="12" t="str">
        <f>'Média Mensal'!C16</f>
        <v>Heroismo</v>
      </c>
      <c r="D16" s="15">
        <f>'Média Mensal'!D16</f>
        <v>950.92</v>
      </c>
      <c r="E16" s="4">
        <v>31333.601884737691</v>
      </c>
      <c r="F16" s="2">
        <v>19566.124030139337</v>
      </c>
      <c r="G16" s="5">
        <f t="shared" si="4"/>
        <v>50899.725914877024</v>
      </c>
      <c r="H16" s="2">
        <v>276</v>
      </c>
      <c r="I16" s="2">
        <v>287</v>
      </c>
      <c r="J16" s="5">
        <f t="shared" si="5"/>
        <v>563</v>
      </c>
      <c r="K16" s="2">
        <v>239</v>
      </c>
      <c r="L16" s="2">
        <v>337</v>
      </c>
      <c r="M16" s="5">
        <f t="shared" si="6"/>
        <v>576</v>
      </c>
      <c r="N16" s="27">
        <f t="shared" si="7"/>
        <v>0.26355563122213926</v>
      </c>
      <c r="O16" s="27">
        <f t="shared" si="0"/>
        <v>0.13441226114351601</v>
      </c>
      <c r="P16" s="28">
        <f t="shared" si="1"/>
        <v>0.19246954470640493</v>
      </c>
      <c r="R16" s="32">
        <f t="shared" si="8"/>
        <v>60.841945407257654</v>
      </c>
      <c r="S16" s="32">
        <f t="shared" si="9"/>
        <v>31.355967997018169</v>
      </c>
      <c r="T16" s="32">
        <f t="shared" si="10"/>
        <v>44.68808245379897</v>
      </c>
    </row>
    <row r="17" spans="2:20" x14ac:dyDescent="0.25">
      <c r="B17" s="12" t="str">
        <f>'Média Mensal'!B17</f>
        <v>Heroismo</v>
      </c>
      <c r="C17" s="12" t="str">
        <f>'Média Mensal'!C17</f>
        <v>24 de Agosto</v>
      </c>
      <c r="D17" s="15">
        <f>'Média Mensal'!D17</f>
        <v>571.9</v>
      </c>
      <c r="E17" s="4">
        <v>33422.318658459772</v>
      </c>
      <c r="F17" s="2">
        <v>21153.280046832475</v>
      </c>
      <c r="G17" s="5">
        <f t="shared" si="4"/>
        <v>54575.598705292243</v>
      </c>
      <c r="H17" s="2">
        <v>274</v>
      </c>
      <c r="I17" s="2">
        <v>286</v>
      </c>
      <c r="J17" s="5">
        <f t="shared" si="5"/>
        <v>560</v>
      </c>
      <c r="K17" s="2">
        <v>239</v>
      </c>
      <c r="L17" s="2">
        <v>334</v>
      </c>
      <c r="M17" s="5">
        <f t="shared" si="6"/>
        <v>573</v>
      </c>
      <c r="N17" s="27">
        <f t="shared" si="7"/>
        <v>0.28214964761987382</v>
      </c>
      <c r="O17" s="27">
        <f t="shared" si="0"/>
        <v>0.14628015079962708</v>
      </c>
      <c r="P17" s="28">
        <f t="shared" si="1"/>
        <v>0.20746129727097681</v>
      </c>
      <c r="R17" s="32">
        <f t="shared" si="8"/>
        <v>65.15071863247519</v>
      </c>
      <c r="S17" s="32">
        <f t="shared" si="9"/>
        <v>34.118193623923347</v>
      </c>
      <c r="T17" s="32">
        <f t="shared" si="10"/>
        <v>48.169107418616278</v>
      </c>
    </row>
    <row r="18" spans="2:20" x14ac:dyDescent="0.25">
      <c r="B18" s="12" t="str">
        <f>'Média Mensal'!B18</f>
        <v>24 de Agosto</v>
      </c>
      <c r="C18" s="12" t="str">
        <f>'Média Mensal'!C18</f>
        <v>Bolhão</v>
      </c>
      <c r="D18" s="15">
        <f>'Média Mensal'!D18</f>
        <v>680.44</v>
      </c>
      <c r="E18" s="4">
        <v>42342.933761211403</v>
      </c>
      <c r="F18" s="2">
        <v>25563.013076757077</v>
      </c>
      <c r="G18" s="5">
        <f t="shared" si="4"/>
        <v>67905.946837968484</v>
      </c>
      <c r="H18" s="2">
        <v>300</v>
      </c>
      <c r="I18" s="2">
        <v>278</v>
      </c>
      <c r="J18" s="5">
        <f t="shared" si="5"/>
        <v>578</v>
      </c>
      <c r="K18" s="2">
        <v>235</v>
      </c>
      <c r="L18" s="2">
        <v>320</v>
      </c>
      <c r="M18" s="5">
        <f t="shared" si="6"/>
        <v>555</v>
      </c>
      <c r="N18" s="27">
        <f t="shared" si="7"/>
        <v>0.34402773611643972</v>
      </c>
      <c r="O18" s="27">
        <f t="shared" si="0"/>
        <v>0.18336833665755967</v>
      </c>
      <c r="P18" s="28">
        <f t="shared" si="1"/>
        <v>0.25870114762567614</v>
      </c>
      <c r="R18" s="32">
        <f t="shared" si="8"/>
        <v>79.145670581703556</v>
      </c>
      <c r="S18" s="32">
        <f t="shared" si="9"/>
        <v>42.747513506282736</v>
      </c>
      <c r="T18" s="32">
        <f t="shared" si="10"/>
        <v>59.934639751075451</v>
      </c>
    </row>
    <row r="19" spans="2:20" x14ac:dyDescent="0.25">
      <c r="B19" s="12" t="str">
        <f>'Média Mensal'!B19</f>
        <v>Bolhão</v>
      </c>
      <c r="C19" s="12" t="str">
        <f>'Média Mensal'!C19</f>
        <v>Trindade</v>
      </c>
      <c r="D19" s="15">
        <f>'Média Mensal'!D19</f>
        <v>451.8</v>
      </c>
      <c r="E19" s="4">
        <v>46274.135219398966</v>
      </c>
      <c r="F19" s="2">
        <v>36399.757272445619</v>
      </c>
      <c r="G19" s="5">
        <f t="shared" si="4"/>
        <v>82673.892491844585</v>
      </c>
      <c r="H19" s="2">
        <v>303</v>
      </c>
      <c r="I19" s="2">
        <v>268</v>
      </c>
      <c r="J19" s="5">
        <f t="shared" si="5"/>
        <v>571</v>
      </c>
      <c r="K19" s="2">
        <v>229</v>
      </c>
      <c r="L19" s="2">
        <v>324</v>
      </c>
      <c r="M19" s="5">
        <f t="shared" si="6"/>
        <v>553</v>
      </c>
      <c r="N19" s="27">
        <f t="shared" si="7"/>
        <v>0.37855149884979522</v>
      </c>
      <c r="O19" s="27">
        <f t="shared" si="0"/>
        <v>0.26330842934350129</v>
      </c>
      <c r="P19" s="28">
        <f t="shared" si="1"/>
        <v>0.31739055778502989</v>
      </c>
      <c r="R19" s="32">
        <f t="shared" si="8"/>
        <v>86.981457179321367</v>
      </c>
      <c r="S19" s="32">
        <f t="shared" si="9"/>
        <v>61.48607647372571</v>
      </c>
      <c r="T19" s="32">
        <f t="shared" si="10"/>
        <v>73.553285135093049</v>
      </c>
    </row>
    <row r="20" spans="2:20" x14ac:dyDescent="0.25">
      <c r="B20" s="12" t="str">
        <f>'Média Mensal'!B20</f>
        <v>Trindade</v>
      </c>
      <c r="C20" s="12" t="str">
        <f>'Média Mensal'!C20</f>
        <v>Lapa</v>
      </c>
      <c r="D20" s="15">
        <f>'Média Mensal'!D20</f>
        <v>857.43000000000006</v>
      </c>
      <c r="E20" s="4">
        <v>50038.443163979435</v>
      </c>
      <c r="F20" s="2">
        <v>52902.719779368352</v>
      </c>
      <c r="G20" s="5">
        <f t="shared" si="4"/>
        <v>102941.16294334779</v>
      </c>
      <c r="H20" s="2">
        <v>403</v>
      </c>
      <c r="I20" s="2">
        <v>358</v>
      </c>
      <c r="J20" s="5">
        <f t="shared" si="5"/>
        <v>761</v>
      </c>
      <c r="K20" s="2">
        <v>229</v>
      </c>
      <c r="L20" s="2">
        <v>320</v>
      </c>
      <c r="M20" s="5">
        <f t="shared" si="6"/>
        <v>549</v>
      </c>
      <c r="N20" s="27">
        <f t="shared" si="7"/>
        <v>0.34787571721342764</v>
      </c>
      <c r="O20" s="27">
        <f t="shared" si="0"/>
        <v>0.33763095948233657</v>
      </c>
      <c r="P20" s="28">
        <f t="shared" si="1"/>
        <v>0.34253434935629223</v>
      </c>
      <c r="R20" s="32">
        <f t="shared" si="8"/>
        <v>79.174751841739607</v>
      </c>
      <c r="S20" s="32">
        <f t="shared" si="9"/>
        <v>78.027610294053616</v>
      </c>
      <c r="T20" s="32">
        <f t="shared" si="10"/>
        <v>78.581040414769305</v>
      </c>
    </row>
    <row r="21" spans="2:20" x14ac:dyDescent="0.25">
      <c r="B21" s="12" t="str">
        <f>'Média Mensal'!B21</f>
        <v>Lapa</v>
      </c>
      <c r="C21" s="12" t="str">
        <f>'Média Mensal'!C21</f>
        <v>Carolina Michaelis</v>
      </c>
      <c r="D21" s="15">
        <f>'Média Mensal'!D21</f>
        <v>460.97</v>
      </c>
      <c r="E21" s="4">
        <v>47669.110186238671</v>
      </c>
      <c r="F21" s="2">
        <v>52651.728527989493</v>
      </c>
      <c r="G21" s="5">
        <f t="shared" si="4"/>
        <v>100320.83871422816</v>
      </c>
      <c r="H21" s="2">
        <v>394</v>
      </c>
      <c r="I21" s="2">
        <v>355</v>
      </c>
      <c r="J21" s="5">
        <f t="shared" si="5"/>
        <v>749</v>
      </c>
      <c r="K21" s="2">
        <v>233</v>
      </c>
      <c r="L21" s="2">
        <v>315</v>
      </c>
      <c r="M21" s="5">
        <f t="shared" si="6"/>
        <v>548</v>
      </c>
      <c r="N21" s="27">
        <f t="shared" si="7"/>
        <v>0.33361171117405708</v>
      </c>
      <c r="O21" s="27">
        <f t="shared" si="0"/>
        <v>0.34012744527124994</v>
      </c>
      <c r="P21" s="28">
        <f t="shared" si="1"/>
        <v>0.33699994193325949</v>
      </c>
      <c r="R21" s="32">
        <f t="shared" si="8"/>
        <v>76.027288973267417</v>
      </c>
      <c r="S21" s="32">
        <f t="shared" si="9"/>
        <v>78.584669444760436</v>
      </c>
      <c r="T21" s="32">
        <f t="shared" si="10"/>
        <v>77.34837217750821</v>
      </c>
    </row>
    <row r="22" spans="2:20" x14ac:dyDescent="0.25">
      <c r="B22" s="12" t="str">
        <f>'Média Mensal'!B22</f>
        <v>Carolina Michaelis</v>
      </c>
      <c r="C22" s="12" t="str">
        <f>'Média Mensal'!C22</f>
        <v>Casa da Música</v>
      </c>
      <c r="D22" s="15">
        <f>'Média Mensal'!D22</f>
        <v>627.48</v>
      </c>
      <c r="E22" s="4">
        <v>45394.759686599406</v>
      </c>
      <c r="F22" s="2">
        <v>49467.124963061826</v>
      </c>
      <c r="G22" s="5">
        <f t="shared" si="4"/>
        <v>94861.884649661224</v>
      </c>
      <c r="H22" s="2">
        <v>388</v>
      </c>
      <c r="I22" s="2">
        <v>362</v>
      </c>
      <c r="J22" s="5">
        <f t="shared" si="5"/>
        <v>750</v>
      </c>
      <c r="K22" s="2">
        <v>249</v>
      </c>
      <c r="L22" s="2">
        <v>286</v>
      </c>
      <c r="M22" s="5">
        <f t="shared" si="6"/>
        <v>535</v>
      </c>
      <c r="N22" s="27">
        <f t="shared" si="7"/>
        <v>0.31186287226298026</v>
      </c>
      <c r="O22" s="27">
        <f t="shared" si="0"/>
        <v>0.33172696461280732</v>
      </c>
      <c r="P22" s="28">
        <f t="shared" si="1"/>
        <v>0.32191490650760562</v>
      </c>
      <c r="R22" s="32">
        <f t="shared" si="8"/>
        <v>71.263359005650557</v>
      </c>
      <c r="S22" s="32">
        <f t="shared" si="9"/>
        <v>76.33815580719417</v>
      </c>
      <c r="T22" s="32">
        <f t="shared" si="10"/>
        <v>73.822478326584616</v>
      </c>
    </row>
    <row r="23" spans="2:20" x14ac:dyDescent="0.25">
      <c r="B23" s="12" t="str">
        <f>'Média Mensal'!B23</f>
        <v>Casa da Música</v>
      </c>
      <c r="C23" s="12" t="str">
        <f>'Média Mensal'!C23</f>
        <v>Francos</v>
      </c>
      <c r="D23" s="15">
        <f>'Média Mensal'!D23</f>
        <v>871.87</v>
      </c>
      <c r="E23" s="4">
        <v>39951.548454424432</v>
      </c>
      <c r="F23" s="2">
        <v>41777.36287567205</v>
      </c>
      <c r="G23" s="5">
        <f t="shared" si="4"/>
        <v>81728.911330096482</v>
      </c>
      <c r="H23" s="2">
        <v>373</v>
      </c>
      <c r="I23" s="2">
        <v>363</v>
      </c>
      <c r="J23" s="5">
        <f t="shared" si="5"/>
        <v>736</v>
      </c>
      <c r="K23" s="2">
        <v>252</v>
      </c>
      <c r="L23" s="2">
        <v>286</v>
      </c>
      <c r="M23" s="5">
        <f t="shared" si="6"/>
        <v>538</v>
      </c>
      <c r="N23" s="27">
        <f t="shared" si="7"/>
        <v>0.27925647580400681</v>
      </c>
      <c r="O23" s="27">
        <f t="shared" si="0"/>
        <v>0.27975413079011124</v>
      </c>
      <c r="P23" s="28">
        <f t="shared" si="1"/>
        <v>0.27951064066380465</v>
      </c>
      <c r="R23" s="32">
        <f t="shared" si="8"/>
        <v>63.922477527079089</v>
      </c>
      <c r="S23" s="32">
        <f t="shared" si="9"/>
        <v>64.371899654348312</v>
      </c>
      <c r="T23" s="32">
        <f t="shared" si="10"/>
        <v>64.151421766166777</v>
      </c>
    </row>
    <row r="24" spans="2:20" x14ac:dyDescent="0.25">
      <c r="B24" s="12" t="str">
        <f>'Média Mensal'!B24</f>
        <v>Francos</v>
      </c>
      <c r="C24" s="12" t="str">
        <f>'Média Mensal'!C24</f>
        <v>Ramalde</v>
      </c>
      <c r="D24" s="15">
        <f>'Média Mensal'!D24</f>
        <v>965.03</v>
      </c>
      <c r="E24" s="4">
        <v>37874.87102915952</v>
      </c>
      <c r="F24" s="2">
        <v>38862.970643149056</v>
      </c>
      <c r="G24" s="5">
        <f t="shared" si="4"/>
        <v>76737.841672308568</v>
      </c>
      <c r="H24" s="2">
        <v>372</v>
      </c>
      <c r="I24" s="2">
        <v>371</v>
      </c>
      <c r="J24" s="5">
        <f t="shared" si="5"/>
        <v>743</v>
      </c>
      <c r="K24" s="2">
        <v>262</v>
      </c>
      <c r="L24" s="2">
        <v>287</v>
      </c>
      <c r="M24" s="5">
        <f t="shared" si="6"/>
        <v>549</v>
      </c>
      <c r="N24" s="27">
        <f t="shared" si="7"/>
        <v>0.26061647465842452</v>
      </c>
      <c r="O24" s="27">
        <f t="shared" si="0"/>
        <v>0.25683997728632929</v>
      </c>
      <c r="P24" s="28">
        <f t="shared" si="1"/>
        <v>0.25869013508734012</v>
      </c>
      <c r="R24" s="32">
        <f t="shared" si="8"/>
        <v>59.739544210030786</v>
      </c>
      <c r="S24" s="32">
        <f t="shared" si="9"/>
        <v>59.062265415120144</v>
      </c>
      <c r="T24" s="32">
        <f t="shared" si="10"/>
        <v>59.394614297452449</v>
      </c>
    </row>
    <row r="25" spans="2:20" x14ac:dyDescent="0.25">
      <c r="B25" s="12" t="str">
        <f>'Média Mensal'!B25</f>
        <v>Ramalde</v>
      </c>
      <c r="C25" s="12" t="str">
        <f>'Média Mensal'!C25</f>
        <v>Viso</v>
      </c>
      <c r="D25" s="15">
        <f>'Média Mensal'!D25</f>
        <v>621.15</v>
      </c>
      <c r="E25" s="4">
        <v>37166.060332385496</v>
      </c>
      <c r="F25" s="2">
        <v>36811.717174767284</v>
      </c>
      <c r="G25" s="5">
        <f t="shared" si="4"/>
        <v>73977.777507152787</v>
      </c>
      <c r="H25" s="2">
        <v>387</v>
      </c>
      <c r="I25" s="2">
        <v>369</v>
      </c>
      <c r="J25" s="5">
        <f t="shared" si="5"/>
        <v>756</v>
      </c>
      <c r="K25" s="2">
        <v>259</v>
      </c>
      <c r="L25" s="2">
        <v>291</v>
      </c>
      <c r="M25" s="5">
        <f t="shared" si="6"/>
        <v>550</v>
      </c>
      <c r="N25" s="27">
        <f t="shared" si="7"/>
        <v>0.25142101642754555</v>
      </c>
      <c r="O25" s="27">
        <f t="shared" si="0"/>
        <v>0.24238646475168091</v>
      </c>
      <c r="P25" s="28">
        <f t="shared" si="1"/>
        <v>0.24684272565250381</v>
      </c>
      <c r="R25" s="32">
        <f t="shared" si="8"/>
        <v>57.532601133723681</v>
      </c>
      <c r="S25" s="32">
        <f t="shared" si="9"/>
        <v>55.775329052677705</v>
      </c>
      <c r="T25" s="32">
        <f t="shared" si="10"/>
        <v>56.6445463301323</v>
      </c>
    </row>
    <row r="26" spans="2:20" x14ac:dyDescent="0.25">
      <c r="B26" s="12" t="str">
        <f>'Média Mensal'!B26</f>
        <v>Viso</v>
      </c>
      <c r="C26" s="12" t="str">
        <f>'Média Mensal'!C26</f>
        <v>Sete Bicas</v>
      </c>
      <c r="D26" s="15">
        <f>'Média Mensal'!D26</f>
        <v>743.81</v>
      </c>
      <c r="E26" s="4">
        <v>35688.112788337719</v>
      </c>
      <c r="F26" s="2">
        <v>34785.177734739511</v>
      </c>
      <c r="G26" s="5">
        <f t="shared" si="4"/>
        <v>70473.29052307723</v>
      </c>
      <c r="H26" s="2">
        <v>395</v>
      </c>
      <c r="I26" s="2">
        <v>360</v>
      </c>
      <c r="J26" s="5">
        <f t="shared" si="5"/>
        <v>755</v>
      </c>
      <c r="K26" s="2">
        <v>264</v>
      </c>
      <c r="L26" s="2">
        <v>294</v>
      </c>
      <c r="M26" s="5">
        <f t="shared" si="6"/>
        <v>558</v>
      </c>
      <c r="N26" s="27">
        <f t="shared" si="7"/>
        <v>0.23667112836448698</v>
      </c>
      <c r="O26" s="27">
        <f t="shared" si="0"/>
        <v>0.23086690118097264</v>
      </c>
      <c r="P26" s="28">
        <f t="shared" si="1"/>
        <v>0.23377016998075137</v>
      </c>
      <c r="R26" s="32">
        <f t="shared" si="8"/>
        <v>54.154951120391075</v>
      </c>
      <c r="S26" s="32">
        <f t="shared" si="9"/>
        <v>53.18834516015216</v>
      </c>
      <c r="T26" s="32">
        <f t="shared" si="10"/>
        <v>53.673488593356609</v>
      </c>
    </row>
    <row r="27" spans="2:20" x14ac:dyDescent="0.25">
      <c r="B27" s="12" t="str">
        <f>'Média Mensal'!B27</f>
        <v>Sete Bicas</v>
      </c>
      <c r="C27" s="12" t="str">
        <f>'Média Mensal'!C27</f>
        <v>ASra da Hora</v>
      </c>
      <c r="D27" s="15">
        <f>'Média Mensal'!D27</f>
        <v>674.5</v>
      </c>
      <c r="E27" s="4">
        <v>30833.521726262526</v>
      </c>
      <c r="F27" s="2">
        <v>34328.646496327761</v>
      </c>
      <c r="G27" s="5">
        <f t="shared" si="4"/>
        <v>65162.168222590291</v>
      </c>
      <c r="H27" s="2">
        <v>409</v>
      </c>
      <c r="I27" s="2">
        <v>361</v>
      </c>
      <c r="J27" s="5">
        <f t="shared" si="5"/>
        <v>770</v>
      </c>
      <c r="K27" s="2">
        <v>263</v>
      </c>
      <c r="L27" s="2">
        <v>291</v>
      </c>
      <c r="M27" s="5">
        <f t="shared" si="6"/>
        <v>554</v>
      </c>
      <c r="N27" s="27">
        <f t="shared" si="7"/>
        <v>0.20078090309349947</v>
      </c>
      <c r="O27" s="27">
        <f t="shared" si="0"/>
        <v>0.22863815068419491</v>
      </c>
      <c r="P27" s="28">
        <f t="shared" si="1"/>
        <v>0.21455249783541741</v>
      </c>
      <c r="R27" s="32">
        <f t="shared" si="8"/>
        <v>45.883216854557332</v>
      </c>
      <c r="S27" s="32">
        <f t="shared" si="9"/>
        <v>52.651298307251167</v>
      </c>
      <c r="T27" s="32">
        <f t="shared" si="10"/>
        <v>49.216139140929222</v>
      </c>
    </row>
    <row r="28" spans="2:20" x14ac:dyDescent="0.25">
      <c r="B28" s="12" t="str">
        <f>'Média Mensal'!B28</f>
        <v>ASra da Hora</v>
      </c>
      <c r="C28" s="12" t="str">
        <f>'Média Mensal'!C28</f>
        <v>Vasco da Gama</v>
      </c>
      <c r="D28" s="15">
        <f>'Média Mensal'!D28</f>
        <v>824.48</v>
      </c>
      <c r="E28" s="4">
        <v>16990.575686639051</v>
      </c>
      <c r="F28" s="2">
        <v>12022.248607668571</v>
      </c>
      <c r="G28" s="5">
        <f t="shared" si="4"/>
        <v>29012.824294307622</v>
      </c>
      <c r="H28" s="2">
        <v>220</v>
      </c>
      <c r="I28" s="2">
        <v>180</v>
      </c>
      <c r="J28" s="5">
        <f t="shared" si="5"/>
        <v>400</v>
      </c>
      <c r="K28" s="2">
        <v>0</v>
      </c>
      <c r="L28" s="2">
        <v>0</v>
      </c>
      <c r="M28" s="5">
        <f t="shared" si="6"/>
        <v>0</v>
      </c>
      <c r="N28" s="27">
        <f t="shared" si="7"/>
        <v>0.35754578465149517</v>
      </c>
      <c r="O28" s="27">
        <f t="shared" si="0"/>
        <v>0.30921421316019987</v>
      </c>
      <c r="P28" s="28">
        <f t="shared" si="1"/>
        <v>0.33579657748041231</v>
      </c>
      <c r="R28" s="32">
        <f t="shared" si="8"/>
        <v>77.22988948472296</v>
      </c>
      <c r="S28" s="32">
        <f t="shared" si="9"/>
        <v>66.790270042603169</v>
      </c>
      <c r="T28" s="32">
        <f t="shared" si="10"/>
        <v>72.532060735769051</v>
      </c>
    </row>
    <row r="29" spans="2:20" x14ac:dyDescent="0.25">
      <c r="B29" s="12" t="str">
        <f>'Média Mensal'!B29</f>
        <v>Vasco da Gama</v>
      </c>
      <c r="C29" s="12" t="str">
        <f>'Média Mensal'!C29</f>
        <v>Estádio do Mar</v>
      </c>
      <c r="D29" s="15">
        <f>'Média Mensal'!D29</f>
        <v>661.6</v>
      </c>
      <c r="E29" s="4">
        <v>17458.622755885084</v>
      </c>
      <c r="F29" s="2">
        <v>11558.703744389701</v>
      </c>
      <c r="G29" s="5">
        <f t="shared" si="4"/>
        <v>29017.326500274787</v>
      </c>
      <c r="H29" s="2">
        <v>211</v>
      </c>
      <c r="I29" s="2">
        <v>175</v>
      </c>
      <c r="J29" s="5">
        <f t="shared" si="5"/>
        <v>386</v>
      </c>
      <c r="K29" s="2">
        <v>0</v>
      </c>
      <c r="L29" s="2">
        <v>0</v>
      </c>
      <c r="M29" s="5">
        <f t="shared" si="6"/>
        <v>0</v>
      </c>
      <c r="N29" s="27">
        <f t="shared" si="7"/>
        <v>0.38306614788233029</v>
      </c>
      <c r="O29" s="27">
        <f t="shared" si="0"/>
        <v>0.30578581334364285</v>
      </c>
      <c r="P29" s="28">
        <f t="shared" si="1"/>
        <v>0.34802972678318445</v>
      </c>
      <c r="R29" s="32">
        <f t="shared" si="8"/>
        <v>82.742287942583332</v>
      </c>
      <c r="S29" s="32">
        <f t="shared" si="9"/>
        <v>66.049735682226867</v>
      </c>
      <c r="T29" s="32">
        <f t="shared" si="10"/>
        <v>75.174420985167842</v>
      </c>
    </row>
    <row r="30" spans="2:20" x14ac:dyDescent="0.25">
      <c r="B30" s="12" t="str">
        <f>'Média Mensal'!B30</f>
        <v>Estádio do Mar</v>
      </c>
      <c r="C30" s="12" t="str">
        <f>'Média Mensal'!C30</f>
        <v>Pedro Hispano</v>
      </c>
      <c r="D30" s="15">
        <f>'Média Mensal'!D30</f>
        <v>786.97</v>
      </c>
      <c r="E30" s="4">
        <v>17063.696573263533</v>
      </c>
      <c r="F30" s="2">
        <v>11052.194250896557</v>
      </c>
      <c r="G30" s="5">
        <f t="shared" si="4"/>
        <v>28115.890824160088</v>
      </c>
      <c r="H30" s="2">
        <v>209</v>
      </c>
      <c r="I30" s="2">
        <v>189</v>
      </c>
      <c r="J30" s="5">
        <f t="shared" si="5"/>
        <v>398</v>
      </c>
      <c r="K30" s="2">
        <v>0</v>
      </c>
      <c r="L30" s="2">
        <v>0</v>
      </c>
      <c r="M30" s="5">
        <f t="shared" si="6"/>
        <v>0</v>
      </c>
      <c r="N30" s="27">
        <f t="shared" si="7"/>
        <v>0.3779837093138298</v>
      </c>
      <c r="O30" s="27">
        <f t="shared" si="0"/>
        <v>0.2707278623088516</v>
      </c>
      <c r="P30" s="28">
        <f t="shared" si="1"/>
        <v>0.32705065633910396</v>
      </c>
      <c r="R30" s="32">
        <f t="shared" si="8"/>
        <v>81.644481211787237</v>
      </c>
      <c r="S30" s="32">
        <f t="shared" si="9"/>
        <v>58.477218258711943</v>
      </c>
      <c r="T30" s="32">
        <f t="shared" si="10"/>
        <v>70.642941769246448</v>
      </c>
    </row>
    <row r="31" spans="2:20" x14ac:dyDescent="0.25">
      <c r="B31" s="12" t="str">
        <f>'Média Mensal'!B31</f>
        <v>Pedro Hispano</v>
      </c>
      <c r="C31" s="12" t="str">
        <f>'Média Mensal'!C31</f>
        <v>Parque de Real</v>
      </c>
      <c r="D31" s="15">
        <f>'Média Mensal'!D31</f>
        <v>656.68</v>
      </c>
      <c r="E31" s="4">
        <v>16332.01277843521</v>
      </c>
      <c r="F31" s="2">
        <v>10063.034112238978</v>
      </c>
      <c r="G31" s="5">
        <f t="shared" si="4"/>
        <v>26395.046890674188</v>
      </c>
      <c r="H31" s="2">
        <v>212</v>
      </c>
      <c r="I31" s="2">
        <v>189</v>
      </c>
      <c r="J31" s="5">
        <f t="shared" si="5"/>
        <v>401</v>
      </c>
      <c r="K31" s="2">
        <v>0</v>
      </c>
      <c r="L31" s="2">
        <v>0</v>
      </c>
      <c r="M31" s="5">
        <f t="shared" si="6"/>
        <v>0</v>
      </c>
      <c r="N31" s="27">
        <f t="shared" si="7"/>
        <v>0.35665646354025177</v>
      </c>
      <c r="O31" s="27">
        <f t="shared" si="0"/>
        <v>0.24649799412695911</v>
      </c>
      <c r="P31" s="28">
        <f t="shared" si="1"/>
        <v>0.30473638693398664</v>
      </c>
      <c r="R31" s="32">
        <f t="shared" si="8"/>
        <v>77.037796124694381</v>
      </c>
      <c r="S31" s="32">
        <f t="shared" si="9"/>
        <v>53.243566731423165</v>
      </c>
      <c r="T31" s="32">
        <f t="shared" si="10"/>
        <v>65.82305957774112</v>
      </c>
    </row>
    <row r="32" spans="2:20" x14ac:dyDescent="0.25">
      <c r="B32" s="12" t="str">
        <f>'Média Mensal'!B32</f>
        <v>Parque de Real</v>
      </c>
      <c r="C32" s="12" t="str">
        <f>'Média Mensal'!C32</f>
        <v>C. Matosinhos</v>
      </c>
      <c r="D32" s="15">
        <f>'Média Mensal'!D32</f>
        <v>723.67</v>
      </c>
      <c r="E32" s="4">
        <v>15948.348087762099</v>
      </c>
      <c r="F32" s="2">
        <v>9629.0569268074269</v>
      </c>
      <c r="G32" s="5">
        <f t="shared" si="4"/>
        <v>25577.405014569526</v>
      </c>
      <c r="H32" s="2">
        <v>211</v>
      </c>
      <c r="I32" s="2">
        <v>197</v>
      </c>
      <c r="J32" s="5">
        <f t="shared" si="5"/>
        <v>408</v>
      </c>
      <c r="K32" s="2">
        <v>0</v>
      </c>
      <c r="L32" s="2">
        <v>0</v>
      </c>
      <c r="M32" s="5">
        <f t="shared" si="6"/>
        <v>0</v>
      </c>
      <c r="N32" s="27">
        <f t="shared" si="7"/>
        <v>0.34992864858175571</v>
      </c>
      <c r="O32" s="27">
        <f t="shared" si="0"/>
        <v>0.22628917387684308</v>
      </c>
      <c r="P32" s="28">
        <f t="shared" si="1"/>
        <v>0.29023017672668761</v>
      </c>
      <c r="R32" s="32">
        <f t="shared" si="8"/>
        <v>75.584588093659235</v>
      </c>
      <c r="S32" s="32">
        <f t="shared" si="9"/>
        <v>48.878461557398104</v>
      </c>
      <c r="T32" s="32">
        <f t="shared" si="10"/>
        <v>62.689718172964525</v>
      </c>
    </row>
    <row r="33" spans="2:20" x14ac:dyDescent="0.25">
      <c r="B33" s="12" t="str">
        <f>'Média Mensal'!B33</f>
        <v>C. Matosinhos</v>
      </c>
      <c r="C33" s="12" t="str">
        <f>'Média Mensal'!C33</f>
        <v>Matosinhos Sul</v>
      </c>
      <c r="D33" s="15">
        <f>'Média Mensal'!D33</f>
        <v>616.61</v>
      </c>
      <c r="E33" s="4">
        <v>13365.727510658886</v>
      </c>
      <c r="F33" s="2">
        <v>7174.5977603267511</v>
      </c>
      <c r="G33" s="5">
        <f t="shared" si="4"/>
        <v>20540.325270985639</v>
      </c>
      <c r="H33" s="2">
        <v>207</v>
      </c>
      <c r="I33" s="2">
        <v>199</v>
      </c>
      <c r="J33" s="5">
        <f t="shared" si="5"/>
        <v>406</v>
      </c>
      <c r="K33" s="2">
        <v>0</v>
      </c>
      <c r="L33" s="2">
        <v>0</v>
      </c>
      <c r="M33" s="5">
        <f t="shared" si="6"/>
        <v>0</v>
      </c>
      <c r="N33" s="27">
        <f t="shared" si="7"/>
        <v>0.29892931451643601</v>
      </c>
      <c r="O33" s="27">
        <f t="shared" si="0"/>
        <v>0.16691321794916134</v>
      </c>
      <c r="P33" s="28">
        <f t="shared" si="1"/>
        <v>0.23422191743050583</v>
      </c>
      <c r="R33" s="32">
        <f t="shared" si="8"/>
        <v>64.568731935550176</v>
      </c>
      <c r="S33" s="32">
        <f t="shared" si="9"/>
        <v>36.053255077018846</v>
      </c>
      <c r="T33" s="32">
        <f t="shared" si="10"/>
        <v>50.591934164989262</v>
      </c>
    </row>
    <row r="34" spans="2:20" x14ac:dyDescent="0.25">
      <c r="B34" s="12" t="str">
        <f>'Média Mensal'!B34</f>
        <v>Matosinhos Sul</v>
      </c>
      <c r="C34" s="12" t="str">
        <f>'Média Mensal'!C34</f>
        <v>Brito Capelo</v>
      </c>
      <c r="D34" s="15">
        <f>'Média Mensal'!D34</f>
        <v>535.72</v>
      </c>
      <c r="E34" s="4">
        <v>4864.8329585197307</v>
      </c>
      <c r="F34" s="2">
        <v>4560.7949918986105</v>
      </c>
      <c r="G34" s="5">
        <f t="shared" si="4"/>
        <v>9425.6279504183403</v>
      </c>
      <c r="H34" s="2">
        <v>200</v>
      </c>
      <c r="I34" s="2">
        <v>188</v>
      </c>
      <c r="J34" s="5">
        <f t="shared" si="5"/>
        <v>388</v>
      </c>
      <c r="K34" s="2">
        <v>0</v>
      </c>
      <c r="L34" s="2">
        <v>0</v>
      </c>
      <c r="M34" s="5">
        <f t="shared" si="6"/>
        <v>0</v>
      </c>
      <c r="N34" s="27">
        <f t="shared" si="7"/>
        <v>0.11261187403980859</v>
      </c>
      <c r="O34" s="27">
        <f t="shared" si="0"/>
        <v>0.11231272143170337</v>
      </c>
      <c r="P34" s="28">
        <f t="shared" si="1"/>
        <v>0.11246692380701533</v>
      </c>
      <c r="R34" s="32">
        <f t="shared" si="8"/>
        <v>24.324164792598655</v>
      </c>
      <c r="S34" s="32">
        <f t="shared" si="9"/>
        <v>24.259547829247929</v>
      </c>
      <c r="T34" s="32">
        <f t="shared" si="10"/>
        <v>24.292855542315309</v>
      </c>
    </row>
    <row r="35" spans="2:20" x14ac:dyDescent="0.25">
      <c r="B35" s="12" t="str">
        <f>'Média Mensal'!B35</f>
        <v>Brito Capelo</v>
      </c>
      <c r="C35" s="12" t="str">
        <f>'Média Mensal'!C35</f>
        <v>Mercado</v>
      </c>
      <c r="D35" s="15">
        <f>'Média Mensal'!D35</f>
        <v>487.53</v>
      </c>
      <c r="E35" s="4">
        <v>2378.6484581012905</v>
      </c>
      <c r="F35" s="2">
        <v>2458.0450455945356</v>
      </c>
      <c r="G35" s="5">
        <f t="shared" si="4"/>
        <v>4836.6935036958257</v>
      </c>
      <c r="H35" s="2">
        <v>207</v>
      </c>
      <c r="I35" s="2">
        <v>188</v>
      </c>
      <c r="J35" s="5">
        <f t="shared" si="5"/>
        <v>395</v>
      </c>
      <c r="K35" s="2">
        <v>0</v>
      </c>
      <c r="L35" s="2">
        <v>0</v>
      </c>
      <c r="M35" s="5">
        <f t="shared" si="6"/>
        <v>0</v>
      </c>
      <c r="N35" s="27">
        <f t="shared" si="7"/>
        <v>5.3199330338640424E-2</v>
      </c>
      <c r="O35" s="27">
        <f t="shared" si="0"/>
        <v>6.0531054117280721E-2</v>
      </c>
      <c r="P35" s="28">
        <f t="shared" si="1"/>
        <v>5.6688859630752764E-2</v>
      </c>
      <c r="R35" s="32">
        <f t="shared" si="8"/>
        <v>11.491055353146331</v>
      </c>
      <c r="S35" s="32">
        <f t="shared" si="9"/>
        <v>13.074707689332635</v>
      </c>
      <c r="T35" s="32">
        <f t="shared" si="10"/>
        <v>12.244793680242596</v>
      </c>
    </row>
    <row r="36" spans="2:20" x14ac:dyDescent="0.25">
      <c r="B36" s="13" t="str">
        <f>'Média Mensal'!B36</f>
        <v>Mercado</v>
      </c>
      <c r="C36" s="13" t="str">
        <f>'Média Mensal'!C36</f>
        <v>Sr. de Matosinhos</v>
      </c>
      <c r="D36" s="16">
        <f>'Média Mensal'!D36</f>
        <v>708.96</v>
      </c>
      <c r="E36" s="4">
        <v>512.62603249807728</v>
      </c>
      <c r="F36" s="2">
        <v>495.99999999912399</v>
      </c>
      <c r="G36" s="7">
        <f t="shared" si="4"/>
        <v>1008.6260324972013</v>
      </c>
      <c r="H36" s="3">
        <v>209</v>
      </c>
      <c r="I36" s="3">
        <v>191</v>
      </c>
      <c r="J36" s="7">
        <f t="shared" si="5"/>
        <v>400</v>
      </c>
      <c r="K36" s="3">
        <v>0</v>
      </c>
      <c r="L36" s="3">
        <v>0</v>
      </c>
      <c r="M36" s="7">
        <f t="shared" si="6"/>
        <v>0</v>
      </c>
      <c r="N36" s="27">
        <f t="shared" si="7"/>
        <v>1.1355352483122392E-2</v>
      </c>
      <c r="O36" s="27">
        <f t="shared" si="0"/>
        <v>1.2022493697865134E-2</v>
      </c>
      <c r="P36" s="28">
        <f t="shared" si="1"/>
        <v>1.1673912413162053E-2</v>
      </c>
      <c r="R36" s="32">
        <f t="shared" si="8"/>
        <v>2.4527561363544366</v>
      </c>
      <c r="S36" s="32">
        <f t="shared" si="9"/>
        <v>2.596858638738869</v>
      </c>
      <c r="T36" s="32">
        <f t="shared" si="10"/>
        <v>2.5215650812430033</v>
      </c>
    </row>
    <row r="37" spans="2:20" x14ac:dyDescent="0.25">
      <c r="B37" s="11" t="str">
        <f>'Média Mensal'!B37</f>
        <v>BSra da Hora</v>
      </c>
      <c r="C37" s="11" t="str">
        <f>'Média Mensal'!C37</f>
        <v>BFonte do Cuco</v>
      </c>
      <c r="D37" s="14">
        <f>'Média Mensal'!D37</f>
        <v>687.03</v>
      </c>
      <c r="E37" s="8">
        <v>11917.740011423193</v>
      </c>
      <c r="F37" s="9">
        <v>16219.682828769681</v>
      </c>
      <c r="G37" s="10">
        <f t="shared" si="4"/>
        <v>28137.422840192874</v>
      </c>
      <c r="H37" s="9">
        <v>161</v>
      </c>
      <c r="I37" s="9">
        <v>178</v>
      </c>
      <c r="J37" s="10">
        <f t="shared" si="5"/>
        <v>339</v>
      </c>
      <c r="K37" s="9">
        <v>144</v>
      </c>
      <c r="L37" s="9">
        <v>146</v>
      </c>
      <c r="M37" s="10">
        <f t="shared" si="6"/>
        <v>290</v>
      </c>
      <c r="N37" s="25">
        <f t="shared" si="7"/>
        <v>0.16907473628735661</v>
      </c>
      <c r="O37" s="25">
        <f t="shared" si="0"/>
        <v>0.21725893201845373</v>
      </c>
      <c r="P37" s="26">
        <f t="shared" si="1"/>
        <v>0.1938586702873896</v>
      </c>
      <c r="R37" s="32">
        <f t="shared" si="8"/>
        <v>39.074557414502273</v>
      </c>
      <c r="S37" s="32">
        <f t="shared" si="9"/>
        <v>50.060749471511357</v>
      </c>
      <c r="T37" s="32">
        <f t="shared" si="10"/>
        <v>44.733581621928259</v>
      </c>
    </row>
    <row r="38" spans="2:20" x14ac:dyDescent="0.25">
      <c r="B38" s="12" t="str">
        <f>'Média Mensal'!B38</f>
        <v>BFonte do Cuco</v>
      </c>
      <c r="C38" s="12" t="str">
        <f>'Média Mensal'!C38</f>
        <v>Custoias</v>
      </c>
      <c r="D38" s="15">
        <f>'Média Mensal'!D38</f>
        <v>689.2</v>
      </c>
      <c r="E38" s="4">
        <v>11501.628655753369</v>
      </c>
      <c r="F38" s="2">
        <v>15687.14305882587</v>
      </c>
      <c r="G38" s="5">
        <f t="shared" si="4"/>
        <v>27188.771714579241</v>
      </c>
      <c r="H38" s="2">
        <v>174</v>
      </c>
      <c r="I38" s="2">
        <v>178</v>
      </c>
      <c r="J38" s="5">
        <f t="shared" si="5"/>
        <v>352</v>
      </c>
      <c r="K38" s="2">
        <v>144</v>
      </c>
      <c r="L38" s="2">
        <v>141</v>
      </c>
      <c r="M38" s="5">
        <f t="shared" si="6"/>
        <v>285</v>
      </c>
      <c r="N38" s="27">
        <f t="shared" si="7"/>
        <v>0.15692027744697351</v>
      </c>
      <c r="O38" s="27">
        <f t="shared" si="0"/>
        <v>0.21367471748427957</v>
      </c>
      <c r="P38" s="28">
        <f t="shared" si="1"/>
        <v>0.18532070801692596</v>
      </c>
      <c r="R38" s="32">
        <f t="shared" si="8"/>
        <v>36.168643571551478</v>
      </c>
      <c r="S38" s="32">
        <f t="shared" si="9"/>
        <v>49.175997049610878</v>
      </c>
      <c r="T38" s="32">
        <f t="shared" si="10"/>
        <v>42.682530164174636</v>
      </c>
    </row>
    <row r="39" spans="2:20" x14ac:dyDescent="0.25">
      <c r="B39" s="12" t="str">
        <f>'Média Mensal'!B39</f>
        <v>Custoias</v>
      </c>
      <c r="C39" s="12" t="str">
        <f>'Média Mensal'!C39</f>
        <v>Esposade</v>
      </c>
      <c r="D39" s="15">
        <f>'Média Mensal'!D39</f>
        <v>1779.24</v>
      </c>
      <c r="E39" s="4">
        <v>11273.460848137154</v>
      </c>
      <c r="F39" s="2">
        <v>15384.112185544314</v>
      </c>
      <c r="G39" s="5">
        <f t="shared" si="4"/>
        <v>26657.573033681467</v>
      </c>
      <c r="H39" s="2">
        <v>174</v>
      </c>
      <c r="I39" s="2">
        <v>178</v>
      </c>
      <c r="J39" s="5">
        <f t="shared" si="5"/>
        <v>352</v>
      </c>
      <c r="K39" s="2">
        <v>141</v>
      </c>
      <c r="L39" s="2">
        <v>137</v>
      </c>
      <c r="M39" s="5">
        <f t="shared" si="6"/>
        <v>278</v>
      </c>
      <c r="N39" s="27">
        <f t="shared" si="7"/>
        <v>0.15538456345982404</v>
      </c>
      <c r="O39" s="27">
        <f t="shared" si="0"/>
        <v>0.2124173227872572</v>
      </c>
      <c r="P39" s="28">
        <f t="shared" si="1"/>
        <v>0.18387576587629309</v>
      </c>
      <c r="R39" s="32">
        <f t="shared" si="8"/>
        <v>35.788764597260808</v>
      </c>
      <c r="S39" s="32">
        <f t="shared" si="9"/>
        <v>48.838451382680361</v>
      </c>
      <c r="T39" s="32">
        <f t="shared" si="10"/>
        <v>42.313607989970585</v>
      </c>
    </row>
    <row r="40" spans="2:20" x14ac:dyDescent="0.25">
      <c r="B40" s="12" t="str">
        <f>'Média Mensal'!B40</f>
        <v>Esposade</v>
      </c>
      <c r="C40" s="12" t="str">
        <f>'Média Mensal'!C40</f>
        <v>Crestins</v>
      </c>
      <c r="D40" s="15">
        <f>'Média Mensal'!D40</f>
        <v>2035.56</v>
      </c>
      <c r="E40" s="4">
        <v>11134.393926930319</v>
      </c>
      <c r="F40" s="2">
        <v>15260.903820050618</v>
      </c>
      <c r="G40" s="5">
        <f t="shared" si="4"/>
        <v>26395.297746980938</v>
      </c>
      <c r="H40" s="2">
        <v>174</v>
      </c>
      <c r="I40" s="2">
        <v>143</v>
      </c>
      <c r="J40" s="5">
        <f t="shared" si="5"/>
        <v>317</v>
      </c>
      <c r="K40" s="2">
        <v>132</v>
      </c>
      <c r="L40" s="2">
        <v>139</v>
      </c>
      <c r="M40" s="5">
        <f t="shared" si="6"/>
        <v>271</v>
      </c>
      <c r="N40" s="27">
        <f t="shared" si="7"/>
        <v>0.15833893525213766</v>
      </c>
      <c r="O40" s="27">
        <f t="shared" si="0"/>
        <v>0.23348996052709026</v>
      </c>
      <c r="P40" s="28">
        <f t="shared" si="1"/>
        <v>0.1945408147625364</v>
      </c>
      <c r="R40" s="32">
        <f t="shared" si="8"/>
        <v>36.386908257942217</v>
      </c>
      <c r="S40" s="32">
        <f t="shared" si="9"/>
        <v>54.116680212945454</v>
      </c>
      <c r="T40" s="32">
        <f t="shared" si="10"/>
        <v>44.889962154729488</v>
      </c>
    </row>
    <row r="41" spans="2:20" x14ac:dyDescent="0.25">
      <c r="B41" s="12" t="str">
        <f>'Média Mensal'!B41</f>
        <v>Crestins</v>
      </c>
      <c r="C41" s="12" t="str">
        <f>'Média Mensal'!C41</f>
        <v>Verdes (B)</v>
      </c>
      <c r="D41" s="15">
        <f>'Média Mensal'!D41</f>
        <v>591.81999999999994</v>
      </c>
      <c r="E41" s="4">
        <v>11015.884409632108</v>
      </c>
      <c r="F41" s="2">
        <v>15127.598820600222</v>
      </c>
      <c r="G41" s="5">
        <f t="shared" si="4"/>
        <v>26143.48323023233</v>
      </c>
      <c r="H41" s="2">
        <v>174</v>
      </c>
      <c r="I41" s="2">
        <v>141</v>
      </c>
      <c r="J41" s="5">
        <f t="shared" si="5"/>
        <v>315</v>
      </c>
      <c r="K41" s="2">
        <v>160</v>
      </c>
      <c r="L41" s="2">
        <v>139</v>
      </c>
      <c r="M41" s="5">
        <f t="shared" si="6"/>
        <v>299</v>
      </c>
      <c r="N41" s="27">
        <f t="shared" si="7"/>
        <v>0.14257460666846278</v>
      </c>
      <c r="O41" s="27">
        <f t="shared" si="0"/>
        <v>0.23299037118962884</v>
      </c>
      <c r="P41" s="28">
        <f t="shared" si="1"/>
        <v>0.18386043680539221</v>
      </c>
      <c r="R41" s="32">
        <f t="shared" si="8"/>
        <v>32.981689849197927</v>
      </c>
      <c r="S41" s="32">
        <f t="shared" si="9"/>
        <v>54.027138645000797</v>
      </c>
      <c r="T41" s="32">
        <f t="shared" si="10"/>
        <v>42.578962915687832</v>
      </c>
    </row>
    <row r="42" spans="2:20" x14ac:dyDescent="0.25">
      <c r="B42" s="12" t="str">
        <f>'Média Mensal'!B42</f>
        <v>Verdes (B)</v>
      </c>
      <c r="C42" s="12" t="str">
        <f>'Média Mensal'!C42</f>
        <v>Pedras Rubras</v>
      </c>
      <c r="D42" s="15">
        <f>'Média Mensal'!D42</f>
        <v>960.78</v>
      </c>
      <c r="E42" s="4">
        <v>7455.4175104235164</v>
      </c>
      <c r="F42" s="2">
        <v>8882.2958337059008</v>
      </c>
      <c r="G42" s="5">
        <f t="shared" si="4"/>
        <v>16337.713344129417</v>
      </c>
      <c r="H42" s="2">
        <v>0</v>
      </c>
      <c r="I42" s="2">
        <v>0</v>
      </c>
      <c r="J42" s="5">
        <f t="shared" si="5"/>
        <v>0</v>
      </c>
      <c r="K42" s="2">
        <v>159</v>
      </c>
      <c r="L42" s="2">
        <v>139</v>
      </c>
      <c r="M42" s="5">
        <f t="shared" si="6"/>
        <v>298</v>
      </c>
      <c r="N42" s="27">
        <f t="shared" si="7"/>
        <v>0.18907023509899362</v>
      </c>
      <c r="O42" s="27">
        <f t="shared" si="0"/>
        <v>0.25766697127250815</v>
      </c>
      <c r="P42" s="28">
        <f t="shared" si="1"/>
        <v>0.22106669928731079</v>
      </c>
      <c r="R42" s="32">
        <f t="shared" si="8"/>
        <v>46.889418304550418</v>
      </c>
      <c r="S42" s="32">
        <f t="shared" si="9"/>
        <v>63.901408875582021</v>
      </c>
      <c r="T42" s="32">
        <f t="shared" si="10"/>
        <v>54.824541423253081</v>
      </c>
    </row>
    <row r="43" spans="2:20" x14ac:dyDescent="0.25">
      <c r="B43" s="12" t="str">
        <f>'Média Mensal'!B43</f>
        <v>Pedras Rubras</v>
      </c>
      <c r="C43" s="12" t="str">
        <f>'Média Mensal'!C43</f>
        <v>Lidador</v>
      </c>
      <c r="D43" s="15">
        <f>'Média Mensal'!D43</f>
        <v>1147.58</v>
      </c>
      <c r="E43" s="4">
        <v>6867.8636472674452</v>
      </c>
      <c r="F43" s="2">
        <v>7881.8607693192744</v>
      </c>
      <c r="G43" s="5">
        <f t="shared" si="4"/>
        <v>14749.72441658672</v>
      </c>
      <c r="H43" s="2">
        <v>0</v>
      </c>
      <c r="I43" s="2">
        <v>0</v>
      </c>
      <c r="J43" s="5">
        <f t="shared" si="5"/>
        <v>0</v>
      </c>
      <c r="K43" s="2">
        <v>159</v>
      </c>
      <c r="L43" s="2">
        <v>139</v>
      </c>
      <c r="M43" s="5">
        <f t="shared" si="6"/>
        <v>298</v>
      </c>
      <c r="N43" s="27">
        <f t="shared" si="7"/>
        <v>0.17416980237541704</v>
      </c>
      <c r="O43" s="27">
        <f t="shared" si="0"/>
        <v>0.2286452996437478</v>
      </c>
      <c r="P43" s="28">
        <f t="shared" si="1"/>
        <v>0.19957951418849751</v>
      </c>
      <c r="R43" s="32">
        <f t="shared" si="8"/>
        <v>43.194110989103429</v>
      </c>
      <c r="S43" s="32">
        <f t="shared" si="9"/>
        <v>56.704034311649458</v>
      </c>
      <c r="T43" s="32">
        <f t="shared" si="10"/>
        <v>49.495719518747379</v>
      </c>
    </row>
    <row r="44" spans="2:20" x14ac:dyDescent="0.25">
      <c r="B44" s="12" t="str">
        <f>'Média Mensal'!B44</f>
        <v>Lidador</v>
      </c>
      <c r="C44" s="12" t="str">
        <f>'Média Mensal'!C44</f>
        <v>Vilar do Pinheiro</v>
      </c>
      <c r="D44" s="15">
        <f>'Média Mensal'!D44</f>
        <v>1987.51</v>
      </c>
      <c r="E44" s="4">
        <v>6725.8688064525359</v>
      </c>
      <c r="F44" s="2">
        <v>7575.3644685033005</v>
      </c>
      <c r="G44" s="5">
        <f t="shared" si="4"/>
        <v>14301.233274955837</v>
      </c>
      <c r="H44" s="2">
        <v>0</v>
      </c>
      <c r="I44" s="2">
        <v>0</v>
      </c>
      <c r="J44" s="5">
        <f t="shared" si="5"/>
        <v>0</v>
      </c>
      <c r="K44" s="2">
        <v>159</v>
      </c>
      <c r="L44" s="2">
        <v>140</v>
      </c>
      <c r="M44" s="5">
        <f t="shared" si="6"/>
        <v>299</v>
      </c>
      <c r="N44" s="27">
        <f t="shared" si="7"/>
        <v>0.17056879707984723</v>
      </c>
      <c r="O44" s="27">
        <f t="shared" si="0"/>
        <v>0.21818446049836696</v>
      </c>
      <c r="P44" s="28">
        <f t="shared" si="1"/>
        <v>0.19286375654002369</v>
      </c>
      <c r="R44" s="32">
        <f t="shared" si="8"/>
        <v>42.30106167580211</v>
      </c>
      <c r="S44" s="32">
        <f t="shared" si="9"/>
        <v>54.109746203595002</v>
      </c>
      <c r="T44" s="32">
        <f t="shared" si="10"/>
        <v>47.830211621925876</v>
      </c>
    </row>
    <row r="45" spans="2:20" x14ac:dyDescent="0.25">
      <c r="B45" s="12" t="str">
        <f>'Média Mensal'!B45</f>
        <v>Vilar do Pinheiro</v>
      </c>
      <c r="C45" s="12" t="str">
        <f>'Média Mensal'!C45</f>
        <v>Modivas Sul</v>
      </c>
      <c r="D45" s="15">
        <f>'Média Mensal'!D45</f>
        <v>2037.38</v>
      </c>
      <c r="E45" s="4">
        <v>6566.9213278302032</v>
      </c>
      <c r="F45" s="2">
        <v>7381.4434200101978</v>
      </c>
      <c r="G45" s="5">
        <f t="shared" si="4"/>
        <v>13948.364747840402</v>
      </c>
      <c r="H45" s="2">
        <v>0</v>
      </c>
      <c r="I45" s="2">
        <v>0</v>
      </c>
      <c r="J45" s="5">
        <f t="shared" si="5"/>
        <v>0</v>
      </c>
      <c r="K45" s="2">
        <v>159</v>
      </c>
      <c r="L45" s="2">
        <v>129</v>
      </c>
      <c r="M45" s="5">
        <f t="shared" si="6"/>
        <v>288</v>
      </c>
      <c r="N45" s="27">
        <f t="shared" si="7"/>
        <v>0.16653787096343586</v>
      </c>
      <c r="O45" s="27">
        <f t="shared" si="0"/>
        <v>0.23072778882252432</v>
      </c>
      <c r="P45" s="28">
        <f t="shared" si="1"/>
        <v>0.19528960500448592</v>
      </c>
      <c r="R45" s="32">
        <f t="shared" si="8"/>
        <v>41.301391998932097</v>
      </c>
      <c r="S45" s="32">
        <f t="shared" si="9"/>
        <v>57.220491627986029</v>
      </c>
      <c r="T45" s="32">
        <f t="shared" si="10"/>
        <v>48.431822041112504</v>
      </c>
    </row>
    <row r="46" spans="2:20" x14ac:dyDescent="0.25">
      <c r="B46" s="12" t="str">
        <f>'Média Mensal'!B46</f>
        <v>Modivas Sul</v>
      </c>
      <c r="C46" s="12" t="str">
        <f>'Média Mensal'!C46</f>
        <v>Modivas Centro</v>
      </c>
      <c r="D46" s="15">
        <f>'Média Mensal'!D46</f>
        <v>1051.08</v>
      </c>
      <c r="E46" s="4">
        <v>6563.5469899539949</v>
      </c>
      <c r="F46" s="2">
        <v>7312.792376871239</v>
      </c>
      <c r="G46" s="5">
        <f t="shared" si="4"/>
        <v>13876.339366825234</v>
      </c>
      <c r="H46" s="2">
        <v>0</v>
      </c>
      <c r="I46" s="2">
        <v>0</v>
      </c>
      <c r="J46" s="5">
        <f t="shared" si="5"/>
        <v>0</v>
      </c>
      <c r="K46" s="2">
        <v>159</v>
      </c>
      <c r="L46" s="2">
        <v>130</v>
      </c>
      <c r="M46" s="5">
        <f t="shared" si="6"/>
        <v>289</v>
      </c>
      <c r="N46" s="27">
        <f t="shared" si="7"/>
        <v>0.16645229737152553</v>
      </c>
      <c r="O46" s="27">
        <f t="shared" si="0"/>
        <v>0.2268235848905471</v>
      </c>
      <c r="P46" s="28">
        <f t="shared" si="1"/>
        <v>0.1936089318956529</v>
      </c>
      <c r="R46" s="32">
        <f t="shared" si="8"/>
        <v>41.280169748138334</v>
      </c>
      <c r="S46" s="32">
        <f t="shared" si="9"/>
        <v>56.252249052855682</v>
      </c>
      <c r="T46" s="32">
        <f t="shared" si="10"/>
        <v>48.015015110121915</v>
      </c>
    </row>
    <row r="47" spans="2:20" x14ac:dyDescent="0.25">
      <c r="B47" s="12" t="str">
        <f>'Média Mensal'!B47</f>
        <v>Modivas Centro</v>
      </c>
      <c r="C47" s="12" t="s">
        <v>102</v>
      </c>
      <c r="D47" s="15">
        <v>852.51</v>
      </c>
      <c r="E47" s="4">
        <v>6584.2986200368778</v>
      </c>
      <c r="F47" s="2">
        <v>7241.5741777536668</v>
      </c>
      <c r="G47" s="5">
        <f t="shared" si="4"/>
        <v>13825.872797790544</v>
      </c>
      <c r="H47" s="2">
        <v>0</v>
      </c>
      <c r="I47" s="2">
        <v>0</v>
      </c>
      <c r="J47" s="5">
        <f t="shared" si="5"/>
        <v>0</v>
      </c>
      <c r="K47" s="2">
        <v>162</v>
      </c>
      <c r="L47" s="2">
        <v>131</v>
      </c>
      <c r="M47" s="5">
        <f t="shared" si="6"/>
        <v>293</v>
      </c>
      <c r="N47" s="27">
        <f t="shared" si="7"/>
        <v>0.16388636549275382</v>
      </c>
      <c r="O47" s="27">
        <f t="shared" si="0"/>
        <v>0.22289996853464869</v>
      </c>
      <c r="P47" s="28">
        <f t="shared" si="1"/>
        <v>0.19027128698930068</v>
      </c>
      <c r="R47" s="32">
        <f t="shared" ref="R47" si="11">+E47/(H47+K47)</f>
        <v>40.643818642202952</v>
      </c>
      <c r="S47" s="32">
        <f t="shared" ref="S47" si="12">+F47/(I47+L47)</f>
        <v>55.279192196592874</v>
      </c>
      <c r="T47" s="32">
        <f t="shared" ref="T47" si="13">+G47/(J47+M47)</f>
        <v>47.187279173346568</v>
      </c>
    </row>
    <row r="48" spans="2:20" x14ac:dyDescent="0.25">
      <c r="B48" s="12" t="s">
        <v>102</v>
      </c>
      <c r="C48" s="12" t="str">
        <f>'Média Mensal'!C48</f>
        <v>Mindelo</v>
      </c>
      <c r="D48" s="15">
        <v>1834.12</v>
      </c>
      <c r="E48" s="4">
        <v>5263.3582744155738</v>
      </c>
      <c r="F48" s="2">
        <v>7126.1401046593082</v>
      </c>
      <c r="G48" s="5">
        <f t="shared" si="4"/>
        <v>12389.498379074881</v>
      </c>
      <c r="H48" s="2">
        <v>0</v>
      </c>
      <c r="I48" s="2">
        <v>0</v>
      </c>
      <c r="J48" s="5">
        <f t="shared" si="5"/>
        <v>0</v>
      </c>
      <c r="K48" s="2">
        <v>161</v>
      </c>
      <c r="L48" s="2">
        <v>130</v>
      </c>
      <c r="M48" s="5">
        <f t="shared" si="6"/>
        <v>291</v>
      </c>
      <c r="N48" s="27">
        <f t="shared" si="7"/>
        <v>0.13182123508353971</v>
      </c>
      <c r="O48" s="27">
        <f t="shared" si="0"/>
        <v>0.22103412235295622</v>
      </c>
      <c r="P48" s="28">
        <f t="shared" si="1"/>
        <v>0.1716757895337945</v>
      </c>
      <c r="R48" s="32">
        <f t="shared" si="8"/>
        <v>32.691666300717849</v>
      </c>
      <c r="S48" s="32">
        <f t="shared" si="9"/>
        <v>54.816462343533139</v>
      </c>
      <c r="T48" s="32">
        <f t="shared" si="10"/>
        <v>42.575595804381038</v>
      </c>
    </row>
    <row r="49" spans="2:20" x14ac:dyDescent="0.25">
      <c r="B49" s="12" t="str">
        <f>'Média Mensal'!B49</f>
        <v>Mindelo</v>
      </c>
      <c r="C49" s="12" t="str">
        <f>'Média Mensal'!C49</f>
        <v>Espaço Natureza</v>
      </c>
      <c r="D49" s="15">
        <f>'Média Mensal'!D49</f>
        <v>776.86</v>
      </c>
      <c r="E49" s="4">
        <v>5226.4047391146887</v>
      </c>
      <c r="F49" s="2">
        <v>6851.0480921816525</v>
      </c>
      <c r="G49" s="5">
        <f t="shared" si="4"/>
        <v>12077.452831296341</v>
      </c>
      <c r="H49" s="2">
        <v>0</v>
      </c>
      <c r="I49" s="2">
        <v>0</v>
      </c>
      <c r="J49" s="5">
        <f t="shared" si="5"/>
        <v>0</v>
      </c>
      <c r="K49" s="2">
        <v>158</v>
      </c>
      <c r="L49" s="2">
        <v>130</v>
      </c>
      <c r="M49" s="5">
        <f t="shared" si="6"/>
        <v>288</v>
      </c>
      <c r="N49" s="27">
        <f t="shared" si="7"/>
        <v>0.13338109277038304</v>
      </c>
      <c r="O49" s="27">
        <f t="shared" si="0"/>
        <v>0.2125014916929793</v>
      </c>
      <c r="P49" s="28">
        <f t="shared" si="1"/>
        <v>0.16909516172849939</v>
      </c>
      <c r="R49" s="32">
        <f t="shared" si="8"/>
        <v>33.078511007054992</v>
      </c>
      <c r="S49" s="32">
        <f t="shared" si="9"/>
        <v>52.700369939858867</v>
      </c>
      <c r="T49" s="32">
        <f t="shared" si="10"/>
        <v>41.935600108667849</v>
      </c>
    </row>
    <row r="50" spans="2:20" x14ac:dyDescent="0.25">
      <c r="B50" s="12" t="str">
        <f>'Média Mensal'!B50</f>
        <v>Espaço Natureza</v>
      </c>
      <c r="C50" s="12" t="str">
        <f>'Média Mensal'!C50</f>
        <v>Varziela</v>
      </c>
      <c r="D50" s="15">
        <f>'Média Mensal'!D50</f>
        <v>1539</v>
      </c>
      <c r="E50" s="4">
        <v>5181.5894408020822</v>
      </c>
      <c r="F50" s="2">
        <v>6837.5843044349194</v>
      </c>
      <c r="G50" s="5">
        <f t="shared" si="4"/>
        <v>12019.173745237002</v>
      </c>
      <c r="H50" s="2">
        <v>0</v>
      </c>
      <c r="I50" s="2">
        <v>0</v>
      </c>
      <c r="J50" s="5">
        <f t="shared" si="5"/>
        <v>0</v>
      </c>
      <c r="K50" s="2">
        <v>156</v>
      </c>
      <c r="L50" s="2">
        <v>128</v>
      </c>
      <c r="M50" s="5">
        <f t="shared" si="6"/>
        <v>284</v>
      </c>
      <c r="N50" s="27">
        <f t="shared" si="7"/>
        <v>0.13393272954926805</v>
      </c>
      <c r="O50" s="27">
        <f t="shared" si="0"/>
        <v>0.21539769104192666</v>
      </c>
      <c r="P50" s="28">
        <f t="shared" si="1"/>
        <v>0.17064933191215642</v>
      </c>
      <c r="R50" s="32">
        <f t="shared" si="8"/>
        <v>33.215316928218478</v>
      </c>
      <c r="S50" s="32">
        <f t="shared" si="9"/>
        <v>53.418627378397808</v>
      </c>
      <c r="T50" s="32">
        <f t="shared" si="10"/>
        <v>42.321034314214792</v>
      </c>
    </row>
    <row r="51" spans="2:20" x14ac:dyDescent="0.25">
      <c r="B51" s="12" t="str">
        <f>'Média Mensal'!B51</f>
        <v>Varziela</v>
      </c>
      <c r="C51" s="12" t="str">
        <f>'Média Mensal'!C51</f>
        <v>Árvore</v>
      </c>
      <c r="D51" s="15">
        <f>'Média Mensal'!D51</f>
        <v>858.71</v>
      </c>
      <c r="E51" s="4">
        <v>5093.8454287928271</v>
      </c>
      <c r="F51" s="2">
        <v>6424.665293807152</v>
      </c>
      <c r="G51" s="5">
        <f t="shared" si="4"/>
        <v>11518.510722599978</v>
      </c>
      <c r="H51" s="2">
        <v>0</v>
      </c>
      <c r="I51" s="2">
        <v>0</v>
      </c>
      <c r="J51" s="5">
        <f t="shared" si="5"/>
        <v>0</v>
      </c>
      <c r="K51" s="2">
        <v>158</v>
      </c>
      <c r="L51" s="2">
        <v>126</v>
      </c>
      <c r="M51" s="5">
        <f t="shared" si="6"/>
        <v>284</v>
      </c>
      <c r="N51" s="27">
        <f t="shared" si="7"/>
        <v>0.12999809689650946</v>
      </c>
      <c r="O51" s="27">
        <f t="shared" si="0"/>
        <v>0.20560244795849822</v>
      </c>
      <c r="P51" s="28">
        <f t="shared" si="1"/>
        <v>0.16354087236767348</v>
      </c>
      <c r="R51" s="32">
        <f t="shared" si="8"/>
        <v>32.239528030334348</v>
      </c>
      <c r="S51" s="32">
        <f t="shared" si="9"/>
        <v>50.989407093707555</v>
      </c>
      <c r="T51" s="32">
        <f t="shared" si="10"/>
        <v>40.558136347183023</v>
      </c>
    </row>
    <row r="52" spans="2:20" x14ac:dyDescent="0.25">
      <c r="B52" s="12" t="str">
        <f>'Média Mensal'!B52</f>
        <v>Árvore</v>
      </c>
      <c r="C52" s="12" t="str">
        <f>'Média Mensal'!C52</f>
        <v>Azurara</v>
      </c>
      <c r="D52" s="15">
        <f>'Média Mensal'!D52</f>
        <v>664.57</v>
      </c>
      <c r="E52" s="4">
        <v>5114.3645513152569</v>
      </c>
      <c r="F52" s="2">
        <v>6358.1296890347567</v>
      </c>
      <c r="G52" s="5">
        <f t="shared" si="4"/>
        <v>11472.494240350014</v>
      </c>
      <c r="H52" s="2">
        <v>0</v>
      </c>
      <c r="I52" s="2">
        <v>0</v>
      </c>
      <c r="J52" s="5">
        <f t="shared" si="5"/>
        <v>0</v>
      </c>
      <c r="K52" s="2">
        <v>162</v>
      </c>
      <c r="L52" s="2">
        <v>126</v>
      </c>
      <c r="M52" s="5">
        <f t="shared" si="6"/>
        <v>288</v>
      </c>
      <c r="N52" s="27">
        <f t="shared" si="7"/>
        <v>0.12729899819084173</v>
      </c>
      <c r="O52" s="27">
        <f t="shared" si="0"/>
        <v>0.20347317233214146</v>
      </c>
      <c r="P52" s="28">
        <f t="shared" si="1"/>
        <v>0.16062519937766037</v>
      </c>
      <c r="R52" s="32">
        <f t="shared" si="8"/>
        <v>31.570151551328745</v>
      </c>
      <c r="S52" s="32">
        <f t="shared" si="9"/>
        <v>50.461346738371084</v>
      </c>
      <c r="T52" s="32">
        <f t="shared" si="10"/>
        <v>39.83504944565977</v>
      </c>
    </row>
    <row r="53" spans="2:20" x14ac:dyDescent="0.25">
      <c r="B53" s="12" t="str">
        <f>'Média Mensal'!B53</f>
        <v>Azurara</v>
      </c>
      <c r="C53" s="12" t="str">
        <f>'Média Mensal'!C53</f>
        <v>Santa Clara</v>
      </c>
      <c r="D53" s="15">
        <f>'Média Mensal'!D53</f>
        <v>1218.0899999999999</v>
      </c>
      <c r="E53" s="4">
        <v>5037.6197562943862</v>
      </c>
      <c r="F53" s="2">
        <v>6371.8816046190586</v>
      </c>
      <c r="G53" s="5">
        <f t="shared" si="4"/>
        <v>11409.501360913444</v>
      </c>
      <c r="H53" s="2">
        <v>0</v>
      </c>
      <c r="I53" s="2">
        <v>0</v>
      </c>
      <c r="J53" s="5">
        <f t="shared" si="5"/>
        <v>0</v>
      </c>
      <c r="K53" s="2">
        <v>163</v>
      </c>
      <c r="L53" s="2">
        <v>128</v>
      </c>
      <c r="M53" s="5">
        <f t="shared" si="6"/>
        <v>291</v>
      </c>
      <c r="N53" s="27">
        <f t="shared" si="7"/>
        <v>0.12461952692198659</v>
      </c>
      <c r="O53" s="27">
        <f t="shared" si="0"/>
        <v>0.20072711708099353</v>
      </c>
      <c r="P53" s="28">
        <f t="shared" si="1"/>
        <v>0.15809640506752914</v>
      </c>
      <c r="R53" s="32">
        <f t="shared" si="8"/>
        <v>30.905642676652676</v>
      </c>
      <c r="S53" s="32">
        <f t="shared" si="9"/>
        <v>49.780325036086396</v>
      </c>
      <c r="T53" s="32">
        <f t="shared" si="10"/>
        <v>39.207908456747226</v>
      </c>
    </row>
    <row r="54" spans="2:20" x14ac:dyDescent="0.25">
      <c r="B54" s="12" t="str">
        <f>'Média Mensal'!B54</f>
        <v>Santa Clara</v>
      </c>
      <c r="C54" s="12" t="str">
        <f>'Média Mensal'!C54</f>
        <v>Vila do Conde</v>
      </c>
      <c r="D54" s="15">
        <f>'Média Mensal'!D54</f>
        <v>670.57</v>
      </c>
      <c r="E54" s="4">
        <v>4749.2929710978206</v>
      </c>
      <c r="F54" s="2">
        <v>6113.4927145012052</v>
      </c>
      <c r="G54" s="5">
        <f t="shared" si="4"/>
        <v>10862.785685599025</v>
      </c>
      <c r="H54" s="2">
        <v>0</v>
      </c>
      <c r="I54" s="2">
        <v>0</v>
      </c>
      <c r="J54" s="5">
        <f t="shared" si="5"/>
        <v>0</v>
      </c>
      <c r="K54" s="2">
        <v>169</v>
      </c>
      <c r="L54" s="2">
        <v>128</v>
      </c>
      <c r="M54" s="5">
        <f t="shared" si="6"/>
        <v>297</v>
      </c>
      <c r="N54" s="27">
        <f t="shared" si="7"/>
        <v>0.11331582771277487</v>
      </c>
      <c r="O54" s="27">
        <f t="shared" si="0"/>
        <v>0.19258734609693817</v>
      </c>
      <c r="P54" s="28">
        <f t="shared" si="1"/>
        <v>0.1474799837840641</v>
      </c>
      <c r="R54" s="32">
        <f t="shared" si="8"/>
        <v>28.102325272768169</v>
      </c>
      <c r="S54" s="32">
        <f t="shared" si="9"/>
        <v>47.761661832040666</v>
      </c>
      <c r="T54" s="32">
        <f t="shared" si="10"/>
        <v>36.575035978447893</v>
      </c>
    </row>
    <row r="55" spans="2:20" x14ac:dyDescent="0.25">
      <c r="B55" s="12" t="str">
        <f>'Média Mensal'!B55</f>
        <v>Vila do Conde</v>
      </c>
      <c r="C55" s="12" t="str">
        <f>'Média Mensal'!C55</f>
        <v>Alto de Pega</v>
      </c>
      <c r="D55" s="15">
        <f>'Média Mensal'!D55</f>
        <v>730.41</v>
      </c>
      <c r="E55" s="4">
        <v>3956.6136561156031</v>
      </c>
      <c r="F55" s="2">
        <v>4850.5044106232344</v>
      </c>
      <c r="G55" s="5">
        <f t="shared" si="4"/>
        <v>8807.118066738838</v>
      </c>
      <c r="H55" s="2">
        <v>0</v>
      </c>
      <c r="I55" s="2">
        <v>0</v>
      </c>
      <c r="J55" s="5">
        <f t="shared" si="5"/>
        <v>0</v>
      </c>
      <c r="K55" s="2">
        <v>169</v>
      </c>
      <c r="L55" s="2">
        <v>127</v>
      </c>
      <c r="M55" s="5">
        <f t="shared" si="6"/>
        <v>296</v>
      </c>
      <c r="N55" s="27">
        <f t="shared" si="7"/>
        <v>9.4402883568324186E-2</v>
      </c>
      <c r="O55" s="27">
        <f t="shared" si="0"/>
        <v>0.15400382304493379</v>
      </c>
      <c r="P55" s="28">
        <f t="shared" si="1"/>
        <v>0.11997490827619385</v>
      </c>
      <c r="R55" s="32">
        <f t="shared" si="8"/>
        <v>23.411915124944397</v>
      </c>
      <c r="S55" s="32">
        <f t="shared" si="9"/>
        <v>38.192948115143579</v>
      </c>
      <c r="T55" s="32">
        <f t="shared" si="10"/>
        <v>29.753777252496075</v>
      </c>
    </row>
    <row r="56" spans="2:20" x14ac:dyDescent="0.25">
      <c r="B56" s="12" t="str">
        <f>'Média Mensal'!B56</f>
        <v>Alto de Pega</v>
      </c>
      <c r="C56" s="12" t="str">
        <f>'Média Mensal'!C56</f>
        <v>Portas Fronhas</v>
      </c>
      <c r="D56" s="15">
        <f>'Média Mensal'!D56</f>
        <v>671.05</v>
      </c>
      <c r="E56" s="4">
        <v>3765.9976976419016</v>
      </c>
      <c r="F56" s="2">
        <v>4715.0128823560535</v>
      </c>
      <c r="G56" s="5">
        <f t="shared" si="4"/>
        <v>8481.0105799979556</v>
      </c>
      <c r="H56" s="2">
        <v>0</v>
      </c>
      <c r="I56" s="2">
        <v>0</v>
      </c>
      <c r="J56" s="5">
        <f t="shared" si="5"/>
        <v>0</v>
      </c>
      <c r="K56" s="2">
        <v>172</v>
      </c>
      <c r="L56" s="2">
        <v>127</v>
      </c>
      <c r="M56" s="5">
        <f t="shared" si="6"/>
        <v>299</v>
      </c>
      <c r="N56" s="27">
        <f t="shared" si="7"/>
        <v>8.8287642949219369E-2</v>
      </c>
      <c r="O56" s="27">
        <f t="shared" si="0"/>
        <v>0.14970195841872153</v>
      </c>
      <c r="P56" s="28">
        <f t="shared" si="1"/>
        <v>0.11437332209512832</v>
      </c>
      <c r="R56" s="32">
        <f t="shared" si="8"/>
        <v>21.895335451406403</v>
      </c>
      <c r="S56" s="32">
        <f t="shared" si="9"/>
        <v>37.126085687842938</v>
      </c>
      <c r="T56" s="32">
        <f t="shared" si="10"/>
        <v>28.364583879591823</v>
      </c>
    </row>
    <row r="57" spans="2:20" x14ac:dyDescent="0.25">
      <c r="B57" s="12" t="str">
        <f>'Média Mensal'!B57</f>
        <v>Portas Fronhas</v>
      </c>
      <c r="C57" s="12" t="str">
        <f>'Média Mensal'!C57</f>
        <v>São Brás</v>
      </c>
      <c r="D57" s="15">
        <f>'Média Mensal'!D57</f>
        <v>562.21</v>
      </c>
      <c r="E57" s="4">
        <v>3336.6936908834982</v>
      </c>
      <c r="F57" s="2">
        <v>4011.8297623975573</v>
      </c>
      <c r="G57" s="5">
        <f t="shared" si="4"/>
        <v>7348.5234532810555</v>
      </c>
      <c r="H57" s="2">
        <v>0</v>
      </c>
      <c r="I57" s="2">
        <v>0</v>
      </c>
      <c r="J57" s="5">
        <f t="shared" si="5"/>
        <v>0</v>
      </c>
      <c r="K57" s="42">
        <v>194</v>
      </c>
      <c r="L57" s="2">
        <v>127</v>
      </c>
      <c r="M57" s="5">
        <f t="shared" si="6"/>
        <v>321</v>
      </c>
      <c r="N57" s="27">
        <f t="shared" si="7"/>
        <v>6.9352629092191101E-2</v>
      </c>
      <c r="O57" s="27">
        <f t="shared" si="0"/>
        <v>0.12737584970782187</v>
      </c>
      <c r="P57" s="28">
        <f t="shared" si="1"/>
        <v>9.2308856563172739E-2</v>
      </c>
      <c r="R57" s="32">
        <f t="shared" si="8"/>
        <v>17.199452014863393</v>
      </c>
      <c r="S57" s="32">
        <f t="shared" si="9"/>
        <v>31.589210727539822</v>
      </c>
      <c r="T57" s="32">
        <f t="shared" si="10"/>
        <v>22.892596427666838</v>
      </c>
    </row>
    <row r="58" spans="2:20" x14ac:dyDescent="0.25">
      <c r="B58" s="13" t="str">
        <f>'Média Mensal'!B58</f>
        <v>São Brás</v>
      </c>
      <c r="C58" s="13" t="str">
        <f>'Média Mensal'!C58</f>
        <v>Póvoa de Varzim</v>
      </c>
      <c r="D58" s="16">
        <f>'Média Mensal'!D58</f>
        <v>624.94000000000005</v>
      </c>
      <c r="E58" s="6">
        <v>3250.6601642060605</v>
      </c>
      <c r="F58" s="3">
        <v>3820.9999999962997</v>
      </c>
      <c r="G58" s="7">
        <f t="shared" si="4"/>
        <v>7071.6601642023597</v>
      </c>
      <c r="H58" s="6">
        <v>0</v>
      </c>
      <c r="I58" s="3">
        <v>0</v>
      </c>
      <c r="J58" s="7">
        <f t="shared" si="5"/>
        <v>0</v>
      </c>
      <c r="K58" s="43">
        <v>196</v>
      </c>
      <c r="L58" s="3">
        <v>127</v>
      </c>
      <c r="M58" s="7">
        <f t="shared" si="6"/>
        <v>323</v>
      </c>
      <c r="N58" s="27">
        <f t="shared" si="7"/>
        <v>6.6875003378169443E-2</v>
      </c>
      <c r="O58" s="27">
        <f t="shared" si="0"/>
        <v>0.12131699263386779</v>
      </c>
      <c r="P58" s="28">
        <f t="shared" si="1"/>
        <v>8.8280986769728856E-2</v>
      </c>
      <c r="R58" s="32">
        <f t="shared" si="8"/>
        <v>16.585000837786023</v>
      </c>
      <c r="S58" s="32">
        <f t="shared" si="9"/>
        <v>30.086614173199209</v>
      </c>
      <c r="T58" s="32">
        <f t="shared" si="10"/>
        <v>21.893684718892754</v>
      </c>
    </row>
    <row r="59" spans="2:20" x14ac:dyDescent="0.25">
      <c r="B59" s="11" t="str">
        <f>'Média Mensal'!B59</f>
        <v>CSra da Hora</v>
      </c>
      <c r="C59" s="11" t="str">
        <f>'Média Mensal'!C59</f>
        <v>CFonte do Cuco</v>
      </c>
      <c r="D59" s="14">
        <f>'Média Mensal'!D59</f>
        <v>685.98</v>
      </c>
      <c r="E59" s="2">
        <v>5625.4890230505725</v>
      </c>
      <c r="F59" s="2">
        <v>8279.2643567028645</v>
      </c>
      <c r="G59" s="5">
        <f t="shared" si="4"/>
        <v>13904.753379753438</v>
      </c>
      <c r="H59" s="2">
        <v>33</v>
      </c>
      <c r="I59" s="2">
        <v>4</v>
      </c>
      <c r="J59" s="10">
        <f t="shared" si="5"/>
        <v>37</v>
      </c>
      <c r="K59" s="2">
        <v>110</v>
      </c>
      <c r="L59" s="2">
        <v>135</v>
      </c>
      <c r="M59" s="10">
        <f t="shared" si="6"/>
        <v>245</v>
      </c>
      <c r="N59" s="25">
        <f t="shared" si="7"/>
        <v>0.16349363587103502</v>
      </c>
      <c r="O59" s="25">
        <f t="shared" si="0"/>
        <v>0.24106872690143444</v>
      </c>
      <c r="P59" s="26">
        <f t="shared" si="1"/>
        <v>0.20224507475787523</v>
      </c>
      <c r="R59" s="32">
        <f t="shared" si="8"/>
        <v>39.339084077276731</v>
      </c>
      <c r="S59" s="32">
        <f t="shared" si="9"/>
        <v>59.563052925919891</v>
      </c>
      <c r="T59" s="32">
        <f t="shared" si="10"/>
        <v>49.307636098416445</v>
      </c>
    </row>
    <row r="60" spans="2:20" x14ac:dyDescent="0.25">
      <c r="B60" s="12" t="str">
        <f>'Média Mensal'!B60</f>
        <v>CFonte do Cuco</v>
      </c>
      <c r="C60" s="12" t="str">
        <f>'Média Mensal'!C60</f>
        <v>Cândido dos Reis</v>
      </c>
      <c r="D60" s="15">
        <f>'Média Mensal'!D60</f>
        <v>913.51</v>
      </c>
      <c r="E60" s="2">
        <v>5387.8653644877113</v>
      </c>
      <c r="F60" s="2">
        <v>8098.760193514182</v>
      </c>
      <c r="G60" s="5">
        <f t="shared" si="4"/>
        <v>13486.625558001893</v>
      </c>
      <c r="H60" s="2">
        <v>43</v>
      </c>
      <c r="I60" s="2">
        <v>4</v>
      </c>
      <c r="J60" s="5">
        <f t="shared" si="5"/>
        <v>47</v>
      </c>
      <c r="K60" s="2">
        <v>110</v>
      </c>
      <c r="L60" s="2">
        <v>135</v>
      </c>
      <c r="M60" s="5">
        <f t="shared" si="6"/>
        <v>245</v>
      </c>
      <c r="N60" s="27">
        <f t="shared" si="7"/>
        <v>0.14733825652175978</v>
      </c>
      <c r="O60" s="27">
        <f t="shared" si="0"/>
        <v>0.23581295695068083</v>
      </c>
      <c r="P60" s="28">
        <f t="shared" si="1"/>
        <v>0.19018819886622707</v>
      </c>
      <c r="R60" s="32">
        <f t="shared" si="8"/>
        <v>35.21480630384125</v>
      </c>
      <c r="S60" s="32">
        <f t="shared" si="9"/>
        <v>58.264461823843035</v>
      </c>
      <c r="T60" s="32">
        <f t="shared" si="10"/>
        <v>46.187073828773606</v>
      </c>
    </row>
    <row r="61" spans="2:20" x14ac:dyDescent="0.25">
      <c r="B61" s="12" t="str">
        <f>'Média Mensal'!B61</f>
        <v>Cândido dos Reis</v>
      </c>
      <c r="C61" s="12" t="str">
        <f>'Média Mensal'!C61</f>
        <v>Pias</v>
      </c>
      <c r="D61" s="15">
        <f>'Média Mensal'!D61</f>
        <v>916.73</v>
      </c>
      <c r="E61" s="2">
        <v>5102.5127673432544</v>
      </c>
      <c r="F61" s="2">
        <v>7709.7680353439746</v>
      </c>
      <c r="G61" s="5">
        <f t="shared" si="4"/>
        <v>12812.28080268723</v>
      </c>
      <c r="H61" s="2">
        <v>43</v>
      </c>
      <c r="I61" s="2">
        <v>4</v>
      </c>
      <c r="J61" s="5">
        <f t="shared" si="5"/>
        <v>47</v>
      </c>
      <c r="K61" s="2">
        <v>110</v>
      </c>
      <c r="L61" s="2">
        <v>135</v>
      </c>
      <c r="M61" s="5">
        <f t="shared" si="6"/>
        <v>245</v>
      </c>
      <c r="N61" s="27">
        <f t="shared" si="7"/>
        <v>0.13953491488031214</v>
      </c>
      <c r="O61" s="27">
        <f t="shared" si="0"/>
        <v>0.22448660713207474</v>
      </c>
      <c r="P61" s="28">
        <f t="shared" si="1"/>
        <v>0.18067859886461007</v>
      </c>
      <c r="R61" s="32">
        <f t="shared" si="8"/>
        <v>33.349756649302314</v>
      </c>
      <c r="S61" s="32">
        <f t="shared" si="9"/>
        <v>55.465957088805574</v>
      </c>
      <c r="T61" s="32">
        <f t="shared" si="10"/>
        <v>43.877673981805579</v>
      </c>
    </row>
    <row r="62" spans="2:20" x14ac:dyDescent="0.25">
      <c r="B62" s="12" t="str">
        <f>'Média Mensal'!B62</f>
        <v>Pias</v>
      </c>
      <c r="C62" s="12" t="str">
        <f>'Média Mensal'!C62</f>
        <v>Araújo</v>
      </c>
      <c r="D62" s="15">
        <f>'Média Mensal'!D62</f>
        <v>1258.1300000000001</v>
      </c>
      <c r="E62" s="2">
        <v>4943.2412548510983</v>
      </c>
      <c r="F62" s="2">
        <v>7306.3166260973057</v>
      </c>
      <c r="G62" s="5">
        <f t="shared" si="4"/>
        <v>12249.557880948403</v>
      </c>
      <c r="H62" s="2">
        <v>43</v>
      </c>
      <c r="I62" s="2">
        <v>4</v>
      </c>
      <c r="J62" s="5">
        <f t="shared" si="5"/>
        <v>47</v>
      </c>
      <c r="K62" s="2">
        <v>109</v>
      </c>
      <c r="L62" s="2">
        <v>145</v>
      </c>
      <c r="M62" s="5">
        <f t="shared" si="6"/>
        <v>254</v>
      </c>
      <c r="N62" s="27">
        <f t="shared" si="7"/>
        <v>0.13610245745735403</v>
      </c>
      <c r="O62" s="27">
        <f t="shared" si="0"/>
        <v>0.19841181365678107</v>
      </c>
      <c r="P62" s="28">
        <f t="shared" si="1"/>
        <v>0.16747180740660073</v>
      </c>
      <c r="R62" s="32">
        <f t="shared" si="8"/>
        <v>32.521324045073015</v>
      </c>
      <c r="S62" s="32">
        <f t="shared" si="9"/>
        <v>49.035682054344335</v>
      </c>
      <c r="T62" s="32">
        <f t="shared" si="10"/>
        <v>40.696205584546192</v>
      </c>
    </row>
    <row r="63" spans="2:20" x14ac:dyDescent="0.25">
      <c r="B63" s="12" t="str">
        <f>'Média Mensal'!B63</f>
        <v>Araújo</v>
      </c>
      <c r="C63" s="12" t="str">
        <f>'Média Mensal'!C63</f>
        <v>Custió</v>
      </c>
      <c r="D63" s="15">
        <f>'Média Mensal'!D63</f>
        <v>651.69000000000005</v>
      </c>
      <c r="E63" s="2">
        <v>4884.732725902265</v>
      </c>
      <c r="F63" s="2">
        <v>6949.9148864068875</v>
      </c>
      <c r="G63" s="5">
        <f t="shared" si="4"/>
        <v>11834.647612309152</v>
      </c>
      <c r="H63" s="2">
        <v>43</v>
      </c>
      <c r="I63" s="2">
        <v>4</v>
      </c>
      <c r="J63" s="5">
        <f t="shared" si="5"/>
        <v>47</v>
      </c>
      <c r="K63" s="2">
        <v>110</v>
      </c>
      <c r="L63" s="2">
        <v>145</v>
      </c>
      <c r="M63" s="5">
        <f t="shared" si="6"/>
        <v>255</v>
      </c>
      <c r="N63" s="27">
        <f t="shared" si="7"/>
        <v>0.13357943354578497</v>
      </c>
      <c r="O63" s="27">
        <f t="shared" si="0"/>
        <v>0.1887332958507193</v>
      </c>
      <c r="P63" s="28">
        <f t="shared" si="1"/>
        <v>0.16125255630462657</v>
      </c>
      <c r="R63" s="32">
        <f t="shared" si="8"/>
        <v>31.926357685635718</v>
      </c>
      <c r="S63" s="32">
        <f t="shared" si="9"/>
        <v>46.643724069844879</v>
      </c>
      <c r="T63" s="32">
        <f t="shared" si="10"/>
        <v>39.187574875195871</v>
      </c>
    </row>
    <row r="64" spans="2:20" x14ac:dyDescent="0.25">
      <c r="B64" s="12" t="str">
        <f>'Média Mensal'!B64</f>
        <v>Custió</v>
      </c>
      <c r="C64" s="12" t="str">
        <f>'Média Mensal'!C64</f>
        <v>Parque de Maia</v>
      </c>
      <c r="D64" s="15">
        <f>'Média Mensal'!D64</f>
        <v>1418.51</v>
      </c>
      <c r="E64" s="2">
        <v>4776.9359801123464</v>
      </c>
      <c r="F64" s="2">
        <v>6539.8537957469061</v>
      </c>
      <c r="G64" s="5">
        <f t="shared" si="4"/>
        <v>11316.789775859252</v>
      </c>
      <c r="H64" s="2">
        <v>43</v>
      </c>
      <c r="I64" s="2">
        <v>5</v>
      </c>
      <c r="J64" s="5">
        <f t="shared" si="5"/>
        <v>48</v>
      </c>
      <c r="K64" s="2">
        <v>114</v>
      </c>
      <c r="L64" s="2">
        <v>125</v>
      </c>
      <c r="M64" s="5">
        <f t="shared" si="6"/>
        <v>239</v>
      </c>
      <c r="N64" s="27">
        <f t="shared" si="7"/>
        <v>0.12718146911907205</v>
      </c>
      <c r="O64" s="27">
        <f t="shared" si="0"/>
        <v>0.20386077916916789</v>
      </c>
      <c r="P64" s="28">
        <f t="shared" si="1"/>
        <v>0.16250416105484278</v>
      </c>
      <c r="R64" s="32">
        <f t="shared" si="8"/>
        <v>30.426343822371635</v>
      </c>
      <c r="S64" s="32">
        <f t="shared" si="9"/>
        <v>50.306567659591586</v>
      </c>
      <c r="T64" s="32">
        <f t="shared" si="10"/>
        <v>39.431323260833629</v>
      </c>
    </row>
    <row r="65" spans="2:20" x14ac:dyDescent="0.25">
      <c r="B65" s="12" t="str">
        <f>'Média Mensal'!B65</f>
        <v>Parque de Maia</v>
      </c>
      <c r="C65" s="12" t="str">
        <f>'Média Mensal'!C65</f>
        <v>Forum</v>
      </c>
      <c r="D65" s="15">
        <f>'Média Mensal'!D65</f>
        <v>824.81</v>
      </c>
      <c r="E65" s="2">
        <v>4359.1017957888589</v>
      </c>
      <c r="F65" s="2">
        <v>5645.7359827696919</v>
      </c>
      <c r="G65" s="5">
        <f t="shared" si="4"/>
        <v>10004.837778558551</v>
      </c>
      <c r="H65" s="2">
        <v>44</v>
      </c>
      <c r="I65" s="2">
        <v>5</v>
      </c>
      <c r="J65" s="5">
        <f t="shared" si="5"/>
        <v>49</v>
      </c>
      <c r="K65" s="2">
        <v>131</v>
      </c>
      <c r="L65" s="2">
        <v>123</v>
      </c>
      <c r="M65" s="5">
        <f t="shared" si="6"/>
        <v>254</v>
      </c>
      <c r="N65" s="27">
        <f t="shared" si="7"/>
        <v>0.10380791093038814</v>
      </c>
      <c r="O65" s="27">
        <f t="shared" si="0"/>
        <v>0.17875303896813868</v>
      </c>
      <c r="P65" s="28">
        <f t="shared" si="1"/>
        <v>0.13597963709033586</v>
      </c>
      <c r="R65" s="32">
        <f t="shared" si="8"/>
        <v>24.90915311879348</v>
      </c>
      <c r="S65" s="32">
        <f t="shared" si="9"/>
        <v>44.107312365388218</v>
      </c>
      <c r="T65" s="32">
        <f t="shared" si="10"/>
        <v>33.019266595902806</v>
      </c>
    </row>
    <row r="66" spans="2:20" x14ac:dyDescent="0.25">
      <c r="B66" s="12" t="str">
        <f>'Média Mensal'!B66</f>
        <v>Forum</v>
      </c>
      <c r="C66" s="12" t="str">
        <f>'Média Mensal'!C66</f>
        <v>Zona Industrial</v>
      </c>
      <c r="D66" s="15">
        <f>'Média Mensal'!D66</f>
        <v>1119.4000000000001</v>
      </c>
      <c r="E66" s="2">
        <v>1530.2742208919249</v>
      </c>
      <c r="F66" s="2">
        <v>2012.8374945971714</v>
      </c>
      <c r="G66" s="5">
        <f t="shared" si="4"/>
        <v>3543.1117154890962</v>
      </c>
      <c r="H66" s="2">
        <v>42</v>
      </c>
      <c r="I66" s="2">
        <v>3</v>
      </c>
      <c r="J66" s="5">
        <f t="shared" si="5"/>
        <v>45</v>
      </c>
      <c r="K66" s="2">
        <v>41</v>
      </c>
      <c r="L66" s="2">
        <v>72</v>
      </c>
      <c r="M66" s="5">
        <f t="shared" si="6"/>
        <v>113</v>
      </c>
      <c r="N66" s="27">
        <f t="shared" si="7"/>
        <v>7.9536082166939956E-2</v>
      </c>
      <c r="O66" s="27">
        <f t="shared" si="0"/>
        <v>0.10877850705778055</v>
      </c>
      <c r="P66" s="28">
        <f t="shared" si="1"/>
        <v>9.3872184068702208E-2</v>
      </c>
      <c r="R66" s="32">
        <f t="shared" si="8"/>
        <v>18.437038805926807</v>
      </c>
      <c r="S66" s="32">
        <f t="shared" si="9"/>
        <v>26.837833261295618</v>
      </c>
      <c r="T66" s="32">
        <f t="shared" si="10"/>
        <v>22.424757692968964</v>
      </c>
    </row>
    <row r="67" spans="2:20" x14ac:dyDescent="0.25">
      <c r="B67" s="12" t="str">
        <f>'Média Mensal'!B67</f>
        <v>Zona Industrial</v>
      </c>
      <c r="C67" s="12" t="str">
        <f>'Média Mensal'!C67</f>
        <v>Mandim</v>
      </c>
      <c r="D67" s="15">
        <f>'Média Mensal'!D67</f>
        <v>1194.23</v>
      </c>
      <c r="E67" s="2">
        <v>1394.1670954651715</v>
      </c>
      <c r="F67" s="2">
        <v>1912.3721080919545</v>
      </c>
      <c r="G67" s="5">
        <f t="shared" si="4"/>
        <v>3306.5392035571258</v>
      </c>
      <c r="H67" s="2">
        <v>42</v>
      </c>
      <c r="I67" s="2">
        <v>3</v>
      </c>
      <c r="J67" s="5">
        <f t="shared" si="5"/>
        <v>45</v>
      </c>
      <c r="K67" s="2">
        <v>41</v>
      </c>
      <c r="L67" s="2">
        <v>72</v>
      </c>
      <c r="M67" s="5">
        <f t="shared" si="6"/>
        <v>113</v>
      </c>
      <c r="N67" s="27">
        <f t="shared" si="7"/>
        <v>7.2461907248709545E-2</v>
      </c>
      <c r="O67" s="27">
        <f t="shared" si="0"/>
        <v>0.10334911954669014</v>
      </c>
      <c r="P67" s="28">
        <f t="shared" si="1"/>
        <v>8.7604366351131988E-2</v>
      </c>
      <c r="R67" s="32">
        <f t="shared" si="8"/>
        <v>16.797193921267127</v>
      </c>
      <c r="S67" s="32">
        <f t="shared" si="9"/>
        <v>25.498294774559394</v>
      </c>
      <c r="T67" s="32">
        <f t="shared" si="10"/>
        <v>20.927463313652694</v>
      </c>
    </row>
    <row r="68" spans="2:20" x14ac:dyDescent="0.25">
      <c r="B68" s="12" t="str">
        <f>'Média Mensal'!B68</f>
        <v>Mandim</v>
      </c>
      <c r="C68" s="12" t="str">
        <f>'Média Mensal'!C68</f>
        <v>Castêlo da Maia</v>
      </c>
      <c r="D68" s="15">
        <f>'Média Mensal'!D68</f>
        <v>1468.1</v>
      </c>
      <c r="E68" s="2">
        <v>1299.3973519155941</v>
      </c>
      <c r="F68" s="2">
        <v>1855.3412141659196</v>
      </c>
      <c r="G68" s="5">
        <f t="shared" si="4"/>
        <v>3154.7385660815135</v>
      </c>
      <c r="H68" s="2">
        <v>42</v>
      </c>
      <c r="I68" s="2">
        <v>1</v>
      </c>
      <c r="J68" s="5">
        <f t="shared" si="5"/>
        <v>43</v>
      </c>
      <c r="K68" s="2">
        <v>48</v>
      </c>
      <c r="L68" s="2">
        <v>61</v>
      </c>
      <c r="M68" s="5">
        <f t="shared" si="6"/>
        <v>109</v>
      </c>
      <c r="N68" s="27">
        <f t="shared" si="7"/>
        <v>6.194686078926364E-2</v>
      </c>
      <c r="O68" s="27">
        <f t="shared" si="0"/>
        <v>0.12091639821206462</v>
      </c>
      <c r="P68" s="28">
        <f t="shared" si="1"/>
        <v>8.6859542017662814E-2</v>
      </c>
      <c r="R68" s="32">
        <f t="shared" si="8"/>
        <v>14.437748354617712</v>
      </c>
      <c r="S68" s="32">
        <f t="shared" si="9"/>
        <v>29.924858292998703</v>
      </c>
      <c r="T68" s="32">
        <f t="shared" si="10"/>
        <v>20.754858987378377</v>
      </c>
    </row>
    <row r="69" spans="2:20" x14ac:dyDescent="0.25">
      <c r="B69" s="13" t="str">
        <f>'Média Mensal'!B69</f>
        <v>Castêlo da Maia</v>
      </c>
      <c r="C69" s="13" t="str">
        <f>'Média Mensal'!C69</f>
        <v>ISMAI</v>
      </c>
      <c r="D69" s="16">
        <f>'Média Mensal'!D69</f>
        <v>702.48</v>
      </c>
      <c r="E69" s="2">
        <v>710.58700512233861</v>
      </c>
      <c r="F69" s="2">
        <v>841.0000000030459</v>
      </c>
      <c r="G69" s="7">
        <f t="shared" si="4"/>
        <v>1551.5870051253846</v>
      </c>
      <c r="H69" s="6">
        <v>42</v>
      </c>
      <c r="I69" s="3">
        <v>1</v>
      </c>
      <c r="J69" s="7">
        <f t="shared" si="5"/>
        <v>43</v>
      </c>
      <c r="K69" s="6">
        <v>63</v>
      </c>
      <c r="L69" s="3">
        <v>61</v>
      </c>
      <c r="M69" s="7">
        <f t="shared" si="6"/>
        <v>124</v>
      </c>
      <c r="N69" s="27">
        <f t="shared" si="7"/>
        <v>2.8773364314963499E-2</v>
      </c>
      <c r="O69" s="27">
        <f t="shared" si="0"/>
        <v>5.4809697601866915E-2</v>
      </c>
      <c r="P69" s="28">
        <f t="shared" si="1"/>
        <v>3.8750924203930684E-2</v>
      </c>
      <c r="R69" s="32">
        <f t="shared" si="8"/>
        <v>6.7674952868794156</v>
      </c>
      <c r="S69" s="32">
        <f t="shared" si="9"/>
        <v>13.564516129081385</v>
      </c>
      <c r="T69" s="32">
        <f t="shared" si="10"/>
        <v>9.2909401504514051</v>
      </c>
    </row>
    <row r="70" spans="2:20" x14ac:dyDescent="0.25">
      <c r="B70" s="11" t="str">
        <f>'Média Mensal'!B70</f>
        <v>Santo Ovídio</v>
      </c>
      <c r="C70" s="11" t="str">
        <f>'Média Mensal'!C70</f>
        <v>D. João II</v>
      </c>
      <c r="D70" s="14">
        <f>'Média Mensal'!D70</f>
        <v>463.71</v>
      </c>
      <c r="E70" s="2">
        <v>11608.99999992371</v>
      </c>
      <c r="F70" s="2">
        <v>5602.4835940176863</v>
      </c>
      <c r="G70" s="10">
        <f t="shared" ref="G70:G86" si="14">+E70+F70</f>
        <v>17211.483593941397</v>
      </c>
      <c r="H70" s="2">
        <v>442</v>
      </c>
      <c r="I70" s="2">
        <v>447</v>
      </c>
      <c r="J70" s="10">
        <f t="shared" ref="J70:J86" si="15">+H70+I70</f>
        <v>889</v>
      </c>
      <c r="K70" s="2">
        <v>0</v>
      </c>
      <c r="L70" s="2">
        <v>0</v>
      </c>
      <c r="M70" s="10">
        <f t="shared" ref="M70:M86" si="16">+K70+L70</f>
        <v>0</v>
      </c>
      <c r="N70" s="25">
        <f t="shared" ref="N70:P86" si="17">+E70/(H70*216+K70*248)</f>
        <v>0.12159586056564972</v>
      </c>
      <c r="O70" s="25">
        <f t="shared" si="0"/>
        <v>5.8025557150734181E-2</v>
      </c>
      <c r="P70" s="26">
        <f t="shared" si="1"/>
        <v>8.9631939725979035E-2</v>
      </c>
      <c r="R70" s="32">
        <f t="shared" si="8"/>
        <v>26.264705882180341</v>
      </c>
      <c r="S70" s="32">
        <f t="shared" si="9"/>
        <v>12.533520344558582</v>
      </c>
      <c r="T70" s="32">
        <f t="shared" si="10"/>
        <v>19.360498980811471</v>
      </c>
    </row>
    <row r="71" spans="2:20" x14ac:dyDescent="0.25">
      <c r="B71" s="12" t="str">
        <f>'Média Mensal'!B71</f>
        <v>D. João II</v>
      </c>
      <c r="C71" s="12" t="str">
        <f>'Média Mensal'!C71</f>
        <v>João de Deus</v>
      </c>
      <c r="D71" s="15">
        <f>'Média Mensal'!D71</f>
        <v>716.25</v>
      </c>
      <c r="E71" s="2">
        <v>15865.389141073314</v>
      </c>
      <c r="F71" s="2">
        <v>8224.8893063748892</v>
      </c>
      <c r="G71" s="5">
        <f t="shared" si="14"/>
        <v>24090.278447448203</v>
      </c>
      <c r="H71" s="2">
        <v>445</v>
      </c>
      <c r="I71" s="2">
        <v>442</v>
      </c>
      <c r="J71" s="5">
        <f t="shared" si="15"/>
        <v>887</v>
      </c>
      <c r="K71" s="2">
        <v>0</v>
      </c>
      <c r="L71" s="2">
        <v>0</v>
      </c>
      <c r="M71" s="5">
        <f t="shared" si="16"/>
        <v>0</v>
      </c>
      <c r="N71" s="27">
        <f t="shared" si="17"/>
        <v>0.16505814753509482</v>
      </c>
      <c r="O71" s="27">
        <f t="shared" si="0"/>
        <v>8.6149753921305611E-2</v>
      </c>
      <c r="P71" s="28">
        <f t="shared" si="1"/>
        <v>0.12573739220556288</v>
      </c>
      <c r="R71" s="32">
        <f t="shared" ref="R71:R86" si="18">+E71/(H71+K71)</f>
        <v>35.652559867580479</v>
      </c>
      <c r="S71" s="32">
        <f t="shared" ref="S71:S86" si="19">+F71/(I71+L71)</f>
        <v>18.608346847002011</v>
      </c>
      <c r="T71" s="32">
        <f t="shared" ref="T71:T86" si="20">+G71/(J71+M71)</f>
        <v>27.159276716401582</v>
      </c>
    </row>
    <row r="72" spans="2:20" x14ac:dyDescent="0.25">
      <c r="B72" s="12" t="str">
        <f>'Média Mensal'!B72</f>
        <v>João de Deus</v>
      </c>
      <c r="C72" s="12" t="str">
        <f>'Média Mensal'!C72</f>
        <v>C.M.Gaia</v>
      </c>
      <c r="D72" s="15">
        <f>'Média Mensal'!D72</f>
        <v>405.01</v>
      </c>
      <c r="E72" s="2">
        <v>23288.676740493331</v>
      </c>
      <c r="F72" s="2">
        <v>14169.74952533061</v>
      </c>
      <c r="G72" s="5">
        <f t="shared" si="14"/>
        <v>37458.426265823939</v>
      </c>
      <c r="H72" s="2">
        <v>445</v>
      </c>
      <c r="I72" s="2">
        <v>446</v>
      </c>
      <c r="J72" s="5">
        <f t="shared" si="15"/>
        <v>891</v>
      </c>
      <c r="K72" s="2">
        <v>0</v>
      </c>
      <c r="L72" s="2">
        <v>0</v>
      </c>
      <c r="M72" s="5">
        <f t="shared" si="16"/>
        <v>0</v>
      </c>
      <c r="N72" s="27">
        <f t="shared" si="17"/>
        <v>0.24228752330933553</v>
      </c>
      <c r="O72" s="27">
        <f t="shared" si="0"/>
        <v>0.14708675391681833</v>
      </c>
      <c r="P72" s="28">
        <f t="shared" si="1"/>
        <v>0.19463371506122926</v>
      </c>
      <c r="R72" s="32">
        <f t="shared" si="18"/>
        <v>52.334105034816474</v>
      </c>
      <c r="S72" s="32">
        <f t="shared" si="19"/>
        <v>31.770738846032756</v>
      </c>
      <c r="T72" s="32">
        <f t="shared" si="20"/>
        <v>42.040882453225521</v>
      </c>
    </row>
    <row r="73" spans="2:20" x14ac:dyDescent="0.25">
      <c r="B73" s="12" t="str">
        <f>'Média Mensal'!B73</f>
        <v>C.M.Gaia</v>
      </c>
      <c r="C73" s="12" t="str">
        <f>'Média Mensal'!C73</f>
        <v>General Torres</v>
      </c>
      <c r="D73" s="15">
        <f>'Média Mensal'!D73</f>
        <v>488.39</v>
      </c>
      <c r="E73" s="2">
        <v>26902.33809713693</v>
      </c>
      <c r="F73" s="2">
        <v>15883.412897688506</v>
      </c>
      <c r="G73" s="5">
        <f t="shared" si="14"/>
        <v>42785.750994825437</v>
      </c>
      <c r="H73" s="2">
        <v>440</v>
      </c>
      <c r="I73" s="2">
        <v>452</v>
      </c>
      <c r="J73" s="5">
        <f t="shared" si="15"/>
        <v>892</v>
      </c>
      <c r="K73" s="2">
        <v>0</v>
      </c>
      <c r="L73" s="2">
        <v>0</v>
      </c>
      <c r="M73" s="5">
        <f t="shared" si="16"/>
        <v>0</v>
      </c>
      <c r="N73" s="27">
        <f t="shared" si="17"/>
        <v>0.28306332172913434</v>
      </c>
      <c r="O73" s="27">
        <f t="shared" si="0"/>
        <v>0.16268654639553123</v>
      </c>
      <c r="P73" s="28">
        <f t="shared" si="1"/>
        <v>0.22206522481120991</v>
      </c>
      <c r="R73" s="32">
        <f t="shared" si="18"/>
        <v>61.14167749349302</v>
      </c>
      <c r="S73" s="32">
        <f t="shared" si="19"/>
        <v>35.140294021434748</v>
      </c>
      <c r="T73" s="32">
        <f t="shared" si="20"/>
        <v>47.96608855922134</v>
      </c>
    </row>
    <row r="74" spans="2:20" x14ac:dyDescent="0.25">
      <c r="B74" s="12" t="str">
        <f>'Média Mensal'!B74</f>
        <v>General Torres</v>
      </c>
      <c r="C74" s="12" t="str">
        <f>'Média Mensal'!C74</f>
        <v>Jardim do Morro</v>
      </c>
      <c r="D74" s="15">
        <f>'Média Mensal'!D74</f>
        <v>419.98</v>
      </c>
      <c r="E74" s="2">
        <v>29703.292031820791</v>
      </c>
      <c r="F74" s="2">
        <v>16709.217209294213</v>
      </c>
      <c r="G74" s="5">
        <f t="shared" si="14"/>
        <v>46412.509241115004</v>
      </c>
      <c r="H74" s="2">
        <v>442</v>
      </c>
      <c r="I74" s="2">
        <v>448</v>
      </c>
      <c r="J74" s="5">
        <f t="shared" si="15"/>
        <v>890</v>
      </c>
      <c r="K74" s="2">
        <v>0</v>
      </c>
      <c r="L74" s="2">
        <v>0</v>
      </c>
      <c r="M74" s="5">
        <f t="shared" si="16"/>
        <v>0</v>
      </c>
      <c r="N74" s="27">
        <f t="shared" si="17"/>
        <v>0.31112045449787151</v>
      </c>
      <c r="O74" s="27">
        <f t="shared" si="0"/>
        <v>0.17267296223228973</v>
      </c>
      <c r="P74" s="28">
        <f t="shared" si="1"/>
        <v>0.24143003142485958</v>
      </c>
      <c r="R74" s="32">
        <f t="shared" si="18"/>
        <v>67.202018171540246</v>
      </c>
      <c r="S74" s="32">
        <f t="shared" si="19"/>
        <v>37.297359842174579</v>
      </c>
      <c r="T74" s="32">
        <f t="shared" si="20"/>
        <v>52.148886787769669</v>
      </c>
    </row>
    <row r="75" spans="2:20" x14ac:dyDescent="0.25">
      <c r="B75" s="12" t="str">
        <f>'Média Mensal'!B75</f>
        <v>Jardim do Morro</v>
      </c>
      <c r="C75" s="12" t="str">
        <f>'Média Mensal'!C75</f>
        <v>São Bento</v>
      </c>
      <c r="D75" s="15">
        <f>'Média Mensal'!D75</f>
        <v>795.7</v>
      </c>
      <c r="E75" s="2">
        <v>29850.357349840462</v>
      </c>
      <c r="F75" s="2">
        <v>19306.742832736298</v>
      </c>
      <c r="G75" s="5">
        <f t="shared" si="14"/>
        <v>49157.10018257676</v>
      </c>
      <c r="H75" s="2">
        <v>418</v>
      </c>
      <c r="I75" s="2">
        <v>422</v>
      </c>
      <c r="J75" s="5">
        <f t="shared" si="15"/>
        <v>840</v>
      </c>
      <c r="K75" s="2">
        <v>0</v>
      </c>
      <c r="L75" s="2">
        <v>0</v>
      </c>
      <c r="M75" s="5">
        <f t="shared" si="16"/>
        <v>0</v>
      </c>
      <c r="N75" s="27">
        <f t="shared" si="17"/>
        <v>0.33061267665515309</v>
      </c>
      <c r="O75" s="27">
        <f t="shared" si="0"/>
        <v>0.2118082195973352</v>
      </c>
      <c r="P75" s="28">
        <f t="shared" si="1"/>
        <v>0.27092758037134457</v>
      </c>
      <c r="R75" s="32">
        <f t="shared" si="18"/>
        <v>71.412338157513062</v>
      </c>
      <c r="S75" s="32">
        <f t="shared" si="19"/>
        <v>45.750575433024402</v>
      </c>
      <c r="T75" s="32">
        <f t="shared" si="20"/>
        <v>58.520357360210426</v>
      </c>
    </row>
    <row r="76" spans="2:20" x14ac:dyDescent="0.25">
      <c r="B76" s="12" t="str">
        <f>'Média Mensal'!B76</f>
        <v>São Bento</v>
      </c>
      <c r="C76" s="12" t="str">
        <f>'Média Mensal'!C76</f>
        <v>Aliados</v>
      </c>
      <c r="D76" s="15">
        <f>'Média Mensal'!D76</f>
        <v>443.38</v>
      </c>
      <c r="E76" s="2">
        <v>32240.127657150835</v>
      </c>
      <c r="F76" s="2">
        <v>31800.70442557145</v>
      </c>
      <c r="G76" s="5">
        <f t="shared" si="14"/>
        <v>64040.832082722285</v>
      </c>
      <c r="H76" s="2">
        <v>457</v>
      </c>
      <c r="I76" s="2">
        <v>466</v>
      </c>
      <c r="J76" s="5">
        <f t="shared" si="15"/>
        <v>923</v>
      </c>
      <c r="K76" s="2">
        <v>0</v>
      </c>
      <c r="L76" s="2">
        <v>0</v>
      </c>
      <c r="M76" s="5">
        <f t="shared" si="16"/>
        <v>0</v>
      </c>
      <c r="N76" s="27">
        <f t="shared" si="17"/>
        <v>0.32660798744986258</v>
      </c>
      <c r="O76" s="27">
        <f t="shared" si="0"/>
        <v>0.31593451384489202</v>
      </c>
      <c r="P76" s="28">
        <f t="shared" si="1"/>
        <v>0.32121921312709306</v>
      </c>
      <c r="R76" s="32">
        <f t="shared" si="18"/>
        <v>70.547325289170317</v>
      </c>
      <c r="S76" s="32">
        <f t="shared" si="19"/>
        <v>68.241854990496677</v>
      </c>
      <c r="T76" s="32">
        <f t="shared" si="20"/>
        <v>69.383350035452096</v>
      </c>
    </row>
    <row r="77" spans="2:20" x14ac:dyDescent="0.25">
      <c r="B77" s="12" t="str">
        <f>'Média Mensal'!B77</f>
        <v>Aliados</v>
      </c>
      <c r="C77" s="12" t="str">
        <f>'Média Mensal'!C77</f>
        <v>Trindade S</v>
      </c>
      <c r="D77" s="15">
        <f>'Média Mensal'!D77</f>
        <v>450.27</v>
      </c>
      <c r="E77" s="2">
        <v>32563.355672542224</v>
      </c>
      <c r="F77" s="2">
        <v>36618.752137509691</v>
      </c>
      <c r="G77" s="5">
        <f t="shared" si="14"/>
        <v>69182.107810051908</v>
      </c>
      <c r="H77" s="2">
        <v>460</v>
      </c>
      <c r="I77" s="2">
        <v>460</v>
      </c>
      <c r="J77" s="5">
        <f t="shared" si="15"/>
        <v>920</v>
      </c>
      <c r="K77" s="2">
        <v>0</v>
      </c>
      <c r="L77" s="2">
        <v>0</v>
      </c>
      <c r="M77" s="5">
        <f t="shared" si="16"/>
        <v>0</v>
      </c>
      <c r="N77" s="27">
        <f t="shared" si="17"/>
        <v>0.32773103535167297</v>
      </c>
      <c r="O77" s="27">
        <f t="shared" si="0"/>
        <v>0.36854621716495262</v>
      </c>
      <c r="P77" s="28">
        <f t="shared" si="1"/>
        <v>0.34813862625831277</v>
      </c>
      <c r="R77" s="32">
        <f t="shared" si="18"/>
        <v>70.789903635961352</v>
      </c>
      <c r="S77" s="32">
        <f t="shared" si="19"/>
        <v>79.605982907629766</v>
      </c>
      <c r="T77" s="32">
        <f t="shared" si="20"/>
        <v>75.197943271795552</v>
      </c>
    </row>
    <row r="78" spans="2:20" x14ac:dyDescent="0.25">
      <c r="B78" s="12" t="str">
        <f>'Média Mensal'!B78</f>
        <v>Trindade S</v>
      </c>
      <c r="C78" s="12" t="str">
        <f>'Média Mensal'!C78</f>
        <v>Faria Guimaraes</v>
      </c>
      <c r="D78" s="15">
        <f>'Média Mensal'!D78</f>
        <v>555.34</v>
      </c>
      <c r="E78" s="2">
        <v>24281.295472176153</v>
      </c>
      <c r="F78" s="2">
        <v>28972.704370747211</v>
      </c>
      <c r="G78" s="5">
        <f t="shared" si="14"/>
        <v>53253.999842923367</v>
      </c>
      <c r="H78" s="2">
        <v>472</v>
      </c>
      <c r="I78" s="2">
        <v>472</v>
      </c>
      <c r="J78" s="5">
        <f t="shared" si="15"/>
        <v>944</v>
      </c>
      <c r="K78" s="2">
        <v>0</v>
      </c>
      <c r="L78" s="2">
        <v>0</v>
      </c>
      <c r="M78" s="5">
        <f t="shared" si="16"/>
        <v>0</v>
      </c>
      <c r="N78" s="27">
        <f t="shared" si="17"/>
        <v>0.23816399356732729</v>
      </c>
      <c r="O78" s="27">
        <f t="shared" si="0"/>
        <v>0.28417985297735415</v>
      </c>
      <c r="P78" s="28">
        <f t="shared" si="1"/>
        <v>0.26117192327234073</v>
      </c>
      <c r="R78" s="32">
        <f t="shared" si="18"/>
        <v>51.443422610542697</v>
      </c>
      <c r="S78" s="32">
        <f t="shared" si="19"/>
        <v>61.382848243108498</v>
      </c>
      <c r="T78" s="32">
        <f t="shared" si="20"/>
        <v>56.413135426825598</v>
      </c>
    </row>
    <row r="79" spans="2:20" x14ac:dyDescent="0.25">
      <c r="B79" s="12" t="str">
        <f>'Média Mensal'!B79</f>
        <v>Faria Guimaraes</v>
      </c>
      <c r="C79" s="12" t="str">
        <f>'Média Mensal'!C79</f>
        <v>Marques</v>
      </c>
      <c r="D79" s="15">
        <f>'Média Mensal'!D79</f>
        <v>621.04</v>
      </c>
      <c r="E79" s="2">
        <v>22915.430076211149</v>
      </c>
      <c r="F79" s="2">
        <v>26705.804329285704</v>
      </c>
      <c r="G79" s="5">
        <f t="shared" si="14"/>
        <v>49621.234405496856</v>
      </c>
      <c r="H79" s="2">
        <v>465</v>
      </c>
      <c r="I79" s="2">
        <v>472</v>
      </c>
      <c r="J79" s="5">
        <f t="shared" si="15"/>
        <v>937</v>
      </c>
      <c r="K79" s="2">
        <v>0</v>
      </c>
      <c r="L79" s="2">
        <v>0</v>
      </c>
      <c r="M79" s="5">
        <f t="shared" si="16"/>
        <v>0</v>
      </c>
      <c r="N79" s="27">
        <f t="shared" si="17"/>
        <v>0.22815043883125397</v>
      </c>
      <c r="O79" s="27">
        <f t="shared" si="0"/>
        <v>0.26194487924989901</v>
      </c>
      <c r="P79" s="28">
        <f t="shared" si="1"/>
        <v>0.24517389227586495</v>
      </c>
      <c r="R79" s="32">
        <f t="shared" si="18"/>
        <v>49.280494787550857</v>
      </c>
      <c r="S79" s="32">
        <f t="shared" si="19"/>
        <v>56.580093917978189</v>
      </c>
      <c r="T79" s="32">
        <f t="shared" si="20"/>
        <v>52.957560731586824</v>
      </c>
    </row>
    <row r="80" spans="2:20" x14ac:dyDescent="0.25">
      <c r="B80" s="12" t="str">
        <f>'Média Mensal'!B80</f>
        <v>Marques</v>
      </c>
      <c r="C80" s="12" t="str">
        <f>'Média Mensal'!C80</f>
        <v>Combatentes</v>
      </c>
      <c r="D80" s="15">
        <f>'Média Mensal'!D80</f>
        <v>702.75</v>
      </c>
      <c r="E80" s="2">
        <v>18447.386045684449</v>
      </c>
      <c r="F80" s="2">
        <v>19476.854497491637</v>
      </c>
      <c r="G80" s="5">
        <f t="shared" si="14"/>
        <v>37924.240543176085</v>
      </c>
      <c r="H80" s="2">
        <v>468</v>
      </c>
      <c r="I80" s="2">
        <v>468</v>
      </c>
      <c r="J80" s="5">
        <f t="shared" si="15"/>
        <v>936</v>
      </c>
      <c r="K80" s="2">
        <v>0</v>
      </c>
      <c r="L80" s="2">
        <v>0</v>
      </c>
      <c r="M80" s="5">
        <f t="shared" si="16"/>
        <v>0</v>
      </c>
      <c r="N80" s="27">
        <f t="shared" si="17"/>
        <v>0.18248838680836943</v>
      </c>
      <c r="O80" s="27">
        <f t="shared" si="0"/>
        <v>0.19267227067002649</v>
      </c>
      <c r="P80" s="28">
        <f t="shared" si="1"/>
        <v>0.18758032873919794</v>
      </c>
      <c r="R80" s="32">
        <f t="shared" si="18"/>
        <v>39.417491550607799</v>
      </c>
      <c r="S80" s="32">
        <f t="shared" si="19"/>
        <v>41.617210464725723</v>
      </c>
      <c r="T80" s="32">
        <f t="shared" si="20"/>
        <v>40.517351007666761</v>
      </c>
    </row>
    <row r="81" spans="2:20" x14ac:dyDescent="0.25">
      <c r="B81" s="12" t="str">
        <f>'Média Mensal'!B81</f>
        <v>Combatentes</v>
      </c>
      <c r="C81" s="12" t="str">
        <f>'Média Mensal'!C81</f>
        <v>Salgueiros</v>
      </c>
      <c r="D81" s="15">
        <f>'Média Mensal'!D81</f>
        <v>471.25</v>
      </c>
      <c r="E81" s="2">
        <v>16364.112667326322</v>
      </c>
      <c r="F81" s="2">
        <v>16047.302480549251</v>
      </c>
      <c r="G81" s="5">
        <f t="shared" si="14"/>
        <v>32411.415147875574</v>
      </c>
      <c r="H81" s="2">
        <v>461</v>
      </c>
      <c r="I81" s="2">
        <v>462</v>
      </c>
      <c r="J81" s="5">
        <f t="shared" si="15"/>
        <v>923</v>
      </c>
      <c r="K81" s="2">
        <v>0</v>
      </c>
      <c r="L81" s="2">
        <v>0</v>
      </c>
      <c r="M81" s="5">
        <f t="shared" si="16"/>
        <v>0</v>
      </c>
      <c r="N81" s="27">
        <f t="shared" si="17"/>
        <v>0.16433791945173859</v>
      </c>
      <c r="O81" s="27">
        <f t="shared" si="17"/>
        <v>0.16080750441467503</v>
      </c>
      <c r="P81" s="28">
        <f t="shared" si="17"/>
        <v>0.16257079946568945</v>
      </c>
      <c r="R81" s="32">
        <f t="shared" si="18"/>
        <v>35.49699060157554</v>
      </c>
      <c r="S81" s="32">
        <f t="shared" si="19"/>
        <v>34.73442095356981</v>
      </c>
      <c r="T81" s="32">
        <f t="shared" si="20"/>
        <v>35.115292684588923</v>
      </c>
    </row>
    <row r="82" spans="2:20" x14ac:dyDescent="0.25">
      <c r="B82" s="12" t="str">
        <f>'Média Mensal'!B82</f>
        <v>Salgueiros</v>
      </c>
      <c r="C82" s="12" t="str">
        <f>'Média Mensal'!C82</f>
        <v>Polo Universitario</v>
      </c>
      <c r="D82" s="15">
        <f>'Média Mensal'!D82</f>
        <v>775.36</v>
      </c>
      <c r="E82" s="2">
        <v>15084.958518329016</v>
      </c>
      <c r="F82" s="2">
        <v>13701.180655932214</v>
      </c>
      <c r="G82" s="5">
        <f t="shared" si="14"/>
        <v>28786.139174261232</v>
      </c>
      <c r="H82" s="2">
        <v>470</v>
      </c>
      <c r="I82" s="2">
        <v>465</v>
      </c>
      <c r="J82" s="5">
        <f t="shared" si="15"/>
        <v>935</v>
      </c>
      <c r="K82" s="2">
        <v>0</v>
      </c>
      <c r="L82" s="2">
        <v>0</v>
      </c>
      <c r="M82" s="5">
        <f t="shared" si="16"/>
        <v>0</v>
      </c>
      <c r="N82" s="27">
        <f t="shared" si="17"/>
        <v>0.14859100195359551</v>
      </c>
      <c r="O82" s="27">
        <f t="shared" si="17"/>
        <v>0.13641159553895077</v>
      </c>
      <c r="P82" s="28">
        <f t="shared" si="17"/>
        <v>0.14253386400406631</v>
      </c>
      <c r="R82" s="32">
        <f t="shared" si="18"/>
        <v>32.095656421976628</v>
      </c>
      <c r="S82" s="32">
        <f t="shared" si="19"/>
        <v>29.464904636413362</v>
      </c>
      <c r="T82" s="32">
        <f t="shared" si="20"/>
        <v>30.787314624878324</v>
      </c>
    </row>
    <row r="83" spans="2:20" x14ac:dyDescent="0.25">
      <c r="B83" s="12" t="str">
        <f>'Média Mensal'!B83</f>
        <v>Polo Universitario</v>
      </c>
      <c r="C83" s="12" t="str">
        <f>'Média Mensal'!C83</f>
        <v>I.P.O.</v>
      </c>
      <c r="D83" s="15">
        <f>'Média Mensal'!D83</f>
        <v>827.64</v>
      </c>
      <c r="E83" s="2">
        <v>11520.66892461701</v>
      </c>
      <c r="F83" s="2">
        <v>11825.199853195843</v>
      </c>
      <c r="G83" s="5">
        <f t="shared" si="14"/>
        <v>23345.868777812851</v>
      </c>
      <c r="H83" s="2">
        <v>463</v>
      </c>
      <c r="I83" s="2">
        <v>466</v>
      </c>
      <c r="J83" s="5">
        <f t="shared" si="15"/>
        <v>929</v>
      </c>
      <c r="K83" s="2">
        <v>0</v>
      </c>
      <c r="L83" s="2">
        <v>0</v>
      </c>
      <c r="M83" s="5">
        <f t="shared" si="16"/>
        <v>0</v>
      </c>
      <c r="N83" s="27">
        <f t="shared" si="17"/>
        <v>0.11519747344829423</v>
      </c>
      <c r="O83" s="27">
        <f t="shared" si="17"/>
        <v>0.117481321065767</v>
      </c>
      <c r="P83" s="28">
        <f t="shared" si="17"/>
        <v>0.11634308484737099</v>
      </c>
      <c r="R83" s="32">
        <f t="shared" si="18"/>
        <v>24.882654264831555</v>
      </c>
      <c r="S83" s="32">
        <f t="shared" si="19"/>
        <v>25.375965350205671</v>
      </c>
      <c r="T83" s="32">
        <f t="shared" si="20"/>
        <v>25.130106327032134</v>
      </c>
    </row>
    <row r="84" spans="2:20" x14ac:dyDescent="0.25">
      <c r="B84" s="13" t="str">
        <f>'Média Mensal'!B84</f>
        <v>I.P.O.</v>
      </c>
      <c r="C84" s="13" t="str">
        <f>'Média Mensal'!C84</f>
        <v>Hospital São João</v>
      </c>
      <c r="D84" s="16">
        <f>'Média Mensal'!D84</f>
        <v>351.77</v>
      </c>
      <c r="E84" s="6">
        <v>4723.6230853895249</v>
      </c>
      <c r="F84" s="3">
        <v>6994.9999999714219</v>
      </c>
      <c r="G84" s="7">
        <f t="shared" si="14"/>
        <v>11718.623085360947</v>
      </c>
      <c r="H84" s="6">
        <v>464</v>
      </c>
      <c r="I84" s="3">
        <v>462</v>
      </c>
      <c r="J84" s="7">
        <f t="shared" si="15"/>
        <v>926</v>
      </c>
      <c r="K84" s="6">
        <v>0</v>
      </c>
      <c r="L84" s="3">
        <v>0</v>
      </c>
      <c r="M84" s="7">
        <f t="shared" si="16"/>
        <v>0</v>
      </c>
      <c r="N84" s="27">
        <f t="shared" si="17"/>
        <v>4.7130658179573008E-2</v>
      </c>
      <c r="O84" s="27">
        <f t="shared" si="17"/>
        <v>7.0095799262179556E-2</v>
      </c>
      <c r="P84" s="28">
        <f t="shared" si="17"/>
        <v>5.8588428352536533E-2</v>
      </c>
      <c r="R84" s="32">
        <f t="shared" si="18"/>
        <v>10.18022216678777</v>
      </c>
      <c r="S84" s="32">
        <f t="shared" si="19"/>
        <v>15.140692640630784</v>
      </c>
      <c r="T84" s="32">
        <f t="shared" si="20"/>
        <v>12.65510052414789</v>
      </c>
    </row>
    <row r="85" spans="2:20" x14ac:dyDescent="0.25">
      <c r="B85" s="12" t="str">
        <f>'Média Mensal'!B85</f>
        <v xml:space="preserve">Verdes (E) </v>
      </c>
      <c r="C85" s="12" t="str">
        <f>'Média Mensal'!C85</f>
        <v>Botica</v>
      </c>
      <c r="D85" s="15">
        <f>'Média Mensal'!D85</f>
        <v>683.54</v>
      </c>
      <c r="E85" s="2">
        <v>3968.4165035614928</v>
      </c>
      <c r="F85" s="2">
        <v>6504.6781791351905</v>
      </c>
      <c r="G85" s="5">
        <f t="shared" si="14"/>
        <v>10473.094682696683</v>
      </c>
      <c r="H85" s="2">
        <v>174</v>
      </c>
      <c r="I85" s="2">
        <v>141</v>
      </c>
      <c r="J85" s="5">
        <f t="shared" si="15"/>
        <v>315</v>
      </c>
      <c r="K85" s="2">
        <v>0</v>
      </c>
      <c r="L85" s="2">
        <v>0</v>
      </c>
      <c r="M85" s="5">
        <f t="shared" si="16"/>
        <v>0</v>
      </c>
      <c r="N85" s="25">
        <f t="shared" si="17"/>
        <v>0.10558792314712359</v>
      </c>
      <c r="O85" s="25">
        <f t="shared" si="17"/>
        <v>0.21357624701652189</v>
      </c>
      <c r="P85" s="26">
        <f t="shared" si="17"/>
        <v>0.1539255538315209</v>
      </c>
      <c r="R85" s="32">
        <f t="shared" si="18"/>
        <v>22.806991399778695</v>
      </c>
      <c r="S85" s="32">
        <f t="shared" si="19"/>
        <v>46.132469355568723</v>
      </c>
      <c r="T85" s="32">
        <f t="shared" si="20"/>
        <v>33.247919627608518</v>
      </c>
    </row>
    <row r="86" spans="2:20" x14ac:dyDescent="0.25">
      <c r="B86" s="13" t="str">
        <f>'Média Mensal'!B86</f>
        <v>Botica</v>
      </c>
      <c r="C86" s="13" t="str">
        <f>'Média Mensal'!C86</f>
        <v>Aeroporto</v>
      </c>
      <c r="D86" s="16">
        <f>'Média Mensal'!D86</f>
        <v>649.66</v>
      </c>
      <c r="E86" s="6">
        <v>3723.1855516716546</v>
      </c>
      <c r="F86" s="3">
        <v>6056.9999999919628</v>
      </c>
      <c r="G86" s="7">
        <f t="shared" si="14"/>
        <v>9780.1855516636169</v>
      </c>
      <c r="H86" s="6">
        <v>176</v>
      </c>
      <c r="I86" s="3">
        <v>161</v>
      </c>
      <c r="J86" s="7">
        <f t="shared" si="15"/>
        <v>337</v>
      </c>
      <c r="K86" s="6">
        <v>0</v>
      </c>
      <c r="L86" s="3">
        <v>0</v>
      </c>
      <c r="M86" s="7">
        <f t="shared" si="16"/>
        <v>0</v>
      </c>
      <c r="N86" s="27">
        <f t="shared" si="17"/>
        <v>9.793733037856836E-2</v>
      </c>
      <c r="O86" s="27">
        <f t="shared" si="17"/>
        <v>0.1741718426498724</v>
      </c>
      <c r="P86" s="28">
        <f t="shared" si="17"/>
        <v>0.13435797273963646</v>
      </c>
      <c r="R86" s="32">
        <f t="shared" si="18"/>
        <v>21.154463361770766</v>
      </c>
      <c r="S86" s="32">
        <f t="shared" si="19"/>
        <v>37.621118012372442</v>
      </c>
      <c r="T86" s="32">
        <f t="shared" si="20"/>
        <v>29.021322111761474</v>
      </c>
    </row>
    <row r="87" spans="2:20" x14ac:dyDescent="0.25">
      <c r="B87" s="23" t="s">
        <v>85</v>
      </c>
      <c r="E87" s="40"/>
      <c r="F87" s="40"/>
      <c r="G87" s="40"/>
      <c r="H87" s="40"/>
      <c r="I87" s="40"/>
      <c r="J87" s="40"/>
      <c r="K87" s="40"/>
      <c r="L87" s="40"/>
      <c r="M87" s="40"/>
      <c r="N87" s="41"/>
      <c r="O87" s="41"/>
      <c r="P87" s="41"/>
    </row>
    <row r="88" spans="2:20" x14ac:dyDescent="0.25">
      <c r="B88" s="34"/>
    </row>
    <row r="89" spans="2:20" hidden="1" x14ac:dyDescent="0.25">
      <c r="C89" s="50" t="s">
        <v>106</v>
      </c>
      <c r="D89" s="51">
        <f>+SUMPRODUCT(D5:D86,G5:G86)/1000</f>
        <v>1672383.5925176919</v>
      </c>
    </row>
    <row r="90" spans="2:20" hidden="1" x14ac:dyDescent="0.25">
      <c r="C90" s="50" t="s">
        <v>108</v>
      </c>
      <c r="D90" s="51">
        <f>+(SUMPRODUCT($D$5:$D$86,$J$5:$J$86)+SUMPRODUCT($D$5:$D$86,$M$5:$M$86))/1000</f>
        <v>35665.451829999998</v>
      </c>
    </row>
    <row r="91" spans="2:20" hidden="1" x14ac:dyDescent="0.25">
      <c r="C91" s="50" t="s">
        <v>107</v>
      </c>
      <c r="D91" s="51">
        <f>+(SUMPRODUCT($D$5:$D$86,$J$5:$J$86)*216+SUMPRODUCT($D$5:$D$86,$M$5:$M$86)*248)/1000</f>
        <v>8156969.2781600002</v>
      </c>
    </row>
    <row r="92" spans="2:20" hidden="1" x14ac:dyDescent="0.25">
      <c r="C92" s="50" t="s">
        <v>109</v>
      </c>
      <c r="D92" s="35">
        <f>+D89/D91</f>
        <v>0.20502511845857266</v>
      </c>
    </row>
    <row r="93" spans="2:20" hidden="1" x14ac:dyDescent="0.25">
      <c r="D93" s="52">
        <f>+D92-P2</f>
        <v>8.6042284408449632E-16</v>
      </c>
    </row>
    <row r="94" spans="2:20" hidden="1" x14ac:dyDescent="0.25"/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8">
    <tabColor theme="0" tint="-4.9989318521683403E-2"/>
  </sheetPr>
  <dimension ref="A1:T94"/>
  <sheetViews>
    <sheetView topLeftCell="A76" workbookViewId="0">
      <selection activeCell="B110" sqref="B110"/>
    </sheetView>
  </sheetViews>
  <sheetFormatPr defaultRowHeight="15" x14ac:dyDescent="0.25"/>
  <cols>
    <col min="2" max="2" width="17.42578125" bestFit="1" customWidth="1"/>
    <col min="3" max="3" width="17.42578125" customWidth="1"/>
    <col min="4" max="4" width="13.7109375" customWidth="1"/>
    <col min="5" max="16" width="10" customWidth="1"/>
  </cols>
  <sheetData>
    <row r="1" spans="1:20" ht="14.45" x14ac:dyDescent="0.3">
      <c r="P1" s="33"/>
    </row>
    <row r="2" spans="1:20" ht="17.25" x14ac:dyDescent="0.3">
      <c r="A2" s="1"/>
      <c r="H2" s="55" t="s">
        <v>84</v>
      </c>
      <c r="I2" s="56"/>
      <c r="J2" s="56"/>
      <c r="K2" s="56"/>
      <c r="L2" s="56"/>
      <c r="M2" s="56"/>
      <c r="N2" s="56"/>
      <c r="O2" s="57"/>
      <c r="P2" s="17">
        <v>0.20315687529035972</v>
      </c>
    </row>
    <row r="3" spans="1:20" ht="17.25" x14ac:dyDescent="0.25">
      <c r="B3" s="60" t="s">
        <v>3</v>
      </c>
      <c r="C3" s="62" t="s">
        <v>4</v>
      </c>
      <c r="D3" s="18" t="s">
        <v>82</v>
      </c>
      <c r="E3" s="65" t="s">
        <v>0</v>
      </c>
      <c r="F3" s="65"/>
      <c r="G3" s="66"/>
      <c r="H3" s="64" t="s">
        <v>86</v>
      </c>
      <c r="I3" s="65"/>
      <c r="J3" s="66"/>
      <c r="K3" s="64" t="s">
        <v>87</v>
      </c>
      <c r="L3" s="65"/>
      <c r="M3" s="66"/>
      <c r="N3" s="64" t="s">
        <v>1</v>
      </c>
      <c r="O3" s="65"/>
      <c r="P3" s="66"/>
      <c r="R3" s="64" t="s">
        <v>88</v>
      </c>
      <c r="S3" s="65"/>
      <c r="T3" s="66"/>
    </row>
    <row r="4" spans="1:20" x14ac:dyDescent="0.25">
      <c r="B4" s="61"/>
      <c r="C4" s="63"/>
      <c r="D4" s="19" t="s">
        <v>83</v>
      </c>
      <c r="E4" s="20" t="s">
        <v>5</v>
      </c>
      <c r="F4" s="21" t="s">
        <v>6</v>
      </c>
      <c r="G4" s="22" t="s">
        <v>2</v>
      </c>
      <c r="H4" s="20" t="s">
        <v>5</v>
      </c>
      <c r="I4" s="21" t="s">
        <v>6</v>
      </c>
      <c r="J4" s="22" t="s">
        <v>2</v>
      </c>
      <c r="K4" s="20" t="s">
        <v>5</v>
      </c>
      <c r="L4" s="21" t="s">
        <v>6</v>
      </c>
      <c r="M4" s="24" t="s">
        <v>2</v>
      </c>
      <c r="N4" s="20" t="s">
        <v>5</v>
      </c>
      <c r="O4" s="21" t="s">
        <v>6</v>
      </c>
      <c r="P4" s="22" t="s">
        <v>2</v>
      </c>
      <c r="R4" s="20" t="s">
        <v>5</v>
      </c>
      <c r="S4" s="21" t="s">
        <v>6</v>
      </c>
      <c r="T4" s="31" t="s">
        <v>2</v>
      </c>
    </row>
    <row r="5" spans="1:20" x14ac:dyDescent="0.25">
      <c r="B5" s="11" t="str">
        <f>'Média Mensal'!B5</f>
        <v>Fânzeres</v>
      </c>
      <c r="C5" s="11" t="str">
        <f>'Média Mensal'!C5</f>
        <v>Venda Nova</v>
      </c>
      <c r="D5" s="14">
        <f>'Média Mensal'!D5</f>
        <v>440.45</v>
      </c>
      <c r="E5" s="4">
        <v>1053.9999999977924</v>
      </c>
      <c r="F5" s="2">
        <v>1066.9768485213051</v>
      </c>
      <c r="G5" s="10">
        <f>+E5+F5</f>
        <v>2120.9768485190975</v>
      </c>
      <c r="H5" s="9">
        <v>125</v>
      </c>
      <c r="I5" s="9">
        <v>128</v>
      </c>
      <c r="J5" s="10">
        <f>+H5+I5</f>
        <v>253</v>
      </c>
      <c r="K5" s="9">
        <v>0</v>
      </c>
      <c r="L5" s="9">
        <v>0</v>
      </c>
      <c r="M5" s="10">
        <f>+K5+L5</f>
        <v>0</v>
      </c>
      <c r="N5" s="27">
        <f>+E5/(H5*216+K5*248)</f>
        <v>3.9037037036955276E-2</v>
      </c>
      <c r="O5" s="27">
        <f t="shared" ref="O5:O80" si="0">+F5/(I5*216+L5*248)</f>
        <v>3.8591465875336559E-2</v>
      </c>
      <c r="P5" s="28">
        <f t="shared" ref="P5:P80" si="1">+G5/(J5*216+M5*248)</f>
        <v>3.8811609729891262E-2</v>
      </c>
      <c r="R5" s="32">
        <f>+E5/(H5+K5)</f>
        <v>8.4319999999823398</v>
      </c>
      <c r="S5" s="32">
        <f t="shared" ref="S5" si="2">+F5/(I5+L5)</f>
        <v>8.3357566290726961</v>
      </c>
      <c r="T5" s="32">
        <f t="shared" ref="T5" si="3">+G5/(J5+M5)</f>
        <v>8.3833077016565127</v>
      </c>
    </row>
    <row r="6" spans="1:20" x14ac:dyDescent="0.25">
      <c r="B6" s="12" t="str">
        <f>'Média Mensal'!B6</f>
        <v>Venda Nova</v>
      </c>
      <c r="C6" s="12" t="str">
        <f>'Média Mensal'!C6</f>
        <v>Carreira</v>
      </c>
      <c r="D6" s="15">
        <f>'Média Mensal'!D6</f>
        <v>583.47</v>
      </c>
      <c r="E6" s="4">
        <v>1871.6942653233932</v>
      </c>
      <c r="F6" s="2">
        <v>1801.5671434096412</v>
      </c>
      <c r="G6" s="5">
        <f t="shared" ref="G6:G69" si="4">+E6+F6</f>
        <v>3673.2614087330344</v>
      </c>
      <c r="H6" s="2">
        <v>134</v>
      </c>
      <c r="I6" s="2">
        <v>125</v>
      </c>
      <c r="J6" s="5">
        <f t="shared" ref="J6:J69" si="5">+H6+I6</f>
        <v>259</v>
      </c>
      <c r="K6" s="2">
        <v>0</v>
      </c>
      <c r="L6" s="2">
        <v>0</v>
      </c>
      <c r="M6" s="5">
        <f t="shared" ref="M6:M69" si="6">+K6+L6</f>
        <v>0</v>
      </c>
      <c r="N6" s="27">
        <f t="shared" ref="N6:N69" si="7">+E6/(H6*216+K6*248)</f>
        <v>6.4666053942903298E-2</v>
      </c>
      <c r="O6" s="27">
        <f t="shared" si="0"/>
        <v>6.6724709015171899E-2</v>
      </c>
      <c r="P6" s="28">
        <f t="shared" si="1"/>
        <v>6.5659613340716336E-2</v>
      </c>
      <c r="R6" s="32">
        <f t="shared" ref="R6:R70" si="8">+E6/(H6+K6)</f>
        <v>13.967867651667113</v>
      </c>
      <c r="S6" s="32">
        <f t="shared" ref="S6:S70" si="9">+F6/(I6+L6)</f>
        <v>14.41253714727713</v>
      </c>
      <c r="T6" s="32">
        <f t="shared" ref="T6:T70" si="10">+G6/(J6+M6)</f>
        <v>14.182476481594728</v>
      </c>
    </row>
    <row r="7" spans="1:20" x14ac:dyDescent="0.25">
      <c r="B7" s="12" t="str">
        <f>'Média Mensal'!B7</f>
        <v>Carreira</v>
      </c>
      <c r="C7" s="12" t="str">
        <f>'Média Mensal'!C7</f>
        <v>Baguim</v>
      </c>
      <c r="D7" s="15">
        <f>'Média Mensal'!D7</f>
        <v>786.02</v>
      </c>
      <c r="E7" s="4">
        <v>2416.6893343273332</v>
      </c>
      <c r="F7" s="2">
        <v>2238.4681642069922</v>
      </c>
      <c r="G7" s="5">
        <f t="shared" si="4"/>
        <v>4655.157498534325</v>
      </c>
      <c r="H7" s="2">
        <v>122</v>
      </c>
      <c r="I7" s="2">
        <v>125</v>
      </c>
      <c r="J7" s="5">
        <f t="shared" si="5"/>
        <v>247</v>
      </c>
      <c r="K7" s="2">
        <v>0</v>
      </c>
      <c r="L7" s="2">
        <v>0</v>
      </c>
      <c r="M7" s="5">
        <f t="shared" si="6"/>
        <v>0</v>
      </c>
      <c r="N7" s="27">
        <f t="shared" si="7"/>
        <v>9.1708004490260064E-2</v>
      </c>
      <c r="O7" s="27">
        <f t="shared" si="0"/>
        <v>8.2906228303962673E-2</v>
      </c>
      <c r="P7" s="28">
        <f t="shared" si="1"/>
        <v>8.7253664315008347E-2</v>
      </c>
      <c r="R7" s="32">
        <f t="shared" si="8"/>
        <v>19.808928969896172</v>
      </c>
      <c r="S7" s="32">
        <f t="shared" si="9"/>
        <v>17.907745313655937</v>
      </c>
      <c r="T7" s="32">
        <f t="shared" si="10"/>
        <v>18.846791492041802</v>
      </c>
    </row>
    <row r="8" spans="1:20" x14ac:dyDescent="0.25">
      <c r="B8" s="12" t="str">
        <f>'Média Mensal'!B8</f>
        <v>Baguim</v>
      </c>
      <c r="C8" s="12" t="str">
        <f>'Média Mensal'!C8</f>
        <v>Campainha</v>
      </c>
      <c r="D8" s="15">
        <f>'Média Mensal'!D8</f>
        <v>751.7</v>
      </c>
      <c r="E8" s="4">
        <v>2955.2712777676616</v>
      </c>
      <c r="F8" s="2">
        <v>2480.8883765982964</v>
      </c>
      <c r="G8" s="5">
        <f t="shared" si="4"/>
        <v>5436.159654365958</v>
      </c>
      <c r="H8" s="2">
        <v>112</v>
      </c>
      <c r="I8" s="2">
        <v>125</v>
      </c>
      <c r="J8" s="5">
        <f t="shared" si="5"/>
        <v>237</v>
      </c>
      <c r="K8" s="2">
        <v>0</v>
      </c>
      <c r="L8" s="2">
        <v>0</v>
      </c>
      <c r="M8" s="5">
        <f t="shared" si="6"/>
        <v>0</v>
      </c>
      <c r="N8" s="27">
        <f t="shared" si="7"/>
        <v>0.12215903099238019</v>
      </c>
      <c r="O8" s="27">
        <f t="shared" si="0"/>
        <v>9.1884754688825787E-2</v>
      </c>
      <c r="P8" s="28">
        <f t="shared" si="1"/>
        <v>0.10619158568459834</v>
      </c>
      <c r="R8" s="32">
        <f t="shared" si="8"/>
        <v>26.386350694354121</v>
      </c>
      <c r="S8" s="32">
        <f t="shared" si="9"/>
        <v>19.84710701278637</v>
      </c>
      <c r="T8" s="32">
        <f t="shared" si="10"/>
        <v>22.937382507873242</v>
      </c>
    </row>
    <row r="9" spans="1:20" x14ac:dyDescent="0.25">
      <c r="B9" s="12" t="str">
        <f>'Média Mensal'!B9</f>
        <v>Campainha</v>
      </c>
      <c r="C9" s="12" t="str">
        <f>'Média Mensal'!C9</f>
        <v>Rio Tinto</v>
      </c>
      <c r="D9" s="15">
        <f>'Média Mensal'!D9</f>
        <v>859.99</v>
      </c>
      <c r="E9" s="4">
        <v>3793.541082168399</v>
      </c>
      <c r="F9" s="2">
        <v>3115.2548651352254</v>
      </c>
      <c r="G9" s="5">
        <f t="shared" si="4"/>
        <v>6908.7959473036244</v>
      </c>
      <c r="H9" s="2">
        <v>112</v>
      </c>
      <c r="I9" s="2">
        <v>127</v>
      </c>
      <c r="J9" s="5">
        <f t="shared" si="5"/>
        <v>239</v>
      </c>
      <c r="K9" s="2">
        <v>0</v>
      </c>
      <c r="L9" s="2">
        <v>0</v>
      </c>
      <c r="M9" s="5">
        <f t="shared" si="6"/>
        <v>0</v>
      </c>
      <c r="N9" s="27">
        <f t="shared" si="7"/>
        <v>0.1568097338859292</v>
      </c>
      <c r="O9" s="27">
        <f t="shared" si="0"/>
        <v>0.11356280494077083</v>
      </c>
      <c r="P9" s="28">
        <f t="shared" si="1"/>
        <v>0.13382914821214212</v>
      </c>
      <c r="R9" s="32">
        <f t="shared" si="8"/>
        <v>33.870902519360705</v>
      </c>
      <c r="S9" s="32">
        <f t="shared" si="9"/>
        <v>24.5295658672065</v>
      </c>
      <c r="T9" s="32">
        <f t="shared" si="10"/>
        <v>28.907096013822695</v>
      </c>
    </row>
    <row r="10" spans="1:20" x14ac:dyDescent="0.25">
      <c r="B10" s="12" t="str">
        <f>'Média Mensal'!B10</f>
        <v>Rio Tinto</v>
      </c>
      <c r="C10" s="12" t="str">
        <f>'Média Mensal'!C10</f>
        <v>Levada</v>
      </c>
      <c r="D10" s="15">
        <f>'Média Mensal'!D10</f>
        <v>452.83</v>
      </c>
      <c r="E10" s="4">
        <v>4344.0756647547414</v>
      </c>
      <c r="F10" s="2">
        <v>3506.395203523095</v>
      </c>
      <c r="G10" s="5">
        <f t="shared" si="4"/>
        <v>7850.4708682778364</v>
      </c>
      <c r="H10" s="2">
        <v>112</v>
      </c>
      <c r="I10" s="2">
        <v>128</v>
      </c>
      <c r="J10" s="5">
        <f t="shared" si="5"/>
        <v>240</v>
      </c>
      <c r="K10" s="2">
        <v>0</v>
      </c>
      <c r="L10" s="2">
        <v>0</v>
      </c>
      <c r="M10" s="5">
        <f t="shared" si="6"/>
        <v>0</v>
      </c>
      <c r="N10" s="27">
        <f t="shared" si="7"/>
        <v>0.1795666197401927</v>
      </c>
      <c r="O10" s="27">
        <f t="shared" si="0"/>
        <v>0.12682274318298231</v>
      </c>
      <c r="P10" s="28">
        <f t="shared" si="1"/>
        <v>0.15143655224301383</v>
      </c>
      <c r="R10" s="32">
        <f t="shared" si="8"/>
        <v>38.786389863881617</v>
      </c>
      <c r="S10" s="32">
        <f t="shared" si="9"/>
        <v>27.39371252752418</v>
      </c>
      <c r="T10" s="32">
        <f t="shared" si="10"/>
        <v>32.710295284490982</v>
      </c>
    </row>
    <row r="11" spans="1:20" x14ac:dyDescent="0.25">
      <c r="B11" s="12" t="str">
        <f>'Média Mensal'!B11</f>
        <v>Levada</v>
      </c>
      <c r="C11" s="12" t="str">
        <f>'Média Mensal'!C11</f>
        <v>Nau Vitória</v>
      </c>
      <c r="D11" s="15">
        <f>'Média Mensal'!D11</f>
        <v>1111.6199999999999</v>
      </c>
      <c r="E11" s="4">
        <v>5641.4757119377846</v>
      </c>
      <c r="F11" s="2">
        <v>4707.5720970600023</v>
      </c>
      <c r="G11" s="5">
        <f t="shared" si="4"/>
        <v>10349.047808997788</v>
      </c>
      <c r="H11" s="2">
        <v>111</v>
      </c>
      <c r="I11" s="2">
        <v>125</v>
      </c>
      <c r="J11" s="5">
        <f t="shared" si="5"/>
        <v>236</v>
      </c>
      <c r="K11" s="2">
        <v>0</v>
      </c>
      <c r="L11" s="2">
        <v>0</v>
      </c>
      <c r="M11" s="5">
        <f t="shared" si="6"/>
        <v>0</v>
      </c>
      <c r="N11" s="27">
        <f t="shared" si="7"/>
        <v>0.23529678478218988</v>
      </c>
      <c r="O11" s="27">
        <f t="shared" si="0"/>
        <v>0.17435452211333341</v>
      </c>
      <c r="P11" s="28">
        <f t="shared" si="1"/>
        <v>0.20301804396182102</v>
      </c>
      <c r="R11" s="32">
        <f t="shared" si="8"/>
        <v>50.824105512953011</v>
      </c>
      <c r="S11" s="32">
        <f t="shared" si="9"/>
        <v>37.660576776480021</v>
      </c>
      <c r="T11" s="32">
        <f t="shared" si="10"/>
        <v>43.851897495753342</v>
      </c>
    </row>
    <row r="12" spans="1:20" x14ac:dyDescent="0.25">
      <c r="B12" s="12" t="str">
        <f>'Média Mensal'!B12</f>
        <v>Nau Vitória</v>
      </c>
      <c r="C12" s="12" t="str">
        <f>'Média Mensal'!C12</f>
        <v>Nasoni</v>
      </c>
      <c r="D12" s="15">
        <f>'Média Mensal'!D12</f>
        <v>499.02</v>
      </c>
      <c r="E12" s="4">
        <v>5866.6991041245201</v>
      </c>
      <c r="F12" s="2">
        <v>4811.907458309257</v>
      </c>
      <c r="G12" s="5">
        <f t="shared" si="4"/>
        <v>10678.606562433777</v>
      </c>
      <c r="H12" s="2">
        <v>110</v>
      </c>
      <c r="I12" s="2">
        <v>125</v>
      </c>
      <c r="J12" s="5">
        <f t="shared" si="5"/>
        <v>235</v>
      </c>
      <c r="K12" s="2">
        <v>0</v>
      </c>
      <c r="L12" s="2">
        <v>0</v>
      </c>
      <c r="M12" s="5">
        <f t="shared" si="6"/>
        <v>0</v>
      </c>
      <c r="N12" s="27">
        <f t="shared" si="7"/>
        <v>0.24691494545978621</v>
      </c>
      <c r="O12" s="27">
        <f t="shared" si="0"/>
        <v>0.17821879475219471</v>
      </c>
      <c r="P12" s="28">
        <f t="shared" si="1"/>
        <v>0.21037443976425882</v>
      </c>
      <c r="R12" s="32">
        <f t="shared" si="8"/>
        <v>53.333628219313816</v>
      </c>
      <c r="S12" s="32">
        <f t="shared" si="9"/>
        <v>38.495259666474055</v>
      </c>
      <c r="T12" s="32">
        <f t="shared" si="10"/>
        <v>45.440878989079906</v>
      </c>
    </row>
    <row r="13" spans="1:20" x14ac:dyDescent="0.25">
      <c r="B13" s="12" t="str">
        <f>'Média Mensal'!B13</f>
        <v>Nasoni</v>
      </c>
      <c r="C13" s="12" t="str">
        <f>'Média Mensal'!C13</f>
        <v>Contumil</v>
      </c>
      <c r="D13" s="15">
        <f>'Média Mensal'!D13</f>
        <v>650</v>
      </c>
      <c r="E13" s="4">
        <v>5976.959556563932</v>
      </c>
      <c r="F13" s="2">
        <v>4895.7553988214077</v>
      </c>
      <c r="G13" s="5">
        <f t="shared" si="4"/>
        <v>10872.71495538534</v>
      </c>
      <c r="H13" s="2">
        <v>130</v>
      </c>
      <c r="I13" s="2">
        <v>140</v>
      </c>
      <c r="J13" s="5">
        <f t="shared" si="5"/>
        <v>270</v>
      </c>
      <c r="K13" s="2">
        <v>0</v>
      </c>
      <c r="L13" s="2">
        <v>0</v>
      </c>
      <c r="M13" s="5">
        <f t="shared" si="6"/>
        <v>0</v>
      </c>
      <c r="N13" s="27">
        <f t="shared" si="7"/>
        <v>0.2128546850628181</v>
      </c>
      <c r="O13" s="27">
        <f t="shared" si="0"/>
        <v>0.16189667324144866</v>
      </c>
      <c r="P13" s="28">
        <f t="shared" si="1"/>
        <v>0.18643201226655245</v>
      </c>
      <c r="R13" s="32">
        <f t="shared" si="8"/>
        <v>45.976611973568708</v>
      </c>
      <c r="S13" s="32">
        <f t="shared" si="9"/>
        <v>34.969681420152909</v>
      </c>
      <c r="T13" s="32">
        <f t="shared" si="10"/>
        <v>40.269314649575335</v>
      </c>
    </row>
    <row r="14" spans="1:20" x14ac:dyDescent="0.25">
      <c r="B14" s="12" t="str">
        <f>'Média Mensal'!B14</f>
        <v>Contumil</v>
      </c>
      <c r="C14" s="12" t="str">
        <f>'Média Mensal'!C14</f>
        <v>Estádio do Dragão</v>
      </c>
      <c r="D14" s="15">
        <f>'Média Mensal'!D14</f>
        <v>619.19000000000005</v>
      </c>
      <c r="E14" s="4">
        <v>6913.65911484553</v>
      </c>
      <c r="F14" s="2">
        <v>5929.0454974056702</v>
      </c>
      <c r="G14" s="5">
        <f t="shared" si="4"/>
        <v>12842.7046122512</v>
      </c>
      <c r="H14" s="2">
        <v>127</v>
      </c>
      <c r="I14" s="2">
        <v>135</v>
      </c>
      <c r="J14" s="5">
        <f t="shared" si="5"/>
        <v>262</v>
      </c>
      <c r="K14" s="2">
        <v>0</v>
      </c>
      <c r="L14" s="2">
        <v>0</v>
      </c>
      <c r="M14" s="5">
        <f t="shared" si="6"/>
        <v>0</v>
      </c>
      <c r="N14" s="27">
        <f t="shared" si="7"/>
        <v>0.25202898493895926</v>
      </c>
      <c r="O14" s="27">
        <f t="shared" si="0"/>
        <v>0.20332803489045509</v>
      </c>
      <c r="P14" s="28">
        <f t="shared" si="1"/>
        <v>0.22693498395976816</v>
      </c>
      <c r="R14" s="32">
        <f t="shared" si="8"/>
        <v>54.438260746815196</v>
      </c>
      <c r="S14" s="32">
        <f t="shared" si="9"/>
        <v>43.918855536338299</v>
      </c>
      <c r="T14" s="32">
        <f t="shared" si="10"/>
        <v>49.017956535309928</v>
      </c>
    </row>
    <row r="15" spans="1:20" x14ac:dyDescent="0.25">
      <c r="B15" s="12" t="str">
        <f>'Média Mensal'!B15</f>
        <v>Estádio do Dragão</v>
      </c>
      <c r="C15" s="12" t="str">
        <f>'Média Mensal'!C15</f>
        <v>Campanhã</v>
      </c>
      <c r="D15" s="15">
        <f>'Média Mensal'!D15</f>
        <v>1166.02</v>
      </c>
      <c r="E15" s="4">
        <v>12640.811020026042</v>
      </c>
      <c r="F15" s="2">
        <v>10889.169852586423</v>
      </c>
      <c r="G15" s="5">
        <f t="shared" si="4"/>
        <v>23529.980872612465</v>
      </c>
      <c r="H15" s="2">
        <v>262</v>
      </c>
      <c r="I15" s="2">
        <v>273</v>
      </c>
      <c r="J15" s="5">
        <f t="shared" si="5"/>
        <v>535</v>
      </c>
      <c r="K15" s="2">
        <v>126</v>
      </c>
      <c r="L15" s="2">
        <v>127</v>
      </c>
      <c r="M15" s="5">
        <f t="shared" si="6"/>
        <v>253</v>
      </c>
      <c r="N15" s="27">
        <f t="shared" si="7"/>
        <v>0.14390722928080649</v>
      </c>
      <c r="O15" s="27">
        <f t="shared" si="0"/>
        <v>0.12037020088196877</v>
      </c>
      <c r="P15" s="28">
        <f t="shared" si="1"/>
        <v>0.13196552445605519</v>
      </c>
      <c r="R15" s="32">
        <f t="shared" si="8"/>
        <v>32.579409845427939</v>
      </c>
      <c r="S15" s="32">
        <f t="shared" si="9"/>
        <v>27.222924631466057</v>
      </c>
      <c r="T15" s="32">
        <f t="shared" si="10"/>
        <v>29.860381818036124</v>
      </c>
    </row>
    <row r="16" spans="1:20" x14ac:dyDescent="0.25">
      <c r="B16" s="12" t="str">
        <f>'Média Mensal'!B16</f>
        <v>Campanhã</v>
      </c>
      <c r="C16" s="12" t="str">
        <f>'Média Mensal'!C16</f>
        <v>Heroismo</v>
      </c>
      <c r="D16" s="15">
        <f>'Média Mensal'!D16</f>
        <v>950.92</v>
      </c>
      <c r="E16" s="4">
        <v>23946.937313693878</v>
      </c>
      <c r="F16" s="2">
        <v>19762.710911393475</v>
      </c>
      <c r="G16" s="5">
        <f t="shared" si="4"/>
        <v>43709.648225087352</v>
      </c>
      <c r="H16" s="2">
        <v>267</v>
      </c>
      <c r="I16" s="2">
        <v>280</v>
      </c>
      <c r="J16" s="5">
        <f t="shared" si="5"/>
        <v>547</v>
      </c>
      <c r="K16" s="2">
        <v>239</v>
      </c>
      <c r="L16" s="2">
        <v>240</v>
      </c>
      <c r="M16" s="5">
        <f t="shared" si="6"/>
        <v>479</v>
      </c>
      <c r="N16" s="27">
        <f t="shared" si="7"/>
        <v>0.20477268875439422</v>
      </c>
      <c r="O16" s="27">
        <f t="shared" si="0"/>
        <v>0.16468925759494563</v>
      </c>
      <c r="P16" s="28">
        <f t="shared" si="1"/>
        <v>0.18447248389951784</v>
      </c>
      <c r="R16" s="32">
        <f t="shared" si="8"/>
        <v>47.325963070541263</v>
      </c>
      <c r="S16" s="32">
        <f t="shared" si="9"/>
        <v>38.005213291141295</v>
      </c>
      <c r="T16" s="32">
        <f t="shared" si="10"/>
        <v>42.601996320747908</v>
      </c>
    </row>
    <row r="17" spans="2:20" x14ac:dyDescent="0.25">
      <c r="B17" s="12" t="str">
        <f>'Média Mensal'!B17</f>
        <v>Heroismo</v>
      </c>
      <c r="C17" s="12" t="str">
        <f>'Média Mensal'!C17</f>
        <v>24 de Agosto</v>
      </c>
      <c r="D17" s="15">
        <f>'Média Mensal'!D17</f>
        <v>571.9</v>
      </c>
      <c r="E17" s="4">
        <v>25899.066588881538</v>
      </c>
      <c r="F17" s="2">
        <v>21319.697508195259</v>
      </c>
      <c r="G17" s="5">
        <f t="shared" si="4"/>
        <v>47218.764097076797</v>
      </c>
      <c r="H17" s="2">
        <v>269</v>
      </c>
      <c r="I17" s="2">
        <v>279</v>
      </c>
      <c r="J17" s="5">
        <f t="shared" si="5"/>
        <v>548</v>
      </c>
      <c r="K17" s="2">
        <v>239</v>
      </c>
      <c r="L17" s="2">
        <v>243</v>
      </c>
      <c r="M17" s="5">
        <f t="shared" si="6"/>
        <v>482</v>
      </c>
      <c r="N17" s="27">
        <f t="shared" si="7"/>
        <v>0.22065044462992042</v>
      </c>
      <c r="O17" s="27">
        <f t="shared" si="0"/>
        <v>0.17688584816968056</v>
      </c>
      <c r="P17" s="28">
        <f t="shared" si="1"/>
        <v>0.19847822691958436</v>
      </c>
      <c r="R17" s="32">
        <f t="shared" si="8"/>
        <v>50.982414545042396</v>
      </c>
      <c r="S17" s="32">
        <f t="shared" si="9"/>
        <v>40.842332391178658</v>
      </c>
      <c r="T17" s="32">
        <f t="shared" si="10"/>
        <v>45.843460288424076</v>
      </c>
    </row>
    <row r="18" spans="2:20" x14ac:dyDescent="0.25">
      <c r="B18" s="12" t="str">
        <f>'Média Mensal'!B18</f>
        <v>24 de Agosto</v>
      </c>
      <c r="C18" s="12" t="str">
        <f>'Média Mensal'!C18</f>
        <v>Bolhão</v>
      </c>
      <c r="D18" s="15">
        <f>'Média Mensal'!D18</f>
        <v>680.44</v>
      </c>
      <c r="E18" s="4">
        <v>33899.435399548529</v>
      </c>
      <c r="F18" s="2">
        <v>25201.76082498028</v>
      </c>
      <c r="G18" s="5">
        <f t="shared" si="4"/>
        <v>59101.196224528809</v>
      </c>
      <c r="H18" s="2">
        <v>265</v>
      </c>
      <c r="I18" s="2">
        <v>277</v>
      </c>
      <c r="J18" s="5">
        <f t="shared" si="5"/>
        <v>542</v>
      </c>
      <c r="K18" s="2">
        <v>243</v>
      </c>
      <c r="L18" s="2">
        <v>246</v>
      </c>
      <c r="M18" s="5">
        <f t="shared" si="6"/>
        <v>489</v>
      </c>
      <c r="N18" s="27">
        <f t="shared" si="7"/>
        <v>0.28849601204681141</v>
      </c>
      <c r="O18" s="27">
        <f t="shared" si="0"/>
        <v>0.20855479001142238</v>
      </c>
      <c r="P18" s="28">
        <f t="shared" si="1"/>
        <v>0.24796594931917232</v>
      </c>
      <c r="R18" s="32">
        <f t="shared" si="8"/>
        <v>66.731172046355368</v>
      </c>
      <c r="S18" s="32">
        <f t="shared" si="9"/>
        <v>48.186923183518701</v>
      </c>
      <c r="T18" s="32">
        <f t="shared" si="10"/>
        <v>57.324147647457622</v>
      </c>
    </row>
    <row r="19" spans="2:20" x14ac:dyDescent="0.25">
      <c r="B19" s="12" t="str">
        <f>'Média Mensal'!B19</f>
        <v>Bolhão</v>
      </c>
      <c r="C19" s="12" t="str">
        <f>'Média Mensal'!C19</f>
        <v>Trindade</v>
      </c>
      <c r="D19" s="15">
        <f>'Média Mensal'!D19</f>
        <v>451.8</v>
      </c>
      <c r="E19" s="4">
        <v>41461.490141864066</v>
      </c>
      <c r="F19" s="2">
        <v>33990.666135132647</v>
      </c>
      <c r="G19" s="5">
        <f t="shared" si="4"/>
        <v>75452.156276996713</v>
      </c>
      <c r="H19" s="2">
        <v>265</v>
      </c>
      <c r="I19" s="2">
        <v>278</v>
      </c>
      <c r="J19" s="5">
        <f t="shared" si="5"/>
        <v>543</v>
      </c>
      <c r="K19" s="2">
        <v>245</v>
      </c>
      <c r="L19" s="2">
        <v>243</v>
      </c>
      <c r="M19" s="5">
        <f t="shared" si="6"/>
        <v>488</v>
      </c>
      <c r="N19" s="27">
        <f t="shared" si="7"/>
        <v>0.35136856052427173</v>
      </c>
      <c r="O19" s="27">
        <f t="shared" si="0"/>
        <v>0.28252099653511409</v>
      </c>
      <c r="P19" s="28">
        <f t="shared" si="1"/>
        <v>0.31661081387843126</v>
      </c>
      <c r="R19" s="32">
        <f t="shared" si="8"/>
        <v>81.297039493851102</v>
      </c>
      <c r="S19" s="32">
        <f t="shared" si="9"/>
        <v>65.241201794880325</v>
      </c>
      <c r="T19" s="32">
        <f t="shared" si="10"/>
        <v>73.183468745874606</v>
      </c>
    </row>
    <row r="20" spans="2:20" x14ac:dyDescent="0.25">
      <c r="B20" s="12" t="str">
        <f>'Média Mensal'!B20</f>
        <v>Trindade</v>
      </c>
      <c r="C20" s="12" t="str">
        <f>'Média Mensal'!C20</f>
        <v>Lapa</v>
      </c>
      <c r="D20" s="15">
        <f>'Média Mensal'!D20</f>
        <v>857.43000000000006</v>
      </c>
      <c r="E20" s="4">
        <v>46548.330802239361</v>
      </c>
      <c r="F20" s="2">
        <v>48401.975880830134</v>
      </c>
      <c r="G20" s="5">
        <f t="shared" si="4"/>
        <v>94950.306683069502</v>
      </c>
      <c r="H20" s="2">
        <v>369</v>
      </c>
      <c r="I20" s="2">
        <v>375</v>
      </c>
      <c r="J20" s="5">
        <f t="shared" si="5"/>
        <v>744</v>
      </c>
      <c r="K20" s="2">
        <v>239</v>
      </c>
      <c r="L20" s="2">
        <v>241</v>
      </c>
      <c r="M20" s="5">
        <f t="shared" si="6"/>
        <v>480</v>
      </c>
      <c r="N20" s="27">
        <f t="shared" si="7"/>
        <v>0.33493790871977436</v>
      </c>
      <c r="O20" s="27">
        <f t="shared" si="0"/>
        <v>0.34384217919434912</v>
      </c>
      <c r="P20" s="28">
        <f t="shared" si="1"/>
        <v>0.3394185636977719</v>
      </c>
      <c r="R20" s="32">
        <f t="shared" si="8"/>
        <v>76.559754608946321</v>
      </c>
      <c r="S20" s="32">
        <f t="shared" si="9"/>
        <v>78.574636170178792</v>
      </c>
      <c r="T20" s="32">
        <f t="shared" si="10"/>
        <v>77.573779969828024</v>
      </c>
    </row>
    <row r="21" spans="2:20" x14ac:dyDescent="0.25">
      <c r="B21" s="12" t="str">
        <f>'Média Mensal'!B21</f>
        <v>Lapa</v>
      </c>
      <c r="C21" s="12" t="str">
        <f>'Média Mensal'!C21</f>
        <v>Carolina Michaelis</v>
      </c>
      <c r="D21" s="15">
        <f>'Média Mensal'!D21</f>
        <v>460.97</v>
      </c>
      <c r="E21" s="4">
        <v>44291.512663708178</v>
      </c>
      <c r="F21" s="2">
        <v>48017.142314757861</v>
      </c>
      <c r="G21" s="5">
        <f t="shared" si="4"/>
        <v>92308.654978466046</v>
      </c>
      <c r="H21" s="2">
        <v>357</v>
      </c>
      <c r="I21" s="2">
        <v>385</v>
      </c>
      <c r="J21" s="5">
        <f t="shared" si="5"/>
        <v>742</v>
      </c>
      <c r="K21" s="2">
        <v>236</v>
      </c>
      <c r="L21" s="2">
        <v>241</v>
      </c>
      <c r="M21" s="5">
        <f t="shared" si="6"/>
        <v>477</v>
      </c>
      <c r="N21" s="27">
        <f t="shared" si="7"/>
        <v>0.32653725054341032</v>
      </c>
      <c r="O21" s="27">
        <f t="shared" si="0"/>
        <v>0.33595336333509079</v>
      </c>
      <c r="P21" s="28">
        <f t="shared" si="1"/>
        <v>0.33136848086810416</v>
      </c>
      <c r="R21" s="32">
        <f t="shared" si="8"/>
        <v>74.690577847737231</v>
      </c>
      <c r="S21" s="32">
        <f t="shared" si="9"/>
        <v>76.704700183319261</v>
      </c>
      <c r="T21" s="32">
        <f t="shared" si="10"/>
        <v>75.724901540989379</v>
      </c>
    </row>
    <row r="22" spans="2:20" x14ac:dyDescent="0.25">
      <c r="B22" s="12" t="str">
        <f>'Média Mensal'!B22</f>
        <v>Carolina Michaelis</v>
      </c>
      <c r="C22" s="12" t="str">
        <f>'Média Mensal'!C22</f>
        <v>Casa da Música</v>
      </c>
      <c r="D22" s="15">
        <f>'Média Mensal'!D22</f>
        <v>627.48</v>
      </c>
      <c r="E22" s="4">
        <v>42723.53524398648</v>
      </c>
      <c r="F22" s="2">
        <v>45397.601146239474</v>
      </c>
      <c r="G22" s="5">
        <f t="shared" si="4"/>
        <v>88121.136390225962</v>
      </c>
      <c r="H22" s="2">
        <v>363</v>
      </c>
      <c r="I22" s="2">
        <v>382</v>
      </c>
      <c r="J22" s="5">
        <f t="shared" si="5"/>
        <v>745</v>
      </c>
      <c r="K22" s="2">
        <v>238</v>
      </c>
      <c r="L22" s="2">
        <v>240</v>
      </c>
      <c r="M22" s="5">
        <f t="shared" si="6"/>
        <v>478</v>
      </c>
      <c r="N22" s="27">
        <f t="shared" si="7"/>
        <v>0.31087035947949881</v>
      </c>
      <c r="O22" s="27">
        <f t="shared" si="0"/>
        <v>0.31962938736509711</v>
      </c>
      <c r="P22" s="28">
        <f t="shared" si="1"/>
        <v>0.31532196057533696</v>
      </c>
      <c r="R22" s="32">
        <f t="shared" si="8"/>
        <v>71.087413051558201</v>
      </c>
      <c r="S22" s="32">
        <f t="shared" si="9"/>
        <v>72.986497019677614</v>
      </c>
      <c r="T22" s="32">
        <f t="shared" si="10"/>
        <v>72.053259517764488</v>
      </c>
    </row>
    <row r="23" spans="2:20" x14ac:dyDescent="0.25">
      <c r="B23" s="12" t="str">
        <f>'Média Mensal'!B23</f>
        <v>Casa da Música</v>
      </c>
      <c r="C23" s="12" t="str">
        <f>'Média Mensal'!C23</f>
        <v>Francos</v>
      </c>
      <c r="D23" s="15">
        <f>'Média Mensal'!D23</f>
        <v>871.87</v>
      </c>
      <c r="E23" s="4">
        <v>39570.24056198242</v>
      </c>
      <c r="F23" s="2">
        <v>36945.683238525169</v>
      </c>
      <c r="G23" s="5">
        <f t="shared" si="4"/>
        <v>76515.923800507589</v>
      </c>
      <c r="H23" s="2">
        <v>374</v>
      </c>
      <c r="I23" s="2">
        <v>394</v>
      </c>
      <c r="J23" s="5">
        <f t="shared" si="5"/>
        <v>768</v>
      </c>
      <c r="K23" s="2">
        <v>229</v>
      </c>
      <c r="L23" s="2">
        <v>241</v>
      </c>
      <c r="M23" s="5">
        <f t="shared" si="6"/>
        <v>470</v>
      </c>
      <c r="N23" s="27">
        <f t="shared" si="7"/>
        <v>0.28762458976843652</v>
      </c>
      <c r="O23" s="27">
        <f t="shared" si="0"/>
        <v>0.25502293913610063</v>
      </c>
      <c r="P23" s="28">
        <f t="shared" si="1"/>
        <v>0.27090269288685914</v>
      </c>
      <c r="R23" s="32">
        <f t="shared" si="8"/>
        <v>65.622289489191417</v>
      </c>
      <c r="S23" s="32">
        <f t="shared" si="9"/>
        <v>58.182178328386094</v>
      </c>
      <c r="T23" s="32">
        <f t="shared" si="10"/>
        <v>61.806077383285611</v>
      </c>
    </row>
    <row r="24" spans="2:20" x14ac:dyDescent="0.25">
      <c r="B24" s="12" t="str">
        <f>'Média Mensal'!B24</f>
        <v>Francos</v>
      </c>
      <c r="C24" s="12" t="str">
        <f>'Média Mensal'!C24</f>
        <v>Ramalde</v>
      </c>
      <c r="D24" s="15">
        <f>'Média Mensal'!D24</f>
        <v>965.03</v>
      </c>
      <c r="E24" s="4">
        <v>37028.893629564678</v>
      </c>
      <c r="F24" s="2">
        <v>34807.693600444945</v>
      </c>
      <c r="G24" s="5">
        <f t="shared" si="4"/>
        <v>71836.587230009623</v>
      </c>
      <c r="H24" s="2">
        <v>374</v>
      </c>
      <c r="I24" s="2">
        <v>395</v>
      </c>
      <c r="J24" s="5">
        <f t="shared" si="5"/>
        <v>769</v>
      </c>
      <c r="K24" s="2">
        <v>231</v>
      </c>
      <c r="L24" s="2">
        <v>247</v>
      </c>
      <c r="M24" s="5">
        <f t="shared" si="6"/>
        <v>478</v>
      </c>
      <c r="N24" s="27">
        <f t="shared" si="7"/>
        <v>0.26818539334234803</v>
      </c>
      <c r="O24" s="27">
        <f t="shared" si="0"/>
        <v>0.23747198450254439</v>
      </c>
      <c r="P24" s="28">
        <f t="shared" si="1"/>
        <v>0.25236989977097896</v>
      </c>
      <c r="R24" s="32">
        <f t="shared" si="8"/>
        <v>61.20478285878459</v>
      </c>
      <c r="S24" s="32">
        <f t="shared" si="9"/>
        <v>54.217591277951627</v>
      </c>
      <c r="T24" s="32">
        <f t="shared" si="10"/>
        <v>57.607527850849735</v>
      </c>
    </row>
    <row r="25" spans="2:20" x14ac:dyDescent="0.25">
      <c r="B25" s="12" t="str">
        <f>'Média Mensal'!B25</f>
        <v>Ramalde</v>
      </c>
      <c r="C25" s="12" t="str">
        <f>'Média Mensal'!C25</f>
        <v>Viso</v>
      </c>
      <c r="D25" s="15">
        <f>'Média Mensal'!D25</f>
        <v>621.15</v>
      </c>
      <c r="E25" s="4">
        <v>35809.397277420299</v>
      </c>
      <c r="F25" s="2">
        <v>33440.227577480029</v>
      </c>
      <c r="G25" s="5">
        <f t="shared" si="4"/>
        <v>69249.624854900321</v>
      </c>
      <c r="H25" s="2">
        <v>369</v>
      </c>
      <c r="I25" s="2">
        <v>392</v>
      </c>
      <c r="J25" s="5">
        <f t="shared" si="5"/>
        <v>761</v>
      </c>
      <c r="K25" s="2">
        <v>243</v>
      </c>
      <c r="L25" s="2">
        <v>245</v>
      </c>
      <c r="M25" s="5">
        <f t="shared" si="6"/>
        <v>488</v>
      </c>
      <c r="N25" s="27">
        <f t="shared" si="7"/>
        <v>0.25583988681284509</v>
      </c>
      <c r="O25" s="27">
        <f t="shared" si="0"/>
        <v>0.22993720486192881</v>
      </c>
      <c r="P25" s="28">
        <f t="shared" si="1"/>
        <v>0.24264059164295837</v>
      </c>
      <c r="R25" s="32">
        <f t="shared" si="8"/>
        <v>58.51208705460833</v>
      </c>
      <c r="S25" s="32">
        <f t="shared" si="9"/>
        <v>52.496432617708052</v>
      </c>
      <c r="T25" s="32">
        <f t="shared" si="10"/>
        <v>55.444055128022676</v>
      </c>
    </row>
    <row r="26" spans="2:20" x14ac:dyDescent="0.25">
      <c r="B26" s="12" t="str">
        <f>'Média Mensal'!B26</f>
        <v>Viso</v>
      </c>
      <c r="C26" s="12" t="str">
        <f>'Média Mensal'!C26</f>
        <v>Sete Bicas</v>
      </c>
      <c r="D26" s="15">
        <f>'Média Mensal'!D26</f>
        <v>743.81</v>
      </c>
      <c r="E26" s="4">
        <v>34099.869745100485</v>
      </c>
      <c r="F26" s="2">
        <v>31902.71220694916</v>
      </c>
      <c r="G26" s="5">
        <f t="shared" si="4"/>
        <v>66002.581952049644</v>
      </c>
      <c r="H26" s="2">
        <v>369</v>
      </c>
      <c r="I26" s="2">
        <v>392</v>
      </c>
      <c r="J26" s="5">
        <f t="shared" si="5"/>
        <v>761</v>
      </c>
      <c r="K26" s="2">
        <v>243</v>
      </c>
      <c r="L26" s="2">
        <v>241</v>
      </c>
      <c r="M26" s="5">
        <f t="shared" si="6"/>
        <v>484</v>
      </c>
      <c r="N26" s="27">
        <f t="shared" si="7"/>
        <v>0.24362618416424101</v>
      </c>
      <c r="O26" s="27">
        <f t="shared" si="0"/>
        <v>0.22087172671662392</v>
      </c>
      <c r="P26" s="28">
        <f t="shared" si="1"/>
        <v>0.2320700611517596</v>
      </c>
      <c r="R26" s="32">
        <f t="shared" si="8"/>
        <v>55.718741413562881</v>
      </c>
      <c r="S26" s="32">
        <f t="shared" si="9"/>
        <v>50.399229394864392</v>
      </c>
      <c r="T26" s="32">
        <f t="shared" si="10"/>
        <v>53.014122049839074</v>
      </c>
    </row>
    <row r="27" spans="2:20" x14ac:dyDescent="0.25">
      <c r="B27" s="12" t="str">
        <f>'Média Mensal'!B27</f>
        <v>Sete Bicas</v>
      </c>
      <c r="C27" s="12" t="str">
        <f>'Média Mensal'!C27</f>
        <v>ASra da Hora</v>
      </c>
      <c r="D27" s="15">
        <f>'Média Mensal'!D27</f>
        <v>674.5</v>
      </c>
      <c r="E27" s="4">
        <v>29386.401404747769</v>
      </c>
      <c r="F27" s="2">
        <v>31082.955231227774</v>
      </c>
      <c r="G27" s="5">
        <f t="shared" si="4"/>
        <v>60469.356635975542</v>
      </c>
      <c r="H27" s="2">
        <v>366</v>
      </c>
      <c r="I27" s="2">
        <v>401</v>
      </c>
      <c r="J27" s="5">
        <f t="shared" si="5"/>
        <v>767</v>
      </c>
      <c r="K27" s="2">
        <v>239</v>
      </c>
      <c r="L27" s="2">
        <v>237</v>
      </c>
      <c r="M27" s="5">
        <f t="shared" si="6"/>
        <v>476</v>
      </c>
      <c r="N27" s="27">
        <f t="shared" si="7"/>
        <v>0.21244000784185246</v>
      </c>
      <c r="O27" s="27">
        <f t="shared" si="0"/>
        <v>0.21378724573035499</v>
      </c>
      <c r="P27" s="28">
        <f t="shared" si="1"/>
        <v>0.21313039840679382</v>
      </c>
      <c r="R27" s="32">
        <f t="shared" si="8"/>
        <v>48.572564305368211</v>
      </c>
      <c r="S27" s="32">
        <f t="shared" si="9"/>
        <v>48.719365566187733</v>
      </c>
      <c r="T27" s="32">
        <f t="shared" si="10"/>
        <v>48.647913625080889</v>
      </c>
    </row>
    <row r="28" spans="2:20" x14ac:dyDescent="0.25">
      <c r="B28" s="12" t="str">
        <f>'Média Mensal'!B28</f>
        <v>ASra da Hora</v>
      </c>
      <c r="C28" s="12" t="str">
        <f>'Média Mensal'!C28</f>
        <v>Vasco da Gama</v>
      </c>
      <c r="D28" s="15">
        <f>'Média Mensal'!D28</f>
        <v>824.48</v>
      </c>
      <c r="E28" s="4">
        <v>14848.314734051786</v>
      </c>
      <c r="F28" s="2">
        <v>11914.482713339243</v>
      </c>
      <c r="G28" s="5">
        <f t="shared" si="4"/>
        <v>26762.797447391029</v>
      </c>
      <c r="H28" s="2">
        <v>197</v>
      </c>
      <c r="I28" s="2">
        <v>214</v>
      </c>
      <c r="J28" s="5">
        <f t="shared" si="5"/>
        <v>411</v>
      </c>
      <c r="K28" s="2">
        <v>0</v>
      </c>
      <c r="L28" s="2">
        <v>0</v>
      </c>
      <c r="M28" s="5">
        <f t="shared" si="6"/>
        <v>0</v>
      </c>
      <c r="N28" s="27">
        <f t="shared" si="7"/>
        <v>0.34894516671488501</v>
      </c>
      <c r="O28" s="27">
        <f t="shared" si="0"/>
        <v>0.25775533734292233</v>
      </c>
      <c r="P28" s="28">
        <f t="shared" si="1"/>
        <v>0.30146433098349812</v>
      </c>
      <c r="R28" s="32">
        <f t="shared" si="8"/>
        <v>75.372156010415154</v>
      </c>
      <c r="S28" s="32">
        <f t="shared" si="9"/>
        <v>55.67515286607123</v>
      </c>
      <c r="T28" s="32">
        <f t="shared" si="10"/>
        <v>65.116295492435597</v>
      </c>
    </row>
    <row r="29" spans="2:20" x14ac:dyDescent="0.25">
      <c r="B29" s="12" t="str">
        <f>'Média Mensal'!B29</f>
        <v>Vasco da Gama</v>
      </c>
      <c r="C29" s="12" t="str">
        <f>'Média Mensal'!C29</f>
        <v>Estádio do Mar</v>
      </c>
      <c r="D29" s="15">
        <f>'Média Mensal'!D29</f>
        <v>661.6</v>
      </c>
      <c r="E29" s="4">
        <v>14783.141240515739</v>
      </c>
      <c r="F29" s="2">
        <v>11946.086417419283</v>
      </c>
      <c r="G29" s="5">
        <f t="shared" si="4"/>
        <v>26729.227657935022</v>
      </c>
      <c r="H29" s="2">
        <v>208</v>
      </c>
      <c r="I29" s="2">
        <v>215</v>
      </c>
      <c r="J29" s="5">
        <f t="shared" si="5"/>
        <v>423</v>
      </c>
      <c r="K29" s="2">
        <v>0</v>
      </c>
      <c r="L29" s="2">
        <v>0</v>
      </c>
      <c r="M29" s="5">
        <f t="shared" si="6"/>
        <v>0</v>
      </c>
      <c r="N29" s="27">
        <f t="shared" si="7"/>
        <v>0.32904071493313164</v>
      </c>
      <c r="O29" s="27">
        <f t="shared" si="0"/>
        <v>0.25723700295907154</v>
      </c>
      <c r="P29" s="28">
        <f t="shared" si="1"/>
        <v>0.29254473839785289</v>
      </c>
      <c r="R29" s="32">
        <f t="shared" si="8"/>
        <v>71.072794425556438</v>
      </c>
      <c r="S29" s="32">
        <f t="shared" si="9"/>
        <v>55.563192639159453</v>
      </c>
      <c r="T29" s="32">
        <f t="shared" si="10"/>
        <v>63.189663493936223</v>
      </c>
    </row>
    <row r="30" spans="2:20" x14ac:dyDescent="0.25">
      <c r="B30" s="12" t="str">
        <f>'Média Mensal'!B30</f>
        <v>Estádio do Mar</v>
      </c>
      <c r="C30" s="12" t="str">
        <f>'Média Mensal'!C30</f>
        <v>Pedro Hispano</v>
      </c>
      <c r="D30" s="15">
        <f>'Média Mensal'!D30</f>
        <v>786.97</v>
      </c>
      <c r="E30" s="4">
        <v>14649.661564118182</v>
      </c>
      <c r="F30" s="2">
        <v>11354.28483399393</v>
      </c>
      <c r="G30" s="5">
        <f t="shared" si="4"/>
        <v>26003.946398112112</v>
      </c>
      <c r="H30" s="2">
        <v>208</v>
      </c>
      <c r="I30" s="2">
        <v>203</v>
      </c>
      <c r="J30" s="5">
        <f t="shared" si="5"/>
        <v>411</v>
      </c>
      <c r="K30" s="2">
        <v>0</v>
      </c>
      <c r="L30" s="2">
        <v>0</v>
      </c>
      <c r="M30" s="5">
        <f t="shared" si="6"/>
        <v>0</v>
      </c>
      <c r="N30" s="27">
        <f t="shared" si="7"/>
        <v>0.32606974635234559</v>
      </c>
      <c r="O30" s="27">
        <f t="shared" si="0"/>
        <v>0.25894647039759922</v>
      </c>
      <c r="P30" s="28">
        <f t="shared" si="1"/>
        <v>0.29291640080778714</v>
      </c>
      <c r="R30" s="32">
        <f t="shared" si="8"/>
        <v>70.431065212106645</v>
      </c>
      <c r="S30" s="32">
        <f t="shared" si="9"/>
        <v>55.932437605881432</v>
      </c>
      <c r="T30" s="32">
        <f t="shared" si="10"/>
        <v>63.269942574482023</v>
      </c>
    </row>
    <row r="31" spans="2:20" x14ac:dyDescent="0.25">
      <c r="B31" s="12" t="str">
        <f>'Média Mensal'!B31</f>
        <v>Pedro Hispano</v>
      </c>
      <c r="C31" s="12" t="str">
        <f>'Média Mensal'!C31</f>
        <v>Parque de Real</v>
      </c>
      <c r="D31" s="15">
        <f>'Média Mensal'!D31</f>
        <v>656.68</v>
      </c>
      <c r="E31" s="4">
        <v>13927.173575264424</v>
      </c>
      <c r="F31" s="2">
        <v>10466.922094971542</v>
      </c>
      <c r="G31" s="5">
        <f t="shared" si="4"/>
        <v>24394.095670235965</v>
      </c>
      <c r="H31" s="2">
        <v>205</v>
      </c>
      <c r="I31" s="2">
        <v>202</v>
      </c>
      <c r="J31" s="5">
        <f t="shared" si="5"/>
        <v>407</v>
      </c>
      <c r="K31" s="2">
        <v>0</v>
      </c>
      <c r="L31" s="2">
        <v>0</v>
      </c>
      <c r="M31" s="5">
        <f t="shared" si="6"/>
        <v>0</v>
      </c>
      <c r="N31" s="27">
        <f t="shared" si="7"/>
        <v>0.31452514849287316</v>
      </c>
      <c r="O31" s="27">
        <f t="shared" si="0"/>
        <v>0.23989095377180836</v>
      </c>
      <c r="P31" s="28">
        <f t="shared" si="1"/>
        <v>0.27748311573204981</v>
      </c>
      <c r="R31" s="32">
        <f t="shared" si="8"/>
        <v>67.937432074460602</v>
      </c>
      <c r="S31" s="32">
        <f t="shared" si="9"/>
        <v>51.8164460147106</v>
      </c>
      <c r="T31" s="32">
        <f t="shared" si="10"/>
        <v>59.936352998122764</v>
      </c>
    </row>
    <row r="32" spans="2:20" x14ac:dyDescent="0.25">
      <c r="B32" s="12" t="str">
        <f>'Média Mensal'!B32</f>
        <v>Parque de Real</v>
      </c>
      <c r="C32" s="12" t="str">
        <f>'Média Mensal'!C32</f>
        <v>C. Matosinhos</v>
      </c>
      <c r="D32" s="15">
        <f>'Média Mensal'!D32</f>
        <v>723.67</v>
      </c>
      <c r="E32" s="4">
        <v>13502.274142851436</v>
      </c>
      <c r="F32" s="2">
        <v>10275.417316018436</v>
      </c>
      <c r="G32" s="5">
        <f t="shared" si="4"/>
        <v>23777.691458869871</v>
      </c>
      <c r="H32" s="2">
        <v>208</v>
      </c>
      <c r="I32" s="2">
        <v>203</v>
      </c>
      <c r="J32" s="5">
        <f t="shared" si="5"/>
        <v>411</v>
      </c>
      <c r="K32" s="2">
        <v>0</v>
      </c>
      <c r="L32" s="2">
        <v>0</v>
      </c>
      <c r="M32" s="5">
        <f t="shared" si="6"/>
        <v>0</v>
      </c>
      <c r="N32" s="27">
        <f t="shared" si="7"/>
        <v>0.3005313867265722</v>
      </c>
      <c r="O32" s="27">
        <f t="shared" si="0"/>
        <v>0.23434175597560747</v>
      </c>
      <c r="P32" s="28">
        <f t="shared" si="1"/>
        <v>0.2678391846768256</v>
      </c>
      <c r="R32" s="32">
        <f t="shared" si="8"/>
        <v>64.914779532939605</v>
      </c>
      <c r="S32" s="32">
        <f t="shared" si="9"/>
        <v>50.617819290731212</v>
      </c>
      <c r="T32" s="32">
        <f t="shared" si="10"/>
        <v>57.853263890194334</v>
      </c>
    </row>
    <row r="33" spans="2:20" x14ac:dyDescent="0.25">
      <c r="B33" s="12" t="str">
        <f>'Média Mensal'!B33</f>
        <v>C. Matosinhos</v>
      </c>
      <c r="C33" s="12" t="str">
        <f>'Média Mensal'!C33</f>
        <v>Matosinhos Sul</v>
      </c>
      <c r="D33" s="15">
        <f>'Média Mensal'!D33</f>
        <v>616.61</v>
      </c>
      <c r="E33" s="4">
        <v>11155.588390467943</v>
      </c>
      <c r="F33" s="2">
        <v>7816.3420409343898</v>
      </c>
      <c r="G33" s="5">
        <f t="shared" si="4"/>
        <v>18971.930431402332</v>
      </c>
      <c r="H33" s="2">
        <v>215</v>
      </c>
      <c r="I33" s="2">
        <v>203</v>
      </c>
      <c r="J33" s="5">
        <f t="shared" si="5"/>
        <v>418</v>
      </c>
      <c r="K33" s="2">
        <v>0</v>
      </c>
      <c r="L33" s="2">
        <v>0</v>
      </c>
      <c r="M33" s="5">
        <f t="shared" si="6"/>
        <v>0</v>
      </c>
      <c r="N33" s="27">
        <f t="shared" si="7"/>
        <v>0.24021508162075675</v>
      </c>
      <c r="O33" s="27">
        <f t="shared" si="0"/>
        <v>0.17825994437452997</v>
      </c>
      <c r="P33" s="28">
        <f t="shared" si="1"/>
        <v>0.21012682118778056</v>
      </c>
      <c r="R33" s="32">
        <f t="shared" si="8"/>
        <v>51.886457630083456</v>
      </c>
      <c r="S33" s="32">
        <f t="shared" si="9"/>
        <v>38.504147984898474</v>
      </c>
      <c r="T33" s="32">
        <f t="shared" si="10"/>
        <v>45.387393376560603</v>
      </c>
    </row>
    <row r="34" spans="2:20" x14ac:dyDescent="0.25">
      <c r="B34" s="12" t="str">
        <f>'Média Mensal'!B34</f>
        <v>Matosinhos Sul</v>
      </c>
      <c r="C34" s="12" t="str">
        <f>'Média Mensal'!C34</f>
        <v>Brito Capelo</v>
      </c>
      <c r="D34" s="15">
        <f>'Média Mensal'!D34</f>
        <v>535.72</v>
      </c>
      <c r="E34" s="4">
        <v>4421.0847198521305</v>
      </c>
      <c r="F34" s="2">
        <v>4393.8891250470997</v>
      </c>
      <c r="G34" s="5">
        <f t="shared" si="4"/>
        <v>8814.9738448992302</v>
      </c>
      <c r="H34" s="2">
        <v>220</v>
      </c>
      <c r="I34" s="2">
        <v>201</v>
      </c>
      <c r="J34" s="5">
        <f t="shared" si="5"/>
        <v>421</v>
      </c>
      <c r="K34" s="2">
        <v>0</v>
      </c>
      <c r="L34" s="2">
        <v>0</v>
      </c>
      <c r="M34" s="5">
        <f t="shared" si="6"/>
        <v>0</v>
      </c>
      <c r="N34" s="27">
        <f t="shared" si="7"/>
        <v>9.3036294609682879E-2</v>
      </c>
      <c r="O34" s="27">
        <f t="shared" si="0"/>
        <v>0.10120437454042518</v>
      </c>
      <c r="P34" s="28">
        <f t="shared" si="1"/>
        <v>9.69360192321988E-2</v>
      </c>
      <c r="R34" s="32">
        <f t="shared" si="8"/>
        <v>20.095839635691501</v>
      </c>
      <c r="S34" s="32">
        <f t="shared" si="9"/>
        <v>21.860144900731839</v>
      </c>
      <c r="T34" s="32">
        <f t="shared" si="10"/>
        <v>20.938180154154942</v>
      </c>
    </row>
    <row r="35" spans="2:20" x14ac:dyDescent="0.25">
      <c r="B35" s="12" t="str">
        <f>'Média Mensal'!B35</f>
        <v>Brito Capelo</v>
      </c>
      <c r="C35" s="12" t="str">
        <f>'Média Mensal'!C35</f>
        <v>Mercado</v>
      </c>
      <c r="D35" s="15">
        <f>'Média Mensal'!D35</f>
        <v>487.53</v>
      </c>
      <c r="E35" s="4">
        <v>2256.8349917420765</v>
      </c>
      <c r="F35" s="2">
        <v>2358.1010348836217</v>
      </c>
      <c r="G35" s="5">
        <f t="shared" si="4"/>
        <v>4614.9360266256981</v>
      </c>
      <c r="H35" s="2">
        <v>219</v>
      </c>
      <c r="I35" s="2">
        <v>219</v>
      </c>
      <c r="J35" s="5">
        <f t="shared" si="5"/>
        <v>438</v>
      </c>
      <c r="K35" s="2">
        <v>0</v>
      </c>
      <c r="L35" s="2">
        <v>0</v>
      </c>
      <c r="M35" s="5">
        <f t="shared" si="6"/>
        <v>0</v>
      </c>
      <c r="N35" s="27">
        <f t="shared" si="7"/>
        <v>4.7709178753214877E-2</v>
      </c>
      <c r="O35" s="27">
        <f t="shared" si="0"/>
        <v>4.984992886190643E-2</v>
      </c>
      <c r="P35" s="28">
        <f t="shared" si="1"/>
        <v>4.8779553807560654E-2</v>
      </c>
      <c r="R35" s="32">
        <f t="shared" si="8"/>
        <v>10.305182610694413</v>
      </c>
      <c r="S35" s="32">
        <f t="shared" si="9"/>
        <v>10.767584634171788</v>
      </c>
      <c r="T35" s="32">
        <f t="shared" si="10"/>
        <v>10.536383622433101</v>
      </c>
    </row>
    <row r="36" spans="2:20" x14ac:dyDescent="0.25">
      <c r="B36" s="13" t="str">
        <f>'Média Mensal'!B36</f>
        <v>Mercado</v>
      </c>
      <c r="C36" s="13" t="str">
        <f>'Média Mensal'!C36</f>
        <v>Sr. de Matosinhos</v>
      </c>
      <c r="D36" s="16">
        <f>'Média Mensal'!D36</f>
        <v>708.96</v>
      </c>
      <c r="E36" s="4">
        <v>503.85607350521133</v>
      </c>
      <c r="F36" s="2">
        <v>432.00000000106741</v>
      </c>
      <c r="G36" s="7">
        <f t="shared" si="4"/>
        <v>935.85607350627879</v>
      </c>
      <c r="H36" s="3">
        <v>215</v>
      </c>
      <c r="I36" s="3">
        <v>212</v>
      </c>
      <c r="J36" s="7">
        <f t="shared" si="5"/>
        <v>427</v>
      </c>
      <c r="K36" s="3">
        <v>0</v>
      </c>
      <c r="L36" s="3">
        <v>0</v>
      </c>
      <c r="M36" s="7">
        <f t="shared" si="6"/>
        <v>0</v>
      </c>
      <c r="N36" s="27">
        <f t="shared" si="7"/>
        <v>1.0849613985900329E-2</v>
      </c>
      <c r="O36" s="27">
        <f t="shared" si="0"/>
        <v>9.4339622641742525E-3</v>
      </c>
      <c r="P36" s="28">
        <f t="shared" si="1"/>
        <v>1.0146761140453191E-2</v>
      </c>
      <c r="R36" s="32">
        <f t="shared" si="8"/>
        <v>2.3435166209544711</v>
      </c>
      <c r="S36" s="32">
        <f t="shared" si="9"/>
        <v>2.0377358490616388</v>
      </c>
      <c r="T36" s="32">
        <f t="shared" si="10"/>
        <v>2.1917004063378895</v>
      </c>
    </row>
    <row r="37" spans="2:20" x14ac:dyDescent="0.25">
      <c r="B37" s="11" t="str">
        <f>'Média Mensal'!B37</f>
        <v>BSra da Hora</v>
      </c>
      <c r="C37" s="11" t="str">
        <f>'Média Mensal'!C37</f>
        <v>BFonte do Cuco</v>
      </c>
      <c r="D37" s="14">
        <f>'Média Mensal'!D37</f>
        <v>687.03</v>
      </c>
      <c r="E37" s="8">
        <v>11387.712056718223</v>
      </c>
      <c r="F37" s="9">
        <v>14759.953124586762</v>
      </c>
      <c r="G37" s="10">
        <f t="shared" si="4"/>
        <v>26147.665181304983</v>
      </c>
      <c r="H37" s="9">
        <v>177</v>
      </c>
      <c r="I37" s="9">
        <v>177</v>
      </c>
      <c r="J37" s="10">
        <f t="shared" si="5"/>
        <v>354</v>
      </c>
      <c r="K37" s="9">
        <v>128</v>
      </c>
      <c r="L37" s="9">
        <v>126</v>
      </c>
      <c r="M37" s="10">
        <f t="shared" si="6"/>
        <v>254</v>
      </c>
      <c r="N37" s="25">
        <f t="shared" si="7"/>
        <v>0.16273739648905658</v>
      </c>
      <c r="O37" s="25">
        <f t="shared" si="0"/>
        <v>0.21243455850009732</v>
      </c>
      <c r="P37" s="26">
        <f t="shared" si="1"/>
        <v>0.18749759910871516</v>
      </c>
      <c r="R37" s="32">
        <f t="shared" si="8"/>
        <v>37.336760841699089</v>
      </c>
      <c r="S37" s="32">
        <f t="shared" si="9"/>
        <v>48.712716582794592</v>
      </c>
      <c r="T37" s="32">
        <f t="shared" si="10"/>
        <v>43.006028258725301</v>
      </c>
    </row>
    <row r="38" spans="2:20" x14ac:dyDescent="0.25">
      <c r="B38" s="12" t="str">
        <f>'Média Mensal'!B38</f>
        <v>BFonte do Cuco</v>
      </c>
      <c r="C38" s="12" t="str">
        <f>'Média Mensal'!C38</f>
        <v>Custoias</v>
      </c>
      <c r="D38" s="15">
        <f>'Média Mensal'!D38</f>
        <v>689.2</v>
      </c>
      <c r="E38" s="4">
        <v>10929.342988457003</v>
      </c>
      <c r="F38" s="2">
        <v>14375.177477357982</v>
      </c>
      <c r="G38" s="5">
        <f t="shared" si="4"/>
        <v>25304.520465814985</v>
      </c>
      <c r="H38" s="2">
        <v>162</v>
      </c>
      <c r="I38" s="2">
        <v>177</v>
      </c>
      <c r="J38" s="5">
        <f t="shared" si="5"/>
        <v>339</v>
      </c>
      <c r="K38" s="2">
        <v>120</v>
      </c>
      <c r="L38" s="2">
        <v>127</v>
      </c>
      <c r="M38" s="5">
        <f t="shared" si="6"/>
        <v>247</v>
      </c>
      <c r="N38" s="27">
        <f t="shared" si="7"/>
        <v>0.16878772838610395</v>
      </c>
      <c r="O38" s="27">
        <f t="shared" si="0"/>
        <v>0.20616076005848413</v>
      </c>
      <c r="P38" s="28">
        <f t="shared" si="1"/>
        <v>0.1881656786571608</v>
      </c>
      <c r="R38" s="32">
        <f t="shared" si="8"/>
        <v>38.756535420060295</v>
      </c>
      <c r="S38" s="32">
        <f t="shared" si="9"/>
        <v>47.286768017624944</v>
      </c>
      <c r="T38" s="32">
        <f t="shared" si="10"/>
        <v>43.181775538933422</v>
      </c>
    </row>
    <row r="39" spans="2:20" x14ac:dyDescent="0.25">
      <c r="B39" s="12" t="str">
        <f>'Média Mensal'!B39</f>
        <v>Custoias</v>
      </c>
      <c r="C39" s="12" t="str">
        <f>'Média Mensal'!C39</f>
        <v>Esposade</v>
      </c>
      <c r="D39" s="15">
        <f>'Média Mensal'!D39</f>
        <v>1779.24</v>
      </c>
      <c r="E39" s="4">
        <v>10608.361348619395</v>
      </c>
      <c r="F39" s="2">
        <v>14177.67646092004</v>
      </c>
      <c r="G39" s="5">
        <f t="shared" si="4"/>
        <v>24786.037809539434</v>
      </c>
      <c r="H39" s="2">
        <v>162</v>
      </c>
      <c r="I39" s="2">
        <v>177</v>
      </c>
      <c r="J39" s="5">
        <f t="shared" si="5"/>
        <v>339</v>
      </c>
      <c r="K39" s="2">
        <v>111</v>
      </c>
      <c r="L39" s="2">
        <v>114</v>
      </c>
      <c r="M39" s="5">
        <f t="shared" si="6"/>
        <v>225</v>
      </c>
      <c r="N39" s="27">
        <f t="shared" si="7"/>
        <v>0.16967948414298456</v>
      </c>
      <c r="O39" s="27">
        <f t="shared" si="0"/>
        <v>0.21318531909238603</v>
      </c>
      <c r="P39" s="28">
        <f t="shared" si="1"/>
        <v>0.19210408768554249</v>
      </c>
      <c r="R39" s="32">
        <f t="shared" si="8"/>
        <v>38.85846647845932</v>
      </c>
      <c r="S39" s="32">
        <f t="shared" si="9"/>
        <v>48.720537666391891</v>
      </c>
      <c r="T39" s="32">
        <f t="shared" si="10"/>
        <v>43.946875548828785</v>
      </c>
    </row>
    <row r="40" spans="2:20" x14ac:dyDescent="0.25">
      <c r="B40" s="12" t="str">
        <f>'Média Mensal'!B40</f>
        <v>Esposade</v>
      </c>
      <c r="C40" s="12" t="str">
        <f>'Média Mensal'!C40</f>
        <v>Crestins</v>
      </c>
      <c r="D40" s="15">
        <f>'Média Mensal'!D40</f>
        <v>2035.56</v>
      </c>
      <c r="E40" s="4">
        <v>10487.452034100663</v>
      </c>
      <c r="F40" s="2">
        <v>14016.671992217887</v>
      </c>
      <c r="G40" s="5">
        <f t="shared" si="4"/>
        <v>24504.12402631855</v>
      </c>
      <c r="H40" s="2">
        <v>162</v>
      </c>
      <c r="I40" s="2">
        <v>176</v>
      </c>
      <c r="J40" s="5">
        <f t="shared" si="5"/>
        <v>338</v>
      </c>
      <c r="K40" s="2">
        <v>126</v>
      </c>
      <c r="L40" s="2">
        <v>116</v>
      </c>
      <c r="M40" s="5">
        <f t="shared" si="6"/>
        <v>242</v>
      </c>
      <c r="N40" s="27">
        <f t="shared" si="7"/>
        <v>0.15832506090127813</v>
      </c>
      <c r="O40" s="27">
        <f t="shared" si="0"/>
        <v>0.20988068986909869</v>
      </c>
      <c r="P40" s="28">
        <f t="shared" si="1"/>
        <v>0.18420829343816567</v>
      </c>
      <c r="R40" s="32">
        <f t="shared" si="8"/>
        <v>36.414764007293968</v>
      </c>
      <c r="S40" s="32">
        <f t="shared" si="9"/>
        <v>48.00230134321194</v>
      </c>
      <c r="T40" s="32">
        <f t="shared" si="10"/>
        <v>42.248489700549221</v>
      </c>
    </row>
    <row r="41" spans="2:20" x14ac:dyDescent="0.25">
      <c r="B41" s="12" t="str">
        <f>'Média Mensal'!B41</f>
        <v>Crestins</v>
      </c>
      <c r="C41" s="12" t="str">
        <f>'Média Mensal'!C41</f>
        <v>Verdes (B)</v>
      </c>
      <c r="D41" s="15">
        <f>'Média Mensal'!D41</f>
        <v>591.81999999999994</v>
      </c>
      <c r="E41" s="4">
        <v>10370.108062741147</v>
      </c>
      <c r="F41" s="2">
        <v>13898.422707968421</v>
      </c>
      <c r="G41" s="5">
        <f t="shared" si="4"/>
        <v>24268.530770709567</v>
      </c>
      <c r="H41" s="2">
        <v>156</v>
      </c>
      <c r="I41" s="2">
        <v>177</v>
      </c>
      <c r="J41" s="5">
        <f t="shared" si="5"/>
        <v>333</v>
      </c>
      <c r="K41" s="2">
        <v>127</v>
      </c>
      <c r="L41" s="2">
        <v>116</v>
      </c>
      <c r="M41" s="5">
        <f t="shared" si="6"/>
        <v>243</v>
      </c>
      <c r="N41" s="27">
        <f t="shared" si="7"/>
        <v>0.15907025498130364</v>
      </c>
      <c r="O41" s="27">
        <f t="shared" si="0"/>
        <v>0.20743914489505105</v>
      </c>
      <c r="P41" s="28">
        <f t="shared" si="1"/>
        <v>0.18358547242427353</v>
      </c>
      <c r="R41" s="32">
        <f t="shared" si="8"/>
        <v>36.6434913877779</v>
      </c>
      <c r="S41" s="32">
        <f t="shared" si="9"/>
        <v>47.434889788288125</v>
      </c>
      <c r="T41" s="32">
        <f t="shared" si="10"/>
        <v>42.132865921370779</v>
      </c>
    </row>
    <row r="42" spans="2:20" x14ac:dyDescent="0.25">
      <c r="B42" s="12" t="str">
        <f>'Média Mensal'!B42</f>
        <v>Verdes (B)</v>
      </c>
      <c r="C42" s="12" t="str">
        <f>'Média Mensal'!C42</f>
        <v>Pedras Rubras</v>
      </c>
      <c r="D42" s="15">
        <f>'Média Mensal'!D42</f>
        <v>960.78</v>
      </c>
      <c r="E42" s="4">
        <v>7037.9336243032394</v>
      </c>
      <c r="F42" s="2">
        <v>7650.0266494597918</v>
      </c>
      <c r="G42" s="5">
        <f t="shared" si="4"/>
        <v>14687.96027376303</v>
      </c>
      <c r="H42" s="2">
        <v>0</v>
      </c>
      <c r="I42" s="2">
        <v>0</v>
      </c>
      <c r="J42" s="5">
        <f t="shared" si="5"/>
        <v>0</v>
      </c>
      <c r="K42" s="2">
        <v>126</v>
      </c>
      <c r="L42" s="2">
        <v>116</v>
      </c>
      <c r="M42" s="5">
        <f t="shared" si="6"/>
        <v>242</v>
      </c>
      <c r="N42" s="27">
        <f t="shared" si="7"/>
        <v>0.22522829058830132</v>
      </c>
      <c r="O42" s="27">
        <f t="shared" si="0"/>
        <v>0.26592139354351335</v>
      </c>
      <c r="P42" s="28">
        <f t="shared" si="1"/>
        <v>0.2447340754759236</v>
      </c>
      <c r="R42" s="32">
        <f t="shared" si="8"/>
        <v>55.856616065898727</v>
      </c>
      <c r="S42" s="32">
        <f t="shared" si="9"/>
        <v>65.948505598791314</v>
      </c>
      <c r="T42" s="32">
        <f t="shared" si="10"/>
        <v>60.694050718029054</v>
      </c>
    </row>
    <row r="43" spans="2:20" x14ac:dyDescent="0.25">
      <c r="B43" s="12" t="str">
        <f>'Média Mensal'!B43</f>
        <v>Pedras Rubras</v>
      </c>
      <c r="C43" s="12" t="str">
        <f>'Média Mensal'!C43</f>
        <v>Lidador</v>
      </c>
      <c r="D43" s="15">
        <f>'Média Mensal'!D43</f>
        <v>1147.58</v>
      </c>
      <c r="E43" s="4">
        <v>6410.4729646537899</v>
      </c>
      <c r="F43" s="2">
        <v>6896.9930101566742</v>
      </c>
      <c r="G43" s="5">
        <f t="shared" si="4"/>
        <v>13307.465974810464</v>
      </c>
      <c r="H43" s="2">
        <v>0</v>
      </c>
      <c r="I43" s="2">
        <v>0</v>
      </c>
      <c r="J43" s="5">
        <f t="shared" si="5"/>
        <v>0</v>
      </c>
      <c r="K43" s="2">
        <v>126</v>
      </c>
      <c r="L43" s="2">
        <v>116</v>
      </c>
      <c r="M43" s="5">
        <f t="shared" si="6"/>
        <v>242</v>
      </c>
      <c r="N43" s="27">
        <f t="shared" si="7"/>
        <v>0.20514826435784017</v>
      </c>
      <c r="O43" s="27">
        <f t="shared" si="0"/>
        <v>0.23974530763892776</v>
      </c>
      <c r="P43" s="28">
        <f t="shared" si="1"/>
        <v>0.22173197105455986</v>
      </c>
      <c r="R43" s="32">
        <f t="shared" si="8"/>
        <v>50.876769560744364</v>
      </c>
      <c r="S43" s="32">
        <f t="shared" si="9"/>
        <v>59.456836294454085</v>
      </c>
      <c r="T43" s="32">
        <f t="shared" si="10"/>
        <v>54.989528821530847</v>
      </c>
    </row>
    <row r="44" spans="2:20" x14ac:dyDescent="0.25">
      <c r="B44" s="12" t="str">
        <f>'Média Mensal'!B44</f>
        <v>Lidador</v>
      </c>
      <c r="C44" s="12" t="str">
        <f>'Média Mensal'!C44</f>
        <v>Vilar do Pinheiro</v>
      </c>
      <c r="D44" s="15">
        <f>'Média Mensal'!D44</f>
        <v>1987.51</v>
      </c>
      <c r="E44" s="4">
        <v>6213.0499672476963</v>
      </c>
      <c r="F44" s="2">
        <v>6683.650236872063</v>
      </c>
      <c r="G44" s="5">
        <f t="shared" si="4"/>
        <v>12896.700204119759</v>
      </c>
      <c r="H44" s="2">
        <v>0</v>
      </c>
      <c r="I44" s="2">
        <v>0</v>
      </c>
      <c r="J44" s="5">
        <f t="shared" si="5"/>
        <v>0</v>
      </c>
      <c r="K44" s="2">
        <v>126</v>
      </c>
      <c r="L44" s="2">
        <v>115</v>
      </c>
      <c r="M44" s="5">
        <f t="shared" si="6"/>
        <v>241</v>
      </c>
      <c r="N44" s="27">
        <f t="shared" si="7"/>
        <v>0.19883032409266821</v>
      </c>
      <c r="O44" s="27">
        <f t="shared" si="0"/>
        <v>0.23434958754810881</v>
      </c>
      <c r="P44" s="28">
        <f t="shared" si="1"/>
        <v>0.21577935022285771</v>
      </c>
      <c r="R44" s="32">
        <f t="shared" si="8"/>
        <v>49.309920374981715</v>
      </c>
      <c r="S44" s="32">
        <f t="shared" si="9"/>
        <v>58.118697711930984</v>
      </c>
      <c r="T44" s="32">
        <f t="shared" si="10"/>
        <v>53.513278855268709</v>
      </c>
    </row>
    <row r="45" spans="2:20" x14ac:dyDescent="0.25">
      <c r="B45" s="12" t="str">
        <f>'Média Mensal'!B45</f>
        <v>Vilar do Pinheiro</v>
      </c>
      <c r="C45" s="12" t="str">
        <f>'Média Mensal'!C45</f>
        <v>Modivas Sul</v>
      </c>
      <c r="D45" s="15">
        <f>'Média Mensal'!D45</f>
        <v>2037.38</v>
      </c>
      <c r="E45" s="4">
        <v>6110.8272722599368</v>
      </c>
      <c r="F45" s="2">
        <v>6546.0794812228332</v>
      </c>
      <c r="G45" s="5">
        <f t="shared" si="4"/>
        <v>12656.90675348277</v>
      </c>
      <c r="H45" s="2">
        <v>0</v>
      </c>
      <c r="I45" s="2">
        <v>0</v>
      </c>
      <c r="J45" s="5">
        <f t="shared" si="5"/>
        <v>0</v>
      </c>
      <c r="K45" s="2">
        <v>126</v>
      </c>
      <c r="L45" s="2">
        <v>117</v>
      </c>
      <c r="M45" s="5">
        <f t="shared" si="6"/>
        <v>243</v>
      </c>
      <c r="N45" s="27">
        <f t="shared" si="7"/>
        <v>0.19555898848758119</v>
      </c>
      <c r="O45" s="27">
        <f t="shared" si="0"/>
        <v>0.225602408368584</v>
      </c>
      <c r="P45" s="28">
        <f t="shared" si="1"/>
        <v>0.2100243388006566</v>
      </c>
      <c r="R45" s="32">
        <f t="shared" si="8"/>
        <v>48.49862914492013</v>
      </c>
      <c r="S45" s="32">
        <f t="shared" si="9"/>
        <v>55.949397275408828</v>
      </c>
      <c r="T45" s="32">
        <f t="shared" si="10"/>
        <v>52.086036022562837</v>
      </c>
    </row>
    <row r="46" spans="2:20" x14ac:dyDescent="0.25">
      <c r="B46" s="12" t="str">
        <f>'Média Mensal'!B46</f>
        <v>Modivas Sul</v>
      </c>
      <c r="C46" s="12" t="str">
        <f>'Média Mensal'!C46</f>
        <v>Modivas Centro</v>
      </c>
      <c r="D46" s="15">
        <f>'Média Mensal'!D46</f>
        <v>1051.08</v>
      </c>
      <c r="E46" s="4">
        <v>6106.2227653414793</v>
      </c>
      <c r="F46" s="2">
        <v>6526.9757981409539</v>
      </c>
      <c r="G46" s="5">
        <f t="shared" si="4"/>
        <v>12633.198563482434</v>
      </c>
      <c r="H46" s="2">
        <v>0</v>
      </c>
      <c r="I46" s="2">
        <v>0</v>
      </c>
      <c r="J46" s="5">
        <f t="shared" si="5"/>
        <v>0</v>
      </c>
      <c r="K46" s="2">
        <v>126</v>
      </c>
      <c r="L46" s="2">
        <v>116</v>
      </c>
      <c r="M46" s="5">
        <f t="shared" si="6"/>
        <v>242</v>
      </c>
      <c r="N46" s="27">
        <f t="shared" si="7"/>
        <v>0.19541163483555682</v>
      </c>
      <c r="O46" s="27">
        <f t="shared" si="0"/>
        <v>0.22688319654271949</v>
      </c>
      <c r="P46" s="28">
        <f t="shared" si="1"/>
        <v>0.210497176810891</v>
      </c>
      <c r="R46" s="32">
        <f t="shared" si="8"/>
        <v>48.462085439218093</v>
      </c>
      <c r="S46" s="32">
        <f t="shared" si="9"/>
        <v>56.267032742594431</v>
      </c>
      <c r="T46" s="32">
        <f t="shared" si="10"/>
        <v>52.203299849100965</v>
      </c>
    </row>
    <row r="47" spans="2:20" x14ac:dyDescent="0.25">
      <c r="B47" s="12" t="str">
        <f>'Média Mensal'!B47</f>
        <v>Modivas Centro</v>
      </c>
      <c r="C47" s="12" t="s">
        <v>102</v>
      </c>
      <c r="D47" s="15">
        <v>852.51</v>
      </c>
      <c r="E47" s="4">
        <v>6072.7614900320395</v>
      </c>
      <c r="F47" s="2">
        <v>6513.6265973884683</v>
      </c>
      <c r="G47" s="5">
        <f t="shared" si="4"/>
        <v>12586.388087420508</v>
      </c>
      <c r="H47" s="2">
        <v>0</v>
      </c>
      <c r="I47" s="2">
        <v>0</v>
      </c>
      <c r="J47" s="5">
        <f t="shared" si="5"/>
        <v>0</v>
      </c>
      <c r="K47" s="2">
        <v>126</v>
      </c>
      <c r="L47" s="2">
        <v>109</v>
      </c>
      <c r="M47" s="5">
        <f t="shared" si="6"/>
        <v>235</v>
      </c>
      <c r="N47" s="27">
        <f t="shared" si="7"/>
        <v>0.19434080549257679</v>
      </c>
      <c r="O47" s="27">
        <f t="shared" si="0"/>
        <v>0.2409598474914349</v>
      </c>
      <c r="P47" s="28">
        <f t="shared" si="1"/>
        <v>0.21596410582396205</v>
      </c>
      <c r="R47" s="32">
        <f t="shared" ref="R47" si="11">+E47/(H47+K47)</f>
        <v>48.196519762159042</v>
      </c>
      <c r="S47" s="32">
        <f t="shared" ref="S47" si="12">+F47/(I47+L47)</f>
        <v>59.758042177875858</v>
      </c>
      <c r="T47" s="32">
        <f t="shared" ref="T47" si="13">+G47/(J47+M47)</f>
        <v>53.559098244342586</v>
      </c>
    </row>
    <row r="48" spans="2:20" x14ac:dyDescent="0.25">
      <c r="B48" s="12" t="s">
        <v>102</v>
      </c>
      <c r="C48" s="12" t="str">
        <f>'Média Mensal'!C48</f>
        <v>Mindelo</v>
      </c>
      <c r="D48" s="15">
        <v>1834.12</v>
      </c>
      <c r="E48" s="4">
        <v>4718.2977333729614</v>
      </c>
      <c r="F48" s="2">
        <v>6339.2726739381469</v>
      </c>
      <c r="G48" s="5">
        <f t="shared" si="4"/>
        <v>11057.570407311108</v>
      </c>
      <c r="H48" s="2">
        <v>0</v>
      </c>
      <c r="I48" s="2">
        <v>0</v>
      </c>
      <c r="J48" s="5">
        <f t="shared" si="5"/>
        <v>0</v>
      </c>
      <c r="K48" s="2">
        <v>127</v>
      </c>
      <c r="L48" s="2">
        <v>116</v>
      </c>
      <c r="M48" s="5">
        <f t="shared" si="6"/>
        <v>243</v>
      </c>
      <c r="N48" s="27">
        <f t="shared" si="7"/>
        <v>0.14980625264709682</v>
      </c>
      <c r="O48" s="27">
        <f t="shared" si="0"/>
        <v>0.22035847726425706</v>
      </c>
      <c r="P48" s="28">
        <f t="shared" si="1"/>
        <v>0.18348550390467125</v>
      </c>
      <c r="R48" s="32">
        <f t="shared" si="8"/>
        <v>37.151950656480011</v>
      </c>
      <c r="S48" s="32">
        <f t="shared" si="9"/>
        <v>54.648902361535747</v>
      </c>
      <c r="T48" s="32">
        <f t="shared" si="10"/>
        <v>45.504404968358472</v>
      </c>
    </row>
    <row r="49" spans="2:20" x14ac:dyDescent="0.25">
      <c r="B49" s="12" t="str">
        <f>'Média Mensal'!B49</f>
        <v>Mindelo</v>
      </c>
      <c r="C49" s="12" t="str">
        <f>'Média Mensal'!C49</f>
        <v>Espaço Natureza</v>
      </c>
      <c r="D49" s="15">
        <f>'Média Mensal'!D49</f>
        <v>776.86</v>
      </c>
      <c r="E49" s="4">
        <v>4525.5795428664132</v>
      </c>
      <c r="F49" s="2">
        <v>6107.7371725706553</v>
      </c>
      <c r="G49" s="5">
        <f t="shared" si="4"/>
        <v>10633.316715437068</v>
      </c>
      <c r="H49" s="2">
        <v>0</v>
      </c>
      <c r="I49" s="2">
        <v>0</v>
      </c>
      <c r="J49" s="5">
        <f t="shared" si="5"/>
        <v>0</v>
      </c>
      <c r="K49" s="2">
        <v>120</v>
      </c>
      <c r="L49" s="2">
        <v>116</v>
      </c>
      <c r="M49" s="5">
        <f t="shared" si="6"/>
        <v>236</v>
      </c>
      <c r="N49" s="27">
        <f t="shared" si="7"/>
        <v>0.15206920506943594</v>
      </c>
      <c r="O49" s="27">
        <f t="shared" si="0"/>
        <v>0.21231010750037038</v>
      </c>
      <c r="P49" s="28">
        <f t="shared" si="1"/>
        <v>0.18167914016260708</v>
      </c>
      <c r="R49" s="32">
        <f t="shared" si="8"/>
        <v>37.713162857220112</v>
      </c>
      <c r="S49" s="32">
        <f t="shared" si="9"/>
        <v>52.652906660091858</v>
      </c>
      <c r="T49" s="32">
        <f t="shared" si="10"/>
        <v>45.056426760326559</v>
      </c>
    </row>
    <row r="50" spans="2:20" x14ac:dyDescent="0.25">
      <c r="B50" s="12" t="str">
        <f>'Média Mensal'!B50</f>
        <v>Espaço Natureza</v>
      </c>
      <c r="C50" s="12" t="str">
        <f>'Média Mensal'!C50</f>
        <v>Varziela</v>
      </c>
      <c r="D50" s="15">
        <f>'Média Mensal'!D50</f>
        <v>1539</v>
      </c>
      <c r="E50" s="4">
        <v>4491.5313928915211</v>
      </c>
      <c r="F50" s="2">
        <v>6064.5163761891408</v>
      </c>
      <c r="G50" s="5">
        <f t="shared" si="4"/>
        <v>10556.047769080662</v>
      </c>
      <c r="H50" s="2">
        <v>0</v>
      </c>
      <c r="I50" s="2">
        <v>0</v>
      </c>
      <c r="J50" s="5">
        <f t="shared" si="5"/>
        <v>0</v>
      </c>
      <c r="K50" s="2">
        <v>122</v>
      </c>
      <c r="L50" s="2">
        <v>116</v>
      </c>
      <c r="M50" s="5">
        <f t="shared" si="6"/>
        <v>238</v>
      </c>
      <c r="N50" s="27">
        <f t="shared" si="7"/>
        <v>0.14845093181159177</v>
      </c>
      <c r="O50" s="27">
        <f t="shared" si="0"/>
        <v>0.2108077160799896</v>
      </c>
      <c r="P50" s="28">
        <f t="shared" si="1"/>
        <v>0.17884331406005458</v>
      </c>
      <c r="R50" s="32">
        <f t="shared" si="8"/>
        <v>36.815831089274766</v>
      </c>
      <c r="S50" s="32">
        <f t="shared" si="9"/>
        <v>52.280313587837419</v>
      </c>
      <c r="T50" s="32">
        <f t="shared" si="10"/>
        <v>44.353141886893539</v>
      </c>
    </row>
    <row r="51" spans="2:20" x14ac:dyDescent="0.25">
      <c r="B51" s="12" t="str">
        <f>'Média Mensal'!B51</f>
        <v>Varziela</v>
      </c>
      <c r="C51" s="12" t="str">
        <f>'Média Mensal'!C51</f>
        <v>Árvore</v>
      </c>
      <c r="D51" s="15">
        <f>'Média Mensal'!D51</f>
        <v>858.71</v>
      </c>
      <c r="E51" s="4">
        <v>4343.2935295738716</v>
      </c>
      <c r="F51" s="2">
        <v>5807.7483199882863</v>
      </c>
      <c r="G51" s="5">
        <f t="shared" si="4"/>
        <v>10151.041849562158</v>
      </c>
      <c r="H51" s="2">
        <v>0</v>
      </c>
      <c r="I51" s="2">
        <v>0</v>
      </c>
      <c r="J51" s="5">
        <f t="shared" si="5"/>
        <v>0</v>
      </c>
      <c r="K51" s="2">
        <v>122</v>
      </c>
      <c r="L51" s="2">
        <v>116</v>
      </c>
      <c r="M51" s="5">
        <f t="shared" si="6"/>
        <v>238</v>
      </c>
      <c r="N51" s="27">
        <f t="shared" si="7"/>
        <v>0.14355147837036858</v>
      </c>
      <c r="O51" s="27">
        <f t="shared" si="0"/>
        <v>0.20188224137890318</v>
      </c>
      <c r="P51" s="28">
        <f t="shared" si="1"/>
        <v>0.17198159815604089</v>
      </c>
      <c r="R51" s="32">
        <f t="shared" si="8"/>
        <v>35.600766635851407</v>
      </c>
      <c r="S51" s="32">
        <f t="shared" si="9"/>
        <v>50.066795861967982</v>
      </c>
      <c r="T51" s="32">
        <f t="shared" si="10"/>
        <v>42.65143634269814</v>
      </c>
    </row>
    <row r="52" spans="2:20" x14ac:dyDescent="0.25">
      <c r="B52" s="12" t="str">
        <f>'Média Mensal'!B52</f>
        <v>Árvore</v>
      </c>
      <c r="C52" s="12" t="str">
        <f>'Média Mensal'!C52</f>
        <v>Azurara</v>
      </c>
      <c r="D52" s="15">
        <f>'Média Mensal'!D52</f>
        <v>664.57</v>
      </c>
      <c r="E52" s="4">
        <v>4340.768641383369</v>
      </c>
      <c r="F52" s="2">
        <v>5766.3881540323455</v>
      </c>
      <c r="G52" s="5">
        <f t="shared" si="4"/>
        <v>10107.156795415714</v>
      </c>
      <c r="H52" s="2">
        <v>0</v>
      </c>
      <c r="I52" s="2">
        <v>0</v>
      </c>
      <c r="J52" s="5">
        <f t="shared" si="5"/>
        <v>0</v>
      </c>
      <c r="K52" s="2">
        <v>125</v>
      </c>
      <c r="L52" s="2">
        <v>116</v>
      </c>
      <c r="M52" s="5">
        <f t="shared" si="6"/>
        <v>241</v>
      </c>
      <c r="N52" s="27">
        <f t="shared" si="7"/>
        <v>0.14002479488333447</v>
      </c>
      <c r="O52" s="27">
        <f t="shared" si="0"/>
        <v>0.20044452704506208</v>
      </c>
      <c r="P52" s="28">
        <f t="shared" si="1"/>
        <v>0.16910649169146891</v>
      </c>
      <c r="R52" s="32">
        <f t="shared" si="8"/>
        <v>34.726149131066954</v>
      </c>
      <c r="S52" s="32">
        <f t="shared" si="9"/>
        <v>49.710242707175389</v>
      </c>
      <c r="T52" s="32">
        <f t="shared" si="10"/>
        <v>41.938409939484295</v>
      </c>
    </row>
    <row r="53" spans="2:20" x14ac:dyDescent="0.25">
      <c r="B53" s="12" t="str">
        <f>'Média Mensal'!B53</f>
        <v>Azurara</v>
      </c>
      <c r="C53" s="12" t="str">
        <f>'Média Mensal'!C53</f>
        <v>Santa Clara</v>
      </c>
      <c r="D53" s="15">
        <f>'Média Mensal'!D53</f>
        <v>1218.0899999999999</v>
      </c>
      <c r="E53" s="4">
        <v>4329.3212335620574</v>
      </c>
      <c r="F53" s="2">
        <v>5713.8657168018362</v>
      </c>
      <c r="G53" s="5">
        <f t="shared" si="4"/>
        <v>10043.186950363894</v>
      </c>
      <c r="H53" s="2">
        <v>0</v>
      </c>
      <c r="I53" s="2">
        <v>0</v>
      </c>
      <c r="J53" s="5">
        <f t="shared" si="5"/>
        <v>0</v>
      </c>
      <c r="K53" s="2">
        <v>125</v>
      </c>
      <c r="L53" s="2">
        <v>116</v>
      </c>
      <c r="M53" s="5">
        <f t="shared" si="6"/>
        <v>241</v>
      </c>
      <c r="N53" s="27">
        <f t="shared" si="7"/>
        <v>0.13965552366329217</v>
      </c>
      <c r="O53" s="27">
        <f t="shared" si="0"/>
        <v>0.1986188027253141</v>
      </c>
      <c r="P53" s="28">
        <f t="shared" si="1"/>
        <v>0.16803618910393345</v>
      </c>
      <c r="R53" s="32">
        <f t="shared" si="8"/>
        <v>34.634569868496456</v>
      </c>
      <c r="S53" s="32">
        <f t="shared" si="9"/>
        <v>49.257463075877901</v>
      </c>
      <c r="T53" s="32">
        <f t="shared" si="10"/>
        <v>41.672974897775489</v>
      </c>
    </row>
    <row r="54" spans="2:20" x14ac:dyDescent="0.25">
      <c r="B54" s="12" t="str">
        <f>'Média Mensal'!B54</f>
        <v>Santa Clara</v>
      </c>
      <c r="C54" s="12" t="str">
        <f>'Média Mensal'!C54</f>
        <v>Vila do Conde</v>
      </c>
      <c r="D54" s="15">
        <f>'Média Mensal'!D54</f>
        <v>670.57</v>
      </c>
      <c r="E54" s="4">
        <v>4113.9674241771972</v>
      </c>
      <c r="F54" s="2">
        <v>5480.8265358259659</v>
      </c>
      <c r="G54" s="5">
        <f t="shared" si="4"/>
        <v>9594.7939600031641</v>
      </c>
      <c r="H54" s="2">
        <v>0</v>
      </c>
      <c r="I54" s="2">
        <v>0</v>
      </c>
      <c r="J54" s="5">
        <f t="shared" si="5"/>
        <v>0</v>
      </c>
      <c r="K54" s="2">
        <v>118</v>
      </c>
      <c r="L54" s="2">
        <v>115</v>
      </c>
      <c r="M54" s="5">
        <f t="shared" si="6"/>
        <v>233</v>
      </c>
      <c r="N54" s="27">
        <f t="shared" si="7"/>
        <v>0.14058117223131483</v>
      </c>
      <c r="O54" s="27">
        <f t="shared" si="0"/>
        <v>0.19217484347215869</v>
      </c>
      <c r="P54" s="28">
        <f t="shared" si="1"/>
        <v>0.16604585975361977</v>
      </c>
      <c r="R54" s="32">
        <f t="shared" si="8"/>
        <v>34.86413071336608</v>
      </c>
      <c r="S54" s="32">
        <f t="shared" si="9"/>
        <v>47.659361181095356</v>
      </c>
      <c r="T54" s="32">
        <f t="shared" si="10"/>
        <v>41.179373218897702</v>
      </c>
    </row>
    <row r="55" spans="2:20" x14ac:dyDescent="0.25">
      <c r="B55" s="12" t="str">
        <f>'Média Mensal'!B55</f>
        <v>Vila do Conde</v>
      </c>
      <c r="C55" s="12" t="str">
        <f>'Média Mensal'!C55</f>
        <v>Alto de Pega</v>
      </c>
      <c r="D55" s="15">
        <f>'Média Mensal'!D55</f>
        <v>730.41</v>
      </c>
      <c r="E55" s="4">
        <v>3451.5909454174061</v>
      </c>
      <c r="F55" s="2">
        <v>4398.5396292471523</v>
      </c>
      <c r="G55" s="5">
        <f t="shared" si="4"/>
        <v>7850.1305746645585</v>
      </c>
      <c r="H55" s="2">
        <v>0</v>
      </c>
      <c r="I55" s="2">
        <v>0</v>
      </c>
      <c r="J55" s="5">
        <f t="shared" si="5"/>
        <v>0</v>
      </c>
      <c r="K55" s="2">
        <v>121</v>
      </c>
      <c r="L55" s="2">
        <v>126</v>
      </c>
      <c r="M55" s="5">
        <f t="shared" si="6"/>
        <v>247</v>
      </c>
      <c r="N55" s="27">
        <f t="shared" si="7"/>
        <v>0.11502235888487757</v>
      </c>
      <c r="O55" s="27">
        <f t="shared" si="0"/>
        <v>0.14076227692163185</v>
      </c>
      <c r="P55" s="28">
        <f t="shared" si="1"/>
        <v>0.12815284338945668</v>
      </c>
      <c r="R55" s="32">
        <f t="shared" si="8"/>
        <v>28.525545003449636</v>
      </c>
      <c r="S55" s="32">
        <f t="shared" si="9"/>
        <v>34.909044676564704</v>
      </c>
      <c r="T55" s="32">
        <f t="shared" si="10"/>
        <v>31.781905160585257</v>
      </c>
    </row>
    <row r="56" spans="2:20" x14ac:dyDescent="0.25">
      <c r="B56" s="12" t="str">
        <f>'Média Mensal'!B56</f>
        <v>Alto de Pega</v>
      </c>
      <c r="C56" s="12" t="str">
        <f>'Média Mensal'!C56</f>
        <v>Portas Fronhas</v>
      </c>
      <c r="D56" s="15">
        <f>'Média Mensal'!D56</f>
        <v>671.05</v>
      </c>
      <c r="E56" s="4">
        <v>3392.8491820748518</v>
      </c>
      <c r="F56" s="2">
        <v>4235.2913943584954</v>
      </c>
      <c r="G56" s="5">
        <f t="shared" si="4"/>
        <v>7628.1405764333467</v>
      </c>
      <c r="H56" s="2">
        <v>0</v>
      </c>
      <c r="I56" s="2">
        <v>0</v>
      </c>
      <c r="J56" s="5">
        <f t="shared" si="5"/>
        <v>0</v>
      </c>
      <c r="K56" s="2">
        <v>123</v>
      </c>
      <c r="L56" s="2">
        <v>126</v>
      </c>
      <c r="M56" s="5">
        <f t="shared" si="6"/>
        <v>249</v>
      </c>
      <c r="N56" s="27">
        <f t="shared" si="7"/>
        <v>0.11122636972445751</v>
      </c>
      <c r="O56" s="27">
        <f t="shared" si="0"/>
        <v>0.13553799905141115</v>
      </c>
      <c r="P56" s="28">
        <f t="shared" si="1"/>
        <v>0.12352863998628946</v>
      </c>
      <c r="R56" s="32">
        <f t="shared" si="8"/>
        <v>27.584139691665463</v>
      </c>
      <c r="S56" s="32">
        <f t="shared" si="9"/>
        <v>33.61342376474996</v>
      </c>
      <c r="T56" s="32">
        <f t="shared" si="10"/>
        <v>30.635102716599786</v>
      </c>
    </row>
    <row r="57" spans="2:20" x14ac:dyDescent="0.25">
      <c r="B57" s="12" t="str">
        <f>'Média Mensal'!B57</f>
        <v>Portas Fronhas</v>
      </c>
      <c r="C57" s="12" t="str">
        <f>'Média Mensal'!C57</f>
        <v>São Brás</v>
      </c>
      <c r="D57" s="15">
        <f>'Média Mensal'!D57</f>
        <v>562.21</v>
      </c>
      <c r="E57" s="4">
        <v>3011.3593229641619</v>
      </c>
      <c r="F57" s="2">
        <v>3648.3162932157188</v>
      </c>
      <c r="G57" s="5">
        <f t="shared" si="4"/>
        <v>6659.6756161798803</v>
      </c>
      <c r="H57" s="2">
        <v>0</v>
      </c>
      <c r="I57" s="2">
        <v>0</v>
      </c>
      <c r="J57" s="5">
        <f t="shared" si="5"/>
        <v>0</v>
      </c>
      <c r="K57" s="42">
        <v>123</v>
      </c>
      <c r="L57" s="2">
        <v>126</v>
      </c>
      <c r="M57" s="5">
        <f t="shared" si="6"/>
        <v>249</v>
      </c>
      <c r="N57" s="27">
        <f t="shared" si="7"/>
        <v>9.8720145651854246E-2</v>
      </c>
      <c r="O57" s="27">
        <f t="shared" si="0"/>
        <v>0.11675359361289422</v>
      </c>
      <c r="P57" s="28">
        <f t="shared" si="1"/>
        <v>0.10784550486105519</v>
      </c>
      <c r="R57" s="32">
        <f t="shared" si="8"/>
        <v>24.482596121659853</v>
      </c>
      <c r="S57" s="32">
        <f t="shared" si="9"/>
        <v>28.954891215997769</v>
      </c>
      <c r="T57" s="32">
        <f t="shared" si="10"/>
        <v>26.745685205541687</v>
      </c>
    </row>
    <row r="58" spans="2:20" x14ac:dyDescent="0.25">
      <c r="B58" s="13" t="str">
        <f>'Média Mensal'!B58</f>
        <v>São Brás</v>
      </c>
      <c r="C58" s="13" t="str">
        <f>'Média Mensal'!C58</f>
        <v>Póvoa de Varzim</v>
      </c>
      <c r="D58" s="16">
        <f>'Média Mensal'!D58</f>
        <v>624.94000000000005</v>
      </c>
      <c r="E58" s="6">
        <v>2931.8767647729323</v>
      </c>
      <c r="F58" s="3">
        <v>3471.0000000029772</v>
      </c>
      <c r="G58" s="7">
        <f t="shared" si="4"/>
        <v>6402.8767647759096</v>
      </c>
      <c r="H58" s="6">
        <v>0</v>
      </c>
      <c r="I58" s="3">
        <v>0</v>
      </c>
      <c r="J58" s="7">
        <f t="shared" si="5"/>
        <v>0</v>
      </c>
      <c r="K58" s="43">
        <v>125</v>
      </c>
      <c r="L58" s="3">
        <v>126</v>
      </c>
      <c r="M58" s="7">
        <f t="shared" si="6"/>
        <v>251</v>
      </c>
      <c r="N58" s="27">
        <f t="shared" si="7"/>
        <v>9.4576669831384921E-2</v>
      </c>
      <c r="O58" s="27">
        <f t="shared" si="0"/>
        <v>0.1110791090630753</v>
      </c>
      <c r="P58" s="28">
        <f t="shared" si="1"/>
        <v>0.1028607628321538</v>
      </c>
      <c r="R58" s="32">
        <f t="shared" si="8"/>
        <v>23.45501411818346</v>
      </c>
      <c r="S58" s="32">
        <f t="shared" si="9"/>
        <v>27.547619047642677</v>
      </c>
      <c r="T58" s="32">
        <f t="shared" si="10"/>
        <v>25.509469182374144</v>
      </c>
    </row>
    <row r="59" spans="2:20" x14ac:dyDescent="0.25">
      <c r="B59" s="11" t="str">
        <f>'Média Mensal'!B59</f>
        <v>CSra da Hora</v>
      </c>
      <c r="C59" s="11" t="str">
        <f>'Média Mensal'!C59</f>
        <v>CFonte do Cuco</v>
      </c>
      <c r="D59" s="14">
        <f>'Média Mensal'!D59</f>
        <v>685.98</v>
      </c>
      <c r="E59" s="2">
        <v>5607.8456053651817</v>
      </c>
      <c r="F59" s="2">
        <v>7174.248075050823</v>
      </c>
      <c r="G59" s="5">
        <f t="shared" si="4"/>
        <v>12782.093680416005</v>
      </c>
      <c r="H59" s="2">
        <v>2</v>
      </c>
      <c r="I59" s="2">
        <v>3</v>
      </c>
      <c r="J59" s="10">
        <f t="shared" si="5"/>
        <v>5</v>
      </c>
      <c r="K59" s="2">
        <v>114</v>
      </c>
      <c r="L59" s="2">
        <v>113</v>
      </c>
      <c r="M59" s="10">
        <f t="shared" si="6"/>
        <v>227</v>
      </c>
      <c r="N59" s="25">
        <f t="shared" si="7"/>
        <v>0.19536808825826302</v>
      </c>
      <c r="O59" s="25">
        <f t="shared" si="0"/>
        <v>0.25021791556399353</v>
      </c>
      <c r="P59" s="26">
        <f t="shared" si="1"/>
        <v>0.22277770636530961</v>
      </c>
      <c r="R59" s="32">
        <f t="shared" si="8"/>
        <v>48.343496597975701</v>
      </c>
      <c r="S59" s="32">
        <f t="shared" si="9"/>
        <v>61.846966164231233</v>
      </c>
      <c r="T59" s="32">
        <f t="shared" si="10"/>
        <v>55.095231381103467</v>
      </c>
    </row>
    <row r="60" spans="2:20" x14ac:dyDescent="0.25">
      <c r="B60" s="12" t="str">
        <f>'Média Mensal'!B60</f>
        <v>CFonte do Cuco</v>
      </c>
      <c r="C60" s="12" t="str">
        <f>'Média Mensal'!C60</f>
        <v>Cândido dos Reis</v>
      </c>
      <c r="D60" s="15">
        <f>'Média Mensal'!D60</f>
        <v>913.51</v>
      </c>
      <c r="E60" s="2">
        <v>5227.2050026509987</v>
      </c>
      <c r="F60" s="2">
        <v>7088.5529029006675</v>
      </c>
      <c r="G60" s="5">
        <f t="shared" si="4"/>
        <v>12315.757905551665</v>
      </c>
      <c r="H60" s="2">
        <v>2</v>
      </c>
      <c r="I60" s="2">
        <v>3</v>
      </c>
      <c r="J60" s="5">
        <f t="shared" si="5"/>
        <v>5</v>
      </c>
      <c r="K60" s="2">
        <v>114</v>
      </c>
      <c r="L60" s="2">
        <v>113</v>
      </c>
      <c r="M60" s="5">
        <f t="shared" si="6"/>
        <v>227</v>
      </c>
      <c r="N60" s="27">
        <f t="shared" si="7"/>
        <v>0.18210719769547795</v>
      </c>
      <c r="O60" s="27">
        <f t="shared" si="0"/>
        <v>0.24722910515139046</v>
      </c>
      <c r="P60" s="28">
        <f t="shared" si="1"/>
        <v>0.2146499913823143</v>
      </c>
      <c r="R60" s="32">
        <f t="shared" si="8"/>
        <v>45.062112091818953</v>
      </c>
      <c r="S60" s="32">
        <f t="shared" si="9"/>
        <v>61.108214680178165</v>
      </c>
      <c r="T60" s="32">
        <f t="shared" si="10"/>
        <v>53.085163385998555</v>
      </c>
    </row>
    <row r="61" spans="2:20" x14ac:dyDescent="0.25">
      <c r="B61" s="12" t="str">
        <f>'Média Mensal'!B61</f>
        <v>Cândido dos Reis</v>
      </c>
      <c r="C61" s="12" t="str">
        <f>'Média Mensal'!C61</f>
        <v>Pias</v>
      </c>
      <c r="D61" s="15">
        <f>'Média Mensal'!D61</f>
        <v>916.73</v>
      </c>
      <c r="E61" s="2">
        <v>4943.8937424165733</v>
      </c>
      <c r="F61" s="2">
        <v>6787.7693158335405</v>
      </c>
      <c r="G61" s="5">
        <f t="shared" si="4"/>
        <v>11731.663058250113</v>
      </c>
      <c r="H61" s="2">
        <v>2</v>
      </c>
      <c r="I61" s="2">
        <v>3</v>
      </c>
      <c r="J61" s="5">
        <f t="shared" si="5"/>
        <v>5</v>
      </c>
      <c r="K61" s="2">
        <v>113</v>
      </c>
      <c r="L61" s="2">
        <v>113</v>
      </c>
      <c r="M61" s="5">
        <f t="shared" si="6"/>
        <v>226</v>
      </c>
      <c r="N61" s="27">
        <f t="shared" si="7"/>
        <v>0.17373818324488943</v>
      </c>
      <c r="O61" s="27">
        <f t="shared" si="0"/>
        <v>0.236738606160489</v>
      </c>
      <c r="P61" s="28">
        <f t="shared" si="1"/>
        <v>0.20535749646845877</v>
      </c>
      <c r="R61" s="32">
        <f t="shared" si="8"/>
        <v>42.990380368839766</v>
      </c>
      <c r="S61" s="32">
        <f t="shared" si="9"/>
        <v>58.515252722702932</v>
      </c>
      <c r="T61" s="32">
        <f t="shared" si="10"/>
        <v>50.786420165584907</v>
      </c>
    </row>
    <row r="62" spans="2:20" x14ac:dyDescent="0.25">
      <c r="B62" s="12" t="str">
        <f>'Média Mensal'!B62</f>
        <v>Pias</v>
      </c>
      <c r="C62" s="12" t="str">
        <f>'Média Mensal'!C62</f>
        <v>Araújo</v>
      </c>
      <c r="D62" s="15">
        <f>'Média Mensal'!D62</f>
        <v>1258.1300000000001</v>
      </c>
      <c r="E62" s="2">
        <v>4711.4643050685072</v>
      </c>
      <c r="F62" s="2">
        <v>6600.1346416016167</v>
      </c>
      <c r="G62" s="5">
        <f t="shared" si="4"/>
        <v>11311.598946670125</v>
      </c>
      <c r="H62" s="2">
        <v>2</v>
      </c>
      <c r="I62" s="2">
        <v>3</v>
      </c>
      <c r="J62" s="5">
        <f t="shared" si="5"/>
        <v>5</v>
      </c>
      <c r="K62" s="2">
        <v>115</v>
      </c>
      <c r="L62" s="2">
        <v>103</v>
      </c>
      <c r="M62" s="5">
        <f t="shared" si="6"/>
        <v>218</v>
      </c>
      <c r="N62" s="27">
        <f t="shared" si="7"/>
        <v>0.16273363861109794</v>
      </c>
      <c r="O62" s="27">
        <f t="shared" si="0"/>
        <v>0.2519904795968852</v>
      </c>
      <c r="P62" s="28">
        <f t="shared" si="1"/>
        <v>0.20512837201998629</v>
      </c>
      <c r="R62" s="32">
        <f t="shared" si="8"/>
        <v>40.268925684346215</v>
      </c>
      <c r="S62" s="32">
        <f t="shared" si="9"/>
        <v>62.265421147185066</v>
      </c>
      <c r="T62" s="32">
        <f t="shared" si="10"/>
        <v>50.72465895367769</v>
      </c>
    </row>
    <row r="63" spans="2:20" x14ac:dyDescent="0.25">
      <c r="B63" s="12" t="str">
        <f>'Média Mensal'!B63</f>
        <v>Araújo</v>
      </c>
      <c r="C63" s="12" t="str">
        <f>'Média Mensal'!C63</f>
        <v>Custió</v>
      </c>
      <c r="D63" s="15">
        <f>'Média Mensal'!D63</f>
        <v>651.69000000000005</v>
      </c>
      <c r="E63" s="2">
        <v>4577.2184309343311</v>
      </c>
      <c r="F63" s="2">
        <v>6384.6608198154181</v>
      </c>
      <c r="G63" s="5">
        <f t="shared" si="4"/>
        <v>10961.879250749749</v>
      </c>
      <c r="H63" s="2">
        <v>2</v>
      </c>
      <c r="I63" s="2">
        <v>3</v>
      </c>
      <c r="J63" s="5">
        <f t="shared" si="5"/>
        <v>5</v>
      </c>
      <c r="K63" s="2">
        <v>115</v>
      </c>
      <c r="L63" s="2">
        <v>112</v>
      </c>
      <c r="M63" s="5">
        <f t="shared" si="6"/>
        <v>227</v>
      </c>
      <c r="N63" s="27">
        <f t="shared" si="7"/>
        <v>0.15809679576313662</v>
      </c>
      <c r="O63" s="27">
        <f t="shared" si="0"/>
        <v>0.22462217913789115</v>
      </c>
      <c r="P63" s="28">
        <f t="shared" si="1"/>
        <v>0.19105338906075273</v>
      </c>
      <c r="R63" s="32">
        <f t="shared" si="8"/>
        <v>39.121525050720777</v>
      </c>
      <c r="S63" s="32">
        <f t="shared" si="9"/>
        <v>55.518789737525374</v>
      </c>
      <c r="T63" s="32">
        <f t="shared" si="10"/>
        <v>47.249479529093747</v>
      </c>
    </row>
    <row r="64" spans="2:20" x14ac:dyDescent="0.25">
      <c r="B64" s="12" t="str">
        <f>'Média Mensal'!B64</f>
        <v>Custió</v>
      </c>
      <c r="C64" s="12" t="str">
        <f>'Média Mensal'!C64</f>
        <v>Parque de Maia</v>
      </c>
      <c r="D64" s="15">
        <f>'Média Mensal'!D64</f>
        <v>1418.51</v>
      </c>
      <c r="E64" s="2">
        <v>4298.7316316383949</v>
      </c>
      <c r="F64" s="2">
        <v>6079.1306413706698</v>
      </c>
      <c r="G64" s="5">
        <f t="shared" si="4"/>
        <v>10377.862273009065</v>
      </c>
      <c r="H64" s="2">
        <v>2</v>
      </c>
      <c r="I64" s="2">
        <v>2</v>
      </c>
      <c r="J64" s="5">
        <f t="shared" si="5"/>
        <v>4</v>
      </c>
      <c r="K64" s="2">
        <v>116</v>
      </c>
      <c r="L64" s="2">
        <v>114</v>
      </c>
      <c r="M64" s="5">
        <f t="shared" si="6"/>
        <v>230</v>
      </c>
      <c r="N64" s="27">
        <f t="shared" si="7"/>
        <v>0.14721683669994504</v>
      </c>
      <c r="O64" s="27">
        <f t="shared" si="0"/>
        <v>0.21178688131865489</v>
      </c>
      <c r="P64" s="28">
        <f t="shared" si="1"/>
        <v>0.17922530866622452</v>
      </c>
      <c r="R64" s="32">
        <f t="shared" si="8"/>
        <v>36.429929081681315</v>
      </c>
      <c r="S64" s="32">
        <f t="shared" si="9"/>
        <v>52.406298632505774</v>
      </c>
      <c r="T64" s="32">
        <f t="shared" si="10"/>
        <v>44.349838773543013</v>
      </c>
    </row>
    <row r="65" spans="2:20" x14ac:dyDescent="0.25">
      <c r="B65" s="12" t="str">
        <f>'Média Mensal'!B65</f>
        <v>Parque de Maia</v>
      </c>
      <c r="C65" s="12" t="str">
        <f>'Média Mensal'!C65</f>
        <v>Forum</v>
      </c>
      <c r="D65" s="15">
        <f>'Média Mensal'!D65</f>
        <v>824.81</v>
      </c>
      <c r="E65" s="2">
        <v>3953.475006643836</v>
      </c>
      <c r="F65" s="2">
        <v>5327.8970854438066</v>
      </c>
      <c r="G65" s="5">
        <f t="shared" si="4"/>
        <v>9281.3720920876422</v>
      </c>
      <c r="H65" s="2">
        <v>1</v>
      </c>
      <c r="I65" s="2">
        <v>2</v>
      </c>
      <c r="J65" s="5">
        <f t="shared" si="5"/>
        <v>3</v>
      </c>
      <c r="K65" s="2">
        <v>113</v>
      </c>
      <c r="L65" s="2">
        <v>115</v>
      </c>
      <c r="M65" s="5">
        <f t="shared" si="6"/>
        <v>228</v>
      </c>
      <c r="N65" s="27">
        <f t="shared" si="7"/>
        <v>0.13999557388965425</v>
      </c>
      <c r="O65" s="27">
        <f t="shared" si="0"/>
        <v>0.18402518255884937</v>
      </c>
      <c r="P65" s="28">
        <f t="shared" si="1"/>
        <v>0.1622844469871248</v>
      </c>
      <c r="R65" s="32">
        <f t="shared" si="8"/>
        <v>34.679605321437158</v>
      </c>
      <c r="S65" s="32">
        <f t="shared" si="9"/>
        <v>45.537581926870139</v>
      </c>
      <c r="T65" s="32">
        <f t="shared" si="10"/>
        <v>40.179099965747369</v>
      </c>
    </row>
    <row r="66" spans="2:20" x14ac:dyDescent="0.25">
      <c r="B66" s="12" t="str">
        <f>'Média Mensal'!B66</f>
        <v>Forum</v>
      </c>
      <c r="C66" s="12" t="str">
        <f>'Média Mensal'!C66</f>
        <v>Zona Industrial</v>
      </c>
      <c r="D66" s="15">
        <f>'Média Mensal'!D66</f>
        <v>1119.4000000000001</v>
      </c>
      <c r="E66" s="2">
        <v>1467.6259500370097</v>
      </c>
      <c r="F66" s="2">
        <v>1971.4994891447532</v>
      </c>
      <c r="G66" s="5">
        <f t="shared" si="4"/>
        <v>3439.1254391817629</v>
      </c>
      <c r="H66" s="2">
        <v>0</v>
      </c>
      <c r="I66" s="2">
        <v>1</v>
      </c>
      <c r="J66" s="5">
        <f t="shared" si="5"/>
        <v>1</v>
      </c>
      <c r="K66" s="2">
        <v>72</v>
      </c>
      <c r="L66" s="2">
        <v>61</v>
      </c>
      <c r="M66" s="5">
        <f t="shared" si="6"/>
        <v>133</v>
      </c>
      <c r="N66" s="27">
        <f t="shared" si="7"/>
        <v>8.2192313510137199E-2</v>
      </c>
      <c r="O66" s="27">
        <f t="shared" si="0"/>
        <v>0.12848667160745264</v>
      </c>
      <c r="P66" s="28">
        <f t="shared" si="1"/>
        <v>0.10358811563800491</v>
      </c>
      <c r="R66" s="32">
        <f t="shared" si="8"/>
        <v>20.383693750514023</v>
      </c>
      <c r="S66" s="32">
        <f t="shared" si="9"/>
        <v>31.798378857173439</v>
      </c>
      <c r="T66" s="32">
        <f t="shared" si="10"/>
        <v>25.66511521777435</v>
      </c>
    </row>
    <row r="67" spans="2:20" x14ac:dyDescent="0.25">
      <c r="B67" s="12" t="str">
        <f>'Média Mensal'!B67</f>
        <v>Zona Industrial</v>
      </c>
      <c r="C67" s="12" t="str">
        <f>'Média Mensal'!C67</f>
        <v>Mandim</v>
      </c>
      <c r="D67" s="15">
        <f>'Média Mensal'!D67</f>
        <v>1194.23</v>
      </c>
      <c r="E67" s="2">
        <v>1378.2516504324733</v>
      </c>
      <c r="F67" s="2">
        <v>1876.5764712513001</v>
      </c>
      <c r="G67" s="5">
        <f t="shared" si="4"/>
        <v>3254.8281216837731</v>
      </c>
      <c r="H67" s="2">
        <v>0</v>
      </c>
      <c r="I67" s="2">
        <v>1</v>
      </c>
      <c r="J67" s="5">
        <f t="shared" si="5"/>
        <v>1</v>
      </c>
      <c r="K67" s="2">
        <v>62</v>
      </c>
      <c r="L67" s="2">
        <v>61</v>
      </c>
      <c r="M67" s="5">
        <f t="shared" si="6"/>
        <v>123</v>
      </c>
      <c r="N67" s="27">
        <f t="shared" si="7"/>
        <v>8.9636553748209766E-2</v>
      </c>
      <c r="O67" s="27">
        <f t="shared" si="0"/>
        <v>0.12230034353827555</v>
      </c>
      <c r="P67" s="28">
        <f t="shared" si="1"/>
        <v>0.10595143625272699</v>
      </c>
      <c r="R67" s="32">
        <f t="shared" si="8"/>
        <v>22.22986532955602</v>
      </c>
      <c r="S67" s="32">
        <f t="shared" si="9"/>
        <v>30.267362439537099</v>
      </c>
      <c r="T67" s="32">
        <f t="shared" si="10"/>
        <v>26.248613884546558</v>
      </c>
    </row>
    <row r="68" spans="2:20" x14ac:dyDescent="0.25">
      <c r="B68" s="12" t="str">
        <f>'Média Mensal'!B68</f>
        <v>Mandim</v>
      </c>
      <c r="C68" s="12" t="str">
        <f>'Média Mensal'!C68</f>
        <v>Castêlo da Maia</v>
      </c>
      <c r="D68" s="15">
        <f>'Média Mensal'!D68</f>
        <v>1468.1</v>
      </c>
      <c r="E68" s="2">
        <v>1308.0182128645076</v>
      </c>
      <c r="F68" s="2">
        <v>1818.6130302385618</v>
      </c>
      <c r="G68" s="5">
        <f t="shared" si="4"/>
        <v>3126.6312431030692</v>
      </c>
      <c r="H68" s="2">
        <v>0</v>
      </c>
      <c r="I68" s="2">
        <v>1</v>
      </c>
      <c r="J68" s="5">
        <f t="shared" si="5"/>
        <v>1</v>
      </c>
      <c r="K68" s="2">
        <v>62</v>
      </c>
      <c r="L68" s="2">
        <v>61</v>
      </c>
      <c r="M68" s="5">
        <f t="shared" si="6"/>
        <v>123</v>
      </c>
      <c r="N68" s="27">
        <f t="shared" si="7"/>
        <v>8.506882237672396E-2</v>
      </c>
      <c r="O68" s="27">
        <f t="shared" si="0"/>
        <v>0.11852274701763307</v>
      </c>
      <c r="P68" s="28">
        <f t="shared" si="1"/>
        <v>0.1017783607780947</v>
      </c>
      <c r="R68" s="32">
        <f t="shared" si="8"/>
        <v>21.097067949427544</v>
      </c>
      <c r="S68" s="32">
        <f t="shared" si="9"/>
        <v>29.332468229654221</v>
      </c>
      <c r="T68" s="32">
        <f t="shared" si="10"/>
        <v>25.214768089540879</v>
      </c>
    </row>
    <row r="69" spans="2:20" x14ac:dyDescent="0.25">
      <c r="B69" s="13" t="str">
        <f>'Média Mensal'!B69</f>
        <v>Castêlo da Maia</v>
      </c>
      <c r="C69" s="13" t="str">
        <f>'Média Mensal'!C69</f>
        <v>ISMAI</v>
      </c>
      <c r="D69" s="16">
        <f>'Média Mensal'!D69</f>
        <v>702.48</v>
      </c>
      <c r="E69" s="2">
        <v>687.76922640802081</v>
      </c>
      <c r="F69" s="2">
        <v>882.00000000319051</v>
      </c>
      <c r="G69" s="7">
        <f t="shared" si="4"/>
        <v>1569.7692264112113</v>
      </c>
      <c r="H69" s="6">
        <v>0</v>
      </c>
      <c r="I69" s="3">
        <v>1</v>
      </c>
      <c r="J69" s="7">
        <f t="shared" si="5"/>
        <v>1</v>
      </c>
      <c r="K69" s="6">
        <v>62</v>
      </c>
      <c r="L69" s="3">
        <v>61</v>
      </c>
      <c r="M69" s="7">
        <f t="shared" si="6"/>
        <v>123</v>
      </c>
      <c r="N69" s="27">
        <f t="shared" si="7"/>
        <v>4.4730048543705825E-2</v>
      </c>
      <c r="O69" s="27">
        <f t="shared" si="0"/>
        <v>5.7481751825025448E-2</v>
      </c>
      <c r="P69" s="28">
        <f t="shared" si="1"/>
        <v>5.1099258672239953E-2</v>
      </c>
      <c r="R69" s="32">
        <f t="shared" si="8"/>
        <v>11.093052038839046</v>
      </c>
      <c r="S69" s="32">
        <f t="shared" si="9"/>
        <v>14.225806451664363</v>
      </c>
      <c r="T69" s="32">
        <f t="shared" si="10"/>
        <v>12.659429245251705</v>
      </c>
    </row>
    <row r="70" spans="2:20" x14ac:dyDescent="0.25">
      <c r="B70" s="11" t="str">
        <f>'Média Mensal'!B70</f>
        <v>Santo Ovídio</v>
      </c>
      <c r="C70" s="11" t="str">
        <f>'Média Mensal'!C70</f>
        <v>D. João II</v>
      </c>
      <c r="D70" s="14">
        <f>'Média Mensal'!D70</f>
        <v>463.71</v>
      </c>
      <c r="E70" s="2">
        <v>8673.9999999526935</v>
      </c>
      <c r="F70" s="2">
        <v>6103.4531512912399</v>
      </c>
      <c r="G70" s="10">
        <f t="shared" ref="G70:G86" si="14">+E70+F70</f>
        <v>14777.453151243933</v>
      </c>
      <c r="H70" s="2">
        <v>446</v>
      </c>
      <c r="I70" s="2">
        <v>449</v>
      </c>
      <c r="J70" s="10">
        <f t="shared" ref="J70:J86" si="15">+H70+I70</f>
        <v>895</v>
      </c>
      <c r="K70" s="2">
        <v>0</v>
      </c>
      <c r="L70" s="2">
        <v>0</v>
      </c>
      <c r="M70" s="10">
        <f t="shared" ref="M70:M86" si="16">+K70+L70</f>
        <v>0</v>
      </c>
      <c r="N70" s="25">
        <f t="shared" ref="N70:P86" si="17">+E70/(H70*216+K70*248)</f>
        <v>9.0039030060960534E-2</v>
      </c>
      <c r="O70" s="25">
        <f t="shared" si="0"/>
        <v>6.293257806742597E-2</v>
      </c>
      <c r="P70" s="26">
        <f t="shared" si="1"/>
        <v>7.6440374256382851E-2</v>
      </c>
      <c r="R70" s="32">
        <f t="shared" si="8"/>
        <v>19.448430493167475</v>
      </c>
      <c r="S70" s="32">
        <f t="shared" si="9"/>
        <v>13.593436862564008</v>
      </c>
      <c r="T70" s="32">
        <f t="shared" si="10"/>
        <v>16.511120839378698</v>
      </c>
    </row>
    <row r="71" spans="2:20" x14ac:dyDescent="0.25">
      <c r="B71" s="12" t="str">
        <f>'Média Mensal'!B71</f>
        <v>D. João II</v>
      </c>
      <c r="C71" s="12" t="str">
        <f>'Média Mensal'!C71</f>
        <v>João de Deus</v>
      </c>
      <c r="D71" s="15">
        <f>'Média Mensal'!D71</f>
        <v>716.25</v>
      </c>
      <c r="E71" s="2">
        <v>11731.195947880195</v>
      </c>
      <c r="F71" s="2">
        <v>9229.2263708282335</v>
      </c>
      <c r="G71" s="5">
        <f t="shared" si="14"/>
        <v>20960.422318708428</v>
      </c>
      <c r="H71" s="2">
        <v>446</v>
      </c>
      <c r="I71" s="2">
        <v>445</v>
      </c>
      <c r="J71" s="5">
        <f t="shared" si="15"/>
        <v>891</v>
      </c>
      <c r="K71" s="2">
        <v>0</v>
      </c>
      <c r="L71" s="2">
        <v>0</v>
      </c>
      <c r="M71" s="5">
        <f t="shared" si="16"/>
        <v>0</v>
      </c>
      <c r="N71" s="27">
        <f t="shared" si="17"/>
        <v>0.12177374966658565</v>
      </c>
      <c r="O71" s="27">
        <f t="shared" si="0"/>
        <v>9.601775250549556E-2</v>
      </c>
      <c r="P71" s="28">
        <f t="shared" si="1"/>
        <v>0.1089102045075676</v>
      </c>
      <c r="R71" s="32">
        <f t="shared" ref="R71:R86" si="18">+E71/(H71+K71)</f>
        <v>26.3031299279825</v>
      </c>
      <c r="S71" s="32">
        <f t="shared" ref="S71:S86" si="19">+F71/(I71+L71)</f>
        <v>20.73983454118704</v>
      </c>
      <c r="T71" s="32">
        <f t="shared" ref="T71:T86" si="20">+G71/(J71+M71)</f>
        <v>23.5246041736346</v>
      </c>
    </row>
    <row r="72" spans="2:20" x14ac:dyDescent="0.25">
      <c r="B72" s="12" t="str">
        <f>'Média Mensal'!B72</f>
        <v>João de Deus</v>
      </c>
      <c r="C72" s="12" t="str">
        <f>'Média Mensal'!C72</f>
        <v>C.M.Gaia</v>
      </c>
      <c r="D72" s="15">
        <f>'Média Mensal'!D72</f>
        <v>405.01</v>
      </c>
      <c r="E72" s="2">
        <v>18868.740049208802</v>
      </c>
      <c r="F72" s="2">
        <v>15194.594355469177</v>
      </c>
      <c r="G72" s="5">
        <f t="shared" si="14"/>
        <v>34063.334404677982</v>
      </c>
      <c r="H72" s="2">
        <v>447</v>
      </c>
      <c r="I72" s="2">
        <v>444</v>
      </c>
      <c r="J72" s="5">
        <f t="shared" si="15"/>
        <v>891</v>
      </c>
      <c r="K72" s="2">
        <v>0</v>
      </c>
      <c r="L72" s="2">
        <v>0</v>
      </c>
      <c r="M72" s="5">
        <f t="shared" si="16"/>
        <v>0</v>
      </c>
      <c r="N72" s="27">
        <f t="shared" si="17"/>
        <v>0.1954256778648687</v>
      </c>
      <c r="O72" s="27">
        <f t="shared" si="0"/>
        <v>0.1584354599961334</v>
      </c>
      <c r="P72" s="28">
        <f t="shared" si="1"/>
        <v>0.17699284202455617</v>
      </c>
      <c r="R72" s="32">
        <f t="shared" si="18"/>
        <v>42.211946418811635</v>
      </c>
      <c r="S72" s="32">
        <f t="shared" si="19"/>
        <v>34.22205935916481</v>
      </c>
      <c r="T72" s="32">
        <f t="shared" si="20"/>
        <v>38.230453877304136</v>
      </c>
    </row>
    <row r="73" spans="2:20" x14ac:dyDescent="0.25">
      <c r="B73" s="12" t="str">
        <f>'Média Mensal'!B73</f>
        <v>C.M.Gaia</v>
      </c>
      <c r="C73" s="12" t="str">
        <f>'Média Mensal'!C73</f>
        <v>General Torres</v>
      </c>
      <c r="D73" s="15">
        <f>'Média Mensal'!D73</f>
        <v>488.39</v>
      </c>
      <c r="E73" s="2">
        <v>21941.180870921995</v>
      </c>
      <c r="F73" s="2">
        <v>16926.222987278295</v>
      </c>
      <c r="G73" s="5">
        <f t="shared" si="14"/>
        <v>38867.40385820029</v>
      </c>
      <c r="H73" s="2">
        <v>444</v>
      </c>
      <c r="I73" s="2">
        <v>442</v>
      </c>
      <c r="J73" s="5">
        <f t="shared" si="15"/>
        <v>886</v>
      </c>
      <c r="K73" s="2">
        <v>0</v>
      </c>
      <c r="L73" s="2">
        <v>0</v>
      </c>
      <c r="M73" s="5">
        <f t="shared" si="16"/>
        <v>0</v>
      </c>
      <c r="N73" s="27">
        <f t="shared" si="17"/>
        <v>0.22878275015559305</v>
      </c>
      <c r="O73" s="27">
        <f t="shared" si="0"/>
        <v>0.17728991732946095</v>
      </c>
      <c r="P73" s="28">
        <f t="shared" si="1"/>
        <v>0.20309445206400117</v>
      </c>
      <c r="R73" s="32">
        <f t="shared" si="18"/>
        <v>49.417074033608095</v>
      </c>
      <c r="S73" s="32">
        <f t="shared" si="19"/>
        <v>38.294622143163565</v>
      </c>
      <c r="T73" s="32">
        <f t="shared" si="20"/>
        <v>43.868401645824257</v>
      </c>
    </row>
    <row r="74" spans="2:20" x14ac:dyDescent="0.25">
      <c r="B74" s="12" t="str">
        <f>'Média Mensal'!B74</f>
        <v>General Torres</v>
      </c>
      <c r="C74" s="12" t="str">
        <f>'Média Mensal'!C74</f>
        <v>Jardim do Morro</v>
      </c>
      <c r="D74" s="15">
        <f>'Média Mensal'!D74</f>
        <v>419.98</v>
      </c>
      <c r="E74" s="2">
        <v>23307.929924968383</v>
      </c>
      <c r="F74" s="2">
        <v>18126.791795498728</v>
      </c>
      <c r="G74" s="5">
        <f t="shared" si="14"/>
        <v>41434.721720467111</v>
      </c>
      <c r="H74" s="2">
        <v>444</v>
      </c>
      <c r="I74" s="2">
        <v>444</v>
      </c>
      <c r="J74" s="5">
        <f t="shared" si="15"/>
        <v>888</v>
      </c>
      <c r="K74" s="2">
        <v>0</v>
      </c>
      <c r="L74" s="2">
        <v>0</v>
      </c>
      <c r="M74" s="5">
        <f t="shared" si="16"/>
        <v>0</v>
      </c>
      <c r="N74" s="27">
        <f t="shared" si="17"/>
        <v>0.24303397068910976</v>
      </c>
      <c r="O74" s="27">
        <f t="shared" si="0"/>
        <v>0.18900975762740582</v>
      </c>
      <c r="P74" s="28">
        <f t="shared" si="1"/>
        <v>0.2160218641582578</v>
      </c>
      <c r="R74" s="32">
        <f t="shared" si="18"/>
        <v>52.495337668847711</v>
      </c>
      <c r="S74" s="32">
        <f t="shared" si="19"/>
        <v>40.826107647519656</v>
      </c>
      <c r="T74" s="32">
        <f t="shared" si="20"/>
        <v>46.66072265818368</v>
      </c>
    </row>
    <row r="75" spans="2:20" x14ac:dyDescent="0.25">
      <c r="B75" s="12" t="str">
        <f>'Média Mensal'!B75</f>
        <v>Jardim do Morro</v>
      </c>
      <c r="C75" s="12" t="str">
        <f>'Média Mensal'!C75</f>
        <v>São Bento</v>
      </c>
      <c r="D75" s="15">
        <f>'Média Mensal'!D75</f>
        <v>795.7</v>
      </c>
      <c r="E75" s="2">
        <v>23714.99933951952</v>
      </c>
      <c r="F75" s="2">
        <v>20414.611647154117</v>
      </c>
      <c r="G75" s="5">
        <f t="shared" si="14"/>
        <v>44129.610986673637</v>
      </c>
      <c r="H75" s="2">
        <v>424</v>
      </c>
      <c r="I75" s="2">
        <v>430</v>
      </c>
      <c r="J75" s="5">
        <f t="shared" si="15"/>
        <v>854</v>
      </c>
      <c r="K75" s="2">
        <v>0</v>
      </c>
      <c r="L75" s="2">
        <v>0</v>
      </c>
      <c r="M75" s="5">
        <f t="shared" si="16"/>
        <v>0</v>
      </c>
      <c r="N75" s="27">
        <f t="shared" si="17"/>
        <v>0.25894260285114779</v>
      </c>
      <c r="O75" s="27">
        <f t="shared" si="0"/>
        <v>0.21979556036987638</v>
      </c>
      <c r="P75" s="28">
        <f t="shared" si="1"/>
        <v>0.23923156272591745</v>
      </c>
      <c r="R75" s="32">
        <f t="shared" si="18"/>
        <v>55.931602215847924</v>
      </c>
      <c r="S75" s="32">
        <f t="shared" si="19"/>
        <v>47.475841039893297</v>
      </c>
      <c r="T75" s="32">
        <f t="shared" si="20"/>
        <v>51.674017548798169</v>
      </c>
    </row>
    <row r="76" spans="2:20" x14ac:dyDescent="0.25">
      <c r="B76" s="12" t="str">
        <f>'Média Mensal'!B76</f>
        <v>São Bento</v>
      </c>
      <c r="C76" s="12" t="str">
        <f>'Média Mensal'!C76</f>
        <v>Aliados</v>
      </c>
      <c r="D76" s="15">
        <f>'Média Mensal'!D76</f>
        <v>443.38</v>
      </c>
      <c r="E76" s="2">
        <v>27479.02890395495</v>
      </c>
      <c r="F76" s="2">
        <v>30782.254094419572</v>
      </c>
      <c r="G76" s="5">
        <f t="shared" si="14"/>
        <v>58261.282998374518</v>
      </c>
      <c r="H76" s="2">
        <v>458</v>
      </c>
      <c r="I76" s="2">
        <v>468</v>
      </c>
      <c r="J76" s="5">
        <f t="shared" si="15"/>
        <v>926</v>
      </c>
      <c r="K76" s="2">
        <v>0</v>
      </c>
      <c r="L76" s="2">
        <v>0</v>
      </c>
      <c r="M76" s="5">
        <f t="shared" si="16"/>
        <v>0</v>
      </c>
      <c r="N76" s="27">
        <f t="shared" si="17"/>
        <v>0.2777679615877704</v>
      </c>
      <c r="O76" s="27">
        <f t="shared" si="0"/>
        <v>0.30450947782545479</v>
      </c>
      <c r="P76" s="28">
        <f t="shared" si="1"/>
        <v>0.29128311234288518</v>
      </c>
      <c r="R76" s="32">
        <f t="shared" si="18"/>
        <v>59.997879702958407</v>
      </c>
      <c r="S76" s="32">
        <f t="shared" si="19"/>
        <v>65.774047210298235</v>
      </c>
      <c r="T76" s="32">
        <f t="shared" si="20"/>
        <v>62.917152266063191</v>
      </c>
    </row>
    <row r="77" spans="2:20" x14ac:dyDescent="0.25">
      <c r="B77" s="12" t="str">
        <f>'Média Mensal'!B77</f>
        <v>Aliados</v>
      </c>
      <c r="C77" s="12" t="str">
        <f>'Média Mensal'!C77</f>
        <v>Trindade S</v>
      </c>
      <c r="D77" s="15">
        <f>'Média Mensal'!D77</f>
        <v>450.27</v>
      </c>
      <c r="E77" s="2">
        <v>29198.034669971832</v>
      </c>
      <c r="F77" s="2">
        <v>34724.612114374453</v>
      </c>
      <c r="G77" s="5">
        <f t="shared" si="14"/>
        <v>63922.646784346289</v>
      </c>
      <c r="H77" s="2">
        <v>458</v>
      </c>
      <c r="I77" s="2">
        <v>464</v>
      </c>
      <c r="J77" s="5">
        <f t="shared" si="15"/>
        <v>922</v>
      </c>
      <c r="K77" s="2">
        <v>0</v>
      </c>
      <c r="L77" s="2">
        <v>0</v>
      </c>
      <c r="M77" s="5">
        <f t="shared" si="16"/>
        <v>0</v>
      </c>
      <c r="N77" s="27">
        <f t="shared" si="17"/>
        <v>0.29514429352632049</v>
      </c>
      <c r="O77" s="27">
        <f t="shared" si="0"/>
        <v>0.34647002828039647</v>
      </c>
      <c r="P77" s="28">
        <f t="shared" si="1"/>
        <v>0.32097416437869714</v>
      </c>
      <c r="R77" s="32">
        <f t="shared" si="18"/>
        <v>63.751167401685223</v>
      </c>
      <c r="S77" s="32">
        <f t="shared" si="19"/>
        <v>74.837526108565626</v>
      </c>
      <c r="T77" s="32">
        <f t="shared" si="20"/>
        <v>69.330419505798574</v>
      </c>
    </row>
    <row r="78" spans="2:20" x14ac:dyDescent="0.25">
      <c r="B78" s="12" t="str">
        <f>'Média Mensal'!B78</f>
        <v>Trindade S</v>
      </c>
      <c r="C78" s="12" t="str">
        <f>'Média Mensal'!C78</f>
        <v>Faria Guimaraes</v>
      </c>
      <c r="D78" s="15">
        <f>'Média Mensal'!D78</f>
        <v>555.34</v>
      </c>
      <c r="E78" s="2">
        <v>21846.979211787155</v>
      </c>
      <c r="F78" s="2">
        <v>26748.261788325617</v>
      </c>
      <c r="G78" s="5">
        <f t="shared" si="14"/>
        <v>48595.241000112772</v>
      </c>
      <c r="H78" s="2">
        <v>460</v>
      </c>
      <c r="I78" s="2">
        <v>456</v>
      </c>
      <c r="J78" s="5">
        <f t="shared" si="15"/>
        <v>916</v>
      </c>
      <c r="K78" s="2">
        <v>0</v>
      </c>
      <c r="L78" s="2">
        <v>0</v>
      </c>
      <c r="M78" s="5">
        <f t="shared" si="16"/>
        <v>0</v>
      </c>
      <c r="N78" s="27">
        <f t="shared" si="17"/>
        <v>0.21987700494954865</v>
      </c>
      <c r="O78" s="27">
        <f t="shared" si="0"/>
        <v>0.27156698534281204</v>
      </c>
      <c r="P78" s="28">
        <f t="shared" si="1"/>
        <v>0.24560913492698111</v>
      </c>
      <c r="R78" s="32">
        <f t="shared" si="18"/>
        <v>47.493433069102508</v>
      </c>
      <c r="S78" s="32">
        <f t="shared" si="19"/>
        <v>58.658468834047405</v>
      </c>
      <c r="T78" s="32">
        <f t="shared" si="20"/>
        <v>53.051573144227916</v>
      </c>
    </row>
    <row r="79" spans="2:20" x14ac:dyDescent="0.25">
      <c r="B79" s="12" t="str">
        <f>'Média Mensal'!B79</f>
        <v>Faria Guimaraes</v>
      </c>
      <c r="C79" s="12" t="str">
        <f>'Média Mensal'!C79</f>
        <v>Marques</v>
      </c>
      <c r="D79" s="15">
        <f>'Média Mensal'!D79</f>
        <v>621.04</v>
      </c>
      <c r="E79" s="2">
        <v>20335.416280010737</v>
      </c>
      <c r="F79" s="2">
        <v>24851.38028196447</v>
      </c>
      <c r="G79" s="5">
        <f t="shared" si="14"/>
        <v>45186.796561975207</v>
      </c>
      <c r="H79" s="2">
        <v>460</v>
      </c>
      <c r="I79" s="2">
        <v>459</v>
      </c>
      <c r="J79" s="5">
        <f t="shared" si="15"/>
        <v>919</v>
      </c>
      <c r="K79" s="2">
        <v>0</v>
      </c>
      <c r="L79" s="2">
        <v>0</v>
      </c>
      <c r="M79" s="5">
        <f t="shared" si="16"/>
        <v>0</v>
      </c>
      <c r="N79" s="27">
        <f t="shared" si="17"/>
        <v>0.20466401247997923</v>
      </c>
      <c r="O79" s="27">
        <f t="shared" si="0"/>
        <v>0.25065944769188725</v>
      </c>
      <c r="P79" s="28">
        <f t="shared" si="1"/>
        <v>0.22763670536601383</v>
      </c>
      <c r="R79" s="32">
        <f t="shared" si="18"/>
        <v>44.207426695675515</v>
      </c>
      <c r="S79" s="32">
        <f t="shared" si="19"/>
        <v>54.142440701447647</v>
      </c>
      <c r="T79" s="32">
        <f t="shared" si="20"/>
        <v>49.169528359058987</v>
      </c>
    </row>
    <row r="80" spans="2:20" x14ac:dyDescent="0.25">
      <c r="B80" s="12" t="str">
        <f>'Média Mensal'!B80</f>
        <v>Marques</v>
      </c>
      <c r="C80" s="12" t="str">
        <f>'Média Mensal'!C80</f>
        <v>Combatentes</v>
      </c>
      <c r="D80" s="15">
        <f>'Média Mensal'!D80</f>
        <v>702.75</v>
      </c>
      <c r="E80" s="2">
        <v>16096.769395261366</v>
      </c>
      <c r="F80" s="2">
        <v>18357.12741668219</v>
      </c>
      <c r="G80" s="5">
        <f t="shared" si="14"/>
        <v>34453.896811943559</v>
      </c>
      <c r="H80" s="2">
        <v>462</v>
      </c>
      <c r="I80" s="2">
        <v>460</v>
      </c>
      <c r="J80" s="5">
        <f t="shared" si="15"/>
        <v>922</v>
      </c>
      <c r="K80" s="2">
        <v>0</v>
      </c>
      <c r="L80" s="2">
        <v>0</v>
      </c>
      <c r="M80" s="5">
        <f t="shared" si="16"/>
        <v>0</v>
      </c>
      <c r="N80" s="27">
        <f t="shared" si="17"/>
        <v>0.16130320461821956</v>
      </c>
      <c r="O80" s="27">
        <f t="shared" si="0"/>
        <v>0.18475369783295278</v>
      </c>
      <c r="P80" s="28">
        <f t="shared" si="1"/>
        <v>0.17300301685116676</v>
      </c>
      <c r="R80" s="32">
        <f t="shared" si="18"/>
        <v>34.841492197535423</v>
      </c>
      <c r="S80" s="32">
        <f t="shared" si="19"/>
        <v>39.906798731917803</v>
      </c>
      <c r="T80" s="32">
        <f t="shared" si="20"/>
        <v>37.368651639852018</v>
      </c>
    </row>
    <row r="81" spans="2:20" x14ac:dyDescent="0.25">
      <c r="B81" s="12" t="str">
        <f>'Média Mensal'!B81</f>
        <v>Combatentes</v>
      </c>
      <c r="C81" s="12" t="str">
        <f>'Média Mensal'!C81</f>
        <v>Salgueiros</v>
      </c>
      <c r="D81" s="15">
        <f>'Média Mensal'!D81</f>
        <v>471.25</v>
      </c>
      <c r="E81" s="2">
        <v>13828.745806579664</v>
      </c>
      <c r="F81" s="2">
        <v>15444.567869582139</v>
      </c>
      <c r="G81" s="5">
        <f t="shared" si="14"/>
        <v>29273.313676161801</v>
      </c>
      <c r="H81" s="2">
        <v>468</v>
      </c>
      <c r="I81" s="2">
        <v>460</v>
      </c>
      <c r="J81" s="5">
        <f t="shared" si="15"/>
        <v>928</v>
      </c>
      <c r="K81" s="2">
        <v>0</v>
      </c>
      <c r="L81" s="2">
        <v>0</v>
      </c>
      <c r="M81" s="5">
        <f t="shared" si="16"/>
        <v>0</v>
      </c>
      <c r="N81" s="27">
        <f t="shared" si="17"/>
        <v>0.13679908403153354</v>
      </c>
      <c r="O81" s="27">
        <f t="shared" si="17"/>
        <v>0.15544049788226791</v>
      </c>
      <c r="P81" s="28">
        <f t="shared" si="17"/>
        <v>0.14603944003513031</v>
      </c>
      <c r="R81" s="32">
        <f t="shared" si="18"/>
        <v>29.548602150811249</v>
      </c>
      <c r="S81" s="32">
        <f t="shared" si="19"/>
        <v>33.575147542569866</v>
      </c>
      <c r="T81" s="32">
        <f t="shared" si="20"/>
        <v>31.544519047588146</v>
      </c>
    </row>
    <row r="82" spans="2:20" x14ac:dyDescent="0.25">
      <c r="B82" s="12" t="str">
        <f>'Média Mensal'!B82</f>
        <v>Salgueiros</v>
      </c>
      <c r="C82" s="12" t="str">
        <f>'Média Mensal'!C82</f>
        <v>Polo Universitario</v>
      </c>
      <c r="D82" s="15">
        <f>'Média Mensal'!D82</f>
        <v>775.36</v>
      </c>
      <c r="E82" s="2">
        <v>12248.696372234579</v>
      </c>
      <c r="F82" s="2">
        <v>13469.546835159712</v>
      </c>
      <c r="G82" s="5">
        <f t="shared" si="14"/>
        <v>25718.243207394291</v>
      </c>
      <c r="H82" s="2">
        <v>458</v>
      </c>
      <c r="I82" s="2">
        <v>472</v>
      </c>
      <c r="J82" s="5">
        <f t="shared" si="15"/>
        <v>930</v>
      </c>
      <c r="K82" s="2">
        <v>0</v>
      </c>
      <c r="L82" s="2">
        <v>0</v>
      </c>
      <c r="M82" s="5">
        <f t="shared" si="16"/>
        <v>0</v>
      </c>
      <c r="N82" s="27">
        <f t="shared" si="17"/>
        <v>0.1238142525092449</v>
      </c>
      <c r="O82" s="27">
        <f t="shared" si="17"/>
        <v>0.13211655323249874</v>
      </c>
      <c r="P82" s="28">
        <f t="shared" si="17"/>
        <v>0.1280278933064232</v>
      </c>
      <c r="R82" s="32">
        <f t="shared" si="18"/>
        <v>26.743878541996896</v>
      </c>
      <c r="S82" s="32">
        <f t="shared" si="19"/>
        <v>28.537175498219728</v>
      </c>
      <c r="T82" s="32">
        <f t="shared" si="20"/>
        <v>27.65402495418741</v>
      </c>
    </row>
    <row r="83" spans="2:20" x14ac:dyDescent="0.25">
      <c r="B83" s="12" t="str">
        <f>'Média Mensal'!B83</f>
        <v>Polo Universitario</v>
      </c>
      <c r="C83" s="12" t="str">
        <f>'Média Mensal'!C83</f>
        <v>I.P.O.</v>
      </c>
      <c r="D83" s="15">
        <f>'Média Mensal'!D83</f>
        <v>827.64</v>
      </c>
      <c r="E83" s="2">
        <v>9774.3733166018264</v>
      </c>
      <c r="F83" s="2">
        <v>11326.863924774563</v>
      </c>
      <c r="G83" s="5">
        <f t="shared" si="14"/>
        <v>21101.237241376388</v>
      </c>
      <c r="H83" s="2">
        <v>459</v>
      </c>
      <c r="I83" s="2">
        <v>458</v>
      </c>
      <c r="J83" s="5">
        <f t="shared" si="15"/>
        <v>917</v>
      </c>
      <c r="K83" s="2">
        <v>0</v>
      </c>
      <c r="L83" s="2">
        <v>0</v>
      </c>
      <c r="M83" s="5">
        <f t="shared" si="16"/>
        <v>0</v>
      </c>
      <c r="N83" s="27">
        <f t="shared" si="17"/>
        <v>9.8587643393466332E-2</v>
      </c>
      <c r="O83" s="27">
        <f t="shared" si="17"/>
        <v>0.11449603676183248</v>
      </c>
      <c r="P83" s="28">
        <f t="shared" si="17"/>
        <v>0.10653316592641256</v>
      </c>
      <c r="R83" s="32">
        <f t="shared" si="18"/>
        <v>21.29493097298873</v>
      </c>
      <c r="S83" s="32">
        <f t="shared" si="19"/>
        <v>24.731143940555814</v>
      </c>
      <c r="T83" s="32">
        <f t="shared" si="20"/>
        <v>23.011163840105112</v>
      </c>
    </row>
    <row r="84" spans="2:20" x14ac:dyDescent="0.25">
      <c r="B84" s="13" t="str">
        <f>'Média Mensal'!B84</f>
        <v>I.P.O.</v>
      </c>
      <c r="C84" s="13" t="str">
        <f>'Média Mensal'!C84</f>
        <v>Hospital São João</v>
      </c>
      <c r="D84" s="16">
        <f>'Média Mensal'!D84</f>
        <v>351.77</v>
      </c>
      <c r="E84" s="6">
        <v>4513.4716888222447</v>
      </c>
      <c r="F84" s="3">
        <v>6093.9999999728898</v>
      </c>
      <c r="G84" s="7">
        <f t="shared" si="14"/>
        <v>10607.471688795134</v>
      </c>
      <c r="H84" s="6">
        <v>459</v>
      </c>
      <c r="I84" s="3">
        <v>460</v>
      </c>
      <c r="J84" s="7">
        <f t="shared" si="15"/>
        <v>919</v>
      </c>
      <c r="K84" s="6">
        <v>0</v>
      </c>
      <c r="L84" s="3">
        <v>0</v>
      </c>
      <c r="M84" s="7">
        <f t="shared" si="16"/>
        <v>0</v>
      </c>
      <c r="N84" s="27">
        <f t="shared" si="17"/>
        <v>4.5524405801886596E-2</v>
      </c>
      <c r="O84" s="27">
        <f t="shared" si="17"/>
        <v>6.1332528180081419E-2</v>
      </c>
      <c r="P84" s="28">
        <f t="shared" si="17"/>
        <v>5.3437067710449836E-2</v>
      </c>
      <c r="R84" s="32">
        <f t="shared" si="18"/>
        <v>9.833271653207504</v>
      </c>
      <c r="S84" s="32">
        <f t="shared" si="19"/>
        <v>13.247826086897586</v>
      </c>
      <c r="T84" s="32">
        <f t="shared" si="20"/>
        <v>11.542406625457165</v>
      </c>
    </row>
    <row r="85" spans="2:20" x14ac:dyDescent="0.25">
      <c r="B85" s="12" t="str">
        <f>'Média Mensal'!B85</f>
        <v xml:space="preserve">Verdes (E) </v>
      </c>
      <c r="C85" s="12" t="str">
        <f>'Média Mensal'!C85</f>
        <v>Botica</v>
      </c>
      <c r="D85" s="15">
        <f>'Média Mensal'!D85</f>
        <v>683.54</v>
      </c>
      <c r="E85" s="2">
        <v>3609.3637624977655</v>
      </c>
      <c r="F85" s="2">
        <v>6607.8122797916803</v>
      </c>
      <c r="G85" s="5">
        <f t="shared" si="14"/>
        <v>10217.176042289446</v>
      </c>
      <c r="H85" s="2">
        <v>150</v>
      </c>
      <c r="I85" s="2">
        <v>177</v>
      </c>
      <c r="J85" s="5">
        <f t="shared" si="15"/>
        <v>327</v>
      </c>
      <c r="K85" s="2">
        <v>0</v>
      </c>
      <c r="L85" s="2">
        <v>0</v>
      </c>
      <c r="M85" s="5">
        <f t="shared" si="16"/>
        <v>0</v>
      </c>
      <c r="N85" s="25">
        <f t="shared" si="17"/>
        <v>0.11140011612647424</v>
      </c>
      <c r="O85" s="25">
        <f t="shared" si="17"/>
        <v>0.1728345961443733</v>
      </c>
      <c r="P85" s="26">
        <f t="shared" si="17"/>
        <v>0.14465364200772235</v>
      </c>
      <c r="R85" s="32">
        <f t="shared" si="18"/>
        <v>24.062425083318438</v>
      </c>
      <c r="S85" s="32">
        <f t="shared" si="19"/>
        <v>37.332272767184634</v>
      </c>
      <c r="T85" s="32">
        <f t="shared" si="20"/>
        <v>31.24518667366803</v>
      </c>
    </row>
    <row r="86" spans="2:20" x14ac:dyDescent="0.25">
      <c r="B86" s="13" t="str">
        <f>'Média Mensal'!B86</f>
        <v>Botica</v>
      </c>
      <c r="C86" s="13" t="str">
        <f>'Média Mensal'!C86</f>
        <v>Aeroporto</v>
      </c>
      <c r="D86" s="16">
        <f>'Média Mensal'!D86</f>
        <v>649.66</v>
      </c>
      <c r="E86" s="6">
        <v>3374.1149986648647</v>
      </c>
      <c r="F86" s="3">
        <v>6232.9999999946313</v>
      </c>
      <c r="G86" s="7">
        <f t="shared" si="14"/>
        <v>9607.1149986594955</v>
      </c>
      <c r="H86" s="6">
        <v>143</v>
      </c>
      <c r="I86" s="3">
        <v>157</v>
      </c>
      <c r="J86" s="7">
        <f t="shared" si="15"/>
        <v>300</v>
      </c>
      <c r="K86" s="6">
        <v>0</v>
      </c>
      <c r="L86" s="3">
        <v>0</v>
      </c>
      <c r="M86" s="7">
        <f t="shared" si="16"/>
        <v>0</v>
      </c>
      <c r="N86" s="27">
        <f t="shared" si="17"/>
        <v>0.10923708231885731</v>
      </c>
      <c r="O86" s="27">
        <f t="shared" si="17"/>
        <v>0.18379924510481926</v>
      </c>
      <c r="P86" s="28">
        <f t="shared" si="17"/>
        <v>0.1482579475101774</v>
      </c>
      <c r="R86" s="32">
        <f t="shared" si="18"/>
        <v>23.59520978087318</v>
      </c>
      <c r="S86" s="32">
        <f t="shared" si="19"/>
        <v>39.700636942640962</v>
      </c>
      <c r="T86" s="32">
        <f t="shared" si="20"/>
        <v>32.023716662198318</v>
      </c>
    </row>
    <row r="87" spans="2:20" x14ac:dyDescent="0.25">
      <c r="B87" s="23" t="s">
        <v>85</v>
      </c>
      <c r="E87" s="40"/>
      <c r="F87" s="40"/>
      <c r="G87" s="40"/>
      <c r="H87" s="40"/>
      <c r="I87" s="40"/>
      <c r="J87" s="40"/>
      <c r="K87" s="40"/>
      <c r="L87" s="40"/>
      <c r="M87" s="40"/>
      <c r="N87" s="41"/>
      <c r="O87" s="41"/>
      <c r="P87" s="41"/>
    </row>
    <row r="88" spans="2:20" x14ac:dyDescent="0.25">
      <c r="B88" s="34"/>
    </row>
    <row r="89" spans="2:20" hidden="1" x14ac:dyDescent="0.25">
      <c r="C89" s="50" t="s">
        <v>106</v>
      </c>
      <c r="D89" s="51">
        <f>+SUMPRODUCT(D5:D86,G5:G86)/1000</f>
        <v>1526636.9981618784</v>
      </c>
    </row>
    <row r="90" spans="2:20" hidden="1" x14ac:dyDescent="0.25">
      <c r="C90" s="50" t="s">
        <v>108</v>
      </c>
      <c r="D90" s="51">
        <f>+(SUMPRODUCT($D$5:$D$86,$J$5:$J$86)+SUMPRODUCT($D$5:$D$86,$M$5:$M$86))/1000</f>
        <v>32980.794139999991</v>
      </c>
    </row>
    <row r="91" spans="2:20" hidden="1" x14ac:dyDescent="0.25">
      <c r="C91" s="50" t="s">
        <v>107</v>
      </c>
      <c r="D91" s="51">
        <f>+(SUMPRODUCT($D$5:$D$86,$J$5:$J$86)*216+SUMPRODUCT($D$5:$D$86,$M$5:$M$86)*248)/1000</f>
        <v>7514572.1550399987</v>
      </c>
    </row>
    <row r="92" spans="2:20" hidden="1" x14ac:dyDescent="0.25">
      <c r="C92" s="50" t="s">
        <v>109</v>
      </c>
      <c r="D92" s="35">
        <f>+D89/D91</f>
        <v>0.20315687529036075</v>
      </c>
    </row>
    <row r="93" spans="2:20" hidden="1" x14ac:dyDescent="0.25">
      <c r="D93" s="52">
        <f>+D92-P2</f>
        <v>1.0269562977782698E-15</v>
      </c>
    </row>
    <row r="94" spans="2:20" hidden="1" x14ac:dyDescent="0.25"/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21</vt:i4>
      </vt:variant>
      <vt:variant>
        <vt:lpstr>Intervalos com nome</vt:lpstr>
      </vt:variant>
      <vt:variant>
        <vt:i4>1</vt:i4>
      </vt:variant>
    </vt:vector>
  </HeadingPairs>
  <TitlesOfParts>
    <vt:vector size="22" baseType="lpstr">
      <vt:lpstr>Informação</vt:lpstr>
      <vt:lpstr>Média Mensal</vt:lpstr>
      <vt:lpstr>Média 24h-6h</vt:lpstr>
      <vt:lpstr>Média 6h-7h</vt:lpstr>
      <vt:lpstr>Média 7h-8h</vt:lpstr>
      <vt:lpstr>Média 8h-9h</vt:lpstr>
      <vt:lpstr>Média 9h-10h</vt:lpstr>
      <vt:lpstr>Média 10h-11h</vt:lpstr>
      <vt:lpstr>Média 11h-12h</vt:lpstr>
      <vt:lpstr>Média 12h-13h</vt:lpstr>
      <vt:lpstr>Média 13h-14h</vt:lpstr>
      <vt:lpstr>Média 14h-15h</vt:lpstr>
      <vt:lpstr>Média 15h-16h</vt:lpstr>
      <vt:lpstr>Média 16h-17h</vt:lpstr>
      <vt:lpstr>Média 17h-18h</vt:lpstr>
      <vt:lpstr>Média 18h-19h</vt:lpstr>
      <vt:lpstr>Média 19h-20h</vt:lpstr>
      <vt:lpstr>Média 20h-21h</vt:lpstr>
      <vt:lpstr>Média 21h-22h</vt:lpstr>
      <vt:lpstr>Média 22h-23h</vt:lpstr>
      <vt:lpstr>Média 23h-0h</vt:lpstr>
      <vt:lpstr>Informação!Circulações</vt:lpstr>
    </vt:vector>
  </TitlesOfParts>
  <Company>Metro do Porto,SA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Pinto</dc:creator>
  <cp:lastModifiedBy>Tiago Miguel dos Santos Barbosa</cp:lastModifiedBy>
  <dcterms:created xsi:type="dcterms:W3CDTF">2009-03-26T16:43:37Z</dcterms:created>
  <dcterms:modified xsi:type="dcterms:W3CDTF">2019-10-17T10:30:29Z</dcterms:modified>
</cp:coreProperties>
</file>