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9" i="1"/>
  <c r="J8"/>
  <c r="C21"/>
  <c r="C22"/>
  <c r="F21"/>
  <c r="E21"/>
  <c r="D21"/>
  <c r="C17"/>
  <c r="C16"/>
  <c r="D16"/>
  <c r="D13"/>
  <c r="E4"/>
  <c r="F13"/>
  <c r="F12"/>
  <c r="C12"/>
  <c r="D19"/>
  <c r="D18"/>
  <c r="D15"/>
  <c r="D14"/>
  <c r="D10"/>
  <c r="C7"/>
  <c r="F4"/>
  <c r="E6"/>
</calcChain>
</file>

<file path=xl/sharedStrings.xml><?xml version="1.0" encoding="utf-8"?>
<sst xmlns="http://schemas.openxmlformats.org/spreadsheetml/2006/main" count="40" uniqueCount="36">
  <si>
    <t>Q2</t>
  </si>
  <si>
    <t>?</t>
  </si>
  <si>
    <t>gm</t>
  </si>
  <si>
    <t>Q1</t>
  </si>
  <si>
    <t>Parte 1</t>
  </si>
  <si>
    <t>Freq</t>
  </si>
  <si>
    <t>Amplitude</t>
  </si>
  <si>
    <t>1KHz</t>
  </si>
  <si>
    <t>10mV</t>
  </si>
  <si>
    <t>Aterrado</t>
  </si>
  <si>
    <t>I(DC)</t>
  </si>
  <si>
    <t>1.941mA</t>
  </si>
  <si>
    <t>Baterias</t>
  </si>
  <si>
    <t>mais ou menos 10V</t>
  </si>
  <si>
    <t>Rc</t>
  </si>
  <si>
    <t>Vt</t>
  </si>
  <si>
    <t>IC1=IC2</t>
  </si>
  <si>
    <t>ic1</t>
  </si>
  <si>
    <t>ic2</t>
  </si>
  <si>
    <t>vC1</t>
  </si>
  <si>
    <t>vC2</t>
  </si>
  <si>
    <t>Ad</t>
  </si>
  <si>
    <t>Ad (dif)</t>
  </si>
  <si>
    <t>Ad (simples)</t>
  </si>
  <si>
    <t>re</t>
  </si>
  <si>
    <t>Ac</t>
  </si>
  <si>
    <t>Ree</t>
  </si>
  <si>
    <t>r(pi)</t>
  </si>
  <si>
    <t>Parte 2</t>
  </si>
  <si>
    <t>R</t>
  </si>
  <si>
    <t>VCC</t>
  </si>
  <si>
    <t>"-VCC"</t>
  </si>
  <si>
    <t>Vsin</t>
  </si>
  <si>
    <t>1kHz</t>
  </si>
  <si>
    <t>Pl</t>
  </si>
  <si>
    <t>Teorico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</si>
</sst>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9"/>
  <sheetViews>
    <sheetView tabSelected="1" workbookViewId="0">
      <selection activeCell="K9" sqref="K9"/>
    </sheetView>
  </sheetViews>
  <sheetFormatPr defaultRowHeight="15"/>
  <cols>
    <col min="2" max="2" width="12" bestFit="1" customWidth="1"/>
    <col min="3" max="3" width="18.85546875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2" bestFit="1" customWidth="1"/>
  </cols>
  <sheetData>
    <row r="2" spans="2:13">
      <c r="B2" s="7" t="s">
        <v>4</v>
      </c>
      <c r="C2" s="7"/>
      <c r="D2" s="7"/>
      <c r="E2" s="7"/>
      <c r="F2" s="7"/>
      <c r="I2" s="7" t="s">
        <v>28</v>
      </c>
      <c r="J2" s="7"/>
      <c r="K2" s="7"/>
      <c r="L2" s="7"/>
      <c r="M2" s="7"/>
    </row>
    <row r="3" spans="2:13">
      <c r="C3" t="s">
        <v>6</v>
      </c>
      <c r="D3" t="s">
        <v>5</v>
      </c>
      <c r="E3" t="s">
        <v>6</v>
      </c>
      <c r="F3" t="s">
        <v>5</v>
      </c>
    </row>
    <row r="4" spans="2:13">
      <c r="B4" t="s">
        <v>3</v>
      </c>
      <c r="C4" t="s">
        <v>8</v>
      </c>
      <c r="D4" t="s">
        <v>7</v>
      </c>
      <c r="E4">
        <f>10/1000</f>
        <v>0.01</v>
      </c>
      <c r="F4">
        <f>1000</f>
        <v>1000</v>
      </c>
      <c r="I4" t="s">
        <v>29</v>
      </c>
      <c r="J4">
        <v>19.41</v>
      </c>
    </row>
    <row r="5" spans="2:13">
      <c r="B5" t="s">
        <v>0</v>
      </c>
      <c r="C5" t="s">
        <v>9</v>
      </c>
      <c r="D5" t="s">
        <v>9</v>
      </c>
      <c r="E5">
        <v>0</v>
      </c>
      <c r="F5">
        <v>0</v>
      </c>
      <c r="I5" t="s">
        <v>30</v>
      </c>
      <c r="J5">
        <v>10</v>
      </c>
    </row>
    <row r="6" spans="2:13">
      <c r="B6" t="s">
        <v>10</v>
      </c>
      <c r="C6" t="s">
        <v>11</v>
      </c>
      <c r="E6">
        <f>0.001+941/1000000</f>
        <v>1.941E-3</v>
      </c>
      <c r="I6" t="s">
        <v>31</v>
      </c>
      <c r="J6">
        <v>-10</v>
      </c>
    </row>
    <row r="7" spans="2:13">
      <c r="B7" t="s">
        <v>16</v>
      </c>
      <c r="C7">
        <f>E6/2</f>
        <v>9.7050000000000001E-4</v>
      </c>
      <c r="I7" t="s">
        <v>32</v>
      </c>
      <c r="J7">
        <v>10</v>
      </c>
      <c r="K7" t="s">
        <v>33</v>
      </c>
    </row>
    <row r="8" spans="2:13">
      <c r="B8" t="s">
        <v>12</v>
      </c>
      <c r="C8" t="s">
        <v>13</v>
      </c>
      <c r="D8">
        <v>10</v>
      </c>
      <c r="I8" t="s">
        <v>34</v>
      </c>
      <c r="J8">
        <f>J7*J7/(2*J4)</f>
        <v>2.5759917568263782</v>
      </c>
      <c r="K8" t="s">
        <v>35</v>
      </c>
    </row>
    <row r="9" spans="2:13">
      <c r="I9" t="s">
        <v>34</v>
      </c>
      <c r="J9">
        <f>9.04*9.04/(2*J4)</f>
        <v>2.1051416795466249</v>
      </c>
    </row>
    <row r="10" spans="2:13">
      <c r="B10" t="s">
        <v>14</v>
      </c>
      <c r="C10" t="s">
        <v>1</v>
      </c>
      <c r="D10">
        <f>(D8-5)/C7</f>
        <v>5151.9835136527563</v>
      </c>
    </row>
    <row r="11" spans="2:13">
      <c r="B11" t="s">
        <v>15</v>
      </c>
      <c r="C11" s="3">
        <v>2.5000000000000001E-2</v>
      </c>
    </row>
    <row r="12" spans="2:13">
      <c r="B12" t="s">
        <v>24</v>
      </c>
      <c r="C12">
        <f>C11/C7</f>
        <v>25.759917568263784</v>
      </c>
      <c r="E12" t="s">
        <v>21</v>
      </c>
      <c r="F12">
        <f>D10/C12</f>
        <v>199.99999999999997</v>
      </c>
    </row>
    <row r="13" spans="2:13">
      <c r="B13" t="s">
        <v>2</v>
      </c>
      <c r="D13">
        <f>C7/C11</f>
        <v>3.882E-2</v>
      </c>
      <c r="E13" t="s">
        <v>25</v>
      </c>
      <c r="F13">
        <f>-D10/(2*F14+C12)</f>
        <v>-0.51387461459403905</v>
      </c>
    </row>
    <row r="14" spans="2:13">
      <c r="B14" t="s">
        <v>17</v>
      </c>
      <c r="D14" s="3">
        <f>C7+D13*E4/2</f>
        <v>1.1646E-3</v>
      </c>
      <c r="E14" t="s">
        <v>26</v>
      </c>
      <c r="F14">
        <v>5000</v>
      </c>
    </row>
    <row r="15" spans="2:13">
      <c r="B15" t="s">
        <v>18</v>
      </c>
      <c r="D15" s="3">
        <f>C7-D13*E4/2</f>
        <v>7.7640000000000001E-4</v>
      </c>
      <c r="F15" s="4"/>
    </row>
    <row r="16" spans="2:13">
      <c r="B16" t="s">
        <v>19</v>
      </c>
      <c r="C16" s="6">
        <f>(D8-C7*D10)-(D13*D10*E4/2)</f>
        <v>4</v>
      </c>
      <c r="D16" s="5">
        <f>D13*D10*E4/2</f>
        <v>1</v>
      </c>
    </row>
    <row r="17" spans="2:6">
      <c r="B17" t="s">
        <v>20</v>
      </c>
      <c r="C17" s="6">
        <f>(D8-C7*D10)+(D13*D10*E4/2)</f>
        <v>6</v>
      </c>
    </row>
    <row r="18" spans="2:6">
      <c r="B18" t="s">
        <v>22</v>
      </c>
      <c r="D18">
        <f>-D13*D10</f>
        <v>-200</v>
      </c>
    </row>
    <row r="19" spans="2:6">
      <c r="B19" t="s">
        <v>23</v>
      </c>
      <c r="D19">
        <f>D18/2</f>
        <v>-100</v>
      </c>
    </row>
    <row r="21" spans="2:6">
      <c r="B21" t="s">
        <v>27</v>
      </c>
      <c r="C21">
        <f>255.9/D13</f>
        <v>6591.9629057187021</v>
      </c>
      <c r="D21">
        <f>255.9/0.0372</f>
        <v>6879.032258064517</v>
      </c>
      <c r="E21">
        <f>0.643/6.17</f>
        <v>0.10421393841166937</v>
      </c>
      <c r="F21">
        <f>E21*1000000</f>
        <v>104213.93841166937</v>
      </c>
    </row>
    <row r="22" spans="2:6">
      <c r="C22">
        <f>C7/D13</f>
        <v>2.5000000000000001E-2</v>
      </c>
    </row>
    <row r="28" spans="2:6">
      <c r="B28" s="1"/>
      <c r="C28" s="2"/>
      <c r="D28" s="1"/>
    </row>
    <row r="29" spans="2:6">
      <c r="B29" s="1"/>
      <c r="C29" s="2"/>
      <c r="D29" s="1"/>
    </row>
  </sheetData>
  <mergeCells count="2">
    <mergeCell ref="B2:F2"/>
    <mergeCell ref="I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2010-07-03T12:10:14Z</dcterms:modified>
</cp:coreProperties>
</file>